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1600" windowHeight="9000" tabRatio="926" activeTab="14"/>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r:id="rId11"/>
    <sheet name="Diário 4º PA" sheetId="53" state="hidden" r:id="rId12"/>
    <sheet name="Diário 5º PA" sheetId="55" state="hidden" r:id="rId13"/>
    <sheet name="Diário 6º PA" sheetId="56" state="hidden" r:id="rId14"/>
    <sheet name="Reserva" sheetId="47" r:id="rId15"/>
    <sheet name="Dec Dir." sheetId="49" r:id="rId16"/>
    <sheet name="Plano" sheetId="41" state="hidden" r:id="rId17"/>
  </sheets>
  <definedNames>
    <definedName name="_xlnm._FilterDatabase" localSheetId="9" hidden="1">'Comp.'!$A$4:$J$263</definedName>
    <definedName name="_xlnm._FilterDatabase" localSheetId="10" hidden="1">'Diário 3º PA'!$A$3:$M$4242</definedName>
    <definedName name="_xlnm._FilterDatabase" localSheetId="11" hidden="1">'Diário 4º PA'!$A$3:$N$2007</definedName>
    <definedName name="_xlnm._FilterDatabase" localSheetId="12" hidden="1">'Diário 5º PA'!$A$3:$N$2000</definedName>
    <definedName name="_xlnm._FilterDatabase" localSheetId="13" hidden="1">'Diário 6º PA'!$A$3:$N$2000</definedName>
    <definedName name="_xlnm._FilterDatabase" localSheetId="14" hidden="1">Reserva!$A$3:$K$1005</definedName>
    <definedName name="Aquisição_de_Bens_Permanentes">Plano!$E$2:$E$16</definedName>
    <definedName name="_xlnm.Print_Area" localSheetId="1">Análises!$A$1:$A$7</definedName>
    <definedName name="_xlnm.Print_Area" localSheetId="6">'Analítico Cp.'!$A$2:$P$157</definedName>
    <definedName name="_xlnm.Print_Area" localSheetId="5">'Analítico Cx.'!$A$2:$P$160</definedName>
    <definedName name="_xlnm.Print_Area" localSheetId="8">Bens!$A$1:$I$166</definedName>
    <definedName name="_xlnm.Print_Area" localSheetId="0">Capa!$A$1:$A$40</definedName>
    <definedName name="_xlnm.Print_Area" localSheetId="9">'Comp.'!$A$1:$H$69</definedName>
    <definedName name="_xlnm.Print_Area" localSheetId="3">Comparativo!$A$1:$O$50</definedName>
    <definedName name="_xlnm.Print_Area" localSheetId="10">'Diário 3º PA'!$A$1:$M$1949</definedName>
    <definedName name="_xlnm.Print_Area" localSheetId="11">'Diário 4º PA'!$A$1:$Q$1132</definedName>
    <definedName name="_xlnm.Print_Area" localSheetId="12">'Diário 5º PA'!$A$1:$N$2000</definedName>
    <definedName name="_xlnm.Print_Area" localSheetId="13">'Diário 6º PA'!$A$1:$N$244</definedName>
    <definedName name="_xlnm.Print_Area" localSheetId="4">'Gasto das Atividades'!$A$1:$E$18</definedName>
    <definedName name="_xlnm.Print_Area" localSheetId="7">'Prov. Pessoal'!$A$1:$O$39</definedName>
    <definedName name="_xlnm.Print_Area" localSheetId="14">Reserva!$A$1:$L$169</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21" l="1"/>
  <c r="G23" i="21"/>
  <c r="H23" i="21"/>
  <c r="I23" i="21"/>
  <c r="J23" i="21"/>
  <c r="K23" i="21"/>
  <c r="L23" i="21"/>
  <c r="M23" i="21"/>
  <c r="N23" i="21"/>
  <c r="P1283" i="33" l="1"/>
  <c r="A1283" i="33"/>
  <c r="A556" i="33"/>
  <c r="P556" i="33"/>
  <c r="A557" i="33"/>
  <c r="P557" i="33"/>
  <c r="A558" i="33"/>
  <c r="P558" i="33"/>
  <c r="P548" i="33"/>
  <c r="P549" i="33"/>
  <c r="A548" i="33"/>
  <c r="A549" i="33"/>
  <c r="P34" i="33"/>
  <c r="A34" i="33"/>
  <c r="O325" i="53" l="1"/>
  <c r="O5"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O208" i="53"/>
  <c r="O209" i="53"/>
  <c r="O210" i="53"/>
  <c r="O211" i="53"/>
  <c r="O212" i="53"/>
  <c r="O213" i="53"/>
  <c r="O214" i="53"/>
  <c r="O215" i="53"/>
  <c r="O216" i="53"/>
  <c r="O217" i="53"/>
  <c r="O218" i="53"/>
  <c r="O219" i="53"/>
  <c r="O220" i="53"/>
  <c r="O221" i="53"/>
  <c r="O222" i="53"/>
  <c r="O223" i="53"/>
  <c r="O224" i="53"/>
  <c r="O225" i="53"/>
  <c r="O226" i="53"/>
  <c r="O227" i="53"/>
  <c r="O228" i="53"/>
  <c r="O229" i="53"/>
  <c r="O230" i="53"/>
  <c r="O231" i="53"/>
  <c r="O232" i="53"/>
  <c r="O233" i="53"/>
  <c r="O234" i="53"/>
  <c r="O235" i="53"/>
  <c r="O236" i="53"/>
  <c r="O237" i="53"/>
  <c r="O238" i="53"/>
  <c r="O239" i="53"/>
  <c r="O240" i="53"/>
  <c r="O241" i="53"/>
  <c r="O242" i="53"/>
  <c r="O243" i="53"/>
  <c r="O244" i="53"/>
  <c r="O245" i="53"/>
  <c r="O246" i="53"/>
  <c r="O247" i="53"/>
  <c r="O248" i="53"/>
  <c r="O249" i="53"/>
  <c r="O250" i="53"/>
  <c r="O251" i="53"/>
  <c r="O252" i="53"/>
  <c r="O253" i="53"/>
  <c r="O254" i="53"/>
  <c r="O255" i="53"/>
  <c r="O256" i="53"/>
  <c r="O257" i="53"/>
  <c r="O258" i="53"/>
  <c r="O259" i="53"/>
  <c r="O260" i="53"/>
  <c r="O261" i="53"/>
  <c r="O262" i="53"/>
  <c r="O263" i="53"/>
  <c r="O264" i="53"/>
  <c r="O265" i="53"/>
  <c r="O266" i="53"/>
  <c r="O267" i="53"/>
  <c r="O268" i="53"/>
  <c r="O269" i="53"/>
  <c r="O270" i="53"/>
  <c r="O271" i="53"/>
  <c r="O272" i="53"/>
  <c r="O273" i="53"/>
  <c r="O274" i="53"/>
  <c r="O275" i="53"/>
  <c r="O276" i="53"/>
  <c r="O277" i="53"/>
  <c r="O278" i="53"/>
  <c r="O279" i="53"/>
  <c r="O280" i="53"/>
  <c r="O281" i="53"/>
  <c r="O282" i="53"/>
  <c r="O283" i="53"/>
  <c r="O284" i="53"/>
  <c r="O285" i="53"/>
  <c r="O286" i="53"/>
  <c r="O287" i="53"/>
  <c r="O288" i="53"/>
  <c r="O289" i="53"/>
  <c r="O290" i="53"/>
  <c r="O291" i="53"/>
  <c r="O292" i="53"/>
  <c r="O293" i="53"/>
  <c r="O294" i="53"/>
  <c r="O295" i="53"/>
  <c r="O296" i="53"/>
  <c r="O297" i="53"/>
  <c r="O298" i="53"/>
  <c r="O299" i="53"/>
  <c r="O300" i="53"/>
  <c r="O301" i="53"/>
  <c r="O302" i="53"/>
  <c r="O303" i="53"/>
  <c r="O304" i="53"/>
  <c r="O305" i="53"/>
  <c r="O306" i="53"/>
  <c r="O307" i="53"/>
  <c r="O308" i="53"/>
  <c r="O309" i="53"/>
  <c r="O310" i="53"/>
  <c r="O311" i="53"/>
  <c r="O312" i="53"/>
  <c r="O313" i="53"/>
  <c r="O314" i="53"/>
  <c r="O315" i="53"/>
  <c r="O316" i="53"/>
  <c r="O317" i="53"/>
  <c r="O318" i="53"/>
  <c r="O319" i="53"/>
  <c r="O320" i="53"/>
  <c r="O321" i="53"/>
  <c r="O322" i="53"/>
  <c r="O323" i="53"/>
  <c r="O324" i="53"/>
  <c r="O326" i="53"/>
  <c r="O327" i="53"/>
  <c r="O328" i="53"/>
  <c r="O329" i="53"/>
  <c r="O330" i="53"/>
  <c r="O331" i="53"/>
  <c r="O332" i="53"/>
  <c r="O333" i="53"/>
  <c r="O334" i="53"/>
  <c r="O335" i="53"/>
  <c r="O336" i="53"/>
  <c r="O337" i="53"/>
  <c r="O338" i="53"/>
  <c r="O339" i="53"/>
  <c r="O340" i="53"/>
  <c r="O341" i="53"/>
  <c r="O342" i="53"/>
  <c r="O343" i="53"/>
  <c r="O344" i="53"/>
  <c r="O345" i="53"/>
  <c r="O346" i="53"/>
  <c r="O347" i="53"/>
  <c r="O348" i="53"/>
  <c r="O349" i="53"/>
  <c r="O350" i="53"/>
  <c r="O351" i="53"/>
  <c r="O352" i="53"/>
  <c r="O353" i="53"/>
  <c r="O354" i="53"/>
  <c r="O355" i="53"/>
  <c r="O356" i="53"/>
  <c r="O357" i="53"/>
  <c r="O358" i="53"/>
  <c r="O359" i="53"/>
  <c r="O360" i="53"/>
  <c r="O361" i="53"/>
  <c r="O362" i="53"/>
  <c r="O363" i="53"/>
  <c r="O364" i="53"/>
  <c r="O365" i="53"/>
  <c r="O366" i="53"/>
  <c r="O367" i="53"/>
  <c r="O368" i="53"/>
  <c r="O369" i="53"/>
  <c r="O370" i="53"/>
  <c r="O371" i="53"/>
  <c r="O372" i="53"/>
  <c r="O373" i="53"/>
  <c r="O374" i="53"/>
  <c r="O375" i="53"/>
  <c r="O376" i="53"/>
  <c r="O377" i="53"/>
  <c r="O378" i="53"/>
  <c r="O379" i="53"/>
  <c r="O380" i="53"/>
  <c r="O381" i="53"/>
  <c r="O382" i="53"/>
  <c r="O383" i="53"/>
  <c r="O384" i="53"/>
  <c r="O385" i="53"/>
  <c r="O386" i="53"/>
  <c r="O387" i="53"/>
  <c r="O388" i="53"/>
  <c r="O389" i="53"/>
  <c r="O390" i="53"/>
  <c r="O391" i="53"/>
  <c r="O392" i="53"/>
  <c r="O393" i="53"/>
  <c r="O394" i="53"/>
  <c r="O395" i="53"/>
  <c r="O396" i="53"/>
  <c r="O397" i="53"/>
  <c r="O398" i="53"/>
  <c r="O399" i="53"/>
  <c r="O400" i="53"/>
  <c r="O401" i="53"/>
  <c r="O402" i="53"/>
  <c r="O403" i="53"/>
  <c r="O404" i="53"/>
  <c r="O405" i="53"/>
  <c r="O406" i="53"/>
  <c r="O407" i="53"/>
  <c r="O408" i="53"/>
  <c r="O409" i="53"/>
  <c r="O410" i="53"/>
  <c r="O411" i="53"/>
  <c r="O412" i="53"/>
  <c r="O413" i="53"/>
  <c r="O414" i="53"/>
  <c r="O415" i="53"/>
  <c r="O416" i="53"/>
  <c r="O417" i="53"/>
  <c r="O418" i="53"/>
  <c r="O419" i="53"/>
  <c r="O420" i="53"/>
  <c r="O421" i="53"/>
  <c r="O422" i="53"/>
  <c r="O423" i="53"/>
  <c r="O424" i="53"/>
  <c r="O425" i="53"/>
  <c r="O426" i="53"/>
  <c r="O427" i="53"/>
  <c r="O428" i="53"/>
  <c r="O429" i="53"/>
  <c r="O430" i="53"/>
  <c r="O431" i="53"/>
  <c r="O432" i="53"/>
  <c r="O433" i="53"/>
  <c r="O434" i="53"/>
  <c r="O435" i="53"/>
  <c r="O436" i="53"/>
  <c r="O437" i="53"/>
  <c r="O438" i="53"/>
  <c r="O439" i="53"/>
  <c r="O440" i="53"/>
  <c r="O441" i="53"/>
  <c r="O442" i="53"/>
  <c r="O443" i="53"/>
  <c r="O444" i="53"/>
  <c r="O445" i="53"/>
  <c r="O446" i="53"/>
  <c r="O447" i="53"/>
  <c r="O448" i="53"/>
  <c r="O449" i="53"/>
  <c r="O450" i="53"/>
  <c r="O451" i="53"/>
  <c r="O452" i="53"/>
  <c r="O453" i="53"/>
  <c r="O454" i="53"/>
  <c r="P5" i="53" l="1"/>
  <c r="Q5" i="53"/>
  <c r="P6" i="53"/>
  <c r="Q6" i="53"/>
  <c r="P7" i="53"/>
  <c r="Q7" i="53"/>
  <c r="P8" i="53"/>
  <c r="Q8" i="53"/>
  <c r="P9" i="53"/>
  <c r="Q9" i="53"/>
  <c r="P10" i="53"/>
  <c r="Q10" i="53"/>
  <c r="P11" i="53"/>
  <c r="Q11" i="53"/>
  <c r="P12" i="53"/>
  <c r="Q12" i="53"/>
  <c r="P13" i="53"/>
  <c r="Q13" i="53"/>
  <c r="P14" i="53"/>
  <c r="Q14" i="53"/>
  <c r="P15" i="53"/>
  <c r="Q15" i="53"/>
  <c r="P16" i="53"/>
  <c r="Q16" i="53"/>
  <c r="P17" i="53"/>
  <c r="Q17" i="53"/>
  <c r="P18" i="53"/>
  <c r="Q18" i="53"/>
  <c r="P19" i="53"/>
  <c r="Q19" i="53"/>
  <c r="P20" i="53"/>
  <c r="Q20" i="53"/>
  <c r="P21" i="53"/>
  <c r="Q21" i="53"/>
  <c r="P22" i="53"/>
  <c r="Q22" i="53"/>
  <c r="P23" i="53"/>
  <c r="Q23" i="53"/>
  <c r="P24" i="53"/>
  <c r="Q24" i="53"/>
  <c r="P25" i="53"/>
  <c r="Q25" i="53"/>
  <c r="P26" i="53"/>
  <c r="Q26" i="53"/>
  <c r="P27" i="53"/>
  <c r="Q27" i="53"/>
  <c r="P28" i="53"/>
  <c r="Q28" i="53"/>
  <c r="P29" i="53"/>
  <c r="Q29" i="53"/>
  <c r="P30" i="53"/>
  <c r="Q30" i="53"/>
  <c r="P31" i="53"/>
  <c r="Q31" i="53"/>
  <c r="P32" i="53"/>
  <c r="Q32" i="53"/>
  <c r="P33" i="53"/>
  <c r="Q33" i="53"/>
  <c r="P34" i="53"/>
  <c r="Q34" i="53"/>
  <c r="P35" i="53"/>
  <c r="Q35" i="53"/>
  <c r="P36" i="53"/>
  <c r="Q36" i="53"/>
  <c r="P37" i="53"/>
  <c r="Q37" i="53"/>
  <c r="P38" i="53"/>
  <c r="Q38" i="53"/>
  <c r="P39" i="53"/>
  <c r="Q39" i="53"/>
  <c r="P40" i="53"/>
  <c r="Q40" i="53"/>
  <c r="P41" i="53"/>
  <c r="Q41" i="53"/>
  <c r="P42" i="53"/>
  <c r="Q42" i="53"/>
  <c r="P43" i="53"/>
  <c r="Q43" i="53"/>
  <c r="P44" i="53"/>
  <c r="Q44" i="53"/>
  <c r="P45" i="53"/>
  <c r="Q45" i="53"/>
  <c r="P46" i="53"/>
  <c r="Q46" i="53"/>
  <c r="P47" i="53"/>
  <c r="Q47" i="53"/>
  <c r="P48" i="53"/>
  <c r="Q48" i="53"/>
  <c r="P49" i="53"/>
  <c r="Q49" i="53"/>
  <c r="P50" i="53"/>
  <c r="Q50" i="53"/>
  <c r="P51" i="53"/>
  <c r="Q51" i="53"/>
  <c r="P52" i="53"/>
  <c r="Q52" i="53"/>
  <c r="P53" i="53"/>
  <c r="Q53" i="53"/>
  <c r="P54" i="53"/>
  <c r="Q54" i="53"/>
  <c r="P55" i="53"/>
  <c r="Q55" i="53"/>
  <c r="P56" i="53"/>
  <c r="Q56" i="53"/>
  <c r="P57" i="53"/>
  <c r="Q57" i="53"/>
  <c r="P58" i="53"/>
  <c r="Q58" i="53"/>
  <c r="P59" i="53"/>
  <c r="Q59" i="53"/>
  <c r="P60" i="53"/>
  <c r="Q60" i="53"/>
  <c r="P61" i="53"/>
  <c r="Q61" i="53"/>
  <c r="P62" i="53"/>
  <c r="Q62" i="53"/>
  <c r="P63" i="53"/>
  <c r="Q63" i="53"/>
  <c r="P64" i="53"/>
  <c r="Q64" i="53"/>
  <c r="P65" i="53"/>
  <c r="Q65" i="53"/>
  <c r="P66" i="53"/>
  <c r="Q66" i="53"/>
  <c r="P67" i="53"/>
  <c r="Q67" i="53"/>
  <c r="P68" i="53"/>
  <c r="Q68" i="53"/>
  <c r="P69" i="53"/>
  <c r="Q69" i="53"/>
  <c r="P70" i="53"/>
  <c r="Q70" i="53"/>
  <c r="P71" i="53"/>
  <c r="Q71" i="53"/>
  <c r="P72" i="53"/>
  <c r="Q72" i="53"/>
  <c r="P73" i="53"/>
  <c r="Q73" i="53"/>
  <c r="P74" i="53"/>
  <c r="Q74" i="53"/>
  <c r="P75" i="53"/>
  <c r="Q75" i="53"/>
  <c r="P76" i="53"/>
  <c r="Q76" i="53"/>
  <c r="P77" i="53"/>
  <c r="Q77" i="53"/>
  <c r="P78" i="53"/>
  <c r="Q78" i="53"/>
  <c r="P79" i="53"/>
  <c r="Q79" i="53"/>
  <c r="P80" i="53"/>
  <c r="Q80" i="53"/>
  <c r="P81" i="53"/>
  <c r="Q81" i="53"/>
  <c r="P82" i="53"/>
  <c r="Q82" i="53"/>
  <c r="P83" i="53"/>
  <c r="Q83" i="53"/>
  <c r="P84" i="53"/>
  <c r="Q84" i="53"/>
  <c r="P85" i="53"/>
  <c r="Q85" i="53"/>
  <c r="P86" i="53"/>
  <c r="Q86" i="53"/>
  <c r="P87" i="53"/>
  <c r="Q87" i="53"/>
  <c r="P88" i="53"/>
  <c r="Q88" i="53"/>
  <c r="P89" i="53"/>
  <c r="Q89" i="53"/>
  <c r="P90" i="53"/>
  <c r="Q90" i="53"/>
  <c r="P91" i="53"/>
  <c r="Q91" i="53"/>
  <c r="P92" i="53"/>
  <c r="Q92" i="53"/>
  <c r="P93" i="53"/>
  <c r="Q93" i="53"/>
  <c r="P94" i="53"/>
  <c r="Q94" i="53"/>
  <c r="P95" i="53"/>
  <c r="Q95" i="53"/>
  <c r="P96" i="53"/>
  <c r="Q96" i="53"/>
  <c r="P97" i="53"/>
  <c r="Q97" i="53"/>
  <c r="P98" i="53"/>
  <c r="Q98" i="53"/>
  <c r="P99" i="53"/>
  <c r="Q99" i="53"/>
  <c r="P100" i="53"/>
  <c r="Q100" i="53"/>
  <c r="P101" i="53"/>
  <c r="Q101" i="53"/>
  <c r="P102" i="53"/>
  <c r="Q102" i="53"/>
  <c r="P103" i="53"/>
  <c r="Q103" i="53"/>
  <c r="P104" i="53"/>
  <c r="Q104" i="53"/>
  <c r="P105" i="53"/>
  <c r="Q105" i="53"/>
  <c r="P106" i="53"/>
  <c r="Q106" i="53"/>
  <c r="P107" i="53"/>
  <c r="Q107" i="53"/>
  <c r="P108" i="53"/>
  <c r="Q108" i="53"/>
  <c r="P109" i="53"/>
  <c r="Q109" i="53"/>
  <c r="P110" i="53"/>
  <c r="Q110" i="53"/>
  <c r="P111" i="53"/>
  <c r="Q111" i="53"/>
  <c r="P112" i="53"/>
  <c r="Q112" i="53"/>
  <c r="P113" i="53"/>
  <c r="Q113" i="53"/>
  <c r="P114" i="53"/>
  <c r="Q114" i="53"/>
  <c r="P115" i="53"/>
  <c r="Q115" i="53"/>
  <c r="P116" i="53"/>
  <c r="Q116" i="53"/>
  <c r="P117" i="53"/>
  <c r="Q117" i="53"/>
  <c r="P118" i="53"/>
  <c r="Q118" i="53"/>
  <c r="P119" i="53"/>
  <c r="Q119" i="53"/>
  <c r="P120" i="53"/>
  <c r="Q120" i="53"/>
  <c r="P121" i="53"/>
  <c r="Q121" i="53"/>
  <c r="P122" i="53"/>
  <c r="Q122" i="53"/>
  <c r="P123" i="53"/>
  <c r="Q123" i="53"/>
  <c r="P124" i="53"/>
  <c r="Q124" i="53"/>
  <c r="P125" i="53"/>
  <c r="Q125" i="53"/>
  <c r="P126" i="53"/>
  <c r="Q126" i="53"/>
  <c r="P127" i="53"/>
  <c r="Q127" i="53"/>
  <c r="P128" i="53"/>
  <c r="Q128" i="53"/>
  <c r="P129" i="53"/>
  <c r="Q129" i="53"/>
  <c r="P130" i="53"/>
  <c r="Q130" i="53"/>
  <c r="P131" i="53"/>
  <c r="Q131" i="53"/>
  <c r="P132" i="53"/>
  <c r="Q132" i="53"/>
  <c r="P133" i="53"/>
  <c r="Q133" i="53"/>
  <c r="P134" i="53"/>
  <c r="Q134" i="53"/>
  <c r="P135" i="53"/>
  <c r="Q135" i="53"/>
  <c r="P136" i="53"/>
  <c r="Q136" i="53"/>
  <c r="P137" i="53"/>
  <c r="Q137" i="53"/>
  <c r="P138" i="53"/>
  <c r="Q138" i="53"/>
  <c r="P139" i="53"/>
  <c r="Q139" i="53"/>
  <c r="P140" i="53"/>
  <c r="Q140" i="53"/>
  <c r="P141" i="53"/>
  <c r="Q141" i="53"/>
  <c r="P142" i="53"/>
  <c r="Q142" i="53"/>
  <c r="P143" i="53"/>
  <c r="Q143" i="53"/>
  <c r="P144" i="53"/>
  <c r="Q144" i="53"/>
  <c r="P145" i="53"/>
  <c r="Q145" i="53"/>
  <c r="P146" i="53"/>
  <c r="Q146" i="53"/>
  <c r="P147" i="53"/>
  <c r="Q147" i="53"/>
  <c r="P148" i="53"/>
  <c r="Q148" i="53"/>
  <c r="P149" i="53"/>
  <c r="Q149" i="53"/>
  <c r="P150" i="53"/>
  <c r="Q150" i="53"/>
  <c r="P151" i="53"/>
  <c r="Q151" i="53"/>
  <c r="P152" i="53"/>
  <c r="Q152" i="53"/>
  <c r="P153" i="53"/>
  <c r="Q153" i="53"/>
  <c r="P154" i="53"/>
  <c r="Q154" i="53"/>
  <c r="P155" i="53"/>
  <c r="Q155" i="53"/>
  <c r="P156" i="53"/>
  <c r="Q156" i="53"/>
  <c r="P157" i="53"/>
  <c r="Q157" i="53"/>
  <c r="P158" i="53"/>
  <c r="Q158" i="53"/>
  <c r="P159" i="53"/>
  <c r="Q159" i="53"/>
  <c r="P160" i="53"/>
  <c r="Q160" i="53"/>
  <c r="P161" i="53"/>
  <c r="Q161" i="53"/>
  <c r="P162" i="53"/>
  <c r="Q162" i="53"/>
  <c r="P163" i="53"/>
  <c r="Q163" i="53"/>
  <c r="P164" i="53"/>
  <c r="Q164" i="53"/>
  <c r="P165" i="53"/>
  <c r="Q165" i="53"/>
  <c r="P166" i="53"/>
  <c r="Q166" i="53"/>
  <c r="P167" i="53"/>
  <c r="Q167" i="53"/>
  <c r="P168" i="53"/>
  <c r="Q168" i="53"/>
  <c r="P169" i="53"/>
  <c r="Q169" i="53"/>
  <c r="P170" i="53"/>
  <c r="Q170" i="53"/>
  <c r="P171" i="53"/>
  <c r="Q171" i="53"/>
  <c r="P172" i="53"/>
  <c r="Q172" i="53"/>
  <c r="P173" i="53"/>
  <c r="Q173" i="53"/>
  <c r="P174" i="53"/>
  <c r="Q174" i="53"/>
  <c r="P175" i="53"/>
  <c r="Q175" i="53"/>
  <c r="P176" i="53"/>
  <c r="Q176" i="53"/>
  <c r="P177" i="53"/>
  <c r="Q177" i="53"/>
  <c r="P178" i="53"/>
  <c r="Q178" i="53"/>
  <c r="P179" i="53"/>
  <c r="Q179" i="53"/>
  <c r="P180" i="53"/>
  <c r="Q180" i="53"/>
  <c r="P181" i="53"/>
  <c r="Q181" i="53"/>
  <c r="P182" i="53"/>
  <c r="Q182" i="53"/>
  <c r="P183" i="53"/>
  <c r="Q183" i="53"/>
  <c r="P184" i="53"/>
  <c r="Q184" i="53"/>
  <c r="P185" i="53"/>
  <c r="Q185" i="53"/>
  <c r="P186" i="53"/>
  <c r="Q186" i="53"/>
  <c r="P187" i="53"/>
  <c r="Q187" i="53"/>
  <c r="P188" i="53"/>
  <c r="Q188" i="53"/>
  <c r="P189" i="53"/>
  <c r="Q189" i="53"/>
  <c r="P190" i="53"/>
  <c r="Q190" i="53"/>
  <c r="P191" i="53"/>
  <c r="Q191" i="53"/>
  <c r="P192" i="53"/>
  <c r="Q192" i="53"/>
  <c r="P193" i="53"/>
  <c r="Q193" i="53"/>
  <c r="P194" i="53"/>
  <c r="Q194" i="53"/>
  <c r="P195" i="53"/>
  <c r="Q195" i="53"/>
  <c r="P196" i="53"/>
  <c r="Q196" i="53"/>
  <c r="P197" i="53"/>
  <c r="Q197" i="53"/>
  <c r="P198" i="53"/>
  <c r="Q198" i="53"/>
  <c r="P199" i="53"/>
  <c r="Q199" i="53"/>
  <c r="P200" i="53"/>
  <c r="Q200" i="53"/>
  <c r="P201" i="53"/>
  <c r="Q201" i="53"/>
  <c r="P202" i="53"/>
  <c r="Q202" i="53"/>
  <c r="P203" i="53"/>
  <c r="Q203" i="53"/>
  <c r="P204" i="53"/>
  <c r="Q204" i="53"/>
  <c r="P205" i="53"/>
  <c r="Q205" i="53"/>
  <c r="P206" i="53"/>
  <c r="Q206" i="53"/>
  <c r="P207" i="53"/>
  <c r="Q207" i="53"/>
  <c r="P208" i="53"/>
  <c r="Q208" i="53"/>
  <c r="P209" i="53"/>
  <c r="Q209" i="53"/>
  <c r="P210" i="53"/>
  <c r="Q210" i="53"/>
  <c r="P211" i="53"/>
  <c r="Q211" i="53"/>
  <c r="P212" i="53"/>
  <c r="Q212" i="53"/>
  <c r="P213" i="53"/>
  <c r="Q213" i="53"/>
  <c r="P214" i="53"/>
  <c r="Q214" i="53"/>
  <c r="P215" i="53"/>
  <c r="Q215" i="53"/>
  <c r="P216" i="53"/>
  <c r="Q216" i="53"/>
  <c r="P217" i="53"/>
  <c r="Q217" i="53"/>
  <c r="P218" i="53"/>
  <c r="Q218" i="53"/>
  <c r="P219" i="53"/>
  <c r="Q219" i="53"/>
  <c r="P220" i="53"/>
  <c r="Q220" i="53"/>
  <c r="P221" i="53"/>
  <c r="Q221" i="53"/>
  <c r="P222" i="53"/>
  <c r="Q222" i="53"/>
  <c r="P223" i="53"/>
  <c r="Q223" i="53"/>
  <c r="P224" i="53"/>
  <c r="Q224" i="53"/>
  <c r="P225" i="53"/>
  <c r="Q225" i="53"/>
  <c r="P226" i="53"/>
  <c r="Q226" i="53"/>
  <c r="P227" i="53"/>
  <c r="Q227" i="53"/>
  <c r="P228" i="53"/>
  <c r="Q228" i="53"/>
  <c r="P229" i="53"/>
  <c r="Q229" i="53"/>
  <c r="P230" i="53"/>
  <c r="Q230" i="53"/>
  <c r="P231" i="53"/>
  <c r="Q231" i="53"/>
  <c r="P232" i="53"/>
  <c r="Q232" i="53"/>
  <c r="P233" i="53"/>
  <c r="Q233" i="53"/>
  <c r="P234" i="53"/>
  <c r="Q234" i="53"/>
  <c r="P235" i="53"/>
  <c r="Q235" i="53"/>
  <c r="P236" i="53"/>
  <c r="Q236" i="53"/>
  <c r="P237" i="53"/>
  <c r="Q237" i="53"/>
  <c r="P238" i="53"/>
  <c r="Q238" i="53"/>
  <c r="P239" i="53"/>
  <c r="Q239" i="53"/>
  <c r="P240" i="53"/>
  <c r="Q240" i="53"/>
  <c r="P241" i="53"/>
  <c r="Q241" i="53"/>
  <c r="P242" i="53"/>
  <c r="Q242" i="53"/>
  <c r="P243" i="53"/>
  <c r="Q243" i="53"/>
  <c r="P244" i="53"/>
  <c r="Q244" i="53"/>
  <c r="P245" i="53"/>
  <c r="Q245" i="53"/>
  <c r="P246" i="53"/>
  <c r="Q246" i="53"/>
  <c r="P247" i="53"/>
  <c r="Q247" i="53"/>
  <c r="P248" i="53"/>
  <c r="Q248" i="53"/>
  <c r="P249" i="53"/>
  <c r="Q249" i="53"/>
  <c r="P250" i="53"/>
  <c r="Q250" i="53"/>
  <c r="P251" i="53"/>
  <c r="Q251" i="53"/>
  <c r="P252" i="53"/>
  <c r="Q252" i="53"/>
  <c r="P253" i="53"/>
  <c r="Q253" i="53"/>
  <c r="P254" i="53"/>
  <c r="Q254" i="53"/>
  <c r="P255" i="53"/>
  <c r="Q255" i="53"/>
  <c r="P256" i="53"/>
  <c r="Q256" i="53"/>
  <c r="P257" i="53"/>
  <c r="Q257" i="53"/>
  <c r="P258" i="53"/>
  <c r="Q258" i="53"/>
  <c r="P259" i="53"/>
  <c r="Q259" i="53"/>
  <c r="P260" i="53"/>
  <c r="Q260" i="53"/>
  <c r="P261" i="53"/>
  <c r="Q261" i="53"/>
  <c r="P262" i="53"/>
  <c r="Q262" i="53"/>
  <c r="P263" i="53"/>
  <c r="Q263" i="53"/>
  <c r="P264" i="53"/>
  <c r="Q264" i="53"/>
  <c r="P265" i="53"/>
  <c r="Q265" i="53"/>
  <c r="P266" i="53"/>
  <c r="Q266" i="53"/>
  <c r="P267" i="53"/>
  <c r="Q267" i="53"/>
  <c r="P268" i="53"/>
  <c r="Q268" i="53"/>
  <c r="P269" i="53"/>
  <c r="Q269" i="53"/>
  <c r="P270" i="53"/>
  <c r="Q270" i="53"/>
  <c r="P271" i="53"/>
  <c r="Q271" i="53"/>
  <c r="P272" i="53"/>
  <c r="Q272" i="53"/>
  <c r="P273" i="53"/>
  <c r="Q273" i="53"/>
  <c r="P274" i="53"/>
  <c r="Q274" i="53"/>
  <c r="P275" i="53"/>
  <c r="Q275" i="53"/>
  <c r="P276" i="53"/>
  <c r="Q276" i="53"/>
  <c r="P277" i="53"/>
  <c r="Q277" i="53"/>
  <c r="P278" i="53"/>
  <c r="Q278" i="53"/>
  <c r="P279" i="53"/>
  <c r="Q279" i="53"/>
  <c r="I6" i="44" l="1"/>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P1254" i="33" l="1"/>
  <c r="A1254" i="33"/>
  <c r="A251" i="33"/>
  <c r="P251" i="33"/>
  <c r="P1238" i="33" l="1"/>
  <c r="P1239" i="33"/>
  <c r="P1240" i="33"/>
  <c r="P1241" i="33"/>
  <c r="P1242" i="33"/>
  <c r="P1243" i="33"/>
  <c r="P1244" i="33"/>
  <c r="P1245" i="33"/>
  <c r="P1246" i="33"/>
  <c r="P1247" i="33"/>
  <c r="P1248" i="33"/>
  <c r="P1249" i="33"/>
  <c r="P1250" i="33"/>
  <c r="P1251" i="33"/>
  <c r="P1252" i="33"/>
  <c r="P1253" i="33"/>
  <c r="P1255" i="33"/>
  <c r="P1256" i="33"/>
  <c r="P1257" i="33"/>
  <c r="P1258" i="33"/>
  <c r="P1259" i="33"/>
  <c r="P1260" i="33"/>
  <c r="P1261" i="33"/>
  <c r="P1262" i="33"/>
  <c r="P1263" i="33"/>
  <c r="P1264" i="33"/>
  <c r="P1265" i="33"/>
  <c r="P1266" i="33"/>
  <c r="P1267" i="33"/>
  <c r="P1268" i="33"/>
  <c r="P1269" i="33"/>
  <c r="P1270" i="33"/>
  <c r="P1271" i="33"/>
  <c r="P1272" i="33"/>
  <c r="P1273" i="33"/>
  <c r="P1274" i="33"/>
  <c r="P1275" i="33"/>
  <c r="P1276" i="33"/>
  <c r="P1277" i="33"/>
  <c r="P1278" i="33"/>
  <c r="P1279" i="33"/>
  <c r="P1280" i="33"/>
  <c r="P1281" i="33"/>
  <c r="P1282" i="33"/>
  <c r="P1284" i="33"/>
  <c r="P1285" i="33"/>
  <c r="P1286" i="33"/>
  <c r="P1287" i="33"/>
  <c r="P1288" i="33"/>
  <c r="P1289" i="33"/>
  <c r="P1290" i="33"/>
  <c r="P1291" i="33"/>
  <c r="P1292" i="33"/>
  <c r="P1293" i="33"/>
  <c r="P1294" i="33"/>
  <c r="P1295" i="33"/>
  <c r="P1296" i="33"/>
  <c r="P1297" i="33"/>
  <c r="P1298" i="33"/>
  <c r="P1299" i="33"/>
  <c r="P1300" i="33"/>
  <c r="P1301" i="33"/>
  <c r="P1302" i="33"/>
  <c r="P1303" i="33"/>
  <c r="P1304" i="33"/>
  <c r="P1305" i="33"/>
  <c r="P1306" i="33"/>
  <c r="P1307" i="33"/>
  <c r="P1308" i="33"/>
  <c r="P1309" i="33"/>
  <c r="P1310" i="33"/>
  <c r="P1311" i="33"/>
  <c r="P1312" i="33"/>
  <c r="P1313" i="33"/>
  <c r="P1314" i="33"/>
  <c r="P1315" i="33"/>
  <c r="P1316" i="33"/>
  <c r="P1317" i="33"/>
  <c r="P1318" i="33"/>
  <c r="P1319" i="33"/>
  <c r="P1320" i="33"/>
  <c r="P1321" i="33"/>
  <c r="P1322" i="33"/>
  <c r="P1323" i="33"/>
  <c r="P1324" i="33"/>
  <c r="P1325" i="33"/>
  <c r="P1326" i="33"/>
  <c r="P1327" i="33"/>
  <c r="P1328" i="33"/>
  <c r="P1329" i="33"/>
  <c r="P1330" i="33"/>
  <c r="P1331" i="33"/>
  <c r="P1332" i="33"/>
  <c r="P1333" i="33"/>
  <c r="P1334" i="33"/>
  <c r="P1335" i="33"/>
  <c r="P1336" i="33"/>
  <c r="P1337" i="33"/>
  <c r="P1338" i="33"/>
  <c r="P1339" i="33"/>
  <c r="P1340" i="33"/>
  <c r="P1341" i="33"/>
  <c r="P1342" i="33"/>
  <c r="P1343" i="33"/>
  <c r="P1344" i="33"/>
  <c r="P1345" i="33"/>
  <c r="P1346" i="33"/>
  <c r="P1347" i="33"/>
  <c r="P1348" i="33"/>
  <c r="P1349" i="33"/>
  <c r="P1350" i="33"/>
  <c r="P1351" i="33"/>
  <c r="P1352" i="33"/>
  <c r="P1353" i="33"/>
  <c r="P1354" i="33"/>
  <c r="P1355" i="33"/>
  <c r="P1356" i="33"/>
  <c r="P1357" i="33"/>
  <c r="P1358" i="33"/>
  <c r="P1359" i="33"/>
  <c r="P1360" i="33"/>
  <c r="P1361" i="33"/>
  <c r="P1362" i="33"/>
  <c r="P1363" i="33"/>
  <c r="P1364" i="33"/>
  <c r="P1365" i="33"/>
  <c r="P1366" i="33"/>
  <c r="P1367" i="33"/>
  <c r="P1368" i="33"/>
  <c r="P1369" i="33"/>
  <c r="P1370" i="33"/>
  <c r="P1371" i="33"/>
  <c r="P1372" i="33"/>
  <c r="P1373" i="33"/>
  <c r="P1374" i="33"/>
  <c r="P1375" i="33"/>
  <c r="P1376" i="33"/>
  <c r="P1377" i="33"/>
  <c r="P1378" i="33"/>
  <c r="P1379" i="33"/>
  <c r="P1380" i="33"/>
  <c r="P1381" i="33"/>
  <c r="P1382" i="33"/>
  <c r="P1383" i="33"/>
  <c r="P1384" i="33"/>
  <c r="P1385" i="33"/>
  <c r="P1386" i="33"/>
  <c r="P1387" i="33"/>
  <c r="P1388" i="33"/>
  <c r="P1389" i="33"/>
  <c r="P1390" i="33"/>
  <c r="P1391" i="33"/>
  <c r="P1392" i="33"/>
  <c r="P1393" i="33"/>
  <c r="P1394" i="33"/>
  <c r="P1395" i="33"/>
  <c r="P1396" i="33"/>
  <c r="P1397" i="33"/>
  <c r="P1398" i="33"/>
  <c r="P1399" i="33"/>
  <c r="P1400" i="33"/>
  <c r="P1401" i="33"/>
  <c r="P1402" i="33"/>
  <c r="P1403" i="33"/>
  <c r="P1404" i="33"/>
  <c r="P1405" i="33"/>
  <c r="P1406" i="33"/>
  <c r="P1407" i="33"/>
  <c r="P1408" i="33"/>
  <c r="P1409" i="33"/>
  <c r="P1410" i="33"/>
  <c r="P1411" i="33"/>
  <c r="P1412" i="33"/>
  <c r="P1413" i="33"/>
  <c r="P1414" i="33"/>
  <c r="P1415" i="33"/>
  <c r="P1416" i="33"/>
  <c r="P1417" i="33"/>
  <c r="P1418" i="33"/>
  <c r="P1419" i="33"/>
  <c r="P1420" i="33"/>
  <c r="P1421" i="33"/>
  <c r="P1422" i="33"/>
  <c r="P1423" i="33"/>
  <c r="P1424" i="33"/>
  <c r="P1425" i="33"/>
  <c r="P1426" i="33"/>
  <c r="P1427" i="33"/>
  <c r="P1428" i="33"/>
  <c r="P1429" i="33"/>
  <c r="P1430" i="33"/>
  <c r="P1431" i="33"/>
  <c r="P1432" i="33"/>
  <c r="P1433" i="33"/>
  <c r="P1434" i="33"/>
  <c r="P1435" i="33"/>
  <c r="P1436" i="33"/>
  <c r="P1437" i="33"/>
  <c r="P1438" i="33"/>
  <c r="P1439" i="33"/>
  <c r="P1440" i="33"/>
  <c r="P1441" i="33"/>
  <c r="P1442" i="33"/>
  <c r="P1443" i="33"/>
  <c r="P1444" i="33"/>
  <c r="P1445" i="33"/>
  <c r="P1446" i="33"/>
  <c r="P1447" i="33"/>
  <c r="P1448" i="33"/>
  <c r="P1449" i="33"/>
  <c r="P1450" i="33"/>
  <c r="P1451" i="33"/>
  <c r="P1452" i="33"/>
  <c r="P1453" i="33"/>
  <c r="P1454" i="33"/>
  <c r="P1455" i="33"/>
  <c r="P1456" i="33"/>
  <c r="P1457" i="33"/>
  <c r="P1458" i="33"/>
  <c r="P1459" i="33"/>
  <c r="P1460" i="33"/>
  <c r="P1461" i="33"/>
  <c r="P1462" i="33"/>
  <c r="P1463" i="33"/>
  <c r="P1464" i="33"/>
  <c r="P1465" i="33"/>
  <c r="P1466" i="33"/>
  <c r="P1467" i="33"/>
  <c r="P1468" i="33"/>
  <c r="P1469" i="33"/>
  <c r="P1470" i="33"/>
  <c r="P1471" i="33"/>
  <c r="P1472" i="33"/>
  <c r="P1473" i="33"/>
  <c r="P1474" i="33"/>
  <c r="P1475" i="33"/>
  <c r="P1476" i="33"/>
  <c r="P1477" i="33"/>
  <c r="P1478" i="33"/>
  <c r="P1479" i="33"/>
  <c r="P1480" i="33"/>
  <c r="P1481" i="33"/>
  <c r="P1482" i="33"/>
  <c r="P1483" i="33"/>
  <c r="P1484" i="33"/>
  <c r="P1485" i="33"/>
  <c r="P1486" i="33"/>
  <c r="P1487" i="33"/>
  <c r="P1488" i="33"/>
  <c r="P1489" i="33"/>
  <c r="P1490" i="33"/>
  <c r="P1491" i="33"/>
  <c r="P1492" i="33"/>
  <c r="P1493" i="33"/>
  <c r="P1494" i="33"/>
  <c r="P1495" i="33"/>
  <c r="P1496" i="33"/>
  <c r="P1497" i="33"/>
  <c r="P1498" i="33"/>
  <c r="P1499" i="33"/>
  <c r="P1500" i="33"/>
  <c r="P1501" i="33"/>
  <c r="P1502" i="33"/>
  <c r="P1503" i="33"/>
  <c r="P1504" i="33"/>
  <c r="P1505" i="33"/>
  <c r="P1506" i="33"/>
  <c r="P1507" i="33"/>
  <c r="P1508" i="33"/>
  <c r="P1509" i="33"/>
  <c r="P1510" i="33"/>
  <c r="P1511" i="33"/>
  <c r="P1512" i="33"/>
  <c r="P1513" i="33"/>
  <c r="P1514" i="33"/>
  <c r="P1515" i="33"/>
  <c r="P1516" i="33"/>
  <c r="P1517" i="33"/>
  <c r="P1518" i="33"/>
  <c r="P1519" i="33"/>
  <c r="P1520" i="33"/>
  <c r="P1521" i="33"/>
  <c r="P1522" i="33"/>
  <c r="P1523" i="33"/>
  <c r="P1524" i="33"/>
  <c r="P1525" i="33"/>
  <c r="P1526" i="33"/>
  <c r="P1527" i="33"/>
  <c r="P1528" i="33"/>
  <c r="P1529" i="33"/>
  <c r="P1530" i="33"/>
  <c r="P1531" i="33"/>
  <c r="P1532" i="33"/>
  <c r="P1533" i="33"/>
  <c r="P1534" i="33"/>
  <c r="P1535" i="33"/>
  <c r="P1536" i="33"/>
  <c r="P1537" i="33"/>
  <c r="P1538" i="33"/>
  <c r="P1539" i="33"/>
  <c r="P1540" i="33"/>
  <c r="P1541" i="33"/>
  <c r="P1542" i="33"/>
  <c r="P1543" i="33"/>
  <c r="P1544" i="33"/>
  <c r="P1545" i="33"/>
  <c r="P1546" i="33"/>
  <c r="P1547" i="33"/>
  <c r="P1548" i="33"/>
  <c r="P1549" i="33"/>
  <c r="P1550" i="33"/>
  <c r="P1551" i="33"/>
  <c r="P1552" i="33"/>
  <c r="P1553" i="33"/>
  <c r="P1554" i="33"/>
  <c r="P1555" i="33"/>
  <c r="P1556" i="33"/>
  <c r="P1557" i="33"/>
  <c r="P1558" i="33"/>
  <c r="P1559" i="33"/>
  <c r="P1560" i="33"/>
  <c r="P1561" i="33"/>
  <c r="P1562" i="33"/>
  <c r="P1563" i="33"/>
  <c r="P1564" i="33"/>
  <c r="P1565" i="33"/>
  <c r="P1566" i="33"/>
  <c r="P1567" i="33"/>
  <c r="P1568" i="33"/>
  <c r="P1569" i="33"/>
  <c r="P1570" i="33"/>
  <c r="P1571" i="33"/>
  <c r="P1572" i="33"/>
  <c r="P1573" i="33"/>
  <c r="P1574" i="33"/>
  <c r="P1575" i="33"/>
  <c r="P1576" i="33"/>
  <c r="P1577" i="33"/>
  <c r="P1578" i="33"/>
  <c r="P1579" i="33"/>
  <c r="P1580" i="33"/>
  <c r="P1581" i="33"/>
  <c r="P1582" i="33"/>
  <c r="P1583" i="33"/>
  <c r="P1584" i="33"/>
  <c r="P1585" i="33"/>
  <c r="P1586" i="33"/>
  <c r="P1587" i="33"/>
  <c r="P1588" i="33"/>
  <c r="P1589" i="33"/>
  <c r="P1590" i="33"/>
  <c r="P1591" i="33"/>
  <c r="P1592" i="33"/>
  <c r="P1593" i="33"/>
  <c r="P1594" i="33"/>
  <c r="P1595" i="33"/>
  <c r="P1596" i="33"/>
  <c r="P1597" i="33"/>
  <c r="P1598" i="33"/>
  <c r="P1599" i="33"/>
  <c r="P1600" i="33"/>
  <c r="P1601" i="33"/>
  <c r="P1602" i="33"/>
  <c r="P1603" i="33"/>
  <c r="P1604" i="33"/>
  <c r="P1605" i="33"/>
  <c r="P1606" i="33"/>
  <c r="P1607" i="33"/>
  <c r="P1608" i="33"/>
  <c r="P1609" i="33"/>
  <c r="P1610" i="33"/>
  <c r="P1611" i="33"/>
  <c r="P1612" i="33"/>
  <c r="P1613" i="33"/>
  <c r="P1614" i="33"/>
  <c r="P1615" i="33"/>
  <c r="P1616" i="33"/>
  <c r="P1617" i="33"/>
  <c r="P1618" i="33"/>
  <c r="P1619" i="33"/>
  <c r="P1620" i="33"/>
  <c r="P1621" i="33"/>
  <c r="P1622" i="33"/>
  <c r="P1623" i="33"/>
  <c r="P1624" i="33"/>
  <c r="P1625" i="33"/>
  <c r="P1626" i="33"/>
  <c r="P1627" i="33"/>
  <c r="P1628" i="33"/>
  <c r="P1629" i="33"/>
  <c r="P1630" i="33"/>
  <c r="P1631" i="33"/>
  <c r="P1632" i="33"/>
  <c r="P1633" i="33"/>
  <c r="P1634" i="33"/>
  <c r="P1635" i="33"/>
  <c r="P1636" i="33"/>
  <c r="P1637" i="33"/>
  <c r="P1638" i="33"/>
  <c r="P1639" i="33"/>
  <c r="P1640" i="33"/>
  <c r="P1641" i="33"/>
  <c r="P1642" i="33"/>
  <c r="P1643" i="33"/>
  <c r="P1644" i="33"/>
  <c r="P1645" i="33"/>
  <c r="P1646" i="33"/>
  <c r="P1647" i="33"/>
  <c r="P1648" i="33"/>
  <c r="P1649" i="33"/>
  <c r="P1650" i="33"/>
  <c r="P1651" i="33"/>
  <c r="P1652" i="33"/>
  <c r="P1653" i="33"/>
  <c r="P1654" i="33"/>
  <c r="P1655" i="33"/>
  <c r="P1656" i="33"/>
  <c r="P1657" i="33"/>
  <c r="P1658" i="33"/>
  <c r="P1659" i="33"/>
  <c r="P1660" i="33"/>
  <c r="P1661" i="33"/>
  <c r="P1662" i="33"/>
  <c r="P1663" i="33"/>
  <c r="P1664" i="33"/>
  <c r="P1665" i="33"/>
  <c r="P1666" i="33"/>
  <c r="P1667" i="33"/>
  <c r="P1668" i="33"/>
  <c r="P1669" i="33"/>
  <c r="P1670" i="33"/>
  <c r="P1671" i="33"/>
  <c r="P1672" i="33"/>
  <c r="P1673" i="33"/>
  <c r="P1674" i="33"/>
  <c r="P1675" i="33"/>
  <c r="P1676" i="33"/>
  <c r="P1677" i="33"/>
  <c r="P1678" i="33"/>
  <c r="P1679" i="33"/>
  <c r="P1680" i="33"/>
  <c r="P1681" i="33"/>
  <c r="P1682" i="33"/>
  <c r="P1683" i="33"/>
  <c r="P1684" i="33"/>
  <c r="P1685" i="33"/>
  <c r="P1686" i="33"/>
  <c r="P1687" i="33"/>
  <c r="P1688" i="33"/>
  <c r="P1689" i="33"/>
  <c r="P1690" i="33"/>
  <c r="P1691" i="33"/>
  <c r="P1692" i="33"/>
  <c r="P1693" i="33"/>
  <c r="P1694" i="33"/>
  <c r="P1695" i="33"/>
  <c r="P1696" i="33"/>
  <c r="P1697" i="33"/>
  <c r="P1698" i="33"/>
  <c r="P1699" i="33"/>
  <c r="P1700" i="33"/>
  <c r="P1701" i="33"/>
  <c r="P1702" i="33"/>
  <c r="P1703" i="33"/>
  <c r="P1704" i="33"/>
  <c r="P1705" i="33"/>
  <c r="P1706" i="33"/>
  <c r="P1707" i="33"/>
  <c r="P1708" i="33"/>
  <c r="P1709" i="33"/>
  <c r="P1710" i="33"/>
  <c r="P1711" i="33"/>
  <c r="P1712" i="33"/>
  <c r="P1713" i="33"/>
  <c r="P1714" i="33"/>
  <c r="P1715" i="33"/>
  <c r="P1716" i="33"/>
  <c r="P1717" i="33"/>
  <c r="P1718" i="33"/>
  <c r="P1719" i="33"/>
  <c r="P1720" i="33"/>
  <c r="P1721" i="33"/>
  <c r="P1722" i="33"/>
  <c r="P1723" i="33"/>
  <c r="P1724" i="33"/>
  <c r="P1725" i="33"/>
  <c r="P1726" i="33"/>
  <c r="P1727" i="33"/>
  <c r="P1728" i="33"/>
  <c r="P1729" i="33"/>
  <c r="P1730" i="33"/>
  <c r="P1731" i="33"/>
  <c r="P1732" i="33"/>
  <c r="P1733" i="33"/>
  <c r="P1734" i="33"/>
  <c r="P1735" i="33"/>
  <c r="P1736" i="33"/>
  <c r="P1737" i="33"/>
  <c r="P1738" i="33"/>
  <c r="P1739" i="33"/>
  <c r="P1740" i="33"/>
  <c r="P1741" i="33"/>
  <c r="P1742" i="33"/>
  <c r="P1743" i="33"/>
  <c r="P1744" i="33"/>
  <c r="P1745" i="33"/>
  <c r="P1746" i="33"/>
  <c r="P1747" i="33"/>
  <c r="P1748" i="33"/>
  <c r="P1749" i="33"/>
  <c r="P1750" i="33"/>
  <c r="P1751" i="33"/>
  <c r="P1752" i="33"/>
  <c r="P1753" i="33"/>
  <c r="P1754" i="33"/>
  <c r="P1755" i="33"/>
  <c r="P1756" i="33"/>
  <c r="P1757" i="33"/>
  <c r="P1758" i="33"/>
  <c r="P1759" i="33"/>
  <c r="P1760" i="33"/>
  <c r="P1761" i="33"/>
  <c r="P1762" i="33"/>
  <c r="P1763" i="33"/>
  <c r="P1764" i="33"/>
  <c r="P1765" i="33"/>
  <c r="P1766" i="33"/>
  <c r="P1767" i="33"/>
  <c r="P1768" i="33"/>
  <c r="P1769" i="33"/>
  <c r="P1770" i="33"/>
  <c r="P1771" i="33"/>
  <c r="P1772" i="33"/>
  <c r="P1773" i="33"/>
  <c r="P1774" i="33"/>
  <c r="P1775" i="33"/>
  <c r="P1776" i="33"/>
  <c r="P1777" i="33"/>
  <c r="P1778" i="33"/>
  <c r="P1779" i="33"/>
  <c r="P1780" i="33"/>
  <c r="P1781" i="33"/>
  <c r="P1782" i="33"/>
  <c r="P1783" i="33"/>
  <c r="P1784" i="33"/>
  <c r="P1785" i="33"/>
  <c r="P1786" i="33"/>
  <c r="P1787" i="33"/>
  <c r="P1788" i="33"/>
  <c r="P1789" i="33"/>
  <c r="P1790" i="33"/>
  <c r="P1791" i="33"/>
  <c r="P1792" i="33"/>
  <c r="P1793" i="33"/>
  <c r="P1794" i="33"/>
  <c r="P1795" i="33"/>
  <c r="P1796" i="33"/>
  <c r="P1797" i="33"/>
  <c r="P1798" i="33"/>
  <c r="P1799" i="33"/>
  <c r="P1800" i="33"/>
  <c r="P1801" i="33"/>
  <c r="P1802" i="33"/>
  <c r="P1803" i="33"/>
  <c r="P1804" i="33"/>
  <c r="P1805" i="33"/>
  <c r="P1806" i="33"/>
  <c r="P1807" i="33"/>
  <c r="P1808" i="33"/>
  <c r="P1809" i="33"/>
  <c r="P1810" i="33"/>
  <c r="P1811" i="33"/>
  <c r="P1812" i="33"/>
  <c r="P1813" i="33"/>
  <c r="P1814" i="33"/>
  <c r="P1815" i="33"/>
  <c r="P1816" i="33"/>
  <c r="P1817" i="33"/>
  <c r="P1818" i="33"/>
  <c r="P1819" i="33"/>
  <c r="P1820" i="33"/>
  <c r="P1821" i="33"/>
  <c r="P1822" i="33"/>
  <c r="P1823" i="33"/>
  <c r="P1824" i="33"/>
  <c r="P1825" i="33"/>
  <c r="P1826" i="33"/>
  <c r="P1827" i="33"/>
  <c r="P1828" i="33"/>
  <c r="P1829" i="33"/>
  <c r="P1830" i="33"/>
  <c r="P1831" i="33"/>
  <c r="P1832" i="33"/>
  <c r="P1833" i="33"/>
  <c r="P1834" i="33"/>
  <c r="P1835" i="33"/>
  <c r="P1836" i="33"/>
  <c r="P1837" i="33"/>
  <c r="P1838" i="33"/>
  <c r="P1839" i="33"/>
  <c r="P1840" i="33"/>
  <c r="P1841" i="33"/>
  <c r="P1842" i="33"/>
  <c r="P1843" i="33"/>
  <c r="P1844" i="33"/>
  <c r="P1845" i="33"/>
  <c r="P1846" i="33"/>
  <c r="P1847" i="33"/>
  <c r="P1848" i="33"/>
  <c r="P1849" i="33"/>
  <c r="P1850" i="33"/>
  <c r="P1851" i="33"/>
  <c r="P1852" i="33"/>
  <c r="P1853" i="33"/>
  <c r="P1854" i="33"/>
  <c r="P1855" i="33"/>
  <c r="P1856" i="33"/>
  <c r="P1857" i="33"/>
  <c r="P1858" i="33"/>
  <c r="P1859" i="33"/>
  <c r="P1860" i="33"/>
  <c r="P1861" i="33"/>
  <c r="P1862" i="33"/>
  <c r="P1863" i="33"/>
  <c r="P1864" i="33"/>
  <c r="P1865" i="33"/>
  <c r="P1866" i="33"/>
  <c r="P1867" i="33"/>
  <c r="P1868" i="33"/>
  <c r="P1869" i="33"/>
  <c r="P1870" i="33"/>
  <c r="P1871" i="33"/>
  <c r="P1872" i="33"/>
  <c r="P1873" i="33"/>
  <c r="P1874" i="33"/>
  <c r="P1875" i="33"/>
  <c r="P1876" i="33"/>
  <c r="P1877" i="33"/>
  <c r="P1878" i="33"/>
  <c r="P1879" i="33"/>
  <c r="P1880" i="33"/>
  <c r="P1881" i="33"/>
  <c r="P1882" i="33"/>
  <c r="P1883" i="33"/>
  <c r="P1884" i="33"/>
  <c r="P1885" i="33"/>
  <c r="P1886" i="33"/>
  <c r="P1887" i="33"/>
  <c r="P1888" i="33"/>
  <c r="P1889" i="33"/>
  <c r="P1890" i="33"/>
  <c r="P1891" i="33"/>
  <c r="P1892" i="33"/>
  <c r="P1893" i="33"/>
  <c r="P1894" i="33"/>
  <c r="P1895" i="33"/>
  <c r="P1896" i="33"/>
  <c r="P1897" i="33"/>
  <c r="P1898" i="33"/>
  <c r="P1899" i="33"/>
  <c r="P1900" i="33"/>
  <c r="P1901" i="33"/>
  <c r="P1902" i="33"/>
  <c r="P1903" i="33"/>
  <c r="P1904" i="33"/>
  <c r="P1905" i="33"/>
  <c r="P1906" i="33"/>
  <c r="P1907" i="33"/>
  <c r="P1908" i="33"/>
  <c r="P1909" i="33"/>
  <c r="P1910" i="33"/>
  <c r="P1911" i="33"/>
  <c r="P1912" i="33"/>
  <c r="P1913" i="33"/>
  <c r="P1914" i="33"/>
  <c r="P1915" i="33"/>
  <c r="P1916" i="33"/>
  <c r="P1917" i="33"/>
  <c r="P1918" i="33"/>
  <c r="P1919" i="33"/>
  <c r="P1920" i="33"/>
  <c r="P1921" i="33"/>
  <c r="P1922" i="33"/>
  <c r="P1923" i="33"/>
  <c r="P1924" i="33"/>
  <c r="P1925" i="33"/>
  <c r="P1926" i="33"/>
  <c r="P1927" i="33"/>
  <c r="P1928" i="33"/>
  <c r="P1929" i="33"/>
  <c r="P1930" i="33"/>
  <c r="P1931" i="33"/>
  <c r="P1932" i="33"/>
  <c r="P1933" i="33"/>
  <c r="P1934" i="33"/>
  <c r="P1935" i="33"/>
  <c r="P1936" i="33"/>
  <c r="P1937" i="33"/>
  <c r="P1938" i="33"/>
  <c r="P1939" i="33"/>
  <c r="P1940" i="33"/>
  <c r="P1941" i="33"/>
  <c r="P1942" i="33"/>
  <c r="P1943" i="33"/>
  <c r="P1944" i="33"/>
  <c r="P1945" i="33"/>
  <c r="P1946" i="33"/>
  <c r="P1947" i="33"/>
  <c r="P1948" i="33"/>
  <c r="P1949" i="33"/>
  <c r="P1950" i="33"/>
  <c r="N1951" i="33"/>
  <c r="O1951" i="33"/>
  <c r="P1951" i="33"/>
  <c r="N1952" i="33"/>
  <c r="O1952" i="33"/>
  <c r="P1952" i="33"/>
  <c r="N1953" i="33"/>
  <c r="O1953" i="33"/>
  <c r="P1953" i="33"/>
  <c r="N1954" i="33"/>
  <c r="O1954" i="33"/>
  <c r="P1954" i="33"/>
  <c r="N1955" i="33"/>
  <c r="O1955" i="33"/>
  <c r="P1955" i="33"/>
  <c r="N1956" i="33"/>
  <c r="O1956" i="33"/>
  <c r="P1956" i="33"/>
  <c r="N1957" i="33"/>
  <c r="O1957" i="33"/>
  <c r="P1957" i="33"/>
  <c r="N1958" i="33"/>
  <c r="O1958" i="33"/>
  <c r="P1958" i="33"/>
  <c r="N1959" i="33"/>
  <c r="O1959" i="33"/>
  <c r="P1959" i="33"/>
  <c r="N1960" i="33"/>
  <c r="O1960" i="33"/>
  <c r="P1960" i="33"/>
  <c r="N1961" i="33"/>
  <c r="O1961" i="33"/>
  <c r="P1961" i="33"/>
  <c r="N1962" i="33"/>
  <c r="O1962" i="33"/>
  <c r="P1962" i="33"/>
  <c r="N1963" i="33"/>
  <c r="O1963" i="33"/>
  <c r="P1963" i="33"/>
  <c r="N1964" i="33"/>
  <c r="O1964" i="33"/>
  <c r="P1964" i="33"/>
  <c r="N1965" i="33"/>
  <c r="O1965" i="33"/>
  <c r="P1965" i="33"/>
  <c r="N1966" i="33"/>
  <c r="O1966" i="33"/>
  <c r="P1966" i="33"/>
  <c r="N1967" i="33"/>
  <c r="O1967" i="33"/>
  <c r="P1967" i="33"/>
  <c r="N1968" i="33"/>
  <c r="O1968" i="33"/>
  <c r="P1968" i="33"/>
  <c r="N1969" i="33"/>
  <c r="O1969" i="33"/>
  <c r="P1969" i="33"/>
  <c r="N1970" i="33"/>
  <c r="O1970" i="33"/>
  <c r="P1970" i="33"/>
  <c r="N1971" i="33"/>
  <c r="O1971" i="33"/>
  <c r="P1971" i="33"/>
  <c r="N1972" i="33"/>
  <c r="O1972" i="33"/>
  <c r="P1972" i="33"/>
  <c r="N1973" i="33"/>
  <c r="O1973" i="33"/>
  <c r="P1973" i="33"/>
  <c r="N1974" i="33"/>
  <c r="O1974" i="33"/>
  <c r="P1974" i="33"/>
  <c r="N1975" i="33"/>
  <c r="O1975" i="33"/>
  <c r="P1975" i="33"/>
  <c r="P1228" i="33"/>
  <c r="P1229" i="33"/>
  <c r="P1230" i="33"/>
  <c r="P1231" i="33"/>
  <c r="P1232" i="33"/>
  <c r="P1233" i="33"/>
  <c r="P1234" i="33"/>
  <c r="P1235" i="33"/>
  <c r="P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P11" i="33"/>
  <c r="P12" i="33"/>
  <c r="P13" i="33"/>
  <c r="P14" i="33"/>
  <c r="P15" i="33"/>
  <c r="P16" i="33"/>
  <c r="P17" i="33"/>
  <c r="P18" i="33"/>
  <c r="P19" i="33"/>
  <c r="P20" i="33"/>
  <c r="P21" i="33"/>
  <c r="P22" i="33"/>
  <c r="P23" i="33"/>
  <c r="P24" i="33"/>
  <c r="P25" i="33"/>
  <c r="P26" i="33"/>
  <c r="P27" i="33"/>
  <c r="P28" i="33"/>
  <c r="P29" i="33"/>
  <c r="P30" i="33"/>
  <c r="P31" i="33"/>
  <c r="P32" i="33"/>
  <c r="P33"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247" i="33"/>
  <c r="P248" i="33"/>
  <c r="P249" i="33"/>
  <c r="P250" i="33"/>
  <c r="P252" i="33"/>
  <c r="P253" i="33"/>
  <c r="P254" i="33"/>
  <c r="P255" i="33"/>
  <c r="P256" i="33"/>
  <c r="P257" i="33"/>
  <c r="P258" i="33"/>
  <c r="P259" i="33"/>
  <c r="P260" i="33"/>
  <c r="P261" i="33"/>
  <c r="P262" i="33"/>
  <c r="P263" i="33"/>
  <c r="P264" i="33"/>
  <c r="P265" i="33"/>
  <c r="P266" i="33"/>
  <c r="P267" i="33"/>
  <c r="P268" i="33"/>
  <c r="P269" i="33"/>
  <c r="P270" i="33"/>
  <c r="P271" i="33"/>
  <c r="P272" i="33"/>
  <c r="P273" i="33"/>
  <c r="P274" i="33"/>
  <c r="P275" i="33"/>
  <c r="P276" i="33"/>
  <c r="P277" i="33"/>
  <c r="P278" i="33"/>
  <c r="P279" i="33"/>
  <c r="P280" i="33"/>
  <c r="P281" i="33"/>
  <c r="P282" i="33"/>
  <c r="P283" i="33"/>
  <c r="P284" i="33"/>
  <c r="P285" i="33"/>
  <c r="P286" i="33"/>
  <c r="P287" i="33"/>
  <c r="P288" i="33"/>
  <c r="P289" i="33"/>
  <c r="P290" i="33"/>
  <c r="P291" i="33"/>
  <c r="P292" i="33"/>
  <c r="P293" i="33"/>
  <c r="P294" i="33"/>
  <c r="P295" i="33"/>
  <c r="P296" i="33"/>
  <c r="P297" i="33"/>
  <c r="P298" i="33"/>
  <c r="P299" i="33"/>
  <c r="P300" i="33"/>
  <c r="P301" i="33"/>
  <c r="P302" i="33"/>
  <c r="P303" i="33"/>
  <c r="P304" i="33"/>
  <c r="P305" i="33"/>
  <c r="P306" i="33"/>
  <c r="P307" i="33"/>
  <c r="P308" i="33"/>
  <c r="P309" i="33"/>
  <c r="P310" i="33"/>
  <c r="P311" i="33"/>
  <c r="P312" i="33"/>
  <c r="P313" i="33"/>
  <c r="P314" i="33"/>
  <c r="P315" i="33"/>
  <c r="P316" i="33"/>
  <c r="P317" i="33"/>
  <c r="P318" i="33"/>
  <c r="P319" i="33"/>
  <c r="P320" i="33"/>
  <c r="P321" i="33"/>
  <c r="P322" i="33"/>
  <c r="P323" i="33"/>
  <c r="P324" i="33"/>
  <c r="P325" i="33"/>
  <c r="P326" i="33"/>
  <c r="P327" i="33"/>
  <c r="P328" i="33"/>
  <c r="P329" i="33"/>
  <c r="P330" i="33"/>
  <c r="P331" i="33"/>
  <c r="P332" i="33"/>
  <c r="P333" i="33"/>
  <c r="P334" i="33"/>
  <c r="P335" i="33"/>
  <c r="P336" i="33"/>
  <c r="P337" i="33"/>
  <c r="P338" i="33"/>
  <c r="P339" i="33"/>
  <c r="P340" i="33"/>
  <c r="P341" i="33"/>
  <c r="P342" i="33"/>
  <c r="P343" i="33"/>
  <c r="P344" i="33"/>
  <c r="P345" i="33"/>
  <c r="P346" i="33"/>
  <c r="P347" i="33"/>
  <c r="P348" i="33"/>
  <c r="P349" i="33"/>
  <c r="P350" i="33"/>
  <c r="P351" i="33"/>
  <c r="P352" i="33"/>
  <c r="P353" i="33"/>
  <c r="P354" i="33"/>
  <c r="P355" i="33"/>
  <c r="P356" i="33"/>
  <c r="P357" i="33"/>
  <c r="P358" i="33"/>
  <c r="P359" i="33"/>
  <c r="P360" i="33"/>
  <c r="P361" i="33"/>
  <c r="P362" i="33"/>
  <c r="P363" i="33"/>
  <c r="P364" i="33"/>
  <c r="P365" i="33"/>
  <c r="P366" i="33"/>
  <c r="P367" i="33"/>
  <c r="P368" i="33"/>
  <c r="P369" i="33"/>
  <c r="P370" i="33"/>
  <c r="P371" i="33"/>
  <c r="P372" i="33"/>
  <c r="P373" i="33"/>
  <c r="P374" i="33"/>
  <c r="P375" i="33"/>
  <c r="P376" i="33"/>
  <c r="P377" i="33"/>
  <c r="P378" i="33"/>
  <c r="P379" i="33"/>
  <c r="P380" i="33"/>
  <c r="P381" i="33"/>
  <c r="P382" i="33"/>
  <c r="P383" i="33"/>
  <c r="P384" i="33"/>
  <c r="P385" i="33"/>
  <c r="P386" i="33"/>
  <c r="P387" i="33"/>
  <c r="P388" i="33"/>
  <c r="P389" i="33"/>
  <c r="P390" i="33"/>
  <c r="P391" i="33"/>
  <c r="P392" i="33"/>
  <c r="P393" i="33"/>
  <c r="P394" i="33"/>
  <c r="P395" i="33"/>
  <c r="P396" i="33"/>
  <c r="P397" i="33"/>
  <c r="P398" i="33"/>
  <c r="P399" i="33"/>
  <c r="P400" i="33"/>
  <c r="P401" i="33"/>
  <c r="P402" i="33"/>
  <c r="P403" i="33"/>
  <c r="P404" i="33"/>
  <c r="P405" i="33"/>
  <c r="P406" i="33"/>
  <c r="P407" i="33"/>
  <c r="P408" i="33"/>
  <c r="P409" i="33"/>
  <c r="P410" i="33"/>
  <c r="P411" i="33"/>
  <c r="P412" i="33"/>
  <c r="P413" i="33"/>
  <c r="P414" i="33"/>
  <c r="P415" i="33"/>
  <c r="P416" i="33"/>
  <c r="P417" i="33"/>
  <c r="P418" i="33"/>
  <c r="P419" i="33"/>
  <c r="P420" i="33"/>
  <c r="P421" i="33"/>
  <c r="P422" i="33"/>
  <c r="P423" i="33"/>
  <c r="P424" i="33"/>
  <c r="P425" i="33"/>
  <c r="P426" i="33"/>
  <c r="P427" i="33"/>
  <c r="P428" i="33"/>
  <c r="P429" i="33"/>
  <c r="P430" i="33"/>
  <c r="P431" i="33"/>
  <c r="P432" i="33"/>
  <c r="P433" i="33"/>
  <c r="P434" i="33"/>
  <c r="P435" i="33"/>
  <c r="P436" i="33"/>
  <c r="P437" i="33"/>
  <c r="P438" i="33"/>
  <c r="P439" i="33"/>
  <c r="P440" i="33"/>
  <c r="P441" i="33"/>
  <c r="P442" i="33"/>
  <c r="P443" i="33"/>
  <c r="P444" i="33"/>
  <c r="P445" i="33"/>
  <c r="P446" i="33"/>
  <c r="P447" i="33"/>
  <c r="P448" i="33"/>
  <c r="P449" i="33"/>
  <c r="P450" i="33"/>
  <c r="P451" i="33"/>
  <c r="P452" i="33"/>
  <c r="P453" i="33"/>
  <c r="P454" i="33"/>
  <c r="P455" i="33"/>
  <c r="P456" i="33"/>
  <c r="P457" i="33"/>
  <c r="P458" i="33"/>
  <c r="P459" i="33"/>
  <c r="P460" i="33"/>
  <c r="P461" i="33"/>
  <c r="P462" i="33"/>
  <c r="P463" i="33"/>
  <c r="P464" i="33"/>
  <c r="P465" i="33"/>
  <c r="P466" i="33"/>
  <c r="P467" i="33"/>
  <c r="P468" i="33"/>
  <c r="P469" i="33"/>
  <c r="P470" i="33"/>
  <c r="P471" i="33"/>
  <c r="P472" i="33"/>
  <c r="P473" i="33"/>
  <c r="P474" i="33"/>
  <c r="P475" i="33"/>
  <c r="P476" i="33"/>
  <c r="P477" i="33"/>
  <c r="P478" i="33"/>
  <c r="P479" i="33"/>
  <c r="P480" i="33"/>
  <c r="P481" i="33"/>
  <c r="P482" i="33"/>
  <c r="P483" i="33"/>
  <c r="P484" i="33"/>
  <c r="P485" i="33"/>
  <c r="P486" i="33"/>
  <c r="P487" i="33"/>
  <c r="P488" i="33"/>
  <c r="P489" i="33"/>
  <c r="P490" i="33"/>
  <c r="P491" i="33"/>
  <c r="P492" i="33"/>
  <c r="P493" i="33"/>
  <c r="P494" i="33"/>
  <c r="P495" i="33"/>
  <c r="P496" i="33"/>
  <c r="P497" i="33"/>
  <c r="P498" i="33"/>
  <c r="P499" i="33"/>
  <c r="P500" i="33"/>
  <c r="P501" i="33"/>
  <c r="P502" i="33"/>
  <c r="P503" i="33"/>
  <c r="P504" i="33"/>
  <c r="P505" i="33"/>
  <c r="P506" i="33"/>
  <c r="P507" i="33"/>
  <c r="P508" i="33"/>
  <c r="P509" i="33"/>
  <c r="P510" i="33"/>
  <c r="P511" i="33"/>
  <c r="P512" i="33"/>
  <c r="P513" i="33"/>
  <c r="P514" i="33"/>
  <c r="P515" i="33"/>
  <c r="P516" i="33"/>
  <c r="P517" i="33"/>
  <c r="P518" i="33"/>
  <c r="P519" i="33"/>
  <c r="P520" i="33"/>
  <c r="P521" i="33"/>
  <c r="P522" i="33"/>
  <c r="P523" i="33"/>
  <c r="P524" i="33"/>
  <c r="P525" i="33"/>
  <c r="P526" i="33"/>
  <c r="P527" i="33"/>
  <c r="P528" i="33"/>
  <c r="P529" i="33"/>
  <c r="P530" i="33"/>
  <c r="P531" i="33"/>
  <c r="P532" i="33"/>
  <c r="P533" i="33"/>
  <c r="P534" i="33"/>
  <c r="P535" i="33"/>
  <c r="P536" i="33"/>
  <c r="P537" i="33"/>
  <c r="P538" i="33"/>
  <c r="P539" i="33"/>
  <c r="P540" i="33"/>
  <c r="P541" i="33"/>
  <c r="P542" i="33"/>
  <c r="P543" i="33"/>
  <c r="P544" i="33"/>
  <c r="P545" i="33"/>
  <c r="P546" i="33"/>
  <c r="P547" i="33"/>
  <c r="P550" i="33"/>
  <c r="P551" i="33"/>
  <c r="P552" i="33"/>
  <c r="P553" i="33"/>
  <c r="P554" i="33"/>
  <c r="P555" i="33"/>
  <c r="P559" i="33"/>
  <c r="P560" i="33"/>
  <c r="P561" i="33"/>
  <c r="P562" i="33"/>
  <c r="P563" i="33"/>
  <c r="P564" i="33"/>
  <c r="P565" i="33"/>
  <c r="P566" i="33"/>
  <c r="P567" i="33"/>
  <c r="P568" i="33"/>
  <c r="P569" i="33"/>
  <c r="P570" i="33"/>
  <c r="P571" i="33"/>
  <c r="P572" i="33"/>
  <c r="P573" i="33"/>
  <c r="P574" i="33"/>
  <c r="P575" i="33"/>
  <c r="P576" i="33"/>
  <c r="P577" i="33"/>
  <c r="P578" i="33"/>
  <c r="P579" i="33"/>
  <c r="P580" i="33"/>
  <c r="P581" i="33"/>
  <c r="P582" i="33"/>
  <c r="P583" i="33"/>
  <c r="P584" i="33"/>
  <c r="P585" i="33"/>
  <c r="P586" i="33"/>
  <c r="P587" i="33"/>
  <c r="P588" i="33"/>
  <c r="P589" i="33"/>
  <c r="P590" i="33"/>
  <c r="P591" i="33"/>
  <c r="P592" i="33"/>
  <c r="P593" i="33"/>
  <c r="P594" i="33"/>
  <c r="P595" i="33"/>
  <c r="P596" i="33"/>
  <c r="P597" i="33"/>
  <c r="P598" i="33"/>
  <c r="P599" i="33"/>
  <c r="P600" i="33"/>
  <c r="P601" i="33"/>
  <c r="P602" i="33"/>
  <c r="P603" i="33"/>
  <c r="P604" i="33"/>
  <c r="P605" i="33"/>
  <c r="P606" i="33"/>
  <c r="P607" i="33"/>
  <c r="P608" i="33"/>
  <c r="P609" i="33"/>
  <c r="P610" i="33"/>
  <c r="P611" i="33"/>
  <c r="P612" i="33"/>
  <c r="P613" i="33"/>
  <c r="P614" i="33"/>
  <c r="P615" i="33"/>
  <c r="P616" i="33"/>
  <c r="P617" i="33"/>
  <c r="P618" i="33"/>
  <c r="P619" i="33"/>
  <c r="P620" i="33"/>
  <c r="P621" i="33"/>
  <c r="P622" i="33"/>
  <c r="P623" i="33"/>
  <c r="P624" i="33"/>
  <c r="P625" i="33"/>
  <c r="P626" i="33"/>
  <c r="P627" i="33"/>
  <c r="P628" i="33"/>
  <c r="P629" i="33"/>
  <c r="P630" i="33"/>
  <c r="P631" i="33"/>
  <c r="P632" i="33"/>
  <c r="P633" i="33"/>
  <c r="P634" i="33"/>
  <c r="P635" i="33"/>
  <c r="P636" i="33"/>
  <c r="P637" i="33"/>
  <c r="P638" i="33"/>
  <c r="P639" i="33"/>
  <c r="P640" i="33"/>
  <c r="P641" i="33"/>
  <c r="P642" i="33"/>
  <c r="P643" i="33"/>
  <c r="P644" i="33"/>
  <c r="P645" i="33"/>
  <c r="P646" i="33"/>
  <c r="P647" i="33"/>
  <c r="P648" i="33"/>
  <c r="P649" i="33"/>
  <c r="P650" i="33"/>
  <c r="P651" i="33"/>
  <c r="P652" i="33"/>
  <c r="P653" i="33"/>
  <c r="P654" i="33"/>
  <c r="P655" i="33"/>
  <c r="P656" i="33"/>
  <c r="P657" i="33"/>
  <c r="P658" i="33"/>
  <c r="P659" i="33"/>
  <c r="P660" i="33"/>
  <c r="P661" i="33"/>
  <c r="P662" i="33"/>
  <c r="P663" i="33"/>
  <c r="P664" i="33"/>
  <c r="P665" i="33"/>
  <c r="P666" i="33"/>
  <c r="P667" i="33"/>
  <c r="P668" i="33"/>
  <c r="P669" i="33"/>
  <c r="P670" i="33"/>
  <c r="P671" i="33"/>
  <c r="P672" i="33"/>
  <c r="P673" i="33"/>
  <c r="P674" i="33"/>
  <c r="P675" i="33"/>
  <c r="P676" i="33"/>
  <c r="P677" i="33"/>
  <c r="P678" i="33"/>
  <c r="P679" i="33"/>
  <c r="P680" i="33"/>
  <c r="P681" i="33"/>
  <c r="P682" i="33"/>
  <c r="P683" i="33"/>
  <c r="P684" i="33"/>
  <c r="P685" i="33"/>
  <c r="P686" i="33"/>
  <c r="P687" i="33"/>
  <c r="P688" i="33"/>
  <c r="P689" i="33"/>
  <c r="P690" i="33"/>
  <c r="P691" i="33"/>
  <c r="P692" i="33"/>
  <c r="P693" i="33"/>
  <c r="P694" i="33"/>
  <c r="P695" i="33"/>
  <c r="P696" i="33"/>
  <c r="P697" i="33"/>
  <c r="P698" i="33"/>
  <c r="P699" i="33"/>
  <c r="P700" i="33"/>
  <c r="P701" i="33"/>
  <c r="P702" i="33"/>
  <c r="P703" i="33"/>
  <c r="P704" i="33"/>
  <c r="P705" i="33"/>
  <c r="P706" i="33"/>
  <c r="P707" i="33"/>
  <c r="P708" i="33"/>
  <c r="P709" i="33"/>
  <c r="P710" i="33"/>
  <c r="P711" i="33"/>
  <c r="P712" i="33"/>
  <c r="P713" i="33"/>
  <c r="P714" i="33"/>
  <c r="P715" i="33"/>
  <c r="P716" i="33"/>
  <c r="P717" i="33"/>
  <c r="P718" i="33"/>
  <c r="P719" i="33"/>
  <c r="P720" i="33"/>
  <c r="P721" i="33"/>
  <c r="P722" i="33"/>
  <c r="P723" i="33"/>
  <c r="P724" i="33"/>
  <c r="P725" i="33"/>
  <c r="P726" i="33"/>
  <c r="P727" i="33"/>
  <c r="P728" i="33"/>
  <c r="P729" i="33"/>
  <c r="P730" i="33"/>
  <c r="P731" i="33"/>
  <c r="P732" i="33"/>
  <c r="P733" i="33"/>
  <c r="P734" i="33"/>
  <c r="P735" i="33"/>
  <c r="P736" i="33"/>
  <c r="P737" i="33"/>
  <c r="P738" i="33"/>
  <c r="P739" i="33"/>
  <c r="P740" i="33"/>
  <c r="P741" i="33"/>
  <c r="P742" i="33"/>
  <c r="P743" i="33"/>
  <c r="P744" i="33"/>
  <c r="P745" i="33"/>
  <c r="P746" i="33"/>
  <c r="P747" i="33"/>
  <c r="P748" i="33"/>
  <c r="P749" i="33"/>
  <c r="P750" i="33"/>
  <c r="P751" i="33"/>
  <c r="P752" i="33"/>
  <c r="P753" i="33"/>
  <c r="P754" i="33"/>
  <c r="P755" i="33"/>
  <c r="P756" i="33"/>
  <c r="P757" i="33"/>
  <c r="P758" i="33"/>
  <c r="P759" i="33"/>
  <c r="P760" i="33"/>
  <c r="P761" i="33"/>
  <c r="P762" i="33"/>
  <c r="P763" i="33"/>
  <c r="P764" i="33"/>
  <c r="P765" i="33"/>
  <c r="P766" i="33"/>
  <c r="P767" i="33"/>
  <c r="P768" i="33"/>
  <c r="P769" i="33"/>
  <c r="P770" i="33"/>
  <c r="P771" i="33"/>
  <c r="P772" i="33"/>
  <c r="P773" i="33"/>
  <c r="P774" i="33"/>
  <c r="P775" i="33"/>
  <c r="P776" i="33"/>
  <c r="P777" i="33"/>
  <c r="P778" i="33"/>
  <c r="P779" i="33"/>
  <c r="P780" i="33"/>
  <c r="P781" i="33"/>
  <c r="P782" i="33"/>
  <c r="P783" i="33"/>
  <c r="P784" i="33"/>
  <c r="P785" i="33"/>
  <c r="P786" i="33"/>
  <c r="P787" i="33"/>
  <c r="P788" i="33"/>
  <c r="P789" i="33"/>
  <c r="P790" i="33"/>
  <c r="P791" i="33"/>
  <c r="P792" i="33"/>
  <c r="P793" i="33"/>
  <c r="P794" i="33"/>
  <c r="P795" i="33"/>
  <c r="P796" i="33"/>
  <c r="P797" i="33"/>
  <c r="P798" i="33"/>
  <c r="P799" i="33"/>
  <c r="P800" i="33"/>
  <c r="P801" i="33"/>
  <c r="P802" i="33"/>
  <c r="P803" i="33"/>
  <c r="P804" i="33"/>
  <c r="P805" i="33"/>
  <c r="P806" i="33"/>
  <c r="P807" i="33"/>
  <c r="P808" i="33"/>
  <c r="P809" i="33"/>
  <c r="P810" i="33"/>
  <c r="P811" i="33"/>
  <c r="P812" i="33"/>
  <c r="P813" i="33"/>
  <c r="P814" i="33"/>
  <c r="P815" i="33"/>
  <c r="P816" i="33"/>
  <c r="P817" i="33"/>
  <c r="P818" i="33"/>
  <c r="P819" i="33"/>
  <c r="P820" i="33"/>
  <c r="P821" i="33"/>
  <c r="P822" i="33"/>
  <c r="P823" i="33"/>
  <c r="P824" i="33"/>
  <c r="P825" i="33"/>
  <c r="P826" i="33"/>
  <c r="P827" i="33"/>
  <c r="P828" i="33"/>
  <c r="P829" i="33"/>
  <c r="P830" i="33"/>
  <c r="P831" i="33"/>
  <c r="P832" i="33"/>
  <c r="P833" i="33"/>
  <c r="P834" i="33"/>
  <c r="P835" i="33"/>
  <c r="P836" i="33"/>
  <c r="P837" i="33"/>
  <c r="P838" i="33"/>
  <c r="P839" i="33"/>
  <c r="P840" i="33"/>
  <c r="P841" i="33"/>
  <c r="P842" i="33"/>
  <c r="P843" i="33"/>
  <c r="P844" i="33"/>
  <c r="P845" i="33"/>
  <c r="P846" i="33"/>
  <c r="P847" i="33"/>
  <c r="P848" i="33"/>
  <c r="P849" i="33"/>
  <c r="P850" i="33"/>
  <c r="P851" i="33"/>
  <c r="P852" i="33"/>
  <c r="P853" i="33"/>
  <c r="P854" i="33"/>
  <c r="P855" i="33"/>
  <c r="P856" i="33"/>
  <c r="P857" i="33"/>
  <c r="P858" i="33"/>
  <c r="P859" i="33"/>
  <c r="P860" i="33"/>
  <c r="P861" i="33"/>
  <c r="P862" i="33"/>
  <c r="P863" i="33"/>
  <c r="P864" i="33"/>
  <c r="P865" i="33"/>
  <c r="P866" i="33"/>
  <c r="P867" i="33"/>
  <c r="P868" i="33"/>
  <c r="P869" i="33"/>
  <c r="P870" i="33"/>
  <c r="P871" i="33"/>
  <c r="P872" i="33"/>
  <c r="P873" i="33"/>
  <c r="P874" i="33"/>
  <c r="P875" i="33"/>
  <c r="P876" i="33"/>
  <c r="P877" i="33"/>
  <c r="P878" i="33"/>
  <c r="P879" i="33"/>
  <c r="P880" i="33"/>
  <c r="P881" i="33"/>
  <c r="P882" i="33"/>
  <c r="P883" i="33"/>
  <c r="P884" i="33"/>
  <c r="P885" i="33"/>
  <c r="P886" i="33"/>
  <c r="P887" i="33"/>
  <c r="P888" i="33"/>
  <c r="P889" i="33"/>
  <c r="P890" i="33"/>
  <c r="P891" i="33"/>
  <c r="P892" i="33"/>
  <c r="P893" i="33"/>
  <c r="P894" i="33"/>
  <c r="P895" i="33"/>
  <c r="P896" i="33"/>
  <c r="P897" i="33"/>
  <c r="P898" i="33"/>
  <c r="P899" i="33"/>
  <c r="P900" i="33"/>
  <c r="P901" i="33"/>
  <c r="P902" i="33"/>
  <c r="P903" i="33"/>
  <c r="P904" i="33"/>
  <c r="P905" i="33"/>
  <c r="P906" i="33"/>
  <c r="P907" i="33"/>
  <c r="P908" i="33"/>
  <c r="P909" i="33"/>
  <c r="P910" i="33"/>
  <c r="P911" i="33"/>
  <c r="P912" i="33"/>
  <c r="P913" i="33"/>
  <c r="P914" i="33"/>
  <c r="P915" i="33"/>
  <c r="P916" i="33"/>
  <c r="P917" i="33"/>
  <c r="P918" i="33"/>
  <c r="P919" i="33"/>
  <c r="P920" i="33"/>
  <c r="P921" i="33"/>
  <c r="P922" i="33"/>
  <c r="P923" i="33"/>
  <c r="P924" i="33"/>
  <c r="P925" i="33"/>
  <c r="P926" i="33"/>
  <c r="P927" i="33"/>
  <c r="P928" i="33"/>
  <c r="P929" i="33"/>
  <c r="P930" i="33"/>
  <c r="P931" i="33"/>
  <c r="P932" i="33"/>
  <c r="P933" i="33"/>
  <c r="P934" i="33"/>
  <c r="P935" i="33"/>
  <c r="P936" i="33"/>
  <c r="P937" i="33"/>
  <c r="P938" i="33"/>
  <c r="P939" i="33"/>
  <c r="P940" i="33"/>
  <c r="P941" i="33"/>
  <c r="P942" i="33"/>
  <c r="P943" i="33"/>
  <c r="P944" i="33"/>
  <c r="P945" i="33"/>
  <c r="P946" i="33"/>
  <c r="P947" i="33"/>
  <c r="P948" i="33"/>
  <c r="P949" i="33"/>
  <c r="P950" i="33"/>
  <c r="P951" i="33"/>
  <c r="P952" i="33"/>
  <c r="P953" i="33"/>
  <c r="P954" i="33"/>
  <c r="P955" i="33"/>
  <c r="P956" i="33"/>
  <c r="P957" i="33"/>
  <c r="P958" i="33"/>
  <c r="P959" i="33"/>
  <c r="P960" i="33"/>
  <c r="P961" i="33"/>
  <c r="P962" i="33"/>
  <c r="P963" i="33"/>
  <c r="P964" i="33"/>
  <c r="P965" i="33"/>
  <c r="P966" i="33"/>
  <c r="P967" i="33"/>
  <c r="P968" i="33"/>
  <c r="P969" i="33"/>
  <c r="P970" i="33"/>
  <c r="P971" i="33"/>
  <c r="P972" i="33"/>
  <c r="P973" i="33"/>
  <c r="P974" i="33"/>
  <c r="P975" i="33"/>
  <c r="P976" i="33"/>
  <c r="P977" i="33"/>
  <c r="P978" i="33"/>
  <c r="P979" i="33"/>
  <c r="P980" i="33"/>
  <c r="P981" i="33"/>
  <c r="P982" i="33"/>
  <c r="P983" i="33"/>
  <c r="P984" i="33"/>
  <c r="P985" i="33"/>
  <c r="P986" i="33"/>
  <c r="P987" i="33"/>
  <c r="P988" i="33"/>
  <c r="P989" i="33"/>
  <c r="P990" i="33"/>
  <c r="P991" i="33"/>
  <c r="P992" i="33"/>
  <c r="P993" i="33"/>
  <c r="P994" i="33"/>
  <c r="P995" i="33"/>
  <c r="P996" i="33"/>
  <c r="P997" i="33"/>
  <c r="P998" i="33"/>
  <c r="P999" i="33"/>
  <c r="P1000" i="33"/>
  <c r="P1001" i="33"/>
  <c r="P1002" i="33"/>
  <c r="P1003" i="33"/>
  <c r="P1004" i="33"/>
  <c r="P1005" i="33"/>
  <c r="P1006" i="33"/>
  <c r="P1007" i="33"/>
  <c r="P1008" i="33"/>
  <c r="P1009" i="33"/>
  <c r="P1010" i="33"/>
  <c r="P1011" i="33"/>
  <c r="P1012" i="33"/>
  <c r="P1013" i="33"/>
  <c r="P1014" i="33"/>
  <c r="P1015" i="33"/>
  <c r="P1016" i="33"/>
  <c r="P1017" i="33"/>
  <c r="P1018" i="33"/>
  <c r="P1019" i="33"/>
  <c r="P1020" i="33"/>
  <c r="P1021" i="33"/>
  <c r="P1022" i="33"/>
  <c r="P1023" i="33"/>
  <c r="P1024" i="33"/>
  <c r="P1025" i="33"/>
  <c r="P1026" i="33"/>
  <c r="P1027" i="33"/>
  <c r="P1028" i="33"/>
  <c r="P1029" i="33"/>
  <c r="P1030" i="33"/>
  <c r="P1031" i="33"/>
  <c r="P1032" i="33"/>
  <c r="P1033" i="33"/>
  <c r="P1034" i="33"/>
  <c r="P1035" i="33"/>
  <c r="P1036" i="33"/>
  <c r="P1037" i="33"/>
  <c r="P1038" i="33"/>
  <c r="P1039" i="33"/>
  <c r="P1040" i="33"/>
  <c r="P1041" i="33"/>
  <c r="P1042" i="33"/>
  <c r="P1043" i="33"/>
  <c r="P1044" i="33"/>
  <c r="P1045" i="33"/>
  <c r="P1046" i="33"/>
  <c r="P1047" i="33"/>
  <c r="P1048" i="33"/>
  <c r="P1049" i="33"/>
  <c r="P1050" i="33"/>
  <c r="P1051" i="33"/>
  <c r="P1052" i="33"/>
  <c r="P1053" i="33"/>
  <c r="P1054" i="33"/>
  <c r="P1055" i="33"/>
  <c r="P1056" i="33"/>
  <c r="P1057" i="33"/>
  <c r="P1058" i="33"/>
  <c r="P1059" i="33"/>
  <c r="P1060" i="33"/>
  <c r="P1061" i="33"/>
  <c r="P1062" i="33"/>
  <c r="P1063" i="33"/>
  <c r="P1064" i="33"/>
  <c r="P1065" i="33"/>
  <c r="P1066" i="33"/>
  <c r="P1067" i="33"/>
  <c r="P1068" i="33"/>
  <c r="P1069" i="33"/>
  <c r="P1070" i="33"/>
  <c r="P1071" i="33"/>
  <c r="P1072" i="33"/>
  <c r="P1073" i="33"/>
  <c r="P1074" i="33"/>
  <c r="P1075" i="33"/>
  <c r="P1076" i="33"/>
  <c r="P1077" i="33"/>
  <c r="P1078" i="33"/>
  <c r="P1079" i="33"/>
  <c r="P1080" i="33"/>
  <c r="P1081" i="33"/>
  <c r="P1082" i="33"/>
  <c r="P1083" i="33"/>
  <c r="P1084" i="33"/>
  <c r="P1085" i="33"/>
  <c r="P1086" i="33"/>
  <c r="P1087" i="33"/>
  <c r="P1088" i="33"/>
  <c r="P1089" i="33"/>
  <c r="P1090" i="33"/>
  <c r="P1091" i="33"/>
  <c r="P1092" i="33"/>
  <c r="P1093" i="33"/>
  <c r="P1094" i="33"/>
  <c r="P1095" i="33"/>
  <c r="P1096" i="33"/>
  <c r="P1097" i="33"/>
  <c r="P1098" i="33"/>
  <c r="P1099" i="33"/>
  <c r="P1100" i="33"/>
  <c r="P1101" i="33"/>
  <c r="P1102" i="33"/>
  <c r="P1103" i="33"/>
  <c r="P1104" i="33"/>
  <c r="P1105" i="33"/>
  <c r="P1106" i="33"/>
  <c r="P1107" i="33"/>
  <c r="P1108" i="33"/>
  <c r="P1109" i="33"/>
  <c r="P1110" i="33"/>
  <c r="P1111" i="33"/>
  <c r="P1112" i="33"/>
  <c r="P1113" i="33"/>
  <c r="P1114" i="33"/>
  <c r="P1115" i="33"/>
  <c r="P1116" i="33"/>
  <c r="P1117" i="33"/>
  <c r="P1118" i="33"/>
  <c r="P1119" i="33"/>
  <c r="P1120" i="33"/>
  <c r="P1121" i="33"/>
  <c r="P1122" i="33"/>
  <c r="P1123" i="33"/>
  <c r="P1124" i="33"/>
  <c r="P1125" i="33"/>
  <c r="P1126" i="33"/>
  <c r="P1127" i="33"/>
  <c r="P1128" i="33"/>
  <c r="P1129" i="33"/>
  <c r="P1130" i="33"/>
  <c r="P1131" i="33"/>
  <c r="P1132" i="33"/>
  <c r="P1133" i="33"/>
  <c r="P1134" i="33"/>
  <c r="P1135" i="33"/>
  <c r="P1136" i="33"/>
  <c r="P1137" i="33"/>
  <c r="P1138" i="33"/>
  <c r="P1139" i="33"/>
  <c r="P1140" i="33"/>
  <c r="P1141" i="33"/>
  <c r="P1142" i="33"/>
  <c r="P1143" i="33"/>
  <c r="P1144" i="33"/>
  <c r="P1145" i="33"/>
  <c r="P1146" i="33"/>
  <c r="P1147" i="33"/>
  <c r="P1148" i="33"/>
  <c r="P1149" i="33"/>
  <c r="P1150" i="33"/>
  <c r="P1151" i="33"/>
  <c r="P1152" i="33"/>
  <c r="P1153" i="33"/>
  <c r="P1154" i="33"/>
  <c r="P1155" i="33"/>
  <c r="P1156" i="33"/>
  <c r="P1157" i="33"/>
  <c r="P1158" i="33"/>
  <c r="P1159" i="33"/>
  <c r="P1160" i="33"/>
  <c r="P1161" i="33"/>
  <c r="P1162" i="33"/>
  <c r="P1163" i="33"/>
  <c r="P1164" i="33"/>
  <c r="P1165" i="33"/>
  <c r="P1166" i="33"/>
  <c r="P1167" i="33"/>
  <c r="P1168" i="33"/>
  <c r="P1169" i="33"/>
  <c r="P1170" i="33"/>
  <c r="P1171" i="33"/>
  <c r="P1172" i="33"/>
  <c r="P1173" i="33"/>
  <c r="P1174" i="33"/>
  <c r="P1175" i="33"/>
  <c r="P1176" i="33"/>
  <c r="P1177" i="33"/>
  <c r="P1178" i="33"/>
  <c r="P1179" i="33"/>
  <c r="P1180" i="33"/>
  <c r="P1181" i="33"/>
  <c r="P1182" i="33"/>
  <c r="P1183" i="33"/>
  <c r="P1184" i="33"/>
  <c r="P1185" i="33"/>
  <c r="P1186" i="33"/>
  <c r="P1187" i="33"/>
  <c r="P1188" i="33"/>
  <c r="P1189" i="33"/>
  <c r="P1190" i="33"/>
  <c r="P1191" i="33"/>
  <c r="P1192" i="33"/>
  <c r="P1193" i="33"/>
  <c r="P1194" i="33"/>
  <c r="P1195" i="33"/>
  <c r="P1196" i="33"/>
  <c r="P1197" i="33"/>
  <c r="P1198" i="33"/>
  <c r="P1199" i="33"/>
  <c r="P1200" i="33"/>
  <c r="P1201" i="33"/>
  <c r="P1202" i="33"/>
  <c r="P1203" i="33"/>
  <c r="P1204" i="33"/>
  <c r="P1205" i="33"/>
  <c r="P1206" i="33"/>
  <c r="P1207" i="33"/>
  <c r="P1208" i="33"/>
  <c r="P1209" i="33"/>
  <c r="P1210" i="33"/>
  <c r="P1211" i="33"/>
  <c r="P1212" i="33"/>
  <c r="P1213" i="33"/>
  <c r="P1214" i="33"/>
  <c r="P1215" i="33"/>
  <c r="P1216" i="33"/>
  <c r="P1217" i="33"/>
  <c r="P1218" i="33"/>
  <c r="P1219" i="33"/>
  <c r="P1220" i="33"/>
  <c r="P1221" i="33"/>
  <c r="P1222" i="33"/>
  <c r="P1223" i="33"/>
  <c r="P1224" i="33"/>
  <c r="P1225" i="33"/>
  <c r="P1226" i="33"/>
  <c r="P1227" i="33"/>
  <c r="P1237" i="33"/>
  <c r="N1976" i="33"/>
  <c r="O1976" i="33"/>
  <c r="P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2000" i="56"/>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2000" i="55"/>
  <c r="A1999" i="55"/>
  <c r="A1998" i="55"/>
  <c r="A1997" i="55"/>
  <c r="A1996" i="55"/>
  <c r="A1995" i="55"/>
  <c r="A1994" i="55"/>
  <c r="A1993" i="55"/>
  <c r="A1992" i="55"/>
  <c r="A1991" i="55"/>
  <c r="A1990" i="55"/>
  <c r="A1989" i="55"/>
  <c r="A1988" i="55"/>
  <c r="A1987" i="55"/>
  <c r="A1986" i="55"/>
  <c r="A1985" i="55"/>
  <c r="A1984" i="55"/>
  <c r="A1983" i="55"/>
  <c r="A1982" i="55"/>
  <c r="A1981" i="55"/>
  <c r="A1980" i="55"/>
  <c r="A1979" i="55"/>
  <c r="A1978" i="55"/>
  <c r="A1977" i="55"/>
  <c r="A1976" i="55"/>
  <c r="A1975" i="55"/>
  <c r="A1974" i="55"/>
  <c r="A1973" i="55"/>
  <c r="A1972" i="55"/>
  <c r="A1971" i="55"/>
  <c r="A1970" i="55"/>
  <c r="A1969" i="55"/>
  <c r="A1968" i="55"/>
  <c r="A1967" i="55"/>
  <c r="A1966" i="55"/>
  <c r="A1965" i="55"/>
  <c r="A1964" i="55"/>
  <c r="A1963" i="55"/>
  <c r="A1962" i="55"/>
  <c r="A1961" i="55"/>
  <c r="A1960" i="55"/>
  <c r="A1959" i="55"/>
  <c r="A1958" i="55"/>
  <c r="A1957" i="55"/>
  <c r="A1956" i="55"/>
  <c r="A1955" i="55"/>
  <c r="A1954" i="55"/>
  <c r="A1953" i="55"/>
  <c r="A1952" i="55"/>
  <c r="A1951" i="55"/>
  <c r="A1950" i="55"/>
  <c r="A1949" i="55"/>
  <c r="A1948" i="55"/>
  <c r="A1947" i="55"/>
  <c r="A1946" i="55"/>
  <c r="A1945" i="55"/>
  <c r="A1944" i="55"/>
  <c r="A1943" i="55"/>
  <c r="A1942" i="55"/>
  <c r="A1941" i="55"/>
  <c r="A1940" i="55"/>
  <c r="A1939" i="55"/>
  <c r="A1938" i="55"/>
  <c r="A1937" i="55"/>
  <c r="A1936" i="55"/>
  <c r="A1935" i="55"/>
  <c r="A1934" i="55"/>
  <c r="A1933" i="55"/>
  <c r="A1932" i="55"/>
  <c r="A1931" i="55"/>
  <c r="A1930" i="55"/>
  <c r="A1929" i="55"/>
  <c r="A1928" i="55"/>
  <c r="A1927" i="55"/>
  <c r="A1926" i="55"/>
  <c r="A1925" i="55"/>
  <c r="A1924" i="55"/>
  <c r="A1923" i="55"/>
  <c r="A1922" i="55"/>
  <c r="A1921" i="55"/>
  <c r="A1920" i="55"/>
  <c r="A1919" i="55"/>
  <c r="A1918" i="55"/>
  <c r="A1917" i="55"/>
  <c r="A1916" i="55"/>
  <c r="A1915" i="55"/>
  <c r="A1914" i="55"/>
  <c r="A1913" i="55"/>
  <c r="A1912" i="55"/>
  <c r="A1911" i="55"/>
  <c r="A1910" i="55"/>
  <c r="A1909" i="55"/>
  <c r="A1908" i="55"/>
  <c r="A1907" i="55"/>
  <c r="A1906" i="55"/>
  <c r="A1905" i="55"/>
  <c r="A1904" i="55"/>
  <c r="A1903" i="55"/>
  <c r="A1902" i="55"/>
  <c r="A1901" i="55"/>
  <c r="A1900" i="55"/>
  <c r="A1899" i="55"/>
  <c r="A1898" i="55"/>
  <c r="A1897" i="55"/>
  <c r="A1896" i="55"/>
  <c r="A1895" i="55"/>
  <c r="A1894" i="55"/>
  <c r="A1893" i="55"/>
  <c r="A1892" i="55"/>
  <c r="A1891" i="55"/>
  <c r="A1890" i="55"/>
  <c r="A1889" i="55"/>
  <c r="A1888" i="55"/>
  <c r="A1887" i="55"/>
  <c r="A1886" i="55"/>
  <c r="A1885" i="55"/>
  <c r="A1884" i="55"/>
  <c r="A1883" i="55"/>
  <c r="A1882" i="55"/>
  <c r="A1881" i="55"/>
  <c r="A1880" i="55"/>
  <c r="A1879" i="55"/>
  <c r="A1878" i="55"/>
  <c r="A1877" i="55"/>
  <c r="A1876" i="55"/>
  <c r="A1875" i="55"/>
  <c r="A1874" i="55"/>
  <c r="A1873" i="55"/>
  <c r="A1872" i="55"/>
  <c r="A1871" i="55"/>
  <c r="A1870" i="55"/>
  <c r="A1869" i="55"/>
  <c r="A1868" i="55"/>
  <c r="A1867" i="55"/>
  <c r="A1866" i="55"/>
  <c r="A1865" i="55"/>
  <c r="A1864" i="55"/>
  <c r="A1863" i="55"/>
  <c r="A1862" i="55"/>
  <c r="A1861" i="55"/>
  <c r="A1860" i="55"/>
  <c r="A1859" i="55"/>
  <c r="A1858" i="55"/>
  <c r="A1857" i="55"/>
  <c r="A1856" i="55"/>
  <c r="A1855" i="55"/>
  <c r="A1854" i="55"/>
  <c r="A1853" i="55"/>
  <c r="A1852" i="55"/>
  <c r="A1851" i="55"/>
  <c r="A1850" i="55"/>
  <c r="A1849" i="55"/>
  <c r="A1848" i="55"/>
  <c r="A1847" i="55"/>
  <c r="A1846" i="55"/>
  <c r="A1845" i="55"/>
  <c r="A1844" i="55"/>
  <c r="A1843" i="55"/>
  <c r="A1842" i="55"/>
  <c r="A1841" i="55"/>
  <c r="A1840" i="55"/>
  <c r="A1839" i="55"/>
  <c r="A1838" i="55"/>
  <c r="A1837" i="55"/>
  <c r="A1836" i="55"/>
  <c r="A1835" i="55"/>
  <c r="A1834" i="55"/>
  <c r="A1833" i="55"/>
  <c r="A1832" i="55"/>
  <c r="A1831" i="55"/>
  <c r="A1830" i="55"/>
  <c r="A1829" i="55"/>
  <c r="A1828" i="55"/>
  <c r="A1827" i="55"/>
  <c r="A1826" i="55"/>
  <c r="A1825" i="55"/>
  <c r="A1824" i="55"/>
  <c r="A1823" i="55"/>
  <c r="A1822" i="55"/>
  <c r="A1821" i="55"/>
  <c r="A1820" i="55"/>
  <c r="A1819" i="55"/>
  <c r="A1818" i="55"/>
  <c r="A1817" i="55"/>
  <c r="A1816" i="55"/>
  <c r="A1815" i="55"/>
  <c r="A1814" i="55"/>
  <c r="A1813" i="55"/>
  <c r="A1812" i="55"/>
  <c r="A1811" i="55"/>
  <c r="A1810" i="55"/>
  <c r="A1809" i="55"/>
  <c r="A1808" i="55"/>
  <c r="A1807" i="55"/>
  <c r="A1806" i="55"/>
  <c r="A1805" i="55"/>
  <c r="A1804" i="55"/>
  <c r="A1803" i="55"/>
  <c r="A1802" i="55"/>
  <c r="A1801" i="55"/>
  <c r="A1800" i="55"/>
  <c r="A1799" i="55"/>
  <c r="A1798" i="55"/>
  <c r="A1797" i="55"/>
  <c r="A1796" i="55"/>
  <c r="A1795" i="55"/>
  <c r="A1794" i="55"/>
  <c r="A1793" i="55"/>
  <c r="A1792" i="55"/>
  <c r="A1791" i="55"/>
  <c r="A1790" i="55"/>
  <c r="A1789" i="55"/>
  <c r="A1788" i="55"/>
  <c r="A1787" i="55"/>
  <c r="A1786" i="55"/>
  <c r="A1785" i="55"/>
  <c r="A1784" i="55"/>
  <c r="A1783" i="55"/>
  <c r="A1782" i="55"/>
  <c r="A1781" i="55"/>
  <c r="A1780" i="55"/>
  <c r="A1779" i="55"/>
  <c r="A1778" i="55"/>
  <c r="A1777" i="55"/>
  <c r="A1776" i="55"/>
  <c r="A1775" i="55"/>
  <c r="A1774" i="55"/>
  <c r="A1773" i="55"/>
  <c r="A1772" i="55"/>
  <c r="A1771" i="55"/>
  <c r="A1770" i="55"/>
  <c r="A1769" i="55"/>
  <c r="A1768" i="55"/>
  <c r="A1767" i="55"/>
  <c r="A1766" i="55"/>
  <c r="A1765" i="55"/>
  <c r="A1764" i="55"/>
  <c r="A1763" i="55"/>
  <c r="A1762" i="55"/>
  <c r="A1761" i="55"/>
  <c r="A1760" i="55"/>
  <c r="A1759" i="55"/>
  <c r="A1758" i="55"/>
  <c r="A1757" i="55"/>
  <c r="A1756" i="55"/>
  <c r="A1755" i="55"/>
  <c r="A1754" i="55"/>
  <c r="A1753" i="55"/>
  <c r="A1752" i="55"/>
  <c r="A1751" i="55"/>
  <c r="A1750" i="55"/>
  <c r="A1749" i="55"/>
  <c r="A1748" i="55"/>
  <c r="A1747" i="55"/>
  <c r="A1746" i="55"/>
  <c r="A1745" i="55"/>
  <c r="A1744" i="55"/>
  <c r="A1743" i="55"/>
  <c r="A1742" i="55"/>
  <c r="A1741" i="55"/>
  <c r="A1740" i="55"/>
  <c r="A1739" i="55"/>
  <c r="A1738" i="55"/>
  <c r="A1737" i="55"/>
  <c r="A1736" i="55"/>
  <c r="A1735" i="55"/>
  <c r="A1734" i="55"/>
  <c r="A1733" i="55"/>
  <c r="A1732" i="55"/>
  <c r="A1731" i="55"/>
  <c r="A1730" i="55"/>
  <c r="A1729" i="55"/>
  <c r="A1728" i="55"/>
  <c r="A1727" i="55"/>
  <c r="A1726" i="55"/>
  <c r="A1725" i="55"/>
  <c r="A1724" i="55"/>
  <c r="A1723" i="55"/>
  <c r="A1722" i="55"/>
  <c r="A1721" i="55"/>
  <c r="A1720" i="55"/>
  <c r="A1719" i="55"/>
  <c r="A1718" i="55"/>
  <c r="A1717" i="55"/>
  <c r="A1716" i="55"/>
  <c r="A1715" i="55"/>
  <c r="A1714" i="55"/>
  <c r="A1713" i="55"/>
  <c r="A1712" i="55"/>
  <c r="A1711" i="55"/>
  <c r="A1710" i="55"/>
  <c r="A1709" i="55"/>
  <c r="A1708" i="55"/>
  <c r="A1707" i="55"/>
  <c r="A1706" i="55"/>
  <c r="A1705" i="55"/>
  <c r="A1704" i="55"/>
  <c r="A1703" i="55"/>
  <c r="A1702" i="55"/>
  <c r="A1701" i="55"/>
  <c r="A1700" i="55"/>
  <c r="A1699" i="55"/>
  <c r="A1698" i="55"/>
  <c r="A1697" i="55"/>
  <c r="A1696" i="55"/>
  <c r="A1695" i="55"/>
  <c r="A1694" i="55"/>
  <c r="A1693" i="55"/>
  <c r="A1692" i="55"/>
  <c r="A1691" i="55"/>
  <c r="A1690" i="55"/>
  <c r="A1689" i="55"/>
  <c r="A1688" i="55"/>
  <c r="A1687" i="55"/>
  <c r="A1686" i="55"/>
  <c r="A1685" i="55"/>
  <c r="A1684" i="55"/>
  <c r="A1683" i="55"/>
  <c r="A1682" i="55"/>
  <c r="A1681" i="55"/>
  <c r="A1680" i="55"/>
  <c r="A1679" i="55"/>
  <c r="A1678" i="55"/>
  <c r="A1677" i="55"/>
  <c r="A1676" i="55"/>
  <c r="A1675" i="55"/>
  <c r="A1674" i="55"/>
  <c r="A1673" i="55"/>
  <c r="A1672" i="55"/>
  <c r="A1671" i="55"/>
  <c r="A1670" i="55"/>
  <c r="A1669" i="55"/>
  <c r="A1668" i="55"/>
  <c r="A1667" i="55"/>
  <c r="A1666" i="55"/>
  <c r="A1665" i="55"/>
  <c r="A1664" i="55"/>
  <c r="A1663" i="55"/>
  <c r="A1662" i="55"/>
  <c r="A1661" i="55"/>
  <c r="A1660" i="55"/>
  <c r="A1659" i="55"/>
  <c r="A1658" i="55"/>
  <c r="A1657" i="55"/>
  <c r="A1656" i="55"/>
  <c r="A1655" i="55"/>
  <c r="A1654" i="55"/>
  <c r="A1653" i="55"/>
  <c r="A1652" i="55"/>
  <c r="A1651" i="55"/>
  <c r="A1650" i="55"/>
  <c r="A1649" i="55"/>
  <c r="A1648" i="55"/>
  <c r="A1647" i="55"/>
  <c r="A1646" i="55"/>
  <c r="A1645" i="55"/>
  <c r="A1644" i="55"/>
  <c r="A1643" i="55"/>
  <c r="A1642" i="55"/>
  <c r="A1641" i="55"/>
  <c r="A1640" i="55"/>
  <c r="A1639" i="55"/>
  <c r="A1638" i="55"/>
  <c r="A1637" i="55"/>
  <c r="A1636" i="55"/>
  <c r="A1635" i="55"/>
  <c r="A1634" i="55"/>
  <c r="A1633" i="55"/>
  <c r="A1632" i="55"/>
  <c r="A1631" i="55"/>
  <c r="A1630" i="55"/>
  <c r="A1629" i="55"/>
  <c r="A1628" i="55"/>
  <c r="A1627" i="55"/>
  <c r="A1626" i="55"/>
  <c r="A1625" i="55"/>
  <c r="A1624" i="55"/>
  <c r="A1623" i="55"/>
  <c r="A1622" i="55"/>
  <c r="A1621" i="55"/>
  <c r="A1620" i="55"/>
  <c r="A1619" i="55"/>
  <c r="A1618" i="55"/>
  <c r="A1617" i="55"/>
  <c r="A1616" i="55"/>
  <c r="A1615" i="55"/>
  <c r="A1614" i="55"/>
  <c r="A1613" i="55"/>
  <c r="A1612" i="55"/>
  <c r="A1611" i="55"/>
  <c r="A1610" i="55"/>
  <c r="A1609" i="55"/>
  <c r="A1608" i="55"/>
  <c r="A1607" i="55"/>
  <c r="A1606" i="55"/>
  <c r="A1605" i="55"/>
  <c r="A1604" i="55"/>
  <c r="A1603" i="55"/>
  <c r="A1602" i="55"/>
  <c r="A1601" i="55"/>
  <c r="A1600" i="55"/>
  <c r="A1599" i="55"/>
  <c r="A1598" i="55"/>
  <c r="A1597" i="55"/>
  <c r="A1596" i="55"/>
  <c r="A1595" i="55"/>
  <c r="A1594" i="55"/>
  <c r="A1593" i="55"/>
  <c r="A1592" i="55"/>
  <c r="A1591" i="55"/>
  <c r="A1590" i="55"/>
  <c r="A1589" i="55"/>
  <c r="A1588" i="55"/>
  <c r="A1587" i="55"/>
  <c r="A1586" i="55"/>
  <c r="A1585" i="55"/>
  <c r="A1584" i="55"/>
  <c r="A1583" i="55"/>
  <c r="A1582" i="55"/>
  <c r="A1581" i="55"/>
  <c r="A1580" i="55"/>
  <c r="A1579" i="55"/>
  <c r="A1578" i="55"/>
  <c r="A1577" i="55"/>
  <c r="A1576" i="55"/>
  <c r="A1575" i="55"/>
  <c r="A1574" i="55"/>
  <c r="A1573" i="55"/>
  <c r="A1572" i="55"/>
  <c r="A1571" i="55"/>
  <c r="A1570" i="55"/>
  <c r="A1569" i="55"/>
  <c r="A1568" i="55"/>
  <c r="A1567" i="55"/>
  <c r="A1566" i="55"/>
  <c r="A1565" i="55"/>
  <c r="A1564" i="55"/>
  <c r="A1563" i="55"/>
  <c r="A1562" i="55"/>
  <c r="A1561" i="55"/>
  <c r="A1560" i="55"/>
  <c r="A1559" i="55"/>
  <c r="A1558" i="55"/>
  <c r="A1557" i="55"/>
  <c r="A1556" i="55"/>
  <c r="A1555" i="55"/>
  <c r="A1554" i="55"/>
  <c r="A1553" i="55"/>
  <c r="A1552" i="55"/>
  <c r="A1551" i="55"/>
  <c r="A1550" i="55"/>
  <c r="A1549" i="55"/>
  <c r="A1548" i="55"/>
  <c r="A1547" i="55"/>
  <c r="A1546" i="55"/>
  <c r="A1545" i="55"/>
  <c r="A1544" i="55"/>
  <c r="A1543" i="55"/>
  <c r="A1542" i="55"/>
  <c r="A1541" i="55"/>
  <c r="A1540" i="55"/>
  <c r="A1539" i="55"/>
  <c r="A1538" i="55"/>
  <c r="A1537" i="55"/>
  <c r="A1536" i="55"/>
  <c r="A1535" i="55"/>
  <c r="A1534" i="55"/>
  <c r="A1533" i="55"/>
  <c r="A1532" i="55"/>
  <c r="A1531" i="55"/>
  <c r="A1530" i="55"/>
  <c r="A1529" i="55"/>
  <c r="A1528" i="55"/>
  <c r="A1527" i="55"/>
  <c r="A1526" i="55"/>
  <c r="A1525" i="55"/>
  <c r="A1524" i="55"/>
  <c r="A1523" i="55"/>
  <c r="A1522" i="55"/>
  <c r="A1521" i="55"/>
  <c r="A1520" i="55"/>
  <c r="A1519" i="55"/>
  <c r="A1518" i="55"/>
  <c r="A1517" i="55"/>
  <c r="A1516" i="55"/>
  <c r="A1515" i="55"/>
  <c r="A1514" i="55"/>
  <c r="A1513" i="55"/>
  <c r="A1512" i="55"/>
  <c r="A1511" i="55"/>
  <c r="A1510" i="55"/>
  <c r="A1509" i="55"/>
  <c r="A1508" i="55"/>
  <c r="A1507" i="55"/>
  <c r="A1506" i="55"/>
  <c r="A1505" i="55"/>
  <c r="A1504" i="55"/>
  <c r="A1503" i="55"/>
  <c r="A1502" i="55"/>
  <c r="A1501" i="55"/>
  <c r="A1500" i="55"/>
  <c r="A1499" i="55"/>
  <c r="A1498" i="55"/>
  <c r="A1497" i="55"/>
  <c r="A1496" i="55"/>
  <c r="A1495" i="55"/>
  <c r="A1494" i="55"/>
  <c r="A1493" i="55"/>
  <c r="A1492" i="55"/>
  <c r="A1491" i="55"/>
  <c r="A1490" i="55"/>
  <c r="A1489" i="55"/>
  <c r="A1488" i="55"/>
  <c r="A1487" i="55"/>
  <c r="A1486" i="55"/>
  <c r="A1485" i="55"/>
  <c r="A1484" i="55"/>
  <c r="A1483" i="55"/>
  <c r="A1482" i="55"/>
  <c r="A1481" i="55"/>
  <c r="A1480" i="55"/>
  <c r="A1479" i="55"/>
  <c r="A1478" i="55"/>
  <c r="A1477" i="55"/>
  <c r="A1476" i="55"/>
  <c r="A1475" i="55"/>
  <c r="A1474" i="55"/>
  <c r="A1473" i="55"/>
  <c r="A1472" i="55"/>
  <c r="A1471" i="55"/>
  <c r="A1470" i="55"/>
  <c r="A1469" i="55"/>
  <c r="A1468" i="55"/>
  <c r="A1467" i="55"/>
  <c r="A1466" i="55"/>
  <c r="A1465" i="55"/>
  <c r="A1464" i="55"/>
  <c r="A1463" i="55"/>
  <c r="A1462" i="55"/>
  <c r="A1461" i="55"/>
  <c r="A1460" i="55"/>
  <c r="A1459" i="55"/>
  <c r="A1458" i="55"/>
  <c r="A1457" i="55"/>
  <c r="A1456" i="55"/>
  <c r="A1455" i="55"/>
  <c r="A1454" i="55"/>
  <c r="A1453" i="55"/>
  <c r="A1452" i="55"/>
  <c r="A1451" i="55"/>
  <c r="A1450" i="55"/>
  <c r="A1449" i="55"/>
  <c r="A1448" i="55"/>
  <c r="A1447" i="55"/>
  <c r="A1446" i="55"/>
  <c r="A1445" i="55"/>
  <c r="A1444" i="55"/>
  <c r="A1443" i="55"/>
  <c r="A1442" i="55"/>
  <c r="A1441" i="55"/>
  <c r="A1440" i="55"/>
  <c r="A1439" i="55"/>
  <c r="A1438" i="55"/>
  <c r="A1437" i="55"/>
  <c r="A1436" i="55"/>
  <c r="A1435" i="55"/>
  <c r="A1434" i="55"/>
  <c r="A1433" i="55"/>
  <c r="A1432" i="55"/>
  <c r="A1431" i="55"/>
  <c r="A1430" i="55"/>
  <c r="A1429" i="55"/>
  <c r="A1428" i="55"/>
  <c r="A1427" i="55"/>
  <c r="A1426" i="55"/>
  <c r="A1425" i="55"/>
  <c r="A1424" i="55"/>
  <c r="A1423" i="55"/>
  <c r="A1422" i="55"/>
  <c r="A1421" i="55"/>
  <c r="A1420" i="55"/>
  <c r="A1419" i="55"/>
  <c r="A1418" i="55"/>
  <c r="A1417" i="55"/>
  <c r="A1416" i="55"/>
  <c r="A1415" i="55"/>
  <c r="A1414" i="55"/>
  <c r="A1413" i="55"/>
  <c r="A1412" i="55"/>
  <c r="A1411" i="55"/>
  <c r="A1410" i="55"/>
  <c r="A1409" i="55"/>
  <c r="A1408" i="55"/>
  <c r="A1407" i="55"/>
  <c r="A1406" i="55"/>
  <c r="A1405" i="55"/>
  <c r="A1404" i="55"/>
  <c r="A1403" i="55"/>
  <c r="A1402" i="55"/>
  <c r="A1401" i="55"/>
  <c r="A1400" i="55"/>
  <c r="A1399" i="55"/>
  <c r="A1398" i="55"/>
  <c r="A1397" i="55"/>
  <c r="A1396" i="55"/>
  <c r="A1395" i="55"/>
  <c r="A1394" i="55"/>
  <c r="A1393" i="55"/>
  <c r="A1392" i="55"/>
  <c r="A1391" i="55"/>
  <c r="A1390" i="55"/>
  <c r="A1389" i="55"/>
  <c r="A1388" i="55"/>
  <c r="A1387" i="55"/>
  <c r="A1386" i="55"/>
  <c r="A1385" i="55"/>
  <c r="A1384" i="55"/>
  <c r="A1383" i="55"/>
  <c r="A1382" i="55"/>
  <c r="A1381" i="55"/>
  <c r="A1380" i="55"/>
  <c r="A1379" i="55"/>
  <c r="A1378" i="55"/>
  <c r="A1377" i="55"/>
  <c r="A1376" i="55"/>
  <c r="A1375" i="55"/>
  <c r="A1374" i="55"/>
  <c r="A1373" i="55"/>
  <c r="A1372" i="55"/>
  <c r="A1371" i="55"/>
  <c r="A1370" i="55"/>
  <c r="A1369" i="55"/>
  <c r="A1368" i="55"/>
  <c r="A1367" i="55"/>
  <c r="A1366" i="55"/>
  <c r="A1365" i="55"/>
  <c r="A1364" i="55"/>
  <c r="A1363" i="55"/>
  <c r="A1362" i="55"/>
  <c r="A1361" i="55"/>
  <c r="A1360" i="55"/>
  <c r="A1359" i="55"/>
  <c r="A1358" i="55"/>
  <c r="A1357" i="55"/>
  <c r="A1356" i="55"/>
  <c r="A1355" i="55"/>
  <c r="A1354" i="55"/>
  <c r="A1353" i="55"/>
  <c r="A1352" i="55"/>
  <c r="A1351" i="55"/>
  <c r="A1350" i="55"/>
  <c r="A1349" i="55"/>
  <c r="A1348" i="55"/>
  <c r="A1347" i="55"/>
  <c r="A1346" i="55"/>
  <c r="A1345" i="55"/>
  <c r="A1344" i="55"/>
  <c r="A1343" i="55"/>
  <c r="A1342" i="55"/>
  <c r="A1341" i="55"/>
  <c r="A1340" i="55"/>
  <c r="A1339" i="55"/>
  <c r="A1338" i="55"/>
  <c r="A1337" i="55"/>
  <c r="A1336" i="55"/>
  <c r="A1335" i="55"/>
  <c r="A1334" i="55"/>
  <c r="A1333" i="55"/>
  <c r="A1332" i="55"/>
  <c r="A1331" i="55"/>
  <c r="A1330" i="55"/>
  <c r="A1329" i="55"/>
  <c r="A1328" i="55"/>
  <c r="A1327" i="55"/>
  <c r="A1326" i="55"/>
  <c r="A1325" i="55"/>
  <c r="A1324" i="55"/>
  <c r="A1323" i="55"/>
  <c r="A1322" i="55"/>
  <c r="A1321" i="55"/>
  <c r="A1320" i="55"/>
  <c r="A1319" i="55"/>
  <c r="A1318" i="55"/>
  <c r="A1317" i="55"/>
  <c r="A1316" i="55"/>
  <c r="A1315" i="55"/>
  <c r="A1314" i="55"/>
  <c r="A1313" i="55"/>
  <c r="A1312" i="55"/>
  <c r="A1311" i="55"/>
  <c r="A1310" i="55"/>
  <c r="A1309" i="55"/>
  <c r="A1308" i="55"/>
  <c r="A1307" i="55"/>
  <c r="A1306" i="55"/>
  <c r="A1305" i="55"/>
  <c r="A1304" i="55"/>
  <c r="A1303" i="55"/>
  <c r="A1302" i="55"/>
  <c r="A1301" i="55"/>
  <c r="A1300" i="55"/>
  <c r="A1299" i="55"/>
  <c r="A1298" i="55"/>
  <c r="A1297" i="55"/>
  <c r="A1296" i="55"/>
  <c r="A1295" i="55"/>
  <c r="A1294" i="55"/>
  <c r="A1293" i="55"/>
  <c r="A1292" i="55"/>
  <c r="A1291" i="55"/>
  <c r="A1290" i="55"/>
  <c r="A1289" i="55"/>
  <c r="A1288" i="55"/>
  <c r="A1287" i="55"/>
  <c r="A1286" i="55"/>
  <c r="A1285" i="55"/>
  <c r="A1284" i="55"/>
  <c r="A1283" i="55"/>
  <c r="A1282" i="55"/>
  <c r="A1281" i="55"/>
  <c r="A1280" i="55"/>
  <c r="A1279" i="55"/>
  <c r="A1278" i="55"/>
  <c r="A1277" i="55"/>
  <c r="A1276" i="55"/>
  <c r="A1275" i="55"/>
  <c r="A1274" i="55"/>
  <c r="A1273" i="55"/>
  <c r="A1272" i="55"/>
  <c r="A1271" i="55"/>
  <c r="A1270" i="55"/>
  <c r="A1269" i="55"/>
  <c r="A1268" i="55"/>
  <c r="A1267" i="55"/>
  <c r="A1266" i="55"/>
  <c r="A1265" i="55"/>
  <c r="A1264" i="55"/>
  <c r="A1263" i="55"/>
  <c r="A1262" i="55"/>
  <c r="A1261" i="55"/>
  <c r="A1260" i="55"/>
  <c r="A1259" i="55"/>
  <c r="A1258" i="55"/>
  <c r="A1257" i="55"/>
  <c r="A1256" i="55"/>
  <c r="A1255" i="55"/>
  <c r="A1254" i="55"/>
  <c r="A1253" i="55"/>
  <c r="A1252" i="55"/>
  <c r="A1251" i="55"/>
  <c r="A1250" i="55"/>
  <c r="A1249" i="55"/>
  <c r="A1248" i="55"/>
  <c r="A1247" i="55"/>
  <c r="A1246" i="55"/>
  <c r="A1245" i="55"/>
  <c r="A1244" i="55"/>
  <c r="A1243" i="55"/>
  <c r="A1242" i="55"/>
  <c r="A1241" i="55"/>
  <c r="A1240" i="55"/>
  <c r="A1239" i="55"/>
  <c r="A1238" i="55"/>
  <c r="A1237" i="55"/>
  <c r="A1236" i="55"/>
  <c r="A1235" i="55"/>
  <c r="A1234" i="55"/>
  <c r="A1233" i="55"/>
  <c r="A1232" i="55"/>
  <c r="A1231" i="55"/>
  <c r="A1230" i="55"/>
  <c r="A1229" i="55"/>
  <c r="A1228" i="55"/>
  <c r="A1227" i="55"/>
  <c r="A1226" i="55"/>
  <c r="A1225" i="55"/>
  <c r="A1224" i="55"/>
  <c r="A1223" i="55"/>
  <c r="A1222" i="55"/>
  <c r="A1221" i="55"/>
  <c r="A1220" i="55"/>
  <c r="A1219" i="55"/>
  <c r="A1218" i="55"/>
  <c r="A1217" i="55"/>
  <c r="A1216" i="55"/>
  <c r="A1215" i="55"/>
  <c r="A1214" i="55"/>
  <c r="A1213" i="55"/>
  <c r="A1212" i="55"/>
  <c r="A1211" i="55"/>
  <c r="A1210" i="55"/>
  <c r="A1209" i="55"/>
  <c r="A1208" i="55"/>
  <c r="A1207" i="55"/>
  <c r="A1206" i="55"/>
  <c r="A1205" i="55"/>
  <c r="A1204" i="55"/>
  <c r="A1203" i="55"/>
  <c r="A1202" i="55"/>
  <c r="A1201" i="55"/>
  <c r="A1200" i="55"/>
  <c r="A1199" i="55"/>
  <c r="A1198" i="55"/>
  <c r="A1197" i="55"/>
  <c r="A1196" i="55"/>
  <c r="A1195" i="55"/>
  <c r="A1194" i="55"/>
  <c r="A1193" i="55"/>
  <c r="A1192" i="55"/>
  <c r="A1191" i="55"/>
  <c r="A1190" i="55"/>
  <c r="A1189" i="55"/>
  <c r="A1188" i="55"/>
  <c r="A1187" i="55"/>
  <c r="A1186" i="55"/>
  <c r="A1185" i="55"/>
  <c r="A1184" i="55"/>
  <c r="A1183" i="55"/>
  <c r="A1182" i="55"/>
  <c r="A1181" i="55"/>
  <c r="A1180" i="55"/>
  <c r="A1179" i="55"/>
  <c r="A1178" i="55"/>
  <c r="A1177" i="55"/>
  <c r="A1176" i="55"/>
  <c r="A1175" i="55"/>
  <c r="A1174" i="55"/>
  <c r="A1173" i="55"/>
  <c r="A1172" i="55"/>
  <c r="A1171" i="55"/>
  <c r="A1170" i="55"/>
  <c r="A1169" i="55"/>
  <c r="A1168" i="55"/>
  <c r="A1167" i="55"/>
  <c r="A1166" i="55"/>
  <c r="A1165" i="55"/>
  <c r="A1164" i="55"/>
  <c r="A1163" i="55"/>
  <c r="A1162" i="55"/>
  <c r="A1161" i="55"/>
  <c r="A1160" i="55"/>
  <c r="A1159" i="55"/>
  <c r="A1158" i="55"/>
  <c r="A1157" i="55"/>
  <c r="A1156" i="55"/>
  <c r="A1155" i="55"/>
  <c r="A1154" i="55"/>
  <c r="A1153" i="55"/>
  <c r="A1152" i="55"/>
  <c r="A1151" i="55"/>
  <c r="A1150" i="55"/>
  <c r="A1149" i="55"/>
  <c r="A1148" i="55"/>
  <c r="A1147" i="55"/>
  <c r="A1146" i="55"/>
  <c r="A1145" i="55"/>
  <c r="A1144" i="55"/>
  <c r="A1143" i="55"/>
  <c r="A1142" i="55"/>
  <c r="A1141" i="55"/>
  <c r="A1140" i="55"/>
  <c r="A1139" i="55"/>
  <c r="A1138" i="55"/>
  <c r="A1137" i="55"/>
  <c r="A1136" i="55"/>
  <c r="A1135" i="55"/>
  <c r="A1134" i="55"/>
  <c r="A1133" i="55"/>
  <c r="A1132" i="55"/>
  <c r="A1131" i="55"/>
  <c r="A1130" i="55"/>
  <c r="A1129" i="55"/>
  <c r="A1128" i="55"/>
  <c r="A1127" i="55"/>
  <c r="A1126" i="55"/>
  <c r="A1125" i="55"/>
  <c r="A1124" i="55"/>
  <c r="A1123" i="55"/>
  <c r="A1122" i="55"/>
  <c r="A1121" i="55"/>
  <c r="A1120" i="55"/>
  <c r="A1119" i="55"/>
  <c r="A1118" i="55"/>
  <c r="A1117" i="55"/>
  <c r="A1116" i="55"/>
  <c r="A1115" i="55"/>
  <c r="A1114" i="55"/>
  <c r="A1113" i="55"/>
  <c r="A1112" i="55"/>
  <c r="A1111" i="55"/>
  <c r="A1110" i="55"/>
  <c r="A1109" i="55"/>
  <c r="A1108" i="55"/>
  <c r="A1107" i="55"/>
  <c r="A1106" i="55"/>
  <c r="A1105" i="55"/>
  <c r="A1104" i="55"/>
  <c r="A1103" i="55"/>
  <c r="A1102" i="55"/>
  <c r="A1101" i="55"/>
  <c r="A1100" i="55"/>
  <c r="A1099" i="55"/>
  <c r="A1098" i="55"/>
  <c r="A1097" i="55"/>
  <c r="A1096" i="55"/>
  <c r="A1095" i="55"/>
  <c r="A1094" i="55"/>
  <c r="A1093" i="55"/>
  <c r="A1092" i="55"/>
  <c r="A1091" i="55"/>
  <c r="A1090" i="55"/>
  <c r="A1089" i="55"/>
  <c r="A1088" i="55"/>
  <c r="A1087" i="55"/>
  <c r="A1086" i="55"/>
  <c r="A1085" i="55"/>
  <c r="A1084" i="55"/>
  <c r="A1083" i="55"/>
  <c r="A1082" i="55"/>
  <c r="A1081" i="55"/>
  <c r="A1080" i="55"/>
  <c r="A1079" i="55"/>
  <c r="A1078" i="55"/>
  <c r="A1077" i="55"/>
  <c r="A1076" i="55"/>
  <c r="A1075" i="55"/>
  <c r="A1074" i="55"/>
  <c r="A1073" i="55"/>
  <c r="A1072" i="55"/>
  <c r="A1071" i="55"/>
  <c r="A1070" i="55"/>
  <c r="A1069" i="55"/>
  <c r="A1068" i="55"/>
  <c r="A1067" i="55"/>
  <c r="A1066" i="55"/>
  <c r="A1065" i="55"/>
  <c r="A1064" i="55"/>
  <c r="A1063" i="55"/>
  <c r="A1062" i="55"/>
  <c r="A1061" i="55"/>
  <c r="A1060" i="55"/>
  <c r="A1059" i="55"/>
  <c r="A1058" i="55"/>
  <c r="A1057" i="55"/>
  <c r="A1056" i="55"/>
  <c r="A1055" i="55"/>
  <c r="A1054" i="55"/>
  <c r="A1053" i="55"/>
  <c r="A1052" i="55"/>
  <c r="A1051" i="55"/>
  <c r="A1050" i="55"/>
  <c r="A1049" i="55"/>
  <c r="A1048" i="55"/>
  <c r="A1047" i="55"/>
  <c r="A1046" i="55"/>
  <c r="A1045" i="55"/>
  <c r="A1044" i="55"/>
  <c r="A1043" i="55"/>
  <c r="A1042" i="55"/>
  <c r="A1041" i="55"/>
  <c r="A1040" i="55"/>
  <c r="A1039" i="55"/>
  <c r="A1038" i="55"/>
  <c r="A1037" i="55"/>
  <c r="A1036" i="55"/>
  <c r="A1035" i="55"/>
  <c r="A1034" i="55"/>
  <c r="A1033" i="55"/>
  <c r="A1032" i="55"/>
  <c r="A1031" i="55"/>
  <c r="A1030" i="55"/>
  <c r="A1029" i="55"/>
  <c r="A1028" i="55"/>
  <c r="A1027" i="55"/>
  <c r="A1026" i="55"/>
  <c r="A1025" i="55"/>
  <c r="A1024" i="55"/>
  <c r="A1023" i="55"/>
  <c r="A1022" i="55"/>
  <c r="A1021" i="55"/>
  <c r="A1020" i="55"/>
  <c r="A1019" i="55"/>
  <c r="A1018" i="55"/>
  <c r="A1017" i="55"/>
  <c r="A1016" i="55"/>
  <c r="A1015" i="55"/>
  <c r="A1014" i="55"/>
  <c r="A1013" i="55"/>
  <c r="A1012" i="55"/>
  <c r="A1011" i="55"/>
  <c r="A1010" i="55"/>
  <c r="A1009" i="55"/>
  <c r="A1008" i="55"/>
  <c r="A1007" i="55"/>
  <c r="A1006" i="55"/>
  <c r="A1005" i="55"/>
  <c r="A1004" i="55"/>
  <c r="A1003" i="55"/>
  <c r="A1002" i="55"/>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372" i="53" l="1"/>
  <c r="A371" i="53"/>
  <c r="A366" i="53"/>
  <c r="A370" i="53"/>
  <c r="A361" i="53"/>
  <c r="A367" i="53"/>
  <c r="A363" i="53"/>
  <c r="A364" i="53"/>
  <c r="A368" i="53"/>
  <c r="A365" i="53"/>
  <c r="A369" i="53"/>
  <c r="A358" i="53"/>
  <c r="A362" i="53"/>
  <c r="A355" i="53"/>
  <c r="A359" i="53"/>
  <c r="A354" i="53"/>
  <c r="A356" i="53"/>
  <c r="A360" i="53"/>
  <c r="A353" i="53"/>
  <c r="A357" i="53"/>
  <c r="A352" i="53"/>
  <c r="A333" i="53"/>
  <c r="A337" i="53"/>
  <c r="A345" i="53"/>
  <c r="A334" i="53"/>
  <c r="A338" i="53"/>
  <c r="A342" i="53"/>
  <c r="A346" i="53"/>
  <c r="A350" i="53"/>
  <c r="A341" i="53"/>
  <c r="A349" i="53"/>
  <c r="A335" i="53"/>
  <c r="A339" i="53"/>
  <c r="A343" i="53"/>
  <c r="A347" i="53"/>
  <c r="A351" i="53"/>
  <c r="A336" i="53"/>
  <c r="A340" i="53"/>
  <c r="A344" i="53"/>
  <c r="A348" i="53"/>
  <c r="A332" i="53"/>
  <c r="A330" i="53"/>
  <c r="A331" i="53"/>
  <c r="A287" i="53"/>
  <c r="A295" i="53"/>
  <c r="A303" i="53"/>
  <c r="A315" i="53"/>
  <c r="A323" i="53"/>
  <c r="A327" i="53"/>
  <c r="A8" i="53"/>
  <c r="A5" i="53"/>
  <c r="A9" i="53"/>
  <c r="A13" i="53"/>
  <c r="A17" i="53"/>
  <c r="A21" i="53"/>
  <c r="A25" i="53"/>
  <c r="A29" i="53"/>
  <c r="A33" i="53"/>
  <c r="A37" i="53"/>
  <c r="A41" i="53"/>
  <c r="A45" i="53"/>
  <c r="A49" i="53"/>
  <c r="A53" i="53"/>
  <c r="A57" i="53"/>
  <c r="A61" i="53"/>
  <c r="A65" i="53"/>
  <c r="A69" i="53"/>
  <c r="A73" i="53"/>
  <c r="A77" i="53"/>
  <c r="A81" i="53"/>
  <c r="A85" i="53"/>
  <c r="A89" i="53"/>
  <c r="A93" i="53"/>
  <c r="A97" i="53"/>
  <c r="A101" i="53"/>
  <c r="A105" i="53"/>
  <c r="A109" i="53"/>
  <c r="A113" i="53"/>
  <c r="A117" i="53"/>
  <c r="A121" i="53"/>
  <c r="A125" i="53"/>
  <c r="A129" i="53"/>
  <c r="A133" i="53"/>
  <c r="A137" i="53"/>
  <c r="A141" i="53"/>
  <c r="A145" i="53"/>
  <c r="A149" i="53"/>
  <c r="A153" i="53"/>
  <c r="A157"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60" i="53"/>
  <c r="A104" i="53"/>
  <c r="A116" i="53"/>
  <c r="A128" i="53"/>
  <c r="A140" i="53"/>
  <c r="A152" i="53"/>
  <c r="A164" i="53"/>
  <c r="A6" i="53"/>
  <c r="A10" i="53"/>
  <c r="A14" i="53"/>
  <c r="A18" i="53"/>
  <c r="A22" i="53"/>
  <c r="A26" i="53"/>
  <c r="A30" i="53"/>
  <c r="A34" i="53"/>
  <c r="A38" i="53"/>
  <c r="A42" i="53"/>
  <c r="A46" i="53"/>
  <c r="A50" i="53"/>
  <c r="A54" i="53"/>
  <c r="A58" i="53"/>
  <c r="A62" i="53"/>
  <c r="A66" i="53"/>
  <c r="A70" i="53"/>
  <c r="A74" i="53"/>
  <c r="A78" i="53"/>
  <c r="A82" i="53"/>
  <c r="A86" i="53"/>
  <c r="A90" i="53"/>
  <c r="A94" i="53"/>
  <c r="A98" i="53"/>
  <c r="A102" i="53"/>
  <c r="A106" i="53"/>
  <c r="A110" i="53"/>
  <c r="A114" i="53"/>
  <c r="A118" i="53"/>
  <c r="A122" i="53"/>
  <c r="A126" i="53"/>
  <c r="A130" i="53"/>
  <c r="A134" i="53"/>
  <c r="A138" i="53"/>
  <c r="A142" i="53"/>
  <c r="A146" i="53"/>
  <c r="A150" i="53"/>
  <c r="A154" i="53"/>
  <c r="A158" i="53"/>
  <c r="A162" i="53"/>
  <c r="A166" i="53"/>
  <c r="A170" i="53"/>
  <c r="A174" i="53"/>
  <c r="A178" i="53"/>
  <c r="A182" i="53"/>
  <c r="A186" i="53"/>
  <c r="A190" i="53"/>
  <c r="A194" i="53"/>
  <c r="A198" i="53"/>
  <c r="A202" i="53"/>
  <c r="A206" i="53"/>
  <c r="A210" i="53"/>
  <c r="A214" i="53"/>
  <c r="A218" i="53"/>
  <c r="A222" i="53"/>
  <c r="A226" i="53"/>
  <c r="A230" i="53"/>
  <c r="A234" i="53"/>
  <c r="A238" i="53"/>
  <c r="A242" i="53"/>
  <c r="A246" i="53"/>
  <c r="A250" i="53"/>
  <c r="A254" i="53"/>
  <c r="A258" i="53"/>
  <c r="A262" i="53"/>
  <c r="A266" i="53"/>
  <c r="A270" i="53"/>
  <c r="A274" i="53"/>
  <c r="A278" i="53"/>
  <c r="A16" i="53"/>
  <c r="A24" i="53"/>
  <c r="A32" i="53"/>
  <c r="A40" i="53"/>
  <c r="A48" i="53"/>
  <c r="A56" i="53"/>
  <c r="A68" i="53"/>
  <c r="A76" i="53"/>
  <c r="A84" i="53"/>
  <c r="A92" i="53"/>
  <c r="A100" i="53"/>
  <c r="A112" i="53"/>
  <c r="A124" i="53"/>
  <c r="A136" i="53"/>
  <c r="A148" i="53"/>
  <c r="A160" i="53"/>
  <c r="A7" i="53"/>
  <c r="A11" i="53"/>
  <c r="A15" i="53"/>
  <c r="A19" i="53"/>
  <c r="A23" i="53"/>
  <c r="A27" i="53"/>
  <c r="A31" i="53"/>
  <c r="A35" i="53"/>
  <c r="A39" i="53"/>
  <c r="A43" i="53"/>
  <c r="A47" i="53"/>
  <c r="A51" i="53"/>
  <c r="A55" i="53"/>
  <c r="A59" i="53"/>
  <c r="A63" i="53"/>
  <c r="A67" i="53"/>
  <c r="A71" i="53"/>
  <c r="A75" i="53"/>
  <c r="A79" i="53"/>
  <c r="A83" i="53"/>
  <c r="A87" i="53"/>
  <c r="A91" i="53"/>
  <c r="A95" i="53"/>
  <c r="A99" i="53"/>
  <c r="A103" i="53"/>
  <c r="A107" i="53"/>
  <c r="A111" i="53"/>
  <c r="A115" i="53"/>
  <c r="A119" i="53"/>
  <c r="A123" i="53"/>
  <c r="A127" i="53"/>
  <c r="A131" i="53"/>
  <c r="A135" i="53"/>
  <c r="A139" i="53"/>
  <c r="A143" i="53"/>
  <c r="A147" i="53"/>
  <c r="A151" i="53"/>
  <c r="A155" i="53"/>
  <c r="A159" i="53"/>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12" i="53"/>
  <c r="A20" i="53"/>
  <c r="A28" i="53"/>
  <c r="A36" i="53"/>
  <c r="A44" i="53"/>
  <c r="A52" i="53"/>
  <c r="A64" i="53"/>
  <c r="A72" i="53"/>
  <c r="A80" i="53"/>
  <c r="A88" i="53"/>
  <c r="A96" i="53"/>
  <c r="A108" i="53"/>
  <c r="A120" i="53"/>
  <c r="A132" i="53"/>
  <c r="A144" i="53"/>
  <c r="A156" i="53"/>
  <c r="A180" i="53"/>
  <c r="A196" i="53"/>
  <c r="A212" i="53"/>
  <c r="A228" i="53"/>
  <c r="A244" i="53"/>
  <c r="A260" i="53"/>
  <c r="A276" i="53"/>
  <c r="A216" i="53"/>
  <c r="A248" i="53"/>
  <c r="A172" i="53"/>
  <c r="A204" i="53"/>
  <c r="A236" i="53"/>
  <c r="A268" i="53"/>
  <c r="A192" i="53"/>
  <c r="A224" i="53"/>
  <c r="A256" i="53"/>
  <c r="A168" i="53"/>
  <c r="A184" i="53"/>
  <c r="A200" i="53"/>
  <c r="A232" i="53"/>
  <c r="A264" i="53"/>
  <c r="A188" i="53"/>
  <c r="A220" i="53"/>
  <c r="A252" i="53"/>
  <c r="A176" i="53"/>
  <c r="A208" i="53"/>
  <c r="A240" i="53"/>
  <c r="A272" i="53"/>
  <c r="A280" i="53"/>
  <c r="A284" i="53"/>
  <c r="A288" i="53"/>
  <c r="A292" i="53"/>
  <c r="A296" i="53"/>
  <c r="A300" i="53"/>
  <c r="A304" i="53"/>
  <c r="A308" i="53"/>
  <c r="A312" i="53"/>
  <c r="A316" i="53"/>
  <c r="A320" i="53"/>
  <c r="A324" i="53"/>
  <c r="A328" i="53"/>
  <c r="A282" i="53"/>
  <c r="A286" i="53"/>
  <c r="A290" i="53"/>
  <c r="A294" i="53"/>
  <c r="A298" i="53"/>
  <c r="A302" i="53"/>
  <c r="A306" i="53"/>
  <c r="A310" i="53"/>
  <c r="A314" i="53"/>
  <c r="A318" i="53"/>
  <c r="A322" i="53"/>
  <c r="A326" i="53"/>
  <c r="A283" i="53"/>
  <c r="A291" i="53"/>
  <c r="A299" i="53"/>
  <c r="A307" i="53"/>
  <c r="A311" i="53"/>
  <c r="A319" i="53"/>
  <c r="A281" i="53"/>
  <c r="A285" i="53"/>
  <c r="A289" i="53"/>
  <c r="A293" i="53"/>
  <c r="A297" i="53"/>
  <c r="A301" i="53"/>
  <c r="A305" i="53"/>
  <c r="A309" i="53"/>
  <c r="A313" i="53"/>
  <c r="A317" i="53"/>
  <c r="A321" i="53"/>
  <c r="A325" i="53"/>
  <c r="A329" i="53"/>
  <c r="A209" i="55"/>
  <c r="A4" i="53"/>
  <c r="A4" i="55"/>
  <c r="A8" i="55"/>
  <c r="A12" i="55"/>
  <c r="A16" i="55"/>
  <c r="A20" i="55"/>
  <c r="A24" i="55"/>
  <c r="A28" i="55"/>
  <c r="A32" i="55"/>
  <c r="A36" i="55"/>
  <c r="A40" i="55"/>
  <c r="A44" i="55"/>
  <c r="A48" i="55"/>
  <c r="A52" i="55"/>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5" i="55"/>
  <c r="A9" i="55"/>
  <c r="A13" i="55"/>
  <c r="A17" i="55"/>
  <c r="A21" i="55"/>
  <c r="A25" i="55"/>
  <c r="A29" i="55"/>
  <c r="A33" i="55"/>
  <c r="A37" i="55"/>
  <c r="A41" i="55"/>
  <c r="A45" i="55"/>
  <c r="A49" i="55"/>
  <c r="A53" i="55"/>
  <c r="A57" i="55"/>
  <c r="A61" i="55"/>
  <c r="A65" i="55"/>
  <c r="A69" i="55"/>
  <c r="A73" i="55"/>
  <c r="A77" i="55"/>
  <c r="A81" i="55"/>
  <c r="A85" i="55"/>
  <c r="A89" i="55"/>
  <c r="A93" i="55"/>
  <c r="A97" i="55"/>
  <c r="A101" i="55"/>
  <c r="A105" i="55"/>
  <c r="A109" i="55"/>
  <c r="A113" i="55"/>
  <c r="A117" i="55"/>
  <c r="A121" i="55"/>
  <c r="A125" i="55"/>
  <c r="A129" i="55"/>
  <c r="A133" i="55"/>
  <c r="A137" i="55"/>
  <c r="A141" i="55"/>
  <c r="A145" i="55"/>
  <c r="A149" i="55"/>
  <c r="A153" i="55"/>
  <c r="A157" i="55"/>
  <c r="A161" i="55"/>
  <c r="A165" i="55"/>
  <c r="A169" i="55"/>
  <c r="A173" i="55"/>
  <c r="A177" i="55"/>
  <c r="A181" i="55"/>
  <c r="A185" i="55"/>
  <c r="A189" i="55"/>
  <c r="A193" i="55"/>
  <c r="A197" i="55"/>
  <c r="A201" i="55"/>
  <c r="A205" i="55"/>
  <c r="A545" i="55"/>
  <c r="A541" i="55"/>
  <c r="A537" i="55"/>
  <c r="A533" i="55"/>
  <c r="A529" i="55"/>
  <c r="A525" i="55"/>
  <c r="A521" i="55"/>
  <c r="A517" i="55"/>
  <c r="A513" i="55"/>
  <c r="A509" i="55"/>
  <c r="A505" i="55"/>
  <c r="A501" i="55"/>
  <c r="A497" i="55"/>
  <c r="A493" i="55"/>
  <c r="A489" i="55"/>
  <c r="A485" i="55"/>
  <c r="A481" i="55"/>
  <c r="A477" i="55"/>
  <c r="A473" i="55"/>
  <c r="A469" i="55"/>
  <c r="A465" i="55"/>
  <c r="A461" i="55"/>
  <c r="A457" i="55"/>
  <c r="A453" i="55"/>
  <c r="A449" i="55"/>
  <c r="A445" i="55"/>
  <c r="A441" i="55"/>
  <c r="A437" i="55"/>
  <c r="A433" i="55"/>
  <c r="A429" i="55"/>
  <c r="A425" i="55"/>
  <c r="A421" i="55"/>
  <c r="A417" i="55"/>
  <c r="A413" i="55"/>
  <c r="A409" i="55"/>
  <c r="A405" i="55"/>
  <c r="A401" i="55"/>
  <c r="A397" i="55"/>
  <c r="A393" i="55"/>
  <c r="A389" i="55"/>
  <c r="A385" i="55"/>
  <c r="A381" i="55"/>
  <c r="A377" i="55"/>
  <c r="A373" i="55"/>
  <c r="A369" i="55"/>
  <c r="A365" i="55"/>
  <c r="A361" i="55"/>
  <c r="A357" i="55"/>
  <c r="A353" i="55"/>
  <c r="A349" i="55"/>
  <c r="A345" i="55"/>
  <c r="A341" i="55"/>
  <c r="A337" i="55"/>
  <c r="A333" i="55"/>
  <c r="A329" i="55"/>
  <c r="A325" i="55"/>
  <c r="A321" i="55"/>
  <c r="A317" i="55"/>
  <c r="A313" i="55"/>
  <c r="A309" i="55"/>
  <c r="A305" i="55"/>
  <c r="A301" i="55"/>
  <c r="A297" i="55"/>
  <c r="A293" i="55"/>
  <c r="A289" i="55"/>
  <c r="A285" i="55"/>
  <c r="A281" i="55"/>
  <c r="A277" i="55"/>
  <c r="A273" i="55"/>
  <c r="A269" i="55"/>
  <c r="A265" i="55"/>
  <c r="A261" i="55"/>
  <c r="A257" i="55"/>
  <c r="A253" i="55"/>
  <c r="A249" i="55"/>
  <c r="A245" i="55"/>
  <c r="A241" i="55"/>
  <c r="A237" i="55"/>
  <c r="A233" i="55"/>
  <c r="A229" i="55"/>
  <c r="A225" i="55"/>
  <c r="A221" i="55"/>
  <c r="A217" i="55"/>
  <c r="A213" i="55"/>
  <c r="A544" i="55"/>
  <c r="A540" i="55"/>
  <c r="A536" i="55"/>
  <c r="A532" i="55"/>
  <c r="A528" i="55"/>
  <c r="A524" i="55"/>
  <c r="A520" i="55"/>
  <c r="A516" i="55"/>
  <c r="A512" i="55"/>
  <c r="A508" i="55"/>
  <c r="A504" i="55"/>
  <c r="A500" i="55"/>
  <c r="A496" i="55"/>
  <c r="A492" i="55"/>
  <c r="A488" i="55"/>
  <c r="A484" i="55"/>
  <c r="A480" i="55"/>
  <c r="A476" i="55"/>
  <c r="A472" i="55"/>
  <c r="A468" i="55"/>
  <c r="A464" i="55"/>
  <c r="A460" i="55"/>
  <c r="A456" i="55"/>
  <c r="A452" i="55"/>
  <c r="A448" i="55"/>
  <c r="A444" i="55"/>
  <c r="A440" i="55"/>
  <c r="A436" i="55"/>
  <c r="A432" i="55"/>
  <c r="A428" i="55"/>
  <c r="A424" i="55"/>
  <c r="A420" i="55"/>
  <c r="A416" i="55"/>
  <c r="A412" i="55"/>
  <c r="A408" i="55"/>
  <c r="A404" i="55"/>
  <c r="A400" i="55"/>
  <c r="A396" i="55"/>
  <c r="A392" i="55"/>
  <c r="A388" i="55"/>
  <c r="A384" i="55"/>
  <c r="A380" i="55"/>
  <c r="A376" i="55"/>
  <c r="A372" i="55"/>
  <c r="A368" i="55"/>
  <c r="A364" i="55"/>
  <c r="A360" i="55"/>
  <c r="A356" i="55"/>
  <c r="A352" i="55"/>
  <c r="A348" i="55"/>
  <c r="A344" i="55"/>
  <c r="A340" i="55"/>
  <c r="A336" i="55"/>
  <c r="A332" i="55"/>
  <c r="A328" i="55"/>
  <c r="A324" i="55"/>
  <c r="A320" i="55"/>
  <c r="A316" i="55"/>
  <c r="A312" i="55"/>
  <c r="A308" i="55"/>
  <c r="A304" i="55"/>
  <c r="A300" i="55"/>
  <c r="A296" i="55"/>
  <c r="A292" i="55"/>
  <c r="A288" i="55"/>
  <c r="A284" i="55"/>
  <c r="A280" i="55"/>
  <c r="A276" i="55"/>
  <c r="A272" i="55"/>
  <c r="A268" i="55"/>
  <c r="A264" i="55"/>
  <c r="A260" i="55"/>
  <c r="A256" i="55"/>
  <c r="A252" i="55"/>
  <c r="A248" i="55"/>
  <c r="A244" i="55"/>
  <c r="A240" i="55"/>
  <c r="A236" i="55"/>
  <c r="A232" i="55"/>
  <c r="A228" i="55"/>
  <c r="A224" i="55"/>
  <c r="A220" i="55"/>
  <c r="A216" i="55"/>
  <c r="A212" i="55"/>
  <c r="A547" i="55"/>
  <c r="A543" i="55"/>
  <c r="A539" i="55"/>
  <c r="A535" i="55"/>
  <c r="A531" i="55"/>
  <c r="A527" i="55"/>
  <c r="A523" i="55"/>
  <c r="A519" i="55"/>
  <c r="A515" i="55"/>
  <c r="A511" i="55"/>
  <c r="A507" i="55"/>
  <c r="A503" i="55"/>
  <c r="A499" i="55"/>
  <c r="A495" i="55"/>
  <c r="A491" i="55"/>
  <c r="A487" i="55"/>
  <c r="A483" i="55"/>
  <c r="A479" i="55"/>
  <c r="A475" i="55"/>
  <c r="A471" i="55"/>
  <c r="A467" i="55"/>
  <c r="A463" i="55"/>
  <c r="A459" i="55"/>
  <c r="A455" i="55"/>
  <c r="A451" i="55"/>
  <c r="A447" i="55"/>
  <c r="A443" i="55"/>
  <c r="A439" i="55"/>
  <c r="A435" i="55"/>
  <c r="A431" i="55"/>
  <c r="A427" i="55"/>
  <c r="A423" i="55"/>
  <c r="A419" i="55"/>
  <c r="A415" i="55"/>
  <c r="A411" i="55"/>
  <c r="A407" i="55"/>
  <c r="A403" i="55"/>
  <c r="A399" i="55"/>
  <c r="A395" i="55"/>
  <c r="A391" i="55"/>
  <c r="A387" i="55"/>
  <c r="A383" i="55"/>
  <c r="A379" i="55"/>
  <c r="A375" i="55"/>
  <c r="A371" i="55"/>
  <c r="A367" i="55"/>
  <c r="A363" i="55"/>
  <c r="A359" i="55"/>
  <c r="A355" i="55"/>
  <c r="A351" i="55"/>
  <c r="A347" i="55"/>
  <c r="A343" i="55"/>
  <c r="A339" i="55"/>
  <c r="A335" i="55"/>
  <c r="A331" i="55"/>
  <c r="A327" i="55"/>
  <c r="A323" i="55"/>
  <c r="A319" i="55"/>
  <c r="A315" i="55"/>
  <c r="A311" i="55"/>
  <c r="A307" i="55"/>
  <c r="A303" i="55"/>
  <c r="A299" i="55"/>
  <c r="A295" i="55"/>
  <c r="A291" i="55"/>
  <c r="A287" i="55"/>
  <c r="A283" i="55"/>
  <c r="A279" i="55"/>
  <c r="A275" i="55"/>
  <c r="A271" i="55"/>
  <c r="A267" i="55"/>
  <c r="A263" i="55"/>
  <c r="A259" i="55"/>
  <c r="A255" i="55"/>
  <c r="A251" i="55"/>
  <c r="A247" i="55"/>
  <c r="A243" i="55"/>
  <c r="A239" i="55"/>
  <c r="A235" i="55"/>
  <c r="A231" i="55"/>
  <c r="A227" i="55"/>
  <c r="A223" i="55"/>
  <c r="A219" i="55"/>
  <c r="A215" i="55"/>
  <c r="A211" i="55"/>
  <c r="A546" i="55"/>
  <c r="A542" i="55"/>
  <c r="A538" i="55"/>
  <c r="A534" i="55"/>
  <c r="A530" i="55"/>
  <c r="A526" i="55"/>
  <c r="A522" i="55"/>
  <c r="A518" i="55"/>
  <c r="A514" i="55"/>
  <c r="A510" i="55"/>
  <c r="A506" i="55"/>
  <c r="A502" i="55"/>
  <c r="A498" i="55"/>
  <c r="A494" i="55"/>
  <c r="A490" i="55"/>
  <c r="A486" i="55"/>
  <c r="A482" i="55"/>
  <c r="A478" i="55"/>
  <c r="A474" i="55"/>
  <c r="A470" i="55"/>
  <c r="A466" i="55"/>
  <c r="A462" i="55"/>
  <c r="A458" i="55"/>
  <c r="A454" i="55"/>
  <c r="A450" i="55"/>
  <c r="A446" i="55"/>
  <c r="A442" i="55"/>
  <c r="A438" i="55"/>
  <c r="A434" i="55"/>
  <c r="A430" i="55"/>
  <c r="A426" i="55"/>
  <c r="A422" i="55"/>
  <c r="A418" i="55"/>
  <c r="A414" i="55"/>
  <c r="A410" i="55"/>
  <c r="A406" i="55"/>
  <c r="A402" i="55"/>
  <c r="A398" i="55"/>
  <c r="A394" i="55"/>
  <c r="A390" i="55"/>
  <c r="A386" i="55"/>
  <c r="A382" i="55"/>
  <c r="A378" i="55"/>
  <c r="A374" i="55"/>
  <c r="A370" i="55"/>
  <c r="A366" i="55"/>
  <c r="A362" i="55"/>
  <c r="A358" i="55"/>
  <c r="A354" i="55"/>
  <c r="A350" i="55"/>
  <c r="A346" i="55"/>
  <c r="A342" i="55"/>
  <c r="A338" i="55"/>
  <c r="A334" i="55"/>
  <c r="A330" i="55"/>
  <c r="A326" i="55"/>
  <c r="A322" i="55"/>
  <c r="A318" i="55"/>
  <c r="A314" i="55"/>
  <c r="A310" i="55"/>
  <c r="A306" i="55"/>
  <c r="A302" i="55"/>
  <c r="A298" i="55"/>
  <c r="A294" i="55"/>
  <c r="A290" i="55"/>
  <c r="A286" i="55"/>
  <c r="A282" i="55"/>
  <c r="A278" i="55"/>
  <c r="A274" i="55"/>
  <c r="A270" i="55"/>
  <c r="A266" i="55"/>
  <c r="A262" i="55"/>
  <c r="A258" i="55"/>
  <c r="A254" i="55"/>
  <c r="A250" i="55"/>
  <c r="A246" i="55"/>
  <c r="A242" i="55"/>
  <c r="A238" i="55"/>
  <c r="A234" i="55"/>
  <c r="A230" i="55"/>
  <c r="A226" i="55"/>
  <c r="A222" i="55"/>
  <c r="A218" i="55"/>
  <c r="A214" i="55"/>
  <c r="A210" i="55"/>
  <c r="A6" i="55"/>
  <c r="A10" i="55"/>
  <c r="A14" i="55"/>
  <c r="A18" i="55"/>
  <c r="A22" i="55"/>
  <c r="A26" i="55"/>
  <c r="A30" i="55"/>
  <c r="A34" i="55"/>
  <c r="A38" i="55"/>
  <c r="A42" i="55"/>
  <c r="A46" i="55"/>
  <c r="A5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7" i="55"/>
  <c r="A11" i="55"/>
  <c r="A15" i="55"/>
  <c r="A19" i="55"/>
  <c r="A23" i="55"/>
  <c r="A27" i="55"/>
  <c r="A31" i="55"/>
  <c r="A35" i="55"/>
  <c r="A39" i="55"/>
  <c r="A43" i="55"/>
  <c r="A47" i="55"/>
  <c r="A51"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163" i="55"/>
  <c r="A167" i="55"/>
  <c r="A171" i="55"/>
  <c r="A175" i="55"/>
  <c r="A179" i="55"/>
  <c r="A183" i="55"/>
  <c r="A187" i="55"/>
  <c r="A191" i="55"/>
  <c r="A195" i="55"/>
  <c r="A199" i="55"/>
  <c r="A203" i="55"/>
  <c r="A207" i="55"/>
  <c r="D5" i="20"/>
  <c r="E5" i="20" s="1"/>
  <c r="F5" i="20" s="1"/>
  <c r="G5" i="20" s="1"/>
  <c r="H5" i="20" s="1"/>
  <c r="I5" i="20" s="1"/>
  <c r="J5" i="20" s="1"/>
  <c r="K5" i="20" s="1"/>
  <c r="L5" i="20" s="1"/>
  <c r="M5" i="20" s="1"/>
  <c r="N5" i="20" s="1"/>
  <c r="A2" i="47" l="1"/>
  <c r="A2" i="56"/>
  <c r="A2" i="55"/>
  <c r="A2" i="53"/>
  <c r="A2" i="33"/>
  <c r="D23" i="20"/>
  <c r="E23" i="20"/>
  <c r="F23" i="20"/>
  <c r="C23" i="20"/>
  <c r="C4" i="20"/>
  <c r="D4" i="20"/>
  <c r="C7" i="20"/>
  <c r="D7" i="20" l="1"/>
  <c r="E7" i="20" l="1"/>
  <c r="E4" i="20"/>
  <c r="Q1061" i="53"/>
  <c r="Q1062" i="53"/>
  <c r="Q1063" i="53"/>
  <c r="Q1064" i="53"/>
  <c r="Q1065" i="53"/>
  <c r="Q1066" i="53"/>
  <c r="Q1067" i="53"/>
  <c r="Q1068" i="53"/>
  <c r="Q1069" i="53"/>
  <c r="Q1070" i="53"/>
  <c r="Q1071" i="53"/>
  <c r="Q1072" i="53"/>
  <c r="Q1073" i="53"/>
  <c r="Q1074" i="53"/>
  <c r="Q1075" i="53"/>
  <c r="Q1076" i="53"/>
  <c r="F4" i="20" l="1"/>
  <c r="F7" i="20"/>
  <c r="Q1045" i="53"/>
  <c r="G4" i="20" l="1"/>
  <c r="G7" i="20"/>
  <c r="Q981" i="53"/>
  <c r="Q982" i="53"/>
  <c r="H4" i="20" l="1"/>
  <c r="H7" i="20"/>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6" i="53"/>
  <c r="Q1047" i="53"/>
  <c r="Q1048" i="53"/>
  <c r="Q1049" i="53"/>
  <c r="Q1050" i="53"/>
  <c r="Q1051" i="53"/>
  <c r="Q1052" i="53"/>
  <c r="Q1053" i="53"/>
  <c r="Q1054" i="53"/>
  <c r="Q1055" i="53"/>
  <c r="Q1056" i="53"/>
  <c r="Q1057" i="53"/>
  <c r="Q1058" i="53"/>
  <c r="Q1059" i="53"/>
  <c r="Q1060" i="53"/>
  <c r="I4" i="20" l="1"/>
  <c r="I7" i="20"/>
  <c r="P7" i="33"/>
  <c r="P8" i="33"/>
  <c r="P9" i="33"/>
  <c r="P10" i="33"/>
  <c r="J4" i="20" l="1"/>
  <c r="J7" i="20"/>
  <c r="K4" i="20" l="1"/>
  <c r="K7" i="20"/>
  <c r="P5" i="33"/>
  <c r="P6" i="33"/>
  <c r="L4" i="20" l="1"/>
  <c r="L7" i="20"/>
  <c r="M4" i="20" l="1"/>
  <c r="M7" i="20"/>
  <c r="N7" i="20" l="1"/>
  <c r="N4" i="20"/>
  <c r="Q7" i="56" l="1"/>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Q695" i="55" l="1"/>
  <c r="Q696" i="55"/>
  <c r="Q697" i="55"/>
  <c r="Q698" i="55"/>
  <c r="Q699" i="55"/>
  <c r="Q700" i="55"/>
  <c r="Q701" i="55"/>
  <c r="Q702" i="55"/>
  <c r="Q703" i="55"/>
  <c r="Q704" i="55"/>
  <c r="Q705" i="55"/>
  <c r="Q706" i="55"/>
  <c r="Q707" i="55"/>
  <c r="Q708" i="55"/>
  <c r="Q709" i="55"/>
  <c r="Q710" i="55"/>
  <c r="Q711" i="55"/>
  <c r="Q712" i="55"/>
  <c r="Q713" i="55"/>
  <c r="Q714" i="55"/>
  <c r="Q715" i="55"/>
  <c r="Q716" i="55"/>
  <c r="O717" i="55"/>
  <c r="P717" i="55"/>
  <c r="Q717" i="55"/>
  <c r="O718" i="55"/>
  <c r="P718" i="55"/>
  <c r="Q718" i="55"/>
  <c r="O719" i="55"/>
  <c r="P719" i="55"/>
  <c r="Q719" i="55"/>
  <c r="O720" i="55"/>
  <c r="P720" i="55"/>
  <c r="Q720" i="55"/>
  <c r="O721" i="55"/>
  <c r="P721" i="55"/>
  <c r="Q721" i="55"/>
  <c r="O722" i="55"/>
  <c r="P722" i="55"/>
  <c r="Q722" i="55"/>
  <c r="O723" i="55"/>
  <c r="P723" i="55"/>
  <c r="Q723" i="55"/>
  <c r="O724" i="55"/>
  <c r="P724" i="55"/>
  <c r="Q724" i="55"/>
  <c r="O725" i="55"/>
  <c r="P725" i="55"/>
  <c r="Q725" i="55"/>
  <c r="O726" i="55"/>
  <c r="P726" i="55"/>
  <c r="Q726" i="55"/>
  <c r="O727" i="55"/>
  <c r="P727" i="55"/>
  <c r="Q727" i="55"/>
  <c r="O728" i="55"/>
  <c r="P728" i="55"/>
  <c r="Q728" i="55"/>
  <c r="O729" i="55"/>
  <c r="P729" i="55"/>
  <c r="Q729" i="55"/>
  <c r="O730" i="55"/>
  <c r="P730" i="55"/>
  <c r="Q730" i="55"/>
  <c r="O731" i="55"/>
  <c r="P731" i="55"/>
  <c r="Q731" i="55"/>
  <c r="O732" i="55"/>
  <c r="P732" i="55"/>
  <c r="Q732" i="55"/>
  <c r="O733" i="55"/>
  <c r="P733" i="55"/>
  <c r="Q733" i="55"/>
  <c r="O734" i="55"/>
  <c r="P734" i="55"/>
  <c r="Q734" i="55"/>
  <c r="O735" i="55"/>
  <c r="P735" i="55"/>
  <c r="Q735" i="55"/>
  <c r="O736" i="55"/>
  <c r="P736" i="55"/>
  <c r="Q736" i="55"/>
  <c r="O737" i="55"/>
  <c r="P737" i="55"/>
  <c r="Q737" i="55"/>
  <c r="O738" i="55"/>
  <c r="P738" i="55"/>
  <c r="Q738" i="55"/>
  <c r="O739" i="55"/>
  <c r="P739" i="55"/>
  <c r="Q739" i="55"/>
  <c r="O740" i="55"/>
  <c r="P740" i="55"/>
  <c r="Q740" i="55"/>
  <c r="O741" i="55"/>
  <c r="P741" i="55"/>
  <c r="Q741" i="55"/>
  <c r="O742" i="55"/>
  <c r="P742" i="55"/>
  <c r="Q742" i="55"/>
  <c r="O743" i="55"/>
  <c r="P743" i="55"/>
  <c r="Q743" i="55"/>
  <c r="O744" i="55"/>
  <c r="P744" i="55"/>
  <c r="Q744" i="55"/>
  <c r="O745" i="55"/>
  <c r="P745" i="55"/>
  <c r="Q745" i="55"/>
  <c r="O746" i="55"/>
  <c r="P746" i="55"/>
  <c r="Q746" i="55"/>
  <c r="O747" i="55"/>
  <c r="P747" i="55"/>
  <c r="Q747" i="55"/>
  <c r="O748" i="55"/>
  <c r="P748" i="55"/>
  <c r="Q748" i="55"/>
  <c r="O749" i="55"/>
  <c r="P749" i="55"/>
  <c r="Q749" i="55"/>
  <c r="O750" i="55"/>
  <c r="P750" i="55"/>
  <c r="Q750" i="55"/>
  <c r="O751" i="55"/>
  <c r="P751" i="55"/>
  <c r="Q751" i="55"/>
  <c r="O752" i="55"/>
  <c r="P752" i="55"/>
  <c r="Q752" i="55"/>
  <c r="O753" i="55"/>
  <c r="P753" i="55"/>
  <c r="Q753" i="55"/>
  <c r="O754" i="55"/>
  <c r="P754" i="55"/>
  <c r="Q754" i="55"/>
  <c r="O755" i="55"/>
  <c r="P755" i="55"/>
  <c r="Q755" i="55"/>
  <c r="O756" i="55"/>
  <c r="P756" i="55"/>
  <c r="Q756" i="55"/>
  <c r="O757" i="55"/>
  <c r="P757" i="55"/>
  <c r="Q757" i="55"/>
  <c r="O758" i="55"/>
  <c r="P758" i="55"/>
  <c r="Q758" i="55"/>
  <c r="O759" i="55"/>
  <c r="P759" i="55"/>
  <c r="Q759" i="55"/>
  <c r="Q692"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3" i="55"/>
  <c r="Q694" i="55"/>
  <c r="O760" i="55"/>
  <c r="P760" i="55"/>
  <c r="Q760" i="55"/>
  <c r="O761" i="55"/>
  <c r="P761" i="55"/>
  <c r="Q761" i="55"/>
  <c r="O762" i="55"/>
  <c r="P762" i="55"/>
  <c r="Q762" i="55"/>
  <c r="O763" i="55"/>
  <c r="P763" i="55"/>
  <c r="Q763" i="55"/>
  <c r="O764" i="55"/>
  <c r="P764" i="55"/>
  <c r="Q764" i="55"/>
  <c r="O765" i="55"/>
  <c r="P765" i="55"/>
  <c r="Q765" i="55"/>
  <c r="O766" i="55"/>
  <c r="P766" i="55"/>
  <c r="Q766" i="55"/>
  <c r="O767" i="55"/>
  <c r="P767" i="55"/>
  <c r="Q767" i="55"/>
  <c r="O768" i="55"/>
  <c r="P768" i="55"/>
  <c r="Q768" i="55"/>
  <c r="O769" i="55"/>
  <c r="P769" i="55"/>
  <c r="Q769" i="55"/>
  <c r="O770" i="55"/>
  <c r="P770" i="55"/>
  <c r="Q770" i="55"/>
  <c r="O771" i="55"/>
  <c r="P771" i="55"/>
  <c r="Q771" i="55"/>
  <c r="O772" i="55"/>
  <c r="P772" i="55"/>
  <c r="Q772" i="55"/>
  <c r="O773" i="55"/>
  <c r="P773" i="55"/>
  <c r="Q773" i="55"/>
  <c r="O774" i="55"/>
  <c r="P774" i="55"/>
  <c r="Q774" i="55"/>
  <c r="O775" i="55"/>
  <c r="P775" i="55"/>
  <c r="Q775" i="55"/>
  <c r="O776" i="55"/>
  <c r="P776" i="55"/>
  <c r="Q776" i="55"/>
  <c r="O777" i="55"/>
  <c r="P777" i="55"/>
  <c r="Q777" i="55"/>
  <c r="O778" i="55"/>
  <c r="P778" i="55"/>
  <c r="Q778" i="55"/>
  <c r="O779" i="55"/>
  <c r="P779" i="55"/>
  <c r="Q779" i="55"/>
  <c r="O780" i="55"/>
  <c r="P780" i="55"/>
  <c r="Q780" i="55"/>
  <c r="O781" i="55"/>
  <c r="P781" i="55"/>
  <c r="Q781" i="55"/>
  <c r="O782" i="55"/>
  <c r="P782" i="55"/>
  <c r="Q782" i="55"/>
  <c r="O783" i="55"/>
  <c r="P783" i="55"/>
  <c r="Q783" i="55"/>
  <c r="O784" i="55"/>
  <c r="P784" i="55"/>
  <c r="Q784" i="55"/>
  <c r="O785" i="55"/>
  <c r="P785" i="55"/>
  <c r="Q785" i="55"/>
  <c r="O786" i="55"/>
  <c r="P786" i="55"/>
  <c r="Q786" i="55"/>
  <c r="O787" i="55"/>
  <c r="P787" i="55"/>
  <c r="Q787" i="55"/>
  <c r="O788" i="55"/>
  <c r="P788" i="55"/>
  <c r="Q788" i="55"/>
  <c r="O789" i="55"/>
  <c r="P789" i="55"/>
  <c r="Q789" i="55"/>
  <c r="O790" i="55"/>
  <c r="P790" i="55"/>
  <c r="Q790" i="55"/>
  <c r="O791" i="55"/>
  <c r="P791" i="55"/>
  <c r="Q791" i="55"/>
  <c r="O792" i="55"/>
  <c r="P792" i="55"/>
  <c r="Q792" i="55"/>
  <c r="O793" i="55"/>
  <c r="P793" i="55"/>
  <c r="Q793" i="55"/>
  <c r="O794" i="55"/>
  <c r="P794" i="55"/>
  <c r="Q794" i="55"/>
  <c r="O795" i="55"/>
  <c r="P795" i="55"/>
  <c r="Q795" i="55"/>
  <c r="O796" i="55"/>
  <c r="P796" i="55"/>
  <c r="Q796" i="55"/>
  <c r="O797" i="55"/>
  <c r="P797" i="55"/>
  <c r="Q797" i="55"/>
  <c r="O798" i="55"/>
  <c r="P798" i="55"/>
  <c r="Q798" i="55"/>
  <c r="O799" i="55"/>
  <c r="P799" i="55"/>
  <c r="Q799" i="55"/>
  <c r="O800" i="55"/>
  <c r="P800" i="55"/>
  <c r="Q800" i="55"/>
  <c r="O801" i="55"/>
  <c r="P801" i="55"/>
  <c r="Q801" i="55"/>
  <c r="O802" i="55"/>
  <c r="P802" i="55"/>
  <c r="Q802" i="55"/>
  <c r="O803" i="55"/>
  <c r="P803" i="55"/>
  <c r="Q803" i="55"/>
  <c r="O804" i="55"/>
  <c r="P804" i="55"/>
  <c r="Q804" i="55"/>
  <c r="O805" i="55"/>
  <c r="P805" i="55"/>
  <c r="Q805" i="55"/>
  <c r="O806" i="55"/>
  <c r="P806" i="55"/>
  <c r="Q806" i="55"/>
  <c r="O807" i="55"/>
  <c r="P807" i="55"/>
  <c r="Q807" i="55"/>
  <c r="O808" i="55"/>
  <c r="P808" i="55"/>
  <c r="Q808" i="55"/>
  <c r="O809" i="55"/>
  <c r="P809" i="55"/>
  <c r="Q809" i="55"/>
  <c r="O810" i="55"/>
  <c r="P810" i="55"/>
  <c r="Q810" i="55"/>
  <c r="O811" i="55"/>
  <c r="P811" i="55"/>
  <c r="Q811" i="55"/>
  <c r="O812" i="55"/>
  <c r="P812" i="55"/>
  <c r="Q812" i="55"/>
  <c r="O813" i="55"/>
  <c r="P813" i="55"/>
  <c r="Q813" i="55"/>
  <c r="O814" i="55"/>
  <c r="P814" i="55"/>
  <c r="Q814" i="55"/>
  <c r="O815" i="55"/>
  <c r="P815" i="55"/>
  <c r="Q815" i="55"/>
  <c r="O816" i="55"/>
  <c r="P816" i="55"/>
  <c r="Q816" i="55"/>
  <c r="O817" i="55"/>
  <c r="P817" i="55"/>
  <c r="Q817" i="55"/>
  <c r="O818" i="55"/>
  <c r="P818" i="55"/>
  <c r="Q818" i="55"/>
  <c r="O819" i="55"/>
  <c r="P819" i="55"/>
  <c r="Q819" i="55"/>
  <c r="O820" i="55"/>
  <c r="P820" i="55"/>
  <c r="Q820" i="55"/>
  <c r="O821" i="55"/>
  <c r="P821" i="55"/>
  <c r="Q821" i="55"/>
  <c r="O822" i="55"/>
  <c r="P822" i="55"/>
  <c r="Q822" i="55"/>
  <c r="O823" i="55"/>
  <c r="P823" i="55"/>
  <c r="Q823" i="55"/>
  <c r="O824" i="55"/>
  <c r="P824" i="55"/>
  <c r="Q824" i="55"/>
  <c r="O825" i="55"/>
  <c r="P825" i="55"/>
  <c r="Q825" i="55"/>
  <c r="O826" i="55"/>
  <c r="P826" i="55"/>
  <c r="Q826" i="55"/>
  <c r="O827" i="55"/>
  <c r="P827" i="55"/>
  <c r="Q827" i="55"/>
  <c r="O828" i="55"/>
  <c r="P828" i="55"/>
  <c r="Q828" i="55"/>
  <c r="O829" i="55"/>
  <c r="P829" i="55"/>
  <c r="Q829" i="55"/>
  <c r="O830" i="55"/>
  <c r="P830" i="55"/>
  <c r="Q830" i="55"/>
  <c r="O831" i="55"/>
  <c r="P831" i="55"/>
  <c r="Q831" i="55"/>
  <c r="O832" i="55"/>
  <c r="P832" i="55"/>
  <c r="Q832" i="55"/>
  <c r="O833" i="55"/>
  <c r="P833" i="55"/>
  <c r="Q833" i="55"/>
  <c r="O834" i="55"/>
  <c r="P834" i="55"/>
  <c r="Q834" i="55"/>
  <c r="O835" i="55"/>
  <c r="P835" i="55"/>
  <c r="Q835" i="55"/>
  <c r="O836" i="55"/>
  <c r="P836" i="55"/>
  <c r="Q836" i="55"/>
  <c r="O837" i="55"/>
  <c r="P837" i="55"/>
  <c r="Q837" i="55"/>
  <c r="O838" i="55"/>
  <c r="P838" i="55"/>
  <c r="Q838" i="55"/>
  <c r="O839" i="55"/>
  <c r="P839" i="55"/>
  <c r="Q839" i="55"/>
  <c r="O840" i="55"/>
  <c r="P840" i="55"/>
  <c r="Q840" i="55"/>
  <c r="O841" i="55"/>
  <c r="P841" i="55"/>
  <c r="Q841" i="55"/>
  <c r="O842" i="55"/>
  <c r="P842" i="55"/>
  <c r="Q842" i="55"/>
  <c r="O843" i="55"/>
  <c r="P843" i="55"/>
  <c r="Q843" i="55"/>
  <c r="O844" i="55"/>
  <c r="P844" i="55"/>
  <c r="Q844" i="55"/>
  <c r="O845" i="55"/>
  <c r="P845" i="55"/>
  <c r="Q845" i="55"/>
  <c r="O846" i="55"/>
  <c r="P846" i="55"/>
  <c r="Q846" i="55"/>
  <c r="O847" i="55"/>
  <c r="P847" i="55"/>
  <c r="Q847" i="55"/>
  <c r="O848" i="55"/>
  <c r="P848" i="55"/>
  <c r="Q848" i="55"/>
  <c r="O849" i="55"/>
  <c r="P849" i="55"/>
  <c r="Q849" i="55"/>
  <c r="O850" i="55"/>
  <c r="P850" i="55"/>
  <c r="Q850" i="55"/>
  <c r="O851" i="55"/>
  <c r="P851" i="55"/>
  <c r="Q851" i="55"/>
  <c r="O852" i="55"/>
  <c r="P852" i="55"/>
  <c r="Q852" i="55"/>
  <c r="O853" i="55"/>
  <c r="P853" i="55"/>
  <c r="Q853" i="55"/>
  <c r="O854" i="55"/>
  <c r="P854" i="55"/>
  <c r="Q854" i="55"/>
  <c r="O855" i="55"/>
  <c r="P855" i="55"/>
  <c r="Q855" i="55"/>
  <c r="O856" i="55"/>
  <c r="P856" i="55"/>
  <c r="Q856" i="55"/>
  <c r="O857" i="55"/>
  <c r="P857" i="55"/>
  <c r="Q857" i="55"/>
  <c r="O858" i="55"/>
  <c r="P858" i="55"/>
  <c r="Q858" i="55"/>
  <c r="O859" i="55"/>
  <c r="P859" i="55"/>
  <c r="Q859" i="55"/>
  <c r="O860" i="55"/>
  <c r="P860" i="55"/>
  <c r="Q860" i="55"/>
  <c r="O861" i="55"/>
  <c r="P861" i="55"/>
  <c r="Q861" i="55"/>
  <c r="O862" i="55"/>
  <c r="P862" i="55"/>
  <c r="Q862" i="55"/>
  <c r="O863" i="55"/>
  <c r="P863" i="55"/>
  <c r="Q863" i="55"/>
  <c r="O864" i="55"/>
  <c r="P864" i="55"/>
  <c r="Q864" i="55"/>
  <c r="O865" i="55"/>
  <c r="P865" i="55"/>
  <c r="Q865" i="55"/>
  <c r="O866" i="55"/>
  <c r="P866" i="55"/>
  <c r="Q866" i="55"/>
  <c r="O867" i="55"/>
  <c r="P867" i="55"/>
  <c r="Q867" i="55"/>
  <c r="O868" i="55"/>
  <c r="P868" i="55"/>
  <c r="Q868" i="55"/>
  <c r="O869" i="55"/>
  <c r="P869" i="55"/>
  <c r="Q869" i="55"/>
  <c r="O870" i="55"/>
  <c r="P870" i="55"/>
  <c r="Q870" i="55"/>
  <c r="O871" i="55"/>
  <c r="P871" i="55"/>
  <c r="Q871" i="55"/>
  <c r="O872" i="55"/>
  <c r="P872" i="55"/>
  <c r="Q872" i="55"/>
  <c r="O873" i="55"/>
  <c r="P873" i="55"/>
  <c r="Q873" i="55"/>
  <c r="O874" i="55"/>
  <c r="P874" i="55"/>
  <c r="Q874" i="55"/>
  <c r="O875" i="55"/>
  <c r="P875" i="55"/>
  <c r="Q875" i="55"/>
  <c r="O876" i="55"/>
  <c r="P876" i="55"/>
  <c r="Q876" i="55"/>
  <c r="O877" i="55"/>
  <c r="P877" i="55"/>
  <c r="Q877" i="55"/>
  <c r="O878" i="55"/>
  <c r="P878" i="55"/>
  <c r="Q878" i="55"/>
  <c r="O879" i="55"/>
  <c r="P879" i="55"/>
  <c r="Q879" i="55"/>
  <c r="O880" i="55"/>
  <c r="P880" i="55"/>
  <c r="Q880" i="55"/>
  <c r="O881" i="55"/>
  <c r="P881" i="55"/>
  <c r="Q881" i="55"/>
  <c r="O882" i="55"/>
  <c r="P882" i="55"/>
  <c r="Q882" i="55"/>
  <c r="O883" i="55"/>
  <c r="P883" i="55"/>
  <c r="Q883" i="55"/>
  <c r="O884" i="55"/>
  <c r="P884" i="55"/>
  <c r="Q884" i="55"/>
  <c r="O885" i="55"/>
  <c r="P885" i="55"/>
  <c r="Q885" i="55"/>
  <c r="O886" i="55"/>
  <c r="P886" i="55"/>
  <c r="Q886" i="55"/>
  <c r="O887" i="55"/>
  <c r="P887" i="55"/>
  <c r="Q887" i="55"/>
  <c r="O888" i="55"/>
  <c r="P888" i="55"/>
  <c r="Q888" i="55"/>
  <c r="O889" i="55"/>
  <c r="P889" i="55"/>
  <c r="Q889" i="55"/>
  <c r="O890" i="55"/>
  <c r="P890" i="55"/>
  <c r="Q890" i="55"/>
  <c r="O891" i="55"/>
  <c r="P891" i="55"/>
  <c r="Q891" i="55"/>
  <c r="O892" i="55"/>
  <c r="P892" i="55"/>
  <c r="Q892" i="55"/>
  <c r="O893" i="55"/>
  <c r="P893" i="55"/>
  <c r="Q893" i="55"/>
  <c r="O894" i="55"/>
  <c r="P894" i="55"/>
  <c r="Q894" i="55"/>
  <c r="O895" i="55"/>
  <c r="P895" i="55"/>
  <c r="Q895" i="55"/>
  <c r="O896" i="55"/>
  <c r="P896" i="55"/>
  <c r="Q896" i="55"/>
  <c r="O897" i="55"/>
  <c r="P897" i="55"/>
  <c r="Q897" i="55"/>
  <c r="O898" i="55"/>
  <c r="P898" i="55"/>
  <c r="Q898" i="55"/>
  <c r="O899" i="55"/>
  <c r="P899" i="55"/>
  <c r="Q899" i="55"/>
  <c r="O900" i="55"/>
  <c r="P900" i="55"/>
  <c r="Q900" i="55"/>
  <c r="O901" i="55"/>
  <c r="P901" i="55"/>
  <c r="Q901" i="55"/>
  <c r="O902" i="55"/>
  <c r="P902" i="55"/>
  <c r="Q902" i="55"/>
  <c r="O903" i="55"/>
  <c r="P903" i="55"/>
  <c r="Q903" i="55"/>
  <c r="O904" i="55"/>
  <c r="P904" i="55"/>
  <c r="Q904" i="55"/>
  <c r="O905" i="55"/>
  <c r="P905" i="55"/>
  <c r="Q905" i="55"/>
  <c r="O906" i="55"/>
  <c r="P906" i="55"/>
  <c r="Q906" i="55"/>
  <c r="O907" i="55"/>
  <c r="P907" i="55"/>
  <c r="Q907" i="55"/>
  <c r="O908" i="55"/>
  <c r="P908" i="55"/>
  <c r="Q908" i="55"/>
  <c r="O909" i="55"/>
  <c r="P909" i="55"/>
  <c r="Q909" i="55"/>
  <c r="O910" i="55"/>
  <c r="P910" i="55"/>
  <c r="Q910" i="55"/>
  <c r="O911" i="55"/>
  <c r="P911" i="55"/>
  <c r="Q911" i="55"/>
  <c r="O912" i="55"/>
  <c r="P912" i="55"/>
  <c r="Q912" i="55"/>
  <c r="O913" i="55"/>
  <c r="P913" i="55"/>
  <c r="Q913" i="55"/>
  <c r="O914" i="55"/>
  <c r="P914" i="55"/>
  <c r="Q914" i="55"/>
  <c r="O915" i="55"/>
  <c r="P915" i="55"/>
  <c r="Q915" i="55"/>
  <c r="O916" i="55"/>
  <c r="P916" i="55"/>
  <c r="Q916" i="55"/>
  <c r="O917" i="55"/>
  <c r="P917" i="55"/>
  <c r="Q917" i="55"/>
  <c r="O918" i="55"/>
  <c r="P918" i="55"/>
  <c r="Q918" i="55"/>
  <c r="O919" i="55"/>
  <c r="P919" i="55"/>
  <c r="Q919" i="55"/>
  <c r="O920" i="55"/>
  <c r="P920" i="55"/>
  <c r="Q920" i="55"/>
  <c r="O921" i="55"/>
  <c r="P921" i="55"/>
  <c r="Q921" i="55"/>
  <c r="O922" i="55"/>
  <c r="P922" i="55"/>
  <c r="Q922" i="55"/>
  <c r="O923" i="55"/>
  <c r="P923" i="55"/>
  <c r="Q923" i="55"/>
  <c r="O924" i="55"/>
  <c r="P924" i="55"/>
  <c r="Q924" i="55"/>
  <c r="O925" i="55"/>
  <c r="P925" i="55"/>
  <c r="Q925" i="55"/>
  <c r="O926" i="55"/>
  <c r="P926" i="55"/>
  <c r="Q926" i="55"/>
  <c r="O927" i="55"/>
  <c r="P927" i="55"/>
  <c r="Q927" i="55"/>
  <c r="O928" i="55"/>
  <c r="P928" i="55"/>
  <c r="Q928" i="55"/>
  <c r="O929" i="55"/>
  <c r="P929" i="55"/>
  <c r="Q929" i="55"/>
  <c r="O930" i="55"/>
  <c r="P930" i="55"/>
  <c r="Q930" i="55"/>
  <c r="O931" i="55"/>
  <c r="P931" i="55"/>
  <c r="Q931" i="55"/>
  <c r="O932" i="55"/>
  <c r="P932" i="55"/>
  <c r="Q932" i="55"/>
  <c r="O933" i="55"/>
  <c r="P933" i="55"/>
  <c r="Q933" i="55"/>
  <c r="O934" i="55"/>
  <c r="P934" i="55"/>
  <c r="Q934" i="55"/>
  <c r="O935" i="55"/>
  <c r="P935" i="55"/>
  <c r="Q935" i="55"/>
  <c r="O936" i="55"/>
  <c r="P936" i="55"/>
  <c r="Q936" i="55"/>
  <c r="O937" i="55"/>
  <c r="P937" i="55"/>
  <c r="Q937" i="55"/>
  <c r="O938" i="55"/>
  <c r="P938" i="55"/>
  <c r="Q938" i="55"/>
  <c r="O939" i="55"/>
  <c r="P939" i="55"/>
  <c r="Q939" i="55"/>
  <c r="O940" i="55"/>
  <c r="P940" i="55"/>
  <c r="Q940" i="55"/>
  <c r="O941" i="55"/>
  <c r="P941" i="55"/>
  <c r="Q941" i="55"/>
  <c r="O942" i="55"/>
  <c r="P942" i="55"/>
  <c r="Q942" i="55"/>
  <c r="O943" i="55"/>
  <c r="P943" i="55"/>
  <c r="Q943" i="55"/>
  <c r="O944" i="55"/>
  <c r="P944" i="55"/>
  <c r="Q944" i="55"/>
  <c r="O945" i="55"/>
  <c r="P945" i="55"/>
  <c r="Q945" i="55"/>
  <c r="O946" i="55"/>
  <c r="P946" i="55"/>
  <c r="Q946" i="55"/>
  <c r="O947" i="55"/>
  <c r="P947" i="55"/>
  <c r="Q947" i="55"/>
  <c r="O948" i="55"/>
  <c r="P948" i="55"/>
  <c r="Q948" i="55"/>
  <c r="O949" i="55"/>
  <c r="P949" i="55"/>
  <c r="Q949" i="55"/>
  <c r="O950" i="55"/>
  <c r="P950" i="55"/>
  <c r="Q950" i="55"/>
  <c r="O951" i="55"/>
  <c r="P951" i="55"/>
  <c r="Q951" i="55"/>
  <c r="O952" i="55"/>
  <c r="P952" i="55"/>
  <c r="Q952" i="55"/>
  <c r="O953" i="55"/>
  <c r="P953" i="55"/>
  <c r="Q953" i="55"/>
  <c r="O954" i="55"/>
  <c r="P954" i="55"/>
  <c r="Q954" i="55"/>
  <c r="O955" i="55"/>
  <c r="P955" i="55"/>
  <c r="Q955" i="55"/>
  <c r="O956" i="55"/>
  <c r="P956" i="55"/>
  <c r="Q956" i="55"/>
  <c r="O957" i="55"/>
  <c r="P957" i="55"/>
  <c r="Q957" i="55"/>
  <c r="O958" i="55"/>
  <c r="P958" i="55"/>
  <c r="Q958" i="55"/>
  <c r="O959" i="55"/>
  <c r="P959" i="55"/>
  <c r="Q959" i="55"/>
  <c r="O960" i="55"/>
  <c r="P960" i="55"/>
  <c r="Q960" i="55"/>
  <c r="O961" i="55"/>
  <c r="P961" i="55"/>
  <c r="Q961" i="55"/>
  <c r="O962" i="55"/>
  <c r="P962" i="55"/>
  <c r="Q962" i="55"/>
  <c r="O963" i="55"/>
  <c r="P963" i="55"/>
  <c r="Q963" i="55"/>
  <c r="O964" i="55"/>
  <c r="P964" i="55"/>
  <c r="Q964" i="55"/>
  <c r="O965" i="55"/>
  <c r="P965" i="55"/>
  <c r="Q965" i="55"/>
  <c r="O966" i="55"/>
  <c r="P966" i="55"/>
  <c r="Q966" i="55"/>
  <c r="O967" i="55"/>
  <c r="P967" i="55"/>
  <c r="Q967" i="55"/>
  <c r="O968" i="55"/>
  <c r="P968" i="55"/>
  <c r="Q968" i="55"/>
  <c r="O969" i="55"/>
  <c r="P969" i="55"/>
  <c r="Q969" i="55"/>
  <c r="O970" i="55"/>
  <c r="P970" i="55"/>
  <c r="Q970" i="55"/>
  <c r="O971" i="55"/>
  <c r="P971" i="55"/>
  <c r="Q971" i="55"/>
  <c r="O972" i="55"/>
  <c r="P972" i="55"/>
  <c r="Q972" i="55"/>
  <c r="O973" i="55"/>
  <c r="P973" i="55"/>
  <c r="Q973" i="55"/>
  <c r="O974" i="55"/>
  <c r="P974" i="55"/>
  <c r="Q974" i="55"/>
  <c r="O975" i="55"/>
  <c r="P975" i="55"/>
  <c r="Q975" i="55"/>
  <c r="O976" i="55"/>
  <c r="P976" i="55"/>
  <c r="Q976" i="55"/>
  <c r="O977" i="55"/>
  <c r="P977" i="55"/>
  <c r="Q977" i="55"/>
  <c r="O978" i="55"/>
  <c r="P978" i="55"/>
  <c r="Q978" i="55"/>
  <c r="O979" i="55"/>
  <c r="P979" i="55"/>
  <c r="Q979" i="55"/>
  <c r="O980" i="55"/>
  <c r="P980" i="55"/>
  <c r="Q980" i="55"/>
  <c r="O981" i="55"/>
  <c r="P981" i="55"/>
  <c r="Q981" i="55"/>
  <c r="O982" i="55"/>
  <c r="P982" i="55"/>
  <c r="Q982" i="55"/>
  <c r="O983" i="55"/>
  <c r="P983" i="55"/>
  <c r="Q983" i="55"/>
  <c r="O984" i="55"/>
  <c r="P984" i="55"/>
  <c r="Q984" i="55"/>
  <c r="O985" i="55"/>
  <c r="P985" i="55"/>
  <c r="Q985" i="55"/>
  <c r="O986" i="55"/>
  <c r="P986" i="55"/>
  <c r="Q986" i="55"/>
  <c r="O987" i="55"/>
  <c r="P987" i="55"/>
  <c r="Q987" i="55"/>
  <c r="O988" i="55"/>
  <c r="P988" i="55"/>
  <c r="Q988" i="55"/>
  <c r="O989" i="55"/>
  <c r="P989" i="55"/>
  <c r="Q989" i="55"/>
  <c r="O990" i="55"/>
  <c r="P990" i="55"/>
  <c r="Q990" i="55"/>
  <c r="O991" i="55"/>
  <c r="P991" i="55"/>
  <c r="Q991" i="55"/>
  <c r="O992" i="55"/>
  <c r="P992" i="55"/>
  <c r="Q992" i="55"/>
  <c r="O993" i="55"/>
  <c r="P993" i="55"/>
  <c r="Q993" i="55"/>
  <c r="O994" i="55"/>
  <c r="P994" i="55"/>
  <c r="Q994" i="55"/>
  <c r="O995" i="55"/>
  <c r="P995" i="55"/>
  <c r="Q995" i="55"/>
  <c r="O996" i="55"/>
  <c r="P996" i="55"/>
  <c r="Q996" i="55"/>
  <c r="O997" i="55"/>
  <c r="P997" i="55"/>
  <c r="Q997" i="55"/>
  <c r="O998" i="55"/>
  <c r="P998" i="55"/>
  <c r="Q998" i="55"/>
  <c r="O999" i="55"/>
  <c r="P999" i="55"/>
  <c r="Q999" i="55"/>
  <c r="O1000" i="55"/>
  <c r="P1000" i="55"/>
  <c r="Q1000" i="55"/>
  <c r="O1001" i="55"/>
  <c r="P1001" i="55"/>
  <c r="Q1001" i="55"/>
  <c r="O1002" i="55"/>
  <c r="P1002" i="55"/>
  <c r="Q1002" i="55"/>
  <c r="O1003" i="55"/>
  <c r="P1003" i="55"/>
  <c r="Q1003" i="55"/>
  <c r="O1004" i="55"/>
  <c r="P1004" i="55"/>
  <c r="Q1004" i="55"/>
  <c r="O1005" i="55"/>
  <c r="P1005" i="55"/>
  <c r="Q1005" i="55"/>
  <c r="O1006" i="55"/>
  <c r="P1006" i="55"/>
  <c r="Q1006" i="55"/>
  <c r="O1007" i="55"/>
  <c r="P1007" i="55"/>
  <c r="Q1007" i="55"/>
  <c r="O1008" i="55"/>
  <c r="P1008" i="55"/>
  <c r="Q1008" i="55"/>
  <c r="O1009" i="55"/>
  <c r="P1009" i="55"/>
  <c r="Q1009" i="55"/>
  <c r="O1010" i="55"/>
  <c r="P1010" i="55"/>
  <c r="Q1010" i="55"/>
  <c r="O1011" i="55"/>
  <c r="P1011" i="55"/>
  <c r="Q1011" i="55"/>
  <c r="O1012" i="55"/>
  <c r="P1012" i="55"/>
  <c r="Q1012" i="55"/>
  <c r="O1013" i="55"/>
  <c r="P1013" i="55"/>
  <c r="Q1013" i="55"/>
  <c r="O1014" i="55"/>
  <c r="P1014" i="55"/>
  <c r="Q1014" i="55"/>
  <c r="O1015" i="55"/>
  <c r="P1015" i="55"/>
  <c r="Q1015" i="55"/>
  <c r="O1016" i="55"/>
  <c r="P1016" i="55"/>
  <c r="Q1016" i="55"/>
  <c r="O1017" i="55"/>
  <c r="P1017" i="55"/>
  <c r="Q1017" i="55"/>
  <c r="O1018" i="55"/>
  <c r="P1018" i="55"/>
  <c r="Q1018" i="55"/>
  <c r="O1019" i="55"/>
  <c r="P1019" i="55"/>
  <c r="Q1019" i="55"/>
  <c r="O1020" i="55"/>
  <c r="P1020" i="55"/>
  <c r="Q1020" i="55"/>
  <c r="O1021" i="55"/>
  <c r="P1021" i="55"/>
  <c r="Q1021" i="55"/>
  <c r="O1022" i="55"/>
  <c r="P1022" i="55"/>
  <c r="Q1022" i="55"/>
  <c r="O1023" i="55"/>
  <c r="P1023" i="55"/>
  <c r="Q1023" i="55"/>
  <c r="O1024" i="55"/>
  <c r="P1024" i="55"/>
  <c r="Q1024" i="55"/>
  <c r="O1025" i="55"/>
  <c r="P1025" i="55"/>
  <c r="Q1025" i="55"/>
  <c r="O1026" i="55"/>
  <c r="P1026" i="55"/>
  <c r="Q1026" i="55"/>
  <c r="O1027" i="55"/>
  <c r="P1027" i="55"/>
  <c r="Q1027" i="55"/>
  <c r="O1028" i="55"/>
  <c r="P1028" i="55"/>
  <c r="Q1028" i="55"/>
  <c r="O1029" i="55"/>
  <c r="P1029" i="55"/>
  <c r="Q1029" i="55"/>
  <c r="O1030" i="55"/>
  <c r="P1030" i="55"/>
  <c r="Q1030" i="55"/>
  <c r="O1031" i="55"/>
  <c r="P1031" i="55"/>
  <c r="Q1031" i="55"/>
  <c r="O1032" i="55"/>
  <c r="P1032" i="55"/>
  <c r="Q1032" i="55"/>
  <c r="O1033" i="55"/>
  <c r="P1033" i="55"/>
  <c r="Q1033" i="55"/>
  <c r="O1034" i="55"/>
  <c r="P1034" i="55"/>
  <c r="Q1034" i="55"/>
  <c r="O1035" i="55"/>
  <c r="P1035" i="55"/>
  <c r="Q1035" i="55"/>
  <c r="O1036" i="55"/>
  <c r="P1036" i="55"/>
  <c r="Q1036" i="55"/>
  <c r="O1037" i="55"/>
  <c r="P1037" i="55"/>
  <c r="Q1037" i="55"/>
  <c r="O1038" i="55"/>
  <c r="P1038" i="55"/>
  <c r="Q1038" i="55"/>
  <c r="O1039" i="55"/>
  <c r="P1039" i="55"/>
  <c r="Q1039" i="55"/>
  <c r="O1040" i="55"/>
  <c r="P1040" i="55"/>
  <c r="Q1040" i="55"/>
  <c r="O1041" i="55"/>
  <c r="P1041" i="55"/>
  <c r="Q1041" i="55"/>
  <c r="O1042" i="55"/>
  <c r="P1042" i="55"/>
  <c r="Q1042" i="55"/>
  <c r="O1043" i="55"/>
  <c r="P1043" i="55"/>
  <c r="Q1043" i="55"/>
  <c r="O1044" i="55"/>
  <c r="P1044" i="55"/>
  <c r="Q1044" i="55"/>
  <c r="O1045" i="55"/>
  <c r="P1045" i="55"/>
  <c r="Q1045" i="55"/>
  <c r="O1046" i="55"/>
  <c r="P1046" i="55"/>
  <c r="Q1046" i="55"/>
  <c r="O1047" i="55"/>
  <c r="P1047" i="55"/>
  <c r="Q1047" i="55"/>
  <c r="O1048" i="55"/>
  <c r="P1048" i="55"/>
  <c r="Q1048" i="55"/>
  <c r="O1049" i="55"/>
  <c r="P1049" i="55"/>
  <c r="Q1049" i="55"/>
  <c r="O1050" i="55"/>
  <c r="P1050" i="55"/>
  <c r="Q1050" i="55"/>
  <c r="O1051" i="55"/>
  <c r="P1051" i="55"/>
  <c r="Q1051" i="55"/>
  <c r="O1052" i="55"/>
  <c r="P1052" i="55"/>
  <c r="Q1052" i="55"/>
  <c r="O1053" i="55"/>
  <c r="P1053" i="55"/>
  <c r="Q1053" i="55"/>
  <c r="O1054" i="55"/>
  <c r="P1054" i="55"/>
  <c r="Q1054" i="55"/>
  <c r="O1055" i="55"/>
  <c r="P1055" i="55"/>
  <c r="Q1055" i="55"/>
  <c r="O1056" i="55"/>
  <c r="P1056" i="55"/>
  <c r="Q1056" i="55"/>
  <c r="O1057" i="55"/>
  <c r="P1057" i="55"/>
  <c r="Q1057" i="55"/>
  <c r="O1058" i="55"/>
  <c r="P1058" i="55"/>
  <c r="Q1058" i="55"/>
  <c r="O1059" i="55"/>
  <c r="P1059" i="55"/>
  <c r="Q1059" i="55"/>
  <c r="O1060" i="55"/>
  <c r="P1060" i="55"/>
  <c r="Q1060" i="55"/>
  <c r="O1061" i="55"/>
  <c r="P1061" i="55"/>
  <c r="Q1061" i="55"/>
  <c r="O1062" i="55"/>
  <c r="P1062" i="55"/>
  <c r="Q1062" i="55"/>
  <c r="O1063" i="55"/>
  <c r="P1063" i="55"/>
  <c r="Q1063" i="55"/>
  <c r="O1064" i="55"/>
  <c r="P1064" i="55"/>
  <c r="Q1064" i="55"/>
  <c r="O1065" i="55"/>
  <c r="P1065" i="55"/>
  <c r="Q1065" i="55"/>
  <c r="O1066" i="55"/>
  <c r="P1066" i="55"/>
  <c r="Q1066" i="55"/>
  <c r="O1067" i="55"/>
  <c r="P1067" i="55"/>
  <c r="Q1067" i="55"/>
  <c r="O1068" i="55"/>
  <c r="P1068" i="55"/>
  <c r="Q1068" i="55"/>
  <c r="O1069" i="55"/>
  <c r="P1069" i="55"/>
  <c r="Q1069" i="55"/>
  <c r="O1070" i="55"/>
  <c r="P1070" i="55"/>
  <c r="Q1070" i="55"/>
  <c r="O1071" i="55"/>
  <c r="P1071" i="55"/>
  <c r="Q1071" i="55"/>
  <c r="O1072" i="55"/>
  <c r="P1072" i="55"/>
  <c r="Q1072" i="55"/>
  <c r="O1073" i="55"/>
  <c r="P1073" i="55"/>
  <c r="Q1073" i="55"/>
  <c r="O1074" i="55"/>
  <c r="P1074" i="55"/>
  <c r="Q1074" i="55"/>
  <c r="O1075" i="55"/>
  <c r="P1075" i="55"/>
  <c r="Q1075" i="55"/>
  <c r="O1076" i="55"/>
  <c r="P1076" i="55"/>
  <c r="Q1076" i="55"/>
  <c r="O1077" i="55"/>
  <c r="P1077" i="55"/>
  <c r="Q1077" i="55"/>
  <c r="O1078" i="55"/>
  <c r="P1078" i="55"/>
  <c r="Q1078" i="55"/>
  <c r="O1079" i="55"/>
  <c r="P1079" i="55"/>
  <c r="Q1079" i="55"/>
  <c r="O1080" i="55"/>
  <c r="P1080" i="55"/>
  <c r="Q1080" i="55"/>
  <c r="O1081" i="55"/>
  <c r="P1081" i="55"/>
  <c r="Q1081" i="55"/>
  <c r="O1082" i="55"/>
  <c r="P1082" i="55"/>
  <c r="Q1082" i="55"/>
  <c r="O1083" i="55"/>
  <c r="P1083" i="55"/>
  <c r="Q1083" i="55"/>
  <c r="O1084" i="55"/>
  <c r="P1084" i="55"/>
  <c r="Q1084" i="55"/>
  <c r="O1085" i="55"/>
  <c r="P1085" i="55"/>
  <c r="Q1085" i="55"/>
  <c r="O1086" i="55"/>
  <c r="P1086" i="55"/>
  <c r="Q1086" i="55"/>
  <c r="O1087" i="55"/>
  <c r="P1087" i="55"/>
  <c r="Q1087" i="55"/>
  <c r="O1088" i="55"/>
  <c r="P1088" i="55"/>
  <c r="Q1088" i="55"/>
  <c r="O1089" i="55"/>
  <c r="P1089" i="55"/>
  <c r="Q1089" i="55"/>
  <c r="O1090" i="55"/>
  <c r="P1090" i="55"/>
  <c r="Q1090" i="55"/>
  <c r="O1091" i="55"/>
  <c r="P1091" i="55"/>
  <c r="Q1091" i="55"/>
  <c r="O1092" i="55"/>
  <c r="P1092" i="55"/>
  <c r="Q1092" i="55"/>
  <c r="O1093" i="55"/>
  <c r="P1093" i="55"/>
  <c r="Q1093" i="55"/>
  <c r="O1094" i="55"/>
  <c r="P1094" i="55"/>
  <c r="Q1094" i="55"/>
  <c r="O1095" i="55"/>
  <c r="P1095" i="55"/>
  <c r="Q1095" i="55"/>
  <c r="O1096" i="55"/>
  <c r="P1096" i="55"/>
  <c r="Q1096" i="55"/>
  <c r="O1097" i="55"/>
  <c r="P1097" i="55"/>
  <c r="Q1097" i="55"/>
  <c r="O1098" i="55"/>
  <c r="P1098" i="55"/>
  <c r="Q1098" i="55"/>
  <c r="O1099" i="55"/>
  <c r="P1099" i="55"/>
  <c r="Q1099" i="55"/>
  <c r="O1100" i="55"/>
  <c r="P1100" i="55"/>
  <c r="Q1100" i="55"/>
  <c r="O1101" i="55"/>
  <c r="P1101" i="55"/>
  <c r="Q1101" i="55"/>
  <c r="O1102" i="55"/>
  <c r="P1102" i="55"/>
  <c r="Q1102" i="55"/>
  <c r="O1103" i="55"/>
  <c r="P1103" i="55"/>
  <c r="Q1103" i="55"/>
  <c r="O1104" i="55"/>
  <c r="P1104" i="55"/>
  <c r="Q1104" i="55"/>
  <c r="O1105" i="55"/>
  <c r="P1105" i="55"/>
  <c r="Q1105" i="55"/>
  <c r="O1106" i="55"/>
  <c r="P1106" i="55"/>
  <c r="Q1106" i="55"/>
  <c r="O1107" i="55"/>
  <c r="P1107" i="55"/>
  <c r="Q1107" i="55"/>
  <c r="O1108" i="55"/>
  <c r="P1108" i="55"/>
  <c r="Q1108" i="55"/>
  <c r="O1109" i="55"/>
  <c r="P1109" i="55"/>
  <c r="Q1109" i="55"/>
  <c r="O1110" i="55"/>
  <c r="P1110" i="55"/>
  <c r="Q1110" i="55"/>
  <c r="O1111" i="55"/>
  <c r="P1111" i="55"/>
  <c r="Q1111" i="55"/>
  <c r="O1112" i="55"/>
  <c r="P1112" i="55"/>
  <c r="Q1112" i="55"/>
  <c r="O1113" i="55"/>
  <c r="P1113" i="55"/>
  <c r="Q1113" i="55"/>
  <c r="O1114" i="55"/>
  <c r="P1114" i="55"/>
  <c r="Q1114" i="55"/>
  <c r="O1115" i="55"/>
  <c r="P1115" i="55"/>
  <c r="Q1115" i="55"/>
  <c r="O1116" i="55"/>
  <c r="P1116" i="55"/>
  <c r="Q1116" i="55"/>
  <c r="O1117" i="55"/>
  <c r="P1117" i="55"/>
  <c r="Q1117" i="55"/>
  <c r="O1118" i="55"/>
  <c r="P1118" i="55"/>
  <c r="Q1118" i="55"/>
  <c r="O1119" i="55"/>
  <c r="P1119" i="55"/>
  <c r="Q1119" i="55"/>
  <c r="O1120" i="55"/>
  <c r="P1120" i="55"/>
  <c r="Q1120" i="55"/>
  <c r="O1121" i="55"/>
  <c r="P1121" i="55"/>
  <c r="Q1121" i="55"/>
  <c r="O1122" i="55"/>
  <c r="P1122" i="55"/>
  <c r="Q1122" i="55"/>
  <c r="O1123" i="55"/>
  <c r="P1123" i="55"/>
  <c r="Q1123" i="55"/>
  <c r="O1124" i="55"/>
  <c r="P1124" i="55"/>
  <c r="Q1124" i="55"/>
  <c r="O1125" i="55"/>
  <c r="P1125" i="55"/>
  <c r="Q1125" i="55"/>
  <c r="O1126" i="55"/>
  <c r="P1126" i="55"/>
  <c r="Q1126" i="55"/>
  <c r="O1127" i="55"/>
  <c r="P1127" i="55"/>
  <c r="Q1127" i="55"/>
  <c r="O1128" i="55"/>
  <c r="P1128" i="55"/>
  <c r="Q1128" i="55"/>
  <c r="O1129" i="55"/>
  <c r="P1129" i="55"/>
  <c r="Q1129" i="55"/>
  <c r="O1130" i="55"/>
  <c r="P1130" i="55"/>
  <c r="Q1130" i="55"/>
  <c r="O1131" i="55"/>
  <c r="P1131" i="55"/>
  <c r="Q1131" i="55"/>
  <c r="O1132" i="55"/>
  <c r="P1132" i="55"/>
  <c r="Q1132" i="55"/>
  <c r="O1133" i="55"/>
  <c r="P1133" i="55"/>
  <c r="Q1133" i="55"/>
  <c r="O1134" i="55"/>
  <c r="P1134" i="55"/>
  <c r="Q1134" i="55"/>
  <c r="O1135" i="55"/>
  <c r="P1135" i="55"/>
  <c r="Q1135" i="55"/>
  <c r="O1136" i="55"/>
  <c r="P1136" i="55"/>
  <c r="Q1136" i="55"/>
  <c r="O1137" i="55"/>
  <c r="P1137" i="55"/>
  <c r="Q1137" i="55"/>
  <c r="O1138" i="55"/>
  <c r="P1138" i="55"/>
  <c r="Q1138" i="55"/>
  <c r="O1139" i="55"/>
  <c r="P1139" i="55"/>
  <c r="Q1139" i="55"/>
  <c r="O1140" i="55"/>
  <c r="P1140" i="55"/>
  <c r="Q1140" i="55"/>
  <c r="O1141" i="55"/>
  <c r="P1141" i="55"/>
  <c r="Q1141" i="55"/>
  <c r="O1142" i="55"/>
  <c r="P1142" i="55"/>
  <c r="Q1142" i="55"/>
  <c r="O1143" i="55"/>
  <c r="P1143" i="55"/>
  <c r="Q1143" i="55"/>
  <c r="O1144" i="55"/>
  <c r="P1144" i="55"/>
  <c r="Q1144" i="55"/>
  <c r="O1145" i="55"/>
  <c r="P1145" i="55"/>
  <c r="Q1145" i="55"/>
  <c r="O1146" i="55"/>
  <c r="P1146" i="55"/>
  <c r="Q1146" i="55"/>
  <c r="O1147" i="55"/>
  <c r="P1147" i="55"/>
  <c r="Q1147" i="55"/>
  <c r="O1148" i="55"/>
  <c r="P1148" i="55"/>
  <c r="Q1148" i="55"/>
  <c r="O1149" i="55"/>
  <c r="P1149" i="55"/>
  <c r="Q1149" i="55"/>
  <c r="O1150" i="55"/>
  <c r="P1150" i="55"/>
  <c r="Q1150" i="55"/>
  <c r="O1151" i="55"/>
  <c r="P1151" i="55"/>
  <c r="Q1151" i="55"/>
  <c r="O1152" i="55"/>
  <c r="P1152" i="55"/>
  <c r="Q1152" i="55"/>
  <c r="O1153" i="55"/>
  <c r="P1153" i="55"/>
  <c r="Q1153" i="55"/>
  <c r="O1154" i="55"/>
  <c r="P1154" i="55"/>
  <c r="Q1154" i="55"/>
  <c r="O1155" i="55"/>
  <c r="P1155" i="55"/>
  <c r="Q1155" i="55"/>
  <c r="O1156" i="55"/>
  <c r="P1156" i="55"/>
  <c r="Q1156" i="55"/>
  <c r="O1157" i="55"/>
  <c r="P1157" i="55"/>
  <c r="Q1157" i="55"/>
  <c r="O1158" i="55"/>
  <c r="P1158" i="55"/>
  <c r="Q1158" i="55"/>
  <c r="O1159" i="55"/>
  <c r="P1159" i="55"/>
  <c r="Q1159" i="55"/>
  <c r="O1160" i="55"/>
  <c r="P1160" i="55"/>
  <c r="Q1160" i="55"/>
  <c r="O1161" i="55"/>
  <c r="P1161" i="55"/>
  <c r="Q1161" i="55"/>
  <c r="O1162" i="55"/>
  <c r="P1162" i="55"/>
  <c r="Q1162" i="55"/>
  <c r="O1163" i="55"/>
  <c r="P1163" i="55"/>
  <c r="Q1163" i="55"/>
  <c r="O1164" i="55"/>
  <c r="P1164" i="55"/>
  <c r="Q1164" i="55"/>
  <c r="O1165" i="55"/>
  <c r="P1165" i="55"/>
  <c r="Q1165" i="55"/>
  <c r="O1166" i="55"/>
  <c r="P1166" i="55"/>
  <c r="Q1166" i="55"/>
  <c r="O1167" i="55"/>
  <c r="P1167" i="55"/>
  <c r="Q1167" i="55"/>
  <c r="O1168" i="55"/>
  <c r="P1168" i="55"/>
  <c r="Q1168" i="55"/>
  <c r="O1169" i="55"/>
  <c r="P1169" i="55"/>
  <c r="Q1169" i="55"/>
  <c r="O1170" i="55"/>
  <c r="P1170" i="55"/>
  <c r="Q1170" i="55"/>
  <c r="O1171" i="55"/>
  <c r="P1171" i="55"/>
  <c r="Q1171" i="55"/>
  <c r="O1172" i="55"/>
  <c r="P1172" i="55"/>
  <c r="Q1172" i="55"/>
  <c r="O1173" i="55"/>
  <c r="P1173" i="55"/>
  <c r="Q1173" i="55"/>
  <c r="O1174" i="55"/>
  <c r="P1174" i="55"/>
  <c r="Q1174" i="55"/>
  <c r="O1175" i="55"/>
  <c r="P1175" i="55"/>
  <c r="Q1175" i="55"/>
  <c r="O1176" i="55"/>
  <c r="P1176" i="55"/>
  <c r="Q1176" i="55"/>
  <c r="O1177" i="55"/>
  <c r="P1177" i="55"/>
  <c r="Q1177" i="55"/>
  <c r="O1178" i="55"/>
  <c r="P1178" i="55"/>
  <c r="Q1178" i="55"/>
  <c r="O1179" i="55"/>
  <c r="P1179" i="55"/>
  <c r="Q1179" i="55"/>
  <c r="O1180" i="55"/>
  <c r="P1180" i="55"/>
  <c r="Q1180" i="55"/>
  <c r="O1181" i="55"/>
  <c r="P1181" i="55"/>
  <c r="Q1181" i="55"/>
  <c r="O1182" i="55"/>
  <c r="P1182" i="55"/>
  <c r="Q1182" i="55"/>
  <c r="O1183" i="55"/>
  <c r="P1183" i="55"/>
  <c r="Q1183" i="55"/>
  <c r="O1184" i="55"/>
  <c r="P1184" i="55"/>
  <c r="Q1184" i="55"/>
  <c r="O1185" i="55"/>
  <c r="P1185" i="55"/>
  <c r="Q1185" i="55"/>
  <c r="O1186" i="55"/>
  <c r="P1186" i="55"/>
  <c r="Q1186" i="55"/>
  <c r="O1187" i="55"/>
  <c r="P1187" i="55"/>
  <c r="Q1187" i="55"/>
  <c r="O1188" i="55"/>
  <c r="P1188" i="55"/>
  <c r="Q1188" i="55"/>
  <c r="O1189" i="55"/>
  <c r="P1189" i="55"/>
  <c r="Q1189" i="55"/>
  <c r="O1190" i="55"/>
  <c r="P1190" i="55"/>
  <c r="Q1190" i="55"/>
  <c r="O1191" i="55"/>
  <c r="P1191" i="55"/>
  <c r="Q1191" i="55"/>
  <c r="O1192" i="55"/>
  <c r="P1192" i="55"/>
  <c r="Q1192" i="55"/>
  <c r="O1193" i="55"/>
  <c r="P1193" i="55"/>
  <c r="Q1193" i="55"/>
  <c r="O1194" i="55"/>
  <c r="P1194" i="55"/>
  <c r="Q1194" i="55"/>
  <c r="O1195" i="55"/>
  <c r="P1195" i="55"/>
  <c r="Q1195" i="55"/>
  <c r="O1196" i="55"/>
  <c r="P1196" i="55"/>
  <c r="Q1196" i="55"/>
  <c r="O1197" i="55"/>
  <c r="P1197" i="55"/>
  <c r="Q1197" i="55"/>
  <c r="O1198" i="55"/>
  <c r="P1198" i="55"/>
  <c r="Q1198" i="55"/>
  <c r="O1199" i="55"/>
  <c r="P1199" i="55"/>
  <c r="Q1199" i="55"/>
  <c r="O1200" i="55"/>
  <c r="P1200" i="55"/>
  <c r="Q1200" i="55"/>
  <c r="O1201" i="55"/>
  <c r="P1201" i="55"/>
  <c r="Q1201" i="55"/>
  <c r="O1202" i="55"/>
  <c r="P1202" i="55"/>
  <c r="Q1202" i="55"/>
  <c r="O1203" i="55"/>
  <c r="P1203" i="55"/>
  <c r="Q1203" i="55"/>
  <c r="O1204" i="55"/>
  <c r="P1204" i="55"/>
  <c r="Q1204" i="55"/>
  <c r="O1205" i="55"/>
  <c r="P1205" i="55"/>
  <c r="Q1205" i="55"/>
  <c r="O1206" i="55"/>
  <c r="P1206" i="55"/>
  <c r="Q1206" i="55"/>
  <c r="O1207" i="55"/>
  <c r="P1207" i="55"/>
  <c r="Q1207" i="55"/>
  <c r="O1208" i="55"/>
  <c r="P1208" i="55"/>
  <c r="Q1208" i="55"/>
  <c r="O1209" i="55"/>
  <c r="P1209" i="55"/>
  <c r="Q1209" i="55"/>
  <c r="O1210" i="55"/>
  <c r="P1210" i="55"/>
  <c r="Q1210" i="55"/>
  <c r="O1211" i="55"/>
  <c r="P1211" i="55"/>
  <c r="Q1211" i="55"/>
  <c r="O1212" i="55"/>
  <c r="P1212" i="55"/>
  <c r="Q1212" i="55"/>
  <c r="O1213" i="55"/>
  <c r="P1213" i="55"/>
  <c r="Q1213" i="55"/>
  <c r="O1214" i="55"/>
  <c r="P1214" i="55"/>
  <c r="Q1214" i="55"/>
  <c r="O1215" i="55"/>
  <c r="P1215" i="55"/>
  <c r="Q1215" i="55"/>
  <c r="O1216" i="55"/>
  <c r="P1216" i="55"/>
  <c r="Q1216" i="55"/>
  <c r="O1217" i="55"/>
  <c r="P1217" i="55"/>
  <c r="Q1217" i="55"/>
  <c r="O1218" i="55"/>
  <c r="P1218" i="55"/>
  <c r="Q1218" i="55"/>
  <c r="O1219" i="55"/>
  <c r="P1219" i="55"/>
  <c r="Q1219" i="55"/>
  <c r="O1220" i="55"/>
  <c r="P1220" i="55"/>
  <c r="Q1220" i="55"/>
  <c r="O1221" i="55"/>
  <c r="P1221" i="55"/>
  <c r="Q1221" i="55"/>
  <c r="O1222" i="55"/>
  <c r="P1222" i="55"/>
  <c r="Q1222" i="55"/>
  <c r="O1223" i="55"/>
  <c r="P1223" i="55"/>
  <c r="Q1223" i="55"/>
  <c r="O1224" i="55"/>
  <c r="P1224" i="55"/>
  <c r="Q1224" i="55"/>
  <c r="O1225" i="55"/>
  <c r="P1225" i="55"/>
  <c r="Q1225" i="55"/>
  <c r="O1226" i="55"/>
  <c r="P1226" i="55"/>
  <c r="Q1226" i="55"/>
  <c r="O1227" i="55"/>
  <c r="P1227" i="55"/>
  <c r="Q1227" i="55"/>
  <c r="O1228" i="55"/>
  <c r="P1228" i="55"/>
  <c r="Q1228" i="55"/>
  <c r="O1229" i="55"/>
  <c r="P1229" i="55"/>
  <c r="Q1229" i="55"/>
  <c r="O1230" i="55"/>
  <c r="P1230" i="55"/>
  <c r="Q1230" i="55"/>
  <c r="O1231" i="55"/>
  <c r="P1231" i="55"/>
  <c r="Q1231" i="55"/>
  <c r="O1232" i="55"/>
  <c r="P1232" i="55"/>
  <c r="Q1232" i="55"/>
  <c r="O1233" i="55"/>
  <c r="P1233" i="55"/>
  <c r="Q1233" i="55"/>
  <c r="O1234" i="55"/>
  <c r="P1234" i="55"/>
  <c r="Q1234" i="55"/>
  <c r="O1235" i="55"/>
  <c r="P1235" i="55"/>
  <c r="Q1235" i="55"/>
  <c r="O1236" i="55"/>
  <c r="P1236" i="55"/>
  <c r="Q1236" i="55"/>
  <c r="O1237" i="55"/>
  <c r="P1237" i="55"/>
  <c r="Q1237" i="55"/>
  <c r="O1238" i="55"/>
  <c r="P1238" i="55"/>
  <c r="Q1238" i="55"/>
  <c r="O1239" i="55"/>
  <c r="P1239" i="55"/>
  <c r="Q1239" i="55"/>
  <c r="O1240" i="55"/>
  <c r="P1240" i="55"/>
  <c r="Q1240" i="55"/>
  <c r="O1241" i="55"/>
  <c r="P1241" i="55"/>
  <c r="Q1241" i="55"/>
  <c r="O1242" i="55"/>
  <c r="P1242" i="55"/>
  <c r="Q1242" i="55"/>
  <c r="O1243" i="55"/>
  <c r="P1243" i="55"/>
  <c r="Q1243" i="55"/>
  <c r="O1244" i="55"/>
  <c r="P1244" i="55"/>
  <c r="Q1244" i="55"/>
  <c r="O1245" i="55"/>
  <c r="P1245" i="55"/>
  <c r="Q1245" i="55"/>
  <c r="O1246" i="55"/>
  <c r="P1246" i="55"/>
  <c r="Q1246" i="55"/>
  <c r="O1247" i="55"/>
  <c r="P1247" i="55"/>
  <c r="Q1247" i="55"/>
  <c r="O1248" i="55"/>
  <c r="P1248" i="55"/>
  <c r="Q1248" i="55"/>
  <c r="O1249" i="55"/>
  <c r="P1249" i="55"/>
  <c r="Q1249" i="55"/>
  <c r="O1250" i="55"/>
  <c r="P1250" i="55"/>
  <c r="Q1250" i="55"/>
  <c r="O1251" i="55"/>
  <c r="P1251" i="55"/>
  <c r="Q1251" i="55"/>
  <c r="O1252" i="55"/>
  <c r="P1252" i="55"/>
  <c r="Q1252" i="55"/>
  <c r="O1253" i="55"/>
  <c r="P1253" i="55"/>
  <c r="Q1253" i="55"/>
  <c r="O1254" i="55"/>
  <c r="P1254" i="55"/>
  <c r="Q1254" i="55"/>
  <c r="O1255" i="55"/>
  <c r="P1255" i="55"/>
  <c r="Q1255" i="55"/>
  <c r="O1256" i="55"/>
  <c r="P1256" i="55"/>
  <c r="Q1256" i="55"/>
  <c r="O1257" i="55"/>
  <c r="P1257" i="55"/>
  <c r="Q1257" i="55"/>
  <c r="O1258" i="55"/>
  <c r="P1258" i="55"/>
  <c r="Q1258" i="55"/>
  <c r="O1259" i="55"/>
  <c r="P1259" i="55"/>
  <c r="Q1259" i="55"/>
  <c r="O1260" i="55"/>
  <c r="P1260" i="55"/>
  <c r="Q1260" i="55"/>
  <c r="O1261" i="55"/>
  <c r="P1261" i="55"/>
  <c r="Q1261" i="55"/>
  <c r="O1262" i="55"/>
  <c r="P1262" i="55"/>
  <c r="Q1262" i="55"/>
  <c r="O1263" i="55"/>
  <c r="P1263" i="55"/>
  <c r="Q1263" i="55"/>
  <c r="O1264" i="55"/>
  <c r="P1264" i="55"/>
  <c r="Q1264" i="55"/>
  <c r="O1265" i="55"/>
  <c r="P1265" i="55"/>
  <c r="Q1265" i="55"/>
  <c r="O1266" i="55"/>
  <c r="P1266" i="55"/>
  <c r="Q1266" i="55"/>
  <c r="O1267" i="55"/>
  <c r="P1267" i="55"/>
  <c r="Q1267" i="55"/>
  <c r="O1268" i="55"/>
  <c r="P1268" i="55"/>
  <c r="Q1268" i="55"/>
  <c r="O1269" i="55"/>
  <c r="P1269" i="55"/>
  <c r="Q1269" i="55"/>
  <c r="O1270" i="55"/>
  <c r="P1270" i="55"/>
  <c r="Q1270" i="55"/>
  <c r="O1271" i="55"/>
  <c r="P1271" i="55"/>
  <c r="Q1271" i="55"/>
  <c r="O1272" i="55"/>
  <c r="P1272" i="55"/>
  <c r="Q1272" i="55"/>
  <c r="O1273" i="55"/>
  <c r="P1273" i="55"/>
  <c r="Q1273" i="55"/>
  <c r="O1274" i="55"/>
  <c r="P1274" i="55"/>
  <c r="Q1274" i="55"/>
  <c r="O1275" i="55"/>
  <c r="P1275" i="55"/>
  <c r="Q1275" i="55"/>
  <c r="O1276" i="55"/>
  <c r="P1276" i="55"/>
  <c r="Q1276" i="55"/>
  <c r="O1277" i="55"/>
  <c r="P1277" i="55"/>
  <c r="Q1277" i="55"/>
  <c r="O1278" i="55"/>
  <c r="P1278" i="55"/>
  <c r="Q1278" i="55"/>
  <c r="O1279" i="55"/>
  <c r="P1279" i="55"/>
  <c r="Q1279" i="55"/>
  <c r="O1280" i="55"/>
  <c r="P1280" i="55"/>
  <c r="Q1280" i="55"/>
  <c r="O1281" i="55"/>
  <c r="P1281" i="55"/>
  <c r="Q1281" i="55"/>
  <c r="O1282" i="55"/>
  <c r="P1282" i="55"/>
  <c r="Q1282" i="55"/>
  <c r="O1283" i="55"/>
  <c r="P1283" i="55"/>
  <c r="Q1283" i="55"/>
  <c r="O1284" i="55"/>
  <c r="P1284" i="55"/>
  <c r="Q1284" i="55"/>
  <c r="O1285" i="55"/>
  <c r="P1285" i="55"/>
  <c r="Q1285" i="55"/>
  <c r="O1286" i="55"/>
  <c r="P1286" i="55"/>
  <c r="Q1286" i="55"/>
  <c r="O1287" i="55"/>
  <c r="P1287" i="55"/>
  <c r="Q1287" i="55"/>
  <c r="O1288" i="55"/>
  <c r="P1288" i="55"/>
  <c r="Q1288" i="55"/>
  <c r="O1289" i="55"/>
  <c r="P1289" i="55"/>
  <c r="Q1289" i="55"/>
  <c r="O1290" i="55"/>
  <c r="P1290" i="55"/>
  <c r="Q1290" i="55"/>
  <c r="O1291" i="55"/>
  <c r="P1291" i="55"/>
  <c r="Q1291" i="55"/>
  <c r="O1292" i="55"/>
  <c r="P1292" i="55"/>
  <c r="Q1292" i="55"/>
  <c r="O1293" i="55"/>
  <c r="P1293" i="55"/>
  <c r="Q1293" i="55"/>
  <c r="O1294" i="55"/>
  <c r="P1294" i="55"/>
  <c r="Q1294" i="55"/>
  <c r="Q7" i="55" l="1"/>
  <c r="Q8" i="55"/>
  <c r="Q9" i="55"/>
  <c r="C35" i="20" l="1"/>
  <c r="C36" i="20"/>
  <c r="C34" i="20"/>
  <c r="L200" i="47"/>
  <c r="L201" i="47"/>
  <c r="L202" i="47"/>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Q1077" i="53" l="1"/>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O1648" i="53"/>
  <c r="P1648" i="53"/>
  <c r="Q1648" i="53"/>
  <c r="O1649" i="53"/>
  <c r="P1649" i="53"/>
  <c r="Q1649" i="53"/>
  <c r="O1650" i="53"/>
  <c r="P1650" i="53"/>
  <c r="Q1650" i="53"/>
  <c r="O1651" i="53"/>
  <c r="P1651" i="53"/>
  <c r="Q1651" i="53"/>
  <c r="O1652" i="53"/>
  <c r="P1652" i="53"/>
  <c r="Q1652" i="53"/>
  <c r="O1653" i="53"/>
  <c r="P1653" i="53"/>
  <c r="Q1653" i="53"/>
  <c r="O1654" i="53"/>
  <c r="P1654" i="53"/>
  <c r="Q1654" i="53"/>
  <c r="O1655" i="53"/>
  <c r="P1655" i="53"/>
  <c r="Q1655" i="53"/>
  <c r="O1656" i="53"/>
  <c r="P1656" i="53"/>
  <c r="Q1656" i="53"/>
  <c r="O1657" i="53"/>
  <c r="P1657" i="53"/>
  <c r="Q1657" i="53"/>
  <c r="O1658" i="53"/>
  <c r="P1658" i="53"/>
  <c r="Q1658" i="53"/>
  <c r="O1659" i="53"/>
  <c r="P1659" i="53"/>
  <c r="Q1659" i="53"/>
  <c r="O1660" i="53"/>
  <c r="P1660" i="53"/>
  <c r="Q1660" i="53"/>
  <c r="O1661" i="53"/>
  <c r="P1661" i="53"/>
  <c r="Q1661" i="53"/>
  <c r="O1662" i="53"/>
  <c r="P1662" i="53"/>
  <c r="Q1662" i="53"/>
  <c r="O1663" i="53"/>
  <c r="P1663" i="53"/>
  <c r="Q1663" i="53"/>
  <c r="O1664" i="53"/>
  <c r="P1664" i="53"/>
  <c r="Q1664" i="53"/>
  <c r="O1665" i="53"/>
  <c r="P1665" i="53"/>
  <c r="Q1665" i="53"/>
  <c r="O1666" i="53"/>
  <c r="P1666" i="53"/>
  <c r="Q1666" i="53"/>
  <c r="O1667" i="53"/>
  <c r="P1667" i="53"/>
  <c r="Q1667" i="53"/>
  <c r="O1668" i="53"/>
  <c r="P1668" i="53"/>
  <c r="Q1668" i="53"/>
  <c r="O1669" i="53"/>
  <c r="P1669" i="53"/>
  <c r="Q1669" i="53"/>
  <c r="O1670" i="53"/>
  <c r="P1670" i="53"/>
  <c r="Q1670" i="53"/>
  <c r="O1671" i="53"/>
  <c r="P1671" i="53"/>
  <c r="Q1671" i="53"/>
  <c r="O1672" i="53"/>
  <c r="P1672" i="53"/>
  <c r="Q1672" i="53"/>
  <c r="O1673" i="53"/>
  <c r="P1673" i="53"/>
  <c r="Q1673" i="53"/>
  <c r="O1674" i="53"/>
  <c r="P1674" i="53"/>
  <c r="Q1674" i="53"/>
  <c r="O1675" i="53"/>
  <c r="P1675" i="53"/>
  <c r="Q1675" i="53"/>
  <c r="O1676" i="53"/>
  <c r="P1676" i="53"/>
  <c r="Q1676" i="53"/>
  <c r="O1677" i="53"/>
  <c r="P1677" i="53"/>
  <c r="Q1677" i="53"/>
  <c r="O1678" i="53"/>
  <c r="P1678" i="53"/>
  <c r="Q1678" i="53"/>
  <c r="O1679" i="53"/>
  <c r="P1679" i="53"/>
  <c r="Q1679" i="53"/>
  <c r="O1680" i="53"/>
  <c r="P1680" i="53"/>
  <c r="Q1680" i="53"/>
  <c r="O1681" i="53"/>
  <c r="P1681" i="53"/>
  <c r="Q1681" i="53"/>
  <c r="O1682" i="53"/>
  <c r="P1682" i="53"/>
  <c r="Q1682" i="53"/>
  <c r="O1683" i="53"/>
  <c r="P1683" i="53"/>
  <c r="Q1683" i="53"/>
  <c r="O1684" i="53"/>
  <c r="P1684" i="53"/>
  <c r="Q1684" i="53"/>
  <c r="O1685" i="53"/>
  <c r="P1685" i="53"/>
  <c r="Q1685" i="53"/>
  <c r="O1686" i="53"/>
  <c r="P1686" i="53"/>
  <c r="Q1686" i="53"/>
  <c r="O1687" i="53"/>
  <c r="P1687" i="53"/>
  <c r="Q1687" i="53"/>
  <c r="O1688" i="53"/>
  <c r="P1688" i="53"/>
  <c r="Q1688" i="53"/>
  <c r="O1689" i="53"/>
  <c r="P1689" i="53"/>
  <c r="Q1689" i="53"/>
  <c r="O1690" i="53"/>
  <c r="P1690" i="53"/>
  <c r="Q1690" i="53"/>
  <c r="O1691" i="53"/>
  <c r="P1691" i="53"/>
  <c r="Q1691" i="53"/>
  <c r="O1692" i="53"/>
  <c r="P1692" i="53"/>
  <c r="Q1692" i="53"/>
  <c r="O1693" i="53"/>
  <c r="P1693" i="53"/>
  <c r="Q1693" i="53"/>
  <c r="O1694" i="53"/>
  <c r="P1694" i="53"/>
  <c r="Q1694" i="53"/>
  <c r="O1695" i="53"/>
  <c r="P1695" i="53"/>
  <c r="Q1695" i="53"/>
  <c r="O1696" i="53"/>
  <c r="P1696" i="53"/>
  <c r="Q1696" i="53"/>
  <c r="O1697" i="53"/>
  <c r="P1697" i="53"/>
  <c r="Q1697" i="53"/>
  <c r="O1698" i="53"/>
  <c r="P1698" i="53"/>
  <c r="Q1698" i="53"/>
  <c r="O1699" i="53"/>
  <c r="P1699" i="53"/>
  <c r="Q1699" i="53"/>
  <c r="O1700" i="53"/>
  <c r="P1700" i="53"/>
  <c r="Q1700" i="53"/>
  <c r="O1701" i="53"/>
  <c r="P1701" i="53"/>
  <c r="Q1701" i="53"/>
  <c r="O1702" i="53"/>
  <c r="P1702" i="53"/>
  <c r="Q1702" i="53"/>
  <c r="O1703" i="53"/>
  <c r="P1703" i="53"/>
  <c r="Q1703" i="53"/>
  <c r="O1704" i="53"/>
  <c r="P1704" i="53"/>
  <c r="Q1704" i="53"/>
  <c r="O1705" i="53"/>
  <c r="P1705" i="53"/>
  <c r="Q1705" i="53"/>
  <c r="O1706" i="53"/>
  <c r="P1706" i="53"/>
  <c r="Q1706" i="53"/>
  <c r="O1707" i="53"/>
  <c r="P1707" i="53"/>
  <c r="Q1707" i="53"/>
  <c r="O1708" i="53"/>
  <c r="P1708" i="53"/>
  <c r="Q1708" i="53"/>
  <c r="O1709" i="53"/>
  <c r="P1709" i="53"/>
  <c r="Q1709" i="53"/>
  <c r="O1710" i="53"/>
  <c r="P1710" i="53"/>
  <c r="Q1710" i="53"/>
  <c r="O1711" i="53"/>
  <c r="P1711" i="53"/>
  <c r="Q1711" i="53"/>
  <c r="O1712" i="53"/>
  <c r="P1712" i="53"/>
  <c r="Q1712" i="53"/>
  <c r="O1713" i="53"/>
  <c r="P1713" i="53"/>
  <c r="Q1713" i="53"/>
  <c r="O1714" i="53"/>
  <c r="P1714" i="53"/>
  <c r="Q1714" i="53"/>
  <c r="O1715" i="53"/>
  <c r="P1715" i="53"/>
  <c r="Q1715" i="53"/>
  <c r="O1716" i="53"/>
  <c r="P1716" i="53"/>
  <c r="Q1716" i="53"/>
  <c r="O1717" i="53"/>
  <c r="P1717" i="53"/>
  <c r="Q1717" i="53"/>
  <c r="O1718" i="53"/>
  <c r="P1718" i="53"/>
  <c r="Q1718" i="53"/>
  <c r="O1719" i="53"/>
  <c r="P1719" i="53"/>
  <c r="Q1719" i="53"/>
  <c r="O1720" i="53"/>
  <c r="P1720" i="53"/>
  <c r="Q1720" i="53"/>
  <c r="O1721" i="53"/>
  <c r="P1721" i="53"/>
  <c r="Q1721" i="53"/>
  <c r="O1722" i="53"/>
  <c r="P1722" i="53"/>
  <c r="Q1722" i="53"/>
  <c r="O1723" i="53"/>
  <c r="P1723" i="53"/>
  <c r="Q1723" i="53"/>
  <c r="O1724" i="53"/>
  <c r="P1724" i="53"/>
  <c r="Q1724" i="53"/>
  <c r="O1725" i="53"/>
  <c r="P1725" i="53"/>
  <c r="Q1725" i="53"/>
  <c r="O1726" i="53"/>
  <c r="P1726" i="53"/>
  <c r="Q1726" i="53"/>
  <c r="O1727" i="53"/>
  <c r="P1727" i="53"/>
  <c r="Q1727" i="53"/>
  <c r="O1728" i="53"/>
  <c r="P1728" i="53"/>
  <c r="Q1728" i="53"/>
  <c r="O1729" i="53"/>
  <c r="P1729" i="53"/>
  <c r="Q1729" i="53"/>
  <c r="O1730" i="53"/>
  <c r="P1730" i="53"/>
  <c r="Q1730" i="53"/>
  <c r="O1731" i="53"/>
  <c r="P1731" i="53"/>
  <c r="Q1731" i="53"/>
  <c r="O1732" i="53"/>
  <c r="P1732" i="53"/>
  <c r="Q1732" i="53"/>
  <c r="O1733" i="53"/>
  <c r="P1733" i="53"/>
  <c r="Q1733" i="53"/>
  <c r="O1734" i="53"/>
  <c r="P1734" i="53"/>
  <c r="Q1734" i="53"/>
  <c r="O1735" i="53"/>
  <c r="P1735" i="53"/>
  <c r="Q1735" i="53"/>
  <c r="O1736" i="53"/>
  <c r="P1736" i="53"/>
  <c r="Q1736" i="53"/>
  <c r="O1737" i="53"/>
  <c r="P1737" i="53"/>
  <c r="Q1737" i="53"/>
  <c r="O1738" i="53"/>
  <c r="P1738" i="53"/>
  <c r="Q1738" i="53"/>
  <c r="O1739" i="53"/>
  <c r="P1739" i="53"/>
  <c r="Q1739" i="53"/>
  <c r="O1740" i="53"/>
  <c r="P1740" i="53"/>
  <c r="Q1740" i="53"/>
  <c r="O1741" i="53"/>
  <c r="P1741" i="53"/>
  <c r="Q1741" i="53"/>
  <c r="O1742" i="53"/>
  <c r="P1742" i="53"/>
  <c r="Q1742" i="53"/>
  <c r="O1743" i="53"/>
  <c r="P1743" i="53"/>
  <c r="Q1743" i="53"/>
  <c r="O1744" i="53"/>
  <c r="P1744" i="53"/>
  <c r="Q1744" i="53"/>
  <c r="O1745" i="53"/>
  <c r="P1745" i="53"/>
  <c r="Q1745" i="53"/>
  <c r="O1746" i="53"/>
  <c r="P1746" i="53"/>
  <c r="Q1746" i="53"/>
  <c r="O1747" i="53"/>
  <c r="P1747" i="53"/>
  <c r="Q1747" i="53"/>
  <c r="O1748" i="53"/>
  <c r="P1748" i="53"/>
  <c r="Q1748" i="53"/>
  <c r="O1749" i="53"/>
  <c r="P1749" i="53"/>
  <c r="Q1749" i="53"/>
  <c r="O1750" i="53"/>
  <c r="P1750" i="53"/>
  <c r="Q1750" i="53"/>
  <c r="O1751" i="53"/>
  <c r="P1751" i="53"/>
  <c r="Q1751" i="53"/>
  <c r="O1752" i="53"/>
  <c r="P1752" i="53"/>
  <c r="Q1752" i="53"/>
  <c r="O1753" i="53"/>
  <c r="P1753" i="53"/>
  <c r="Q1753" i="53"/>
  <c r="O1754" i="53"/>
  <c r="P1754" i="53"/>
  <c r="Q1754" i="53"/>
  <c r="O1755" i="53"/>
  <c r="P1755" i="53"/>
  <c r="Q1755" i="53"/>
  <c r="O1756" i="53"/>
  <c r="P1756" i="53"/>
  <c r="Q1756" i="53"/>
  <c r="O1757" i="53"/>
  <c r="P1757" i="53"/>
  <c r="Q1757" i="53"/>
  <c r="O1758" i="53"/>
  <c r="P1758" i="53"/>
  <c r="Q1758" i="53"/>
  <c r="O1759" i="53"/>
  <c r="P1759" i="53"/>
  <c r="Q1759" i="53"/>
  <c r="O1760" i="53"/>
  <c r="P1760" i="53"/>
  <c r="Q1760" i="53"/>
  <c r="O1761" i="53"/>
  <c r="P1761" i="53"/>
  <c r="Q1761" i="53"/>
  <c r="O1762" i="53"/>
  <c r="P1762" i="53"/>
  <c r="Q1762" i="53"/>
  <c r="O1763" i="53"/>
  <c r="P1763" i="53"/>
  <c r="Q1763" i="53"/>
  <c r="O1764" i="53"/>
  <c r="P1764" i="53"/>
  <c r="Q1764" i="53"/>
  <c r="O1765" i="53"/>
  <c r="P1765" i="53"/>
  <c r="Q1765" i="53"/>
  <c r="O1766" i="53"/>
  <c r="P1766" i="53"/>
  <c r="Q1766" i="53"/>
  <c r="O1767" i="53"/>
  <c r="P1767" i="53"/>
  <c r="Q1767" i="53"/>
  <c r="O1768" i="53"/>
  <c r="P1768" i="53"/>
  <c r="Q1768" i="53"/>
  <c r="O1769" i="53"/>
  <c r="P1769" i="53"/>
  <c r="Q1769" i="53"/>
  <c r="O1770" i="53"/>
  <c r="P1770" i="53"/>
  <c r="Q1770" i="53"/>
  <c r="O1771" i="53"/>
  <c r="P1771" i="53"/>
  <c r="Q1771" i="53"/>
  <c r="O1772" i="53"/>
  <c r="P1772" i="53"/>
  <c r="Q1772" i="53"/>
  <c r="O1773" i="53"/>
  <c r="P1773" i="53"/>
  <c r="Q1773" i="53"/>
  <c r="O1774" i="53"/>
  <c r="P1774" i="53"/>
  <c r="Q1774" i="53"/>
  <c r="O1775" i="53"/>
  <c r="P1775" i="53"/>
  <c r="Q1775" i="53"/>
  <c r="O1776" i="53"/>
  <c r="P1776" i="53"/>
  <c r="Q1776" i="53"/>
  <c r="O1777" i="53"/>
  <c r="P1777" i="53"/>
  <c r="Q1777" i="53"/>
  <c r="O1778" i="53"/>
  <c r="P1778" i="53"/>
  <c r="Q1778" i="53"/>
  <c r="O1779" i="53"/>
  <c r="P1779" i="53"/>
  <c r="Q1779" i="53"/>
  <c r="O1780" i="53"/>
  <c r="P1780" i="53"/>
  <c r="Q1780" i="53"/>
  <c r="O1781" i="53"/>
  <c r="P1781" i="53"/>
  <c r="Q1781" i="53"/>
  <c r="O1782" i="53"/>
  <c r="P1782" i="53"/>
  <c r="Q1782" i="53"/>
  <c r="O1783" i="53"/>
  <c r="P1783" i="53"/>
  <c r="Q1783" i="53"/>
  <c r="O1784" i="53"/>
  <c r="P1784" i="53"/>
  <c r="Q1784" i="53"/>
  <c r="O1785" i="53"/>
  <c r="P1785" i="53"/>
  <c r="Q1785" i="53"/>
  <c r="O1786" i="53"/>
  <c r="P1786" i="53"/>
  <c r="Q1786" i="53"/>
  <c r="O1787" i="53"/>
  <c r="P1787" i="53"/>
  <c r="Q1787" i="53"/>
  <c r="O1788" i="53"/>
  <c r="P1788" i="53"/>
  <c r="Q1788" i="53"/>
  <c r="O1789" i="53"/>
  <c r="P1789" i="53"/>
  <c r="Q1789" i="53"/>
  <c r="O1790" i="53"/>
  <c r="P1790" i="53"/>
  <c r="Q1790" i="53"/>
  <c r="O1791" i="53"/>
  <c r="P1791" i="53"/>
  <c r="Q1791" i="53"/>
  <c r="O1792" i="53"/>
  <c r="P1792" i="53"/>
  <c r="Q1792" i="53"/>
  <c r="O1793" i="53"/>
  <c r="P1793" i="53"/>
  <c r="Q1793" i="53"/>
  <c r="O1794" i="53"/>
  <c r="P1794" i="53"/>
  <c r="Q1794" i="53"/>
  <c r="O1795" i="53"/>
  <c r="P1795" i="53"/>
  <c r="Q1795" i="53"/>
  <c r="O1796" i="53"/>
  <c r="P1796" i="53"/>
  <c r="Q1796" i="53"/>
  <c r="O1797" i="53"/>
  <c r="P1797" i="53"/>
  <c r="Q1797" i="53"/>
  <c r="O1798" i="53"/>
  <c r="P1798" i="53"/>
  <c r="Q1798" i="53"/>
  <c r="O1799" i="53"/>
  <c r="P1799" i="53"/>
  <c r="Q1799" i="53"/>
  <c r="O1800" i="53"/>
  <c r="P1800" i="53"/>
  <c r="Q1800" i="53"/>
  <c r="O1801" i="53"/>
  <c r="P1801" i="53"/>
  <c r="Q1801" i="53"/>
  <c r="O1802" i="53"/>
  <c r="P1802" i="53"/>
  <c r="Q1802" i="53"/>
  <c r="O1803" i="53"/>
  <c r="P1803" i="53"/>
  <c r="Q1803" i="53"/>
  <c r="O1804" i="53"/>
  <c r="P1804" i="53"/>
  <c r="Q1804" i="53"/>
  <c r="O1805" i="53"/>
  <c r="P1805" i="53"/>
  <c r="Q1805" i="53"/>
  <c r="O1806" i="53"/>
  <c r="P1806" i="53"/>
  <c r="Q1806" i="53"/>
  <c r="O1807" i="53"/>
  <c r="P1807" i="53"/>
  <c r="Q1807" i="53"/>
  <c r="O1808" i="53"/>
  <c r="P1808" i="53"/>
  <c r="Q1808" i="53"/>
  <c r="O1809" i="53"/>
  <c r="P1809" i="53"/>
  <c r="Q1809" i="53"/>
  <c r="O1810" i="53"/>
  <c r="P1810" i="53"/>
  <c r="Q1810" i="53"/>
  <c r="O1811" i="53"/>
  <c r="P1811" i="53"/>
  <c r="Q1811" i="53"/>
  <c r="O1812" i="53"/>
  <c r="P1812" i="53"/>
  <c r="Q1812" i="53"/>
  <c r="O1813" i="53"/>
  <c r="P1813" i="53"/>
  <c r="Q1813" i="53"/>
  <c r="O1814" i="53"/>
  <c r="P1814" i="53"/>
  <c r="Q1814" i="53"/>
  <c r="O1815" i="53"/>
  <c r="P1815" i="53"/>
  <c r="Q1815" i="53"/>
  <c r="O1816" i="53"/>
  <c r="P1816" i="53"/>
  <c r="Q1816" i="53"/>
  <c r="O1817" i="53"/>
  <c r="P1817" i="53"/>
  <c r="Q1817" i="53"/>
  <c r="O1818" i="53"/>
  <c r="P1818" i="53"/>
  <c r="Q1818" i="53"/>
  <c r="O1819" i="53"/>
  <c r="P1819" i="53"/>
  <c r="Q1819" i="53"/>
  <c r="O1820" i="53"/>
  <c r="P1820" i="53"/>
  <c r="Q1820" i="53"/>
  <c r="O1821" i="53"/>
  <c r="P1821" i="53"/>
  <c r="Q1821" i="53"/>
  <c r="O1822" i="53"/>
  <c r="P1822" i="53"/>
  <c r="Q1822" i="53"/>
  <c r="O1823" i="53"/>
  <c r="P1823" i="53"/>
  <c r="Q1823" i="53"/>
  <c r="O1824" i="53"/>
  <c r="P1824" i="53"/>
  <c r="Q1824" i="53"/>
  <c r="O1825" i="53"/>
  <c r="P1825" i="53"/>
  <c r="Q1825" i="53"/>
  <c r="O1826" i="53"/>
  <c r="P1826" i="53"/>
  <c r="Q1826" i="53"/>
  <c r="O1827" i="53"/>
  <c r="P1827" i="53"/>
  <c r="Q1827" i="53"/>
  <c r="O1828" i="53"/>
  <c r="P1828" i="53"/>
  <c r="Q1828" i="53"/>
  <c r="O1829" i="53"/>
  <c r="P1829" i="53"/>
  <c r="Q1829" i="53"/>
  <c r="O1830" i="53"/>
  <c r="P1830" i="53"/>
  <c r="Q1830" i="53"/>
  <c r="O1831" i="53"/>
  <c r="P1831" i="53"/>
  <c r="Q1831" i="53"/>
  <c r="O1832" i="53"/>
  <c r="P1832" i="53"/>
  <c r="Q1832" i="53"/>
  <c r="O1833" i="53"/>
  <c r="P1833" i="53"/>
  <c r="Q1833" i="53"/>
  <c r="O1834" i="53"/>
  <c r="P1834" i="53"/>
  <c r="Q1834" i="53"/>
  <c r="O1835" i="53"/>
  <c r="P1835" i="53"/>
  <c r="Q1835" i="53"/>
  <c r="O1836" i="53"/>
  <c r="P1836" i="53"/>
  <c r="Q1836" i="53"/>
  <c r="O1837" i="53"/>
  <c r="P1837" i="53"/>
  <c r="Q1837" i="53"/>
  <c r="O1838" i="53"/>
  <c r="P1838" i="53"/>
  <c r="Q1838" i="53"/>
  <c r="O1839" i="53"/>
  <c r="P1839" i="53"/>
  <c r="Q1839" i="53"/>
  <c r="O1840" i="53"/>
  <c r="P1840" i="53"/>
  <c r="Q1840" i="53"/>
  <c r="O1841" i="53"/>
  <c r="P1841" i="53"/>
  <c r="Q1841" i="53"/>
  <c r="O1842" i="53"/>
  <c r="P1842" i="53"/>
  <c r="Q1842" i="53"/>
  <c r="O1843" i="53"/>
  <c r="P1843" i="53"/>
  <c r="Q1843" i="53"/>
  <c r="O1844" i="53"/>
  <c r="P1844" i="53"/>
  <c r="Q1844" i="53"/>
  <c r="O1845" i="53"/>
  <c r="P1845" i="53"/>
  <c r="Q1845" i="53"/>
  <c r="O1846" i="53"/>
  <c r="P1846" i="53"/>
  <c r="Q1846" i="53"/>
  <c r="O1847" i="53"/>
  <c r="P1847" i="53"/>
  <c r="Q1847" i="53"/>
  <c r="O1848" i="53"/>
  <c r="P1848" i="53"/>
  <c r="Q1848" i="53"/>
  <c r="O1849" i="53"/>
  <c r="P1849" i="53"/>
  <c r="Q1849" i="53"/>
  <c r="O1850" i="53"/>
  <c r="P1850" i="53"/>
  <c r="Q1850" i="53"/>
  <c r="O1851" i="53"/>
  <c r="P1851" i="53"/>
  <c r="Q1851" i="53"/>
  <c r="O1852" i="53"/>
  <c r="P1852" i="53"/>
  <c r="Q1852" i="53"/>
  <c r="O1853" i="53"/>
  <c r="P1853" i="53"/>
  <c r="Q1853" i="53"/>
  <c r="O1854" i="53"/>
  <c r="P1854" i="53"/>
  <c r="Q1854" i="53"/>
  <c r="O1855" i="53"/>
  <c r="P1855" i="53"/>
  <c r="Q1855" i="53"/>
  <c r="O1856" i="53"/>
  <c r="P1856" i="53"/>
  <c r="Q1856" i="53"/>
  <c r="O1857" i="53"/>
  <c r="P1857" i="53"/>
  <c r="Q1857" i="53"/>
  <c r="O1858" i="53"/>
  <c r="P1858" i="53"/>
  <c r="Q1858" i="53"/>
  <c r="O1859" i="53"/>
  <c r="P1859" i="53"/>
  <c r="Q1859" i="53"/>
  <c r="O1860" i="53"/>
  <c r="P1860" i="53"/>
  <c r="Q1860" i="53"/>
  <c r="O1861" i="53"/>
  <c r="P1861" i="53"/>
  <c r="Q1861" i="53"/>
  <c r="O1862" i="53"/>
  <c r="P1862" i="53"/>
  <c r="Q1862" i="53"/>
  <c r="O1863" i="53"/>
  <c r="P1863" i="53"/>
  <c r="Q1863" i="53"/>
  <c r="O1864" i="53"/>
  <c r="P1864" i="53"/>
  <c r="Q1864" i="53"/>
  <c r="O1865" i="53"/>
  <c r="P1865" i="53"/>
  <c r="Q1865" i="53"/>
  <c r="O1866" i="53"/>
  <c r="P1866" i="53"/>
  <c r="Q1866" i="53"/>
  <c r="O1867" i="53"/>
  <c r="P1867" i="53"/>
  <c r="Q1867" i="53"/>
  <c r="O1868" i="53"/>
  <c r="P1868" i="53"/>
  <c r="Q1868" i="53"/>
  <c r="O1869" i="53"/>
  <c r="P1869" i="53"/>
  <c r="Q1869" i="53"/>
  <c r="O1870" i="53"/>
  <c r="P1870" i="53"/>
  <c r="Q1870" i="53"/>
  <c r="O1871" i="53"/>
  <c r="P1871" i="53"/>
  <c r="Q1871" i="53"/>
  <c r="O1872" i="53"/>
  <c r="P1872" i="53"/>
  <c r="Q1872" i="53"/>
  <c r="O1873" i="53"/>
  <c r="P1873" i="53"/>
  <c r="Q1873" i="53"/>
  <c r="O1874" i="53"/>
  <c r="P1874" i="53"/>
  <c r="Q1874" i="53"/>
  <c r="O1875" i="53"/>
  <c r="P1875" i="53"/>
  <c r="Q1875" i="53"/>
  <c r="O1876" i="53"/>
  <c r="P1876" i="53"/>
  <c r="Q1876" i="53"/>
  <c r="O1877" i="53"/>
  <c r="P1877" i="53"/>
  <c r="Q1877" i="53"/>
  <c r="O1878" i="53"/>
  <c r="P1878" i="53"/>
  <c r="Q1878" i="53"/>
  <c r="O1879" i="53"/>
  <c r="P1879" i="53"/>
  <c r="Q1879" i="53"/>
  <c r="O1880" i="53"/>
  <c r="P1880" i="53"/>
  <c r="Q1880" i="53"/>
  <c r="O1881" i="53"/>
  <c r="P1881" i="53"/>
  <c r="Q1881" i="53"/>
  <c r="O1882" i="53"/>
  <c r="P1882" i="53"/>
  <c r="Q1882" i="53"/>
  <c r="O1883" i="53"/>
  <c r="P1883" i="53"/>
  <c r="Q1883" i="53"/>
  <c r="O1884" i="53"/>
  <c r="P1884" i="53"/>
  <c r="Q1884" i="53"/>
  <c r="O1885" i="53"/>
  <c r="P1885" i="53"/>
  <c r="Q1885" i="53"/>
  <c r="O1886" i="53"/>
  <c r="P1886" i="53"/>
  <c r="Q1886" i="53"/>
  <c r="O1887" i="53"/>
  <c r="P1887" i="53"/>
  <c r="Q1887" i="53"/>
  <c r="O1888" i="53"/>
  <c r="P1888" i="53"/>
  <c r="Q1888" i="53"/>
  <c r="O1889" i="53"/>
  <c r="P1889" i="53"/>
  <c r="Q1889" i="53"/>
  <c r="O1890" i="53"/>
  <c r="P1890" i="53"/>
  <c r="Q1890" i="53"/>
  <c r="O1891" i="53"/>
  <c r="P1891" i="53"/>
  <c r="Q1891" i="53"/>
  <c r="O1892" i="53"/>
  <c r="P1892" i="53"/>
  <c r="Q1892" i="53"/>
  <c r="O1893" i="53"/>
  <c r="P1893" i="53"/>
  <c r="Q1893" i="53"/>
  <c r="O1894" i="53"/>
  <c r="P1894" i="53"/>
  <c r="Q1894" i="53"/>
  <c r="O1895" i="53"/>
  <c r="P1895" i="53"/>
  <c r="Q1895" i="53"/>
  <c r="O1896" i="53"/>
  <c r="P1896" i="53"/>
  <c r="Q1896" i="53"/>
  <c r="O1897" i="53"/>
  <c r="P1897" i="53"/>
  <c r="Q1897" i="53"/>
  <c r="O1898" i="53"/>
  <c r="P1898" i="53"/>
  <c r="Q1898" i="53"/>
  <c r="O1899" i="53"/>
  <c r="P1899" i="53"/>
  <c r="Q1899" i="53"/>
  <c r="O1900" i="53"/>
  <c r="P1900" i="53"/>
  <c r="Q1900" i="53"/>
  <c r="O1901" i="53"/>
  <c r="P1901" i="53"/>
  <c r="Q1901" i="53"/>
  <c r="O1902" i="53"/>
  <c r="P1902" i="53"/>
  <c r="Q1902" i="53"/>
  <c r="O1903" i="53"/>
  <c r="P1903" i="53"/>
  <c r="Q1903" i="53"/>
  <c r="O1904" i="53"/>
  <c r="P1904" i="53"/>
  <c r="Q1904" i="53"/>
  <c r="O1905" i="53"/>
  <c r="P1905" i="53"/>
  <c r="Q1905" i="53"/>
  <c r="O1906" i="53"/>
  <c r="P1906" i="53"/>
  <c r="Q1906" i="53"/>
  <c r="O1907" i="53"/>
  <c r="P1907" i="53"/>
  <c r="Q1907" i="53"/>
  <c r="O1908" i="53"/>
  <c r="P1908" i="53"/>
  <c r="Q1908" i="53"/>
  <c r="O1909" i="53"/>
  <c r="P1909" i="53"/>
  <c r="Q1909" i="53"/>
  <c r="O1910" i="53"/>
  <c r="P1910" i="53"/>
  <c r="Q1910" i="53"/>
  <c r="P2458" i="33" l="1"/>
  <c r="P2459" i="33"/>
  <c r="P2460" i="33"/>
  <c r="P2461" i="33"/>
  <c r="P2462" i="33"/>
  <c r="P2463" i="33"/>
  <c r="P2464" i="33"/>
  <c r="P2465" i="33"/>
  <c r="P2466" i="33"/>
  <c r="P2467" i="33"/>
  <c r="P2468" i="33"/>
  <c r="P2469" i="33"/>
  <c r="P2470" i="33"/>
  <c r="P2471" i="33"/>
  <c r="P2472" i="33"/>
  <c r="P2473" i="33"/>
  <c r="P2474" i="33"/>
  <c r="P2475" i="33"/>
  <c r="P2476" i="33"/>
  <c r="P2477" i="33"/>
  <c r="P2478" i="33"/>
  <c r="P2479" i="33"/>
  <c r="P2480" i="33"/>
  <c r="P2481" i="33"/>
  <c r="P2482" i="33"/>
  <c r="P2483" i="33"/>
  <c r="P2484" i="33"/>
  <c r="P2485" i="33"/>
  <c r="P2486" i="33"/>
  <c r="P2487" i="33"/>
  <c r="P2488" i="33"/>
  <c r="P2489" i="33"/>
  <c r="P2490" i="33"/>
  <c r="P2491" i="33"/>
  <c r="P2492" i="33"/>
  <c r="P2493" i="33"/>
  <c r="P2494" i="33"/>
  <c r="P2495" i="33"/>
  <c r="P2496" i="33"/>
  <c r="P2497" i="33"/>
  <c r="P2498" i="33"/>
  <c r="P2499" i="33"/>
  <c r="P2500" i="33"/>
  <c r="P2501" i="33"/>
  <c r="P2502" i="33"/>
  <c r="P2503" i="33"/>
  <c r="P2504" i="33"/>
  <c r="P2505" i="33"/>
  <c r="P2506" i="33"/>
  <c r="P2507" i="33"/>
  <c r="P2508" i="33"/>
  <c r="P2509" i="33"/>
  <c r="P2510" i="33"/>
  <c r="P2511" i="33"/>
  <c r="P2512" i="33"/>
  <c r="P2513" i="33"/>
  <c r="P2514" i="33"/>
  <c r="P2515" i="33"/>
  <c r="P2516" i="33"/>
  <c r="P2517" i="33"/>
  <c r="P2518" i="33"/>
  <c r="P2519" i="33"/>
  <c r="P2520" i="33"/>
  <c r="P2521" i="33"/>
  <c r="P2522" i="33"/>
  <c r="P2523" i="33"/>
  <c r="P2524" i="33"/>
  <c r="P2525" i="33"/>
  <c r="P2526" i="33"/>
  <c r="P2527" i="33"/>
  <c r="P2528" i="33"/>
  <c r="P2529" i="33"/>
  <c r="P2530" i="33"/>
  <c r="P2531" i="33"/>
  <c r="P2532" i="33"/>
  <c r="P2533" i="33"/>
  <c r="P2534" i="33"/>
  <c r="P2535" i="33"/>
  <c r="P2536" i="33"/>
  <c r="P2537" i="33"/>
  <c r="P2538" i="33"/>
  <c r="P2539" i="33"/>
  <c r="P2540" i="33"/>
  <c r="P2541" i="33"/>
  <c r="P2542" i="33"/>
  <c r="P2543" i="33"/>
  <c r="P2544" i="33"/>
  <c r="P2545" i="33"/>
  <c r="P2546" i="33"/>
  <c r="P2547" i="33"/>
  <c r="P2548" i="33"/>
  <c r="P2549" i="33"/>
  <c r="P2550" i="33"/>
  <c r="P2551" i="33"/>
  <c r="P2552" i="33"/>
  <c r="P2553" i="33"/>
  <c r="P2554" i="33"/>
  <c r="P2555" i="33"/>
  <c r="P2556" i="33"/>
  <c r="P2557" i="33"/>
  <c r="P2558" i="33"/>
  <c r="P2559" i="33"/>
  <c r="P2560" i="33"/>
  <c r="P2561" i="33"/>
  <c r="P2562" i="33"/>
  <c r="P2563" i="33"/>
  <c r="P2564" i="33"/>
  <c r="P2565" i="33"/>
  <c r="P2566" i="33"/>
  <c r="P2567" i="33"/>
  <c r="P2568" i="33"/>
  <c r="P2569" i="33"/>
  <c r="P2570" i="33"/>
  <c r="P2571" i="33"/>
  <c r="P2572" i="33"/>
  <c r="P2573" i="33"/>
  <c r="P2574" i="33"/>
  <c r="P2575" i="33"/>
  <c r="P2576" i="33"/>
  <c r="P2577" i="33"/>
  <c r="P2578" i="33"/>
  <c r="P2579" i="33"/>
  <c r="P2580" i="33"/>
  <c r="P2581" i="33"/>
  <c r="P2582" i="33"/>
  <c r="P2583" i="33"/>
  <c r="P2584" i="33"/>
  <c r="P2585" i="33"/>
  <c r="P2586" i="33"/>
  <c r="P2587" i="33"/>
  <c r="P2588" i="33"/>
  <c r="P2589" i="33"/>
  <c r="P2590" i="33"/>
  <c r="P2591" i="33"/>
  <c r="P2592" i="33"/>
  <c r="P2593" i="33"/>
  <c r="P2594" i="33"/>
  <c r="P2595" i="33"/>
  <c r="P2596" i="33"/>
  <c r="P2597" i="33"/>
  <c r="P2598" i="33"/>
  <c r="P2599" i="33"/>
  <c r="P2600" i="33"/>
  <c r="P2601" i="33"/>
  <c r="P2602" i="33"/>
  <c r="P2603" i="33"/>
  <c r="P2604" i="33"/>
  <c r="P2605" i="33"/>
  <c r="P2606" i="33"/>
  <c r="P2607" i="33"/>
  <c r="P2608" i="33"/>
  <c r="P2609" i="33"/>
  <c r="P2610" i="33"/>
  <c r="P2611" i="33"/>
  <c r="P2612" i="33"/>
  <c r="P2613" i="33"/>
  <c r="P2614" i="33"/>
  <c r="P2615" i="33"/>
  <c r="P2616" i="33"/>
  <c r="P2617" i="33"/>
  <c r="P2618" i="33"/>
  <c r="P2619" i="33"/>
  <c r="P2620" i="33"/>
  <c r="P2621" i="33"/>
  <c r="P2622" i="33"/>
  <c r="P2623" i="33"/>
  <c r="P2624" i="33"/>
  <c r="P2625" i="33"/>
  <c r="P2626" i="33"/>
  <c r="P2627" i="33"/>
  <c r="P2628" i="33"/>
  <c r="P2629" i="33"/>
  <c r="P2630" i="33"/>
  <c r="P2631" i="33"/>
  <c r="P2632" i="33"/>
  <c r="P2633" i="33"/>
  <c r="P2634" i="33"/>
  <c r="P2635" i="33"/>
  <c r="P2636" i="33"/>
  <c r="P2637" i="33"/>
  <c r="P2638" i="33"/>
  <c r="P2639" i="33"/>
  <c r="P2640" i="33"/>
  <c r="P2641" i="33"/>
  <c r="P2642" i="33"/>
  <c r="P2643" i="33"/>
  <c r="P2644" i="33"/>
  <c r="P2645" i="33"/>
  <c r="P2646" i="33"/>
  <c r="P2647" i="33"/>
  <c r="P2648" i="33"/>
  <c r="P2649" i="33"/>
  <c r="P2650" i="33"/>
  <c r="P2651" i="33"/>
  <c r="P2652" i="33"/>
  <c r="P2653" i="33"/>
  <c r="P2654" i="33"/>
  <c r="P2655" i="33"/>
  <c r="P2656" i="33"/>
  <c r="P2657" i="33"/>
  <c r="P2658" i="33"/>
  <c r="P2659" i="33"/>
  <c r="P2660" i="33"/>
  <c r="P2661" i="33"/>
  <c r="P2662" i="33"/>
  <c r="P2663" i="33"/>
  <c r="P2664" i="33"/>
  <c r="P2665" i="33"/>
  <c r="P2666" i="33"/>
  <c r="P2667" i="33"/>
  <c r="P2668" i="33"/>
  <c r="P2669" i="33"/>
  <c r="P2670" i="33"/>
  <c r="P2671" i="33"/>
  <c r="P2672" i="33"/>
  <c r="P2673" i="33"/>
  <c r="P2674" i="33"/>
  <c r="P2675" i="33"/>
  <c r="P2676" i="33"/>
  <c r="P2677" i="33"/>
  <c r="P2678" i="33"/>
  <c r="P2679" i="33"/>
  <c r="P2680" i="33"/>
  <c r="P2681" i="33"/>
  <c r="P2682" i="33"/>
  <c r="P2683" i="33"/>
  <c r="P2684" i="33"/>
  <c r="P2685" i="33"/>
  <c r="P2686" i="33"/>
  <c r="P2687" i="33"/>
  <c r="P2688" i="33"/>
  <c r="P2689" i="33"/>
  <c r="P2690" i="33"/>
  <c r="P2691" i="33"/>
  <c r="P2692" i="33"/>
  <c r="P2693" i="33"/>
  <c r="P2694" i="33"/>
  <c r="P2695" i="33"/>
  <c r="P2696" i="33"/>
  <c r="P2697" i="33"/>
  <c r="P2698" i="33"/>
  <c r="P2699" i="33"/>
  <c r="P2700" i="33"/>
  <c r="P2701" i="33"/>
  <c r="P2702" i="33"/>
  <c r="P2703" i="33"/>
  <c r="P2704" i="33"/>
  <c r="P2705" i="33"/>
  <c r="P2706" i="33"/>
  <c r="P2707" i="33"/>
  <c r="P2708" i="33"/>
  <c r="P2709" i="33"/>
  <c r="P2710" i="33"/>
  <c r="P2711" i="33"/>
  <c r="P2712" i="33"/>
  <c r="P2713" i="33"/>
  <c r="P2714" i="33"/>
  <c r="P2715" i="33"/>
  <c r="P2716" i="33"/>
  <c r="P2717" i="33"/>
  <c r="P2718" i="33"/>
  <c r="P2719" i="33"/>
  <c r="P2720" i="33"/>
  <c r="P2721" i="33"/>
  <c r="P2722" i="33"/>
  <c r="P2723" i="33"/>
  <c r="P2724" i="33"/>
  <c r="P2725" i="33"/>
  <c r="P2726" i="33"/>
  <c r="P2727" i="33"/>
  <c r="P2728" i="33"/>
  <c r="P2729" i="33"/>
  <c r="P2730" i="33"/>
  <c r="P2731" i="33"/>
  <c r="P2732" i="33"/>
  <c r="P2733" i="33"/>
  <c r="P2734" i="33"/>
  <c r="P2735" i="33"/>
  <c r="P2736" i="33"/>
  <c r="P2737" i="33"/>
  <c r="P2738" i="33"/>
  <c r="P2739" i="33"/>
  <c r="P2740" i="33"/>
  <c r="P2741" i="33"/>
  <c r="P2742" i="33"/>
  <c r="P2743" i="33"/>
  <c r="P2744" i="33"/>
  <c r="N2745" i="33"/>
  <c r="O2745" i="33"/>
  <c r="P2745" i="33"/>
  <c r="N2746" i="33"/>
  <c r="O2746" i="33"/>
  <c r="P2746" i="33"/>
  <c r="N2747" i="33"/>
  <c r="O2747" i="33"/>
  <c r="P2747" i="33"/>
  <c r="N2748" i="33"/>
  <c r="O2748" i="33"/>
  <c r="P2748" i="33"/>
  <c r="N2749" i="33"/>
  <c r="O2749" i="33"/>
  <c r="P2749" i="33"/>
  <c r="N2750" i="33"/>
  <c r="O2750" i="33"/>
  <c r="P2750" i="33"/>
  <c r="N2751" i="33"/>
  <c r="O2751" i="33"/>
  <c r="P2751" i="33"/>
  <c r="N2752" i="33"/>
  <c r="O2752" i="33"/>
  <c r="P2752" i="33"/>
  <c r="N2753" i="33"/>
  <c r="O2753" i="33"/>
  <c r="P2753" i="33"/>
  <c r="N2754" i="33"/>
  <c r="O2754" i="33"/>
  <c r="P2754" i="33"/>
  <c r="N2755" i="33"/>
  <c r="O2755" i="33"/>
  <c r="P2755" i="33"/>
  <c r="N2756" i="33"/>
  <c r="O2756" i="33"/>
  <c r="P2756" i="33"/>
  <c r="N2757" i="33"/>
  <c r="O2757" i="33"/>
  <c r="P2757" i="33"/>
  <c r="N2758" i="33"/>
  <c r="O2758" i="33"/>
  <c r="P2758" i="33"/>
  <c r="N2759" i="33"/>
  <c r="O2759" i="33"/>
  <c r="P2759" i="33"/>
  <c r="N2760" i="33"/>
  <c r="O2760" i="33"/>
  <c r="P2760" i="33"/>
  <c r="N2761" i="33"/>
  <c r="O2761" i="33"/>
  <c r="P2761" i="33"/>
  <c r="N2762" i="33"/>
  <c r="O2762" i="33"/>
  <c r="P2762" i="33"/>
  <c r="N2763" i="33"/>
  <c r="O2763" i="33"/>
  <c r="P2763" i="33"/>
  <c r="N2764" i="33"/>
  <c r="O2764" i="33"/>
  <c r="P2764" i="33"/>
  <c r="N2765" i="33"/>
  <c r="O2765" i="33"/>
  <c r="P2765" i="33"/>
  <c r="N2766" i="33"/>
  <c r="O2766" i="33"/>
  <c r="P2766" i="33"/>
  <c r="N2767" i="33"/>
  <c r="O2767" i="33"/>
  <c r="P2767" i="33"/>
  <c r="N2768" i="33"/>
  <c r="O2768" i="33"/>
  <c r="P2768" i="33"/>
  <c r="N2769" i="33"/>
  <c r="O2769" i="33"/>
  <c r="P2769" i="33"/>
  <c r="N2770" i="33"/>
  <c r="O2770" i="33"/>
  <c r="P2770" i="33"/>
  <c r="N2771" i="33"/>
  <c r="O2771" i="33"/>
  <c r="P2771" i="33"/>
  <c r="N2772" i="33"/>
  <c r="O2772" i="33"/>
  <c r="P2772" i="33"/>
  <c r="N2773" i="33"/>
  <c r="O2773" i="33"/>
  <c r="P2773" i="33"/>
  <c r="N2774" i="33"/>
  <c r="O2774" i="33"/>
  <c r="P2774" i="33"/>
  <c r="N2775" i="33"/>
  <c r="O2775" i="33"/>
  <c r="P2775" i="33"/>
  <c r="N2776" i="33"/>
  <c r="O2776" i="33"/>
  <c r="P2776" i="33"/>
  <c r="N2777" i="33"/>
  <c r="O2777" i="33"/>
  <c r="P2777" i="33"/>
  <c r="N2778" i="33"/>
  <c r="O2778" i="33"/>
  <c r="P2778" i="33"/>
  <c r="N2779" i="33"/>
  <c r="O2779" i="33"/>
  <c r="P2779" i="33"/>
  <c r="N2780" i="33"/>
  <c r="O2780" i="33"/>
  <c r="P2780" i="33"/>
  <c r="N2781" i="33"/>
  <c r="O2781" i="33"/>
  <c r="P2781" i="33"/>
  <c r="N2782" i="33"/>
  <c r="O2782" i="33"/>
  <c r="P2782" i="33"/>
  <c r="N2783" i="33"/>
  <c r="O2783" i="33"/>
  <c r="P2783" i="33"/>
  <c r="N2784" i="33"/>
  <c r="O2784" i="33"/>
  <c r="P2784" i="33"/>
  <c r="N2785" i="33"/>
  <c r="O2785" i="33"/>
  <c r="P2785" i="33"/>
  <c r="N2786" i="33"/>
  <c r="O2786" i="33"/>
  <c r="P2786" i="33"/>
  <c r="N2787" i="33"/>
  <c r="O2787" i="33"/>
  <c r="P2787" i="33"/>
  <c r="N2788" i="33"/>
  <c r="O2788" i="33"/>
  <c r="P2788" i="33"/>
  <c r="N2789" i="33"/>
  <c r="O2789" i="33"/>
  <c r="P2789" i="33"/>
  <c r="N2790" i="33"/>
  <c r="O2790" i="33"/>
  <c r="P2790" i="33"/>
  <c r="N2791" i="33"/>
  <c r="O2791" i="33"/>
  <c r="P2791" i="33"/>
  <c r="N2792" i="33"/>
  <c r="O2792" i="33"/>
  <c r="P2792" i="33"/>
  <c r="N2793" i="33"/>
  <c r="O2793" i="33"/>
  <c r="P2793" i="33"/>
  <c r="N2794" i="33"/>
  <c r="O2794" i="33"/>
  <c r="P2794" i="33"/>
  <c r="N2795" i="33"/>
  <c r="O2795" i="33"/>
  <c r="P2795" i="33"/>
  <c r="N2796" i="33"/>
  <c r="O2796" i="33"/>
  <c r="P2796" i="33"/>
  <c r="N2797" i="33"/>
  <c r="O2797" i="33"/>
  <c r="P2797" i="33"/>
  <c r="N2798" i="33"/>
  <c r="O2798" i="33"/>
  <c r="P2798" i="33"/>
  <c r="N2799" i="33"/>
  <c r="O2799" i="33"/>
  <c r="P2799" i="33"/>
  <c r="N2800" i="33"/>
  <c r="O2800" i="33"/>
  <c r="P2800" i="33"/>
  <c r="N2801" i="33"/>
  <c r="O2801" i="33"/>
  <c r="P2801" i="33"/>
  <c r="N2802" i="33"/>
  <c r="O2802" i="33"/>
  <c r="P2802" i="33"/>
  <c r="N2803" i="33"/>
  <c r="O2803" i="33"/>
  <c r="P2803" i="33"/>
  <c r="N2804" i="33"/>
  <c r="O2804" i="33"/>
  <c r="P2804" i="33"/>
  <c r="N2805" i="33"/>
  <c r="O2805" i="33"/>
  <c r="P2805" i="33"/>
  <c r="N2806" i="33"/>
  <c r="O2806" i="33"/>
  <c r="P2806" i="33"/>
  <c r="N2807" i="33"/>
  <c r="O2807" i="33"/>
  <c r="P2807" i="33"/>
  <c r="N2808" i="33"/>
  <c r="O2808" i="33"/>
  <c r="P2808" i="33"/>
  <c r="N2809" i="33"/>
  <c r="O2809" i="33"/>
  <c r="P2809" i="33"/>
  <c r="N2810" i="33"/>
  <c r="O2810" i="33"/>
  <c r="P2810" i="33"/>
  <c r="N2811" i="33"/>
  <c r="O2811" i="33"/>
  <c r="P2811" i="33"/>
  <c r="N2812" i="33"/>
  <c r="O2812" i="33"/>
  <c r="P2812" i="33"/>
  <c r="N2813" i="33"/>
  <c r="O2813" i="33"/>
  <c r="P2813" i="33"/>
  <c r="N2814" i="33"/>
  <c r="O2814" i="33"/>
  <c r="P2814" i="33"/>
  <c r="N2815" i="33"/>
  <c r="O2815" i="33"/>
  <c r="P2815" i="33"/>
  <c r="N2816" i="33"/>
  <c r="O2816" i="33"/>
  <c r="P2816" i="33"/>
  <c r="N2817" i="33"/>
  <c r="O2817" i="33"/>
  <c r="P2817" i="33"/>
  <c r="N2818" i="33"/>
  <c r="O2818" i="33"/>
  <c r="P2818" i="33"/>
  <c r="N2819" i="33"/>
  <c r="O2819" i="33"/>
  <c r="P2819" i="33"/>
  <c r="N2820" i="33"/>
  <c r="O2820" i="33"/>
  <c r="P2820" i="33"/>
  <c r="N2821" i="33"/>
  <c r="O2821" i="33"/>
  <c r="P2821" i="33"/>
  <c r="N2822" i="33"/>
  <c r="O2822" i="33"/>
  <c r="P2822" i="33"/>
  <c r="N2823" i="33"/>
  <c r="O2823" i="33"/>
  <c r="P2823" i="33"/>
  <c r="N2824" i="33"/>
  <c r="O2824" i="33"/>
  <c r="P2824" i="33"/>
  <c r="N2825" i="33"/>
  <c r="O2825" i="33"/>
  <c r="P2825" i="33"/>
  <c r="N2826" i="33"/>
  <c r="O2826" i="33"/>
  <c r="P2826" i="33"/>
  <c r="N2827" i="33"/>
  <c r="O2827" i="33"/>
  <c r="P2827" i="33"/>
  <c r="N2828" i="33"/>
  <c r="O2828" i="33"/>
  <c r="P2828" i="33"/>
  <c r="N2829" i="33"/>
  <c r="O2829" i="33"/>
  <c r="P2829" i="33"/>
  <c r="N2830" i="33"/>
  <c r="O2830" i="33"/>
  <c r="P2830" i="33"/>
  <c r="N2831" i="33"/>
  <c r="O2831" i="33"/>
  <c r="P2831" i="33"/>
  <c r="N2832" i="33"/>
  <c r="O2832" i="33"/>
  <c r="P2832" i="33"/>
  <c r="N2833" i="33"/>
  <c r="O2833" i="33"/>
  <c r="P2833" i="33"/>
  <c r="N2834" i="33"/>
  <c r="O2834" i="33"/>
  <c r="P2834" i="33"/>
  <c r="N2835" i="33"/>
  <c r="O2835" i="33"/>
  <c r="P2835" i="33"/>
  <c r="N2836" i="33"/>
  <c r="O2836" i="33"/>
  <c r="P2836" i="33"/>
  <c r="N2837" i="33"/>
  <c r="O2837" i="33"/>
  <c r="P2837" i="33"/>
  <c r="N2838" i="33"/>
  <c r="O2838" i="33"/>
  <c r="P2838" i="33"/>
  <c r="N2839" i="33"/>
  <c r="O2839" i="33"/>
  <c r="P2839" i="33"/>
  <c r="N2840" i="33"/>
  <c r="O2840" i="33"/>
  <c r="P2840" i="33"/>
  <c r="N2841" i="33"/>
  <c r="O2841" i="33"/>
  <c r="P2841" i="33"/>
  <c r="N2842" i="33"/>
  <c r="O2842" i="33"/>
  <c r="P2842" i="33"/>
  <c r="N2843" i="33"/>
  <c r="O2843" i="33"/>
  <c r="P2843" i="33"/>
  <c r="N2844" i="33"/>
  <c r="O2844" i="33"/>
  <c r="P2844" i="33"/>
  <c r="N2845" i="33"/>
  <c r="O2845" i="33"/>
  <c r="P2845" i="33"/>
  <c r="N2846" i="33"/>
  <c r="O2846" i="33"/>
  <c r="P2846" i="33"/>
  <c r="N2847" i="33"/>
  <c r="O2847" i="33"/>
  <c r="P2847" i="33"/>
  <c r="N2848" i="33"/>
  <c r="O2848" i="33"/>
  <c r="P2848" i="33"/>
  <c r="N2849" i="33"/>
  <c r="O2849" i="33"/>
  <c r="P2849" i="33"/>
  <c r="N2850" i="33"/>
  <c r="O2850" i="33"/>
  <c r="P2850" i="33"/>
  <c r="N2851" i="33"/>
  <c r="O2851" i="33"/>
  <c r="P2851" i="33"/>
  <c r="N2852" i="33"/>
  <c r="O2852" i="33"/>
  <c r="P2852" i="33"/>
  <c r="N2853" i="33"/>
  <c r="O2853" i="33"/>
  <c r="P2853" i="33"/>
  <c r="N2854" i="33"/>
  <c r="O2854" i="33"/>
  <c r="P2854" i="33"/>
  <c r="N2855" i="33"/>
  <c r="O2855" i="33"/>
  <c r="P2855" i="33"/>
  <c r="N2856" i="33"/>
  <c r="O2856" i="33"/>
  <c r="P2856" i="33"/>
  <c r="N2857" i="33"/>
  <c r="O2857" i="33"/>
  <c r="P2857" i="33"/>
  <c r="N2858" i="33"/>
  <c r="O2858" i="33"/>
  <c r="P2858" i="33"/>
  <c r="N2859" i="33"/>
  <c r="O2859" i="33"/>
  <c r="P2859" i="33"/>
  <c r="N2860" i="33"/>
  <c r="O2860" i="33"/>
  <c r="P2860" i="33"/>
  <c r="N2861" i="33"/>
  <c r="O2861" i="33"/>
  <c r="P2861" i="33"/>
  <c r="N2862" i="33"/>
  <c r="O2862" i="33"/>
  <c r="P2862" i="33"/>
  <c r="N2863" i="33"/>
  <c r="O2863" i="33"/>
  <c r="P2863" i="33"/>
  <c r="N2864" i="33"/>
  <c r="O2864" i="33"/>
  <c r="P2864" i="33"/>
  <c r="N2865" i="33"/>
  <c r="O2865" i="33"/>
  <c r="P2865" i="33"/>
  <c r="N2866" i="33"/>
  <c r="O2866" i="33"/>
  <c r="P2866" i="33"/>
  <c r="N2867" i="33"/>
  <c r="O2867" i="33"/>
  <c r="P2867" i="33"/>
  <c r="N2868" i="33"/>
  <c r="O2868" i="33"/>
  <c r="P2868" i="33"/>
  <c r="N2869" i="33"/>
  <c r="O2869" i="33"/>
  <c r="P2869" i="33"/>
  <c r="N2870" i="33"/>
  <c r="O2870" i="33"/>
  <c r="P2870" i="33"/>
  <c r="N2871" i="33"/>
  <c r="O2871" i="33"/>
  <c r="P2871" i="33"/>
  <c r="N2872" i="33"/>
  <c r="O2872" i="33"/>
  <c r="P2872" i="33"/>
  <c r="N2873" i="33"/>
  <c r="O2873" i="33"/>
  <c r="P2873" i="33"/>
  <c r="N2874" i="33"/>
  <c r="O2874" i="33"/>
  <c r="P2874" i="33"/>
  <c r="N2875" i="33"/>
  <c r="O2875" i="33"/>
  <c r="P2875" i="33"/>
  <c r="N2876" i="33"/>
  <c r="O2876" i="33"/>
  <c r="P2876" i="33"/>
  <c r="N2877" i="33"/>
  <c r="O2877" i="33"/>
  <c r="P2877" i="33"/>
  <c r="N2878" i="33"/>
  <c r="O2878" i="33"/>
  <c r="P2878" i="33"/>
  <c r="N2879" i="33"/>
  <c r="O2879" i="33"/>
  <c r="P2879" i="33"/>
  <c r="N2880" i="33"/>
  <c r="O2880" i="33"/>
  <c r="P2880" i="33"/>
  <c r="N2881" i="33"/>
  <c r="O2881" i="33"/>
  <c r="P2881" i="33"/>
  <c r="N2882" i="33"/>
  <c r="O2882" i="33"/>
  <c r="P2882" i="33"/>
  <c r="N2883" i="33"/>
  <c r="O2883" i="33"/>
  <c r="P2883" i="33"/>
  <c r="N2884" i="33"/>
  <c r="O2884" i="33"/>
  <c r="P2884" i="33"/>
  <c r="N2885" i="33"/>
  <c r="O2885" i="33"/>
  <c r="P2885" i="33"/>
  <c r="N2886" i="33"/>
  <c r="O2886" i="33"/>
  <c r="P2886" i="33"/>
  <c r="N2887" i="33"/>
  <c r="O2887" i="33"/>
  <c r="P2887" i="33"/>
  <c r="N2888" i="33"/>
  <c r="O2888" i="33"/>
  <c r="P2888" i="33"/>
  <c r="N2889" i="33"/>
  <c r="O2889" i="33"/>
  <c r="P2889" i="33"/>
  <c r="N2890" i="33"/>
  <c r="O2890" i="33"/>
  <c r="P2890" i="33"/>
  <c r="N2891" i="33"/>
  <c r="O2891" i="33"/>
  <c r="P2891" i="33"/>
  <c r="N2892" i="33"/>
  <c r="O2892" i="33"/>
  <c r="P2892" i="33"/>
  <c r="N2893" i="33"/>
  <c r="O2893" i="33"/>
  <c r="P2893" i="33"/>
  <c r="N2894" i="33"/>
  <c r="O2894" i="33"/>
  <c r="P2894" i="33"/>
  <c r="N2895" i="33"/>
  <c r="O2895" i="33"/>
  <c r="P2895" i="33"/>
  <c r="N2896" i="33"/>
  <c r="O2896" i="33"/>
  <c r="P2896" i="33"/>
  <c r="N2897" i="33"/>
  <c r="O2897" i="33"/>
  <c r="P2897" i="33"/>
  <c r="N2898" i="33"/>
  <c r="O2898" i="33"/>
  <c r="P2898" i="33"/>
  <c r="N2899" i="33"/>
  <c r="O2899" i="33"/>
  <c r="P2899" i="33"/>
  <c r="N2900" i="33"/>
  <c r="O2900" i="33"/>
  <c r="P2900" i="33"/>
  <c r="N2901" i="33"/>
  <c r="O2901" i="33"/>
  <c r="P2901" i="33"/>
  <c r="N2902" i="33"/>
  <c r="O2902" i="33"/>
  <c r="P2902" i="33"/>
  <c r="N2903" i="33"/>
  <c r="O2903" i="33"/>
  <c r="P2903" i="33"/>
  <c r="N2904" i="33"/>
  <c r="O2904" i="33"/>
  <c r="P2904" i="33"/>
  <c r="N2905" i="33"/>
  <c r="O2905" i="33"/>
  <c r="P2905" i="33"/>
  <c r="N2906" i="33"/>
  <c r="O2906" i="33"/>
  <c r="P2906" i="33"/>
  <c r="N2907" i="33"/>
  <c r="O2907" i="33"/>
  <c r="P2907" i="33"/>
  <c r="N2908" i="33"/>
  <c r="O2908" i="33"/>
  <c r="P2908" i="33"/>
  <c r="N2909" i="33"/>
  <c r="O2909" i="33"/>
  <c r="P2909" i="33"/>
  <c r="N3000" i="33"/>
  <c r="O3000" i="33"/>
  <c r="P3000" i="33"/>
  <c r="N3001" i="33"/>
  <c r="O3001" i="33"/>
  <c r="P3001" i="33"/>
  <c r="N3002" i="33"/>
  <c r="O3002" i="33"/>
  <c r="P3002" i="33"/>
  <c r="N3003" i="33"/>
  <c r="O3003" i="33"/>
  <c r="P3003" i="33"/>
  <c r="N3004" i="33"/>
  <c r="O3004" i="33"/>
  <c r="P3004" i="33"/>
  <c r="N3005" i="33"/>
  <c r="O3005" i="33"/>
  <c r="P3005" i="33"/>
  <c r="N3006" i="33"/>
  <c r="O3006" i="33"/>
  <c r="P3006" i="33"/>
  <c r="N3007" i="33"/>
  <c r="O3007" i="33"/>
  <c r="P3007" i="33"/>
  <c r="N3008" i="33"/>
  <c r="O3008" i="33"/>
  <c r="P3008" i="33"/>
  <c r="N3207" i="33"/>
  <c r="O3207" i="33"/>
  <c r="P3207" i="33"/>
  <c r="N3208" i="33"/>
  <c r="O3208" i="33"/>
  <c r="P3208" i="33"/>
  <c r="N3209" i="33"/>
  <c r="O3209" i="33"/>
  <c r="P3209" i="33"/>
  <c r="N3210" i="33"/>
  <c r="O3210" i="33"/>
  <c r="P3210" i="33"/>
  <c r="N3211" i="33"/>
  <c r="O3211" i="33"/>
  <c r="P3211" i="33"/>
  <c r="N3212" i="33"/>
  <c r="O3212" i="33"/>
  <c r="P3212" i="33"/>
  <c r="N3213" i="33"/>
  <c r="O3213" i="33"/>
  <c r="P3213" i="33"/>
  <c r="N3214" i="33"/>
  <c r="O3214" i="33"/>
  <c r="P3214" i="33"/>
  <c r="N3215" i="33"/>
  <c r="O3215" i="33"/>
  <c r="P3215" i="33"/>
  <c r="N3216" i="33"/>
  <c r="O3216" i="33"/>
  <c r="P3216" i="33"/>
  <c r="N3217" i="33"/>
  <c r="O3217" i="33"/>
  <c r="P3217" i="33"/>
  <c r="N3218" i="33"/>
  <c r="O3218" i="33"/>
  <c r="P3218" i="33"/>
  <c r="N3219" i="33"/>
  <c r="O3219" i="33"/>
  <c r="P3219" i="33"/>
  <c r="N3220" i="33"/>
  <c r="O3220" i="33"/>
  <c r="P3220" i="33"/>
  <c r="N3221" i="33"/>
  <c r="O3221" i="33"/>
  <c r="P3221" i="33"/>
  <c r="N3222" i="33"/>
  <c r="O3222" i="33"/>
  <c r="P3222" i="33"/>
  <c r="N3223" i="33"/>
  <c r="O3223" i="33"/>
  <c r="P3223" i="33"/>
  <c r="N3224" i="33"/>
  <c r="O3224" i="33"/>
  <c r="P3224" i="33"/>
  <c r="N3225" i="33"/>
  <c r="O3225" i="33"/>
  <c r="P3225" i="33"/>
  <c r="N3226" i="33"/>
  <c r="O3226" i="33"/>
  <c r="P3226" i="33"/>
  <c r="N3227" i="33"/>
  <c r="O3227" i="33"/>
  <c r="P3227" i="33"/>
  <c r="N3228" i="33"/>
  <c r="O3228" i="33"/>
  <c r="P3228" i="33"/>
  <c r="N3229" i="33"/>
  <c r="O3229" i="33"/>
  <c r="P3229" i="33"/>
  <c r="N3230" i="33"/>
  <c r="O3230" i="33"/>
  <c r="P3230" i="33"/>
  <c r="N3231" i="33"/>
  <c r="O3231" i="33"/>
  <c r="P3231" i="33"/>
  <c r="N3232" i="33"/>
  <c r="O3232" i="33"/>
  <c r="P3232" i="33"/>
  <c r="N3233" i="33"/>
  <c r="O3233" i="33"/>
  <c r="P3233" i="33"/>
  <c r="N3234" i="33"/>
  <c r="O3234" i="33"/>
  <c r="P3234" i="33"/>
  <c r="N3235" i="33"/>
  <c r="O3235" i="33"/>
  <c r="P3235" i="33"/>
  <c r="N3236" i="33"/>
  <c r="O3236" i="33"/>
  <c r="P3236" i="33"/>
  <c r="N3237" i="33"/>
  <c r="O3237" i="33"/>
  <c r="P3237" i="33"/>
  <c r="N3256" i="33"/>
  <c r="O3256" i="33"/>
  <c r="P3256" i="33"/>
  <c r="N3257" i="33"/>
  <c r="O3257" i="33"/>
  <c r="P3257" i="33"/>
  <c r="N3258" i="33"/>
  <c r="O3258" i="33"/>
  <c r="P3258" i="33"/>
  <c r="N3259" i="33"/>
  <c r="O3259" i="33"/>
  <c r="P3259" i="33"/>
  <c r="N3260" i="33"/>
  <c r="O3260" i="33"/>
  <c r="P3260" i="33"/>
  <c r="N3261" i="33"/>
  <c r="O3261" i="33"/>
  <c r="P3261" i="33"/>
  <c r="N3262" i="33"/>
  <c r="O3262" i="33"/>
  <c r="P3262" i="33"/>
  <c r="N3263" i="33"/>
  <c r="O3263" i="33"/>
  <c r="P3263" i="33"/>
  <c r="N3264" i="33"/>
  <c r="O3264" i="33"/>
  <c r="P3264" i="33"/>
  <c r="N3265" i="33"/>
  <c r="O3265" i="33"/>
  <c r="P3265" i="33"/>
  <c r="N3266" i="33"/>
  <c r="O3266" i="33"/>
  <c r="P3266" i="33"/>
  <c r="N4213" i="33"/>
  <c r="O4213" i="33"/>
  <c r="P4213" i="33"/>
  <c r="N4214" i="33"/>
  <c r="O4214" i="33"/>
  <c r="P4214" i="33"/>
  <c r="N4215" i="33"/>
  <c r="O4215" i="33"/>
  <c r="P4215" i="33"/>
  <c r="N4216" i="33"/>
  <c r="O4216" i="33"/>
  <c r="P4216" i="33"/>
  <c r="N4217" i="33"/>
  <c r="O4217" i="33"/>
  <c r="P4217" i="33"/>
  <c r="N4218" i="33"/>
  <c r="O4218" i="33"/>
  <c r="P4218" i="33"/>
  <c r="N4219" i="33"/>
  <c r="O4219" i="33"/>
  <c r="P4219" i="33"/>
  <c r="N4220" i="33"/>
  <c r="O4220" i="33"/>
  <c r="P4220" i="33"/>
  <c r="N4221" i="33"/>
  <c r="O4221" i="33"/>
  <c r="P4221" i="33"/>
  <c r="N4222" i="33"/>
  <c r="O4222" i="33"/>
  <c r="P4222" i="33"/>
  <c r="N4223" i="33"/>
  <c r="O4223" i="33"/>
  <c r="P4223" i="33"/>
  <c r="N4224" i="33"/>
  <c r="O4224" i="33"/>
  <c r="P4224" i="33"/>
  <c r="N4225" i="33"/>
  <c r="O4225" i="33"/>
  <c r="P4225" i="33"/>
  <c r="N4226" i="33"/>
  <c r="O4226" i="33"/>
  <c r="P4226" i="33"/>
  <c r="N4227" i="33"/>
  <c r="O4227" i="33"/>
  <c r="P4227" i="33"/>
  <c r="N4228" i="33"/>
  <c r="O4228" i="33"/>
  <c r="P4228" i="33"/>
  <c r="N4229" i="33"/>
  <c r="O4229" i="33"/>
  <c r="P4229" i="33"/>
  <c r="N4230" i="33"/>
  <c r="O4230" i="33"/>
  <c r="P4230" i="33"/>
  <c r="N4231" i="33"/>
  <c r="O4231" i="33"/>
  <c r="P4231" i="33"/>
  <c r="N4232" i="33"/>
  <c r="O4232" i="33"/>
  <c r="P4232" i="33"/>
  <c r="N4233" i="33"/>
  <c r="O4233" i="33"/>
  <c r="P4233" i="33"/>
  <c r="N4234" i="33"/>
  <c r="O4234" i="33"/>
  <c r="P4234" i="33"/>
  <c r="N4235" i="33"/>
  <c r="O4235" i="33"/>
  <c r="P4235" i="33"/>
  <c r="N4236" i="33"/>
  <c r="O4236" i="33"/>
  <c r="P4236" i="33"/>
  <c r="N4237" i="33"/>
  <c r="O4237" i="33"/>
  <c r="P4237" i="33"/>
  <c r="N4238" i="33"/>
  <c r="O4238" i="33"/>
  <c r="P4238" i="33"/>
  <c r="N4239" i="33"/>
  <c r="O4239" i="33"/>
  <c r="P4239" i="33"/>
  <c r="N4240" i="33"/>
  <c r="O4240" i="33"/>
  <c r="P4240" i="33"/>
  <c r="N4241" i="33"/>
  <c r="O4241" i="33"/>
  <c r="P4241" i="33"/>
  <c r="N4242" i="33"/>
  <c r="O4242" i="33"/>
  <c r="P4242" i="33"/>
  <c r="N38" i="43" l="1"/>
  <c r="M38" i="43"/>
  <c r="L38" i="43"/>
  <c r="K38" i="43"/>
  <c r="J38" i="43"/>
  <c r="I38" i="43"/>
  <c r="H38" i="43"/>
  <c r="G38" i="43"/>
  <c r="F38" i="43"/>
  <c r="E38" i="43"/>
  <c r="N37" i="43"/>
  <c r="M37" i="43"/>
  <c r="N36" i="43"/>
  <c r="M36" i="43"/>
  <c r="N35" i="43"/>
  <c r="M35" i="43"/>
  <c r="C6" i="38" l="1"/>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N1" i="33"/>
  <c r="O1" i="33"/>
  <c r="L1" i="47"/>
  <c r="N1283" i="33" l="1"/>
  <c r="O1283" i="33"/>
  <c r="N556" i="33"/>
  <c r="N557" i="33"/>
  <c r="N558" i="33"/>
  <c r="O556" i="33"/>
  <c r="O557" i="33"/>
  <c r="O558" i="33"/>
  <c r="N548" i="33"/>
  <c r="O549" i="33"/>
  <c r="O548" i="33"/>
  <c r="N549" i="33"/>
  <c r="N34" i="33"/>
  <c r="O34" i="33"/>
  <c r="L17" i="47"/>
  <c r="L10" i="47"/>
  <c r="L83" i="47"/>
  <c r="L12" i="47"/>
  <c r="L7" i="47"/>
  <c r="L5" i="47"/>
  <c r="L4" i="47"/>
  <c r="L11" i="47"/>
  <c r="L6" i="47"/>
  <c r="L9" i="47"/>
  <c r="L8" i="47"/>
  <c r="J6" i="44"/>
  <c r="J8" i="44"/>
  <c r="J10" i="44"/>
  <c r="J12" i="44"/>
  <c r="J14" i="44"/>
  <c r="J16" i="44"/>
  <c r="J18" i="44"/>
  <c r="J20" i="44"/>
  <c r="J22" i="44"/>
  <c r="J24" i="44"/>
  <c r="J26" i="44"/>
  <c r="J28" i="44"/>
  <c r="J30" i="44"/>
  <c r="J32" i="44"/>
  <c r="J34" i="44"/>
  <c r="J36" i="44"/>
  <c r="J38" i="44"/>
  <c r="J40" i="44"/>
  <c r="J42" i="44"/>
  <c r="J44" i="44"/>
  <c r="J46" i="44"/>
  <c r="J48" i="44"/>
  <c r="J50" i="44"/>
  <c r="J52" i="44"/>
  <c r="J54" i="44"/>
  <c r="J56" i="44"/>
  <c r="J58" i="44"/>
  <c r="J60" i="44"/>
  <c r="J62" i="44"/>
  <c r="J64" i="44"/>
  <c r="J66" i="44"/>
  <c r="J68" i="44"/>
  <c r="J7" i="44"/>
  <c r="J9" i="44"/>
  <c r="J11" i="44"/>
  <c r="J13" i="44"/>
  <c r="J15" i="44"/>
  <c r="J17" i="44"/>
  <c r="J19" i="44"/>
  <c r="J21" i="44"/>
  <c r="J23" i="44"/>
  <c r="J25" i="44"/>
  <c r="J27" i="44"/>
  <c r="J29" i="44"/>
  <c r="J31" i="44"/>
  <c r="J33" i="44"/>
  <c r="J35" i="44"/>
  <c r="J37" i="44"/>
  <c r="J39" i="44"/>
  <c r="J41" i="44"/>
  <c r="J43" i="44"/>
  <c r="J45" i="44"/>
  <c r="J47" i="44"/>
  <c r="J49" i="44"/>
  <c r="J51" i="44"/>
  <c r="J53" i="44"/>
  <c r="J55" i="44"/>
  <c r="J57" i="44"/>
  <c r="J59" i="44"/>
  <c r="J61" i="44"/>
  <c r="J63" i="44"/>
  <c r="J65" i="44"/>
  <c r="J67" i="44"/>
  <c r="J69" i="44"/>
  <c r="N1254" i="33"/>
  <c r="O1254" i="33"/>
  <c r="N251" i="33"/>
  <c r="O251" i="33"/>
  <c r="N1238" i="33"/>
  <c r="O1239" i="33"/>
  <c r="N1242" i="33"/>
  <c r="O1243" i="33"/>
  <c r="N1246" i="33"/>
  <c r="O1247" i="33"/>
  <c r="N1250" i="33"/>
  <c r="O1251" i="33"/>
  <c r="N1255" i="33"/>
  <c r="O1256" i="33"/>
  <c r="N1259" i="33"/>
  <c r="O1260" i="33"/>
  <c r="N1263" i="33"/>
  <c r="O1264" i="33"/>
  <c r="N1267" i="33"/>
  <c r="O1268" i="33"/>
  <c r="N1271" i="33"/>
  <c r="O1272" i="33"/>
  <c r="N1275" i="33"/>
  <c r="O1276" i="33"/>
  <c r="N1279" i="33"/>
  <c r="O1280" i="33"/>
  <c r="O1238" i="33"/>
  <c r="N1241" i="33"/>
  <c r="O1242" i="33"/>
  <c r="N1245" i="33"/>
  <c r="O1246" i="33"/>
  <c r="N1249" i="33"/>
  <c r="O1250" i="33"/>
  <c r="N1253" i="33"/>
  <c r="O1255" i="33"/>
  <c r="N1258" i="33"/>
  <c r="O1259" i="33"/>
  <c r="N1262" i="33"/>
  <c r="O1263" i="33"/>
  <c r="N1266" i="33"/>
  <c r="O1267" i="33"/>
  <c r="N1270" i="33"/>
  <c r="O1271" i="33"/>
  <c r="N1274" i="33"/>
  <c r="O1275" i="33"/>
  <c r="N1278" i="33"/>
  <c r="O1279" i="33"/>
  <c r="N1282" i="33"/>
  <c r="N1240" i="33"/>
  <c r="O1241" i="33"/>
  <c r="N1244" i="33"/>
  <c r="O1245" i="33"/>
  <c r="N1248" i="33"/>
  <c r="O1249" i="33"/>
  <c r="N1252" i="33"/>
  <c r="O1253" i="33"/>
  <c r="N1257" i="33"/>
  <c r="O1258" i="33"/>
  <c r="N1261" i="33"/>
  <c r="O1262" i="33"/>
  <c r="N1265" i="33"/>
  <c r="O1266" i="33"/>
  <c r="N1269" i="33"/>
  <c r="O1270" i="33"/>
  <c r="N1273" i="33"/>
  <c r="O1274" i="33"/>
  <c r="N1277" i="33"/>
  <c r="O1278" i="33"/>
  <c r="N1281" i="33"/>
  <c r="O1282" i="33"/>
  <c r="O1284" i="33"/>
  <c r="N1287" i="33"/>
  <c r="O1288" i="33"/>
  <c r="N1291" i="33"/>
  <c r="O1292" i="33"/>
  <c r="N1295" i="33"/>
  <c r="O1296" i="33"/>
  <c r="N1299" i="33"/>
  <c r="O1300" i="33"/>
  <c r="N1303" i="33"/>
  <c r="O1304" i="33"/>
  <c r="N1307" i="33"/>
  <c r="O1308" i="33"/>
  <c r="N1311" i="33"/>
  <c r="O1312" i="33"/>
  <c r="N1315" i="33"/>
  <c r="O1316" i="33"/>
  <c r="N1319" i="33"/>
  <c r="O1320" i="33"/>
  <c r="N1323" i="33"/>
  <c r="O1324" i="33"/>
  <c r="N1327" i="33"/>
  <c r="O1328" i="33"/>
  <c r="N1331" i="33"/>
  <c r="O1332" i="33"/>
  <c r="N1335" i="33"/>
  <c r="O1336" i="33"/>
  <c r="N1339" i="33"/>
  <c r="O1340" i="33"/>
  <c r="N1343" i="33"/>
  <c r="O1344" i="33"/>
  <c r="N1347" i="33"/>
  <c r="N1285" i="33"/>
  <c r="O1286" i="33"/>
  <c r="N1288" i="33"/>
  <c r="O1291" i="33"/>
  <c r="N1293" i="33"/>
  <c r="O1294" i="33"/>
  <c r="N1296" i="33"/>
  <c r="O1299" i="33"/>
  <c r="N1301" i="33"/>
  <c r="O1302" i="33"/>
  <c r="N1304" i="33"/>
  <c r="O1307" i="33"/>
  <c r="N1309" i="33"/>
  <c r="O1310" i="33"/>
  <c r="N1312" i="33"/>
  <c r="O1315" i="33"/>
  <c r="N1317" i="33"/>
  <c r="O1318" i="33"/>
  <c r="N1320" i="33"/>
  <c r="O1323" i="33"/>
  <c r="N1325" i="33"/>
  <c r="O1326" i="33"/>
  <c r="N1328" i="33"/>
  <c r="O1331" i="33"/>
  <c r="N1333" i="33"/>
  <c r="O1334" i="33"/>
  <c r="N1336" i="33"/>
  <c r="O1339" i="33"/>
  <c r="N1341" i="33"/>
  <c r="O1342" i="33"/>
  <c r="N1344" i="33"/>
  <c r="O1347" i="33"/>
  <c r="N1350" i="33"/>
  <c r="O1351" i="33"/>
  <c r="N1354" i="33"/>
  <c r="O1355" i="33"/>
  <c r="N1358" i="33"/>
  <c r="O1359" i="33"/>
  <c r="N1362" i="33"/>
  <c r="O1363" i="33"/>
  <c r="N1366" i="33"/>
  <c r="O1367" i="33"/>
  <c r="N1370" i="33"/>
  <c r="O1371" i="33"/>
  <c r="N1374" i="33"/>
  <c r="O1375" i="33"/>
  <c r="N1378" i="33"/>
  <c r="O1379" i="33"/>
  <c r="N1382" i="33"/>
  <c r="O1383" i="33"/>
  <c r="N1386" i="33"/>
  <c r="O1387" i="33"/>
  <c r="N1389" i="33"/>
  <c r="O1390" i="33"/>
  <c r="N1393" i="33"/>
  <c r="O1394" i="33"/>
  <c r="O1396" i="33"/>
  <c r="N1399" i="33"/>
  <c r="O1400" i="33"/>
  <c r="N1403" i="33"/>
  <c r="O1404" i="33"/>
  <c r="N1407" i="33"/>
  <c r="O1408" i="33"/>
  <c r="N1411" i="33"/>
  <c r="O1412" i="33"/>
  <c r="N1415" i="33"/>
  <c r="O1416" i="33"/>
  <c r="N1419" i="33"/>
  <c r="O1420" i="33"/>
  <c r="N1423" i="33"/>
  <c r="O1424" i="33"/>
  <c r="N1239" i="33"/>
  <c r="O1244" i="33"/>
  <c r="N1247" i="33"/>
  <c r="O1252" i="33"/>
  <c r="N1256" i="33"/>
  <c r="O1261" i="33"/>
  <c r="N1264" i="33"/>
  <c r="O1269" i="33"/>
  <c r="N1272" i="33"/>
  <c r="O1277" i="33"/>
  <c r="N1280" i="33"/>
  <c r="O1285" i="33"/>
  <c r="N1290" i="33"/>
  <c r="O1293" i="33"/>
  <c r="N1298" i="33"/>
  <c r="O1301" i="33"/>
  <c r="N1306" i="33"/>
  <c r="O1309" i="33"/>
  <c r="N1314" i="33"/>
  <c r="O1317" i="33"/>
  <c r="N1322" i="33"/>
  <c r="O1325" i="33"/>
  <c r="N1330" i="33"/>
  <c r="O1333" i="33"/>
  <c r="N1338" i="33"/>
  <c r="O1341" i="33"/>
  <c r="N1346" i="33"/>
  <c r="N1349" i="33"/>
  <c r="O1350" i="33"/>
  <c r="N1353" i="33"/>
  <c r="O1354" i="33"/>
  <c r="N1357" i="33"/>
  <c r="O1358" i="33"/>
  <c r="N1361" i="33"/>
  <c r="O1362" i="33"/>
  <c r="N1365" i="33"/>
  <c r="O1366" i="33"/>
  <c r="N1369" i="33"/>
  <c r="O1370" i="33"/>
  <c r="N1373" i="33"/>
  <c r="O1374" i="33"/>
  <c r="N1377" i="33"/>
  <c r="O1378" i="33"/>
  <c r="N1381" i="33"/>
  <c r="O1382" i="33"/>
  <c r="N1385" i="33"/>
  <c r="O1386" i="33"/>
  <c r="O1389" i="33"/>
  <c r="O1248" i="33"/>
  <c r="N1251" i="33"/>
  <c r="O1265" i="33"/>
  <c r="N1268" i="33"/>
  <c r="O1281" i="33"/>
  <c r="O1287" i="33"/>
  <c r="O1289" i="33"/>
  <c r="N1294" i="33"/>
  <c r="O1298" i="33"/>
  <c r="O1303" i="33"/>
  <c r="O1305" i="33"/>
  <c r="N1310" i="33"/>
  <c r="O1314" i="33"/>
  <c r="O1319" i="33"/>
  <c r="O1321" i="33"/>
  <c r="N1326" i="33"/>
  <c r="O1330" i="33"/>
  <c r="O1335" i="33"/>
  <c r="O1337" i="33"/>
  <c r="N1342" i="33"/>
  <c r="O1346" i="33"/>
  <c r="O1348" i="33"/>
  <c r="O1352" i="33"/>
  <c r="O1356" i="33"/>
  <c r="O1360" i="33"/>
  <c r="O1364" i="33"/>
  <c r="O1368" i="33"/>
  <c r="O1372" i="33"/>
  <c r="O1376" i="33"/>
  <c r="O1380" i="33"/>
  <c r="O1384" i="33"/>
  <c r="O1388" i="33"/>
  <c r="O1391" i="33"/>
  <c r="O1395" i="33"/>
  <c r="N1398" i="33"/>
  <c r="O1401" i="33"/>
  <c r="N1406" i="33"/>
  <c r="O1409" i="33"/>
  <c r="N1414" i="33"/>
  <c r="O1417" i="33"/>
  <c r="N1422" i="33"/>
  <c r="O1425" i="33"/>
  <c r="N1428" i="33"/>
  <c r="O1429" i="33"/>
  <c r="N1432" i="33"/>
  <c r="O1433" i="33"/>
  <c r="N1436" i="33"/>
  <c r="O1437" i="33"/>
  <c r="N1440" i="33"/>
  <c r="O1441" i="33"/>
  <c r="N1444" i="33"/>
  <c r="O1445" i="33"/>
  <c r="N1448" i="33"/>
  <c r="O1449" i="33"/>
  <c r="N1452" i="33"/>
  <c r="O1453" i="33"/>
  <c r="N1456" i="33"/>
  <c r="O1457" i="33"/>
  <c r="N1292" i="33"/>
  <c r="N1297" i="33"/>
  <c r="N1308" i="33"/>
  <c r="N1313" i="33"/>
  <c r="N1324" i="33"/>
  <c r="N1329" i="33"/>
  <c r="N1340" i="33"/>
  <c r="N1345" i="33"/>
  <c r="N1351" i="33"/>
  <c r="N1355" i="33"/>
  <c r="N1359" i="33"/>
  <c r="N1363" i="33"/>
  <c r="N1367" i="33"/>
  <c r="N1371" i="33"/>
  <c r="N1375" i="33"/>
  <c r="N1379" i="33"/>
  <c r="N1383" i="33"/>
  <c r="N1387" i="33"/>
  <c r="N1390" i="33"/>
  <c r="O1393" i="33"/>
  <c r="N1394" i="33"/>
  <c r="N1396" i="33"/>
  <c r="N1397" i="33"/>
  <c r="O1398" i="33"/>
  <c r="N1400" i="33"/>
  <c r="O1403" i="33"/>
  <c r="N1405" i="33"/>
  <c r="O1406" i="33"/>
  <c r="N1408" i="33"/>
  <c r="O1411" i="33"/>
  <c r="N1413" i="33"/>
  <c r="O1414" i="33"/>
  <c r="N1416" i="33"/>
  <c r="O1419" i="33"/>
  <c r="N1421" i="33"/>
  <c r="O1422" i="33"/>
  <c r="N1424" i="33"/>
  <c r="N1427" i="33"/>
  <c r="O1428" i="33"/>
  <c r="N1431" i="33"/>
  <c r="O1432" i="33"/>
  <c r="N1435" i="33"/>
  <c r="O1436" i="33"/>
  <c r="N1439" i="33"/>
  <c r="O1440" i="33"/>
  <c r="N1443" i="33"/>
  <c r="O1444" i="33"/>
  <c r="N1447" i="33"/>
  <c r="O1448" i="33"/>
  <c r="N1451" i="33"/>
  <c r="O1452" i="33"/>
  <c r="N1455" i="33"/>
  <c r="O1456" i="33"/>
  <c r="N1459" i="33"/>
  <c r="O1460" i="33"/>
  <c r="N1463" i="33"/>
  <c r="O1464" i="33"/>
  <c r="N1467" i="33"/>
  <c r="O1468" i="33"/>
  <c r="N1471" i="33"/>
  <c r="O1472" i="33"/>
  <c r="N1475" i="33"/>
  <c r="O1476" i="33"/>
  <c r="N1479" i="33"/>
  <c r="O1480" i="33"/>
  <c r="N1483" i="33"/>
  <c r="O1484" i="33"/>
  <c r="N1487" i="33"/>
  <c r="O1488" i="33"/>
  <c r="N1491" i="33"/>
  <c r="O1492" i="33"/>
  <c r="N1495" i="33"/>
  <c r="O1496" i="33"/>
  <c r="N1499" i="33"/>
  <c r="O1500" i="33"/>
  <c r="N1503" i="33"/>
  <c r="O1504" i="33"/>
  <c r="O1257" i="33"/>
  <c r="N1260" i="33"/>
  <c r="N1284" i="33"/>
  <c r="O1313" i="33"/>
  <c r="N1316" i="33"/>
  <c r="O1345" i="33"/>
  <c r="N1348" i="33"/>
  <c r="O1353" i="33"/>
  <c r="N1356" i="33"/>
  <c r="O1361" i="33"/>
  <c r="N1364" i="33"/>
  <c r="O1369" i="33"/>
  <c r="N1372" i="33"/>
  <c r="O1377" i="33"/>
  <c r="N1380" i="33"/>
  <c r="O1385" i="33"/>
  <c r="N1388" i="33"/>
  <c r="N1392" i="33"/>
  <c r="N1395" i="33"/>
  <c r="N1401" i="33"/>
  <c r="O1405" i="33"/>
  <c r="N1410" i="33"/>
  <c r="N1412" i="33"/>
  <c r="N1417" i="33"/>
  <c r="O1421" i="33"/>
  <c r="N1426" i="33"/>
  <c r="N1430" i="33"/>
  <c r="N1434" i="33"/>
  <c r="N1438" i="33"/>
  <c r="N1442" i="33"/>
  <c r="N1446" i="33"/>
  <c r="N1450" i="33"/>
  <c r="N1454" i="33"/>
  <c r="N1458" i="33"/>
  <c r="O1461" i="33"/>
  <c r="N1466" i="33"/>
  <c r="O1469" i="33"/>
  <c r="N1474" i="33"/>
  <c r="O1477" i="33"/>
  <c r="N1482" i="33"/>
  <c r="O1485" i="33"/>
  <c r="N1490" i="33"/>
  <c r="O1493" i="33"/>
  <c r="N1498" i="33"/>
  <c r="O1501" i="33"/>
  <c r="N1506" i="33"/>
  <c r="O1507" i="33"/>
  <c r="N1510" i="33"/>
  <c r="O1511" i="33"/>
  <c r="N1514" i="33"/>
  <c r="O1515" i="33"/>
  <c r="N1518" i="33"/>
  <c r="O1519" i="33"/>
  <c r="N1522" i="33"/>
  <c r="O1523" i="33"/>
  <c r="N1526" i="33"/>
  <c r="O1527" i="33"/>
  <c r="N1530" i="33"/>
  <c r="N1533" i="33"/>
  <c r="O1534" i="33"/>
  <c r="N1537" i="33"/>
  <c r="O1538" i="33"/>
  <c r="N1541" i="33"/>
  <c r="O1542" i="33"/>
  <c r="N1545" i="33"/>
  <c r="O1546" i="33"/>
  <c r="N1549" i="33"/>
  <c r="O1550" i="33"/>
  <c r="N1553" i="33"/>
  <c r="O1554" i="33"/>
  <c r="N1557" i="33"/>
  <c r="O1558" i="33"/>
  <c r="N1561" i="33"/>
  <c r="O1562" i="33"/>
  <c r="N1565" i="33"/>
  <c r="O1566" i="33"/>
  <c r="N1569" i="33"/>
  <c r="O1570" i="33"/>
  <c r="N1573" i="33"/>
  <c r="O1574" i="33"/>
  <c r="N1577" i="33"/>
  <c r="O1578" i="33"/>
  <c r="N1581" i="33"/>
  <c r="O1582" i="33"/>
  <c r="N1585" i="33"/>
  <c r="O1586" i="33"/>
  <c r="N1589" i="33"/>
  <c r="O1590" i="33"/>
  <c r="N1593" i="33"/>
  <c r="O1594" i="33"/>
  <c r="N1597" i="33"/>
  <c r="O1290" i="33"/>
  <c r="N1302" i="33"/>
  <c r="N1305" i="33"/>
  <c r="O1311" i="33"/>
  <c r="O1322" i="33"/>
  <c r="N1334" i="33"/>
  <c r="N1337" i="33"/>
  <c r="O1343" i="33"/>
  <c r="O1392" i="33"/>
  <c r="O1399" i="33"/>
  <c r="O1410" i="33"/>
  <c r="O1415" i="33"/>
  <c r="O1426" i="33"/>
  <c r="O1430" i="33"/>
  <c r="O1434" i="33"/>
  <c r="O1438" i="33"/>
  <c r="O1442" i="33"/>
  <c r="O1446" i="33"/>
  <c r="O1450" i="33"/>
  <c r="O1454" i="33"/>
  <c r="O1458" i="33"/>
  <c r="N1460" i="33"/>
  <c r="O1463" i="33"/>
  <c r="N1465" i="33"/>
  <c r="O1466" i="33"/>
  <c r="N1468" i="33"/>
  <c r="O1471" i="33"/>
  <c r="N1473" i="33"/>
  <c r="O1474" i="33"/>
  <c r="N1476" i="33"/>
  <c r="O1479" i="33"/>
  <c r="N1481" i="33"/>
  <c r="O1482" i="33"/>
  <c r="N1484" i="33"/>
  <c r="O1487" i="33"/>
  <c r="N1489" i="33"/>
  <c r="O1490" i="33"/>
  <c r="N1492" i="33"/>
  <c r="O1495" i="33"/>
  <c r="N1497" i="33"/>
  <c r="O1498" i="33"/>
  <c r="N1500" i="33"/>
  <c r="O1503" i="33"/>
  <c r="N1505" i="33"/>
  <c r="O1506" i="33"/>
  <c r="N1509" i="33"/>
  <c r="O1510" i="33"/>
  <c r="N1513" i="33"/>
  <c r="O1514" i="33"/>
  <c r="N1517" i="33"/>
  <c r="O1518" i="33"/>
  <c r="N1521" i="33"/>
  <c r="O1522" i="33"/>
  <c r="N1525" i="33"/>
  <c r="O1526" i="33"/>
  <c r="N1529" i="33"/>
  <c r="O1530" i="33"/>
  <c r="N1532" i="33"/>
  <c r="O1533" i="33"/>
  <c r="N1536" i="33"/>
  <c r="O1537" i="33"/>
  <c r="N1540" i="33"/>
  <c r="O1541" i="33"/>
  <c r="N1544" i="33"/>
  <c r="O1545" i="33"/>
  <c r="N1548" i="33"/>
  <c r="O1549" i="33"/>
  <c r="N1552" i="33"/>
  <c r="O1553" i="33"/>
  <c r="N1556" i="33"/>
  <c r="O1557" i="33"/>
  <c r="N1560" i="33"/>
  <c r="O1561" i="33"/>
  <c r="N1564" i="33"/>
  <c r="O1565" i="33"/>
  <c r="N1568" i="33"/>
  <c r="O1569" i="33"/>
  <c r="N1572" i="33"/>
  <c r="O1573" i="33"/>
  <c r="N1576" i="33"/>
  <c r="O1577" i="33"/>
  <c r="N1580" i="33"/>
  <c r="O1581" i="33"/>
  <c r="N1584" i="33"/>
  <c r="O1585" i="33"/>
  <c r="N1588" i="33"/>
  <c r="O1589" i="33"/>
  <c r="N1592" i="33"/>
  <c r="O1593" i="33"/>
  <c r="N1596" i="33"/>
  <c r="O1597" i="33"/>
  <c r="N1600" i="33"/>
  <c r="O1601" i="33"/>
  <c r="N1604" i="33"/>
  <c r="O1605" i="33"/>
  <c r="N1608" i="33"/>
  <c r="O1609" i="33"/>
  <c r="N1612" i="33"/>
  <c r="O1613" i="33"/>
  <c r="N1616" i="33"/>
  <c r="O1617" i="33"/>
  <c r="N1620" i="33"/>
  <c r="O1621" i="33"/>
  <c r="N1624" i="33"/>
  <c r="O1625" i="33"/>
  <c r="N1628" i="33"/>
  <c r="O1629" i="33"/>
  <c r="N1632" i="33"/>
  <c r="O1633" i="33"/>
  <c r="N1636" i="33"/>
  <c r="O1637" i="33"/>
  <c r="N1640" i="33"/>
  <c r="O1641" i="33"/>
  <c r="N1644" i="33"/>
  <c r="O1645" i="33"/>
  <c r="N1648" i="33"/>
  <c r="O1649" i="33"/>
  <c r="N1652" i="33"/>
  <c r="O1653" i="33"/>
  <c r="N1656" i="33"/>
  <c r="O1657" i="33"/>
  <c r="N1660" i="33"/>
  <c r="O1661" i="33"/>
  <c r="N1664" i="33"/>
  <c r="O1665" i="33"/>
  <c r="N1668" i="33"/>
  <c r="O1669" i="33"/>
  <c r="N1672" i="33"/>
  <c r="O1673" i="33"/>
  <c r="N1676" i="33"/>
  <c r="O1677" i="33"/>
  <c r="N1680" i="33"/>
  <c r="O1681" i="33"/>
  <c r="N1684" i="33"/>
  <c r="O1685" i="33"/>
  <c r="N1688" i="33"/>
  <c r="O1689" i="33"/>
  <c r="N1692" i="33"/>
  <c r="O1693" i="33"/>
  <c r="N1696" i="33"/>
  <c r="O1697" i="33"/>
  <c r="N1700" i="33"/>
  <c r="O1701" i="33"/>
  <c r="N1704" i="33"/>
  <c r="O1705" i="33"/>
  <c r="N1708" i="33"/>
  <c r="O1709" i="33"/>
  <c r="N1712" i="33"/>
  <c r="O1713" i="33"/>
  <c r="N1716" i="33"/>
  <c r="O1717" i="33"/>
  <c r="N1720" i="33"/>
  <c r="O1721" i="33"/>
  <c r="N1724" i="33"/>
  <c r="O1725" i="33"/>
  <c r="N1728" i="33"/>
  <c r="O1729" i="33"/>
  <c r="N1732" i="33"/>
  <c r="O1733" i="33"/>
  <c r="N1736" i="33"/>
  <c r="O1737" i="33"/>
  <c r="O1273" i="33"/>
  <c r="N1276" i="33"/>
  <c r="O1295" i="33"/>
  <c r="O1338" i="33"/>
  <c r="O1349" i="33"/>
  <c r="N1352" i="33"/>
  <c r="O1365" i="33"/>
  <c r="N1368" i="33"/>
  <c r="O1381" i="33"/>
  <c r="N1384" i="33"/>
  <c r="O1402" i="33"/>
  <c r="N1425" i="33"/>
  <c r="N1433" i="33"/>
  <c r="N1441" i="33"/>
  <c r="N1449" i="33"/>
  <c r="N1457" i="33"/>
  <c r="N1462" i="33"/>
  <c r="N1464" i="33"/>
  <c r="N1469" i="33"/>
  <c r="O1473" i="33"/>
  <c r="N1478" i="33"/>
  <c r="N1480" i="33"/>
  <c r="N1485" i="33"/>
  <c r="O1489" i="33"/>
  <c r="N1494" i="33"/>
  <c r="N1496" i="33"/>
  <c r="N1501" i="33"/>
  <c r="O1505" i="33"/>
  <c r="O1509" i="33"/>
  <c r="O1513" i="33"/>
  <c r="O1517" i="33"/>
  <c r="O1521" i="33"/>
  <c r="O1525" i="33"/>
  <c r="O1529" i="33"/>
  <c r="O1532" i="33"/>
  <c r="O1536" i="33"/>
  <c r="O1540" i="33"/>
  <c r="O1544" i="33"/>
  <c r="O1548" i="33"/>
  <c r="O1552" i="33"/>
  <c r="O1556" i="33"/>
  <c r="O1560" i="33"/>
  <c r="O1564" i="33"/>
  <c r="O1568" i="33"/>
  <c r="O1572" i="33"/>
  <c r="O1576" i="33"/>
  <c r="O1580" i="33"/>
  <c r="O1584" i="33"/>
  <c r="O1588" i="33"/>
  <c r="O1592" i="33"/>
  <c r="O1596" i="33"/>
  <c r="O1598" i="33"/>
  <c r="N1603" i="33"/>
  <c r="O1606" i="33"/>
  <c r="N1611" i="33"/>
  <c r="O1614" i="33"/>
  <c r="N1619" i="33"/>
  <c r="O1622" i="33"/>
  <c r="N1627" i="33"/>
  <c r="O1630" i="33"/>
  <c r="N1635" i="33"/>
  <c r="O1638" i="33"/>
  <c r="N1643" i="33"/>
  <c r="O1646" i="33"/>
  <c r="N1651" i="33"/>
  <c r="O1654" i="33"/>
  <c r="N1659" i="33"/>
  <c r="O1662" i="33"/>
  <c r="N1667" i="33"/>
  <c r="O1670" i="33"/>
  <c r="N1675" i="33"/>
  <c r="O1678" i="33"/>
  <c r="N1683" i="33"/>
  <c r="O1686" i="33"/>
  <c r="N1691" i="33"/>
  <c r="O1694" i="33"/>
  <c r="N1699" i="33"/>
  <c r="O1702" i="33"/>
  <c r="N1707" i="33"/>
  <c r="O1710" i="33"/>
  <c r="N1715" i="33"/>
  <c r="O1718" i="33"/>
  <c r="N1723" i="33"/>
  <c r="O1726" i="33"/>
  <c r="N1731" i="33"/>
  <c r="O1734" i="33"/>
  <c r="N1739" i="33"/>
  <c r="O1740" i="33"/>
  <c r="N1743" i="33"/>
  <c r="O1744" i="33"/>
  <c r="N1747" i="33"/>
  <c r="O1748" i="33"/>
  <c r="N1751" i="33"/>
  <c r="O1752" i="33"/>
  <c r="N1755" i="33"/>
  <c r="O1756" i="33"/>
  <c r="N1759" i="33"/>
  <c r="O1760" i="33"/>
  <c r="N1763" i="33"/>
  <c r="O1764" i="33"/>
  <c r="N1767" i="33"/>
  <c r="O1768" i="33"/>
  <c r="N1771" i="33"/>
  <c r="O1772" i="33"/>
  <c r="N1775" i="33"/>
  <c r="O1776" i="33"/>
  <c r="N1779" i="33"/>
  <c r="O1780" i="33"/>
  <c r="N1783" i="33"/>
  <c r="O1784" i="33"/>
  <c r="N1787" i="33"/>
  <c r="O1788" i="33"/>
  <c r="N1791" i="33"/>
  <c r="O1792" i="33"/>
  <c r="N1795" i="33"/>
  <c r="O1796" i="33"/>
  <c r="N1799" i="33"/>
  <c r="O1800" i="33"/>
  <c r="N1803" i="33"/>
  <c r="O1804" i="33"/>
  <c r="N1807" i="33"/>
  <c r="O1808" i="33"/>
  <c r="N1811" i="33"/>
  <c r="O1812" i="33"/>
  <c r="N1815" i="33"/>
  <c r="O1816" i="33"/>
  <c r="N1819" i="33"/>
  <c r="O1820" i="33"/>
  <c r="N1823" i="33"/>
  <c r="O1824" i="33"/>
  <c r="N1827" i="33"/>
  <c r="O1828" i="33"/>
  <c r="N1831" i="33"/>
  <c r="O1832" i="33"/>
  <c r="N1835" i="33"/>
  <c r="O1836" i="33"/>
  <c r="N1839" i="33"/>
  <c r="O1840" i="33"/>
  <c r="N1843" i="33"/>
  <c r="O1844" i="33"/>
  <c r="N1847" i="33"/>
  <c r="O1848" i="33"/>
  <c r="N1851" i="33"/>
  <c r="O1852" i="33"/>
  <c r="N1855" i="33"/>
  <c r="O1856" i="33"/>
  <c r="N1859" i="33"/>
  <c r="O1860" i="33"/>
  <c r="N1863" i="33"/>
  <c r="O1864" i="33"/>
  <c r="N1867" i="33"/>
  <c r="O1868" i="33"/>
  <c r="N1871" i="33"/>
  <c r="O1872" i="33"/>
  <c r="N1875" i="33"/>
  <c r="O1876" i="33"/>
  <c r="N1879" i="33"/>
  <c r="O1880" i="33"/>
  <c r="N1883" i="33"/>
  <c r="O1884" i="33"/>
  <c r="N1887" i="33"/>
  <c r="O1888" i="33"/>
  <c r="N1891" i="33"/>
  <c r="O1892" i="33"/>
  <c r="N1895" i="33"/>
  <c r="N1286" i="33"/>
  <c r="N1289" i="33"/>
  <c r="O1329" i="33"/>
  <c r="N1332" i="33"/>
  <c r="O1397" i="33"/>
  <c r="N1418" i="33"/>
  <c r="N1420" i="33"/>
  <c r="O1423" i="33"/>
  <c r="O1431" i="33"/>
  <c r="O1439" i="33"/>
  <c r="O1447" i="33"/>
  <c r="O1455" i="33"/>
  <c r="O1462" i="33"/>
  <c r="O1467" i="33"/>
  <c r="O1478" i="33"/>
  <c r="O1483" i="33"/>
  <c r="O1494" i="33"/>
  <c r="O1499" i="33"/>
  <c r="N1508" i="33"/>
  <c r="N1512" i="33"/>
  <c r="N1516" i="33"/>
  <c r="N1520" i="33"/>
  <c r="N1524" i="33"/>
  <c r="N1528" i="33"/>
  <c r="N1531" i="33"/>
  <c r="N1535" i="33"/>
  <c r="N1539" i="33"/>
  <c r="N1543" i="33"/>
  <c r="N1547" i="33"/>
  <c r="N1551" i="33"/>
  <c r="N1555" i="33"/>
  <c r="N1559" i="33"/>
  <c r="N1563" i="33"/>
  <c r="N1567" i="33"/>
  <c r="N1571" i="33"/>
  <c r="N1575" i="33"/>
  <c r="N1579" i="33"/>
  <c r="N1583" i="33"/>
  <c r="N1587" i="33"/>
  <c r="N1591" i="33"/>
  <c r="N1595" i="33"/>
  <c r="O1600" i="33"/>
  <c r="N1602" i="33"/>
  <c r="O1603" i="33"/>
  <c r="N1605" i="33"/>
  <c r="O1608" i="33"/>
  <c r="N1610" i="33"/>
  <c r="O1611" i="33"/>
  <c r="N1613" i="33"/>
  <c r="O1616" i="33"/>
  <c r="N1618" i="33"/>
  <c r="O1619" i="33"/>
  <c r="N1621" i="33"/>
  <c r="O1624" i="33"/>
  <c r="N1626" i="33"/>
  <c r="O1627" i="33"/>
  <c r="N1629" i="33"/>
  <c r="O1632" i="33"/>
  <c r="N1634" i="33"/>
  <c r="O1635" i="33"/>
  <c r="N1637" i="33"/>
  <c r="O1640" i="33"/>
  <c r="N1642" i="33"/>
  <c r="O1643" i="33"/>
  <c r="N1645" i="33"/>
  <c r="O1648" i="33"/>
  <c r="N1650" i="33"/>
  <c r="O1651" i="33"/>
  <c r="N1653" i="33"/>
  <c r="O1656" i="33"/>
  <c r="N1658" i="33"/>
  <c r="O1659" i="33"/>
  <c r="N1661" i="33"/>
  <c r="O1664" i="33"/>
  <c r="N1666" i="33"/>
  <c r="O1667" i="33"/>
  <c r="N1669" i="33"/>
  <c r="O1672" i="33"/>
  <c r="N1674" i="33"/>
  <c r="O1675" i="33"/>
  <c r="N1677" i="33"/>
  <c r="O1680" i="33"/>
  <c r="N1682" i="33"/>
  <c r="O1683" i="33"/>
  <c r="N1685" i="33"/>
  <c r="O1688" i="33"/>
  <c r="N1690" i="33"/>
  <c r="O1691" i="33"/>
  <c r="N1693" i="33"/>
  <c r="O1696" i="33"/>
  <c r="N1698" i="33"/>
  <c r="O1699" i="33"/>
  <c r="N1701" i="33"/>
  <c r="O1704" i="33"/>
  <c r="N1706" i="33"/>
  <c r="O1707" i="33"/>
  <c r="N1709" i="33"/>
  <c r="O1712" i="33"/>
  <c r="N1714" i="33"/>
  <c r="O1715" i="33"/>
  <c r="N1717" i="33"/>
  <c r="O1720" i="33"/>
  <c r="N1722" i="33"/>
  <c r="O1723" i="33"/>
  <c r="N1725" i="33"/>
  <c r="O1728" i="33"/>
  <c r="N1730" i="33"/>
  <c r="O1731" i="33"/>
  <c r="N1733" i="33"/>
  <c r="O1736" i="33"/>
  <c r="N1738" i="33"/>
  <c r="O1739" i="33"/>
  <c r="N1742" i="33"/>
  <c r="O1743" i="33"/>
  <c r="N1746" i="33"/>
  <c r="O1747" i="33"/>
  <c r="N1750" i="33"/>
  <c r="O1751" i="33"/>
  <c r="N1754" i="33"/>
  <c r="O1755" i="33"/>
  <c r="N1758" i="33"/>
  <c r="O1759" i="33"/>
  <c r="N1762" i="33"/>
  <c r="O1763" i="33"/>
  <c r="N1766" i="33"/>
  <c r="O1767" i="33"/>
  <c r="N1770" i="33"/>
  <c r="O1771" i="33"/>
  <c r="N1774" i="33"/>
  <c r="O1775" i="33"/>
  <c r="N1778" i="33"/>
  <c r="O1779" i="33"/>
  <c r="N1782" i="33"/>
  <c r="O1783" i="33"/>
  <c r="N1786" i="33"/>
  <c r="O1787" i="33"/>
  <c r="N1790" i="33"/>
  <c r="O1791" i="33"/>
  <c r="N1794" i="33"/>
  <c r="O1795" i="33"/>
  <c r="N1798" i="33"/>
  <c r="O1799" i="33"/>
  <c r="N1802" i="33"/>
  <c r="O1803" i="33"/>
  <c r="N1806" i="33"/>
  <c r="O1807" i="33"/>
  <c r="N1810" i="33"/>
  <c r="O1811" i="33"/>
  <c r="N1814" i="33"/>
  <c r="O1815" i="33"/>
  <c r="N1818" i="33"/>
  <c r="O1819" i="33"/>
  <c r="N1822" i="33"/>
  <c r="O1823" i="33"/>
  <c r="N1826" i="33"/>
  <c r="O1827" i="33"/>
  <c r="N1830" i="33"/>
  <c r="O1831" i="33"/>
  <c r="N1834" i="33"/>
  <c r="O1835" i="33"/>
  <c r="N1838" i="33"/>
  <c r="O1839" i="33"/>
  <c r="N1842" i="33"/>
  <c r="O1843" i="33"/>
  <c r="N1846" i="33"/>
  <c r="O1847" i="33"/>
  <c r="N1850" i="33"/>
  <c r="O1851" i="33"/>
  <c r="N1854" i="33"/>
  <c r="O1855" i="33"/>
  <c r="N1858" i="33"/>
  <c r="O1859" i="33"/>
  <c r="N1862" i="33"/>
  <c r="O1863" i="33"/>
  <c r="N1866" i="33"/>
  <c r="O1867" i="33"/>
  <c r="N1870" i="33"/>
  <c r="O1871" i="33"/>
  <c r="N1874" i="33"/>
  <c r="O1875" i="33"/>
  <c r="N1878" i="33"/>
  <c r="O1879" i="33"/>
  <c r="N1882" i="33"/>
  <c r="O1883" i="33"/>
  <c r="N1886" i="33"/>
  <c r="O1887" i="33"/>
  <c r="N1890" i="33"/>
  <c r="O1891" i="33"/>
  <c r="N1894" i="33"/>
  <c r="O1895" i="33"/>
  <c r="N1898" i="33"/>
  <c r="O1899" i="33"/>
  <c r="N1902" i="33"/>
  <c r="O1903" i="33"/>
  <c r="N1906" i="33"/>
  <c r="O1907" i="33"/>
  <c r="N1910" i="33"/>
  <c r="O1911" i="33"/>
  <c r="N1914" i="33"/>
  <c r="O1915" i="33"/>
  <c r="N1918" i="33"/>
  <c r="O1919" i="33"/>
  <c r="N1922" i="33"/>
  <c r="O1923" i="33"/>
  <c r="N1926" i="33"/>
  <c r="O1927" i="33"/>
  <c r="N1930" i="33"/>
  <c r="O1931" i="33"/>
  <c r="N1934" i="33"/>
  <c r="O1935" i="33"/>
  <c r="N1938" i="33"/>
  <c r="O1939" i="33"/>
  <c r="N1942" i="33"/>
  <c r="O1943" i="33"/>
  <c r="N1946" i="33"/>
  <c r="O1947" i="33"/>
  <c r="N1950" i="33"/>
  <c r="N1230" i="33"/>
  <c r="O1231" i="33"/>
  <c r="O1240" i="33"/>
  <c r="N1243" i="33"/>
  <c r="O1306" i="33"/>
  <c r="O1327" i="33"/>
  <c r="O1357" i="33"/>
  <c r="N1360" i="33"/>
  <c r="O1373" i="33"/>
  <c r="N1376" i="33"/>
  <c r="N1391" i="33"/>
  <c r="N1409" i="33"/>
  <c r="O1418" i="33"/>
  <c r="N1429" i="33"/>
  <c r="N1437" i="33"/>
  <c r="N1445" i="33"/>
  <c r="N1453" i="33"/>
  <c r="N1461" i="33"/>
  <c r="O1465" i="33"/>
  <c r="N1470" i="33"/>
  <c r="N1472" i="33"/>
  <c r="N1477" i="33"/>
  <c r="O1481" i="33"/>
  <c r="N1486" i="33"/>
  <c r="N1488" i="33"/>
  <c r="N1493" i="33"/>
  <c r="O1497" i="33"/>
  <c r="N1502" i="33"/>
  <c r="N1504"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N1599" i="33"/>
  <c r="O1602" i="33"/>
  <c r="N1607" i="33"/>
  <c r="O1610" i="33"/>
  <c r="N1615" i="33"/>
  <c r="O1618" i="33"/>
  <c r="N1623" i="33"/>
  <c r="O1626" i="33"/>
  <c r="N1631" i="33"/>
  <c r="O1634" i="33"/>
  <c r="N1639" i="33"/>
  <c r="O1642" i="33"/>
  <c r="N1647" i="33"/>
  <c r="O1650" i="33"/>
  <c r="N1655" i="33"/>
  <c r="O1658" i="33"/>
  <c r="N1663" i="33"/>
  <c r="O1666" i="33"/>
  <c r="N1671" i="33"/>
  <c r="O1674" i="33"/>
  <c r="N1679" i="33"/>
  <c r="O1682" i="33"/>
  <c r="N1687" i="33"/>
  <c r="O1690" i="33"/>
  <c r="N1695" i="33"/>
  <c r="O1698" i="33"/>
  <c r="N1318" i="33"/>
  <c r="N1321" i="33"/>
  <c r="O1413" i="33"/>
  <c r="O1435" i="33"/>
  <c r="N1519" i="33"/>
  <c r="N1546" i="33"/>
  <c r="N1562" i="33"/>
  <c r="N1578" i="33"/>
  <c r="N1594" i="33"/>
  <c r="O1703" i="33"/>
  <c r="O1708" i="33"/>
  <c r="O1719" i="33"/>
  <c r="O1724" i="33"/>
  <c r="O1735" i="33"/>
  <c r="N1740" i="33"/>
  <c r="N1744" i="33"/>
  <c r="N1748" i="33"/>
  <c r="N1752" i="33"/>
  <c r="N1756" i="33"/>
  <c r="N1760" i="33"/>
  <c r="N1764" i="33"/>
  <c r="N1768" i="33"/>
  <c r="N1772" i="33"/>
  <c r="N1776" i="33"/>
  <c r="N1780" i="33"/>
  <c r="N1784" i="33"/>
  <c r="N1788" i="33"/>
  <c r="N1792" i="33"/>
  <c r="N1796" i="33"/>
  <c r="N1800" i="33"/>
  <c r="N1804" i="33"/>
  <c r="N1808" i="33"/>
  <c r="N1812" i="33"/>
  <c r="N1816" i="33"/>
  <c r="N1820" i="33"/>
  <c r="N1824" i="33"/>
  <c r="N1828" i="33"/>
  <c r="N1832" i="33"/>
  <c r="N1836" i="33"/>
  <c r="N1840" i="33"/>
  <c r="N1844" i="33"/>
  <c r="N1848" i="33"/>
  <c r="N1852" i="33"/>
  <c r="N1856" i="33"/>
  <c r="N1860" i="33"/>
  <c r="N1864" i="33"/>
  <c r="N1868" i="33"/>
  <c r="N1872" i="33"/>
  <c r="N1876" i="33"/>
  <c r="N1880" i="33"/>
  <c r="N1884" i="33"/>
  <c r="N1888" i="33"/>
  <c r="N1892" i="33"/>
  <c r="N1896" i="33"/>
  <c r="O1897" i="33"/>
  <c r="N1899" i="33"/>
  <c r="O1902" i="33"/>
  <c r="N1904" i="33"/>
  <c r="O1905" i="33"/>
  <c r="N1907" i="33"/>
  <c r="O1910" i="33"/>
  <c r="N1912" i="33"/>
  <c r="O1913" i="33"/>
  <c r="N1915" i="33"/>
  <c r="O1918" i="33"/>
  <c r="N1920" i="33"/>
  <c r="O1921" i="33"/>
  <c r="N1923" i="33"/>
  <c r="O1926" i="33"/>
  <c r="N1928" i="33"/>
  <c r="O1929" i="33"/>
  <c r="N1931" i="33"/>
  <c r="O1934" i="33"/>
  <c r="N1936" i="33"/>
  <c r="O1937" i="33"/>
  <c r="N1939" i="33"/>
  <c r="O1942" i="33"/>
  <c r="N1944" i="33"/>
  <c r="O1945" i="33"/>
  <c r="N1947" i="33"/>
  <c r="O1950" i="33"/>
  <c r="N1229" i="33"/>
  <c r="O1232" i="33"/>
  <c r="N1235" i="33"/>
  <c r="O1236" i="33"/>
  <c r="O1229" i="33"/>
  <c r="N1231" i="33"/>
  <c r="O1235" i="33"/>
  <c r="O1917" i="33"/>
  <c r="N1924" i="33"/>
  <c r="N1932" i="33"/>
  <c r="N1935" i="33"/>
  <c r="O1941" i="33"/>
  <c r="O1946" i="33"/>
  <c r="O1228" i="33"/>
  <c r="O1234" i="33"/>
  <c r="O1470" i="33"/>
  <c r="O1491" i="33"/>
  <c r="N1515" i="33"/>
  <c r="N1590" i="33"/>
  <c r="O1607" i="33"/>
  <c r="O1639" i="33"/>
  <c r="O1671" i="33"/>
  <c r="O1687" i="33"/>
  <c r="N1705" i="33"/>
  <c r="O1714" i="33"/>
  <c r="N1721" i="33"/>
  <c r="O1730" i="33"/>
  <c r="N1737" i="33"/>
  <c r="O1753" i="33"/>
  <c r="O1777" i="33"/>
  <c r="O1789" i="33"/>
  <c r="O1793" i="33"/>
  <c r="O1797" i="33"/>
  <c r="O1813" i="33"/>
  <c r="O1825" i="33"/>
  <c r="O1829" i="33"/>
  <c r="O1833" i="33"/>
  <c r="O1853" i="33"/>
  <c r="O1885" i="33"/>
  <c r="O1889" i="33"/>
  <c r="N1897" i="33"/>
  <c r="O1916" i="33"/>
  <c r="O1932" i="33"/>
  <c r="N1937" i="33"/>
  <c r="O1948" i="33"/>
  <c r="O1230" i="33"/>
  <c r="N1236" i="33"/>
  <c r="O1297" i="33"/>
  <c r="N1300" i="33"/>
  <c r="N1404" i="33"/>
  <c r="O1407" i="33"/>
  <c r="O1443" i="33"/>
  <c r="O1475" i="33"/>
  <c r="O1486" i="33"/>
  <c r="N1507" i="33"/>
  <c r="N1523" i="33"/>
  <c r="N1534" i="33"/>
  <c r="N1550" i="33"/>
  <c r="N1566" i="33"/>
  <c r="N1582" i="33"/>
  <c r="N1598" i="33"/>
  <c r="N1606" i="33"/>
  <c r="N1614" i="33"/>
  <c r="N1622" i="33"/>
  <c r="N1630" i="33"/>
  <c r="N1638" i="33"/>
  <c r="N1646" i="33"/>
  <c r="N1654" i="33"/>
  <c r="N1662" i="33"/>
  <c r="N1670" i="33"/>
  <c r="N1678" i="33"/>
  <c r="N1686" i="33"/>
  <c r="N1694" i="33"/>
  <c r="N1702" i="33"/>
  <c r="O1706" i="33"/>
  <c r="N1711" i="33"/>
  <c r="N1713" i="33"/>
  <c r="N1718" i="33"/>
  <c r="O1722" i="33"/>
  <c r="N1727" i="33"/>
  <c r="N1729" i="33"/>
  <c r="N1734" i="33"/>
  <c r="O1738" i="33"/>
  <c r="O1742" i="33"/>
  <c r="O1746" i="33"/>
  <c r="O1750" i="33"/>
  <c r="O1754" i="33"/>
  <c r="O1758" i="33"/>
  <c r="O1762" i="33"/>
  <c r="O1766" i="33"/>
  <c r="O1770" i="33"/>
  <c r="O1774" i="33"/>
  <c r="O1778" i="33"/>
  <c r="O1782" i="33"/>
  <c r="O1786" i="33"/>
  <c r="O1790" i="33"/>
  <c r="O1794" i="33"/>
  <c r="O1798" i="33"/>
  <c r="O1802" i="33"/>
  <c r="O1806" i="33"/>
  <c r="O1810" i="33"/>
  <c r="O1814" i="33"/>
  <c r="O1818" i="33"/>
  <c r="O1822" i="33"/>
  <c r="O1826" i="33"/>
  <c r="O1830" i="33"/>
  <c r="O1834" i="33"/>
  <c r="O1838" i="33"/>
  <c r="O1842" i="33"/>
  <c r="O1846" i="33"/>
  <c r="O1850" i="33"/>
  <c r="O1854" i="33"/>
  <c r="O1858" i="33"/>
  <c r="O1862" i="33"/>
  <c r="O1866" i="33"/>
  <c r="O1870" i="33"/>
  <c r="O1874" i="33"/>
  <c r="O1878" i="33"/>
  <c r="O1882" i="33"/>
  <c r="O1886" i="33"/>
  <c r="O1890" i="33"/>
  <c r="O1894" i="33"/>
  <c r="O1896" i="33"/>
  <c r="N1901" i="33"/>
  <c r="O1904" i="33"/>
  <c r="N1909" i="33"/>
  <c r="O1912" i="33"/>
  <c r="N1917" i="33"/>
  <c r="O1920" i="33"/>
  <c r="N1925" i="33"/>
  <c r="O1928" i="33"/>
  <c r="N1933" i="33"/>
  <c r="O1936" i="33"/>
  <c r="N1941" i="33"/>
  <c r="O1944" i="33"/>
  <c r="N1949" i="33"/>
  <c r="N1228" i="33"/>
  <c r="N1234" i="33"/>
  <c r="O1906" i="33"/>
  <c r="N1916" i="33"/>
  <c r="N1919" i="33"/>
  <c r="O1925" i="33"/>
  <c r="N1927" i="33"/>
  <c r="O1933" i="33"/>
  <c r="O1938" i="33"/>
  <c r="N1943" i="33"/>
  <c r="N1948" i="33"/>
  <c r="N1233" i="33"/>
  <c r="O1427" i="33"/>
  <c r="O1459" i="33"/>
  <c r="N1542" i="33"/>
  <c r="N1574" i="33"/>
  <c r="O1615" i="33"/>
  <c r="O1623" i="33"/>
  <c r="O1647" i="33"/>
  <c r="O1655" i="33"/>
  <c r="O1663" i="33"/>
  <c r="O1695" i="33"/>
  <c r="O1757" i="33"/>
  <c r="O1761" i="33"/>
  <c r="O1765" i="33"/>
  <c r="O1781" i="33"/>
  <c r="O1785" i="33"/>
  <c r="O1805" i="33"/>
  <c r="O1817" i="33"/>
  <c r="O1837" i="33"/>
  <c r="O1841" i="33"/>
  <c r="O1845" i="33"/>
  <c r="O1857" i="33"/>
  <c r="O1877" i="33"/>
  <c r="O1881" i="33"/>
  <c r="O1900" i="33"/>
  <c r="N1905" i="33"/>
  <c r="O1908" i="33"/>
  <c r="O1924" i="33"/>
  <c r="N1232" i="33"/>
  <c r="N1402" i="33"/>
  <c r="O1451" i="33"/>
  <c r="N1511" i="33"/>
  <c r="N1527" i="33"/>
  <c r="N1538" i="33"/>
  <c r="N1554" i="33"/>
  <c r="N1570" i="33"/>
  <c r="N1586" i="33"/>
  <c r="N1601" i="33"/>
  <c r="O1604" i="33"/>
  <c r="N1609" i="33"/>
  <c r="O1612" i="33"/>
  <c r="N1617" i="33"/>
  <c r="O1620" i="33"/>
  <c r="N1625" i="33"/>
  <c r="O1628" i="33"/>
  <c r="N1633" i="33"/>
  <c r="O1636" i="33"/>
  <c r="N1641" i="33"/>
  <c r="O1644" i="33"/>
  <c r="N1649" i="33"/>
  <c r="O1652" i="33"/>
  <c r="N1657" i="33"/>
  <c r="O1660" i="33"/>
  <c r="N1665" i="33"/>
  <c r="O1668" i="33"/>
  <c r="N1673" i="33"/>
  <c r="O1676" i="33"/>
  <c r="N1681" i="33"/>
  <c r="O1684" i="33"/>
  <c r="N1689" i="33"/>
  <c r="O1692" i="33"/>
  <c r="N1697" i="33"/>
  <c r="O1700" i="33"/>
  <c r="O1711" i="33"/>
  <c r="O1716" i="33"/>
  <c r="O1727" i="33"/>
  <c r="O1732" i="33"/>
  <c r="N1741" i="33"/>
  <c r="N1745" i="33"/>
  <c r="N1749" i="33"/>
  <c r="N1753" i="33"/>
  <c r="N1757" i="33"/>
  <c r="N1761" i="33"/>
  <c r="N1765" i="33"/>
  <c r="N1769" i="33"/>
  <c r="N1773" i="33"/>
  <c r="N1777" i="33"/>
  <c r="N1781" i="33"/>
  <c r="N1785" i="33"/>
  <c r="N1789" i="33"/>
  <c r="N1793" i="33"/>
  <c r="N1797" i="33"/>
  <c r="N1801" i="33"/>
  <c r="N1805" i="33"/>
  <c r="N1809" i="33"/>
  <c r="N1813" i="33"/>
  <c r="N1817" i="33"/>
  <c r="N1821" i="33"/>
  <c r="N1825" i="33"/>
  <c r="N1829" i="33"/>
  <c r="N1833" i="33"/>
  <c r="N1837" i="33"/>
  <c r="N1841" i="33"/>
  <c r="N1845" i="33"/>
  <c r="N1849" i="33"/>
  <c r="N1853" i="33"/>
  <c r="N1857" i="33"/>
  <c r="N1861" i="33"/>
  <c r="N1865" i="33"/>
  <c r="N1869" i="33"/>
  <c r="N1873" i="33"/>
  <c r="N1877" i="33"/>
  <c r="N1881" i="33"/>
  <c r="N1885" i="33"/>
  <c r="N1889" i="33"/>
  <c r="N1893" i="33"/>
  <c r="O1898" i="33"/>
  <c r="N1900" i="33"/>
  <c r="O1901" i="33"/>
  <c r="N1903" i="33"/>
  <c r="N1908" i="33"/>
  <c r="O1909" i="33"/>
  <c r="N1911" i="33"/>
  <c r="O1914" i="33"/>
  <c r="O1922" i="33"/>
  <c r="O1930" i="33"/>
  <c r="N1940" i="33"/>
  <c r="O1949" i="33"/>
  <c r="O1502" i="33"/>
  <c r="N1558" i="33"/>
  <c r="O1599" i="33"/>
  <c r="O1631" i="33"/>
  <c r="O1679" i="33"/>
  <c r="N1703" i="33"/>
  <c r="N1710" i="33"/>
  <c r="N1719" i="33"/>
  <c r="N1726" i="33"/>
  <c r="N1735" i="33"/>
  <c r="O1741" i="33"/>
  <c r="O1745" i="33"/>
  <c r="O1749" i="33"/>
  <c r="O1769" i="33"/>
  <c r="O1773" i="33"/>
  <c r="O1801" i="33"/>
  <c r="O1809" i="33"/>
  <c r="O1821" i="33"/>
  <c r="O1849" i="33"/>
  <c r="O1861" i="33"/>
  <c r="O1865" i="33"/>
  <c r="O1869" i="33"/>
  <c r="O1873" i="33"/>
  <c r="O1893" i="33"/>
  <c r="N1913" i="33"/>
  <c r="N1921" i="33"/>
  <c r="N1929" i="33"/>
  <c r="O1940" i="33"/>
  <c r="N1945" i="33"/>
  <c r="O1233" i="33"/>
  <c r="N11" i="33"/>
  <c r="O12" i="33"/>
  <c r="N14" i="33"/>
  <c r="O15" i="33"/>
  <c r="N18" i="33"/>
  <c r="O19" i="33"/>
  <c r="N22" i="33"/>
  <c r="N25" i="33"/>
  <c r="O26" i="33"/>
  <c r="N30" i="33"/>
  <c r="O31" i="33"/>
  <c r="N36" i="33"/>
  <c r="O37" i="33"/>
  <c r="N40" i="33"/>
  <c r="O41" i="33"/>
  <c r="N44" i="33"/>
  <c r="O45" i="33"/>
  <c r="N48" i="33"/>
  <c r="O49" i="33"/>
  <c r="N52" i="33"/>
  <c r="O53" i="33"/>
  <c r="N56" i="33"/>
  <c r="O57" i="33"/>
  <c r="N60" i="33"/>
  <c r="O61" i="33"/>
  <c r="N64" i="33"/>
  <c r="O65" i="33"/>
  <c r="N68" i="33"/>
  <c r="O69" i="33"/>
  <c r="N72" i="33"/>
  <c r="O73" i="33"/>
  <c r="N76" i="33"/>
  <c r="O11" i="33"/>
  <c r="N13" i="33"/>
  <c r="O14" i="33"/>
  <c r="N17" i="33"/>
  <c r="O18" i="33"/>
  <c r="N21" i="33"/>
  <c r="O22" i="33"/>
  <c r="N24" i="33"/>
  <c r="O25" i="33"/>
  <c r="N28" i="33"/>
  <c r="N29" i="33"/>
  <c r="O30" i="33"/>
  <c r="N33" i="33"/>
  <c r="N35" i="33"/>
  <c r="O36" i="33"/>
  <c r="N39" i="33"/>
  <c r="O40" i="33"/>
  <c r="N43" i="33"/>
  <c r="O44" i="33"/>
  <c r="N47" i="33"/>
  <c r="O48" i="33"/>
  <c r="N51" i="33"/>
  <c r="O52" i="33"/>
  <c r="N55" i="33"/>
  <c r="O56" i="33"/>
  <c r="N59" i="33"/>
  <c r="O60" i="33"/>
  <c r="N63" i="33"/>
  <c r="O64" i="33"/>
  <c r="N67" i="33"/>
  <c r="O68" i="33"/>
  <c r="N71" i="33"/>
  <c r="O72" i="33"/>
  <c r="N75" i="33"/>
  <c r="O76" i="33"/>
  <c r="N79" i="33"/>
  <c r="O80" i="33"/>
  <c r="O16" i="33"/>
  <c r="O20" i="33"/>
  <c r="O23" i="33"/>
  <c r="O27" i="33"/>
  <c r="O32" i="33"/>
  <c r="O38" i="33"/>
  <c r="O42" i="33"/>
  <c r="O46" i="33"/>
  <c r="O50" i="33"/>
  <c r="O54" i="33"/>
  <c r="O58" i="33"/>
  <c r="O62" i="33"/>
  <c r="O66" i="33"/>
  <c r="O70" i="33"/>
  <c r="O74" i="33"/>
  <c r="N78" i="33"/>
  <c r="O81" i="33"/>
  <c r="N84" i="33"/>
  <c r="O85" i="33"/>
  <c r="N88" i="33"/>
  <c r="O89" i="33"/>
  <c r="N92" i="33"/>
  <c r="O93" i="33"/>
  <c r="N96" i="33"/>
  <c r="O97" i="33"/>
  <c r="N100" i="33"/>
  <c r="O101" i="33"/>
  <c r="N104" i="33"/>
  <c r="O105" i="33"/>
  <c r="N108" i="33"/>
  <c r="O109" i="33"/>
  <c r="N112" i="33"/>
  <c r="O113" i="33"/>
  <c r="N116" i="33"/>
  <c r="O117" i="33"/>
  <c r="N120" i="33"/>
  <c r="O121" i="33"/>
  <c r="N124" i="33"/>
  <c r="O125" i="33"/>
  <c r="N128" i="33"/>
  <c r="O129" i="33"/>
  <c r="N132" i="33"/>
  <c r="O133" i="33"/>
  <c r="N136" i="33"/>
  <c r="O137" i="33"/>
  <c r="N140" i="33"/>
  <c r="O141" i="33"/>
  <c r="N144" i="33"/>
  <c r="O145" i="33"/>
  <c r="N148" i="33"/>
  <c r="O149" i="33"/>
  <c r="N152" i="33"/>
  <c r="O153" i="33"/>
  <c r="N156" i="33"/>
  <c r="O157" i="33"/>
  <c r="N160" i="33"/>
  <c r="O161" i="33"/>
  <c r="N164" i="33"/>
  <c r="O165" i="33"/>
  <c r="N12" i="33"/>
  <c r="N15" i="33"/>
  <c r="N19" i="33"/>
  <c r="N26" i="33"/>
  <c r="N31" i="33"/>
  <c r="N37" i="33"/>
  <c r="N41" i="33"/>
  <c r="N45" i="33"/>
  <c r="N49" i="33"/>
  <c r="N53" i="33"/>
  <c r="N57" i="33"/>
  <c r="N61" i="33"/>
  <c r="N65" i="33"/>
  <c r="N69" i="33"/>
  <c r="N73" i="33"/>
  <c r="N77" i="33"/>
  <c r="O78" i="33"/>
  <c r="N80" i="33"/>
  <c r="N83" i="33"/>
  <c r="O84" i="33"/>
  <c r="N87" i="33"/>
  <c r="O88" i="33"/>
  <c r="N91" i="33"/>
  <c r="O92" i="33"/>
  <c r="N95" i="33"/>
  <c r="O96" i="33"/>
  <c r="N99" i="33"/>
  <c r="O100" i="33"/>
  <c r="N103" i="33"/>
  <c r="O104" i="33"/>
  <c r="N107" i="33"/>
  <c r="O108" i="33"/>
  <c r="N111" i="33"/>
  <c r="O112" i="33"/>
  <c r="N115" i="33"/>
  <c r="O116" i="33"/>
  <c r="N119" i="33"/>
  <c r="O120" i="33"/>
  <c r="N123" i="33"/>
  <c r="O124" i="33"/>
  <c r="N127" i="33"/>
  <c r="O128" i="33"/>
  <c r="N131" i="33"/>
  <c r="O132" i="33"/>
  <c r="N135" i="33"/>
  <c r="O136" i="33"/>
  <c r="N139" i="33"/>
  <c r="O140" i="33"/>
  <c r="N143" i="33"/>
  <c r="O144" i="33"/>
  <c r="N147" i="33"/>
  <c r="O148" i="33"/>
  <c r="N151" i="33"/>
  <c r="O152" i="33"/>
  <c r="N155" i="33"/>
  <c r="O156" i="33"/>
  <c r="N159" i="33"/>
  <c r="O160" i="33"/>
  <c r="N163" i="33"/>
  <c r="O164" i="33"/>
  <c r="N167" i="33"/>
  <c r="O168" i="33"/>
  <c r="N171" i="33"/>
  <c r="O172" i="33"/>
  <c r="N175" i="33"/>
  <c r="O176" i="33"/>
  <c r="N179" i="33"/>
  <c r="O180" i="33"/>
  <c r="N183" i="33"/>
  <c r="O184" i="33"/>
  <c r="N187" i="33"/>
  <c r="O188" i="33"/>
  <c r="N191" i="33"/>
  <c r="O192" i="33"/>
  <c r="N195" i="33"/>
  <c r="O196" i="33"/>
  <c r="N199" i="33"/>
  <c r="O200" i="33"/>
  <c r="N203" i="33"/>
  <c r="O204" i="33"/>
  <c r="N207" i="33"/>
  <c r="O208" i="33"/>
  <c r="N211" i="33"/>
  <c r="O212" i="33"/>
  <c r="N215" i="33"/>
  <c r="O216" i="33"/>
  <c r="N219" i="33"/>
  <c r="O220" i="33"/>
  <c r="N223" i="33"/>
  <c r="O13" i="33"/>
  <c r="N16" i="33"/>
  <c r="O21" i="33"/>
  <c r="N23" i="33"/>
  <c r="O28" i="33"/>
  <c r="O33" i="33"/>
  <c r="O35" i="33"/>
  <c r="N38" i="33"/>
  <c r="O43" i="33"/>
  <c r="N46" i="33"/>
  <c r="O51" i="33"/>
  <c r="N54" i="33"/>
  <c r="O59" i="33"/>
  <c r="N62" i="33"/>
  <c r="O67" i="33"/>
  <c r="N70" i="33"/>
  <c r="O75" i="33"/>
  <c r="O82" i="33"/>
  <c r="O86" i="33"/>
  <c r="O90" i="33"/>
  <c r="O94" i="33"/>
  <c r="O98" i="33"/>
  <c r="O102" i="33"/>
  <c r="O106" i="33"/>
  <c r="O110" i="33"/>
  <c r="O114" i="33"/>
  <c r="O118" i="33"/>
  <c r="O122" i="33"/>
  <c r="O126" i="33"/>
  <c r="O130" i="33"/>
  <c r="O134" i="33"/>
  <c r="O138" i="33"/>
  <c r="O142" i="33"/>
  <c r="O146" i="33"/>
  <c r="O150" i="33"/>
  <c r="O154" i="33"/>
  <c r="O158" i="33"/>
  <c r="O162" i="33"/>
  <c r="O166" i="33"/>
  <c r="N168" i="33"/>
  <c r="O171" i="33"/>
  <c r="N173" i="33"/>
  <c r="O174" i="33"/>
  <c r="N176" i="33"/>
  <c r="O179" i="33"/>
  <c r="N181" i="33"/>
  <c r="O182" i="33"/>
  <c r="N184" i="33"/>
  <c r="O187" i="33"/>
  <c r="N189" i="33"/>
  <c r="O190" i="33"/>
  <c r="N192" i="33"/>
  <c r="O195" i="33"/>
  <c r="N197" i="33"/>
  <c r="O198" i="33"/>
  <c r="N200" i="33"/>
  <c r="O203" i="33"/>
  <c r="N205" i="33"/>
  <c r="O206" i="33"/>
  <c r="N208" i="33"/>
  <c r="O211" i="33"/>
  <c r="N213" i="33"/>
  <c r="O214" i="33"/>
  <c r="N216" i="33"/>
  <c r="O219" i="33"/>
  <c r="N221" i="33"/>
  <c r="O222" i="33"/>
  <c r="N224" i="33"/>
  <c r="O225" i="33"/>
  <c r="N228" i="33"/>
  <c r="O229" i="33"/>
  <c r="N232" i="33"/>
  <c r="O233" i="33"/>
  <c r="N236" i="33"/>
  <c r="O237" i="33"/>
  <c r="N240" i="33"/>
  <c r="O241" i="33"/>
  <c r="N244" i="33"/>
  <c r="O245" i="33"/>
  <c r="N248" i="33"/>
  <c r="O249" i="33"/>
  <c r="N252" i="33"/>
  <c r="O253" i="33"/>
  <c r="N256" i="33"/>
  <c r="O257" i="33"/>
  <c r="N81" i="33"/>
  <c r="N85" i="33"/>
  <c r="N89" i="33"/>
  <c r="N93" i="33"/>
  <c r="N97" i="33"/>
  <c r="N101" i="33"/>
  <c r="N105" i="33"/>
  <c r="N109" i="33"/>
  <c r="N113" i="33"/>
  <c r="N117" i="33"/>
  <c r="N121" i="33"/>
  <c r="N125" i="33"/>
  <c r="N129" i="33"/>
  <c r="N133" i="33"/>
  <c r="N137" i="33"/>
  <c r="N141" i="33"/>
  <c r="N145" i="33"/>
  <c r="N149" i="33"/>
  <c r="N153" i="33"/>
  <c r="N157" i="33"/>
  <c r="N161" i="33"/>
  <c r="N165" i="33"/>
  <c r="N170" i="33"/>
  <c r="O173" i="33"/>
  <c r="N178" i="33"/>
  <c r="O181" i="33"/>
  <c r="N186" i="33"/>
  <c r="O189" i="33"/>
  <c r="N194" i="33"/>
  <c r="O197" i="33"/>
  <c r="N202" i="33"/>
  <c r="O205" i="33"/>
  <c r="N210" i="33"/>
  <c r="O213" i="33"/>
  <c r="N218" i="33"/>
  <c r="O221" i="33"/>
  <c r="O224" i="33"/>
  <c r="N227" i="33"/>
  <c r="O228" i="33"/>
  <c r="N231" i="33"/>
  <c r="O232" i="33"/>
  <c r="N235" i="33"/>
  <c r="O236" i="33"/>
  <c r="N239" i="33"/>
  <c r="O240" i="33"/>
  <c r="N243" i="33"/>
  <c r="O244" i="33"/>
  <c r="N247" i="33"/>
  <c r="O248" i="33"/>
  <c r="O252" i="33"/>
  <c r="N255" i="33"/>
  <c r="O256" i="33"/>
  <c r="N261" i="33"/>
  <c r="O262" i="33"/>
  <c r="N265" i="33"/>
  <c r="O266" i="33"/>
  <c r="N269" i="33"/>
  <c r="O270" i="33"/>
  <c r="N273" i="33"/>
  <c r="O274" i="33"/>
  <c r="N277" i="33"/>
  <c r="O278" i="33"/>
  <c r="N281" i="33"/>
  <c r="O282" i="33"/>
  <c r="N285" i="33"/>
  <c r="O286" i="33"/>
  <c r="N289" i="33"/>
  <c r="O290" i="33"/>
  <c r="N293" i="33"/>
  <c r="O294" i="33"/>
  <c r="N297" i="33"/>
  <c r="O17" i="33"/>
  <c r="N20" i="33"/>
  <c r="O24" i="33"/>
  <c r="N27" i="33"/>
  <c r="O29" i="33"/>
  <c r="N32" i="33"/>
  <c r="O39" i="33"/>
  <c r="N42" i="33"/>
  <c r="O47" i="33"/>
  <c r="N50" i="33"/>
  <c r="O55" i="33"/>
  <c r="N58" i="33"/>
  <c r="O63" i="33"/>
  <c r="N66" i="33"/>
  <c r="O71" i="33"/>
  <c r="N74" i="33"/>
  <c r="O79" i="33"/>
  <c r="O83" i="33"/>
  <c r="O87" i="33"/>
  <c r="O91" i="33"/>
  <c r="O95" i="33"/>
  <c r="O99" i="33"/>
  <c r="O103" i="33"/>
  <c r="O107" i="33"/>
  <c r="O111" i="33"/>
  <c r="O115" i="33"/>
  <c r="O119" i="33"/>
  <c r="O123" i="33"/>
  <c r="O127" i="33"/>
  <c r="O131" i="33"/>
  <c r="O135" i="33"/>
  <c r="O139" i="33"/>
  <c r="O143" i="33"/>
  <c r="O147" i="33"/>
  <c r="O151" i="33"/>
  <c r="O155" i="33"/>
  <c r="O159" i="33"/>
  <c r="O163" i="33"/>
  <c r="O167" i="33"/>
  <c r="N169" i="33"/>
  <c r="O170" i="33"/>
  <c r="N172" i="33"/>
  <c r="O175" i="33"/>
  <c r="N177" i="33"/>
  <c r="O178" i="33"/>
  <c r="N180" i="33"/>
  <c r="O183" i="33"/>
  <c r="N185" i="33"/>
  <c r="O186" i="33"/>
  <c r="N188" i="33"/>
  <c r="O191" i="33"/>
  <c r="N193" i="33"/>
  <c r="O194" i="33"/>
  <c r="N196" i="33"/>
  <c r="O199" i="33"/>
  <c r="N201" i="33"/>
  <c r="O202" i="33"/>
  <c r="N204" i="33"/>
  <c r="O207" i="33"/>
  <c r="N209" i="33"/>
  <c r="N86" i="33"/>
  <c r="N102" i="33"/>
  <c r="N118" i="33"/>
  <c r="N134" i="33"/>
  <c r="N150" i="33"/>
  <c r="N166" i="33"/>
  <c r="O169" i="33"/>
  <c r="N182" i="33"/>
  <c r="O185" i="33"/>
  <c r="N198" i="33"/>
  <c r="O201" i="33"/>
  <c r="O210" i="33"/>
  <c r="O215" i="33"/>
  <c r="O217" i="33"/>
  <c r="N222" i="33"/>
  <c r="O226" i="33"/>
  <c r="O230" i="33"/>
  <c r="O234" i="33"/>
  <c r="O238" i="33"/>
  <c r="O242" i="33"/>
  <c r="O246" i="33"/>
  <c r="O250" i="33"/>
  <c r="O254" i="33"/>
  <c r="O258" i="33"/>
  <c r="O261" i="33"/>
  <c r="N263" i="33"/>
  <c r="O264" i="33"/>
  <c r="N266" i="33"/>
  <c r="O269" i="33"/>
  <c r="N271" i="33"/>
  <c r="O272" i="33"/>
  <c r="N274" i="33"/>
  <c r="O277" i="33"/>
  <c r="N279" i="33"/>
  <c r="O280" i="33"/>
  <c r="N282" i="33"/>
  <c r="O285" i="33"/>
  <c r="N287" i="33"/>
  <c r="O288" i="33"/>
  <c r="N290" i="33"/>
  <c r="O293" i="33"/>
  <c r="N295" i="33"/>
  <c r="O296" i="33"/>
  <c r="N298" i="33"/>
  <c r="O299" i="33"/>
  <c r="N302" i="33"/>
  <c r="O303" i="33"/>
  <c r="N306" i="33"/>
  <c r="O307" i="33"/>
  <c r="N310" i="33"/>
  <c r="O311" i="33"/>
  <c r="N314" i="33"/>
  <c r="O315" i="33"/>
  <c r="N318" i="33"/>
  <c r="O319" i="33"/>
  <c r="N322" i="33"/>
  <c r="O323" i="33"/>
  <c r="N326" i="33"/>
  <c r="O327" i="33"/>
  <c r="N330" i="33"/>
  <c r="O331" i="33"/>
  <c r="N334" i="33"/>
  <c r="O335" i="33"/>
  <c r="N338" i="33"/>
  <c r="O339" i="33"/>
  <c r="O341" i="33"/>
  <c r="N344" i="33"/>
  <c r="O345" i="33"/>
  <c r="N348" i="33"/>
  <c r="O349" i="33"/>
  <c r="N352" i="33"/>
  <c r="O353" i="33"/>
  <c r="N356" i="33"/>
  <c r="O357" i="33"/>
  <c r="N360" i="33"/>
  <c r="O361" i="33"/>
  <c r="N364" i="33"/>
  <c r="O365" i="33"/>
  <c r="N368" i="33"/>
  <c r="O369" i="33"/>
  <c r="N372" i="33"/>
  <c r="O373" i="33"/>
  <c r="N376" i="33"/>
  <c r="O377" i="33"/>
  <c r="N380" i="33"/>
  <c r="O381" i="33"/>
  <c r="N384" i="33"/>
  <c r="O385" i="33"/>
  <c r="N388" i="33"/>
  <c r="O389" i="33"/>
  <c r="N392" i="33"/>
  <c r="O393" i="33"/>
  <c r="N396" i="33"/>
  <c r="O397" i="33"/>
  <c r="N400" i="33"/>
  <c r="O401" i="33"/>
  <c r="N404" i="33"/>
  <c r="O405" i="33"/>
  <c r="O408" i="33"/>
  <c r="N411" i="33"/>
  <c r="O412" i="33"/>
  <c r="N415" i="33"/>
  <c r="O416" i="33"/>
  <c r="N419" i="33"/>
  <c r="O420" i="33"/>
  <c r="N423" i="33"/>
  <c r="O424" i="33"/>
  <c r="N427" i="33"/>
  <c r="O428" i="33"/>
  <c r="N431" i="33"/>
  <c r="O432" i="33"/>
  <c r="N434" i="33"/>
  <c r="O435" i="33"/>
  <c r="N438" i="33"/>
  <c r="O439" i="33"/>
  <c r="N442" i="33"/>
  <c r="O443" i="33"/>
  <c r="N446" i="33"/>
  <c r="O447" i="33"/>
  <c r="O450" i="33"/>
  <c r="N453" i="33"/>
  <c r="O454" i="33"/>
  <c r="N457" i="33"/>
  <c r="O458" i="33"/>
  <c r="N461" i="33"/>
  <c r="O462" i="33"/>
  <c r="N465" i="33"/>
  <c r="O466" i="33"/>
  <c r="N469" i="33"/>
  <c r="O470" i="33"/>
  <c r="N473" i="33"/>
  <c r="O474" i="33"/>
  <c r="N477" i="33"/>
  <c r="O478" i="33"/>
  <c r="N481" i="33"/>
  <c r="O482" i="33"/>
  <c r="N485" i="33"/>
  <c r="O486" i="33"/>
  <c r="O77" i="33"/>
  <c r="N90" i="33"/>
  <c r="N106" i="33"/>
  <c r="N122" i="33"/>
  <c r="N138" i="33"/>
  <c r="N154" i="33"/>
  <c r="N220" i="33"/>
  <c r="N225" i="33"/>
  <c r="N229" i="33"/>
  <c r="N233" i="33"/>
  <c r="N237" i="33"/>
  <c r="N241" i="33"/>
  <c r="N245" i="33"/>
  <c r="N249" i="33"/>
  <c r="N253" i="33"/>
  <c r="N257" i="33"/>
  <c r="N260" i="33"/>
  <c r="O263" i="33"/>
  <c r="N268" i="33"/>
  <c r="O271" i="33"/>
  <c r="N276" i="33"/>
  <c r="O279" i="33"/>
  <c r="N284" i="33"/>
  <c r="O287" i="33"/>
  <c r="N292" i="33"/>
  <c r="O295" i="33"/>
  <c r="O298" i="33"/>
  <c r="N301" i="33"/>
  <c r="O302" i="33"/>
  <c r="N305" i="33"/>
  <c r="O306" i="33"/>
  <c r="N309" i="33"/>
  <c r="O310" i="33"/>
  <c r="N313" i="33"/>
  <c r="O314" i="33"/>
  <c r="N317" i="33"/>
  <c r="O318" i="33"/>
  <c r="N321" i="33"/>
  <c r="O322" i="33"/>
  <c r="N325" i="33"/>
  <c r="O326" i="33"/>
  <c r="N329" i="33"/>
  <c r="O330" i="33"/>
  <c r="N333" i="33"/>
  <c r="O334" i="33"/>
  <c r="N337" i="33"/>
  <c r="O338" i="33"/>
  <c r="N343" i="33"/>
  <c r="O344" i="33"/>
  <c r="N347" i="33"/>
  <c r="O348" i="33"/>
  <c r="N351" i="33"/>
  <c r="O352" i="33"/>
  <c r="N355" i="33"/>
  <c r="O356" i="33"/>
  <c r="N359" i="33"/>
  <c r="O360" i="33"/>
  <c r="N363" i="33"/>
  <c r="O364" i="33"/>
  <c r="N367" i="33"/>
  <c r="O368" i="33"/>
  <c r="N371" i="33"/>
  <c r="O372" i="33"/>
  <c r="N375" i="33"/>
  <c r="O376" i="33"/>
  <c r="N379" i="33"/>
  <c r="O380" i="33"/>
  <c r="N383" i="33"/>
  <c r="O384" i="33"/>
  <c r="N387" i="33"/>
  <c r="O388" i="33"/>
  <c r="N391" i="33"/>
  <c r="O392" i="33"/>
  <c r="N395" i="33"/>
  <c r="O396" i="33"/>
  <c r="N399" i="33"/>
  <c r="O400" i="33"/>
  <c r="N403" i="33"/>
  <c r="O404" i="33"/>
  <c r="N407" i="33"/>
  <c r="N410" i="33"/>
  <c r="O411" i="33"/>
  <c r="N414" i="33"/>
  <c r="O415" i="33"/>
  <c r="N418" i="33"/>
  <c r="O419" i="33"/>
  <c r="N422" i="33"/>
  <c r="O423" i="33"/>
  <c r="N426" i="33"/>
  <c r="O427" i="33"/>
  <c r="N430" i="33"/>
  <c r="O431" i="33"/>
  <c r="O434" i="33"/>
  <c r="N437" i="33"/>
  <c r="O438" i="33"/>
  <c r="N441" i="33"/>
  <c r="O442" i="33"/>
  <c r="N445" i="33"/>
  <c r="O446" i="33"/>
  <c r="N449" i="33"/>
  <c r="N452" i="33"/>
  <c r="O453" i="33"/>
  <c r="N456" i="33"/>
  <c r="O457" i="33"/>
  <c r="N460" i="33"/>
  <c r="O461" i="33"/>
  <c r="N464" i="33"/>
  <c r="O465" i="33"/>
  <c r="N468" i="33"/>
  <c r="O469" i="33"/>
  <c r="N472" i="33"/>
  <c r="O473" i="33"/>
  <c r="N476" i="33"/>
  <c r="O477" i="33"/>
  <c r="N480" i="33"/>
  <c r="O481" i="33"/>
  <c r="N484" i="33"/>
  <c r="O485" i="33"/>
  <c r="N488" i="33"/>
  <c r="O489" i="33"/>
  <c r="N94" i="33"/>
  <c r="N110" i="33"/>
  <c r="N126" i="33"/>
  <c r="N142" i="33"/>
  <c r="N158" i="33"/>
  <c r="N174" i="33"/>
  <c r="O177" i="33"/>
  <c r="N190" i="33"/>
  <c r="O193" i="33"/>
  <c r="N206" i="33"/>
  <c r="O209" i="33"/>
  <c r="N214" i="33"/>
  <c r="O218" i="33"/>
  <c r="O223" i="33"/>
  <c r="O227" i="33"/>
  <c r="O231" i="33"/>
  <c r="O235" i="33"/>
  <c r="O239" i="33"/>
  <c r="O243" i="33"/>
  <c r="O247" i="33"/>
  <c r="O255" i="33"/>
  <c r="N259" i="33"/>
  <c r="O260" i="33"/>
  <c r="N262" i="33"/>
  <c r="O265" i="33"/>
  <c r="N267" i="33"/>
  <c r="O268" i="33"/>
  <c r="N270" i="33"/>
  <c r="O273" i="33"/>
  <c r="N275" i="33"/>
  <c r="O276" i="33"/>
  <c r="N278" i="33"/>
  <c r="O281" i="33"/>
  <c r="N283" i="33"/>
  <c r="O284" i="33"/>
  <c r="N286" i="33"/>
  <c r="O289" i="33"/>
  <c r="N291" i="33"/>
  <c r="O292" i="33"/>
  <c r="N294" i="33"/>
  <c r="O297" i="33"/>
  <c r="N300" i="33"/>
  <c r="O301" i="33"/>
  <c r="N304" i="33"/>
  <c r="O305" i="33"/>
  <c r="N308" i="33"/>
  <c r="O309" i="33"/>
  <c r="N312" i="33"/>
  <c r="O313" i="33"/>
  <c r="N316" i="33"/>
  <c r="O317" i="33"/>
  <c r="N320" i="33"/>
  <c r="O321" i="33"/>
  <c r="N324" i="33"/>
  <c r="O325" i="33"/>
  <c r="N328" i="33"/>
  <c r="O329" i="33"/>
  <c r="N332" i="33"/>
  <c r="O333" i="33"/>
  <c r="N336" i="33"/>
  <c r="O337" i="33"/>
  <c r="N340" i="33"/>
  <c r="N342" i="33"/>
  <c r="O343" i="33"/>
  <c r="N346" i="33"/>
  <c r="O347" i="33"/>
  <c r="N350" i="33"/>
  <c r="O351" i="33"/>
  <c r="N354" i="33"/>
  <c r="O355" i="33"/>
  <c r="N358" i="33"/>
  <c r="O359" i="33"/>
  <c r="N362" i="33"/>
  <c r="O363" i="33"/>
  <c r="N366" i="33"/>
  <c r="O367" i="33"/>
  <c r="N370" i="33"/>
  <c r="O371" i="33"/>
  <c r="N374" i="33"/>
  <c r="O375" i="33"/>
  <c r="N378" i="33"/>
  <c r="O379" i="33"/>
  <c r="N382" i="33"/>
  <c r="O383" i="33"/>
  <c r="N386" i="33"/>
  <c r="O387" i="33"/>
  <c r="N390" i="33"/>
  <c r="O391" i="33"/>
  <c r="N394" i="33"/>
  <c r="O395" i="33"/>
  <c r="N398" i="33"/>
  <c r="O399" i="33"/>
  <c r="N402" i="33"/>
  <c r="O403" i="33"/>
  <c r="N406" i="33"/>
  <c r="O407" i="33"/>
  <c r="N409" i="33"/>
  <c r="O410" i="33"/>
  <c r="N413" i="33"/>
  <c r="O414" i="33"/>
  <c r="N417" i="33"/>
  <c r="O418" i="33"/>
  <c r="N421" i="33"/>
  <c r="O422" i="33"/>
  <c r="N425" i="33"/>
  <c r="O426" i="33"/>
  <c r="N429" i="33"/>
  <c r="O430" i="33"/>
  <c r="N433" i="33"/>
  <c r="N436" i="33"/>
  <c r="O437" i="33"/>
  <c r="N440" i="33"/>
  <c r="O441" i="33"/>
  <c r="N444" i="33"/>
  <c r="O445" i="33"/>
  <c r="N448" i="33"/>
  <c r="O449" i="33"/>
  <c r="N451" i="33"/>
  <c r="O452" i="33"/>
  <c r="N455" i="33"/>
  <c r="O456" i="33"/>
  <c r="N459" i="33"/>
  <c r="O460" i="33"/>
  <c r="N463" i="33"/>
  <c r="O464" i="33"/>
  <c r="N467" i="33"/>
  <c r="O468" i="33"/>
  <c r="N471" i="33"/>
  <c r="O472" i="33"/>
  <c r="N475" i="33"/>
  <c r="O476" i="33"/>
  <c r="N479" i="33"/>
  <c r="O480" i="33"/>
  <c r="N483" i="33"/>
  <c r="O484" i="33"/>
  <c r="N487" i="33"/>
  <c r="O488" i="33"/>
  <c r="N82" i="33"/>
  <c r="N98" i="33"/>
  <c r="N114" i="33"/>
  <c r="N130" i="33"/>
  <c r="N146" i="33"/>
  <c r="N162" i="33"/>
  <c r="N212" i="33"/>
  <c r="N217" i="33"/>
  <c r="N226" i="33"/>
  <c r="N230" i="33"/>
  <c r="N234" i="33"/>
  <c r="N238" i="33"/>
  <c r="N242" i="33"/>
  <c r="N246" i="33"/>
  <c r="N250" i="33"/>
  <c r="N254" i="33"/>
  <c r="N258" i="33"/>
  <c r="O259" i="33"/>
  <c r="N264" i="33"/>
  <c r="O267" i="33"/>
  <c r="N272" i="33"/>
  <c r="O275" i="33"/>
  <c r="N280" i="33"/>
  <c r="O283" i="33"/>
  <c r="N288" i="33"/>
  <c r="O291" i="33"/>
  <c r="N296" i="33"/>
  <c r="N299" i="33"/>
  <c r="O300" i="33"/>
  <c r="N303" i="33"/>
  <c r="O304" i="33"/>
  <c r="N307" i="33"/>
  <c r="O308" i="33"/>
  <c r="N311" i="33"/>
  <c r="O312" i="33"/>
  <c r="N315" i="33"/>
  <c r="O316" i="33"/>
  <c r="N319" i="33"/>
  <c r="O320" i="33"/>
  <c r="N323" i="33"/>
  <c r="O324" i="33"/>
  <c r="N327" i="33"/>
  <c r="O328" i="33"/>
  <c r="N331" i="33"/>
  <c r="O332" i="33"/>
  <c r="N335" i="33"/>
  <c r="O336" i="33"/>
  <c r="N339" i="33"/>
  <c r="O340" i="33"/>
  <c r="N341" i="33"/>
  <c r="O342" i="33"/>
  <c r="N345" i="33"/>
  <c r="O346" i="33"/>
  <c r="N489" i="33"/>
  <c r="N492" i="33"/>
  <c r="O493" i="33"/>
  <c r="N496" i="33"/>
  <c r="O497" i="33"/>
  <c r="N500" i="33"/>
  <c r="O501" i="33"/>
  <c r="N504" i="33"/>
  <c r="O505" i="33"/>
  <c r="N508" i="33"/>
  <c r="O509" i="33"/>
  <c r="N512" i="33"/>
  <c r="O513" i="33"/>
  <c r="N516" i="33"/>
  <c r="O517" i="33"/>
  <c r="N520" i="33"/>
  <c r="O521" i="33"/>
  <c r="N524" i="33"/>
  <c r="O525" i="33"/>
  <c r="N528" i="33"/>
  <c r="O529" i="33"/>
  <c r="N532" i="33"/>
  <c r="O533" i="33"/>
  <c r="N536" i="33"/>
  <c r="O537" i="33"/>
  <c r="N540" i="33"/>
  <c r="O541" i="33"/>
  <c r="N544" i="33"/>
  <c r="O545" i="33"/>
  <c r="N550" i="33"/>
  <c r="O551" i="33"/>
  <c r="N554" i="33"/>
  <c r="O555" i="33"/>
  <c r="O559" i="33"/>
  <c r="N349" i="33"/>
  <c r="O354" i="33"/>
  <c r="N357" i="33"/>
  <c r="O362" i="33"/>
  <c r="N365" i="33"/>
  <c r="O370" i="33"/>
  <c r="N373" i="33"/>
  <c r="O378" i="33"/>
  <c r="N381" i="33"/>
  <c r="O386" i="33"/>
  <c r="N389" i="33"/>
  <c r="O394" i="33"/>
  <c r="N397" i="33"/>
  <c r="O402" i="33"/>
  <c r="N405" i="33"/>
  <c r="N408" i="33"/>
  <c r="O413" i="33"/>
  <c r="N416" i="33"/>
  <c r="O421" i="33"/>
  <c r="N424" i="33"/>
  <c r="O429" i="33"/>
  <c r="N432" i="33"/>
  <c r="N435" i="33"/>
  <c r="O440" i="33"/>
  <c r="N443" i="33"/>
  <c r="O448" i="33"/>
  <c r="N450" i="33"/>
  <c r="O455" i="33"/>
  <c r="N458" i="33"/>
  <c r="O463" i="33"/>
  <c r="N466" i="33"/>
  <c r="O471" i="33"/>
  <c r="N474" i="33"/>
  <c r="O479" i="33"/>
  <c r="N482" i="33"/>
  <c r="O487" i="33"/>
  <c r="N491" i="33"/>
  <c r="O492" i="33"/>
  <c r="N495" i="33"/>
  <c r="O496" i="33"/>
  <c r="N499" i="33"/>
  <c r="O500" i="33"/>
  <c r="N503" i="33"/>
  <c r="O504" i="33"/>
  <c r="N507" i="33"/>
  <c r="O508" i="33"/>
  <c r="N511" i="33"/>
  <c r="O512" i="33"/>
  <c r="N515" i="33"/>
  <c r="O516" i="33"/>
  <c r="N519" i="33"/>
  <c r="O520" i="33"/>
  <c r="N523" i="33"/>
  <c r="O524" i="33"/>
  <c r="N527" i="33"/>
  <c r="O528" i="33"/>
  <c r="N531" i="33"/>
  <c r="O532" i="33"/>
  <c r="N535" i="33"/>
  <c r="O536" i="33"/>
  <c r="N539" i="33"/>
  <c r="O540" i="33"/>
  <c r="N543" i="33"/>
  <c r="O544" i="33"/>
  <c r="N547" i="33"/>
  <c r="N490" i="33"/>
  <c r="O491" i="33"/>
  <c r="N494" i="33"/>
  <c r="O495" i="33"/>
  <c r="N498" i="33"/>
  <c r="O499" i="33"/>
  <c r="N502" i="33"/>
  <c r="O503" i="33"/>
  <c r="N506" i="33"/>
  <c r="O507" i="33"/>
  <c r="N510" i="33"/>
  <c r="O511" i="33"/>
  <c r="N514" i="33"/>
  <c r="O515" i="33"/>
  <c r="N518" i="33"/>
  <c r="O519" i="33"/>
  <c r="N522" i="33"/>
  <c r="O523" i="33"/>
  <c r="N526" i="33"/>
  <c r="O527" i="33"/>
  <c r="N530" i="33"/>
  <c r="O531" i="33"/>
  <c r="N534" i="33"/>
  <c r="O535" i="33"/>
  <c r="N538" i="33"/>
  <c r="O539" i="33"/>
  <c r="N542" i="33"/>
  <c r="O543" i="33"/>
  <c r="N546" i="33"/>
  <c r="O547" i="33"/>
  <c r="N552" i="33"/>
  <c r="O553" i="33"/>
  <c r="N560" i="33"/>
  <c r="O350" i="33"/>
  <c r="N353" i="33"/>
  <c r="O358" i="33"/>
  <c r="N361" i="33"/>
  <c r="O366" i="33"/>
  <c r="N369" i="33"/>
  <c r="O374" i="33"/>
  <c r="N377" i="33"/>
  <c r="O382" i="33"/>
  <c r="N385" i="33"/>
  <c r="O390" i="33"/>
  <c r="N393" i="33"/>
  <c r="O398" i="33"/>
  <c r="N401" i="33"/>
  <c r="O406" i="33"/>
  <c r="O409" i="33"/>
  <c r="N412" i="33"/>
  <c r="O417" i="33"/>
  <c r="N420" i="33"/>
  <c r="O425" i="33"/>
  <c r="N428" i="33"/>
  <c r="O433" i="33"/>
  <c r="O436" i="33"/>
  <c r="N439" i="33"/>
  <c r="O444" i="33"/>
  <c r="N447" i="33"/>
  <c r="O451" i="33"/>
  <c r="N454" i="33"/>
  <c r="O459" i="33"/>
  <c r="N462" i="33"/>
  <c r="O467" i="33"/>
  <c r="N470" i="33"/>
  <c r="O475" i="33"/>
  <c r="N478" i="33"/>
  <c r="O483" i="33"/>
  <c r="N486" i="33"/>
  <c r="O490" i="33"/>
  <c r="N493" i="33"/>
  <c r="O494" i="33"/>
  <c r="N497" i="33"/>
  <c r="O498" i="33"/>
  <c r="N501" i="33"/>
  <c r="O502" i="33"/>
  <c r="N505" i="33"/>
  <c r="O506" i="33"/>
  <c r="N509" i="33"/>
  <c r="O510" i="33"/>
  <c r="N513" i="33"/>
  <c r="O514" i="33"/>
  <c r="N517" i="33"/>
  <c r="O518" i="33"/>
  <c r="N521" i="33"/>
  <c r="O522" i="33"/>
  <c r="N525" i="33"/>
  <c r="O526" i="33"/>
  <c r="N529" i="33"/>
  <c r="O530" i="33"/>
  <c r="N533" i="33"/>
  <c r="O534" i="33"/>
  <c r="N537" i="33"/>
  <c r="O538" i="33"/>
  <c r="N541" i="33"/>
  <c r="O542" i="33"/>
  <c r="N545" i="33"/>
  <c r="O546" i="33"/>
  <c r="N562" i="33"/>
  <c r="O563" i="33"/>
  <c r="N566" i="33"/>
  <c r="O567" i="33"/>
  <c r="N570" i="33"/>
  <c r="O571" i="33"/>
  <c r="N574" i="33"/>
  <c r="O575" i="33"/>
  <c r="N578" i="33"/>
  <c r="O579" i="33"/>
  <c r="O581" i="33"/>
  <c r="N584" i="33"/>
  <c r="O585" i="33"/>
  <c r="N588" i="33"/>
  <c r="O589" i="33"/>
  <c r="N592" i="33"/>
  <c r="O593" i="33"/>
  <c r="N596" i="33"/>
  <c r="O597" i="33"/>
  <c r="N600" i="33"/>
  <c r="O601" i="33"/>
  <c r="N604" i="33"/>
  <c r="O605" i="33"/>
  <c r="N608" i="33"/>
  <c r="O609" i="33"/>
  <c r="N612" i="33"/>
  <c r="O613" i="33"/>
  <c r="N616" i="33"/>
  <c r="O617" i="33"/>
  <c r="N620" i="33"/>
  <c r="O621" i="33"/>
  <c r="N624" i="33"/>
  <c r="O625" i="33"/>
  <c r="N628" i="33"/>
  <c r="O629" i="33"/>
  <c r="N632" i="33"/>
  <c r="O633" i="33"/>
  <c r="N636" i="33"/>
  <c r="O637" i="33"/>
  <c r="N640" i="33"/>
  <c r="O641" i="33"/>
  <c r="N644" i="33"/>
  <c r="O645" i="33"/>
  <c r="N648" i="33"/>
  <c r="O649" i="33"/>
  <c r="N652" i="33"/>
  <c r="O653" i="33"/>
  <c r="N656" i="33"/>
  <c r="O657" i="33"/>
  <c r="N660" i="33"/>
  <c r="O661" i="33"/>
  <c r="N664" i="33"/>
  <c r="O665" i="33"/>
  <c r="N668" i="33"/>
  <c r="O669" i="33"/>
  <c r="N672" i="33"/>
  <c r="O673" i="33"/>
  <c r="N676" i="33"/>
  <c r="O677" i="33"/>
  <c r="N680" i="33"/>
  <c r="O681" i="33"/>
  <c r="N684" i="33"/>
  <c r="O685" i="33"/>
  <c r="N688" i="33"/>
  <c r="O689" i="33"/>
  <c r="N692" i="33"/>
  <c r="O693" i="33"/>
  <c r="N696" i="33"/>
  <c r="O697" i="33"/>
  <c r="N700" i="33"/>
  <c r="O701" i="33"/>
  <c r="N704" i="33"/>
  <c r="O705" i="33"/>
  <c r="O708" i="33"/>
  <c r="N709" i="33"/>
  <c r="O710" i="33"/>
  <c r="N713" i="33"/>
  <c r="O714" i="33"/>
  <c r="N717" i="33"/>
  <c r="O718" i="33"/>
  <c r="N721" i="33"/>
  <c r="O722" i="33"/>
  <c r="N725" i="33"/>
  <c r="O726" i="33"/>
  <c r="N729" i="33"/>
  <c r="O730" i="33"/>
  <c r="N733" i="33"/>
  <c r="O734" i="33"/>
  <c r="N737" i="33"/>
  <c r="O738" i="33"/>
  <c r="N741" i="33"/>
  <c r="O742" i="33"/>
  <c r="N745" i="33"/>
  <c r="O746" i="33"/>
  <c r="N749" i="33"/>
  <c r="O750" i="33"/>
  <c r="N753" i="33"/>
  <c r="O754" i="33"/>
  <c r="N757" i="33"/>
  <c r="O758" i="33"/>
  <c r="N761" i="33"/>
  <c r="O762" i="33"/>
  <c r="N765" i="33"/>
  <c r="O766" i="33"/>
  <c r="N769" i="33"/>
  <c r="O770" i="33"/>
  <c r="N773" i="33"/>
  <c r="O774" i="33"/>
  <c r="N777" i="33"/>
  <c r="O778" i="33"/>
  <c r="N781" i="33"/>
  <c r="O782" i="33"/>
  <c r="N551" i="33"/>
  <c r="N553" i="33"/>
  <c r="N555" i="33"/>
  <c r="N559" i="33"/>
  <c r="N561" i="33"/>
  <c r="O562" i="33"/>
  <c r="N565" i="33"/>
  <c r="O566" i="33"/>
  <c r="N569" i="33"/>
  <c r="O570" i="33"/>
  <c r="N573" i="33"/>
  <c r="O574" i="33"/>
  <c r="N577" i="33"/>
  <c r="O578" i="33"/>
  <c r="N583" i="33"/>
  <c r="O584" i="33"/>
  <c r="N587" i="33"/>
  <c r="O588" i="33"/>
  <c r="N591" i="33"/>
  <c r="O592" i="33"/>
  <c r="N595" i="33"/>
  <c r="O596" i="33"/>
  <c r="N599" i="33"/>
  <c r="O600" i="33"/>
  <c r="N603" i="33"/>
  <c r="O604" i="33"/>
  <c r="N607" i="33"/>
  <c r="O608" i="33"/>
  <c r="N611" i="33"/>
  <c r="O612" i="33"/>
  <c r="N615" i="33"/>
  <c r="O616" i="33"/>
  <c r="N619" i="33"/>
  <c r="O620" i="33"/>
  <c r="N623" i="33"/>
  <c r="O624" i="33"/>
  <c r="N627" i="33"/>
  <c r="O628" i="33"/>
  <c r="N631" i="33"/>
  <c r="O632" i="33"/>
  <c r="N635" i="33"/>
  <c r="O636" i="33"/>
  <c r="N639" i="33"/>
  <c r="O640" i="33"/>
  <c r="N643" i="33"/>
  <c r="O644" i="33"/>
  <c r="N647" i="33"/>
  <c r="O648" i="33"/>
  <c r="N651" i="33"/>
  <c r="O652" i="33"/>
  <c r="N655" i="33"/>
  <c r="O656" i="33"/>
  <c r="N659" i="33"/>
  <c r="O660" i="33"/>
  <c r="N663" i="33"/>
  <c r="O664" i="33"/>
  <c r="N667" i="33"/>
  <c r="O668" i="33"/>
  <c r="N671" i="33"/>
  <c r="O672" i="33"/>
  <c r="N675" i="33"/>
  <c r="O676" i="33"/>
  <c r="N679" i="33"/>
  <c r="O680" i="33"/>
  <c r="N683" i="33"/>
  <c r="O684" i="33"/>
  <c r="N687" i="33"/>
  <c r="O688" i="33"/>
  <c r="N691" i="33"/>
  <c r="O692" i="33"/>
  <c r="N695" i="33"/>
  <c r="O696" i="33"/>
  <c r="N699" i="33"/>
  <c r="O700" i="33"/>
  <c r="N703" i="33"/>
  <c r="O704" i="33"/>
  <c r="N707" i="33"/>
  <c r="O709" i="33"/>
  <c r="N712" i="33"/>
  <c r="O713" i="33"/>
  <c r="N716" i="33"/>
  <c r="O717" i="33"/>
  <c r="N720" i="33"/>
  <c r="O721" i="33"/>
  <c r="N724" i="33"/>
  <c r="O725" i="33"/>
  <c r="N728" i="33"/>
  <c r="O729" i="33"/>
  <c r="N732" i="33"/>
  <c r="O733" i="33"/>
  <c r="N736" i="33"/>
  <c r="O737" i="33"/>
  <c r="N740" i="33"/>
  <c r="O741" i="33"/>
  <c r="N744" i="33"/>
  <c r="O745" i="33"/>
  <c r="N748" i="33"/>
  <c r="O749" i="33"/>
  <c r="N752" i="33"/>
  <c r="O753" i="33"/>
  <c r="N756" i="33"/>
  <c r="O757" i="33"/>
  <c r="N760" i="33"/>
  <c r="O761" i="33"/>
  <c r="N764" i="33"/>
  <c r="O765" i="33"/>
  <c r="N768" i="33"/>
  <c r="O769" i="33"/>
  <c r="N772" i="33"/>
  <c r="O773" i="33"/>
  <c r="N776" i="33"/>
  <c r="O777" i="33"/>
  <c r="N780" i="33"/>
  <c r="O781" i="33"/>
  <c r="N784" i="33"/>
  <c r="O561" i="33"/>
  <c r="N564" i="33"/>
  <c r="O565" i="33"/>
  <c r="N568" i="33"/>
  <c r="O569" i="33"/>
  <c r="N572" i="33"/>
  <c r="O573" i="33"/>
  <c r="N576" i="33"/>
  <c r="O577" i="33"/>
  <c r="N580" i="33"/>
  <c r="N582" i="33"/>
  <c r="O583" i="33"/>
  <c r="N586" i="33"/>
  <c r="O587" i="33"/>
  <c r="N590" i="33"/>
  <c r="O591" i="33"/>
  <c r="N594" i="33"/>
  <c r="O595" i="33"/>
  <c r="N598" i="33"/>
  <c r="O599" i="33"/>
  <c r="N602" i="33"/>
  <c r="O603" i="33"/>
  <c r="N606" i="33"/>
  <c r="O607" i="33"/>
  <c r="N610" i="33"/>
  <c r="O611" i="33"/>
  <c r="N614" i="33"/>
  <c r="O615" i="33"/>
  <c r="N618" i="33"/>
  <c r="O619" i="33"/>
  <c r="N622" i="33"/>
  <c r="O623" i="33"/>
  <c r="N626" i="33"/>
  <c r="O627" i="33"/>
  <c r="N630" i="33"/>
  <c r="O631" i="33"/>
  <c r="N634" i="33"/>
  <c r="O635" i="33"/>
  <c r="N638" i="33"/>
  <c r="O639" i="33"/>
  <c r="N642" i="33"/>
  <c r="O643" i="33"/>
  <c r="N646" i="33"/>
  <c r="O647" i="33"/>
  <c r="N650" i="33"/>
  <c r="O651" i="33"/>
  <c r="N654" i="33"/>
  <c r="O655" i="33"/>
  <c r="N658" i="33"/>
  <c r="O659" i="33"/>
  <c r="N662" i="33"/>
  <c r="O663" i="33"/>
  <c r="N666" i="33"/>
  <c r="O667" i="33"/>
  <c r="N670" i="33"/>
  <c r="O671" i="33"/>
  <c r="N674" i="33"/>
  <c r="O675" i="33"/>
  <c r="N678" i="33"/>
  <c r="O679" i="33"/>
  <c r="N682" i="33"/>
  <c r="O683" i="33"/>
  <c r="N686" i="33"/>
  <c r="O687" i="33"/>
  <c r="N690" i="33"/>
  <c r="O691" i="33"/>
  <c r="N694" i="33"/>
  <c r="O695" i="33"/>
  <c r="N698" i="33"/>
  <c r="O699" i="33"/>
  <c r="N702" i="33"/>
  <c r="O703" i="33"/>
  <c r="N706" i="33"/>
  <c r="O707" i="33"/>
  <c r="N711" i="33"/>
  <c r="O712" i="33"/>
  <c r="N715" i="33"/>
  <c r="O716" i="33"/>
  <c r="N719" i="33"/>
  <c r="O720" i="33"/>
  <c r="N723" i="33"/>
  <c r="O724" i="33"/>
  <c r="N727" i="33"/>
  <c r="O728" i="33"/>
  <c r="N731" i="33"/>
  <c r="O732" i="33"/>
  <c r="N735" i="33"/>
  <c r="O736" i="33"/>
  <c r="N739" i="33"/>
  <c r="O740" i="33"/>
  <c r="N743" i="33"/>
  <c r="O744" i="33"/>
  <c r="N747" i="33"/>
  <c r="O748" i="33"/>
  <c r="N751" i="33"/>
  <c r="O752" i="33"/>
  <c r="N755" i="33"/>
  <c r="O756" i="33"/>
  <c r="N759" i="33"/>
  <c r="O760" i="33"/>
  <c r="N763" i="33"/>
  <c r="O764" i="33"/>
  <c r="N767" i="33"/>
  <c r="O768" i="33"/>
  <c r="N771" i="33"/>
  <c r="O772" i="33"/>
  <c r="N775" i="33"/>
  <c r="O776" i="33"/>
  <c r="N779" i="33"/>
  <c r="O780" i="33"/>
  <c r="N783" i="33"/>
  <c r="O784" i="33"/>
  <c r="O550" i="33"/>
  <c r="O552" i="33"/>
  <c r="O554" i="33"/>
  <c r="O560" i="33"/>
  <c r="N563" i="33"/>
  <c r="O564" i="33"/>
  <c r="N567" i="33"/>
  <c r="O568" i="33"/>
  <c r="N571" i="33"/>
  <c r="O572" i="33"/>
  <c r="N575" i="33"/>
  <c r="O576" i="33"/>
  <c r="N579" i="33"/>
  <c r="O580" i="33"/>
  <c r="N581" i="33"/>
  <c r="O582" i="33"/>
  <c r="N585" i="33"/>
  <c r="O586" i="33"/>
  <c r="N589" i="33"/>
  <c r="O590" i="33"/>
  <c r="N593" i="33"/>
  <c r="O594" i="33"/>
  <c r="N597" i="33"/>
  <c r="O598" i="33"/>
  <c r="N601" i="33"/>
  <c r="O602" i="33"/>
  <c r="N605" i="33"/>
  <c r="O606" i="33"/>
  <c r="N609" i="33"/>
  <c r="O610" i="33"/>
  <c r="N613" i="33"/>
  <c r="O614" i="33"/>
  <c r="N617" i="33"/>
  <c r="O618" i="33"/>
  <c r="N621" i="33"/>
  <c r="O622" i="33"/>
  <c r="N625" i="33"/>
  <c r="O626" i="33"/>
  <c r="N629" i="33"/>
  <c r="O630" i="33"/>
  <c r="N633" i="33"/>
  <c r="O634" i="33"/>
  <c r="N637" i="33"/>
  <c r="O638" i="33"/>
  <c r="N641" i="33"/>
  <c r="O642" i="33"/>
  <c r="N645" i="33"/>
  <c r="O646" i="33"/>
  <c r="N649" i="33"/>
  <c r="O650" i="33"/>
  <c r="N653" i="33"/>
  <c r="O654" i="33"/>
  <c r="N657" i="33"/>
  <c r="O658" i="33"/>
  <c r="N661" i="33"/>
  <c r="O662" i="33"/>
  <c r="N665" i="33"/>
  <c r="O666" i="33"/>
  <c r="N669" i="33"/>
  <c r="O670" i="33"/>
  <c r="N673" i="33"/>
  <c r="O674" i="33"/>
  <c r="N677" i="33"/>
  <c r="O678" i="33"/>
  <c r="N681" i="33"/>
  <c r="O682" i="33"/>
  <c r="N685" i="33"/>
  <c r="O686" i="33"/>
  <c r="N689" i="33"/>
  <c r="O690" i="33"/>
  <c r="N693" i="33"/>
  <c r="O694" i="33"/>
  <c r="N697" i="33"/>
  <c r="O698" i="33"/>
  <c r="N701" i="33"/>
  <c r="O702" i="33"/>
  <c r="N705" i="33"/>
  <c r="O706" i="33"/>
  <c r="N708" i="33"/>
  <c r="N710" i="33"/>
  <c r="O711" i="33"/>
  <c r="N714" i="33"/>
  <c r="O715" i="33"/>
  <c r="N718" i="33"/>
  <c r="O719" i="33"/>
  <c r="N722" i="33"/>
  <c r="O723" i="33"/>
  <c r="N726" i="33"/>
  <c r="O727" i="33"/>
  <c r="N730" i="33"/>
  <c r="O731" i="33"/>
  <c r="N734" i="33"/>
  <c r="O735" i="33"/>
  <c r="N738" i="33"/>
  <c r="O739" i="33"/>
  <c r="N742" i="33"/>
  <c r="O743" i="33"/>
  <c r="N746" i="33"/>
  <c r="O747" i="33"/>
  <c r="N750" i="33"/>
  <c r="O751" i="33"/>
  <c r="N754" i="33"/>
  <c r="O755" i="33"/>
  <c r="N758" i="33"/>
  <c r="O759" i="33"/>
  <c r="N762" i="33"/>
  <c r="O763" i="33"/>
  <c r="N766" i="33"/>
  <c r="O767" i="33"/>
  <c r="N770" i="33"/>
  <c r="O771" i="33"/>
  <c r="N774" i="33"/>
  <c r="O775" i="33"/>
  <c r="N778" i="33"/>
  <c r="O779" i="33"/>
  <c r="N782" i="33"/>
  <c r="O783" i="33"/>
  <c r="O785" i="33"/>
  <c r="N788" i="33"/>
  <c r="O789" i="33"/>
  <c r="N792" i="33"/>
  <c r="O793" i="33"/>
  <c r="N796" i="33"/>
  <c r="O797" i="33"/>
  <c r="N800" i="33"/>
  <c r="O801" i="33"/>
  <c r="N804" i="33"/>
  <c r="O805" i="33"/>
  <c r="N808" i="33"/>
  <c r="O809" i="33"/>
  <c r="N812" i="33"/>
  <c r="O813" i="33"/>
  <c r="N816" i="33"/>
  <c r="O817" i="33"/>
  <c r="N820" i="33"/>
  <c r="O821" i="33"/>
  <c r="N824" i="33"/>
  <c r="O825" i="33"/>
  <c r="N828" i="33"/>
  <c r="O829" i="33"/>
  <c r="N832" i="33"/>
  <c r="O833" i="33"/>
  <c r="N836" i="33"/>
  <c r="O837" i="33"/>
  <c r="N840" i="33"/>
  <c r="O841" i="33"/>
  <c r="N844" i="33"/>
  <c r="O845" i="33"/>
  <c r="N848" i="33"/>
  <c r="O849" i="33"/>
  <c r="N852" i="33"/>
  <c r="O853" i="33"/>
  <c r="N856" i="33"/>
  <c r="O857" i="33"/>
  <c r="N860" i="33"/>
  <c r="O861" i="33"/>
  <c r="N864" i="33"/>
  <c r="O865" i="33"/>
  <c r="N868" i="33"/>
  <c r="O869" i="33"/>
  <c r="N872" i="33"/>
  <c r="O873" i="33"/>
  <c r="N876" i="33"/>
  <c r="O877" i="33"/>
  <c r="N880" i="33"/>
  <c r="O881" i="33"/>
  <c r="N884" i="33"/>
  <c r="O885" i="33"/>
  <c r="N888" i="33"/>
  <c r="O889" i="33"/>
  <c r="N892" i="33"/>
  <c r="O893" i="33"/>
  <c r="N896" i="33"/>
  <c r="O897" i="33"/>
  <c r="N900" i="33"/>
  <c r="O901" i="33"/>
  <c r="N904" i="33"/>
  <c r="O905" i="33"/>
  <c r="N908" i="33"/>
  <c r="O909" i="33"/>
  <c r="N912" i="33"/>
  <c r="O913" i="33"/>
  <c r="N916" i="33"/>
  <c r="O917" i="33"/>
  <c r="N920" i="33"/>
  <c r="O921" i="33"/>
  <c r="N924" i="33"/>
  <c r="O925" i="33"/>
  <c r="N928" i="33"/>
  <c r="O929" i="33"/>
  <c r="N932" i="33"/>
  <c r="O933" i="33"/>
  <c r="N936" i="33"/>
  <c r="O937" i="33"/>
  <c r="N940" i="33"/>
  <c r="O941" i="33"/>
  <c r="N944" i="33"/>
  <c r="O945" i="33"/>
  <c r="N948" i="33"/>
  <c r="O949" i="33"/>
  <c r="O951" i="33"/>
  <c r="N954" i="33"/>
  <c r="O955" i="33"/>
  <c r="N958" i="33"/>
  <c r="O959" i="33"/>
  <c r="N962" i="33"/>
  <c r="O963" i="33"/>
  <c r="N966" i="33"/>
  <c r="O967" i="33"/>
  <c r="N970" i="33"/>
  <c r="O971" i="33"/>
  <c r="N974" i="33"/>
  <c r="N975" i="33"/>
  <c r="O976" i="33"/>
  <c r="N979" i="33"/>
  <c r="O980" i="33"/>
  <c r="N983" i="33"/>
  <c r="O984" i="33"/>
  <c r="N987" i="33"/>
  <c r="O988" i="33"/>
  <c r="N991" i="33"/>
  <c r="O992" i="33"/>
  <c r="N995" i="33"/>
  <c r="O996" i="33"/>
  <c r="N999" i="33"/>
  <c r="O1000" i="33"/>
  <c r="N1003" i="33"/>
  <c r="O1004" i="33"/>
  <c r="N1007" i="33"/>
  <c r="O1008" i="33"/>
  <c r="N1011" i="33"/>
  <c r="O1012" i="33"/>
  <c r="N1015" i="33"/>
  <c r="O1016" i="33"/>
  <c r="N1019" i="33"/>
  <c r="O1020" i="33"/>
  <c r="N1023" i="33"/>
  <c r="O1024" i="33"/>
  <c r="N1027" i="33"/>
  <c r="O1028" i="33"/>
  <c r="N1031" i="33"/>
  <c r="O1032" i="33"/>
  <c r="N1035" i="33"/>
  <c r="O1036" i="33"/>
  <c r="N1039" i="33"/>
  <c r="O1040" i="33"/>
  <c r="N1043" i="33"/>
  <c r="O1044" i="33"/>
  <c r="N1047" i="33"/>
  <c r="O1048" i="33"/>
  <c r="N1051" i="33"/>
  <c r="O1052" i="33"/>
  <c r="N1055" i="33"/>
  <c r="O1056" i="33"/>
  <c r="N1059" i="33"/>
  <c r="O1060" i="33"/>
  <c r="N1063" i="33"/>
  <c r="O1064" i="33"/>
  <c r="N1067" i="33"/>
  <c r="O1068" i="33"/>
  <c r="N1071" i="33"/>
  <c r="O1072" i="33"/>
  <c r="N1075" i="33"/>
  <c r="O1076" i="33"/>
  <c r="N1079" i="33"/>
  <c r="O1080" i="33"/>
  <c r="N1083" i="33"/>
  <c r="O1084" i="33"/>
  <c r="N1087" i="33"/>
  <c r="O1088" i="33"/>
  <c r="N1091" i="33"/>
  <c r="O1092" i="33"/>
  <c r="N1095" i="33"/>
  <c r="O1096" i="33"/>
  <c r="N1099" i="33"/>
  <c r="O1100" i="33"/>
  <c r="N1103" i="33"/>
  <c r="O1104" i="33"/>
  <c r="N1107" i="33"/>
  <c r="N787" i="33"/>
  <c r="O788" i="33"/>
  <c r="N791" i="33"/>
  <c r="O792" i="33"/>
  <c r="N795" i="33"/>
  <c r="O796" i="33"/>
  <c r="N799" i="33"/>
  <c r="O800" i="33"/>
  <c r="N803" i="33"/>
  <c r="O804" i="33"/>
  <c r="N807" i="33"/>
  <c r="O808" i="33"/>
  <c r="N811" i="33"/>
  <c r="O812" i="33"/>
  <c r="N815" i="33"/>
  <c r="O816" i="33"/>
  <c r="N819" i="33"/>
  <c r="O820" i="33"/>
  <c r="N823" i="33"/>
  <c r="O824" i="33"/>
  <c r="N827" i="33"/>
  <c r="O828" i="33"/>
  <c r="N831" i="33"/>
  <c r="O832" i="33"/>
  <c r="N835" i="33"/>
  <c r="O836" i="33"/>
  <c r="N839" i="33"/>
  <c r="O840" i="33"/>
  <c r="N843" i="33"/>
  <c r="O844" i="33"/>
  <c r="N847" i="33"/>
  <c r="O848" i="33"/>
  <c r="N851" i="33"/>
  <c r="O852" i="33"/>
  <c r="N855" i="33"/>
  <c r="O856" i="33"/>
  <c r="N859" i="33"/>
  <c r="O860" i="33"/>
  <c r="N863" i="33"/>
  <c r="O864" i="33"/>
  <c r="N867" i="33"/>
  <c r="O868" i="33"/>
  <c r="N871" i="33"/>
  <c r="O872" i="33"/>
  <c r="N875" i="33"/>
  <c r="O876" i="33"/>
  <c r="N879" i="33"/>
  <c r="O880" i="33"/>
  <c r="N883" i="33"/>
  <c r="O884" i="33"/>
  <c r="N887" i="33"/>
  <c r="O888" i="33"/>
  <c r="N891" i="33"/>
  <c r="O892" i="33"/>
  <c r="N895" i="33"/>
  <c r="O896" i="33"/>
  <c r="N899" i="33"/>
  <c r="O900" i="33"/>
  <c r="N903" i="33"/>
  <c r="O904" i="33"/>
  <c r="N907" i="33"/>
  <c r="O908" i="33"/>
  <c r="N911" i="33"/>
  <c r="O912" i="33"/>
  <c r="N915" i="33"/>
  <c r="O916" i="33"/>
  <c r="N919" i="33"/>
  <c r="O920" i="33"/>
  <c r="N923" i="33"/>
  <c r="O924" i="33"/>
  <c r="N927" i="33"/>
  <c r="O928" i="33"/>
  <c r="N931" i="33"/>
  <c r="O932" i="33"/>
  <c r="N935" i="33"/>
  <c r="O936" i="33"/>
  <c r="N939" i="33"/>
  <c r="O940" i="33"/>
  <c r="N943" i="33"/>
  <c r="O944" i="33"/>
  <c r="N947" i="33"/>
  <c r="O948" i="33"/>
  <c r="N953" i="33"/>
  <c r="O954" i="33"/>
  <c r="N957" i="33"/>
  <c r="O958" i="33"/>
  <c r="N961" i="33"/>
  <c r="O962" i="33"/>
  <c r="N965" i="33"/>
  <c r="O966" i="33"/>
  <c r="N969" i="33"/>
  <c r="O970" i="33"/>
  <c r="N973" i="33"/>
  <c r="O974" i="33"/>
  <c r="O975" i="33"/>
  <c r="N978" i="33"/>
  <c r="O979" i="33"/>
  <c r="N982" i="33"/>
  <c r="O983" i="33"/>
  <c r="N986" i="33"/>
  <c r="O987" i="33"/>
  <c r="N990" i="33"/>
  <c r="O991" i="33"/>
  <c r="N994" i="33"/>
  <c r="O995" i="33"/>
  <c r="N998" i="33"/>
  <c r="O999" i="33"/>
  <c r="N1002" i="33"/>
  <c r="O1003" i="33"/>
  <c r="N1006" i="33"/>
  <c r="O1007" i="33"/>
  <c r="N1010" i="33"/>
  <c r="O1011" i="33"/>
  <c r="N1014" i="33"/>
  <c r="O1015" i="33"/>
  <c r="N1018" i="33"/>
  <c r="O1019" i="33"/>
  <c r="N1022" i="33"/>
  <c r="O1023" i="33"/>
  <c r="N1026" i="33"/>
  <c r="O1027" i="33"/>
  <c r="N1030" i="33"/>
  <c r="O1031" i="33"/>
  <c r="N1034" i="33"/>
  <c r="O1035" i="33"/>
  <c r="N1038" i="33"/>
  <c r="O1039" i="33"/>
  <c r="N1042" i="33"/>
  <c r="O1043" i="33"/>
  <c r="N1046" i="33"/>
  <c r="O1047" i="33"/>
  <c r="N1050" i="33"/>
  <c r="O1051" i="33"/>
  <c r="N1054" i="33"/>
  <c r="O1055" i="33"/>
  <c r="N1058" i="33"/>
  <c r="O1059" i="33"/>
  <c r="N1062" i="33"/>
  <c r="O1063" i="33"/>
  <c r="N1066" i="33"/>
  <c r="O1067" i="33"/>
  <c r="N1070" i="33"/>
  <c r="O1071" i="33"/>
  <c r="N1074" i="33"/>
  <c r="O1075" i="33"/>
  <c r="N1078" i="33"/>
  <c r="O1079" i="33"/>
  <c r="N1082" i="33"/>
  <c r="O1083" i="33"/>
  <c r="N1086" i="33"/>
  <c r="O1087" i="33"/>
  <c r="N1090" i="33"/>
  <c r="O1091" i="33"/>
  <c r="N1094" i="33"/>
  <c r="O1095" i="33"/>
  <c r="N1098" i="33"/>
  <c r="O1099" i="33"/>
  <c r="N1102" i="33"/>
  <c r="O1103" i="33"/>
  <c r="N1106" i="33"/>
  <c r="O1107" i="33"/>
  <c r="N786" i="33"/>
  <c r="O787" i="33"/>
  <c r="N790" i="33"/>
  <c r="O791" i="33"/>
  <c r="N794" i="33"/>
  <c r="O795" i="33"/>
  <c r="N798" i="33"/>
  <c r="O799" i="33"/>
  <c r="N802" i="33"/>
  <c r="O803" i="33"/>
  <c r="N806" i="33"/>
  <c r="O807" i="33"/>
  <c r="N810" i="33"/>
  <c r="O811" i="33"/>
  <c r="N814" i="33"/>
  <c r="O815" i="33"/>
  <c r="N818" i="33"/>
  <c r="O819" i="33"/>
  <c r="N822" i="33"/>
  <c r="O823" i="33"/>
  <c r="N826" i="33"/>
  <c r="O827" i="33"/>
  <c r="N830" i="33"/>
  <c r="O831" i="33"/>
  <c r="N834" i="33"/>
  <c r="O835" i="33"/>
  <c r="N838" i="33"/>
  <c r="O839" i="33"/>
  <c r="N842" i="33"/>
  <c r="O843" i="33"/>
  <c r="N846" i="33"/>
  <c r="O847" i="33"/>
  <c r="N850" i="33"/>
  <c r="O851" i="33"/>
  <c r="N854" i="33"/>
  <c r="O855" i="33"/>
  <c r="N858" i="33"/>
  <c r="O859" i="33"/>
  <c r="N862" i="33"/>
  <c r="O863" i="33"/>
  <c r="N866" i="33"/>
  <c r="O867" i="33"/>
  <c r="N870" i="33"/>
  <c r="O871" i="33"/>
  <c r="N874" i="33"/>
  <c r="O875" i="33"/>
  <c r="N878" i="33"/>
  <c r="O879" i="33"/>
  <c r="N882" i="33"/>
  <c r="O883" i="33"/>
  <c r="N886" i="33"/>
  <c r="O887" i="33"/>
  <c r="N890" i="33"/>
  <c r="O891" i="33"/>
  <c r="N894" i="33"/>
  <c r="O895" i="33"/>
  <c r="N898" i="33"/>
  <c r="O899" i="33"/>
  <c r="N902" i="33"/>
  <c r="O903" i="33"/>
  <c r="N906" i="33"/>
  <c r="O907" i="33"/>
  <c r="N910" i="33"/>
  <c r="O911" i="33"/>
  <c r="N914" i="33"/>
  <c r="O915" i="33"/>
  <c r="N918" i="33"/>
  <c r="O919" i="33"/>
  <c r="N922" i="33"/>
  <c r="O923" i="33"/>
  <c r="N926" i="33"/>
  <c r="O927" i="33"/>
  <c r="N930" i="33"/>
  <c r="O931" i="33"/>
  <c r="N934" i="33"/>
  <c r="O935" i="33"/>
  <c r="N938" i="33"/>
  <c r="O939" i="33"/>
  <c r="N942" i="33"/>
  <c r="O943" i="33"/>
  <c r="N946" i="33"/>
  <c r="O947" i="33"/>
  <c r="N950" i="33"/>
  <c r="N952" i="33"/>
  <c r="O953" i="33"/>
  <c r="N956" i="33"/>
  <c r="O957" i="33"/>
  <c r="N960" i="33"/>
  <c r="O961" i="33"/>
  <c r="N964" i="33"/>
  <c r="O965" i="33"/>
  <c r="N968" i="33"/>
  <c r="O969" i="33"/>
  <c r="N972" i="33"/>
  <c r="O973" i="33"/>
  <c r="N977" i="33"/>
  <c r="O978" i="33"/>
  <c r="N981" i="33"/>
  <c r="O982" i="33"/>
  <c r="N985" i="33"/>
  <c r="O986" i="33"/>
  <c r="N989" i="33"/>
  <c r="O990" i="33"/>
  <c r="N993" i="33"/>
  <c r="O994" i="33"/>
  <c r="N997" i="33"/>
  <c r="O998" i="33"/>
  <c r="N1001" i="33"/>
  <c r="O1002" i="33"/>
  <c r="N1005" i="33"/>
  <c r="O1006" i="33"/>
  <c r="N1009" i="33"/>
  <c r="O1010" i="33"/>
  <c r="N1013" i="33"/>
  <c r="O1014" i="33"/>
  <c r="N1017" i="33"/>
  <c r="O1018" i="33"/>
  <c r="N1021" i="33"/>
  <c r="O1022" i="33"/>
  <c r="N1025" i="33"/>
  <c r="O1026" i="33"/>
  <c r="N1029" i="33"/>
  <c r="O1030" i="33"/>
  <c r="N1033" i="33"/>
  <c r="O1034" i="33"/>
  <c r="N1037" i="33"/>
  <c r="O1038" i="33"/>
  <c r="N1041" i="33"/>
  <c r="O1042" i="33"/>
  <c r="N1045" i="33"/>
  <c r="O1046" i="33"/>
  <c r="N1049" i="33"/>
  <c r="O1050" i="33"/>
  <c r="N1053" i="33"/>
  <c r="O1054" i="33"/>
  <c r="N1057" i="33"/>
  <c r="O1058" i="33"/>
  <c r="N1061" i="33"/>
  <c r="O1062" i="33"/>
  <c r="N1065" i="33"/>
  <c r="O1066" i="33"/>
  <c r="N1069" i="33"/>
  <c r="O1070" i="33"/>
  <c r="N1073" i="33"/>
  <c r="O1074" i="33"/>
  <c r="N1077" i="33"/>
  <c r="O1078" i="33"/>
  <c r="N1081" i="33"/>
  <c r="O1082" i="33"/>
  <c r="N1085" i="33"/>
  <c r="O1086" i="33"/>
  <c r="N1089" i="33"/>
  <c r="O1090" i="33"/>
  <c r="N1093" i="33"/>
  <c r="O1094" i="33"/>
  <c r="N1097" i="33"/>
  <c r="O1098" i="33"/>
  <c r="N1101" i="33"/>
  <c r="O1102" i="33"/>
  <c r="N1105" i="33"/>
  <c r="O1106" i="33"/>
  <c r="N785" i="33"/>
  <c r="O786" i="33"/>
  <c r="N789" i="33"/>
  <c r="O790" i="33"/>
  <c r="N793" i="33"/>
  <c r="O794" i="33"/>
  <c r="N797" i="33"/>
  <c r="O798" i="33"/>
  <c r="N801" i="33"/>
  <c r="O802" i="33"/>
  <c r="N805" i="33"/>
  <c r="O806" i="33"/>
  <c r="N809" i="33"/>
  <c r="O810" i="33"/>
  <c r="N813" i="33"/>
  <c r="O814" i="33"/>
  <c r="N817" i="33"/>
  <c r="O818" i="33"/>
  <c r="N821" i="33"/>
  <c r="O822" i="33"/>
  <c r="N825" i="33"/>
  <c r="O826" i="33"/>
  <c r="N829" i="33"/>
  <c r="O830" i="33"/>
  <c r="N833" i="33"/>
  <c r="O834" i="33"/>
  <c r="N837" i="33"/>
  <c r="O838" i="33"/>
  <c r="N841" i="33"/>
  <c r="O842" i="33"/>
  <c r="N845" i="33"/>
  <c r="O846" i="33"/>
  <c r="N849" i="33"/>
  <c r="O850" i="33"/>
  <c r="N853" i="33"/>
  <c r="O854" i="33"/>
  <c r="N857" i="33"/>
  <c r="O858" i="33"/>
  <c r="N861" i="33"/>
  <c r="O862" i="33"/>
  <c r="N865" i="33"/>
  <c r="O866" i="33"/>
  <c r="N869" i="33"/>
  <c r="O870" i="33"/>
  <c r="N873" i="33"/>
  <c r="O874" i="33"/>
  <c r="N877" i="33"/>
  <c r="O878" i="33"/>
  <c r="N881" i="33"/>
  <c r="O882" i="33"/>
  <c r="N885" i="33"/>
  <c r="O886" i="33"/>
  <c r="N889" i="33"/>
  <c r="O890" i="33"/>
  <c r="N893" i="33"/>
  <c r="O894" i="33"/>
  <c r="N897" i="33"/>
  <c r="O898" i="33"/>
  <c r="N901" i="33"/>
  <c r="O902" i="33"/>
  <c r="N905" i="33"/>
  <c r="O906" i="33"/>
  <c r="N909" i="33"/>
  <c r="O910" i="33"/>
  <c r="N913" i="33"/>
  <c r="O914" i="33"/>
  <c r="N917" i="33"/>
  <c r="O918" i="33"/>
  <c r="N921" i="33"/>
  <c r="O922" i="33"/>
  <c r="N925" i="33"/>
  <c r="O926" i="33"/>
  <c r="N929" i="33"/>
  <c r="O930" i="33"/>
  <c r="N933" i="33"/>
  <c r="O934" i="33"/>
  <c r="N937" i="33"/>
  <c r="O938" i="33"/>
  <c r="N941" i="33"/>
  <c r="O942" i="33"/>
  <c r="N945" i="33"/>
  <c r="O946" i="33"/>
  <c r="N949" i="33"/>
  <c r="O950" i="33"/>
  <c r="N951" i="33"/>
  <c r="O952" i="33"/>
  <c r="N955" i="33"/>
  <c r="O956" i="33"/>
  <c r="N959" i="33"/>
  <c r="O960" i="33"/>
  <c r="N963" i="33"/>
  <c r="O964" i="33"/>
  <c r="N967" i="33"/>
  <c r="O968" i="33"/>
  <c r="N971" i="33"/>
  <c r="O972" i="33"/>
  <c r="N976" i="33"/>
  <c r="O977" i="33"/>
  <c r="N980" i="33"/>
  <c r="O981" i="33"/>
  <c r="N984" i="33"/>
  <c r="O985" i="33"/>
  <c r="N988" i="33"/>
  <c r="O989" i="33"/>
  <c r="N992" i="33"/>
  <c r="O993" i="33"/>
  <c r="N996" i="33"/>
  <c r="O997" i="33"/>
  <c r="N1000" i="33"/>
  <c r="O1001" i="33"/>
  <c r="N1004" i="33"/>
  <c r="O1005" i="33"/>
  <c r="N1008" i="33"/>
  <c r="O1009" i="33"/>
  <c r="N1012" i="33"/>
  <c r="O1013" i="33"/>
  <c r="N1016" i="33"/>
  <c r="O1017" i="33"/>
  <c r="N1020" i="33"/>
  <c r="O1021" i="33"/>
  <c r="N1024" i="33"/>
  <c r="O1025" i="33"/>
  <c r="N1028" i="33"/>
  <c r="O1029" i="33"/>
  <c r="N1032" i="33"/>
  <c r="O1033" i="33"/>
  <c r="N1036" i="33"/>
  <c r="O1037" i="33"/>
  <c r="N1040" i="33"/>
  <c r="O1041" i="33"/>
  <c r="N1044" i="33"/>
  <c r="O1045" i="33"/>
  <c r="N1048" i="33"/>
  <c r="O1049" i="33"/>
  <c r="N1052" i="33"/>
  <c r="O1053" i="33"/>
  <c r="N1056" i="33"/>
  <c r="O1057" i="33"/>
  <c r="N1060" i="33"/>
  <c r="O1061" i="33"/>
  <c r="N1064" i="33"/>
  <c r="O1065" i="33"/>
  <c r="N1068" i="33"/>
  <c r="O1069" i="33"/>
  <c r="N1072" i="33"/>
  <c r="O1073" i="33"/>
  <c r="N1076" i="33"/>
  <c r="O1077" i="33"/>
  <c r="N1080" i="33"/>
  <c r="O1081" i="33"/>
  <c r="N1084" i="33"/>
  <c r="O1085" i="33"/>
  <c r="N1088" i="33"/>
  <c r="O1089" i="33"/>
  <c r="N1092" i="33"/>
  <c r="O1093" i="33"/>
  <c r="N1096" i="33"/>
  <c r="O1097" i="33"/>
  <c r="N1100" i="33"/>
  <c r="O1101" i="33"/>
  <c r="N1104" i="33"/>
  <c r="O1105" i="33"/>
  <c r="N1108" i="33"/>
  <c r="N1110" i="33"/>
  <c r="O1111" i="33"/>
  <c r="N1114" i="33"/>
  <c r="O1115" i="33"/>
  <c r="N1118" i="33"/>
  <c r="O1119" i="33"/>
  <c r="N1122" i="33"/>
  <c r="O1123" i="33"/>
  <c r="N1126" i="33"/>
  <c r="O1127" i="33"/>
  <c r="N1130" i="33"/>
  <c r="O1131" i="33"/>
  <c r="N1134" i="33"/>
  <c r="O1135" i="33"/>
  <c r="N1138" i="33"/>
  <c r="O1139" i="33"/>
  <c r="N1142" i="33"/>
  <c r="O1143" i="33"/>
  <c r="N1146" i="33"/>
  <c r="O1147" i="33"/>
  <c r="N1150" i="33"/>
  <c r="O1151" i="33"/>
  <c r="N1154" i="33"/>
  <c r="O1155" i="33"/>
  <c r="N1158" i="33"/>
  <c r="O1159" i="33"/>
  <c r="N1162" i="33"/>
  <c r="O1163" i="33"/>
  <c r="N1166" i="33"/>
  <c r="O1167" i="33"/>
  <c r="N1170" i="33"/>
  <c r="O1171" i="33"/>
  <c r="N1174" i="33"/>
  <c r="N1176" i="33"/>
  <c r="O1177" i="33"/>
  <c r="N1180" i="33"/>
  <c r="O1181" i="33"/>
  <c r="N1184" i="33"/>
  <c r="O1185" i="33"/>
  <c r="N1189" i="33"/>
  <c r="O1190" i="33"/>
  <c r="N1193" i="33"/>
  <c r="O1194" i="33"/>
  <c r="N1197" i="33"/>
  <c r="O1198" i="33"/>
  <c r="N1201" i="33"/>
  <c r="O1202" i="33"/>
  <c r="N1205" i="33"/>
  <c r="O1206" i="33"/>
  <c r="N1209" i="33"/>
  <c r="O1210" i="33"/>
  <c r="N1213" i="33"/>
  <c r="O1214" i="33"/>
  <c r="N1217" i="33"/>
  <c r="O1218" i="33"/>
  <c r="N1221" i="33"/>
  <c r="O1222" i="33"/>
  <c r="N1225" i="33"/>
  <c r="O1226" i="33"/>
  <c r="N1237" i="33"/>
  <c r="N1109" i="33"/>
  <c r="O1110" i="33"/>
  <c r="N1113" i="33"/>
  <c r="O1114" i="33"/>
  <c r="N1117" i="33"/>
  <c r="O1118" i="33"/>
  <c r="N1121" i="33"/>
  <c r="O1122" i="33"/>
  <c r="N1125" i="33"/>
  <c r="O1126" i="33"/>
  <c r="N1129" i="33"/>
  <c r="O1130" i="33"/>
  <c r="N1133" i="33"/>
  <c r="O1134" i="33"/>
  <c r="N1137" i="33"/>
  <c r="O1138" i="33"/>
  <c r="N1141" i="33"/>
  <c r="O1142" i="33"/>
  <c r="N1145" i="33"/>
  <c r="O1146" i="33"/>
  <c r="N1149" i="33"/>
  <c r="O1150" i="33"/>
  <c r="N1153" i="33"/>
  <c r="O1154" i="33"/>
  <c r="N1157" i="33"/>
  <c r="O1158" i="33"/>
  <c r="N1161" i="33"/>
  <c r="O1162" i="33"/>
  <c r="N1165" i="33"/>
  <c r="O1166" i="33"/>
  <c r="N1169" i="33"/>
  <c r="O1170" i="33"/>
  <c r="N1173" i="33"/>
  <c r="O1174" i="33"/>
  <c r="N1175" i="33"/>
  <c r="O1176" i="33"/>
  <c r="N1179" i="33"/>
  <c r="O1180" i="33"/>
  <c r="N1183" i="33"/>
  <c r="O1184" i="33"/>
  <c r="N1187" i="33"/>
  <c r="N1188" i="33"/>
  <c r="O1189" i="33"/>
  <c r="N1192" i="33"/>
  <c r="O1193" i="33"/>
  <c r="N1196" i="33"/>
  <c r="O1197" i="33"/>
  <c r="N1200" i="33"/>
  <c r="O1201" i="33"/>
  <c r="N1204" i="33"/>
  <c r="O1205" i="33"/>
  <c r="N1208" i="33"/>
  <c r="O1209" i="33"/>
  <c r="N1212" i="33"/>
  <c r="O1213" i="33"/>
  <c r="N1216" i="33"/>
  <c r="O1217" i="33"/>
  <c r="N1220" i="33"/>
  <c r="O1221" i="33"/>
  <c r="N1224" i="33"/>
  <c r="O1225" i="33"/>
  <c r="O1237" i="33"/>
  <c r="O1109" i="33"/>
  <c r="N1112" i="33"/>
  <c r="O1113" i="33"/>
  <c r="N1116" i="33"/>
  <c r="O1117" i="33"/>
  <c r="N1120" i="33"/>
  <c r="O1121" i="33"/>
  <c r="N1124" i="33"/>
  <c r="O1125" i="33"/>
  <c r="N1128" i="33"/>
  <c r="O1129" i="33"/>
  <c r="N1132" i="33"/>
  <c r="O1133" i="33"/>
  <c r="N1136" i="33"/>
  <c r="O1137" i="33"/>
  <c r="N1140" i="33"/>
  <c r="O1141" i="33"/>
  <c r="N1144" i="33"/>
  <c r="O1145" i="33"/>
  <c r="N1148" i="33"/>
  <c r="O1149" i="33"/>
  <c r="N1152" i="33"/>
  <c r="O1153" i="33"/>
  <c r="N1156" i="33"/>
  <c r="O1157" i="33"/>
  <c r="N1160" i="33"/>
  <c r="O1161" i="33"/>
  <c r="N1164" i="33"/>
  <c r="O1165" i="33"/>
  <c r="N1168" i="33"/>
  <c r="O1169" i="33"/>
  <c r="N1172" i="33"/>
  <c r="O1173" i="33"/>
  <c r="O1175" i="33"/>
  <c r="N1178" i="33"/>
  <c r="O1179" i="33"/>
  <c r="N1182" i="33"/>
  <c r="O1183" i="33"/>
  <c r="N1186" i="33"/>
  <c r="O1187" i="33"/>
  <c r="O1188" i="33"/>
  <c r="N1191" i="33"/>
  <c r="O1192" i="33"/>
  <c r="N1195" i="33"/>
  <c r="O1196" i="33"/>
  <c r="N1199" i="33"/>
  <c r="O1200" i="33"/>
  <c r="N1203" i="33"/>
  <c r="O1204" i="33"/>
  <c r="N1207" i="33"/>
  <c r="O1208" i="33"/>
  <c r="N1211" i="33"/>
  <c r="O1212" i="33"/>
  <c r="N1215" i="33"/>
  <c r="O1216" i="33"/>
  <c r="N1219" i="33"/>
  <c r="O1220" i="33"/>
  <c r="N1223" i="33"/>
  <c r="O1224" i="33"/>
  <c r="N1227" i="33"/>
  <c r="O1108" i="33"/>
  <c r="N1111" i="33"/>
  <c r="O1112" i="33"/>
  <c r="N1115" i="33"/>
  <c r="O1116" i="33"/>
  <c r="N1119" i="33"/>
  <c r="O1120" i="33"/>
  <c r="N1123" i="33"/>
  <c r="O1124" i="33"/>
  <c r="N1127" i="33"/>
  <c r="O1128" i="33"/>
  <c r="N1131" i="33"/>
  <c r="O1132" i="33"/>
  <c r="N1135" i="33"/>
  <c r="O1136" i="33"/>
  <c r="N1139" i="33"/>
  <c r="O1140" i="33"/>
  <c r="N1143" i="33"/>
  <c r="O1144" i="33"/>
  <c r="N1147" i="33"/>
  <c r="O1148" i="33"/>
  <c r="N1151" i="33"/>
  <c r="O1152" i="33"/>
  <c r="N1155" i="33"/>
  <c r="O1156" i="33"/>
  <c r="N1159" i="33"/>
  <c r="O1160" i="33"/>
  <c r="N1163" i="33"/>
  <c r="O1164" i="33"/>
  <c r="N1167" i="33"/>
  <c r="O1168" i="33"/>
  <c r="N1171" i="33"/>
  <c r="O1172" i="33"/>
  <c r="N1177" i="33"/>
  <c r="O1178" i="33"/>
  <c r="N1181" i="33"/>
  <c r="O1182" i="33"/>
  <c r="N1185" i="33"/>
  <c r="O1186" i="33"/>
  <c r="N1190" i="33"/>
  <c r="O1191" i="33"/>
  <c r="N1194" i="33"/>
  <c r="O1195" i="33"/>
  <c r="N1198" i="33"/>
  <c r="O1199" i="33"/>
  <c r="N1202" i="33"/>
  <c r="O1203" i="33"/>
  <c r="N1206" i="33"/>
  <c r="O1207" i="33"/>
  <c r="N1210" i="33"/>
  <c r="O1211" i="33"/>
  <c r="N1214" i="33"/>
  <c r="O1215" i="33"/>
  <c r="N1218" i="33"/>
  <c r="O1219" i="33"/>
  <c r="N1222" i="33"/>
  <c r="O1223" i="33"/>
  <c r="N1226" i="33"/>
  <c r="O1227" i="33"/>
  <c r="N7" i="33"/>
  <c r="O8" i="33"/>
  <c r="O7" i="33"/>
  <c r="N10" i="33"/>
  <c r="N9" i="33"/>
  <c r="O10" i="33"/>
  <c r="N8" i="33"/>
  <c r="O9" i="33"/>
  <c r="N5" i="33"/>
  <c r="O6" i="33"/>
  <c r="O5" i="33"/>
  <c r="N6" i="33"/>
  <c r="L176" i="47"/>
  <c r="L180" i="47"/>
  <c r="L184" i="47"/>
  <c r="L188" i="47"/>
  <c r="L192" i="47"/>
  <c r="L196" i="47"/>
  <c r="L177" i="47"/>
  <c r="L181" i="47"/>
  <c r="L185" i="47"/>
  <c r="L189" i="47"/>
  <c r="L193" i="47"/>
  <c r="L197" i="47"/>
  <c r="L178" i="47"/>
  <c r="L182" i="47"/>
  <c r="L186" i="47"/>
  <c r="L190" i="47"/>
  <c r="L194" i="47"/>
  <c r="L198" i="47"/>
  <c r="L179" i="47"/>
  <c r="L183" i="47"/>
  <c r="L187" i="47"/>
  <c r="L191" i="47"/>
  <c r="L195" i="47"/>
  <c r="L199" i="47"/>
  <c r="L113" i="47"/>
  <c r="L117" i="47"/>
  <c r="L121" i="47"/>
  <c r="L125" i="47"/>
  <c r="L129" i="47"/>
  <c r="L133" i="47"/>
  <c r="L137" i="47"/>
  <c r="L141" i="47"/>
  <c r="L145" i="47"/>
  <c r="L149" i="47"/>
  <c r="L153" i="47"/>
  <c r="L157" i="47"/>
  <c r="L161" i="47"/>
  <c r="L165" i="47"/>
  <c r="L169" i="47"/>
  <c r="L110" i="47"/>
  <c r="L114" i="47"/>
  <c r="L118" i="47"/>
  <c r="L122" i="47"/>
  <c r="L126" i="47"/>
  <c r="L130" i="47"/>
  <c r="L134" i="47"/>
  <c r="L138" i="47"/>
  <c r="L142" i="47"/>
  <c r="L146" i="47"/>
  <c r="L150" i="47"/>
  <c r="L154" i="47"/>
  <c r="L158" i="47"/>
  <c r="L162" i="47"/>
  <c r="L166" i="47"/>
  <c r="L170" i="47"/>
  <c r="L174" i="47"/>
  <c r="L111" i="47"/>
  <c r="L115" i="47"/>
  <c r="L119" i="47"/>
  <c r="L123" i="47"/>
  <c r="L127" i="47"/>
  <c r="L131" i="47"/>
  <c r="L135" i="47"/>
  <c r="L139" i="47"/>
  <c r="L143" i="47"/>
  <c r="L147" i="47"/>
  <c r="L151" i="47"/>
  <c r="L155" i="47"/>
  <c r="L159" i="47"/>
  <c r="L163" i="47"/>
  <c r="L167" i="47"/>
  <c r="L171" i="47"/>
  <c r="L175" i="47"/>
  <c r="L112" i="47"/>
  <c r="L116" i="47"/>
  <c r="L120" i="47"/>
  <c r="L124" i="47"/>
  <c r="L128" i="47"/>
  <c r="L132" i="47"/>
  <c r="L136" i="47"/>
  <c r="L140" i="47"/>
  <c r="L144" i="47"/>
  <c r="L148" i="47"/>
  <c r="L152" i="47"/>
  <c r="L156" i="47"/>
  <c r="L160" i="47"/>
  <c r="L164" i="47"/>
  <c r="L168" i="47"/>
  <c r="L172" i="47"/>
  <c r="L173" i="47"/>
  <c r="L14" i="47"/>
  <c r="L20" i="47"/>
  <c r="L22" i="47"/>
  <c r="L26" i="47"/>
  <c r="L30" i="47"/>
  <c r="L34" i="47"/>
  <c r="L38" i="47"/>
  <c r="L42" i="47"/>
  <c r="L46" i="47"/>
  <c r="L50" i="47"/>
  <c r="L54" i="47"/>
  <c r="L58" i="47"/>
  <c r="L62" i="47"/>
  <c r="L66" i="47"/>
  <c r="L70" i="47"/>
  <c r="L74" i="47"/>
  <c r="L78" i="47"/>
  <c r="L82" i="47"/>
  <c r="L87" i="47"/>
  <c r="L91" i="47"/>
  <c r="L95" i="47"/>
  <c r="L99" i="47"/>
  <c r="L103" i="47"/>
  <c r="L107" i="47"/>
  <c r="L15" i="47"/>
  <c r="L21" i="47"/>
  <c r="L23" i="47"/>
  <c r="L27" i="47"/>
  <c r="L31" i="47"/>
  <c r="L35" i="47"/>
  <c r="L39" i="47"/>
  <c r="L43" i="47"/>
  <c r="L47" i="47"/>
  <c r="L51" i="47"/>
  <c r="L55" i="47"/>
  <c r="L59" i="47"/>
  <c r="L63" i="47"/>
  <c r="L67" i="47"/>
  <c r="L71" i="47"/>
  <c r="L75" i="47"/>
  <c r="L79" i="47"/>
  <c r="L84" i="47"/>
  <c r="L88" i="47"/>
  <c r="L92" i="47"/>
  <c r="L96" i="47"/>
  <c r="L100" i="47"/>
  <c r="L104" i="47"/>
  <c r="L108" i="47"/>
  <c r="L16" i="47"/>
  <c r="L24" i="47"/>
  <c r="L28" i="47"/>
  <c r="L32" i="47"/>
  <c r="L36" i="47"/>
  <c r="L40" i="47"/>
  <c r="L44" i="47"/>
  <c r="L48" i="47"/>
  <c r="L52" i="47"/>
  <c r="L56" i="47"/>
  <c r="L60" i="47"/>
  <c r="L64" i="47"/>
  <c r="L68" i="47"/>
  <c r="L72" i="47"/>
  <c r="L76" i="47"/>
  <c r="L80" i="47"/>
  <c r="L85" i="47"/>
  <c r="L89" i="47"/>
  <c r="L93" i="47"/>
  <c r="L97" i="47"/>
  <c r="L101" i="47"/>
  <c r="L105" i="47"/>
  <c r="L109" i="47"/>
  <c r="L19" i="47"/>
  <c r="L25" i="47"/>
  <c r="L29" i="47"/>
  <c r="L33" i="47"/>
  <c r="L37" i="47"/>
  <c r="L41" i="47"/>
  <c r="L45" i="47"/>
  <c r="L49" i="47"/>
  <c r="L53" i="47"/>
  <c r="L57" i="47"/>
  <c r="L61" i="47"/>
  <c r="L65" i="47"/>
  <c r="L69" i="47"/>
  <c r="L73" i="47"/>
  <c r="L77" i="47"/>
  <c r="L81" i="47"/>
  <c r="L86" i="47"/>
  <c r="L90" i="47"/>
  <c r="L94" i="47"/>
  <c r="L98" i="47"/>
  <c r="L102" i="47"/>
  <c r="L106" i="47"/>
  <c r="N2460" i="33"/>
  <c r="O2461" i="33"/>
  <c r="N2464" i="33"/>
  <c r="O2465" i="33"/>
  <c r="N2468" i="33"/>
  <c r="O2469" i="33"/>
  <c r="N2472" i="33"/>
  <c r="O2473" i="33"/>
  <c r="N2476" i="33"/>
  <c r="O2477" i="33"/>
  <c r="N2480" i="33"/>
  <c r="O2481" i="33"/>
  <c r="N2484" i="33"/>
  <c r="O2485" i="33"/>
  <c r="N2488" i="33"/>
  <c r="O2489" i="33"/>
  <c r="N2492" i="33"/>
  <c r="O2493" i="33"/>
  <c r="N2496" i="33"/>
  <c r="O2497" i="33"/>
  <c r="N2500" i="33"/>
  <c r="O2501" i="33"/>
  <c r="N2504" i="33"/>
  <c r="O2505" i="33"/>
  <c r="N2508" i="33"/>
  <c r="O2509" i="33"/>
  <c r="N2512" i="33"/>
  <c r="O2513" i="33"/>
  <c r="N2516" i="33"/>
  <c r="O2517" i="33"/>
  <c r="N2520" i="33"/>
  <c r="O2521" i="33"/>
  <c r="N2524" i="33"/>
  <c r="O2525" i="33"/>
  <c r="N2528" i="33"/>
  <c r="O2529" i="33"/>
  <c r="N2532" i="33"/>
  <c r="O2533" i="33"/>
  <c r="N2536" i="33"/>
  <c r="O2537" i="33"/>
  <c r="N2540" i="33"/>
  <c r="O2541" i="33"/>
  <c r="N2544" i="33"/>
  <c r="O2545" i="33"/>
  <c r="N2548" i="33"/>
  <c r="O2549" i="33"/>
  <c r="N2552" i="33"/>
  <c r="O2553" i="33"/>
  <c r="N2556" i="33"/>
  <c r="O2557" i="33"/>
  <c r="N2560" i="33"/>
  <c r="O2561" i="33"/>
  <c r="N2564" i="33"/>
  <c r="O2565" i="33"/>
  <c r="N2568" i="33"/>
  <c r="O2569" i="33"/>
  <c r="N2572" i="33"/>
  <c r="O2573" i="33"/>
  <c r="N2576" i="33"/>
  <c r="O2577" i="33"/>
  <c r="N2580" i="33"/>
  <c r="O2581" i="33"/>
  <c r="N2584" i="33"/>
  <c r="O2585" i="33"/>
  <c r="N2588" i="33"/>
  <c r="O2589" i="33"/>
  <c r="N2592" i="33"/>
  <c r="O2593" i="33"/>
  <c r="N2596" i="33"/>
  <c r="O2597" i="33"/>
  <c r="N2600" i="33"/>
  <c r="O2601" i="33"/>
  <c r="N2604" i="33"/>
  <c r="O2605" i="33"/>
  <c r="N2608" i="33"/>
  <c r="O2609" i="33"/>
  <c r="N2612" i="33"/>
  <c r="O2613" i="33"/>
  <c r="N2616" i="33"/>
  <c r="O2617" i="33"/>
  <c r="N2620" i="33"/>
  <c r="O2621" i="33"/>
  <c r="N2624" i="33"/>
  <c r="O2625" i="33"/>
  <c r="N2628" i="33"/>
  <c r="O2629" i="33"/>
  <c r="N2632" i="33"/>
  <c r="O2633" i="33"/>
  <c r="N2636" i="33"/>
  <c r="O2637" i="33"/>
  <c r="N2640" i="33"/>
  <c r="O2641" i="33"/>
  <c r="N2644" i="33"/>
  <c r="O2645" i="33"/>
  <c r="N2648" i="33"/>
  <c r="O2649" i="33"/>
  <c r="N2652" i="33"/>
  <c r="O2653" i="33"/>
  <c r="N2656" i="33"/>
  <c r="O2657" i="33"/>
  <c r="N2660" i="33"/>
  <c r="O2661" i="33"/>
  <c r="N2664" i="33"/>
  <c r="O2665" i="33"/>
  <c r="N2668" i="33"/>
  <c r="O2669" i="33"/>
  <c r="N2672" i="33"/>
  <c r="O2673" i="33"/>
  <c r="N2676" i="33"/>
  <c r="O2677" i="33"/>
  <c r="N2680" i="33"/>
  <c r="O2681" i="33"/>
  <c r="N2684" i="33"/>
  <c r="O2685" i="33"/>
  <c r="N2688" i="33"/>
  <c r="O2689" i="33"/>
  <c r="N2692" i="33"/>
  <c r="O2693" i="33"/>
  <c r="N2696" i="33"/>
  <c r="O2697" i="33"/>
  <c r="N2700" i="33"/>
  <c r="O2701" i="33"/>
  <c r="N2704" i="33"/>
  <c r="O2705" i="33"/>
  <c r="N2708" i="33"/>
  <c r="O2709" i="33"/>
  <c r="N2712" i="33"/>
  <c r="O2713" i="33"/>
  <c r="N2716" i="33"/>
  <c r="O2717" i="33"/>
  <c r="N2720" i="33"/>
  <c r="O2721" i="33"/>
  <c r="N2724" i="33"/>
  <c r="O2725" i="33"/>
  <c r="N2459" i="33"/>
  <c r="O2460" i="33"/>
  <c r="N2463" i="33"/>
  <c r="O2464" i="33"/>
  <c r="N2467" i="33"/>
  <c r="O2468" i="33"/>
  <c r="N2471" i="33"/>
  <c r="O2472" i="33"/>
  <c r="N2475" i="33"/>
  <c r="O2476" i="33"/>
  <c r="N2479" i="33"/>
  <c r="O2480" i="33"/>
  <c r="N2483" i="33"/>
  <c r="O2484" i="33"/>
  <c r="N2487" i="33"/>
  <c r="O2488" i="33"/>
  <c r="N2491" i="33"/>
  <c r="O2492" i="33"/>
  <c r="N2495" i="33"/>
  <c r="O2496" i="33"/>
  <c r="N2499" i="33"/>
  <c r="O2500" i="33"/>
  <c r="N2503" i="33"/>
  <c r="O2504" i="33"/>
  <c r="N2507" i="33"/>
  <c r="O2508" i="33"/>
  <c r="N2511" i="33"/>
  <c r="O2512" i="33"/>
  <c r="N2515" i="33"/>
  <c r="O2516" i="33"/>
  <c r="N2519" i="33"/>
  <c r="O2520" i="33"/>
  <c r="N2523" i="33"/>
  <c r="O2524" i="33"/>
  <c r="N2527" i="33"/>
  <c r="O2528" i="33"/>
  <c r="N2531" i="33"/>
  <c r="O2532" i="33"/>
  <c r="N2535" i="33"/>
  <c r="O2536" i="33"/>
  <c r="N2539" i="33"/>
  <c r="O2540" i="33"/>
  <c r="N2543" i="33"/>
  <c r="O2544" i="33"/>
  <c r="N2547" i="33"/>
  <c r="O2548" i="33"/>
  <c r="N2551" i="33"/>
  <c r="O2552" i="33"/>
  <c r="N2555" i="33"/>
  <c r="O2556" i="33"/>
  <c r="N2559" i="33"/>
  <c r="O2560" i="33"/>
  <c r="N2563" i="33"/>
  <c r="O2564" i="33"/>
  <c r="N2567" i="33"/>
  <c r="O2568" i="33"/>
  <c r="N2571" i="33"/>
  <c r="O2572" i="33"/>
  <c r="N2575" i="33"/>
  <c r="O2576" i="33"/>
  <c r="N2579" i="33"/>
  <c r="O2580" i="33"/>
  <c r="N2583" i="33"/>
  <c r="O2584" i="33"/>
  <c r="N2587" i="33"/>
  <c r="O2588" i="33"/>
  <c r="N2591" i="33"/>
  <c r="O2592" i="33"/>
  <c r="N2595" i="33"/>
  <c r="O2596" i="33"/>
  <c r="N2599" i="33"/>
  <c r="O2600" i="33"/>
  <c r="N2603" i="33"/>
  <c r="O2604" i="33"/>
  <c r="N2607" i="33"/>
  <c r="O2608" i="33"/>
  <c r="N2611" i="33"/>
  <c r="O2612" i="33"/>
  <c r="N2615" i="33"/>
  <c r="O2616" i="33"/>
  <c r="N2619" i="33"/>
  <c r="O2620" i="33"/>
  <c r="N2623" i="33"/>
  <c r="O2624" i="33"/>
  <c r="N2627" i="33"/>
  <c r="O2628" i="33"/>
  <c r="N2631" i="33"/>
  <c r="O2632" i="33"/>
  <c r="N2635" i="33"/>
  <c r="O2636" i="33"/>
  <c r="N2639" i="33"/>
  <c r="O2640" i="33"/>
  <c r="N2643" i="33"/>
  <c r="O2644" i="33"/>
  <c r="N2647" i="33"/>
  <c r="O2648" i="33"/>
  <c r="N2651" i="33"/>
  <c r="O2652" i="33"/>
  <c r="N2655" i="33"/>
  <c r="O2656" i="33"/>
  <c r="N2659" i="33"/>
  <c r="O2660" i="33"/>
  <c r="N2663" i="33"/>
  <c r="O2664" i="33"/>
  <c r="N2667" i="33"/>
  <c r="O2668" i="33"/>
  <c r="N2671" i="33"/>
  <c r="O2672" i="33"/>
  <c r="N2675" i="33"/>
  <c r="O2676" i="33"/>
  <c r="N2679" i="33"/>
  <c r="O2680" i="33"/>
  <c r="N2683" i="33"/>
  <c r="O2684" i="33"/>
  <c r="N2687" i="33"/>
  <c r="O2688" i="33"/>
  <c r="N2691" i="33"/>
  <c r="O2692" i="33"/>
  <c r="N2695" i="33"/>
  <c r="O2696" i="33"/>
  <c r="N2699" i="33"/>
  <c r="O2700" i="33"/>
  <c r="N2703" i="33"/>
  <c r="O2704" i="33"/>
  <c r="N2707" i="33"/>
  <c r="O2708" i="33"/>
  <c r="N2711" i="33"/>
  <c r="O2712" i="33"/>
  <c r="N2715" i="33"/>
  <c r="O2716" i="33"/>
  <c r="N2719" i="33"/>
  <c r="O2720" i="33"/>
  <c r="N2723" i="33"/>
  <c r="O2724" i="33"/>
  <c r="O2459" i="33"/>
  <c r="O2463" i="33"/>
  <c r="O2467" i="33"/>
  <c r="O2471" i="33"/>
  <c r="O2475" i="33"/>
  <c r="O2479" i="33"/>
  <c r="O2483" i="33"/>
  <c r="O2487" i="33"/>
  <c r="O2491" i="33"/>
  <c r="O2495" i="33"/>
  <c r="O2499" i="33"/>
  <c r="O2503" i="33"/>
  <c r="O2507" i="33"/>
  <c r="O2511" i="33"/>
  <c r="O2515" i="33"/>
  <c r="O2519" i="33"/>
  <c r="O2523" i="33"/>
  <c r="O2527" i="33"/>
  <c r="O2531" i="33"/>
  <c r="O2535" i="33"/>
  <c r="O2539" i="33"/>
  <c r="O2543" i="33"/>
  <c r="O2547" i="33"/>
  <c r="O2551" i="33"/>
  <c r="O2555" i="33"/>
  <c r="O2559" i="33"/>
  <c r="O2563" i="33"/>
  <c r="O2567" i="33"/>
  <c r="O2571" i="33"/>
  <c r="O2575" i="33"/>
  <c r="O2579" i="33"/>
  <c r="O2583" i="33"/>
  <c r="O2587" i="33"/>
  <c r="O2591" i="33"/>
  <c r="O2595" i="33"/>
  <c r="O2599" i="33"/>
  <c r="O2603" i="33"/>
  <c r="O2607" i="33"/>
  <c r="O2611" i="33"/>
  <c r="O2615" i="33"/>
  <c r="O2619" i="33"/>
  <c r="O2623" i="33"/>
  <c r="O2627" i="33"/>
  <c r="O2631" i="33"/>
  <c r="O2635" i="33"/>
  <c r="O2639" i="33"/>
  <c r="O2643" i="33"/>
  <c r="O2647" i="33"/>
  <c r="O2651" i="33"/>
  <c r="O2655" i="33"/>
  <c r="O2659" i="33"/>
  <c r="O2663" i="33"/>
  <c r="O2667" i="33"/>
  <c r="O2671" i="33"/>
  <c r="O2675" i="33"/>
  <c r="O2679" i="33"/>
  <c r="O2683" i="33"/>
  <c r="O2687" i="33"/>
  <c r="O2691" i="33"/>
  <c r="O2695" i="33"/>
  <c r="O2699" i="33"/>
  <c r="O2703" i="33"/>
  <c r="O2707" i="33"/>
  <c r="O2711" i="33"/>
  <c r="O2715" i="33"/>
  <c r="O2719" i="33"/>
  <c r="O2723" i="33"/>
  <c r="N2727" i="33"/>
  <c r="O2728" i="33"/>
  <c r="N2731" i="33"/>
  <c r="O2732" i="33"/>
  <c r="N2735" i="33"/>
  <c r="O2736" i="33"/>
  <c r="N2739" i="33"/>
  <c r="O2740" i="33"/>
  <c r="N2743" i="33"/>
  <c r="O2744" i="33"/>
  <c r="N2465" i="33"/>
  <c r="N2473" i="33"/>
  <c r="N2485" i="33"/>
  <c r="N2501" i="33"/>
  <c r="N2513" i="33"/>
  <c r="N2525" i="33"/>
  <c r="N2529" i="33"/>
  <c r="N2545" i="33"/>
  <c r="N2553" i="33"/>
  <c r="N2569" i="33"/>
  <c r="N2581" i="33"/>
  <c r="N2589" i="33"/>
  <c r="N2601" i="33"/>
  <c r="N2609" i="33"/>
  <c r="N2617" i="33"/>
  <c r="N2629" i="33"/>
  <c r="N2645" i="33"/>
  <c r="N2653" i="33"/>
  <c r="N2669" i="33"/>
  <c r="N2677" i="33"/>
  <c r="N2689" i="33"/>
  <c r="N2705" i="33"/>
  <c r="N2709" i="33"/>
  <c r="N2721" i="33"/>
  <c r="N2728" i="33"/>
  <c r="N2736" i="33"/>
  <c r="N2740" i="33"/>
  <c r="N2458" i="33"/>
  <c r="N2462" i="33"/>
  <c r="N2466" i="33"/>
  <c r="N2470" i="33"/>
  <c r="N2474" i="33"/>
  <c r="N2478" i="33"/>
  <c r="N2482" i="33"/>
  <c r="N2486" i="33"/>
  <c r="N2490" i="33"/>
  <c r="N2494" i="33"/>
  <c r="N2498" i="33"/>
  <c r="N2502" i="33"/>
  <c r="N2506" i="33"/>
  <c r="N2510" i="33"/>
  <c r="N2514" i="33"/>
  <c r="N2518" i="33"/>
  <c r="N2522" i="33"/>
  <c r="N2526" i="33"/>
  <c r="N2530" i="33"/>
  <c r="N2534" i="33"/>
  <c r="N2538" i="33"/>
  <c r="N2542" i="33"/>
  <c r="N2546" i="33"/>
  <c r="N2550" i="33"/>
  <c r="N2554" i="33"/>
  <c r="N2558" i="33"/>
  <c r="N2562" i="33"/>
  <c r="N2566" i="33"/>
  <c r="N2570" i="33"/>
  <c r="N2574" i="33"/>
  <c r="N2578" i="33"/>
  <c r="N2582" i="33"/>
  <c r="N2586" i="33"/>
  <c r="N2590" i="33"/>
  <c r="N2594" i="33"/>
  <c r="N2598" i="33"/>
  <c r="N2602" i="33"/>
  <c r="N2606" i="33"/>
  <c r="N2610" i="33"/>
  <c r="N2614" i="33"/>
  <c r="N2618" i="33"/>
  <c r="N2622" i="33"/>
  <c r="N2626" i="33"/>
  <c r="N2630" i="33"/>
  <c r="N2634" i="33"/>
  <c r="N2638" i="33"/>
  <c r="N2642" i="33"/>
  <c r="N2646" i="33"/>
  <c r="N2650" i="33"/>
  <c r="N2654" i="33"/>
  <c r="N2658" i="33"/>
  <c r="N2662" i="33"/>
  <c r="N2666" i="33"/>
  <c r="N2670" i="33"/>
  <c r="N2674" i="33"/>
  <c r="N2678" i="33"/>
  <c r="N2682" i="33"/>
  <c r="N2686" i="33"/>
  <c r="N2690" i="33"/>
  <c r="N2694" i="33"/>
  <c r="N2698" i="33"/>
  <c r="N2702" i="33"/>
  <c r="N2706" i="33"/>
  <c r="N2710" i="33"/>
  <c r="N2714" i="33"/>
  <c r="N2718" i="33"/>
  <c r="N2722" i="33"/>
  <c r="N2726" i="33"/>
  <c r="O2727" i="33"/>
  <c r="N2730" i="33"/>
  <c r="O2731" i="33"/>
  <c r="N2734" i="33"/>
  <c r="O2735" i="33"/>
  <c r="N2738" i="33"/>
  <c r="O2739" i="33"/>
  <c r="N2742" i="33"/>
  <c r="O2743" i="33"/>
  <c r="N2469" i="33"/>
  <c r="N2481" i="33"/>
  <c r="N2493" i="33"/>
  <c r="N2509" i="33"/>
  <c r="N2521" i="33"/>
  <c r="N2533" i="33"/>
  <c r="N2549" i="33"/>
  <c r="N2561" i="33"/>
  <c r="N2577" i="33"/>
  <c r="N2593" i="33"/>
  <c r="N2605" i="33"/>
  <c r="N2625" i="33"/>
  <c r="N2637" i="33"/>
  <c r="N2649" i="33"/>
  <c r="N2661" i="33"/>
  <c r="N2673" i="33"/>
  <c r="N2685" i="33"/>
  <c r="N2697" i="33"/>
  <c r="N2717" i="33"/>
  <c r="O2733" i="33"/>
  <c r="O2737" i="33"/>
  <c r="O2741"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N2729" i="33"/>
  <c r="O2730" i="33"/>
  <c r="N2733" i="33"/>
  <c r="O2734" i="33"/>
  <c r="N2737" i="33"/>
  <c r="O2738" i="33"/>
  <c r="N2741" i="33"/>
  <c r="O2742" i="33"/>
  <c r="N2461" i="33"/>
  <c r="N2477" i="33"/>
  <c r="N2489" i="33"/>
  <c r="N2497" i="33"/>
  <c r="N2505" i="33"/>
  <c r="N2517" i="33"/>
  <c r="N2537" i="33"/>
  <c r="N2541" i="33"/>
  <c r="N2557" i="33"/>
  <c r="N2565" i="33"/>
  <c r="N2573" i="33"/>
  <c r="N2585" i="33"/>
  <c r="N2597" i="33"/>
  <c r="N2613" i="33"/>
  <c r="N2621" i="33"/>
  <c r="N2633" i="33"/>
  <c r="N2641" i="33"/>
  <c r="N2657" i="33"/>
  <c r="N2665" i="33"/>
  <c r="N2681" i="33"/>
  <c r="N2693" i="33"/>
  <c r="N2701" i="33"/>
  <c r="N2713" i="33"/>
  <c r="N2725" i="33"/>
  <c r="O2729" i="33"/>
  <c r="N2732" i="33"/>
  <c r="N2744" i="33"/>
  <c r="J112" i="44"/>
  <c r="J108" i="44"/>
  <c r="J104" i="44"/>
  <c r="J100" i="44"/>
  <c r="J96" i="44"/>
  <c r="J92" i="44"/>
  <c r="J88" i="44"/>
  <c r="J84" i="44"/>
  <c r="J80" i="44"/>
  <c r="J76" i="44"/>
  <c r="J72" i="44"/>
  <c r="J113" i="44"/>
  <c r="J109" i="44"/>
  <c r="J105" i="44"/>
  <c r="J101" i="44"/>
  <c r="J97" i="44"/>
  <c r="J93" i="44"/>
  <c r="J89" i="44"/>
  <c r="J85" i="44"/>
  <c r="J81" i="44"/>
  <c r="J77" i="44"/>
  <c r="J73" i="44"/>
  <c r="J115" i="44"/>
  <c r="J111" i="44"/>
  <c r="J107" i="44"/>
  <c r="J103" i="44"/>
  <c r="J99" i="44"/>
  <c r="J95" i="44"/>
  <c r="J91" i="44"/>
  <c r="J87" i="44"/>
  <c r="J83" i="44"/>
  <c r="J79" i="44"/>
  <c r="J75" i="44"/>
  <c r="J71" i="44"/>
  <c r="J114" i="44"/>
  <c r="J110" i="44"/>
  <c r="J106" i="44"/>
  <c r="J102" i="44"/>
  <c r="J98" i="44"/>
  <c r="J94" i="44"/>
  <c r="J90" i="44"/>
  <c r="J86" i="44"/>
  <c r="J82" i="44"/>
  <c r="J78" i="44"/>
  <c r="J74" i="44"/>
  <c r="J70" i="44"/>
  <c r="J5" i="44"/>
  <c r="L13" i="47" l="1"/>
  <c r="P1" i="56"/>
  <c r="O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Q2000" i="55"/>
  <c r="P2000" i="55"/>
  <c r="O2000" i="55"/>
  <c r="Q1999" i="55"/>
  <c r="P1999" i="55"/>
  <c r="O1999" i="55"/>
  <c r="Q1998" i="55"/>
  <c r="P1998" i="55"/>
  <c r="O1998" i="55"/>
  <c r="Q1997" i="55"/>
  <c r="P1997" i="55"/>
  <c r="O1997" i="55"/>
  <c r="Q1996" i="55"/>
  <c r="P1996" i="55"/>
  <c r="O1996" i="55"/>
  <c r="Q1995" i="55"/>
  <c r="P1995" i="55"/>
  <c r="O1995" i="55"/>
  <c r="Q1994" i="55"/>
  <c r="P1994" i="55"/>
  <c r="O1994" i="55"/>
  <c r="Q1993" i="55"/>
  <c r="P1993" i="55"/>
  <c r="O1993" i="55"/>
  <c r="Q1992" i="55"/>
  <c r="P1992" i="55"/>
  <c r="O1992" i="55"/>
  <c r="Q1991" i="55"/>
  <c r="P1991" i="55"/>
  <c r="O1991" i="55"/>
  <c r="Q1990" i="55"/>
  <c r="P1990" i="55"/>
  <c r="O1990" i="55"/>
  <c r="Q1989" i="55"/>
  <c r="P1989" i="55"/>
  <c r="O1989" i="55"/>
  <c r="Q1988" i="55"/>
  <c r="P1988" i="55"/>
  <c r="O1988" i="55"/>
  <c r="Q1987" i="55"/>
  <c r="P1987" i="55"/>
  <c r="O1987" i="55"/>
  <c r="Q1986" i="55"/>
  <c r="P1986" i="55"/>
  <c r="O1986" i="55"/>
  <c r="Q1985" i="55"/>
  <c r="P1985" i="55"/>
  <c r="O1985" i="55"/>
  <c r="Q1984" i="55"/>
  <c r="P1984" i="55"/>
  <c r="O1984" i="55"/>
  <c r="Q1983" i="55"/>
  <c r="P1983" i="55"/>
  <c r="O1983" i="55"/>
  <c r="Q1982" i="55"/>
  <c r="P1982" i="55"/>
  <c r="O1982" i="55"/>
  <c r="Q1981" i="55"/>
  <c r="P1981" i="55"/>
  <c r="O1981" i="55"/>
  <c r="Q1980" i="55"/>
  <c r="P1980" i="55"/>
  <c r="O1980" i="55"/>
  <c r="Q1979" i="55"/>
  <c r="P1979" i="55"/>
  <c r="O1979" i="55"/>
  <c r="Q1978" i="55"/>
  <c r="P1978" i="55"/>
  <c r="O1978" i="55"/>
  <c r="Q1977" i="55"/>
  <c r="P1977" i="55"/>
  <c r="O1977" i="55"/>
  <c r="Q1976" i="55"/>
  <c r="P1976" i="55"/>
  <c r="O1976" i="55"/>
  <c r="Q1975" i="55"/>
  <c r="P1975" i="55"/>
  <c r="O1975" i="55"/>
  <c r="Q1974" i="55"/>
  <c r="P1974" i="55"/>
  <c r="O1974" i="55"/>
  <c r="Q1973" i="55"/>
  <c r="P1973" i="55"/>
  <c r="O1973" i="55"/>
  <c r="Q1972" i="55"/>
  <c r="P1972" i="55"/>
  <c r="O1972" i="55"/>
  <c r="Q1971" i="55"/>
  <c r="P1971" i="55"/>
  <c r="O1971" i="55"/>
  <c r="Q1970" i="55"/>
  <c r="P1970" i="55"/>
  <c r="O1970" i="55"/>
  <c r="Q1969" i="55"/>
  <c r="P1969" i="55"/>
  <c r="O1969" i="55"/>
  <c r="Q1968" i="55"/>
  <c r="P1968" i="55"/>
  <c r="O1968" i="55"/>
  <c r="Q1967" i="55"/>
  <c r="P1967" i="55"/>
  <c r="O1967" i="55"/>
  <c r="Q1966" i="55"/>
  <c r="P1966" i="55"/>
  <c r="O1966" i="55"/>
  <c r="Q1965" i="55"/>
  <c r="P1965" i="55"/>
  <c r="O1965" i="55"/>
  <c r="Q1964" i="55"/>
  <c r="P1964" i="55"/>
  <c r="O1964" i="55"/>
  <c r="Q1963" i="55"/>
  <c r="P1963" i="55"/>
  <c r="O1963" i="55"/>
  <c r="Q1962" i="55"/>
  <c r="P1962" i="55"/>
  <c r="O1962" i="55"/>
  <c r="Q1961" i="55"/>
  <c r="P1961" i="55"/>
  <c r="O1961" i="55"/>
  <c r="Q1960" i="55"/>
  <c r="P1960" i="55"/>
  <c r="O1960" i="55"/>
  <c r="Q1959" i="55"/>
  <c r="P1959" i="55"/>
  <c r="O1959" i="55"/>
  <c r="Q1958" i="55"/>
  <c r="P1958" i="55"/>
  <c r="O1958" i="55"/>
  <c r="Q1957" i="55"/>
  <c r="P1957" i="55"/>
  <c r="O1957" i="55"/>
  <c r="Q1956" i="55"/>
  <c r="P1956" i="55"/>
  <c r="O1956" i="55"/>
  <c r="Q1955" i="55"/>
  <c r="P1955" i="55"/>
  <c r="O1955" i="55"/>
  <c r="Q1954" i="55"/>
  <c r="P1954" i="55"/>
  <c r="O1954" i="55"/>
  <c r="Q1953" i="55"/>
  <c r="P1953" i="55"/>
  <c r="O1953" i="55"/>
  <c r="Q1952" i="55"/>
  <c r="P1952" i="55"/>
  <c r="O1952" i="55"/>
  <c r="Q1951" i="55"/>
  <c r="P1951" i="55"/>
  <c r="O1951" i="55"/>
  <c r="Q1950" i="55"/>
  <c r="P1950" i="55"/>
  <c r="O1950" i="55"/>
  <c r="Q1949" i="55"/>
  <c r="P1949" i="55"/>
  <c r="O1949" i="55"/>
  <c r="Q1948" i="55"/>
  <c r="P1948" i="55"/>
  <c r="O1948" i="55"/>
  <c r="Q1947" i="55"/>
  <c r="P1947" i="55"/>
  <c r="O1947" i="55"/>
  <c r="Q1946" i="55"/>
  <c r="P1946" i="55"/>
  <c r="O1946" i="55"/>
  <c r="Q1945" i="55"/>
  <c r="P1945" i="55"/>
  <c r="O1945" i="55"/>
  <c r="Q1944" i="55"/>
  <c r="P1944" i="55"/>
  <c r="O1944" i="55"/>
  <c r="Q1943" i="55"/>
  <c r="P1943" i="55"/>
  <c r="O1943" i="55"/>
  <c r="Q1942" i="55"/>
  <c r="P1942" i="55"/>
  <c r="O1942" i="55"/>
  <c r="Q1941" i="55"/>
  <c r="P1941" i="55"/>
  <c r="O1941" i="55"/>
  <c r="Q1940" i="55"/>
  <c r="P1940" i="55"/>
  <c r="O1940" i="55"/>
  <c r="Q1939" i="55"/>
  <c r="P1939" i="55"/>
  <c r="O1939" i="55"/>
  <c r="Q1938" i="55"/>
  <c r="P1938" i="55"/>
  <c r="O1938" i="55"/>
  <c r="Q1937" i="55"/>
  <c r="P1937" i="55"/>
  <c r="O1937" i="55"/>
  <c r="Q1936" i="55"/>
  <c r="P1936" i="55"/>
  <c r="O1936" i="55"/>
  <c r="Q1935" i="55"/>
  <c r="P1935" i="55"/>
  <c r="O1935" i="55"/>
  <c r="Q1934" i="55"/>
  <c r="P1934" i="55"/>
  <c r="O1934" i="55"/>
  <c r="Q1933" i="55"/>
  <c r="P1933" i="55"/>
  <c r="O1933" i="55"/>
  <c r="Q1932" i="55"/>
  <c r="P1932" i="55"/>
  <c r="O1932" i="55"/>
  <c r="Q1931" i="55"/>
  <c r="P1931" i="55"/>
  <c r="O1931" i="55"/>
  <c r="Q1930" i="55"/>
  <c r="P1930" i="55"/>
  <c r="O1930" i="55"/>
  <c r="Q1929" i="55"/>
  <c r="P1929" i="55"/>
  <c r="O1929" i="55"/>
  <c r="Q1928" i="55"/>
  <c r="P1928" i="55"/>
  <c r="O1928" i="55"/>
  <c r="Q1927" i="55"/>
  <c r="P1927" i="55"/>
  <c r="O1927" i="55"/>
  <c r="Q1926" i="55"/>
  <c r="P1926" i="55"/>
  <c r="O1926" i="55"/>
  <c r="Q1925" i="55"/>
  <c r="P1925" i="55"/>
  <c r="O1925" i="55"/>
  <c r="Q1924" i="55"/>
  <c r="P1924" i="55"/>
  <c r="O1924" i="55"/>
  <c r="Q1923" i="55"/>
  <c r="P1923" i="55"/>
  <c r="O1923" i="55"/>
  <c r="Q1922" i="55"/>
  <c r="P1922" i="55"/>
  <c r="O1922" i="55"/>
  <c r="Q1921" i="55"/>
  <c r="P1921" i="55"/>
  <c r="O1921" i="55"/>
  <c r="Q1920" i="55"/>
  <c r="P1920" i="55"/>
  <c r="O1920" i="55"/>
  <c r="Q1919" i="55"/>
  <c r="P1919" i="55"/>
  <c r="O1919" i="55"/>
  <c r="Q1918" i="55"/>
  <c r="P1918" i="55"/>
  <c r="O1918" i="55"/>
  <c r="Q1917" i="55"/>
  <c r="P1917" i="55"/>
  <c r="O1917" i="55"/>
  <c r="Q1916" i="55"/>
  <c r="P1916" i="55"/>
  <c r="O1916" i="55"/>
  <c r="Q1915" i="55"/>
  <c r="P1915" i="55"/>
  <c r="O1915" i="55"/>
  <c r="Q1914" i="55"/>
  <c r="P1914" i="55"/>
  <c r="O1914" i="55"/>
  <c r="Q1913" i="55"/>
  <c r="P1913" i="55"/>
  <c r="O1913" i="55"/>
  <c r="Q1912" i="55"/>
  <c r="P1912" i="55"/>
  <c r="O1912" i="55"/>
  <c r="Q1911" i="55"/>
  <c r="P1911" i="55"/>
  <c r="O1911" i="55"/>
  <c r="Q1910" i="55"/>
  <c r="P1910" i="55"/>
  <c r="O1910" i="55"/>
  <c r="Q1909" i="55"/>
  <c r="P1909" i="55"/>
  <c r="O1909" i="55"/>
  <c r="Q1908" i="55"/>
  <c r="P1908" i="55"/>
  <c r="O1908" i="55"/>
  <c r="Q1907" i="55"/>
  <c r="P1907" i="55"/>
  <c r="O1907" i="55"/>
  <c r="Q1906" i="55"/>
  <c r="P1906" i="55"/>
  <c r="O1906" i="55"/>
  <c r="Q1905" i="55"/>
  <c r="P1905" i="55"/>
  <c r="O1905" i="55"/>
  <c r="Q1904" i="55"/>
  <c r="P1904" i="55"/>
  <c r="O1904" i="55"/>
  <c r="Q1903" i="55"/>
  <c r="P1903" i="55"/>
  <c r="O1903" i="55"/>
  <c r="Q1902" i="55"/>
  <c r="P1902" i="55"/>
  <c r="O1902" i="55"/>
  <c r="Q1901" i="55"/>
  <c r="P1901" i="55"/>
  <c r="O1901" i="55"/>
  <c r="Q1900" i="55"/>
  <c r="P1900" i="55"/>
  <c r="O1900" i="55"/>
  <c r="Q1899" i="55"/>
  <c r="P1899" i="55"/>
  <c r="O1899" i="55"/>
  <c r="Q1898" i="55"/>
  <c r="P1898" i="55"/>
  <c r="O1898" i="55"/>
  <c r="Q1897" i="55"/>
  <c r="P1897" i="55"/>
  <c r="O1897" i="55"/>
  <c r="Q1896" i="55"/>
  <c r="P1896" i="55"/>
  <c r="O1896" i="55"/>
  <c r="Q1895" i="55"/>
  <c r="P1895" i="55"/>
  <c r="O1895" i="55"/>
  <c r="Q1894" i="55"/>
  <c r="P1894" i="55"/>
  <c r="O1894" i="55"/>
  <c r="Q1893" i="55"/>
  <c r="P1893" i="55"/>
  <c r="O1893" i="55"/>
  <c r="Q1892" i="55"/>
  <c r="P1892" i="55"/>
  <c r="O1892" i="55"/>
  <c r="Q1891" i="55"/>
  <c r="P1891" i="55"/>
  <c r="O1891" i="55"/>
  <c r="Q1890" i="55"/>
  <c r="P1890" i="55"/>
  <c r="O1890" i="55"/>
  <c r="Q1889" i="55"/>
  <c r="P1889" i="55"/>
  <c r="O1889" i="55"/>
  <c r="Q1888" i="55"/>
  <c r="P1888" i="55"/>
  <c r="O1888" i="55"/>
  <c r="Q1887" i="55"/>
  <c r="P1887" i="55"/>
  <c r="O1887" i="55"/>
  <c r="Q1886" i="55"/>
  <c r="P1886" i="55"/>
  <c r="O1886" i="55"/>
  <c r="Q1885" i="55"/>
  <c r="P1885" i="55"/>
  <c r="O1885" i="55"/>
  <c r="Q1884" i="55"/>
  <c r="P1884" i="55"/>
  <c r="O1884" i="55"/>
  <c r="Q1883" i="55"/>
  <c r="P1883" i="55"/>
  <c r="O1883" i="55"/>
  <c r="Q1882" i="55"/>
  <c r="P1882" i="55"/>
  <c r="O1882" i="55"/>
  <c r="Q1881" i="55"/>
  <c r="P1881" i="55"/>
  <c r="O1881" i="55"/>
  <c r="Q1880" i="55"/>
  <c r="P1880" i="55"/>
  <c r="O1880" i="55"/>
  <c r="Q1879" i="55"/>
  <c r="P1879" i="55"/>
  <c r="O1879" i="55"/>
  <c r="Q1878" i="55"/>
  <c r="P1878" i="55"/>
  <c r="O1878" i="55"/>
  <c r="Q1877" i="55"/>
  <c r="P1877" i="55"/>
  <c r="O1877" i="55"/>
  <c r="Q1876" i="55"/>
  <c r="P1876" i="55"/>
  <c r="O1876" i="55"/>
  <c r="Q1875" i="55"/>
  <c r="P1875" i="55"/>
  <c r="O1875" i="55"/>
  <c r="Q1874" i="55"/>
  <c r="P1874" i="55"/>
  <c r="O1874" i="55"/>
  <c r="Q1873" i="55"/>
  <c r="P1873" i="55"/>
  <c r="O1873" i="55"/>
  <c r="Q1872" i="55"/>
  <c r="P1872" i="55"/>
  <c r="O1872" i="55"/>
  <c r="Q1871" i="55"/>
  <c r="P1871" i="55"/>
  <c r="O1871" i="55"/>
  <c r="Q1870" i="55"/>
  <c r="P1870" i="55"/>
  <c r="O1870" i="55"/>
  <c r="Q1869" i="55"/>
  <c r="P1869" i="55"/>
  <c r="O1869" i="55"/>
  <c r="Q1868" i="55"/>
  <c r="P1868" i="55"/>
  <c r="O1868" i="55"/>
  <c r="Q1867" i="55"/>
  <c r="P1867" i="55"/>
  <c r="O1867" i="55"/>
  <c r="Q1866" i="55"/>
  <c r="P1866" i="55"/>
  <c r="O1866" i="55"/>
  <c r="Q1865" i="55"/>
  <c r="P1865" i="55"/>
  <c r="O1865" i="55"/>
  <c r="Q1864" i="55"/>
  <c r="P1864" i="55"/>
  <c r="O1864" i="55"/>
  <c r="Q1863" i="55"/>
  <c r="P1863" i="55"/>
  <c r="O1863" i="55"/>
  <c r="Q1862" i="55"/>
  <c r="P1862" i="55"/>
  <c r="O1862" i="55"/>
  <c r="Q1861" i="55"/>
  <c r="P1861" i="55"/>
  <c r="O1861" i="55"/>
  <c r="Q1860" i="55"/>
  <c r="P1860" i="55"/>
  <c r="O1860" i="55"/>
  <c r="Q1859" i="55"/>
  <c r="P1859" i="55"/>
  <c r="O1859" i="55"/>
  <c r="Q1858" i="55"/>
  <c r="P1858" i="55"/>
  <c r="O1858" i="55"/>
  <c r="Q1857" i="55"/>
  <c r="P1857" i="55"/>
  <c r="O1857" i="55"/>
  <c r="Q1856" i="55"/>
  <c r="P1856" i="55"/>
  <c r="O1856" i="55"/>
  <c r="Q1855" i="55"/>
  <c r="P1855" i="55"/>
  <c r="O1855" i="55"/>
  <c r="Q1854" i="55"/>
  <c r="P1854" i="55"/>
  <c r="O1854" i="55"/>
  <c r="Q1853" i="55"/>
  <c r="P1853" i="55"/>
  <c r="O1853" i="55"/>
  <c r="Q1852" i="55"/>
  <c r="P1852" i="55"/>
  <c r="O1852" i="55"/>
  <c r="Q1851" i="55"/>
  <c r="P1851" i="55"/>
  <c r="O1851" i="55"/>
  <c r="Q1850" i="55"/>
  <c r="P1850" i="55"/>
  <c r="O1850" i="55"/>
  <c r="Q1849" i="55"/>
  <c r="P1849" i="55"/>
  <c r="O1849" i="55"/>
  <c r="Q1848" i="55"/>
  <c r="P1848" i="55"/>
  <c r="O1848" i="55"/>
  <c r="Q1847" i="55"/>
  <c r="P1847" i="55"/>
  <c r="O1847" i="55"/>
  <c r="Q1846" i="55"/>
  <c r="P1846" i="55"/>
  <c r="O1846" i="55"/>
  <c r="Q1845" i="55"/>
  <c r="P1845" i="55"/>
  <c r="O1845" i="55"/>
  <c r="Q1844" i="55"/>
  <c r="P1844" i="55"/>
  <c r="O1844" i="55"/>
  <c r="Q1843" i="55"/>
  <c r="P1843" i="55"/>
  <c r="O1843" i="55"/>
  <c r="Q1842" i="55"/>
  <c r="P1842" i="55"/>
  <c r="O1842" i="55"/>
  <c r="Q1841" i="55"/>
  <c r="P1841" i="55"/>
  <c r="O1841" i="55"/>
  <c r="Q1840" i="55"/>
  <c r="P1840" i="55"/>
  <c r="O1840" i="55"/>
  <c r="Q1839" i="55"/>
  <c r="P1839" i="55"/>
  <c r="O1839" i="55"/>
  <c r="Q1838" i="55"/>
  <c r="P1838" i="55"/>
  <c r="O1838" i="55"/>
  <c r="Q1837" i="55"/>
  <c r="P1837" i="55"/>
  <c r="O1837" i="55"/>
  <c r="Q1836" i="55"/>
  <c r="P1836" i="55"/>
  <c r="O1836" i="55"/>
  <c r="Q1835" i="55"/>
  <c r="P1835" i="55"/>
  <c r="O1835" i="55"/>
  <c r="Q1834" i="55"/>
  <c r="P1834" i="55"/>
  <c r="O1834" i="55"/>
  <c r="Q1833" i="55"/>
  <c r="P1833" i="55"/>
  <c r="O1833" i="55"/>
  <c r="Q1832" i="55"/>
  <c r="P1832" i="55"/>
  <c r="O1832" i="55"/>
  <c r="Q1831" i="55"/>
  <c r="P1831" i="55"/>
  <c r="O1831" i="55"/>
  <c r="Q1830" i="55"/>
  <c r="P1830" i="55"/>
  <c r="O1830" i="55"/>
  <c r="Q1829" i="55"/>
  <c r="P1829" i="55"/>
  <c r="O1829" i="55"/>
  <c r="Q1828" i="55"/>
  <c r="P1828" i="55"/>
  <c r="O1828" i="55"/>
  <c r="Q1827" i="55"/>
  <c r="P1827" i="55"/>
  <c r="O1827" i="55"/>
  <c r="Q1826" i="55"/>
  <c r="P1826" i="55"/>
  <c r="O1826" i="55"/>
  <c r="Q1825" i="55"/>
  <c r="P1825" i="55"/>
  <c r="O1825" i="55"/>
  <c r="Q1824" i="55"/>
  <c r="P1824" i="55"/>
  <c r="O1824" i="55"/>
  <c r="Q1823" i="55"/>
  <c r="P1823" i="55"/>
  <c r="O1823" i="55"/>
  <c r="Q1822" i="55"/>
  <c r="P1822" i="55"/>
  <c r="O1822" i="55"/>
  <c r="Q1821" i="55"/>
  <c r="P1821" i="55"/>
  <c r="O1821" i="55"/>
  <c r="Q1820" i="55"/>
  <c r="P1820" i="55"/>
  <c r="O1820" i="55"/>
  <c r="Q1819" i="55"/>
  <c r="P1819" i="55"/>
  <c r="O1819" i="55"/>
  <c r="Q1818" i="55"/>
  <c r="P1818" i="55"/>
  <c r="O1818" i="55"/>
  <c r="Q1817" i="55"/>
  <c r="P1817" i="55"/>
  <c r="O1817" i="55"/>
  <c r="Q1816" i="55"/>
  <c r="P1816" i="55"/>
  <c r="O1816" i="55"/>
  <c r="Q1815" i="55"/>
  <c r="P1815" i="55"/>
  <c r="O1815" i="55"/>
  <c r="Q1814" i="55"/>
  <c r="P1814" i="55"/>
  <c r="O1814" i="55"/>
  <c r="Q1813" i="55"/>
  <c r="P1813" i="55"/>
  <c r="O1813" i="55"/>
  <c r="Q1812" i="55"/>
  <c r="P1812" i="55"/>
  <c r="O1812" i="55"/>
  <c r="Q1811" i="55"/>
  <c r="P1811" i="55"/>
  <c r="O1811" i="55"/>
  <c r="Q1810" i="55"/>
  <c r="P1810" i="55"/>
  <c r="O1810" i="55"/>
  <c r="Q1809" i="55"/>
  <c r="P1809" i="55"/>
  <c r="O1809" i="55"/>
  <c r="Q1808" i="55"/>
  <c r="P1808" i="55"/>
  <c r="O1808" i="55"/>
  <c r="Q1807" i="55"/>
  <c r="P1807" i="55"/>
  <c r="O1807" i="55"/>
  <c r="Q1806" i="55"/>
  <c r="P1806" i="55"/>
  <c r="O1806" i="55"/>
  <c r="Q1805" i="55"/>
  <c r="P1805" i="55"/>
  <c r="O1805" i="55"/>
  <c r="Q1804" i="55"/>
  <c r="P1804" i="55"/>
  <c r="O1804" i="55"/>
  <c r="Q1803" i="55"/>
  <c r="P1803" i="55"/>
  <c r="O1803" i="55"/>
  <c r="Q1802" i="55"/>
  <c r="P1802" i="55"/>
  <c r="O1802" i="55"/>
  <c r="Q1801" i="55"/>
  <c r="P1801" i="55"/>
  <c r="O1801" i="55"/>
  <c r="Q1800" i="55"/>
  <c r="P1800" i="55"/>
  <c r="O1800" i="55"/>
  <c r="Q1799" i="55"/>
  <c r="P1799" i="55"/>
  <c r="O1799" i="55"/>
  <c r="Q1798" i="55"/>
  <c r="P1798" i="55"/>
  <c r="O1798" i="55"/>
  <c r="Q1797" i="55"/>
  <c r="P1797" i="55"/>
  <c r="O1797" i="55"/>
  <c r="Q1796" i="55"/>
  <c r="P1796" i="55"/>
  <c r="O1796" i="55"/>
  <c r="Q1795" i="55"/>
  <c r="P1795" i="55"/>
  <c r="O1795" i="55"/>
  <c r="Q1794" i="55"/>
  <c r="P1794" i="55"/>
  <c r="O1794" i="55"/>
  <c r="Q1793" i="55"/>
  <c r="P1793" i="55"/>
  <c r="O1793" i="55"/>
  <c r="Q1792" i="55"/>
  <c r="P1792" i="55"/>
  <c r="O1792" i="55"/>
  <c r="Q1791" i="55"/>
  <c r="P1791" i="55"/>
  <c r="O1791" i="55"/>
  <c r="Q1790" i="55"/>
  <c r="P1790" i="55"/>
  <c r="O1790" i="55"/>
  <c r="Q1789" i="55"/>
  <c r="P1789" i="55"/>
  <c r="O1789" i="55"/>
  <c r="Q1788" i="55"/>
  <c r="P1788" i="55"/>
  <c r="O1788" i="55"/>
  <c r="Q1787" i="55"/>
  <c r="P1787" i="55"/>
  <c r="O1787" i="55"/>
  <c r="Q1786" i="55"/>
  <c r="P1786" i="55"/>
  <c r="O1786" i="55"/>
  <c r="Q1785" i="55"/>
  <c r="P1785" i="55"/>
  <c r="O1785" i="55"/>
  <c r="Q1784" i="55"/>
  <c r="P1784" i="55"/>
  <c r="O1784" i="55"/>
  <c r="Q1783" i="55"/>
  <c r="P1783" i="55"/>
  <c r="O1783" i="55"/>
  <c r="Q1782" i="55"/>
  <c r="P1782" i="55"/>
  <c r="O1782" i="55"/>
  <c r="Q1781" i="55"/>
  <c r="P1781" i="55"/>
  <c r="O1781" i="55"/>
  <c r="Q1780" i="55"/>
  <c r="P1780" i="55"/>
  <c r="O1780" i="55"/>
  <c r="Q1779" i="55"/>
  <c r="P1779" i="55"/>
  <c r="O1779" i="55"/>
  <c r="Q1778" i="55"/>
  <c r="P1778" i="55"/>
  <c r="O1778" i="55"/>
  <c r="Q1777" i="55"/>
  <c r="P1777" i="55"/>
  <c r="O1777" i="55"/>
  <c r="Q1776" i="55"/>
  <c r="P1776" i="55"/>
  <c r="O1776" i="55"/>
  <c r="Q1775" i="55"/>
  <c r="P1775" i="55"/>
  <c r="O1775" i="55"/>
  <c r="Q1774" i="55"/>
  <c r="P1774" i="55"/>
  <c r="O1774" i="55"/>
  <c r="Q1773" i="55"/>
  <c r="P1773" i="55"/>
  <c r="O1773" i="55"/>
  <c r="Q1772" i="55"/>
  <c r="P1772" i="55"/>
  <c r="O1772" i="55"/>
  <c r="Q1771" i="55"/>
  <c r="P1771" i="55"/>
  <c r="O1771" i="55"/>
  <c r="Q1770" i="55"/>
  <c r="P1770" i="55"/>
  <c r="O1770" i="55"/>
  <c r="Q1769" i="55"/>
  <c r="P1769" i="55"/>
  <c r="O1769" i="55"/>
  <c r="Q1768" i="55"/>
  <c r="P1768" i="55"/>
  <c r="O1768" i="55"/>
  <c r="Q1767" i="55"/>
  <c r="P1767" i="55"/>
  <c r="O1767" i="55"/>
  <c r="Q1766" i="55"/>
  <c r="P1766" i="55"/>
  <c r="O1766" i="55"/>
  <c r="Q1765" i="55"/>
  <c r="P1765" i="55"/>
  <c r="O1765" i="55"/>
  <c r="Q1764" i="55"/>
  <c r="P1764" i="55"/>
  <c r="O1764" i="55"/>
  <c r="Q1763" i="55"/>
  <c r="P1763" i="55"/>
  <c r="O1763" i="55"/>
  <c r="Q1762" i="55"/>
  <c r="P1762" i="55"/>
  <c r="O1762" i="55"/>
  <c r="Q1761" i="55"/>
  <c r="P1761" i="55"/>
  <c r="O1761" i="55"/>
  <c r="Q1760" i="55"/>
  <c r="P1760" i="55"/>
  <c r="O1760" i="55"/>
  <c r="Q1759" i="55"/>
  <c r="P1759" i="55"/>
  <c r="O1759" i="55"/>
  <c r="Q1758" i="55"/>
  <c r="P1758" i="55"/>
  <c r="O1758" i="55"/>
  <c r="Q1757" i="55"/>
  <c r="P1757" i="55"/>
  <c r="O1757" i="55"/>
  <c r="Q1756" i="55"/>
  <c r="P1756" i="55"/>
  <c r="O1756" i="55"/>
  <c r="Q1755" i="55"/>
  <c r="P1755" i="55"/>
  <c r="O1755" i="55"/>
  <c r="Q1754" i="55"/>
  <c r="P1754" i="55"/>
  <c r="O1754" i="55"/>
  <c r="Q1753" i="55"/>
  <c r="P1753" i="55"/>
  <c r="O1753" i="55"/>
  <c r="Q1752" i="55"/>
  <c r="P1752" i="55"/>
  <c r="O1752" i="55"/>
  <c r="Q1751" i="55"/>
  <c r="P1751" i="55"/>
  <c r="O1751" i="55"/>
  <c r="Q1750" i="55"/>
  <c r="P1750" i="55"/>
  <c r="O1750" i="55"/>
  <c r="Q1749" i="55"/>
  <c r="P1749" i="55"/>
  <c r="O1749" i="55"/>
  <c r="Q1748" i="55"/>
  <c r="P1748" i="55"/>
  <c r="O1748" i="55"/>
  <c r="Q1747" i="55"/>
  <c r="P1747" i="55"/>
  <c r="O1747" i="55"/>
  <c r="Q1746" i="55"/>
  <c r="P1746" i="55"/>
  <c r="O1746" i="55"/>
  <c r="Q1745" i="55"/>
  <c r="P1745" i="55"/>
  <c r="O1745" i="55"/>
  <c r="Q1744" i="55"/>
  <c r="P1744" i="55"/>
  <c r="O1744" i="55"/>
  <c r="Q1743" i="55"/>
  <c r="P1743" i="55"/>
  <c r="O1743" i="55"/>
  <c r="Q1742" i="55"/>
  <c r="P1742" i="55"/>
  <c r="O1742" i="55"/>
  <c r="Q1741" i="55"/>
  <c r="P1741" i="55"/>
  <c r="O1741" i="55"/>
  <c r="Q1740" i="55"/>
  <c r="P1740" i="55"/>
  <c r="O1740" i="55"/>
  <c r="Q1739" i="55"/>
  <c r="P1739" i="55"/>
  <c r="O1739" i="55"/>
  <c r="Q1738" i="55"/>
  <c r="P1738" i="55"/>
  <c r="O1738" i="55"/>
  <c r="Q1737" i="55"/>
  <c r="P1737" i="55"/>
  <c r="O1737" i="55"/>
  <c r="Q1736" i="55"/>
  <c r="P1736" i="55"/>
  <c r="O1736" i="55"/>
  <c r="Q1735" i="55"/>
  <c r="P1735" i="55"/>
  <c r="O1735" i="55"/>
  <c r="Q1734" i="55"/>
  <c r="P1734" i="55"/>
  <c r="O1734" i="55"/>
  <c r="Q1733" i="55"/>
  <c r="P1733" i="55"/>
  <c r="O1733" i="55"/>
  <c r="Q1732" i="55"/>
  <c r="P1732" i="55"/>
  <c r="O1732" i="55"/>
  <c r="Q1731" i="55"/>
  <c r="P1731" i="55"/>
  <c r="O1731" i="55"/>
  <c r="Q1730" i="55"/>
  <c r="P1730" i="55"/>
  <c r="O1730" i="55"/>
  <c r="Q1729" i="55"/>
  <c r="P1729" i="55"/>
  <c r="O1729" i="55"/>
  <c r="Q1728" i="55"/>
  <c r="P1728" i="55"/>
  <c r="O1728" i="55"/>
  <c r="Q1727" i="55"/>
  <c r="P1727" i="55"/>
  <c r="O1727" i="55"/>
  <c r="Q1726" i="55"/>
  <c r="P1726" i="55"/>
  <c r="O1726" i="55"/>
  <c r="Q1725" i="55"/>
  <c r="P1725" i="55"/>
  <c r="O1725" i="55"/>
  <c r="Q1724" i="55"/>
  <c r="P1724" i="55"/>
  <c r="O1724" i="55"/>
  <c r="Q1723" i="55"/>
  <c r="P1723" i="55"/>
  <c r="O1723" i="55"/>
  <c r="Q1722" i="55"/>
  <c r="P1722" i="55"/>
  <c r="O1722" i="55"/>
  <c r="Q1721" i="55"/>
  <c r="P1721" i="55"/>
  <c r="O1721" i="55"/>
  <c r="Q1720" i="55"/>
  <c r="P1720" i="55"/>
  <c r="O1720" i="55"/>
  <c r="Q1719" i="55"/>
  <c r="P1719" i="55"/>
  <c r="O1719" i="55"/>
  <c r="Q1718" i="55"/>
  <c r="P1718" i="55"/>
  <c r="O1718" i="55"/>
  <c r="Q1717" i="55"/>
  <c r="P1717" i="55"/>
  <c r="O1717" i="55"/>
  <c r="Q1716" i="55"/>
  <c r="P1716" i="55"/>
  <c r="O1716" i="55"/>
  <c r="Q1715" i="55"/>
  <c r="P1715" i="55"/>
  <c r="O1715" i="55"/>
  <c r="Q1714" i="55"/>
  <c r="P1714" i="55"/>
  <c r="O1714" i="55"/>
  <c r="Q1713" i="55"/>
  <c r="P1713" i="55"/>
  <c r="O1713" i="55"/>
  <c r="Q1712" i="55"/>
  <c r="P1712" i="55"/>
  <c r="O1712" i="55"/>
  <c r="Q1711" i="55"/>
  <c r="P1711" i="55"/>
  <c r="O1711" i="55"/>
  <c r="Q1710" i="55"/>
  <c r="P1710" i="55"/>
  <c r="O1710" i="55"/>
  <c r="Q1709" i="55"/>
  <c r="P1709" i="55"/>
  <c r="O1709" i="55"/>
  <c r="Q1708" i="55"/>
  <c r="P1708" i="55"/>
  <c r="O1708" i="55"/>
  <c r="Q1707" i="55"/>
  <c r="P1707" i="55"/>
  <c r="O1707" i="55"/>
  <c r="Q1706" i="55"/>
  <c r="P1706" i="55"/>
  <c r="O1706" i="55"/>
  <c r="Q1705" i="55"/>
  <c r="P1705" i="55"/>
  <c r="O1705" i="55"/>
  <c r="Q1704" i="55"/>
  <c r="P1704" i="55"/>
  <c r="O1704" i="55"/>
  <c r="Q1703" i="55"/>
  <c r="P1703" i="55"/>
  <c r="O1703" i="55"/>
  <c r="Q1702" i="55"/>
  <c r="P1702" i="55"/>
  <c r="O1702" i="55"/>
  <c r="Q1701" i="55"/>
  <c r="P1701" i="55"/>
  <c r="O1701" i="55"/>
  <c r="Q1700" i="55"/>
  <c r="P1700" i="55"/>
  <c r="O1700" i="55"/>
  <c r="Q1699" i="55"/>
  <c r="P1699" i="55"/>
  <c r="O1699" i="55"/>
  <c r="Q1698" i="55"/>
  <c r="P1698" i="55"/>
  <c r="O1698" i="55"/>
  <c r="Q1697" i="55"/>
  <c r="P1697" i="55"/>
  <c r="O1697" i="55"/>
  <c r="Q1696" i="55"/>
  <c r="P1696" i="55"/>
  <c r="O1696" i="55"/>
  <c r="Q1695" i="55"/>
  <c r="P1695" i="55"/>
  <c r="O1695" i="55"/>
  <c r="Q1694" i="55"/>
  <c r="P1694" i="55"/>
  <c r="O1694" i="55"/>
  <c r="Q1693" i="55"/>
  <c r="P1693" i="55"/>
  <c r="O1693" i="55"/>
  <c r="Q1692" i="55"/>
  <c r="P1692" i="55"/>
  <c r="O1692" i="55"/>
  <c r="Q1691" i="55"/>
  <c r="P1691" i="55"/>
  <c r="O1691" i="55"/>
  <c r="Q1690" i="55"/>
  <c r="P1690" i="55"/>
  <c r="O1690" i="55"/>
  <c r="Q1689" i="55"/>
  <c r="P1689" i="55"/>
  <c r="O1689" i="55"/>
  <c r="Q1688" i="55"/>
  <c r="P1688" i="55"/>
  <c r="O1688" i="55"/>
  <c r="Q1687" i="55"/>
  <c r="P1687" i="55"/>
  <c r="O1687" i="55"/>
  <c r="Q1686" i="55"/>
  <c r="P1686" i="55"/>
  <c r="O1686" i="55"/>
  <c r="Q1685" i="55"/>
  <c r="P1685" i="55"/>
  <c r="O1685" i="55"/>
  <c r="Q1684" i="55"/>
  <c r="P1684" i="55"/>
  <c r="O1684" i="55"/>
  <c r="Q1683" i="55"/>
  <c r="P1683" i="55"/>
  <c r="O1683" i="55"/>
  <c r="Q1682" i="55"/>
  <c r="P1682" i="55"/>
  <c r="O1682" i="55"/>
  <c r="Q1681" i="55"/>
  <c r="P1681" i="55"/>
  <c r="O1681" i="55"/>
  <c r="Q1680" i="55"/>
  <c r="P1680" i="55"/>
  <c r="O1680" i="55"/>
  <c r="Q1679" i="55"/>
  <c r="P1679" i="55"/>
  <c r="O1679" i="55"/>
  <c r="Q1678" i="55"/>
  <c r="P1678" i="55"/>
  <c r="O1678" i="55"/>
  <c r="Q1677" i="55"/>
  <c r="P1677" i="55"/>
  <c r="O1677" i="55"/>
  <c r="Q1676" i="55"/>
  <c r="P1676" i="55"/>
  <c r="O1676" i="55"/>
  <c r="Q1675" i="55"/>
  <c r="P1675" i="55"/>
  <c r="O1675" i="55"/>
  <c r="Q1674" i="55"/>
  <c r="P1674" i="55"/>
  <c r="O1674" i="55"/>
  <c r="Q1673" i="55"/>
  <c r="P1673" i="55"/>
  <c r="O1673" i="55"/>
  <c r="Q1672" i="55"/>
  <c r="P1672" i="55"/>
  <c r="O1672" i="55"/>
  <c r="Q1671" i="55"/>
  <c r="P1671" i="55"/>
  <c r="O1671" i="55"/>
  <c r="Q1670" i="55"/>
  <c r="P1670" i="55"/>
  <c r="O1670" i="55"/>
  <c r="Q1669" i="55"/>
  <c r="P1669" i="55"/>
  <c r="O1669" i="55"/>
  <c r="Q1668" i="55"/>
  <c r="P1668" i="55"/>
  <c r="O1668" i="55"/>
  <c r="Q1667" i="55"/>
  <c r="P1667" i="55"/>
  <c r="O1667" i="55"/>
  <c r="Q1666" i="55"/>
  <c r="P1666" i="55"/>
  <c r="O1666" i="55"/>
  <c r="Q1665" i="55"/>
  <c r="P1665" i="55"/>
  <c r="O1665" i="55"/>
  <c r="Q1664" i="55"/>
  <c r="P1664" i="55"/>
  <c r="O1664" i="55"/>
  <c r="Q1663" i="55"/>
  <c r="P1663" i="55"/>
  <c r="O1663" i="55"/>
  <c r="Q1662" i="55"/>
  <c r="P1662" i="55"/>
  <c r="O1662" i="55"/>
  <c r="Q1661" i="55"/>
  <c r="P1661" i="55"/>
  <c r="O1661" i="55"/>
  <c r="Q1660" i="55"/>
  <c r="P1660" i="55"/>
  <c r="O1660" i="55"/>
  <c r="Q1659" i="55"/>
  <c r="P1659" i="55"/>
  <c r="O1659" i="55"/>
  <c r="Q1658" i="55"/>
  <c r="P1658" i="55"/>
  <c r="O1658" i="55"/>
  <c r="Q1657" i="55"/>
  <c r="P1657" i="55"/>
  <c r="O1657" i="55"/>
  <c r="Q1656" i="55"/>
  <c r="P1656" i="55"/>
  <c r="O1656" i="55"/>
  <c r="Q1655" i="55"/>
  <c r="P1655" i="55"/>
  <c r="O1655" i="55"/>
  <c r="Q1654" i="55"/>
  <c r="P1654" i="55"/>
  <c r="O1654" i="55"/>
  <c r="Q1653" i="55"/>
  <c r="P1653" i="55"/>
  <c r="O1653" i="55"/>
  <c r="Q1652" i="55"/>
  <c r="P1652" i="55"/>
  <c r="O1652" i="55"/>
  <c r="Q1651" i="55"/>
  <c r="P1651" i="55"/>
  <c r="O1651" i="55"/>
  <c r="Q1650" i="55"/>
  <c r="P1650" i="55"/>
  <c r="O1650" i="55"/>
  <c r="Q1649" i="55"/>
  <c r="P1649" i="55"/>
  <c r="O1649" i="55"/>
  <c r="Q1648" i="55"/>
  <c r="P1648" i="55"/>
  <c r="O1648" i="55"/>
  <c r="Q1647" i="55"/>
  <c r="P1647" i="55"/>
  <c r="O1647" i="55"/>
  <c r="Q1646" i="55"/>
  <c r="P1646" i="55"/>
  <c r="O1646" i="55"/>
  <c r="Q1645" i="55"/>
  <c r="P1645" i="55"/>
  <c r="O1645" i="55"/>
  <c r="Q1644" i="55"/>
  <c r="P1644" i="55"/>
  <c r="O1644" i="55"/>
  <c r="Q1643" i="55"/>
  <c r="P1643" i="55"/>
  <c r="O1643" i="55"/>
  <c r="Q1642" i="55"/>
  <c r="P1642" i="55"/>
  <c r="O1642" i="55"/>
  <c r="Q1641" i="55"/>
  <c r="P1641" i="55"/>
  <c r="O1641" i="55"/>
  <c r="Q1640" i="55"/>
  <c r="P1640" i="55"/>
  <c r="O1640" i="55"/>
  <c r="Q1639" i="55"/>
  <c r="P1639" i="55"/>
  <c r="O1639" i="55"/>
  <c r="Q1638" i="55"/>
  <c r="P1638" i="55"/>
  <c r="O1638" i="55"/>
  <c r="Q1637" i="55"/>
  <c r="P1637" i="55"/>
  <c r="O1637" i="55"/>
  <c r="Q1636" i="55"/>
  <c r="P1636" i="55"/>
  <c r="O1636" i="55"/>
  <c r="Q1635" i="55"/>
  <c r="P1635" i="55"/>
  <c r="O1635" i="55"/>
  <c r="Q1634" i="55"/>
  <c r="P1634" i="55"/>
  <c r="O1634" i="55"/>
  <c r="Q1633" i="55"/>
  <c r="P1633" i="55"/>
  <c r="O1633" i="55"/>
  <c r="Q1632" i="55"/>
  <c r="P1632" i="55"/>
  <c r="O1632" i="55"/>
  <c r="Q1631" i="55"/>
  <c r="P1631" i="55"/>
  <c r="O1631" i="55"/>
  <c r="Q1630" i="55"/>
  <c r="P1630" i="55"/>
  <c r="O1630" i="55"/>
  <c r="Q1629" i="55"/>
  <c r="P1629" i="55"/>
  <c r="O1629" i="55"/>
  <c r="Q1628" i="55"/>
  <c r="P1628" i="55"/>
  <c r="O1628" i="55"/>
  <c r="Q1627" i="55"/>
  <c r="P1627" i="55"/>
  <c r="O1627" i="55"/>
  <c r="Q1626" i="55"/>
  <c r="P1626" i="55"/>
  <c r="O1626" i="55"/>
  <c r="Q1625" i="55"/>
  <c r="P1625" i="55"/>
  <c r="O1625" i="55"/>
  <c r="Q1624" i="55"/>
  <c r="P1624" i="55"/>
  <c r="O1624" i="55"/>
  <c r="Q1623" i="55"/>
  <c r="P1623" i="55"/>
  <c r="O1623" i="55"/>
  <c r="Q1622" i="55"/>
  <c r="P1622" i="55"/>
  <c r="O1622" i="55"/>
  <c r="Q1621" i="55"/>
  <c r="P1621" i="55"/>
  <c r="O1621" i="55"/>
  <c r="Q1620" i="55"/>
  <c r="P1620" i="55"/>
  <c r="O1620" i="55"/>
  <c r="Q1619" i="55"/>
  <c r="P1619" i="55"/>
  <c r="O1619" i="55"/>
  <c r="Q1618" i="55"/>
  <c r="P1618" i="55"/>
  <c r="O1618" i="55"/>
  <c r="Q1617" i="55"/>
  <c r="P1617" i="55"/>
  <c r="O1617" i="55"/>
  <c r="Q1616" i="55"/>
  <c r="P1616" i="55"/>
  <c r="O1616" i="55"/>
  <c r="Q1615" i="55"/>
  <c r="P1615" i="55"/>
  <c r="O1615" i="55"/>
  <c r="Q1614" i="55"/>
  <c r="P1614" i="55"/>
  <c r="O1614" i="55"/>
  <c r="Q1613" i="55"/>
  <c r="P1613" i="55"/>
  <c r="O1613" i="55"/>
  <c r="Q1612" i="55"/>
  <c r="P1612" i="55"/>
  <c r="O1612" i="55"/>
  <c r="Q1611" i="55"/>
  <c r="P1611" i="55"/>
  <c r="O1611" i="55"/>
  <c r="Q1610" i="55"/>
  <c r="P1610" i="55"/>
  <c r="O1610" i="55"/>
  <c r="Q1609" i="55"/>
  <c r="P1609" i="55"/>
  <c r="O1609" i="55"/>
  <c r="Q1608" i="55"/>
  <c r="P1608" i="55"/>
  <c r="O1608" i="55"/>
  <c r="Q1607" i="55"/>
  <c r="P1607" i="55"/>
  <c r="O1607" i="55"/>
  <c r="Q1606" i="55"/>
  <c r="P1606" i="55"/>
  <c r="O1606" i="55"/>
  <c r="Q1605" i="55"/>
  <c r="P1605" i="55"/>
  <c r="O1605" i="55"/>
  <c r="Q1604" i="55"/>
  <c r="P1604" i="55"/>
  <c r="O1604" i="55"/>
  <c r="Q1603" i="55"/>
  <c r="P1603" i="55"/>
  <c r="O1603" i="55"/>
  <c r="Q1602" i="55"/>
  <c r="P1602" i="55"/>
  <c r="O1602" i="55"/>
  <c r="Q1601" i="55"/>
  <c r="P1601" i="55"/>
  <c r="O1601" i="55"/>
  <c r="Q1600" i="55"/>
  <c r="P1600" i="55"/>
  <c r="O1600" i="55"/>
  <c r="Q1599" i="55"/>
  <c r="P1599" i="55"/>
  <c r="O1599" i="55"/>
  <c r="Q1598" i="55"/>
  <c r="P1598" i="55"/>
  <c r="O1598" i="55"/>
  <c r="Q1597" i="55"/>
  <c r="P1597" i="55"/>
  <c r="O1597" i="55"/>
  <c r="Q1596" i="55"/>
  <c r="P1596" i="55"/>
  <c r="O1596" i="55"/>
  <c r="Q1595" i="55"/>
  <c r="P1595" i="55"/>
  <c r="O1595" i="55"/>
  <c r="Q1594" i="55"/>
  <c r="P1594" i="55"/>
  <c r="O1594" i="55"/>
  <c r="Q1593" i="55"/>
  <c r="P1593" i="55"/>
  <c r="O1593" i="55"/>
  <c r="Q1592" i="55"/>
  <c r="P1592" i="55"/>
  <c r="O1592" i="55"/>
  <c r="Q1591" i="55"/>
  <c r="P1591" i="55"/>
  <c r="O1591" i="55"/>
  <c r="Q1590" i="55"/>
  <c r="P1590" i="55"/>
  <c r="O1590" i="55"/>
  <c r="Q1589" i="55"/>
  <c r="P1589" i="55"/>
  <c r="O1589" i="55"/>
  <c r="Q1588" i="55"/>
  <c r="P1588" i="55"/>
  <c r="O1588" i="55"/>
  <c r="Q1587" i="55"/>
  <c r="P1587" i="55"/>
  <c r="O1587" i="55"/>
  <c r="Q1586" i="55"/>
  <c r="P1586" i="55"/>
  <c r="O1586" i="55"/>
  <c r="Q1585" i="55"/>
  <c r="P1585" i="55"/>
  <c r="O1585" i="55"/>
  <c r="Q1584" i="55"/>
  <c r="P1584" i="55"/>
  <c r="O1584" i="55"/>
  <c r="Q1583" i="55"/>
  <c r="P1583" i="55"/>
  <c r="O1583" i="55"/>
  <c r="Q1582" i="55"/>
  <c r="P1582" i="55"/>
  <c r="O1582" i="55"/>
  <c r="Q1581" i="55"/>
  <c r="P1581" i="55"/>
  <c r="O1581" i="55"/>
  <c r="Q1580" i="55"/>
  <c r="P1580" i="55"/>
  <c r="O1580" i="55"/>
  <c r="Q1579" i="55"/>
  <c r="P1579" i="55"/>
  <c r="O1579" i="55"/>
  <c r="Q1578" i="55"/>
  <c r="P1578" i="55"/>
  <c r="O1578" i="55"/>
  <c r="Q1577" i="55"/>
  <c r="P1577" i="55"/>
  <c r="O1577" i="55"/>
  <c r="Q1576" i="55"/>
  <c r="P1576" i="55"/>
  <c r="O1576" i="55"/>
  <c r="Q1575" i="55"/>
  <c r="P1575" i="55"/>
  <c r="O1575" i="55"/>
  <c r="Q1574" i="55"/>
  <c r="P1574" i="55"/>
  <c r="O1574" i="55"/>
  <c r="Q1573" i="55"/>
  <c r="P1573" i="55"/>
  <c r="O1573" i="55"/>
  <c r="Q1572" i="55"/>
  <c r="P1572" i="55"/>
  <c r="O1572" i="55"/>
  <c r="Q1571" i="55"/>
  <c r="P1571" i="55"/>
  <c r="O1571" i="55"/>
  <c r="Q1570" i="55"/>
  <c r="P1570" i="55"/>
  <c r="O1570" i="55"/>
  <c r="Q1569" i="55"/>
  <c r="P1569" i="55"/>
  <c r="O1569" i="55"/>
  <c r="Q1568" i="55"/>
  <c r="P1568" i="55"/>
  <c r="O1568" i="55"/>
  <c r="Q1567" i="55"/>
  <c r="P1567" i="55"/>
  <c r="O1567" i="55"/>
  <c r="Q1566" i="55"/>
  <c r="P1566" i="55"/>
  <c r="O1566" i="55"/>
  <c r="Q1565" i="55"/>
  <c r="P1565" i="55"/>
  <c r="O1565" i="55"/>
  <c r="Q1564" i="55"/>
  <c r="P1564" i="55"/>
  <c r="O1564" i="55"/>
  <c r="Q1563" i="55"/>
  <c r="P1563" i="55"/>
  <c r="O1563" i="55"/>
  <c r="Q1562" i="55"/>
  <c r="P1562" i="55"/>
  <c r="O1562" i="55"/>
  <c r="Q1561" i="55"/>
  <c r="P1561" i="55"/>
  <c r="O1561" i="55"/>
  <c r="Q1560" i="55"/>
  <c r="P1560" i="55"/>
  <c r="O1560" i="55"/>
  <c r="Q1559" i="55"/>
  <c r="P1559" i="55"/>
  <c r="O1559" i="55"/>
  <c r="Q1558" i="55"/>
  <c r="P1558" i="55"/>
  <c r="O1558" i="55"/>
  <c r="Q1557" i="55"/>
  <c r="P1557" i="55"/>
  <c r="O1557" i="55"/>
  <c r="Q1556" i="55"/>
  <c r="P1556" i="55"/>
  <c r="O1556" i="55"/>
  <c r="Q1555" i="55"/>
  <c r="P1555" i="55"/>
  <c r="O1555" i="55"/>
  <c r="Q1554" i="55"/>
  <c r="P1554" i="55"/>
  <c r="O1554" i="55"/>
  <c r="Q1553" i="55"/>
  <c r="P1553" i="55"/>
  <c r="O1553" i="55"/>
  <c r="Q1552" i="55"/>
  <c r="P1552" i="55"/>
  <c r="O1552" i="55"/>
  <c r="Q1551" i="55"/>
  <c r="P1551" i="55"/>
  <c r="O1551" i="55"/>
  <c r="Q1550" i="55"/>
  <c r="P1550" i="55"/>
  <c r="O1550" i="55"/>
  <c r="Q1549" i="55"/>
  <c r="P1549" i="55"/>
  <c r="O1549" i="55"/>
  <c r="Q1548" i="55"/>
  <c r="P1548" i="55"/>
  <c r="O1548" i="55"/>
  <c r="Q1547" i="55"/>
  <c r="P1547" i="55"/>
  <c r="O1547" i="55"/>
  <c r="Q1546" i="55"/>
  <c r="P1546" i="55"/>
  <c r="O1546" i="55"/>
  <c r="Q1545" i="55"/>
  <c r="P1545" i="55"/>
  <c r="O1545" i="55"/>
  <c r="Q1544" i="55"/>
  <c r="P1544" i="55"/>
  <c r="O1544" i="55"/>
  <c r="Q1543" i="55"/>
  <c r="P1543" i="55"/>
  <c r="O1543" i="55"/>
  <c r="Q1542" i="55"/>
  <c r="P1542" i="55"/>
  <c r="O1542" i="55"/>
  <c r="Q1541" i="55"/>
  <c r="P1541" i="55"/>
  <c r="O1541" i="55"/>
  <c r="Q1540" i="55"/>
  <c r="P1540" i="55"/>
  <c r="O1540" i="55"/>
  <c r="Q1539" i="55"/>
  <c r="P1539" i="55"/>
  <c r="O1539" i="55"/>
  <c r="Q1538" i="55"/>
  <c r="P1538" i="55"/>
  <c r="O1538" i="55"/>
  <c r="Q1537" i="55"/>
  <c r="P1537" i="55"/>
  <c r="O1537" i="55"/>
  <c r="Q1536" i="55"/>
  <c r="P1536" i="55"/>
  <c r="O1536" i="55"/>
  <c r="Q1535" i="55"/>
  <c r="P1535" i="55"/>
  <c r="O1535" i="55"/>
  <c r="Q1534" i="55"/>
  <c r="P1534" i="55"/>
  <c r="O1534" i="55"/>
  <c r="Q1533" i="55"/>
  <c r="P1533" i="55"/>
  <c r="O1533" i="55"/>
  <c r="Q1532" i="55"/>
  <c r="P1532" i="55"/>
  <c r="O1532" i="55"/>
  <c r="Q1531" i="55"/>
  <c r="P1531" i="55"/>
  <c r="O1531" i="55"/>
  <c r="Q1530" i="55"/>
  <c r="P1530" i="55"/>
  <c r="O1530" i="55"/>
  <c r="Q1529" i="55"/>
  <c r="P1529" i="55"/>
  <c r="O1529" i="55"/>
  <c r="Q1528" i="55"/>
  <c r="P1528" i="55"/>
  <c r="O1528" i="55"/>
  <c r="Q1527" i="55"/>
  <c r="P1527" i="55"/>
  <c r="O1527" i="55"/>
  <c r="Q1526" i="55"/>
  <c r="P1526" i="55"/>
  <c r="O1526" i="55"/>
  <c r="Q1525" i="55"/>
  <c r="P1525" i="55"/>
  <c r="O1525" i="55"/>
  <c r="Q1524" i="55"/>
  <c r="P1524" i="55"/>
  <c r="O1524" i="55"/>
  <c r="Q1523" i="55"/>
  <c r="P1523" i="55"/>
  <c r="O1523" i="55"/>
  <c r="Q1522" i="55"/>
  <c r="P1522" i="55"/>
  <c r="O1522" i="55"/>
  <c r="Q1521" i="55"/>
  <c r="P1521" i="55"/>
  <c r="O1521" i="55"/>
  <c r="Q1520" i="55"/>
  <c r="P1520" i="55"/>
  <c r="O1520" i="55"/>
  <c r="Q1519" i="55"/>
  <c r="P1519" i="55"/>
  <c r="O1519" i="55"/>
  <c r="Q1518" i="55"/>
  <c r="P1518" i="55"/>
  <c r="O1518" i="55"/>
  <c r="Q1517" i="55"/>
  <c r="P1517" i="55"/>
  <c r="O1517" i="55"/>
  <c r="Q1516" i="55"/>
  <c r="P1516" i="55"/>
  <c r="O1516" i="55"/>
  <c r="Q1515" i="55"/>
  <c r="P1515" i="55"/>
  <c r="O1515" i="55"/>
  <c r="Q1514" i="55"/>
  <c r="P1514" i="55"/>
  <c r="O1514" i="55"/>
  <c r="Q1513" i="55"/>
  <c r="P1513" i="55"/>
  <c r="O1513" i="55"/>
  <c r="Q1512" i="55"/>
  <c r="P1512" i="55"/>
  <c r="O1512" i="55"/>
  <c r="Q1511" i="55"/>
  <c r="P1511" i="55"/>
  <c r="O1511" i="55"/>
  <c r="Q1510" i="55"/>
  <c r="P1510" i="55"/>
  <c r="O1510" i="55"/>
  <c r="Q1509" i="55"/>
  <c r="P1509" i="55"/>
  <c r="O1509" i="55"/>
  <c r="Q1508" i="55"/>
  <c r="P1508" i="55"/>
  <c r="O1508" i="55"/>
  <c r="Q1507" i="55"/>
  <c r="P1507" i="55"/>
  <c r="O1507" i="55"/>
  <c r="Q1506" i="55"/>
  <c r="P1506" i="55"/>
  <c r="O1506" i="55"/>
  <c r="Q1505" i="55"/>
  <c r="P1505" i="55"/>
  <c r="O1505" i="55"/>
  <c r="Q1504" i="55"/>
  <c r="P1504" i="55"/>
  <c r="O1504" i="55"/>
  <c r="Q1503" i="55"/>
  <c r="P1503" i="55"/>
  <c r="O1503" i="55"/>
  <c r="Q1502" i="55"/>
  <c r="P1502" i="55"/>
  <c r="O1502" i="55"/>
  <c r="Q1501" i="55"/>
  <c r="P1501" i="55"/>
  <c r="O1501" i="55"/>
  <c r="Q1500" i="55"/>
  <c r="P1500" i="55"/>
  <c r="O1500" i="55"/>
  <c r="Q1499" i="55"/>
  <c r="P1499" i="55"/>
  <c r="O1499" i="55"/>
  <c r="Q1498" i="55"/>
  <c r="P1498" i="55"/>
  <c r="O1498" i="55"/>
  <c r="Q1497" i="55"/>
  <c r="P1497" i="55"/>
  <c r="O1497" i="55"/>
  <c r="Q1496" i="55"/>
  <c r="P1496" i="55"/>
  <c r="O1496" i="55"/>
  <c r="Q1495" i="55"/>
  <c r="P1495" i="55"/>
  <c r="O1495" i="55"/>
  <c r="Q1494" i="55"/>
  <c r="P1494" i="55"/>
  <c r="O1494" i="55"/>
  <c r="Q1493" i="55"/>
  <c r="P1493" i="55"/>
  <c r="O1493" i="55"/>
  <c r="Q1492" i="55"/>
  <c r="P1492" i="55"/>
  <c r="O1492" i="55"/>
  <c r="Q1491" i="55"/>
  <c r="P1491" i="55"/>
  <c r="O1491" i="55"/>
  <c r="Q1490" i="55"/>
  <c r="P1490" i="55"/>
  <c r="O1490" i="55"/>
  <c r="Q1489" i="55"/>
  <c r="P1489" i="55"/>
  <c r="O1489" i="55"/>
  <c r="Q1488" i="55"/>
  <c r="P1488" i="55"/>
  <c r="O1488" i="55"/>
  <c r="Q1487" i="55"/>
  <c r="P1487" i="55"/>
  <c r="O1487" i="55"/>
  <c r="Q1486" i="55"/>
  <c r="P1486" i="55"/>
  <c r="O1486" i="55"/>
  <c r="Q1485" i="55"/>
  <c r="P1485" i="55"/>
  <c r="O1485" i="55"/>
  <c r="Q1484" i="55"/>
  <c r="P1484" i="55"/>
  <c r="O1484" i="55"/>
  <c r="Q1483" i="55"/>
  <c r="P1483" i="55"/>
  <c r="O1483" i="55"/>
  <c r="Q1482" i="55"/>
  <c r="P1482" i="55"/>
  <c r="O1482" i="55"/>
  <c r="Q1481" i="55"/>
  <c r="P1481" i="55"/>
  <c r="O1481" i="55"/>
  <c r="Q1480" i="55"/>
  <c r="P1480" i="55"/>
  <c r="O1480" i="55"/>
  <c r="Q1479" i="55"/>
  <c r="P1479" i="55"/>
  <c r="O1479" i="55"/>
  <c r="Q1478" i="55"/>
  <c r="P1478" i="55"/>
  <c r="O1478" i="55"/>
  <c r="Q1477" i="55"/>
  <c r="P1477" i="55"/>
  <c r="O1477" i="55"/>
  <c r="Q1476" i="55"/>
  <c r="P1476" i="55"/>
  <c r="O1476" i="55"/>
  <c r="Q1475" i="55"/>
  <c r="P1475" i="55"/>
  <c r="O1475" i="55"/>
  <c r="Q1474" i="55"/>
  <c r="P1474" i="55"/>
  <c r="O1474" i="55"/>
  <c r="Q1473" i="55"/>
  <c r="P1473" i="55"/>
  <c r="O1473" i="55"/>
  <c r="Q1472" i="55"/>
  <c r="P1472" i="55"/>
  <c r="O1472" i="55"/>
  <c r="Q1471" i="55"/>
  <c r="P1471" i="55"/>
  <c r="O1471" i="55"/>
  <c r="Q1470" i="55"/>
  <c r="P1470" i="55"/>
  <c r="O1470" i="55"/>
  <c r="Q1469" i="55"/>
  <c r="P1469" i="55"/>
  <c r="O1469" i="55"/>
  <c r="Q1468" i="55"/>
  <c r="P1468" i="55"/>
  <c r="O1468" i="55"/>
  <c r="Q1467" i="55"/>
  <c r="P1467" i="55"/>
  <c r="O1467" i="55"/>
  <c r="Q1466" i="55"/>
  <c r="P1466" i="55"/>
  <c r="O1466" i="55"/>
  <c r="Q1465" i="55"/>
  <c r="P1465" i="55"/>
  <c r="O1465" i="55"/>
  <c r="Q1464" i="55"/>
  <c r="P1464" i="55"/>
  <c r="O1464" i="55"/>
  <c r="Q1463" i="55"/>
  <c r="P1463" i="55"/>
  <c r="O1463" i="55"/>
  <c r="Q1462" i="55"/>
  <c r="P1462" i="55"/>
  <c r="O1462" i="55"/>
  <c r="Q1461" i="55"/>
  <c r="P1461" i="55"/>
  <c r="O1461" i="55"/>
  <c r="Q1460" i="55"/>
  <c r="P1460" i="55"/>
  <c r="O1460" i="55"/>
  <c r="Q1459" i="55"/>
  <c r="P1459" i="55"/>
  <c r="O1459" i="55"/>
  <c r="Q1458" i="55"/>
  <c r="P1458" i="55"/>
  <c r="O1458" i="55"/>
  <c r="Q1457" i="55"/>
  <c r="P1457" i="55"/>
  <c r="O1457" i="55"/>
  <c r="Q1456" i="55"/>
  <c r="P1456" i="55"/>
  <c r="O1456" i="55"/>
  <c r="Q1455" i="55"/>
  <c r="P1455" i="55"/>
  <c r="O1455" i="55"/>
  <c r="Q1454" i="55"/>
  <c r="P1454" i="55"/>
  <c r="O1454" i="55"/>
  <c r="Q1453" i="55"/>
  <c r="P1453" i="55"/>
  <c r="O1453" i="55"/>
  <c r="Q1452" i="55"/>
  <c r="P1452" i="55"/>
  <c r="O1452" i="55"/>
  <c r="Q1451" i="55"/>
  <c r="P1451" i="55"/>
  <c r="O1451" i="55"/>
  <c r="Q1450" i="55"/>
  <c r="P1450" i="55"/>
  <c r="O1450" i="55"/>
  <c r="Q1449" i="55"/>
  <c r="P1449" i="55"/>
  <c r="O1449" i="55"/>
  <c r="Q1448" i="55"/>
  <c r="P1448" i="55"/>
  <c r="O1448" i="55"/>
  <c r="Q1447" i="55"/>
  <c r="P1447" i="55"/>
  <c r="O1447" i="55"/>
  <c r="Q1446" i="55"/>
  <c r="P1446" i="55"/>
  <c r="O1446" i="55"/>
  <c r="Q1445" i="55"/>
  <c r="P1445" i="55"/>
  <c r="O1445" i="55"/>
  <c r="Q1444" i="55"/>
  <c r="P1444" i="55"/>
  <c r="O1444" i="55"/>
  <c r="Q1443" i="55"/>
  <c r="P1443" i="55"/>
  <c r="O1443" i="55"/>
  <c r="Q1442" i="55"/>
  <c r="P1442" i="55"/>
  <c r="O1442" i="55"/>
  <c r="Q1441" i="55"/>
  <c r="P1441" i="55"/>
  <c r="O1441" i="55"/>
  <c r="Q1440" i="55"/>
  <c r="P1440" i="55"/>
  <c r="O1440" i="55"/>
  <c r="Q1439" i="55"/>
  <c r="P1439" i="55"/>
  <c r="O1439" i="55"/>
  <c r="Q1438" i="55"/>
  <c r="P1438" i="55"/>
  <c r="O1438" i="55"/>
  <c r="Q1437" i="55"/>
  <c r="P1437" i="55"/>
  <c r="O1437" i="55"/>
  <c r="Q1436" i="55"/>
  <c r="P1436" i="55"/>
  <c r="O1436" i="55"/>
  <c r="Q1435" i="55"/>
  <c r="P1435" i="55"/>
  <c r="O1435" i="55"/>
  <c r="Q1434" i="55"/>
  <c r="P1434" i="55"/>
  <c r="O1434" i="55"/>
  <c r="Q1433" i="55"/>
  <c r="P1433" i="55"/>
  <c r="O1433" i="55"/>
  <c r="Q1432" i="55"/>
  <c r="P1432" i="55"/>
  <c r="O1432" i="55"/>
  <c r="Q1431" i="55"/>
  <c r="P1431" i="55"/>
  <c r="O1431" i="55"/>
  <c r="Q1430" i="55"/>
  <c r="P1430" i="55"/>
  <c r="O1430" i="55"/>
  <c r="Q1429" i="55"/>
  <c r="P1429" i="55"/>
  <c r="O1429" i="55"/>
  <c r="Q1428" i="55"/>
  <c r="P1428" i="55"/>
  <c r="O1428" i="55"/>
  <c r="Q1427" i="55"/>
  <c r="P1427" i="55"/>
  <c r="O1427" i="55"/>
  <c r="Q1426" i="55"/>
  <c r="P1426" i="55"/>
  <c r="O1426" i="55"/>
  <c r="Q1425" i="55"/>
  <c r="P1425" i="55"/>
  <c r="O1425" i="55"/>
  <c r="Q1424" i="55"/>
  <c r="P1424" i="55"/>
  <c r="O1424" i="55"/>
  <c r="Q1423" i="55"/>
  <c r="P1423" i="55"/>
  <c r="O1423" i="55"/>
  <c r="Q1422" i="55"/>
  <c r="P1422" i="55"/>
  <c r="O1422" i="55"/>
  <c r="Q1421" i="55"/>
  <c r="P1421" i="55"/>
  <c r="O1421" i="55"/>
  <c r="Q1420" i="55"/>
  <c r="P1420" i="55"/>
  <c r="O1420" i="55"/>
  <c r="Q1419" i="55"/>
  <c r="P1419" i="55"/>
  <c r="O1419" i="55"/>
  <c r="Q1418" i="55"/>
  <c r="P1418" i="55"/>
  <c r="O1418" i="55"/>
  <c r="Q1417" i="55"/>
  <c r="P1417" i="55"/>
  <c r="O1417" i="55"/>
  <c r="Q1416" i="55"/>
  <c r="P1416" i="55"/>
  <c r="O1416" i="55"/>
  <c r="Q1415" i="55"/>
  <c r="P1415" i="55"/>
  <c r="O1415" i="55"/>
  <c r="Q1414" i="55"/>
  <c r="P1414" i="55"/>
  <c r="O1414" i="55"/>
  <c r="Q1413" i="55"/>
  <c r="P1413" i="55"/>
  <c r="O1413" i="55"/>
  <c r="Q1412" i="55"/>
  <c r="P1412" i="55"/>
  <c r="O1412" i="55"/>
  <c r="Q1411" i="55"/>
  <c r="P1411" i="55"/>
  <c r="O1411" i="55"/>
  <c r="Q1410" i="55"/>
  <c r="P1410" i="55"/>
  <c r="O1410" i="55"/>
  <c r="Q1409" i="55"/>
  <c r="P1409" i="55"/>
  <c r="O1409" i="55"/>
  <c r="Q1408" i="55"/>
  <c r="P1408" i="55"/>
  <c r="O1408" i="55"/>
  <c r="Q1407" i="55"/>
  <c r="P1407" i="55"/>
  <c r="O1407" i="55"/>
  <c r="Q1406" i="55"/>
  <c r="P1406" i="55"/>
  <c r="O1406" i="55"/>
  <c r="Q1405" i="55"/>
  <c r="P1405" i="55"/>
  <c r="O1405" i="55"/>
  <c r="Q1404" i="55"/>
  <c r="P1404" i="55"/>
  <c r="O1404" i="55"/>
  <c r="Q1403" i="55"/>
  <c r="P1403" i="55"/>
  <c r="O1403" i="55"/>
  <c r="Q1402" i="55"/>
  <c r="P1402" i="55"/>
  <c r="O1402" i="55"/>
  <c r="Q1401" i="55"/>
  <c r="P1401" i="55"/>
  <c r="O1401" i="55"/>
  <c r="Q1400" i="55"/>
  <c r="P1400" i="55"/>
  <c r="O1400" i="55"/>
  <c r="Q1399" i="55"/>
  <c r="P1399" i="55"/>
  <c r="O1399" i="55"/>
  <c r="Q1398" i="55"/>
  <c r="P1398" i="55"/>
  <c r="O1398" i="55"/>
  <c r="Q1397" i="55"/>
  <c r="P1397" i="55"/>
  <c r="O1397" i="55"/>
  <c r="Q1396" i="55"/>
  <c r="P1396" i="55"/>
  <c r="O1396" i="55"/>
  <c r="Q1395" i="55"/>
  <c r="P1395" i="55"/>
  <c r="O1395" i="55"/>
  <c r="Q1394" i="55"/>
  <c r="P1394" i="55"/>
  <c r="O1394" i="55"/>
  <c r="Q1393" i="55"/>
  <c r="P1393" i="55"/>
  <c r="O1393" i="55"/>
  <c r="Q1392" i="55"/>
  <c r="P1392" i="55"/>
  <c r="O1392" i="55"/>
  <c r="Q1391" i="55"/>
  <c r="P1391" i="55"/>
  <c r="O1391" i="55"/>
  <c r="Q1390" i="55"/>
  <c r="P1390" i="55"/>
  <c r="O1390" i="55"/>
  <c r="Q1389" i="55"/>
  <c r="P1389" i="55"/>
  <c r="O1389" i="55"/>
  <c r="Q1388" i="55"/>
  <c r="P1388" i="55"/>
  <c r="O1388" i="55"/>
  <c r="Q1387" i="55"/>
  <c r="P1387" i="55"/>
  <c r="O1387" i="55"/>
  <c r="Q1386" i="55"/>
  <c r="P1386" i="55"/>
  <c r="O1386" i="55"/>
  <c r="Q1385" i="55"/>
  <c r="P1385" i="55"/>
  <c r="O1385" i="55"/>
  <c r="Q1384" i="55"/>
  <c r="P1384" i="55"/>
  <c r="O1384" i="55"/>
  <c r="Q1383" i="55"/>
  <c r="P1383" i="55"/>
  <c r="O1383" i="55"/>
  <c r="Q1382" i="55"/>
  <c r="P1382" i="55"/>
  <c r="O1382" i="55"/>
  <c r="Q1381" i="55"/>
  <c r="P1381" i="55"/>
  <c r="O1381" i="55"/>
  <c r="Q1380" i="55"/>
  <c r="P1380" i="55"/>
  <c r="O1380" i="55"/>
  <c r="Q1379" i="55"/>
  <c r="P1379" i="55"/>
  <c r="O1379" i="55"/>
  <c r="Q1378" i="55"/>
  <c r="P1378" i="55"/>
  <c r="O1378" i="55"/>
  <c r="Q1377" i="55"/>
  <c r="P1377" i="55"/>
  <c r="O1377" i="55"/>
  <c r="Q1376" i="55"/>
  <c r="P1376" i="55"/>
  <c r="O1376" i="55"/>
  <c r="Q1375" i="55"/>
  <c r="P1375" i="55"/>
  <c r="O1375" i="55"/>
  <c r="Q1374" i="55"/>
  <c r="P1374" i="55"/>
  <c r="O1374" i="55"/>
  <c r="Q1373" i="55"/>
  <c r="P1373" i="55"/>
  <c r="O1373" i="55"/>
  <c r="Q1372" i="55"/>
  <c r="P1372" i="55"/>
  <c r="O1372" i="55"/>
  <c r="Q1371" i="55"/>
  <c r="P1371" i="55"/>
  <c r="O1371" i="55"/>
  <c r="Q1370" i="55"/>
  <c r="P1370" i="55"/>
  <c r="O1370" i="55"/>
  <c r="Q1369" i="55"/>
  <c r="P1369" i="55"/>
  <c r="O1369" i="55"/>
  <c r="Q1368" i="55"/>
  <c r="P1368" i="55"/>
  <c r="O1368" i="55"/>
  <c r="Q1367" i="55"/>
  <c r="P1367" i="55"/>
  <c r="O1367" i="55"/>
  <c r="Q1366" i="55"/>
  <c r="P1366" i="55"/>
  <c r="O1366" i="55"/>
  <c r="Q1365" i="55"/>
  <c r="P1365" i="55"/>
  <c r="O1365" i="55"/>
  <c r="Q1364" i="55"/>
  <c r="P1364" i="55"/>
  <c r="O1364" i="55"/>
  <c r="Q1363" i="55"/>
  <c r="P1363" i="55"/>
  <c r="O1363" i="55"/>
  <c r="Q1362" i="55"/>
  <c r="P1362" i="55"/>
  <c r="O1362" i="55"/>
  <c r="Q1361" i="55"/>
  <c r="P1361" i="55"/>
  <c r="O1361" i="55"/>
  <c r="Q1360" i="55"/>
  <c r="P1360" i="55"/>
  <c r="O1360" i="55"/>
  <c r="Q1359" i="55"/>
  <c r="P1359" i="55"/>
  <c r="O1359" i="55"/>
  <c r="Q1358" i="55"/>
  <c r="P1358" i="55"/>
  <c r="O1358" i="55"/>
  <c r="Q1357" i="55"/>
  <c r="P1357" i="55"/>
  <c r="O1357" i="55"/>
  <c r="Q1356" i="55"/>
  <c r="P1356" i="55"/>
  <c r="O1356" i="55"/>
  <c r="Q1355" i="55"/>
  <c r="P1355" i="55"/>
  <c r="O1355" i="55"/>
  <c r="Q1354" i="55"/>
  <c r="P1354" i="55"/>
  <c r="O1354" i="55"/>
  <c r="Q1353" i="55"/>
  <c r="P1353" i="55"/>
  <c r="O1353" i="55"/>
  <c r="Q1352" i="55"/>
  <c r="P1352" i="55"/>
  <c r="O1352" i="55"/>
  <c r="Q1351" i="55"/>
  <c r="P1351" i="55"/>
  <c r="O1351" i="55"/>
  <c r="Q1350" i="55"/>
  <c r="P1350" i="55"/>
  <c r="O1350" i="55"/>
  <c r="Q1349" i="55"/>
  <c r="P1349" i="55"/>
  <c r="O1349" i="55"/>
  <c r="Q1348" i="55"/>
  <c r="P1348" i="55"/>
  <c r="O1348" i="55"/>
  <c r="Q1347" i="55"/>
  <c r="P1347" i="55"/>
  <c r="O1347" i="55"/>
  <c r="Q1346" i="55"/>
  <c r="P1346" i="55"/>
  <c r="O1346" i="55"/>
  <c r="Q1345" i="55"/>
  <c r="P1345" i="55"/>
  <c r="O1345" i="55"/>
  <c r="Q1344" i="55"/>
  <c r="P1344" i="55"/>
  <c r="O1344" i="55"/>
  <c r="Q1343" i="55"/>
  <c r="P1343" i="55"/>
  <c r="O1343" i="55"/>
  <c r="Q1342" i="55"/>
  <c r="P1342" i="55"/>
  <c r="O1342" i="55"/>
  <c r="Q1341" i="55"/>
  <c r="P1341" i="55"/>
  <c r="O1341" i="55"/>
  <c r="Q1340" i="55"/>
  <c r="P1340" i="55"/>
  <c r="O1340" i="55"/>
  <c r="Q1339" i="55"/>
  <c r="P1339" i="55"/>
  <c r="O1339" i="55"/>
  <c r="Q1338" i="55"/>
  <c r="P1338" i="55"/>
  <c r="O1338" i="55"/>
  <c r="Q1337" i="55"/>
  <c r="P1337" i="55"/>
  <c r="O1337" i="55"/>
  <c r="Q1336" i="55"/>
  <c r="P1336" i="55"/>
  <c r="O1336" i="55"/>
  <c r="Q1335" i="55"/>
  <c r="P1335" i="55"/>
  <c r="O1335" i="55"/>
  <c r="Q1334" i="55"/>
  <c r="P1334" i="55"/>
  <c r="O1334" i="55"/>
  <c r="Q1333" i="55"/>
  <c r="P1333" i="55"/>
  <c r="O1333" i="55"/>
  <c r="Q1332" i="55"/>
  <c r="P1332" i="55"/>
  <c r="O1332" i="55"/>
  <c r="Q1331" i="55"/>
  <c r="P1331" i="55"/>
  <c r="O1331" i="55"/>
  <c r="Q1330" i="55"/>
  <c r="P1330" i="55"/>
  <c r="O1330" i="55"/>
  <c r="Q1329" i="55"/>
  <c r="P1329" i="55"/>
  <c r="O1329" i="55"/>
  <c r="Q1328" i="55"/>
  <c r="P1328" i="55"/>
  <c r="O1328" i="55"/>
  <c r="Q1327" i="55"/>
  <c r="P1327" i="55"/>
  <c r="O1327" i="55"/>
  <c r="Q1326" i="55"/>
  <c r="P1326" i="55"/>
  <c r="O1326" i="55"/>
  <c r="Q1325" i="55"/>
  <c r="P1325" i="55"/>
  <c r="O1325" i="55"/>
  <c r="Q1324" i="55"/>
  <c r="P1324" i="55"/>
  <c r="O1324" i="55"/>
  <c r="Q1323" i="55"/>
  <c r="P1323" i="55"/>
  <c r="O1323" i="55"/>
  <c r="Q1322" i="55"/>
  <c r="P1322" i="55"/>
  <c r="O1322" i="55"/>
  <c r="Q1321" i="55"/>
  <c r="P1321" i="55"/>
  <c r="O1321" i="55"/>
  <c r="Q1320" i="55"/>
  <c r="P1320" i="55"/>
  <c r="O1320" i="55"/>
  <c r="Q1319" i="55"/>
  <c r="P1319" i="55"/>
  <c r="O1319" i="55"/>
  <c r="Q1318" i="55"/>
  <c r="P1318" i="55"/>
  <c r="O1318" i="55"/>
  <c r="Q1317" i="55"/>
  <c r="P1317" i="55"/>
  <c r="O1317" i="55"/>
  <c r="Q1316" i="55"/>
  <c r="P1316" i="55"/>
  <c r="O1316" i="55"/>
  <c r="Q1315" i="55"/>
  <c r="P1315" i="55"/>
  <c r="O1315" i="55"/>
  <c r="Q1314" i="55"/>
  <c r="P1314" i="55"/>
  <c r="O1314" i="55"/>
  <c r="Q1313" i="55"/>
  <c r="P1313" i="55"/>
  <c r="O1313" i="55"/>
  <c r="Q1312" i="55"/>
  <c r="P1312" i="55"/>
  <c r="O1312" i="55"/>
  <c r="Q1311" i="55"/>
  <c r="P1311" i="55"/>
  <c r="O1311" i="55"/>
  <c r="Q1310" i="55"/>
  <c r="P1310" i="55"/>
  <c r="O1310" i="55"/>
  <c r="Q1309" i="55"/>
  <c r="P1309" i="55"/>
  <c r="O1309" i="55"/>
  <c r="Q1308" i="55"/>
  <c r="P1308" i="55"/>
  <c r="O1308" i="55"/>
  <c r="Q1307" i="55"/>
  <c r="P1307" i="55"/>
  <c r="O1307" i="55"/>
  <c r="Q1306" i="55"/>
  <c r="P1306" i="55"/>
  <c r="O1306" i="55"/>
  <c r="Q1305" i="55"/>
  <c r="P1305" i="55"/>
  <c r="O1305" i="55"/>
  <c r="Q1304" i="55"/>
  <c r="P1304" i="55"/>
  <c r="O1304" i="55"/>
  <c r="Q1303" i="55"/>
  <c r="P1303" i="55"/>
  <c r="O1303" i="55"/>
  <c r="Q1302" i="55"/>
  <c r="P1302" i="55"/>
  <c r="O1302" i="55"/>
  <c r="Q1301" i="55"/>
  <c r="P1301" i="55"/>
  <c r="O1301" i="55"/>
  <c r="Q1300" i="55"/>
  <c r="P1300" i="55"/>
  <c r="O1300" i="55"/>
  <c r="Q1299" i="55"/>
  <c r="P1299" i="55"/>
  <c r="O1299" i="55"/>
  <c r="Q1298" i="55"/>
  <c r="P1298" i="55"/>
  <c r="O1298" i="55"/>
  <c r="Q1297" i="55"/>
  <c r="P1297" i="55"/>
  <c r="O1297" i="55"/>
  <c r="Q1296" i="55"/>
  <c r="P1296" i="55"/>
  <c r="O1296" i="55"/>
  <c r="Q1295" i="55"/>
  <c r="P1295" i="55"/>
  <c r="O1295" i="55"/>
  <c r="Q6" i="55"/>
  <c r="Q5" i="55"/>
  <c r="Q4" i="55"/>
  <c r="A1" i="55"/>
  <c r="N18" i="21"/>
  <c r="M18" i="21"/>
  <c r="L18" i="21"/>
  <c r="K18" i="21"/>
  <c r="J18" i="21"/>
  <c r="I18" i="21"/>
  <c r="H18" i="21"/>
  <c r="G18" i="21"/>
  <c r="F18" i="21"/>
  <c r="N4" i="21"/>
  <c r="M4" i="21"/>
  <c r="L4" i="21"/>
  <c r="K4" i="21"/>
  <c r="J4" i="21"/>
  <c r="I4" i="21"/>
  <c r="H4" i="21"/>
  <c r="G4" i="21"/>
  <c r="F4" i="21"/>
  <c r="Q2007" i="53"/>
  <c r="P2007" i="53"/>
  <c r="O2007" i="53"/>
  <c r="Q2006" i="53"/>
  <c r="P2006" i="53"/>
  <c r="O2006" i="53"/>
  <c r="Q2005" i="53"/>
  <c r="P2005" i="53"/>
  <c r="O2005" i="53"/>
  <c r="Q2004" i="53"/>
  <c r="P2004" i="53"/>
  <c r="O2004" i="53"/>
  <c r="Q2003" i="53"/>
  <c r="P2003" i="53"/>
  <c r="O2003" i="53"/>
  <c r="Q2002" i="53"/>
  <c r="P2002" i="53"/>
  <c r="O2002" i="53"/>
  <c r="Q2001" i="53"/>
  <c r="P2001" i="53"/>
  <c r="O2001" i="53"/>
  <c r="Q2000" i="53"/>
  <c r="P2000" i="53"/>
  <c r="O2000" i="53"/>
  <c r="Q1999" i="53"/>
  <c r="P1999" i="53"/>
  <c r="O1999" i="53"/>
  <c r="Q1998" i="53"/>
  <c r="P1998" i="53"/>
  <c r="O1998" i="53"/>
  <c r="Q1997" i="53"/>
  <c r="P1997" i="53"/>
  <c r="O1997" i="53"/>
  <c r="Q1996" i="53"/>
  <c r="P1996" i="53"/>
  <c r="O1996" i="53"/>
  <c r="Q1995" i="53"/>
  <c r="P1995" i="53"/>
  <c r="O1995" i="53"/>
  <c r="Q1994" i="53"/>
  <c r="P1994" i="53"/>
  <c r="O1994" i="53"/>
  <c r="Q1993" i="53"/>
  <c r="P1993" i="53"/>
  <c r="O1993" i="53"/>
  <c r="Q1992" i="53"/>
  <c r="P1992" i="53"/>
  <c r="O1992" i="53"/>
  <c r="Q1991" i="53"/>
  <c r="P1991" i="53"/>
  <c r="O1991" i="53"/>
  <c r="Q1990" i="53"/>
  <c r="P1990" i="53"/>
  <c r="O1990" i="53"/>
  <c r="Q1989" i="53"/>
  <c r="P1989" i="53"/>
  <c r="O1989" i="53"/>
  <c r="Q1988" i="53"/>
  <c r="P1988" i="53"/>
  <c r="O1988" i="53"/>
  <c r="Q1987" i="53"/>
  <c r="P1987" i="53"/>
  <c r="O1987" i="53"/>
  <c r="Q1986" i="53"/>
  <c r="P1986" i="53"/>
  <c r="O1986" i="53"/>
  <c r="Q1985" i="53"/>
  <c r="P1985" i="53"/>
  <c r="O1985" i="53"/>
  <c r="Q1984" i="53"/>
  <c r="P1984" i="53"/>
  <c r="O1984" i="53"/>
  <c r="Q1983" i="53"/>
  <c r="P1983" i="53"/>
  <c r="O1983" i="53"/>
  <c r="Q1982" i="53"/>
  <c r="P1982" i="53"/>
  <c r="O1982" i="53"/>
  <c r="Q1981" i="53"/>
  <c r="P1981" i="53"/>
  <c r="O1981" i="53"/>
  <c r="Q1980" i="53"/>
  <c r="P1980" i="53"/>
  <c r="O1980" i="53"/>
  <c r="Q1979" i="53"/>
  <c r="P1979" i="53"/>
  <c r="O1979" i="53"/>
  <c r="Q1978" i="53"/>
  <c r="P1978" i="53"/>
  <c r="O1978" i="53"/>
  <c r="Q1977" i="53"/>
  <c r="P1977" i="53"/>
  <c r="O1977" i="53"/>
  <c r="Q1976" i="53"/>
  <c r="P1976" i="53"/>
  <c r="O1976" i="53"/>
  <c r="Q1975" i="53"/>
  <c r="P1975" i="53"/>
  <c r="O1975" i="53"/>
  <c r="Q1974" i="53"/>
  <c r="P1974" i="53"/>
  <c r="O1974" i="53"/>
  <c r="Q1973" i="53"/>
  <c r="P1973" i="53"/>
  <c r="O1973" i="53"/>
  <c r="Q1972" i="53"/>
  <c r="P1972" i="53"/>
  <c r="O1972" i="53"/>
  <c r="Q1971" i="53"/>
  <c r="P1971" i="53"/>
  <c r="O1971" i="53"/>
  <c r="Q1970" i="53"/>
  <c r="P1970" i="53"/>
  <c r="O1970" i="53"/>
  <c r="Q1969" i="53"/>
  <c r="P1969" i="53"/>
  <c r="O1969" i="53"/>
  <c r="Q1968" i="53"/>
  <c r="P1968" i="53"/>
  <c r="O1968" i="53"/>
  <c r="Q1967" i="53"/>
  <c r="P1967" i="53"/>
  <c r="O1967" i="53"/>
  <c r="Q1966" i="53"/>
  <c r="P1966" i="53"/>
  <c r="O1966" i="53"/>
  <c r="Q1965" i="53"/>
  <c r="P1965" i="53"/>
  <c r="O1965" i="53"/>
  <c r="Q1964" i="53"/>
  <c r="P1964" i="53"/>
  <c r="O1964" i="53"/>
  <c r="Q1963" i="53"/>
  <c r="P1963" i="53"/>
  <c r="O1963" i="53"/>
  <c r="Q1962" i="53"/>
  <c r="P1962" i="53"/>
  <c r="O1962" i="53"/>
  <c r="Q1961" i="53"/>
  <c r="P1961" i="53"/>
  <c r="O1961" i="53"/>
  <c r="Q1960" i="53"/>
  <c r="P1960" i="53"/>
  <c r="O1960" i="53"/>
  <c r="Q1959" i="53"/>
  <c r="P1959" i="53"/>
  <c r="O1959" i="53"/>
  <c r="Q1958" i="53"/>
  <c r="P1958" i="53"/>
  <c r="O1958" i="53"/>
  <c r="Q1957" i="53"/>
  <c r="P1957" i="53"/>
  <c r="O1957" i="53"/>
  <c r="Q1956" i="53"/>
  <c r="P1956" i="53"/>
  <c r="O1956" i="53"/>
  <c r="Q1955" i="53"/>
  <c r="P1955" i="53"/>
  <c r="O1955" i="53"/>
  <c r="Q1954" i="53"/>
  <c r="P1954" i="53"/>
  <c r="O1954" i="53"/>
  <c r="Q1953" i="53"/>
  <c r="P1953" i="53"/>
  <c r="O1953" i="53"/>
  <c r="Q1952" i="53"/>
  <c r="P1952" i="53"/>
  <c r="O1952" i="53"/>
  <c r="Q1951" i="53"/>
  <c r="P1951" i="53"/>
  <c r="O1951" i="53"/>
  <c r="Q1950" i="53"/>
  <c r="P1950" i="53"/>
  <c r="O1950" i="53"/>
  <c r="Q1949" i="53"/>
  <c r="P1949" i="53"/>
  <c r="O1949" i="53"/>
  <c r="Q1948" i="53"/>
  <c r="P1948" i="53"/>
  <c r="O1948" i="53"/>
  <c r="Q1947" i="53"/>
  <c r="P1947" i="53"/>
  <c r="O1947" i="53"/>
  <c r="Q1946" i="53"/>
  <c r="P1946" i="53"/>
  <c r="O1946" i="53"/>
  <c r="Q1945" i="53"/>
  <c r="P1945" i="53"/>
  <c r="O1945" i="53"/>
  <c r="Q1944" i="53"/>
  <c r="P1944" i="53"/>
  <c r="O1944" i="53"/>
  <c r="Q1943" i="53"/>
  <c r="P1943" i="53"/>
  <c r="O1943" i="53"/>
  <c r="Q1942" i="53"/>
  <c r="P1942" i="53"/>
  <c r="O1942" i="53"/>
  <c r="Q1941" i="53"/>
  <c r="P1941" i="53"/>
  <c r="O1941" i="53"/>
  <c r="Q1940" i="53"/>
  <c r="P1940" i="53"/>
  <c r="O1940" i="53"/>
  <c r="Q1939" i="53"/>
  <c r="P1939" i="53"/>
  <c r="O1939" i="53"/>
  <c r="Q1938" i="53"/>
  <c r="P1938" i="53"/>
  <c r="O1938" i="53"/>
  <c r="Q1937" i="53"/>
  <c r="P1937" i="53"/>
  <c r="O1937" i="53"/>
  <c r="Q1936" i="53"/>
  <c r="P1936" i="53"/>
  <c r="O1936" i="53"/>
  <c r="Q1935" i="53"/>
  <c r="P1935" i="53"/>
  <c r="O1935" i="53"/>
  <c r="Q1934" i="53"/>
  <c r="P1934" i="53"/>
  <c r="O1934" i="53"/>
  <c r="Q1933" i="53"/>
  <c r="P1933" i="53"/>
  <c r="O1933" i="53"/>
  <c r="Q1932" i="53"/>
  <c r="P1932" i="53"/>
  <c r="O1932" i="53"/>
  <c r="Q1931" i="53"/>
  <c r="P1931" i="53"/>
  <c r="O1931" i="53"/>
  <c r="Q1930" i="53"/>
  <c r="P1930" i="53"/>
  <c r="O1930" i="53"/>
  <c r="Q1929" i="53"/>
  <c r="P1929" i="53"/>
  <c r="O1929" i="53"/>
  <c r="Q1928" i="53"/>
  <c r="P1928" i="53"/>
  <c r="O1928" i="53"/>
  <c r="Q1927" i="53"/>
  <c r="P1927" i="53"/>
  <c r="O1927" i="53"/>
  <c r="Q1926" i="53"/>
  <c r="P1926" i="53"/>
  <c r="O1926" i="53"/>
  <c r="Q1925" i="53"/>
  <c r="P1925" i="53"/>
  <c r="O1925" i="53"/>
  <c r="Q1924" i="53"/>
  <c r="P1924" i="53"/>
  <c r="O1924" i="53"/>
  <c r="Q1923" i="53"/>
  <c r="P1923" i="53"/>
  <c r="O1923" i="53"/>
  <c r="Q1922" i="53"/>
  <c r="P1922" i="53"/>
  <c r="O1922" i="53"/>
  <c r="Q1921" i="53"/>
  <c r="P1921" i="53"/>
  <c r="O1921" i="53"/>
  <c r="Q1920" i="53"/>
  <c r="P1920" i="53"/>
  <c r="O1920" i="53"/>
  <c r="Q1919" i="53"/>
  <c r="P1919" i="53"/>
  <c r="O1919" i="53"/>
  <c r="Q1918" i="53"/>
  <c r="P1918" i="53"/>
  <c r="O1918" i="53"/>
  <c r="Q1917" i="53"/>
  <c r="P1917" i="53"/>
  <c r="O1917" i="53"/>
  <c r="Q1916" i="53"/>
  <c r="P1916" i="53"/>
  <c r="O1916" i="53"/>
  <c r="Q1915" i="53"/>
  <c r="P1915" i="53"/>
  <c r="O1915" i="53"/>
  <c r="Q1914" i="53"/>
  <c r="P1914" i="53"/>
  <c r="O1914" i="53"/>
  <c r="Q1913" i="53"/>
  <c r="P1913" i="53"/>
  <c r="O1913" i="53"/>
  <c r="Q1912" i="53"/>
  <c r="P1912" i="53"/>
  <c r="O1912" i="53"/>
  <c r="Q1911" i="53"/>
  <c r="P1911" i="53"/>
  <c r="O1911" i="53"/>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O1061" i="53" l="1"/>
  <c r="P1062" i="53"/>
  <c r="O1065" i="53"/>
  <c r="P1066" i="53"/>
  <c r="O1069" i="53"/>
  <c r="P1070" i="53"/>
  <c r="O1073" i="53"/>
  <c r="P1074" i="53"/>
  <c r="O1076" i="53"/>
  <c r="P1063" i="53"/>
  <c r="P1067" i="53"/>
  <c r="P1071" i="53"/>
  <c r="P1061" i="53"/>
  <c r="O1064" i="53"/>
  <c r="P1065" i="53"/>
  <c r="O1068" i="53"/>
  <c r="P1069" i="53"/>
  <c r="O1072" i="53"/>
  <c r="P1073" i="53"/>
  <c r="O1062" i="53"/>
  <c r="O1066" i="53"/>
  <c r="O1070" i="53"/>
  <c r="O1074" i="53"/>
  <c r="O1063" i="53"/>
  <c r="P1064" i="53"/>
  <c r="O1067" i="53"/>
  <c r="P1068" i="53"/>
  <c r="O1071" i="53"/>
  <c r="P1072" i="53"/>
  <c r="O1075" i="53"/>
  <c r="P1076" i="53"/>
  <c r="P1075" i="53"/>
  <c r="P1045" i="53"/>
  <c r="O1045" i="53"/>
  <c r="P1044" i="53"/>
  <c r="O1047" i="53"/>
  <c r="P1048" i="53"/>
  <c r="O1051" i="53"/>
  <c r="P1052" i="53"/>
  <c r="O1055" i="53"/>
  <c r="P1056" i="53"/>
  <c r="O1059" i="53"/>
  <c r="P1060" i="53"/>
  <c r="P1047" i="53"/>
  <c r="O1050" i="53"/>
  <c r="P1051" i="53"/>
  <c r="O1054" i="53"/>
  <c r="P1055" i="53"/>
  <c r="O1058" i="53"/>
  <c r="P1059" i="53"/>
  <c r="O1049" i="53"/>
  <c r="P1050" i="53"/>
  <c r="O1053" i="53"/>
  <c r="P1054" i="53"/>
  <c r="O1057" i="53"/>
  <c r="P1058" i="53"/>
  <c r="O1044" i="53"/>
  <c r="P1049" i="53"/>
  <c r="O1052" i="53"/>
  <c r="P1053" i="53"/>
  <c r="O1048" i="53"/>
  <c r="O1056" i="53"/>
  <c r="P1057" i="53"/>
  <c r="O1060" i="53"/>
  <c r="P1046" i="53"/>
  <c r="O981" i="53"/>
  <c r="P981" i="53"/>
  <c r="O1017" i="53"/>
  <c r="O1016" i="53"/>
  <c r="P1017" i="53"/>
  <c r="O1020" i="53"/>
  <c r="P1021" i="53"/>
  <c r="O1024" i="53"/>
  <c r="P1025" i="53"/>
  <c r="O1028" i="53"/>
  <c r="P1029" i="53"/>
  <c r="O1032" i="53"/>
  <c r="P1033" i="53"/>
  <c r="O1036" i="53"/>
  <c r="P1037" i="53"/>
  <c r="O1040" i="53"/>
  <c r="P1041" i="53"/>
  <c r="O1018" i="53"/>
  <c r="P1019" i="53"/>
  <c r="P1023" i="53"/>
  <c r="O1026" i="53"/>
  <c r="P1031" i="53"/>
  <c r="P1035" i="53"/>
  <c r="P1039" i="53"/>
  <c r="O1042" i="53"/>
  <c r="P1018" i="53"/>
  <c r="P1022" i="53"/>
  <c r="P1026" i="53"/>
  <c r="P1030" i="53"/>
  <c r="P1034" i="53"/>
  <c r="P1038" i="53"/>
  <c r="P1042" i="53"/>
  <c r="O1046" i="53"/>
  <c r="O1015" i="53"/>
  <c r="P1016" i="53"/>
  <c r="O1019" i="53"/>
  <c r="P1020" i="53"/>
  <c r="O1023" i="53"/>
  <c r="P1024" i="53"/>
  <c r="O1027" i="53"/>
  <c r="P1028" i="53"/>
  <c r="O1031" i="53"/>
  <c r="P1032" i="53"/>
  <c r="O1035" i="53"/>
  <c r="P1036" i="53"/>
  <c r="O1039" i="53"/>
  <c r="P1040" i="53"/>
  <c r="O1043" i="53"/>
  <c r="P1015" i="53"/>
  <c r="O1022" i="53"/>
  <c r="P1027" i="53"/>
  <c r="O1030" i="53"/>
  <c r="O1034" i="53"/>
  <c r="O1038" i="53"/>
  <c r="P1043" i="53"/>
  <c r="O1021" i="53"/>
  <c r="O1025" i="53"/>
  <c r="O1029" i="53"/>
  <c r="O1033" i="53"/>
  <c r="O1037" i="53"/>
  <c r="O1041" i="53"/>
  <c r="P982" i="53"/>
  <c r="O982" i="53"/>
  <c r="P281" i="53"/>
  <c r="P285" i="53"/>
  <c r="P289" i="53"/>
  <c r="P293" i="53"/>
  <c r="P297" i="53"/>
  <c r="P301" i="53"/>
  <c r="P305" i="53"/>
  <c r="P309" i="53"/>
  <c r="P313" i="53"/>
  <c r="P317" i="53"/>
  <c r="P321" i="53"/>
  <c r="P325" i="53"/>
  <c r="P329" i="53"/>
  <c r="P333" i="53"/>
  <c r="P337" i="53"/>
  <c r="P341" i="53"/>
  <c r="P345" i="53"/>
  <c r="P349" i="53"/>
  <c r="P353" i="53"/>
  <c r="P357" i="53"/>
  <c r="P280" i="53"/>
  <c r="P283" i="53"/>
  <c r="P288" i="53"/>
  <c r="P291" i="53"/>
  <c r="P296" i="53"/>
  <c r="P299" i="53"/>
  <c r="P304" i="53"/>
  <c r="P307" i="53"/>
  <c r="P312" i="53"/>
  <c r="P315" i="53"/>
  <c r="P320" i="53"/>
  <c r="P323" i="53"/>
  <c r="P328" i="53"/>
  <c r="P331" i="53"/>
  <c r="P336" i="53"/>
  <c r="P339" i="53"/>
  <c r="P344" i="53"/>
  <c r="P347" i="53"/>
  <c r="P352" i="53"/>
  <c r="P355" i="53"/>
  <c r="P361" i="53"/>
  <c r="P365" i="53"/>
  <c r="P369" i="53"/>
  <c r="P373" i="53"/>
  <c r="P377" i="53"/>
  <c r="P282" i="53"/>
  <c r="P290" i="53"/>
  <c r="P298" i="53"/>
  <c r="P306" i="53"/>
  <c r="P314" i="53"/>
  <c r="P322" i="53"/>
  <c r="P330" i="53"/>
  <c r="P338" i="53"/>
  <c r="P346" i="53"/>
  <c r="P354" i="53"/>
  <c r="P360" i="53"/>
  <c r="P364" i="53"/>
  <c r="P368" i="53"/>
  <c r="P372" i="53"/>
  <c r="P376" i="53"/>
  <c r="P380" i="53"/>
  <c r="P384" i="53"/>
  <c r="P388" i="53"/>
  <c r="P392" i="53"/>
  <c r="P396" i="53"/>
  <c r="P400" i="53"/>
  <c r="P404" i="53"/>
  <c r="P408" i="53"/>
  <c r="P412" i="53"/>
  <c r="P416" i="53"/>
  <c r="P420" i="53"/>
  <c r="P424" i="53"/>
  <c r="P428" i="53"/>
  <c r="P432" i="53"/>
  <c r="P436" i="53"/>
  <c r="P440" i="53"/>
  <c r="P444" i="53"/>
  <c r="P448"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583" i="53"/>
  <c r="P584" i="53"/>
  <c r="O587" i="53"/>
  <c r="P588" i="53"/>
  <c r="O591" i="53"/>
  <c r="P592" i="53"/>
  <c r="O595" i="53"/>
  <c r="P596" i="53"/>
  <c r="O599" i="53"/>
  <c r="P600" i="53"/>
  <c r="O603" i="53"/>
  <c r="P604" i="53"/>
  <c r="O607" i="53"/>
  <c r="P608" i="53"/>
  <c r="O611" i="53"/>
  <c r="P612" i="53"/>
  <c r="P382" i="53"/>
  <c r="P387" i="53"/>
  <c r="P390" i="53"/>
  <c r="P395" i="53"/>
  <c r="P398" i="53"/>
  <c r="P403" i="53"/>
  <c r="P406" i="53"/>
  <c r="P411" i="53"/>
  <c r="P414" i="53"/>
  <c r="P419" i="53"/>
  <c r="P422" i="53"/>
  <c r="P427" i="53"/>
  <c r="P430" i="53"/>
  <c r="P435" i="53"/>
  <c r="P438" i="53"/>
  <c r="P443" i="53"/>
  <c r="P446" i="53"/>
  <c r="P451" i="53"/>
  <c r="P454" i="53"/>
  <c r="O456" i="53"/>
  <c r="P459" i="53"/>
  <c r="O461" i="53"/>
  <c r="P462" i="53"/>
  <c r="O464" i="53"/>
  <c r="P467" i="53"/>
  <c r="O469" i="53"/>
  <c r="P470" i="53"/>
  <c r="O472" i="53"/>
  <c r="P475" i="53"/>
  <c r="O477" i="53"/>
  <c r="P478" i="53"/>
  <c r="O480" i="53"/>
  <c r="P483" i="53"/>
  <c r="O485" i="53"/>
  <c r="P486" i="53"/>
  <c r="O488" i="53"/>
  <c r="P491" i="53"/>
  <c r="O493" i="53"/>
  <c r="P494" i="53"/>
  <c r="O496" i="53"/>
  <c r="P499" i="53"/>
  <c r="O501" i="53"/>
  <c r="P502" i="53"/>
  <c r="O504" i="53"/>
  <c r="P507" i="53"/>
  <c r="O509" i="53"/>
  <c r="P510" i="53"/>
  <c r="O512" i="53"/>
  <c r="P515" i="53"/>
  <c r="O517" i="53"/>
  <c r="P518" i="53"/>
  <c r="O520" i="53"/>
  <c r="P523" i="53"/>
  <c r="O525" i="53"/>
  <c r="P526" i="53"/>
  <c r="O528" i="53"/>
  <c r="P531" i="53"/>
  <c r="O533" i="53"/>
  <c r="P534" i="53"/>
  <c r="O536" i="53"/>
  <c r="P539" i="53"/>
  <c r="O541" i="53"/>
  <c r="P542" i="53"/>
  <c r="O544" i="53"/>
  <c r="P547" i="53"/>
  <c r="O549" i="53"/>
  <c r="P550" i="53"/>
  <c r="O552" i="53"/>
  <c r="P555" i="53"/>
  <c r="O557" i="53"/>
  <c r="P558" i="53"/>
  <c r="O560" i="53"/>
  <c r="P563" i="53"/>
  <c r="O565" i="53"/>
  <c r="P566" i="53"/>
  <c r="O568" i="53"/>
  <c r="P571" i="53"/>
  <c r="O573" i="53"/>
  <c r="P574" i="53"/>
  <c r="O576" i="53"/>
  <c r="P579" i="53"/>
  <c r="O581" i="53"/>
  <c r="P582" i="53"/>
  <c r="O584" i="53"/>
  <c r="P587" i="53"/>
  <c r="O589" i="53"/>
  <c r="P590" i="53"/>
  <c r="O592" i="53"/>
  <c r="P595" i="53"/>
  <c r="O597" i="53"/>
  <c r="P598" i="53"/>
  <c r="O600" i="53"/>
  <c r="P603" i="53"/>
  <c r="O605" i="53"/>
  <c r="P606" i="53"/>
  <c r="O608" i="53"/>
  <c r="P611" i="53"/>
  <c r="O613" i="53"/>
  <c r="P614" i="53"/>
  <c r="O617" i="53"/>
  <c r="P618" i="53"/>
  <c r="O621" i="53"/>
  <c r="P622" i="53"/>
  <c r="O625" i="53"/>
  <c r="P626" i="53"/>
  <c r="O629" i="53"/>
  <c r="P630" i="53"/>
  <c r="O633" i="53"/>
  <c r="P634" i="53"/>
  <c r="O637" i="53"/>
  <c r="P638" i="53"/>
  <c r="O641" i="53"/>
  <c r="P642" i="53"/>
  <c r="O645" i="53"/>
  <c r="P646" i="53"/>
  <c r="P284" i="53"/>
  <c r="P286" i="53"/>
  <c r="P295" i="53"/>
  <c r="P300" i="53"/>
  <c r="P302" i="53"/>
  <c r="P311" i="53"/>
  <c r="P316" i="53"/>
  <c r="P318" i="53"/>
  <c r="P327" i="53"/>
  <c r="P332" i="53"/>
  <c r="P334" i="53"/>
  <c r="P343" i="53"/>
  <c r="P348" i="53"/>
  <c r="P350" i="53"/>
  <c r="P359" i="53"/>
  <c r="P363" i="53"/>
  <c r="P367" i="53"/>
  <c r="P371" i="53"/>
  <c r="P375" i="53"/>
  <c r="P379" i="53"/>
  <c r="P381" i="53"/>
  <c r="P389" i="53"/>
  <c r="P397" i="53"/>
  <c r="P405" i="53"/>
  <c r="P413" i="53"/>
  <c r="P421" i="53"/>
  <c r="P429" i="53"/>
  <c r="P437" i="53"/>
  <c r="P445" i="53"/>
  <c r="P453" i="53"/>
  <c r="O458" i="53"/>
  <c r="P461" i="53"/>
  <c r="O466" i="53"/>
  <c r="P469" i="53"/>
  <c r="O474" i="53"/>
  <c r="P477" i="53"/>
  <c r="O482" i="53"/>
  <c r="P485" i="53"/>
  <c r="O490" i="53"/>
  <c r="P493" i="53"/>
  <c r="O498" i="53"/>
  <c r="P501" i="53"/>
  <c r="O506" i="53"/>
  <c r="P509" i="53"/>
  <c r="O514" i="53"/>
  <c r="P517" i="53"/>
  <c r="O522" i="53"/>
  <c r="P525" i="53"/>
  <c r="O530" i="53"/>
  <c r="P533" i="53"/>
  <c r="O538" i="53"/>
  <c r="P541" i="53"/>
  <c r="O546" i="53"/>
  <c r="P549" i="53"/>
  <c r="O554" i="53"/>
  <c r="P557" i="53"/>
  <c r="O562" i="53"/>
  <c r="P565" i="53"/>
  <c r="O570" i="53"/>
  <c r="P573" i="53"/>
  <c r="O578" i="53"/>
  <c r="P581" i="53"/>
  <c r="O586" i="53"/>
  <c r="P589" i="53"/>
  <c r="O594" i="53"/>
  <c r="P597" i="53"/>
  <c r="O602" i="53"/>
  <c r="P605" i="53"/>
  <c r="O610" i="53"/>
  <c r="P613" i="53"/>
  <c r="O616" i="53"/>
  <c r="P287" i="53"/>
  <c r="P319" i="53"/>
  <c r="P351" i="53"/>
  <c r="P383" i="53"/>
  <c r="P385" i="53"/>
  <c r="P394" i="53"/>
  <c r="P399" i="53"/>
  <c r="P401" i="53"/>
  <c r="P410" i="53"/>
  <c r="P415" i="53"/>
  <c r="P417" i="53"/>
  <c r="P426" i="53"/>
  <c r="P431" i="53"/>
  <c r="P433" i="53"/>
  <c r="P442" i="53"/>
  <c r="P447" i="53"/>
  <c r="P449" i="53"/>
  <c r="P458" i="53"/>
  <c r="P463" i="53"/>
  <c r="P465" i="53"/>
  <c r="O470" i="53"/>
  <c r="P474" i="53"/>
  <c r="P479" i="53"/>
  <c r="P481" i="53"/>
  <c r="O486" i="53"/>
  <c r="P490" i="53"/>
  <c r="P495" i="53"/>
  <c r="P497" i="53"/>
  <c r="O502" i="53"/>
  <c r="P506" i="53"/>
  <c r="P511" i="53"/>
  <c r="P513" i="53"/>
  <c r="O518" i="53"/>
  <c r="P522" i="53"/>
  <c r="P527" i="53"/>
  <c r="P529" i="53"/>
  <c r="O534" i="53"/>
  <c r="P538" i="53"/>
  <c r="P543" i="53"/>
  <c r="P545" i="53"/>
  <c r="O550" i="53"/>
  <c r="P554" i="53"/>
  <c r="P559" i="53"/>
  <c r="P561" i="53"/>
  <c r="O566" i="53"/>
  <c r="P570" i="53"/>
  <c r="P575" i="53"/>
  <c r="P577" i="53"/>
  <c r="O582" i="53"/>
  <c r="P586" i="53"/>
  <c r="P591" i="53"/>
  <c r="P593" i="53"/>
  <c r="O598" i="53"/>
  <c r="P602" i="53"/>
  <c r="P607" i="53"/>
  <c r="P609" i="53"/>
  <c r="O614" i="53"/>
  <c r="P619" i="53"/>
  <c r="O624" i="53"/>
  <c r="P627" i="53"/>
  <c r="O632" i="53"/>
  <c r="P635" i="53"/>
  <c r="O640" i="53"/>
  <c r="P643" i="53"/>
  <c r="O648" i="53"/>
  <c r="P649" i="53"/>
  <c r="O652" i="53"/>
  <c r="P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764" i="53"/>
  <c r="P765" i="53"/>
  <c r="O768" i="53"/>
  <c r="P769" i="53"/>
  <c r="O772" i="53"/>
  <c r="P773" i="53"/>
  <c r="O776" i="53"/>
  <c r="P777" i="53"/>
  <c r="O780" i="53"/>
  <c r="P781" i="53"/>
  <c r="O784" i="53"/>
  <c r="P785" i="53"/>
  <c r="O788" i="53"/>
  <c r="P789" i="53"/>
  <c r="O792" i="53"/>
  <c r="P793" i="53"/>
  <c r="O796" i="53"/>
  <c r="P797" i="53"/>
  <c r="O800" i="53"/>
  <c r="P801" i="53"/>
  <c r="O804" i="53"/>
  <c r="P805" i="53"/>
  <c r="O808" i="53"/>
  <c r="P809" i="53"/>
  <c r="O812" i="53"/>
  <c r="P813" i="53"/>
  <c r="O816" i="53"/>
  <c r="P817" i="53"/>
  <c r="O820" i="53"/>
  <c r="P821" i="53"/>
  <c r="O824" i="53"/>
  <c r="P825" i="53"/>
  <c r="O828" i="53"/>
  <c r="P829" i="53"/>
  <c r="O832" i="53"/>
  <c r="P833" i="53"/>
  <c r="O836" i="53"/>
  <c r="P837" i="53"/>
  <c r="O840" i="53"/>
  <c r="P841"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O948" i="53"/>
  <c r="P949" i="53"/>
  <c r="O952" i="53"/>
  <c r="P953" i="53"/>
  <c r="O956" i="53"/>
  <c r="P957" i="53"/>
  <c r="O960" i="53"/>
  <c r="P961" i="53"/>
  <c r="O964" i="53"/>
  <c r="P965" i="53"/>
  <c r="O968" i="53"/>
  <c r="P969" i="53"/>
  <c r="O972" i="53"/>
  <c r="P973" i="53"/>
  <c r="O976" i="53"/>
  <c r="P977" i="53"/>
  <c r="O980" i="53"/>
  <c r="O985" i="53"/>
  <c r="P986" i="53"/>
  <c r="O989" i="53"/>
  <c r="P990" i="53"/>
  <c r="O993" i="53"/>
  <c r="P994" i="53"/>
  <c r="O997" i="53"/>
  <c r="P998" i="53"/>
  <c r="O1001" i="53"/>
  <c r="P1002" i="53"/>
  <c r="O1005" i="53"/>
  <c r="P1006" i="53"/>
  <c r="O1009" i="53"/>
  <c r="P1010" i="53"/>
  <c r="O1013" i="53"/>
  <c r="P1014" i="53"/>
  <c r="P335" i="53"/>
  <c r="P391" i="53"/>
  <c r="P407" i="53"/>
  <c r="P418" i="53"/>
  <c r="P425" i="53"/>
  <c r="P439" i="53"/>
  <c r="P455" i="53"/>
  <c r="O462" i="53"/>
  <c r="P471" i="53"/>
  <c r="O478" i="53"/>
  <c r="P487" i="53"/>
  <c r="O494" i="53"/>
  <c r="P498" i="53"/>
  <c r="O510" i="53"/>
  <c r="P519" i="53"/>
  <c r="O526" i="53"/>
  <c r="P535" i="53"/>
  <c r="O542" i="53"/>
  <c r="P551" i="53"/>
  <c r="O558" i="53"/>
  <c r="P567" i="53"/>
  <c r="O574" i="53"/>
  <c r="P583" i="53"/>
  <c r="O590" i="53"/>
  <c r="P601" i="53"/>
  <c r="O606" i="53"/>
  <c r="O615" i="53"/>
  <c r="P623" i="53"/>
  <c r="P631" i="53"/>
  <c r="P639" i="53"/>
  <c r="O644" i="53"/>
  <c r="O650" i="53"/>
  <c r="O654" i="53"/>
  <c r="P659" i="53"/>
  <c r="P663" i="53"/>
  <c r="P667" i="53"/>
  <c r="O670" i="53"/>
  <c r="P675" i="53"/>
  <c r="O678" i="53"/>
  <c r="O682" i="53"/>
  <c r="P687" i="53"/>
  <c r="P691" i="53"/>
  <c r="O694" i="53"/>
  <c r="O698" i="53"/>
  <c r="O702" i="53"/>
  <c r="P707" i="53"/>
  <c r="O710" i="53"/>
  <c r="O714" i="53"/>
  <c r="P719" i="53"/>
  <c r="P723" i="53"/>
  <c r="O726" i="53"/>
  <c r="O730" i="53"/>
  <c r="O734" i="53"/>
  <c r="O738" i="53"/>
  <c r="O742" i="53"/>
  <c r="P747" i="53"/>
  <c r="P751" i="53"/>
  <c r="P755" i="53"/>
  <c r="O758" i="53"/>
  <c r="P308" i="53"/>
  <c r="P310" i="53"/>
  <c r="P340" i="53"/>
  <c r="P342" i="53"/>
  <c r="P362" i="53"/>
  <c r="P370" i="53"/>
  <c r="P378" i="53"/>
  <c r="O457" i="53"/>
  <c r="O468" i="53"/>
  <c r="O473" i="53"/>
  <c r="O484" i="53"/>
  <c r="O489" i="53"/>
  <c r="O500" i="53"/>
  <c r="O505" i="53"/>
  <c r="O516" i="53"/>
  <c r="O521" i="53"/>
  <c r="O532" i="53"/>
  <c r="O537" i="53"/>
  <c r="O548" i="53"/>
  <c r="O553" i="53"/>
  <c r="O564" i="53"/>
  <c r="O569" i="53"/>
  <c r="O580" i="53"/>
  <c r="O585" i="53"/>
  <c r="O596" i="53"/>
  <c r="O601" i="53"/>
  <c r="O612" i="53"/>
  <c r="P616" i="53"/>
  <c r="O618" i="53"/>
  <c r="P621" i="53"/>
  <c r="O623" i="53"/>
  <c r="P624" i="53"/>
  <c r="O626" i="53"/>
  <c r="P629" i="53"/>
  <c r="O631" i="53"/>
  <c r="P632" i="53"/>
  <c r="O634" i="53"/>
  <c r="P637" i="53"/>
  <c r="O639" i="53"/>
  <c r="P640" i="53"/>
  <c r="O642" i="53"/>
  <c r="P645" i="53"/>
  <c r="O647" i="53"/>
  <c r="P648" i="53"/>
  <c r="O651" i="53"/>
  <c r="P652"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O843" i="53"/>
  <c r="P844" i="53"/>
  <c r="O847" i="53"/>
  <c r="P848" i="53"/>
  <c r="O851" i="53"/>
  <c r="P852" i="53"/>
  <c r="O855" i="53"/>
  <c r="P856" i="53"/>
  <c r="O859" i="53"/>
  <c r="P860" i="53"/>
  <c r="O863" i="53"/>
  <c r="P864" i="53"/>
  <c r="O867" i="53"/>
  <c r="P868" i="53"/>
  <c r="O871" i="53"/>
  <c r="P872" i="53"/>
  <c r="O875" i="53"/>
  <c r="P876" i="53"/>
  <c r="O879" i="53"/>
  <c r="P880" i="53"/>
  <c r="O883" i="53"/>
  <c r="P884" i="53"/>
  <c r="O887" i="53"/>
  <c r="P888" i="53"/>
  <c r="O891" i="53"/>
  <c r="P892" i="53"/>
  <c r="O895" i="53"/>
  <c r="P896" i="53"/>
  <c r="O899" i="53"/>
  <c r="P900" i="53"/>
  <c r="O903" i="53"/>
  <c r="P904" i="53"/>
  <c r="O907" i="53"/>
  <c r="P908" i="53"/>
  <c r="O911" i="53"/>
  <c r="P912" i="53"/>
  <c r="O915" i="53"/>
  <c r="P916" i="53"/>
  <c r="O919" i="53"/>
  <c r="P920" i="53"/>
  <c r="O923" i="53"/>
  <c r="P924" i="53"/>
  <c r="O927" i="53"/>
  <c r="P928" i="53"/>
  <c r="O931" i="53"/>
  <c r="P932" i="53"/>
  <c r="O935" i="53"/>
  <c r="P936" i="53"/>
  <c r="O939" i="53"/>
  <c r="P940" i="53"/>
  <c r="O943" i="53"/>
  <c r="P944" i="53"/>
  <c r="O947" i="53"/>
  <c r="P948" i="53"/>
  <c r="O951" i="53"/>
  <c r="P952" i="53"/>
  <c r="O955" i="53"/>
  <c r="P956" i="53"/>
  <c r="O959" i="53"/>
  <c r="P960" i="53"/>
  <c r="O963" i="53"/>
  <c r="P964" i="53"/>
  <c r="O967" i="53"/>
  <c r="P968" i="53"/>
  <c r="O971" i="53"/>
  <c r="P972" i="53"/>
  <c r="O975" i="53"/>
  <c r="P976" i="53"/>
  <c r="O979" i="53"/>
  <c r="P980" i="53"/>
  <c r="O984" i="53"/>
  <c r="P985" i="53"/>
  <c r="O988" i="53"/>
  <c r="P989" i="53"/>
  <c r="O992" i="53"/>
  <c r="P993" i="53"/>
  <c r="O996" i="53"/>
  <c r="P997" i="53"/>
  <c r="O1000" i="53"/>
  <c r="P1001" i="53"/>
  <c r="O1004" i="53"/>
  <c r="P1005" i="53"/>
  <c r="O1008" i="53"/>
  <c r="P1009" i="53"/>
  <c r="O1012" i="53"/>
  <c r="P1013" i="53"/>
  <c r="P303" i="53"/>
  <c r="P386" i="53"/>
  <c r="P393" i="53"/>
  <c r="P402" i="53"/>
  <c r="P409" i="53"/>
  <c r="P423" i="53"/>
  <c r="P434" i="53"/>
  <c r="P441" i="53"/>
  <c r="P450" i="53"/>
  <c r="P457" i="53"/>
  <c r="P466" i="53"/>
  <c r="P473" i="53"/>
  <c r="P482" i="53"/>
  <c r="P489" i="53"/>
  <c r="P503" i="53"/>
  <c r="P505" i="53"/>
  <c r="P514" i="53"/>
  <c r="P521" i="53"/>
  <c r="P530" i="53"/>
  <c r="P537" i="53"/>
  <c r="P546" i="53"/>
  <c r="P553" i="53"/>
  <c r="P562" i="53"/>
  <c r="P569" i="53"/>
  <c r="P578" i="53"/>
  <c r="P585" i="53"/>
  <c r="P594" i="53"/>
  <c r="P599" i="53"/>
  <c r="P610" i="53"/>
  <c r="O620" i="53"/>
  <c r="O628" i="53"/>
  <c r="O636" i="53"/>
  <c r="P647" i="53"/>
  <c r="P651" i="53"/>
  <c r="P655" i="53"/>
  <c r="O658" i="53"/>
  <c r="O662" i="53"/>
  <c r="O666" i="53"/>
  <c r="P671" i="53"/>
  <c r="O674" i="53"/>
  <c r="P679" i="53"/>
  <c r="P683" i="53"/>
  <c r="O686" i="53"/>
  <c r="O690" i="53"/>
  <c r="P695" i="53"/>
  <c r="P699" i="53"/>
  <c r="P703" i="53"/>
  <c r="O706" i="53"/>
  <c r="P711" i="53"/>
  <c r="P715" i="53"/>
  <c r="O718" i="53"/>
  <c r="O722" i="53"/>
  <c r="P727" i="53"/>
  <c r="P731" i="53"/>
  <c r="P735" i="53"/>
  <c r="P739" i="53"/>
  <c r="P743" i="53"/>
  <c r="O746" i="53"/>
  <c r="O750" i="53"/>
  <c r="O754" i="53"/>
  <c r="P759" i="53"/>
  <c r="O619" i="53"/>
  <c r="O627" i="53"/>
  <c r="O635" i="53"/>
  <c r="O643" i="53"/>
  <c r="P762" i="53"/>
  <c r="P766" i="53"/>
  <c r="P770" i="53"/>
  <c r="P774" i="53"/>
  <c r="P778" i="53"/>
  <c r="P782" i="53"/>
  <c r="P786" i="53"/>
  <c r="P790" i="53"/>
  <c r="P794" i="53"/>
  <c r="P798" i="53"/>
  <c r="P802" i="53"/>
  <c r="P806" i="53"/>
  <c r="P810" i="53"/>
  <c r="P814" i="53"/>
  <c r="P818" i="53"/>
  <c r="P822" i="53"/>
  <c r="P826" i="53"/>
  <c r="P830" i="53"/>
  <c r="P834" i="53"/>
  <c r="P838" i="53"/>
  <c r="P842" i="53"/>
  <c r="P846" i="53"/>
  <c r="P850" i="53"/>
  <c r="P854" i="53"/>
  <c r="P858" i="53"/>
  <c r="P862" i="53"/>
  <c r="P866" i="53"/>
  <c r="P870" i="53"/>
  <c r="P874" i="53"/>
  <c r="P878" i="53"/>
  <c r="P882" i="53"/>
  <c r="P886" i="53"/>
  <c r="P890" i="53"/>
  <c r="P894" i="53"/>
  <c r="P898" i="53"/>
  <c r="P902" i="53"/>
  <c r="P906" i="53"/>
  <c r="P910" i="53"/>
  <c r="P914" i="53"/>
  <c r="P918" i="53"/>
  <c r="P922" i="53"/>
  <c r="P926" i="53"/>
  <c r="P930" i="53"/>
  <c r="P934" i="53"/>
  <c r="P938" i="53"/>
  <c r="P942" i="53"/>
  <c r="P946" i="53"/>
  <c r="P950" i="53"/>
  <c r="P954" i="53"/>
  <c r="P958" i="53"/>
  <c r="P962" i="53"/>
  <c r="P966" i="53"/>
  <c r="P970" i="53"/>
  <c r="P974" i="53"/>
  <c r="P978" i="53"/>
  <c r="P983" i="53"/>
  <c r="P987" i="53"/>
  <c r="P991" i="53"/>
  <c r="P995" i="53"/>
  <c r="P999" i="53"/>
  <c r="P1003" i="53"/>
  <c r="P1007" i="53"/>
  <c r="P1011" i="53"/>
  <c r="P628" i="53"/>
  <c r="P763" i="53"/>
  <c r="P775" i="53"/>
  <c r="P783" i="53"/>
  <c r="P791" i="53"/>
  <c r="P799" i="53"/>
  <c r="P811" i="53"/>
  <c r="P819" i="53"/>
  <c r="P827" i="53"/>
  <c r="P835" i="53"/>
  <c r="P847" i="53"/>
  <c r="P855" i="53"/>
  <c r="P863" i="53"/>
  <c r="P871" i="53"/>
  <c r="P879" i="53"/>
  <c r="P891" i="53"/>
  <c r="P903" i="53"/>
  <c r="P919" i="53"/>
  <c r="P927" i="53"/>
  <c r="P935" i="53"/>
  <c r="P947" i="53"/>
  <c r="P959" i="53"/>
  <c r="P975" i="53"/>
  <c r="P988" i="53"/>
  <c r="P1000" i="53"/>
  <c r="P1012" i="53"/>
  <c r="O481" i="53"/>
  <c r="O545" i="53"/>
  <c r="O588" i="53"/>
  <c r="O653" i="53"/>
  <c r="P666" i="53"/>
  <c r="P682" i="53"/>
  <c r="O693" i="53"/>
  <c r="O701" i="53"/>
  <c r="O709" i="53"/>
  <c r="O717" i="53"/>
  <c r="P730" i="53"/>
  <c r="P738" i="53"/>
  <c r="O749" i="53"/>
  <c r="O762" i="53"/>
  <c r="O774" i="53"/>
  <c r="O786" i="53"/>
  <c r="O798" i="53"/>
  <c r="O814" i="53"/>
  <c r="O838" i="53"/>
  <c r="O858" i="53"/>
  <c r="O882" i="53"/>
  <c r="O906" i="53"/>
  <c r="O918" i="53"/>
  <c r="O938" i="53"/>
  <c r="O958" i="53"/>
  <c r="O983" i="53"/>
  <c r="O999" i="53"/>
  <c r="O1011" i="53"/>
  <c r="P294" i="53"/>
  <c r="P326" i="53"/>
  <c r="P358" i="53"/>
  <c r="O465" i="53"/>
  <c r="O476" i="53"/>
  <c r="O497" i="53"/>
  <c r="O508" i="53"/>
  <c r="O529" i="53"/>
  <c r="O540" i="53"/>
  <c r="O561" i="53"/>
  <c r="O572" i="53"/>
  <c r="O593" i="53"/>
  <c r="O604" i="53"/>
  <c r="P617" i="53"/>
  <c r="O622" i="53"/>
  <c r="P625" i="53"/>
  <c r="O630" i="53"/>
  <c r="P633" i="53"/>
  <c r="O638" i="53"/>
  <c r="P641" i="53"/>
  <c r="O646" i="53"/>
  <c r="O649" i="53"/>
  <c r="P654" i="53"/>
  <c r="O657" i="53"/>
  <c r="P662" i="53"/>
  <c r="O665" i="53"/>
  <c r="P670" i="53"/>
  <c r="O673" i="53"/>
  <c r="P678" i="53"/>
  <c r="O681" i="53"/>
  <c r="P686" i="53"/>
  <c r="O689" i="53"/>
  <c r="P694" i="53"/>
  <c r="O697" i="53"/>
  <c r="P702" i="53"/>
  <c r="O705" i="53"/>
  <c r="P710" i="53"/>
  <c r="O713" i="53"/>
  <c r="P718" i="53"/>
  <c r="O721" i="53"/>
  <c r="P726" i="53"/>
  <c r="O729" i="53"/>
  <c r="P734" i="53"/>
  <c r="O737" i="53"/>
  <c r="P742" i="53"/>
  <c r="O745" i="53"/>
  <c r="P750" i="53"/>
  <c r="O753" i="53"/>
  <c r="P758" i="53"/>
  <c r="O761" i="53"/>
  <c r="O765" i="53"/>
  <c r="O769" i="53"/>
  <c r="O773" i="53"/>
  <c r="O777" i="53"/>
  <c r="O781" i="53"/>
  <c r="O785" i="53"/>
  <c r="O789" i="53"/>
  <c r="O793" i="53"/>
  <c r="O797" i="53"/>
  <c r="O801" i="53"/>
  <c r="O805" i="53"/>
  <c r="O809" i="53"/>
  <c r="O813" i="53"/>
  <c r="O817" i="53"/>
  <c r="O821" i="53"/>
  <c r="O825" i="53"/>
  <c r="O829" i="53"/>
  <c r="O833" i="53"/>
  <c r="O837" i="53"/>
  <c r="O841" i="53"/>
  <c r="O845" i="53"/>
  <c r="O849" i="53"/>
  <c r="O853" i="53"/>
  <c r="O857" i="53"/>
  <c r="O861" i="53"/>
  <c r="O865" i="53"/>
  <c r="O869" i="53"/>
  <c r="O873" i="53"/>
  <c r="O877" i="53"/>
  <c r="O881" i="53"/>
  <c r="O885" i="53"/>
  <c r="O889" i="53"/>
  <c r="O893" i="53"/>
  <c r="O897" i="53"/>
  <c r="O901" i="53"/>
  <c r="O905" i="53"/>
  <c r="O909" i="53"/>
  <c r="O913" i="53"/>
  <c r="O917" i="53"/>
  <c r="O921" i="53"/>
  <c r="O925" i="53"/>
  <c r="O929" i="53"/>
  <c r="O933" i="53"/>
  <c r="O937" i="53"/>
  <c r="O941" i="53"/>
  <c r="O945" i="53"/>
  <c r="O949" i="53"/>
  <c r="O953" i="53"/>
  <c r="O957" i="53"/>
  <c r="O961" i="53"/>
  <c r="O965" i="53"/>
  <c r="O969" i="53"/>
  <c r="O973" i="53"/>
  <c r="O977" i="53"/>
  <c r="O986" i="53"/>
  <c r="O990" i="53"/>
  <c r="O994" i="53"/>
  <c r="O998" i="53"/>
  <c r="O1002" i="53"/>
  <c r="O1006" i="53"/>
  <c r="O1010" i="53"/>
  <c r="O1014" i="53"/>
  <c r="P292" i="53"/>
  <c r="P324" i="53"/>
  <c r="P356" i="53"/>
  <c r="P366" i="53"/>
  <c r="P615" i="53"/>
  <c r="P620" i="53"/>
  <c r="P636" i="53"/>
  <c r="P644" i="53"/>
  <c r="P767" i="53"/>
  <c r="P771" i="53"/>
  <c r="P779" i="53"/>
  <c r="P787" i="53"/>
  <c r="P795" i="53"/>
  <c r="P803" i="53"/>
  <c r="P807" i="53"/>
  <c r="P815" i="53"/>
  <c r="P823" i="53"/>
  <c r="P831" i="53"/>
  <c r="P839" i="53"/>
  <c r="P843" i="53"/>
  <c r="P851" i="53"/>
  <c r="P859" i="53"/>
  <c r="P867" i="53"/>
  <c r="P875" i="53"/>
  <c r="P883" i="53"/>
  <c r="P887" i="53"/>
  <c r="P895" i="53"/>
  <c r="P899" i="53"/>
  <c r="P907" i="53"/>
  <c r="P911" i="53"/>
  <c r="P915" i="53"/>
  <c r="P923" i="53"/>
  <c r="P931" i="53"/>
  <c r="P939" i="53"/>
  <c r="P943" i="53"/>
  <c r="P951" i="53"/>
  <c r="P955" i="53"/>
  <c r="P963" i="53"/>
  <c r="P967" i="53"/>
  <c r="P971" i="53"/>
  <c r="P979" i="53"/>
  <c r="P984" i="53"/>
  <c r="P992" i="53"/>
  <c r="P996" i="53"/>
  <c r="P1004" i="53"/>
  <c r="P1008" i="53"/>
  <c r="P374" i="53"/>
  <c r="O460" i="53"/>
  <c r="O492" i="53"/>
  <c r="O513" i="53"/>
  <c r="O524" i="53"/>
  <c r="O556" i="53"/>
  <c r="O577" i="53"/>
  <c r="O609" i="53"/>
  <c r="P650" i="53"/>
  <c r="P658" i="53"/>
  <c r="O661" i="53"/>
  <c r="O669" i="53"/>
  <c r="P674" i="53"/>
  <c r="O677" i="53"/>
  <c r="O685" i="53"/>
  <c r="P690" i="53"/>
  <c r="P698" i="53"/>
  <c r="P706" i="53"/>
  <c r="P714" i="53"/>
  <c r="P722" i="53"/>
  <c r="O725" i="53"/>
  <c r="O733" i="53"/>
  <c r="O741" i="53"/>
  <c r="P746" i="53"/>
  <c r="P754" i="53"/>
  <c r="O757" i="53"/>
  <c r="O766" i="53"/>
  <c r="O770" i="53"/>
  <c r="O778" i="53"/>
  <c r="O782" i="53"/>
  <c r="O790" i="53"/>
  <c r="O794" i="53"/>
  <c r="O806" i="53"/>
  <c r="O810" i="53"/>
  <c r="O818" i="53"/>
  <c r="O826" i="53"/>
  <c r="O834" i="53"/>
  <c r="O846" i="53"/>
  <c r="O854" i="53"/>
  <c r="O866" i="53"/>
  <c r="O874" i="53"/>
  <c r="O886" i="53"/>
  <c r="O894" i="53"/>
  <c r="O902" i="53"/>
  <c r="O914" i="53"/>
  <c r="O926" i="53"/>
  <c r="O934" i="53"/>
  <c r="O942" i="53"/>
  <c r="O950" i="53"/>
  <c r="O966" i="53"/>
  <c r="O974" i="53"/>
  <c r="O978" i="53"/>
  <c r="O991" i="53"/>
  <c r="O1007" i="53"/>
  <c r="O802" i="53"/>
  <c r="O822" i="53"/>
  <c r="O830" i="53"/>
  <c r="O842" i="53"/>
  <c r="O850" i="53"/>
  <c r="O862" i="53"/>
  <c r="O870" i="53"/>
  <c r="O878" i="53"/>
  <c r="O890" i="53"/>
  <c r="O898" i="53"/>
  <c r="O910" i="53"/>
  <c r="O922" i="53"/>
  <c r="O930" i="53"/>
  <c r="O946" i="53"/>
  <c r="O954" i="53"/>
  <c r="O962" i="53"/>
  <c r="O970" i="53"/>
  <c r="O987" i="53"/>
  <c r="O995" i="53"/>
  <c r="O1003" i="53"/>
  <c r="O7"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P7"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O9" i="56"/>
  <c r="P10" i="56"/>
  <c r="O13" i="56"/>
  <c r="P14" i="56"/>
  <c r="O17" i="56"/>
  <c r="P18" i="56"/>
  <c r="O21" i="56"/>
  <c r="P22" i="56"/>
  <c r="O25" i="56"/>
  <c r="P26" i="56"/>
  <c r="O29" i="56"/>
  <c r="P30" i="56"/>
  <c r="O33" i="56"/>
  <c r="P34" i="56"/>
  <c r="O37" i="56"/>
  <c r="P38" i="56"/>
  <c r="O41" i="56"/>
  <c r="P42" i="56"/>
  <c r="O45" i="56"/>
  <c r="P46" i="56"/>
  <c r="O49" i="56"/>
  <c r="P50" i="56"/>
  <c r="O53" i="56"/>
  <c r="P54" i="56"/>
  <c r="O57" i="56"/>
  <c r="P58" i="56"/>
  <c r="O61" i="56"/>
  <c r="P62" i="56"/>
  <c r="O65" i="56"/>
  <c r="P66" i="56"/>
  <c r="O69" i="56"/>
  <c r="P70" i="56"/>
  <c r="O73" i="56"/>
  <c r="P74" i="56"/>
  <c r="O77" i="56"/>
  <c r="P78" i="56"/>
  <c r="O81" i="56"/>
  <c r="P82" i="56"/>
  <c r="O85" i="56"/>
  <c r="P86" i="56"/>
  <c r="O89" i="56"/>
  <c r="P90" i="56"/>
  <c r="O93" i="56"/>
  <c r="P94" i="56"/>
  <c r="O97" i="56"/>
  <c r="P98" i="56"/>
  <c r="O101" i="56"/>
  <c r="P102" i="56"/>
  <c r="O105" i="56"/>
  <c r="P106" i="56"/>
  <c r="O109" i="56"/>
  <c r="P110" i="56"/>
  <c r="O113" i="56"/>
  <c r="P114" i="56"/>
  <c r="O117" i="56"/>
  <c r="P118" i="56"/>
  <c r="O121" i="56"/>
  <c r="P122" i="56"/>
  <c r="O125" i="56"/>
  <c r="P126" i="56"/>
  <c r="O129" i="56"/>
  <c r="P130" i="56"/>
  <c r="O133" i="56"/>
  <c r="P134" i="56"/>
  <c r="O137" i="56"/>
  <c r="P138" i="56"/>
  <c r="O141" i="56"/>
  <c r="P142" i="56"/>
  <c r="O145" i="56"/>
  <c r="P146" i="56"/>
  <c r="O149" i="56"/>
  <c r="P150" i="56"/>
  <c r="O153" i="56"/>
  <c r="P154" i="56"/>
  <c r="O157" i="56"/>
  <c r="P158" i="56"/>
  <c r="O161" i="56"/>
  <c r="P162" i="56"/>
  <c r="O165" i="56"/>
  <c r="P166" i="56"/>
  <c r="O169" i="56"/>
  <c r="P170" i="56"/>
  <c r="O173" i="56"/>
  <c r="P174" i="56"/>
  <c r="P175"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O234" i="56"/>
  <c r="P235" i="56"/>
  <c r="O238" i="56"/>
  <c r="P239" i="56"/>
  <c r="O242" i="56"/>
  <c r="P243" i="56"/>
  <c r="O233" i="56"/>
  <c r="O237" i="56"/>
  <c r="P81" i="56"/>
  <c r="P97" i="56"/>
  <c r="P105" i="56"/>
  <c r="P121" i="56"/>
  <c r="P137" i="56"/>
  <c r="O156" i="56"/>
  <c r="O164" i="56"/>
  <c r="P169" i="56"/>
  <c r="P176" i="56"/>
  <c r="O179" i="56"/>
  <c r="O191" i="56"/>
  <c r="O8" i="56"/>
  <c r="P13" i="56"/>
  <c r="O16" i="56"/>
  <c r="P21" i="56"/>
  <c r="O24" i="56"/>
  <c r="P29" i="56"/>
  <c r="O32" i="56"/>
  <c r="P37" i="56"/>
  <c r="O40" i="56"/>
  <c r="P45" i="56"/>
  <c r="O48" i="56"/>
  <c r="P53" i="56"/>
  <c r="O56" i="56"/>
  <c r="P61" i="56"/>
  <c r="O64" i="56"/>
  <c r="P69" i="56"/>
  <c r="O72" i="56"/>
  <c r="P77" i="56"/>
  <c r="O80" i="56"/>
  <c r="P85" i="56"/>
  <c r="O88" i="56"/>
  <c r="P93" i="56"/>
  <c r="O96" i="56"/>
  <c r="P101" i="56"/>
  <c r="O104" i="56"/>
  <c r="P109" i="56"/>
  <c r="O112" i="56"/>
  <c r="P117" i="56"/>
  <c r="O120" i="56"/>
  <c r="P125" i="56"/>
  <c r="O128" i="56"/>
  <c r="P133" i="56"/>
  <c r="O136" i="56"/>
  <c r="P141" i="56"/>
  <c r="O144" i="56"/>
  <c r="P149" i="56"/>
  <c r="O152" i="56"/>
  <c r="P157" i="56"/>
  <c r="O160" i="56"/>
  <c r="P165" i="56"/>
  <c r="O168" i="56"/>
  <c r="P173"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P234" i="56"/>
  <c r="P238" i="56"/>
  <c r="O241" i="56"/>
  <c r="P242" i="56"/>
  <c r="O100" i="56"/>
  <c r="O108" i="56"/>
  <c r="O116" i="56"/>
  <c r="O124" i="56"/>
  <c r="O132" i="56"/>
  <c r="O140" i="56"/>
  <c r="O148" i="56"/>
  <c r="P153" i="56"/>
  <c r="O172" i="56"/>
  <c r="P184" i="56"/>
  <c r="P188" i="56"/>
  <c r="O176" i="56"/>
  <c r="P177" i="56"/>
  <c r="O180" i="56"/>
  <c r="P181" i="56"/>
  <c r="O184" i="56"/>
  <c r="P185" i="56"/>
  <c r="O188" i="56"/>
  <c r="P189" i="56"/>
  <c r="O192" i="56"/>
  <c r="P193" i="56"/>
  <c r="O196" i="56"/>
  <c r="P197" i="56"/>
  <c r="O200" i="56"/>
  <c r="P201" i="56"/>
  <c r="O204" i="56"/>
  <c r="P205" i="56"/>
  <c r="O208" i="56"/>
  <c r="P209" i="56"/>
  <c r="O212" i="56"/>
  <c r="P213" i="56"/>
  <c r="O216" i="56"/>
  <c r="P217" i="56"/>
  <c r="O220" i="56"/>
  <c r="P221" i="56"/>
  <c r="O224" i="56"/>
  <c r="P225" i="56"/>
  <c r="O228" i="56"/>
  <c r="P229" i="56"/>
  <c r="O232" i="56"/>
  <c r="P233" i="56"/>
  <c r="O236" i="56"/>
  <c r="P237" i="56"/>
  <c r="O240" i="56"/>
  <c r="P241" i="56"/>
  <c r="O244" i="56"/>
  <c r="P9" i="56"/>
  <c r="O12" i="56"/>
  <c r="P17" i="56"/>
  <c r="O20" i="56"/>
  <c r="P25" i="56"/>
  <c r="O28" i="56"/>
  <c r="P33" i="56"/>
  <c r="O36" i="56"/>
  <c r="P41" i="56"/>
  <c r="O44" i="56"/>
  <c r="P49" i="56"/>
  <c r="O52" i="56"/>
  <c r="P57" i="56"/>
  <c r="O60" i="56"/>
  <c r="P65" i="56"/>
  <c r="O68" i="56"/>
  <c r="P73" i="56"/>
  <c r="O76" i="56"/>
  <c r="O84" i="56"/>
  <c r="P89" i="56"/>
  <c r="O92" i="56"/>
  <c r="P113" i="56"/>
  <c r="P129" i="56"/>
  <c r="P145" i="56"/>
  <c r="P161" i="56"/>
  <c r="P180" i="56"/>
  <c r="O183" i="56"/>
  <c r="O187" i="56"/>
  <c r="P200" i="56"/>
  <c r="O203" i="56"/>
  <c r="P208" i="56"/>
  <c r="P224" i="56"/>
  <c r="O227" i="56"/>
  <c r="P232" i="56"/>
  <c r="O235" i="56"/>
  <c r="P240" i="56"/>
  <c r="O243" i="56"/>
  <c r="P228" i="56"/>
  <c r="P236" i="56"/>
  <c r="P192" i="56"/>
  <c r="O195" i="56"/>
  <c r="O211" i="56"/>
  <c r="P216" i="56"/>
  <c r="O219" i="56"/>
  <c r="O231" i="56"/>
  <c r="O239" i="56"/>
  <c r="P244" i="56"/>
  <c r="P196" i="56"/>
  <c r="O199" i="56"/>
  <c r="P204" i="56"/>
  <c r="O207" i="56"/>
  <c r="P212" i="56"/>
  <c r="O215" i="56"/>
  <c r="P220" i="56"/>
  <c r="O223" i="56"/>
  <c r="O695" i="55"/>
  <c r="P696" i="55"/>
  <c r="O699" i="55"/>
  <c r="P700" i="55"/>
  <c r="O703" i="55"/>
  <c r="P704" i="55"/>
  <c r="O707" i="55"/>
  <c r="P708" i="55"/>
  <c r="O711" i="55"/>
  <c r="P712" i="55"/>
  <c r="O715" i="55"/>
  <c r="P716" i="55"/>
  <c r="O700" i="55"/>
  <c r="P695" i="55"/>
  <c r="O698" i="55"/>
  <c r="P699" i="55"/>
  <c r="O702" i="55"/>
  <c r="P703" i="55"/>
  <c r="O706" i="55"/>
  <c r="P707" i="55"/>
  <c r="O710" i="55"/>
  <c r="P711" i="55"/>
  <c r="O714" i="55"/>
  <c r="P715" i="55"/>
  <c r="P697" i="55"/>
  <c r="O704" i="55"/>
  <c r="P713" i="55"/>
  <c r="O716" i="55"/>
  <c r="O697" i="55"/>
  <c r="P698" i="55"/>
  <c r="O701" i="55"/>
  <c r="P702" i="55"/>
  <c r="O705" i="55"/>
  <c r="P706" i="55"/>
  <c r="O709" i="55"/>
  <c r="P710" i="55"/>
  <c r="O713" i="55"/>
  <c r="P714" i="55"/>
  <c r="P701" i="55"/>
  <c r="P705" i="55"/>
  <c r="O708" i="55"/>
  <c r="P709" i="55"/>
  <c r="O712" i="55"/>
  <c r="O696" i="55"/>
  <c r="P692" i="55"/>
  <c r="O692" i="55"/>
  <c r="O10"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174" i="55"/>
  <c r="P175" i="55"/>
  <c r="O178" i="55"/>
  <c r="P10"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174" i="55"/>
  <c r="O177" i="55"/>
  <c r="P178" i="55"/>
  <c r="O12" i="55"/>
  <c r="P13" i="55"/>
  <c r="O16" i="55"/>
  <c r="P17" i="55"/>
  <c r="O20" i="55"/>
  <c r="P21" i="55"/>
  <c r="O24" i="55"/>
  <c r="P25" i="55"/>
  <c r="O28" i="55"/>
  <c r="P29" i="55"/>
  <c r="O32" i="55"/>
  <c r="P33" i="55"/>
  <c r="O36" i="55"/>
  <c r="P37" i="55"/>
  <c r="O40" i="55"/>
  <c r="P41" i="55"/>
  <c r="O44" i="55"/>
  <c r="P45" i="55"/>
  <c r="O48" i="55"/>
  <c r="P49" i="55"/>
  <c r="O52" i="55"/>
  <c r="P53" i="55"/>
  <c r="O56" i="55"/>
  <c r="P57" i="55"/>
  <c r="O60" i="55"/>
  <c r="P61" i="55"/>
  <c r="O64" i="55"/>
  <c r="P65" i="55"/>
  <c r="O68" i="55"/>
  <c r="P69" i="55"/>
  <c r="O72" i="55"/>
  <c r="P73" i="55"/>
  <c r="O76" i="55"/>
  <c r="P77" i="55"/>
  <c r="O80" i="55"/>
  <c r="P81" i="55"/>
  <c r="O84" i="55"/>
  <c r="P85" i="55"/>
  <c r="O88" i="55"/>
  <c r="P89" i="55"/>
  <c r="O92" i="55"/>
  <c r="P93" i="55"/>
  <c r="O96" i="55"/>
  <c r="P97" i="55"/>
  <c r="O100" i="55"/>
  <c r="P101" i="55"/>
  <c r="O104" i="55"/>
  <c r="P105" i="55"/>
  <c r="O108" i="55"/>
  <c r="P109" i="55"/>
  <c r="O112" i="55"/>
  <c r="P113" i="55"/>
  <c r="O116" i="55"/>
  <c r="P117" i="55"/>
  <c r="O120" i="55"/>
  <c r="P121" i="55"/>
  <c r="O124" i="55"/>
  <c r="P125" i="55"/>
  <c r="O128" i="55"/>
  <c r="P129" i="55"/>
  <c r="O132" i="55"/>
  <c r="P133" i="55"/>
  <c r="O136" i="55"/>
  <c r="P137" i="55"/>
  <c r="O140" i="55"/>
  <c r="P141" i="55"/>
  <c r="O144" i="55"/>
  <c r="P145" i="55"/>
  <c r="O148" i="55"/>
  <c r="P149" i="55"/>
  <c r="O152" i="55"/>
  <c r="P153" i="55"/>
  <c r="O156" i="55"/>
  <c r="P157" i="55"/>
  <c r="O160" i="55"/>
  <c r="P161" i="55"/>
  <c r="O164" i="55"/>
  <c r="P165" i="55"/>
  <c r="O168" i="55"/>
  <c r="P169" i="55"/>
  <c r="O172" i="55"/>
  <c r="P173" i="55"/>
  <c r="O176" i="55"/>
  <c r="P177" i="55"/>
  <c r="O180" i="55"/>
  <c r="P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11" i="55"/>
  <c r="P16" i="55"/>
  <c r="O19" i="55"/>
  <c r="P24" i="55"/>
  <c r="O27" i="55"/>
  <c r="P32" i="55"/>
  <c r="O35" i="55"/>
  <c r="P40" i="55"/>
  <c r="O43" i="55"/>
  <c r="P48" i="55"/>
  <c r="O51" i="55"/>
  <c r="P56" i="55"/>
  <c r="O59" i="55"/>
  <c r="P64" i="55"/>
  <c r="O67" i="55"/>
  <c r="P72" i="55"/>
  <c r="O75" i="55"/>
  <c r="P80" i="55"/>
  <c r="O83" i="55"/>
  <c r="P88" i="55"/>
  <c r="O91" i="55"/>
  <c r="P96" i="55"/>
  <c r="O99" i="55"/>
  <c r="P104" i="55"/>
  <c r="O107" i="55"/>
  <c r="P112" i="55"/>
  <c r="O115" i="55"/>
  <c r="P120" i="55"/>
  <c r="O123" i="55"/>
  <c r="P128" i="55"/>
  <c r="O131" i="55"/>
  <c r="P136" i="55"/>
  <c r="O139" i="55"/>
  <c r="P144" i="55"/>
  <c r="O147" i="55"/>
  <c r="P152" i="55"/>
  <c r="O155" i="55"/>
  <c r="P160" i="55"/>
  <c r="O163" i="55"/>
  <c r="P168" i="55"/>
  <c r="O171" i="55"/>
  <c r="P176" i="55"/>
  <c r="O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179" i="55"/>
  <c r="O181" i="55"/>
  <c r="P182" i="55"/>
  <c r="O185" i="55"/>
  <c r="P186" i="55"/>
  <c r="O189" i="55"/>
  <c r="P190" i="55"/>
  <c r="O193" i="55"/>
  <c r="P194" i="55"/>
  <c r="O197" i="55"/>
  <c r="P198" i="55"/>
  <c r="O201" i="55"/>
  <c r="P202" i="55"/>
  <c r="O205" i="55"/>
  <c r="P206" i="55"/>
  <c r="O209" i="55"/>
  <c r="P210" i="55"/>
  <c r="O213" i="55"/>
  <c r="P214" i="55"/>
  <c r="O217" i="55"/>
  <c r="P218" i="55"/>
  <c r="O221" i="55"/>
  <c r="P222" i="55"/>
  <c r="O225" i="55"/>
  <c r="P226" i="55"/>
  <c r="O229" i="55"/>
  <c r="P230" i="55"/>
  <c r="O233" i="55"/>
  <c r="P234" i="55"/>
  <c r="O237" i="55"/>
  <c r="P238" i="55"/>
  <c r="O241" i="55"/>
  <c r="P242" i="55"/>
  <c r="O245" i="55"/>
  <c r="P246" i="55"/>
  <c r="O249" i="55"/>
  <c r="P250" i="55"/>
  <c r="O253" i="55"/>
  <c r="P254" i="55"/>
  <c r="O257" i="55"/>
  <c r="P258" i="55"/>
  <c r="O261" i="55"/>
  <c r="P262" i="55"/>
  <c r="O265" i="55"/>
  <c r="P266" i="55"/>
  <c r="O269" i="55"/>
  <c r="P270" i="55"/>
  <c r="O273" i="55"/>
  <c r="P274" i="55"/>
  <c r="O277" i="55"/>
  <c r="P278" i="55"/>
  <c r="O281" i="55"/>
  <c r="P282" i="55"/>
  <c r="O285" i="55"/>
  <c r="P286" i="55"/>
  <c r="O289" i="55"/>
  <c r="P290" i="55"/>
  <c r="O293" i="55"/>
  <c r="P294" i="55"/>
  <c r="O297" i="55"/>
  <c r="P298" i="55"/>
  <c r="O301" i="55"/>
  <c r="P302" i="55"/>
  <c r="O305" i="55"/>
  <c r="P306" i="55"/>
  <c r="O309" i="55"/>
  <c r="P310" i="55"/>
  <c r="O313" i="55"/>
  <c r="P314" i="55"/>
  <c r="O317" i="55"/>
  <c r="P318" i="55"/>
  <c r="O321" i="55"/>
  <c r="P322" i="55"/>
  <c r="O325" i="55"/>
  <c r="P326" i="55"/>
  <c r="O329" i="55"/>
  <c r="P330" i="55"/>
  <c r="O333" i="55"/>
  <c r="P334" i="55"/>
  <c r="O337" i="55"/>
  <c r="P338" i="55"/>
  <c r="O341" i="55"/>
  <c r="P342" i="55"/>
  <c r="O345" i="55"/>
  <c r="P346" i="55"/>
  <c r="P20" i="55"/>
  <c r="O23" i="55"/>
  <c r="P36" i="55"/>
  <c r="O39" i="55"/>
  <c r="P52" i="55"/>
  <c r="O55" i="55"/>
  <c r="P68" i="55"/>
  <c r="O71" i="55"/>
  <c r="P84" i="55"/>
  <c r="O87" i="55"/>
  <c r="P100" i="55"/>
  <c r="O103" i="55"/>
  <c r="P116" i="55"/>
  <c r="O119" i="55"/>
  <c r="P132" i="55"/>
  <c r="O135" i="55"/>
  <c r="P148" i="55"/>
  <c r="O151" i="55"/>
  <c r="P164" i="55"/>
  <c r="O167" i="55"/>
  <c r="O271" i="55"/>
  <c r="O275" i="55"/>
  <c r="O279" i="55"/>
  <c r="O283" i="55"/>
  <c r="O287" i="55"/>
  <c r="O291" i="55"/>
  <c r="P292" i="55"/>
  <c r="O294" i="55"/>
  <c r="P297" i="55"/>
  <c r="O299" i="55"/>
  <c r="P300" i="55"/>
  <c r="O302" i="55"/>
  <c r="P305" i="55"/>
  <c r="O307" i="55"/>
  <c r="P308" i="55"/>
  <c r="O310" i="55"/>
  <c r="P313" i="55"/>
  <c r="O315" i="55"/>
  <c r="P316" i="55"/>
  <c r="O318" i="55"/>
  <c r="P321" i="55"/>
  <c r="O323" i="55"/>
  <c r="P324" i="55"/>
  <c r="O326" i="55"/>
  <c r="P329" i="55"/>
  <c r="O331" i="55"/>
  <c r="P332" i="55"/>
  <c r="O334" i="55"/>
  <c r="P337" i="55"/>
  <c r="O339" i="55"/>
  <c r="P340" i="55"/>
  <c r="O342" i="55"/>
  <c r="P345" i="55"/>
  <c r="O347" i="55"/>
  <c r="P348" i="55"/>
  <c r="O351" i="55"/>
  <c r="P352" i="55"/>
  <c r="O355" i="55"/>
  <c r="P356" i="55"/>
  <c r="O359" i="55"/>
  <c r="P360" i="55"/>
  <c r="O363" i="55"/>
  <c r="P364" i="55"/>
  <c r="O367" i="55"/>
  <c r="P368" i="55"/>
  <c r="O371" i="55"/>
  <c r="P372" i="55"/>
  <c r="O375" i="55"/>
  <c r="P376" i="55"/>
  <c r="O379" i="55"/>
  <c r="P380" i="55"/>
  <c r="O383" i="55"/>
  <c r="P384" i="55"/>
  <c r="O387" i="55"/>
  <c r="P388" i="55"/>
  <c r="O391" i="55"/>
  <c r="P392" i="55"/>
  <c r="O395" i="55"/>
  <c r="P396" i="55"/>
  <c r="O399" i="55"/>
  <c r="P400" i="55"/>
  <c r="O403" i="55"/>
  <c r="P404" i="55"/>
  <c r="O407" i="55"/>
  <c r="P408" i="55"/>
  <c r="O411" i="55"/>
  <c r="P412" i="55"/>
  <c r="O415" i="55"/>
  <c r="P416" i="55"/>
  <c r="O419" i="55"/>
  <c r="P420" i="55"/>
  <c r="O423" i="55"/>
  <c r="P424" i="55"/>
  <c r="O427" i="55"/>
  <c r="P428" i="55"/>
  <c r="O431" i="55"/>
  <c r="P432" i="55"/>
  <c r="O435" i="55"/>
  <c r="P436" i="55"/>
  <c r="O439" i="55"/>
  <c r="P440" i="55"/>
  <c r="O443" i="55"/>
  <c r="P444" i="55"/>
  <c r="O447" i="55"/>
  <c r="P448" i="55"/>
  <c r="O451" i="55"/>
  <c r="P452" i="55"/>
  <c r="O455" i="55"/>
  <c r="P456" i="55"/>
  <c r="O459" i="55"/>
  <c r="P460" i="55"/>
  <c r="O463" i="55"/>
  <c r="P464" i="55"/>
  <c r="O467" i="55"/>
  <c r="P468" i="55"/>
  <c r="O471" i="55"/>
  <c r="P472" i="55"/>
  <c r="O475" i="55"/>
  <c r="P476" i="55"/>
  <c r="O479" i="55"/>
  <c r="P480" i="55"/>
  <c r="O483" i="55"/>
  <c r="P484" i="55"/>
  <c r="O487" i="55"/>
  <c r="P488" i="55"/>
  <c r="O491" i="55"/>
  <c r="P492" i="55"/>
  <c r="O495" i="55"/>
  <c r="P496" i="55"/>
  <c r="O499" i="55"/>
  <c r="P500" i="55"/>
  <c r="O503" i="55"/>
  <c r="P504" i="55"/>
  <c r="O507" i="55"/>
  <c r="P508" i="55"/>
  <c r="O511" i="55"/>
  <c r="P512" i="55"/>
  <c r="O515" i="55"/>
  <c r="P516" i="55"/>
  <c r="O519" i="55"/>
  <c r="P520" i="55"/>
  <c r="O523" i="55"/>
  <c r="P524" i="55"/>
  <c r="O527" i="55"/>
  <c r="P528" i="55"/>
  <c r="O531" i="55"/>
  <c r="P532" i="55"/>
  <c r="O535" i="55"/>
  <c r="P536" i="55"/>
  <c r="O539" i="55"/>
  <c r="P540" i="55"/>
  <c r="O543" i="55"/>
  <c r="P544" i="55"/>
  <c r="O547" i="55"/>
  <c r="P548" i="55"/>
  <c r="O551" i="55"/>
  <c r="P552" i="55"/>
  <c r="O555" i="55"/>
  <c r="P556" i="55"/>
  <c r="O559" i="55"/>
  <c r="P560" i="55"/>
  <c r="O563" i="55"/>
  <c r="P564" i="55"/>
  <c r="O567" i="55"/>
  <c r="P568" i="55"/>
  <c r="O571" i="55"/>
  <c r="P572" i="55"/>
  <c r="O575" i="55"/>
  <c r="P576" i="55"/>
  <c r="O579" i="55"/>
  <c r="P181" i="55"/>
  <c r="O184" i="55"/>
  <c r="P189" i="55"/>
  <c r="O192" i="55"/>
  <c r="P197" i="55"/>
  <c r="O200" i="55"/>
  <c r="P205" i="55"/>
  <c r="O208" i="55"/>
  <c r="P213" i="55"/>
  <c r="O216" i="55"/>
  <c r="P221" i="55"/>
  <c r="O224" i="55"/>
  <c r="P229" i="55"/>
  <c r="O232" i="55"/>
  <c r="P237" i="55"/>
  <c r="O240" i="55"/>
  <c r="P245" i="55"/>
  <c r="O248" i="55"/>
  <c r="P253" i="55"/>
  <c r="O256" i="55"/>
  <c r="P261" i="55"/>
  <c r="O264" i="55"/>
  <c r="P269" i="55"/>
  <c r="P273" i="55"/>
  <c r="P277" i="55"/>
  <c r="P281" i="55"/>
  <c r="P285" i="55"/>
  <c r="P289" i="55"/>
  <c r="P291" i="55"/>
  <c r="O296" i="55"/>
  <c r="P299" i="55"/>
  <c r="O304" i="55"/>
  <c r="P307" i="55"/>
  <c r="O312" i="55"/>
  <c r="P315" i="55"/>
  <c r="O320" i="55"/>
  <c r="P323" i="55"/>
  <c r="O328" i="55"/>
  <c r="P331" i="55"/>
  <c r="O336" i="55"/>
  <c r="P339" i="55"/>
  <c r="O344"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O430" i="55"/>
  <c r="P431" i="55"/>
  <c r="O434" i="55"/>
  <c r="P435" i="55"/>
  <c r="O438" i="55"/>
  <c r="P439" i="55"/>
  <c r="O442" i="55"/>
  <c r="P443" i="55"/>
  <c r="O446" i="55"/>
  <c r="P447" i="55"/>
  <c r="O450" i="55"/>
  <c r="P451" i="55"/>
  <c r="O454" i="55"/>
  <c r="P455" i="55"/>
  <c r="O458" i="55"/>
  <c r="P459" i="55"/>
  <c r="O462" i="55"/>
  <c r="P463" i="55"/>
  <c r="O466" i="55"/>
  <c r="P467" i="55"/>
  <c r="O470" i="55"/>
  <c r="P471" i="55"/>
  <c r="O474" i="55"/>
  <c r="P475" i="55"/>
  <c r="O478" i="55"/>
  <c r="P479" i="55"/>
  <c r="O482" i="55"/>
  <c r="P483" i="55"/>
  <c r="O486" i="55"/>
  <c r="P487" i="55"/>
  <c r="O490" i="55"/>
  <c r="P491" i="55"/>
  <c r="O494" i="55"/>
  <c r="P495" i="55"/>
  <c r="O498" i="55"/>
  <c r="P499" i="55"/>
  <c r="O502" i="55"/>
  <c r="P503" i="55"/>
  <c r="O506" i="55"/>
  <c r="P507" i="55"/>
  <c r="O510" i="55"/>
  <c r="P511" i="55"/>
  <c r="O514" i="55"/>
  <c r="P515" i="55"/>
  <c r="O518" i="55"/>
  <c r="P519" i="55"/>
  <c r="O522" i="55"/>
  <c r="P523" i="55"/>
  <c r="O526" i="55"/>
  <c r="P527" i="55"/>
  <c r="O530" i="55"/>
  <c r="P531" i="55"/>
  <c r="O534" i="55"/>
  <c r="P535" i="55"/>
  <c r="O538" i="55"/>
  <c r="P539" i="55"/>
  <c r="O542" i="55"/>
  <c r="P543" i="55"/>
  <c r="O546" i="55"/>
  <c r="P547" i="55"/>
  <c r="O550" i="55"/>
  <c r="P551" i="55"/>
  <c r="O554" i="55"/>
  <c r="P555" i="55"/>
  <c r="O558" i="55"/>
  <c r="P559" i="55"/>
  <c r="O562" i="55"/>
  <c r="P563" i="55"/>
  <c r="O566" i="55"/>
  <c r="P567" i="55"/>
  <c r="O570" i="55"/>
  <c r="P571" i="55"/>
  <c r="O574" i="55"/>
  <c r="P575" i="55"/>
  <c r="O578" i="55"/>
  <c r="P579" i="55"/>
  <c r="P12" i="55"/>
  <c r="O15" i="55"/>
  <c r="P28" i="55"/>
  <c r="O31" i="55"/>
  <c r="P44" i="55"/>
  <c r="O47" i="55"/>
  <c r="P60" i="55"/>
  <c r="O63" i="55"/>
  <c r="P76" i="55"/>
  <c r="O79" i="55"/>
  <c r="P92" i="55"/>
  <c r="O95" i="55"/>
  <c r="P108" i="55"/>
  <c r="O111" i="55"/>
  <c r="P124" i="55"/>
  <c r="O127" i="55"/>
  <c r="P140" i="55"/>
  <c r="O143" i="55"/>
  <c r="P156" i="55"/>
  <c r="O159" i="55"/>
  <c r="P172" i="55"/>
  <c r="O175" i="55"/>
  <c r="O272" i="55"/>
  <c r="O276" i="55"/>
  <c r="O280" i="55"/>
  <c r="O284" i="55"/>
  <c r="O288" i="55"/>
  <c r="P293" i="55"/>
  <c r="O295" i="55"/>
  <c r="P296" i="55"/>
  <c r="O298" i="55"/>
  <c r="P301" i="55"/>
  <c r="O303" i="55"/>
  <c r="P304" i="55"/>
  <c r="O306" i="55"/>
  <c r="P309" i="55"/>
  <c r="O311" i="55"/>
  <c r="P312" i="55"/>
  <c r="O314" i="55"/>
  <c r="P317" i="55"/>
  <c r="O319" i="55"/>
  <c r="P320" i="55"/>
  <c r="O322" i="55"/>
  <c r="P325" i="55"/>
  <c r="O327" i="55"/>
  <c r="P328" i="55"/>
  <c r="O330" i="55"/>
  <c r="P333" i="55"/>
  <c r="O335" i="55"/>
  <c r="P336" i="55"/>
  <c r="O338" i="55"/>
  <c r="P341" i="55"/>
  <c r="O343" i="55"/>
  <c r="P344" i="55"/>
  <c r="O346" i="55"/>
  <c r="O349" i="55"/>
  <c r="P350" i="55"/>
  <c r="O353" i="55"/>
  <c r="P354" i="55"/>
  <c r="O357" i="55"/>
  <c r="P358" i="55"/>
  <c r="O361" i="55"/>
  <c r="P362" i="55"/>
  <c r="O365" i="55"/>
  <c r="P366" i="55"/>
  <c r="O369" i="55"/>
  <c r="P370" i="55"/>
  <c r="O373" i="55"/>
  <c r="P374" i="55"/>
  <c r="O377" i="55"/>
  <c r="P378" i="55"/>
  <c r="O381" i="55"/>
  <c r="P382" i="55"/>
  <c r="O385" i="55"/>
  <c r="P386" i="55"/>
  <c r="O389" i="55"/>
  <c r="P390" i="55"/>
  <c r="O393" i="55"/>
  <c r="P394" i="55"/>
  <c r="P272" i="55"/>
  <c r="P288" i="55"/>
  <c r="P398" i="55"/>
  <c r="P402" i="55"/>
  <c r="P406" i="55"/>
  <c r="P410" i="55"/>
  <c r="P414" i="55"/>
  <c r="P418" i="55"/>
  <c r="P422" i="55"/>
  <c r="P426" i="55"/>
  <c r="P430" i="55"/>
  <c r="P434" i="55"/>
  <c r="P438" i="55"/>
  <c r="P442" i="55"/>
  <c r="P446" i="55"/>
  <c r="P450" i="55"/>
  <c r="P454" i="55"/>
  <c r="P458" i="55"/>
  <c r="P462" i="55"/>
  <c r="P466" i="55"/>
  <c r="P470" i="55"/>
  <c r="P474" i="55"/>
  <c r="P478" i="55"/>
  <c r="P482" i="55"/>
  <c r="P486" i="55"/>
  <c r="P490" i="55"/>
  <c r="P494" i="55"/>
  <c r="P498" i="55"/>
  <c r="P502" i="55"/>
  <c r="P506" i="55"/>
  <c r="P510" i="55"/>
  <c r="P514" i="55"/>
  <c r="P518" i="55"/>
  <c r="P522" i="55"/>
  <c r="P526" i="55"/>
  <c r="P530" i="55"/>
  <c r="P534" i="55"/>
  <c r="P538" i="55"/>
  <c r="P542" i="55"/>
  <c r="P546" i="55"/>
  <c r="P550" i="55"/>
  <c r="P554" i="55"/>
  <c r="P558" i="55"/>
  <c r="P562" i="55"/>
  <c r="P566" i="55"/>
  <c r="P570" i="55"/>
  <c r="P574" i="55"/>
  <c r="P578" i="55"/>
  <c r="P580" i="55"/>
  <c r="O583" i="55"/>
  <c r="P584" i="55"/>
  <c r="O587" i="55"/>
  <c r="P588" i="55"/>
  <c r="O591" i="55"/>
  <c r="P592" i="55"/>
  <c r="O595" i="55"/>
  <c r="P596" i="55"/>
  <c r="O599" i="55"/>
  <c r="P600" i="55"/>
  <c r="O603" i="55"/>
  <c r="P604" i="55"/>
  <c r="O607" i="55"/>
  <c r="P608" i="55"/>
  <c r="O611" i="55"/>
  <c r="P612" i="55"/>
  <c r="O615" i="55"/>
  <c r="P616" i="55"/>
  <c r="O619" i="55"/>
  <c r="P620" i="55"/>
  <c r="O623" i="55"/>
  <c r="P624" i="55"/>
  <c r="O627" i="55"/>
  <c r="P628" i="55"/>
  <c r="O631" i="55"/>
  <c r="P632" i="55"/>
  <c r="O635" i="55"/>
  <c r="P636" i="55"/>
  <c r="O639" i="55"/>
  <c r="P640" i="55"/>
  <c r="O643" i="55"/>
  <c r="P644" i="55"/>
  <c r="O647" i="55"/>
  <c r="P648" i="55"/>
  <c r="O651" i="55"/>
  <c r="P652" i="55"/>
  <c r="O655" i="55"/>
  <c r="P656" i="55"/>
  <c r="O659" i="55"/>
  <c r="P660" i="55"/>
  <c r="O663" i="55"/>
  <c r="P664" i="55"/>
  <c r="O667" i="55"/>
  <c r="P668" i="55"/>
  <c r="O671" i="55"/>
  <c r="P672" i="55"/>
  <c r="O675" i="55"/>
  <c r="P676" i="55"/>
  <c r="O679" i="55"/>
  <c r="P680" i="55"/>
  <c r="O683" i="55"/>
  <c r="P684" i="55"/>
  <c r="O687" i="55"/>
  <c r="P688" i="55"/>
  <c r="O691" i="55"/>
  <c r="P693" i="55"/>
  <c r="O188" i="55"/>
  <c r="P201" i="55"/>
  <c r="P217" i="55"/>
  <c r="P233" i="55"/>
  <c r="P249" i="55"/>
  <c r="P265" i="55"/>
  <c r="O300" i="55"/>
  <c r="O316" i="55"/>
  <c r="O332" i="55"/>
  <c r="O348" i="55"/>
  <c r="P361" i="55"/>
  <c r="P369" i="55"/>
  <c r="P377" i="55"/>
  <c r="P385" i="55"/>
  <c r="P393" i="55"/>
  <c r="O400" i="55"/>
  <c r="O408" i="55"/>
  <c r="O416" i="55"/>
  <c r="O424" i="55"/>
  <c r="O432" i="55"/>
  <c r="O440" i="55"/>
  <c r="O448" i="55"/>
  <c r="O452" i="55"/>
  <c r="O460" i="55"/>
  <c r="O468" i="55"/>
  <c r="O476" i="55"/>
  <c r="O484" i="55"/>
  <c r="O492" i="55"/>
  <c r="O500" i="55"/>
  <c r="O508" i="55"/>
  <c r="O516" i="55"/>
  <c r="O528" i="55"/>
  <c r="P193" i="55"/>
  <c r="O196" i="55"/>
  <c r="P209" i="55"/>
  <c r="O212" i="55"/>
  <c r="P225" i="55"/>
  <c r="O228" i="55"/>
  <c r="P241" i="55"/>
  <c r="O244" i="55"/>
  <c r="P257" i="55"/>
  <c r="O260" i="55"/>
  <c r="P276" i="55"/>
  <c r="O292" i="55"/>
  <c r="P295" i="55"/>
  <c r="O308" i="55"/>
  <c r="P311" i="55"/>
  <c r="O324" i="55"/>
  <c r="P327" i="55"/>
  <c r="O340" i="55"/>
  <c r="P343" i="55"/>
  <c r="P349" i="55"/>
  <c r="O352" i="55"/>
  <c r="P357" i="55"/>
  <c r="O360" i="55"/>
  <c r="P365" i="55"/>
  <c r="O368" i="55"/>
  <c r="P373" i="55"/>
  <c r="O376" i="55"/>
  <c r="P381" i="55"/>
  <c r="O384" i="55"/>
  <c r="P389" i="55"/>
  <c r="O392" i="55"/>
  <c r="O397" i="55"/>
  <c r="O401" i="55"/>
  <c r="O405" i="55"/>
  <c r="O409" i="55"/>
  <c r="O413" i="55"/>
  <c r="O417" i="55"/>
  <c r="O421" i="55"/>
  <c r="O425" i="55"/>
  <c r="O429" i="55"/>
  <c r="O433" i="55"/>
  <c r="O437" i="55"/>
  <c r="O441" i="55"/>
  <c r="O445" i="55"/>
  <c r="O449" i="55"/>
  <c r="O453" i="55"/>
  <c r="O457" i="55"/>
  <c r="O461" i="55"/>
  <c r="O465" i="55"/>
  <c r="O469" i="55"/>
  <c r="O473" i="55"/>
  <c r="O477" i="55"/>
  <c r="O481" i="55"/>
  <c r="O485" i="55"/>
  <c r="O489" i="55"/>
  <c r="O493" i="55"/>
  <c r="O497" i="55"/>
  <c r="O501" i="55"/>
  <c r="O505" i="55"/>
  <c r="O509" i="55"/>
  <c r="O513" i="55"/>
  <c r="O517" i="55"/>
  <c r="O521" i="55"/>
  <c r="O525" i="55"/>
  <c r="O529" i="55"/>
  <c r="O533" i="55"/>
  <c r="O537" i="55"/>
  <c r="O541" i="55"/>
  <c r="O545" i="55"/>
  <c r="O549" i="55"/>
  <c r="O553" i="55"/>
  <c r="O557" i="55"/>
  <c r="O561" i="55"/>
  <c r="O565" i="55"/>
  <c r="O569" i="55"/>
  <c r="O573" i="55"/>
  <c r="O577"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654" i="55"/>
  <c r="P655" i="55"/>
  <c r="O658" i="55"/>
  <c r="P659" i="55"/>
  <c r="O662" i="55"/>
  <c r="P663" i="55"/>
  <c r="O666" i="55"/>
  <c r="P667" i="55"/>
  <c r="O670" i="55"/>
  <c r="P671" i="55"/>
  <c r="O674" i="55"/>
  <c r="P675" i="55"/>
  <c r="O678" i="55"/>
  <c r="P679" i="55"/>
  <c r="O682" i="55"/>
  <c r="P683" i="55"/>
  <c r="O686" i="55"/>
  <c r="P687" i="55"/>
  <c r="O690" i="55"/>
  <c r="P691" i="55"/>
  <c r="P185" i="55"/>
  <c r="O204" i="55"/>
  <c r="O220" i="55"/>
  <c r="O236" i="55"/>
  <c r="O252" i="55"/>
  <c r="O268" i="55"/>
  <c r="P284" i="55"/>
  <c r="P303" i="55"/>
  <c r="P319" i="55"/>
  <c r="P335" i="55"/>
  <c r="P353" i="55"/>
  <c r="O356" i="55"/>
  <c r="O364" i="55"/>
  <c r="O372" i="55"/>
  <c r="O380" i="55"/>
  <c r="O388" i="55"/>
  <c r="O396" i="55"/>
  <c r="O404" i="55"/>
  <c r="O412" i="55"/>
  <c r="O420" i="55"/>
  <c r="O428" i="55"/>
  <c r="O436" i="55"/>
  <c r="O444" i="55"/>
  <c r="O456" i="55"/>
  <c r="O464" i="55"/>
  <c r="O472" i="55"/>
  <c r="O480" i="55"/>
  <c r="O488" i="55"/>
  <c r="O496" i="55"/>
  <c r="O504" i="55"/>
  <c r="O512" i="55"/>
  <c r="O520" i="55"/>
  <c r="O524" i="55"/>
  <c r="P280" i="55"/>
  <c r="P397" i="55"/>
  <c r="P401" i="55"/>
  <c r="P405" i="55"/>
  <c r="P409" i="55"/>
  <c r="P413" i="55"/>
  <c r="P417" i="55"/>
  <c r="P421" i="55"/>
  <c r="P425" i="55"/>
  <c r="P429" i="55"/>
  <c r="P433" i="55"/>
  <c r="P437" i="55"/>
  <c r="P441" i="55"/>
  <c r="P445" i="55"/>
  <c r="P449" i="55"/>
  <c r="P453" i="55"/>
  <c r="P457" i="55"/>
  <c r="P461" i="55"/>
  <c r="P465" i="55"/>
  <c r="P469" i="55"/>
  <c r="P473" i="55"/>
  <c r="P477" i="55"/>
  <c r="P481" i="55"/>
  <c r="P485" i="55"/>
  <c r="P489" i="55"/>
  <c r="P493" i="55"/>
  <c r="P497" i="55"/>
  <c r="P501" i="55"/>
  <c r="P505" i="55"/>
  <c r="P509" i="55"/>
  <c r="P513" i="55"/>
  <c r="P517" i="55"/>
  <c r="P521" i="55"/>
  <c r="P525" i="55"/>
  <c r="P529" i="55"/>
  <c r="P533" i="55"/>
  <c r="P537" i="55"/>
  <c r="P541" i="55"/>
  <c r="P545" i="55"/>
  <c r="P549" i="55"/>
  <c r="P553" i="55"/>
  <c r="P557" i="55"/>
  <c r="P561" i="55"/>
  <c r="P565" i="55"/>
  <c r="P569" i="55"/>
  <c r="P573" i="55"/>
  <c r="P577" i="55"/>
  <c r="O581" i="55"/>
  <c r="P582" i="55"/>
  <c r="O585" i="55"/>
  <c r="P586" i="55"/>
  <c r="O589" i="55"/>
  <c r="P590" i="55"/>
  <c r="O593" i="55"/>
  <c r="P594" i="55"/>
  <c r="O597" i="55"/>
  <c r="P598" i="55"/>
  <c r="O601" i="55"/>
  <c r="P602" i="55"/>
  <c r="O605" i="55"/>
  <c r="P606" i="55"/>
  <c r="O609" i="55"/>
  <c r="P610" i="55"/>
  <c r="O613" i="55"/>
  <c r="P614" i="55"/>
  <c r="O617" i="55"/>
  <c r="P618" i="55"/>
  <c r="O621" i="55"/>
  <c r="P622" i="55"/>
  <c r="O625" i="55"/>
  <c r="P626" i="55"/>
  <c r="O629" i="55"/>
  <c r="P630" i="55"/>
  <c r="O633" i="55"/>
  <c r="P634" i="55"/>
  <c r="O637" i="55"/>
  <c r="P638" i="55"/>
  <c r="O641" i="55"/>
  <c r="P642" i="55"/>
  <c r="O645" i="55"/>
  <c r="P646" i="55"/>
  <c r="O649" i="55"/>
  <c r="P650" i="55"/>
  <c r="O653" i="55"/>
  <c r="P654" i="55"/>
  <c r="O657" i="55"/>
  <c r="P658" i="55"/>
  <c r="O661" i="55"/>
  <c r="P662" i="55"/>
  <c r="O665" i="55"/>
  <c r="P666" i="55"/>
  <c r="O669" i="55"/>
  <c r="P670" i="55"/>
  <c r="O673" i="55"/>
  <c r="P674" i="55"/>
  <c r="O677" i="55"/>
  <c r="P678" i="55"/>
  <c r="O681" i="55"/>
  <c r="P682" i="55"/>
  <c r="O685" i="55"/>
  <c r="P686" i="55"/>
  <c r="O689" i="55"/>
  <c r="P690" i="55"/>
  <c r="O694" i="55"/>
  <c r="O540" i="55"/>
  <c r="O556" i="55"/>
  <c r="O572" i="55"/>
  <c r="P581" i="55"/>
  <c r="O584" i="55"/>
  <c r="P589" i="55"/>
  <c r="O592" i="55"/>
  <c r="P597" i="55"/>
  <c r="O600" i="55"/>
  <c r="P605" i="55"/>
  <c r="O608" i="55"/>
  <c r="P613" i="55"/>
  <c r="O616" i="55"/>
  <c r="P621" i="55"/>
  <c r="O624" i="55"/>
  <c r="P629" i="55"/>
  <c r="O632" i="55"/>
  <c r="P637" i="55"/>
  <c r="O640" i="55"/>
  <c r="P645" i="55"/>
  <c r="O648" i="55"/>
  <c r="P653" i="55"/>
  <c r="O656" i="55"/>
  <c r="P661" i="55"/>
  <c r="O664" i="55"/>
  <c r="P669" i="55"/>
  <c r="O672" i="55"/>
  <c r="P677" i="55"/>
  <c r="O680" i="55"/>
  <c r="P685" i="55"/>
  <c r="O688" i="55"/>
  <c r="P694" i="55"/>
  <c r="O544" i="55"/>
  <c r="O560" i="55"/>
  <c r="O576" i="55"/>
  <c r="O604" i="55"/>
  <c r="P617" i="55"/>
  <c r="P625" i="55"/>
  <c r="P633" i="55"/>
  <c r="P641" i="55"/>
  <c r="P649" i="55"/>
  <c r="P657" i="55"/>
  <c r="P665" i="55"/>
  <c r="P673" i="55"/>
  <c r="P681" i="55"/>
  <c r="P689" i="55"/>
  <c r="O536" i="55"/>
  <c r="O532" i="55"/>
  <c r="O548" i="55"/>
  <c r="O564" i="55"/>
  <c r="O580" i="55"/>
  <c r="P585" i="55"/>
  <c r="O588" i="55"/>
  <c r="P593" i="55"/>
  <c r="O596" i="55"/>
  <c r="P601" i="55"/>
  <c r="P609" i="55"/>
  <c r="O612" i="55"/>
  <c r="O620" i="55"/>
  <c r="O628" i="55"/>
  <c r="O636" i="55"/>
  <c r="O644" i="55"/>
  <c r="O652" i="55"/>
  <c r="O660" i="55"/>
  <c r="O668" i="55"/>
  <c r="O676" i="55"/>
  <c r="O684" i="55"/>
  <c r="O693" i="55"/>
  <c r="O552" i="55"/>
  <c r="O568" i="55"/>
  <c r="O7" i="55"/>
  <c r="P7" i="55"/>
  <c r="O9" i="55"/>
  <c r="O8" i="55"/>
  <c r="P9" i="55"/>
  <c r="P8" i="55"/>
  <c r="P4" i="55"/>
  <c r="O5" i="55"/>
  <c r="P6" i="55"/>
  <c r="O6" i="55"/>
  <c r="O4" i="55"/>
  <c r="P5" i="55"/>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1137" i="53"/>
  <c r="P1138" i="53"/>
  <c r="O1141" i="53"/>
  <c r="P1142" i="53"/>
  <c r="O1145" i="53"/>
  <c r="P1146" i="53"/>
  <c r="O1149" i="53"/>
  <c r="P1150" i="53"/>
  <c r="O1153" i="53"/>
  <c r="P1154" i="53"/>
  <c r="O1157" i="53"/>
  <c r="P1158" i="53"/>
  <c r="O1161" i="53"/>
  <c r="P1162" i="53"/>
  <c r="O1165" i="53"/>
  <c r="P1166" i="53"/>
  <c r="O1169" i="53"/>
  <c r="P1170" i="53"/>
  <c r="O1173" i="53"/>
  <c r="P1174" i="53"/>
  <c r="O1177" i="53"/>
  <c r="P1178" i="53"/>
  <c r="O1181" i="53"/>
  <c r="P1182" i="53"/>
  <c r="O1185"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078" i="53"/>
  <c r="P1079" i="53"/>
  <c r="O1082" i="53"/>
  <c r="P1083" i="53"/>
  <c r="O1086" i="53"/>
  <c r="P1087" i="53"/>
  <c r="O1090" i="53"/>
  <c r="P1091" i="53"/>
  <c r="O1094" i="53"/>
  <c r="P1095" i="53"/>
  <c r="O1098" i="53"/>
  <c r="P1099" i="53"/>
  <c r="O1102" i="53"/>
  <c r="P1103" i="53"/>
  <c r="O1106" i="53"/>
  <c r="P1107" i="53"/>
  <c r="O1110" i="53"/>
  <c r="P1111" i="53"/>
  <c r="O1114" i="53"/>
  <c r="P1115" i="53"/>
  <c r="O1118" i="53"/>
  <c r="P1119" i="53"/>
  <c r="O1122" i="53"/>
  <c r="P1123"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1187" i="53"/>
  <c r="O1190" i="53"/>
  <c r="P1191" i="53"/>
  <c r="O1194" i="53"/>
  <c r="P1195" i="53"/>
  <c r="O1198" i="53"/>
  <c r="P1199" i="53"/>
  <c r="O1202" i="53"/>
  <c r="P1203" i="53"/>
  <c r="O1206" i="53"/>
  <c r="P1207" i="53"/>
  <c r="O1210" i="53"/>
  <c r="P1211" i="53"/>
  <c r="O1214" i="53"/>
  <c r="P1215" i="53"/>
  <c r="O1218" i="53"/>
  <c r="P1219" i="53"/>
  <c r="O1222" i="53"/>
  <c r="P1223" i="53"/>
  <c r="O1226" i="53"/>
  <c r="P1227" i="53"/>
  <c r="O1230" i="53"/>
  <c r="P1231" i="53"/>
  <c r="O1234" i="53"/>
  <c r="P1235" i="53"/>
  <c r="O1238" i="53"/>
  <c r="P1239" i="53"/>
  <c r="O1242" i="53"/>
  <c r="P1243" i="53"/>
  <c r="O1246" i="53"/>
  <c r="P1247" i="53"/>
  <c r="O1250" i="53"/>
  <c r="P1251" i="53"/>
  <c r="O1254" i="53"/>
  <c r="P1255" i="53"/>
  <c r="O1258" i="53"/>
  <c r="P1259" i="53"/>
  <c r="O1262" i="53"/>
  <c r="P1263" i="53"/>
  <c r="O1266" i="53"/>
  <c r="P1267" i="53"/>
  <c r="O1270" i="53"/>
  <c r="P1271" i="53"/>
  <c r="O1274" i="53"/>
  <c r="P1275" i="53"/>
  <c r="O1278" i="53"/>
  <c r="P1279" i="53"/>
  <c r="O1282" i="53"/>
  <c r="P1283" i="53"/>
  <c r="O1286" i="53"/>
  <c r="P1287" i="53"/>
  <c r="O1290" i="53"/>
  <c r="P1291" i="53"/>
  <c r="O1294" i="53"/>
  <c r="P1295" i="53"/>
  <c r="O1298" i="53"/>
  <c r="P1299" i="53"/>
  <c r="O1302" i="53"/>
  <c r="P1303" i="53"/>
  <c r="O1306" i="53"/>
  <c r="P1307" i="53"/>
  <c r="O1310" i="53"/>
  <c r="P1311" i="53"/>
  <c r="O1314" i="53"/>
  <c r="P1315"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O1475" i="53"/>
  <c r="P1476" i="53"/>
  <c r="O1479" i="53"/>
  <c r="P1480" i="53"/>
  <c r="O1483" i="53"/>
  <c r="P1484" i="53"/>
  <c r="O1487" i="53"/>
  <c r="P1488" i="53"/>
  <c r="O1491" i="53"/>
  <c r="P1492" i="53"/>
  <c r="O1495" i="53"/>
  <c r="P1496" i="53"/>
  <c r="O1499" i="53"/>
  <c r="P1500" i="53"/>
  <c r="O1503" i="53"/>
  <c r="P1504" i="53"/>
  <c r="O1507" i="53"/>
  <c r="P1508" i="53"/>
  <c r="O1511" i="53"/>
  <c r="P1512" i="53"/>
  <c r="O1515" i="53"/>
  <c r="P1516" i="53"/>
  <c r="O1519"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99" i="53"/>
  <c r="P1600" i="53"/>
  <c r="O1603" i="53"/>
  <c r="P1604" i="53"/>
  <c r="O1607" i="53"/>
  <c r="P1608" i="53"/>
  <c r="O1611" i="53"/>
  <c r="P1612" i="53"/>
  <c r="O1615" i="53"/>
  <c r="P1616" i="53"/>
  <c r="O1619" i="53"/>
  <c r="P1620" i="53"/>
  <c r="O1623" i="53"/>
  <c r="P1624" i="53"/>
  <c r="O1627" i="53"/>
  <c r="P1628" i="53"/>
  <c r="O1631" i="53"/>
  <c r="P1632" i="53"/>
  <c r="O1635" i="53"/>
  <c r="P1636" i="53"/>
  <c r="O1639" i="53"/>
  <c r="P1640" i="53"/>
  <c r="O1643" i="53"/>
  <c r="P1644" i="53"/>
  <c r="O1647" i="53"/>
  <c r="P1319" i="53"/>
  <c r="O1322" i="53"/>
  <c r="P1323" i="53"/>
  <c r="O1326" i="53"/>
  <c r="P1327" i="53"/>
  <c r="O1330" i="53"/>
  <c r="P1331" i="53"/>
  <c r="O1334" i="53"/>
  <c r="P1335" i="53"/>
  <c r="O1338" i="53"/>
  <c r="P1339" i="53"/>
  <c r="O1342" i="53"/>
  <c r="P1343" i="53"/>
  <c r="O1346" i="53"/>
  <c r="P1347" i="53"/>
  <c r="O1350" i="53"/>
  <c r="P1351"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P1519"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1565" i="53"/>
  <c r="P1566" i="53"/>
  <c r="O1569" i="53"/>
  <c r="P1570" i="53"/>
  <c r="O1573" i="53"/>
  <c r="P1574" i="53"/>
  <c r="O1577" i="53"/>
  <c r="P1578" i="53"/>
  <c r="O1581" i="53"/>
  <c r="P1582" i="53"/>
  <c r="O1585" i="53"/>
  <c r="P1586" i="53"/>
  <c r="O1589" i="53"/>
  <c r="P1590" i="53"/>
  <c r="O1593"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P5" i="56"/>
  <c r="P4" i="56"/>
  <c r="P6" i="56"/>
  <c r="P4" i="53"/>
  <c r="O4" i="53"/>
  <c r="O5" i="56"/>
  <c r="O4" i="56"/>
  <c r="O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70" i="44" l="1"/>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I240" i="44"/>
  <c r="I241" i="44"/>
  <c r="I242" i="44"/>
  <c r="I243" i="44"/>
  <c r="I244" i="44"/>
  <c r="I245" i="44"/>
  <c r="I246" i="44"/>
  <c r="I247" i="44"/>
  <c r="I248" i="44"/>
  <c r="I249" i="44"/>
  <c r="I250" i="44"/>
  <c r="I251" i="44"/>
  <c r="I252" i="44"/>
  <c r="I253" i="44"/>
  <c r="I254" i="44"/>
  <c r="I255" i="44"/>
  <c r="I256" i="44"/>
  <c r="I257" i="44"/>
  <c r="I258" i="44"/>
  <c r="I259" i="44"/>
  <c r="I260" i="44"/>
  <c r="I261" i="44"/>
  <c r="I262" i="44"/>
  <c r="I263" i="44"/>
  <c r="D4" i="21" l="1"/>
  <c r="E4" i="21"/>
  <c r="C7" i="21"/>
  <c r="C4" i="21"/>
  <c r="C10" i="38"/>
  <c r="D210" i="26"/>
  <c r="O13" i="21"/>
  <c r="O14" i="21"/>
  <c r="Q48" i="36"/>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P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N4" i="33"/>
  <c r="O4" i="33"/>
  <c r="O18" i="21"/>
  <c r="G22" i="38" l="1"/>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D35" i="46" a="1"/>
  <c r="D35" i="46" s="1"/>
  <c r="D27" i="46" a="1"/>
  <c r="D27" i="46" s="1"/>
  <c r="D19" i="46" a="1"/>
  <c r="D19" i="46" s="1"/>
  <c r="D11" i="46" a="1"/>
  <c r="D11" i="46" s="1"/>
  <c r="D34" i="46" a="1"/>
  <c r="D34" i="46" s="1"/>
  <c r="D26" i="46" a="1"/>
  <c r="D26" i="46" s="1"/>
  <c r="D18" i="46" a="1"/>
  <c r="D18" i="46" s="1"/>
  <c r="D10" i="46" a="1"/>
  <c r="D10" i="46" s="1"/>
  <c r="D33" i="46" a="1"/>
  <c r="D33" i="46" s="1"/>
  <c r="D25" i="46" a="1"/>
  <c r="D25" i="46" s="1"/>
  <c r="D17" i="46" a="1"/>
  <c r="D17" i="46" s="1"/>
  <c r="D9" i="46" a="1"/>
  <c r="D9" i="46" s="1"/>
  <c r="D32" i="46" a="1"/>
  <c r="D32" i="46" s="1"/>
  <c r="D24" i="46" a="1"/>
  <c r="D24" i="46" s="1"/>
  <c r="D16" i="46" a="1"/>
  <c r="D16" i="46" s="1"/>
  <c r="D8" i="46" a="1"/>
  <c r="D8" i="46" s="1"/>
  <c r="D31" i="46" a="1"/>
  <c r="D31" i="46" s="1"/>
  <c r="D23" i="46" a="1"/>
  <c r="D23" i="46" s="1"/>
  <c r="D15" i="46" a="1"/>
  <c r="D15" i="46" s="1"/>
  <c r="E15" i="46" s="1"/>
  <c r="D7" i="46" a="1"/>
  <c r="D7" i="46" s="1"/>
  <c r="D30" i="46" a="1"/>
  <c r="D30" i="46" s="1"/>
  <c r="E30" i="46" s="1"/>
  <c r="D22" i="46" a="1"/>
  <c r="D22" i="46" s="1"/>
  <c r="E22" i="46" s="1"/>
  <c r="D14" i="46" a="1"/>
  <c r="D14" i="46" s="1"/>
  <c r="E14" i="46" s="1"/>
  <c r="D6" i="46" a="1"/>
  <c r="D6" i="46" s="1"/>
  <c r="D29" i="46" a="1"/>
  <c r="D29" i="46" s="1"/>
  <c r="E29" i="46" s="1"/>
  <c r="D21" i="46" a="1"/>
  <c r="D21" i="46" s="1"/>
  <c r="E21" i="46" s="1"/>
  <c r="D13" i="46" a="1"/>
  <c r="D13" i="46" s="1"/>
  <c r="E13" i="46" s="1"/>
  <c r="D28" i="46" a="1"/>
  <c r="D28" i="46" s="1"/>
  <c r="E28" i="46" s="1"/>
  <c r="D20" i="46" a="1"/>
  <c r="D20" i="46" s="1"/>
  <c r="E20" i="46" s="1"/>
  <c r="D12" i="46" a="1"/>
  <c r="D12" i="46" s="1"/>
  <c r="E12" i="46" s="1"/>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E35" i="46"/>
  <c r="E19" i="46"/>
  <c r="E34" i="46"/>
  <c r="E18" i="46"/>
  <c r="E24" i="46"/>
  <c r="E8" i="46"/>
  <c r="E32" i="46"/>
  <c r="E17" i="46"/>
  <c r="E27" i="46"/>
  <c r="E26" i="46"/>
  <c r="E16" i="46"/>
  <c r="E33" i="46"/>
  <c r="E11" i="46"/>
  <c r="E23" i="46"/>
  <c r="E25" i="46"/>
  <c r="E10" i="46"/>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K31" i="38" l="1"/>
  <c r="E22" i="21"/>
  <c r="E23" i="21" s="1"/>
  <c r="O26" i="38"/>
  <c r="D22" i="21"/>
  <c r="D23" i="21" s="1"/>
  <c r="O24" i="43"/>
  <c r="O26" i="43"/>
  <c r="O19" i="43"/>
  <c r="O28" i="38"/>
  <c r="C31" i="38"/>
  <c r="O22" i="38"/>
  <c r="O25" i="43"/>
  <c r="O27" i="38"/>
  <c r="O23" i="43"/>
  <c r="O29" i="38"/>
  <c r="G31" i="38"/>
  <c r="F31" i="38"/>
  <c r="E31" i="38"/>
  <c r="H31" i="38"/>
  <c r="D31" i="38"/>
  <c r="N31" i="38"/>
  <c r="M31" i="38"/>
  <c r="J31" i="38"/>
  <c r="I31" i="38"/>
  <c r="L31" i="38"/>
  <c r="D28" i="43"/>
  <c r="D42" i="36" s="1"/>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H37" i="43"/>
  <c r="E37" i="43"/>
  <c r="E35" i="43"/>
  <c r="I37" i="43"/>
  <c r="K35" i="43"/>
  <c r="F35" i="43"/>
  <c r="G35" i="43"/>
  <c r="I35" i="43"/>
  <c r="H35" i="43"/>
  <c r="J35" i="43"/>
  <c r="L36" i="43"/>
  <c r="L35" i="43"/>
  <c r="O57" i="38"/>
  <c r="O54" i="43"/>
  <c r="N38" i="36"/>
  <c r="M38" i="36"/>
  <c r="K38" i="36"/>
  <c r="L38" i="36"/>
  <c r="C18" i="38"/>
  <c r="C10" i="20" s="1"/>
  <c r="K35" i="38"/>
  <c r="M32" i="43"/>
  <c r="M43" i="36" s="1"/>
  <c r="N56" i="43"/>
  <c r="N45" i="36" s="1"/>
  <c r="K15" i="43"/>
  <c r="H32" i="43"/>
  <c r="H43" i="36" s="1"/>
  <c r="L28" i="43"/>
  <c r="L42" i="36" s="1"/>
  <c r="K32" i="43"/>
  <c r="K43" i="36" s="1"/>
  <c r="K155" i="43"/>
  <c r="K48" i="36" s="1"/>
  <c r="G155" i="43"/>
  <c r="G48" i="36" s="1"/>
  <c r="G138" i="43"/>
  <c r="G47" i="36" s="1"/>
  <c r="F138" i="43"/>
  <c r="F47" i="36" s="1"/>
  <c r="N28" i="43"/>
  <c r="N42"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F28" i="43"/>
  <c r="F42" i="36" s="1"/>
  <c r="J15" i="43"/>
  <c r="M138" i="43"/>
  <c r="M47" i="36" s="1"/>
  <c r="L56" i="43"/>
  <c r="L45" i="36" s="1"/>
  <c r="I28" i="43"/>
  <c r="I42"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J28" i="43"/>
  <c r="J42" i="36" s="1"/>
  <c r="M28" i="43"/>
  <c r="O117" i="38"/>
  <c r="O73" i="38"/>
  <c r="K18" i="38"/>
  <c r="K10" i="20" s="1"/>
  <c r="N18" i="38"/>
  <c r="N10" i="20" s="1"/>
  <c r="J59" i="38"/>
  <c r="I18" i="38"/>
  <c r="I10" i="20" s="1"/>
  <c r="M158" i="38"/>
  <c r="L141" i="38"/>
  <c r="J141" i="38"/>
  <c r="L30" i="21"/>
  <c r="L20" i="21" s="1"/>
  <c r="L49" i="38"/>
  <c r="N30" i="21"/>
  <c r="N49" i="38"/>
  <c r="J35" i="38"/>
  <c r="I59" i="38"/>
  <c r="M35" i="38"/>
  <c r="K28" i="43"/>
  <c r="K42" i="36" s="1"/>
  <c r="I32" i="43"/>
  <c r="I43" i="36" s="1"/>
  <c r="H28" i="43"/>
  <c r="H42" i="36" s="1"/>
  <c r="K158" i="38"/>
  <c r="J18" i="38"/>
  <c r="J10" i="20" s="1"/>
  <c r="N158" i="38"/>
  <c r="I158" i="38"/>
  <c r="J30" i="21"/>
  <c r="J20" i="21" s="1"/>
  <c r="J49" i="38"/>
  <c r="K141" i="38"/>
  <c r="M30" i="21"/>
  <c r="M49" i="38"/>
  <c r="I35" i="38"/>
  <c r="G28" i="43"/>
  <c r="G42" i="36" s="1"/>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E28" i="43"/>
  <c r="E42" i="36" s="1"/>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8" i="21"/>
  <c r="M20" i="21"/>
  <c r="N38" i="21"/>
  <c r="N20" i="21"/>
  <c r="O31" i="38"/>
  <c r="O21" i="43"/>
  <c r="O28" i="43" s="1"/>
  <c r="C28" i="43"/>
  <c r="C42" i="36" s="1"/>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M57" i="43"/>
  <c r="M157" i="43"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P57" i="38"/>
  <c r="I57" i="43"/>
  <c r="I157" i="43" s="1"/>
  <c r="I44" i="36"/>
  <c r="I46" i="36" s="1"/>
  <c r="I50" i="36" s="1"/>
  <c r="J38" i="36"/>
  <c r="O38" i="36" s="1"/>
  <c r="O34" i="36"/>
  <c r="P159" i="38"/>
  <c r="E10" i="38"/>
  <c r="D8" i="20"/>
  <c r="D13" i="20" s="1"/>
  <c r="P150" i="38"/>
  <c r="P146" i="38"/>
  <c r="P66" i="38"/>
  <c r="P30" i="38"/>
  <c r="P115" i="38"/>
  <c r="P83" i="38"/>
  <c r="P58" i="38"/>
  <c r="P31" i="38"/>
  <c r="P148" i="38"/>
  <c r="P100" i="38"/>
  <c r="P84" i="38"/>
  <c r="P68" i="38"/>
  <c r="P50" i="38"/>
  <c r="P33" i="38"/>
  <c r="P149" i="38"/>
  <c r="P117" i="38"/>
  <c r="P101" i="38"/>
  <c r="P85" i="38"/>
  <c r="P69" i="38"/>
  <c r="P51" i="38"/>
  <c r="P34" i="38"/>
  <c r="P110" i="38"/>
  <c r="P78" i="38"/>
  <c r="P44" i="38"/>
  <c r="P143" i="38"/>
  <c r="P95" i="38"/>
  <c r="P63" i="38"/>
  <c r="P41" i="38"/>
  <c r="P152" i="38"/>
  <c r="P120" i="38"/>
  <c r="P104" i="38"/>
  <c r="P88" i="38"/>
  <c r="P72" i="38"/>
  <c r="P54" i="38"/>
  <c r="P38" i="38"/>
  <c r="P153" i="38"/>
  <c r="P121" i="38"/>
  <c r="P105" i="38"/>
  <c r="P89" i="38"/>
  <c r="P73" i="38"/>
  <c r="P55" i="38"/>
  <c r="P39" i="38"/>
  <c r="P114" i="38"/>
  <c r="P82" i="38"/>
  <c r="P147" i="38"/>
  <c r="P99" i="38"/>
  <c r="P67" i="38"/>
  <c r="P45" i="38"/>
  <c r="P158" i="38"/>
  <c r="P122" i="38"/>
  <c r="P108" i="38"/>
  <c r="P92" i="38"/>
  <c r="P76" i="38"/>
  <c r="P59" i="38"/>
  <c r="P42" i="38"/>
  <c r="P160" i="38"/>
  <c r="P109" i="38"/>
  <c r="P93" i="38"/>
  <c r="P77" i="38"/>
  <c r="P60" i="38"/>
  <c r="P43" i="38"/>
  <c r="P23" i="38"/>
  <c r="P141" i="38"/>
  <c r="P94" i="38"/>
  <c r="P62" i="38"/>
  <c r="P111" i="38"/>
  <c r="P79" i="38"/>
  <c r="P49" i="38"/>
  <c r="P24" i="38"/>
  <c r="P144" i="38"/>
  <c r="P112" i="38"/>
  <c r="P96" i="38"/>
  <c r="P80" i="38"/>
  <c r="P64" i="38"/>
  <c r="P46" i="38"/>
  <c r="P25" i="38"/>
  <c r="P145" i="38"/>
  <c r="P113" i="38"/>
  <c r="P97" i="38"/>
  <c r="P81" i="38"/>
  <c r="P65" i="38"/>
  <c r="P102" i="38"/>
  <c r="P107" i="38"/>
  <c r="P56" i="38"/>
  <c r="P71" i="38"/>
  <c r="P151" i="38"/>
  <c r="P86" i="38"/>
  <c r="P91" i="38"/>
  <c r="P40" i="38"/>
  <c r="P106" i="38"/>
  <c r="P53" i="38"/>
  <c r="P119" i="38"/>
  <c r="P70" i="38"/>
  <c r="P75" i="38"/>
  <c r="P90" i="38"/>
  <c r="P37" i="38"/>
  <c r="P103" i="38"/>
  <c r="P52" i="38"/>
  <c r="P118" i="38"/>
  <c r="P74" i="38"/>
  <c r="P87" i="38"/>
  <c r="P35" i="38"/>
  <c r="P123" i="38" l="1"/>
  <c r="P154" i="38"/>
  <c r="P138" i="38"/>
  <c r="N57" i="43"/>
  <c r="N157" i="43" s="1"/>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R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Q44" i="36" l="1"/>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comments1.xml><?xml version="1.0" encoding="utf-8"?>
<comments xmlns="http://schemas.openxmlformats.org/spreadsheetml/2006/main">
  <authors>
    <author>HP</author>
  </authors>
  <commentList>
    <comment ref="C216" authorId="0" shapeId="0">
      <text>
        <r>
          <rPr>
            <b/>
            <sz val="9"/>
            <color indexed="81"/>
            <rFont val="Segoe UI"/>
            <charset val="1"/>
          </rPr>
          <t>HP:</t>
        </r>
        <r>
          <rPr>
            <sz val="9"/>
            <color indexed="81"/>
            <rFont val="Segoe UI"/>
            <charset val="1"/>
          </rPr>
          <t xml:space="preserve">
lançado sem documento fisico  somente pelo digitalizado</t>
        </r>
      </text>
    </comment>
    <comment ref="C221" authorId="0" shapeId="0">
      <text>
        <r>
          <rPr>
            <b/>
            <sz val="9"/>
            <color indexed="81"/>
            <rFont val="Segoe UI"/>
            <charset val="1"/>
          </rPr>
          <t>HP:</t>
        </r>
        <r>
          <rPr>
            <sz val="9"/>
            <color indexed="81"/>
            <rFont val="Segoe UI"/>
            <charset val="1"/>
          </rPr>
          <t xml:space="preserve">
lançado sem documento fisico  somente pelo digitalizado</t>
        </r>
      </text>
    </comment>
    <comment ref="C222" authorId="0" shapeId="0">
      <text>
        <r>
          <rPr>
            <b/>
            <sz val="9"/>
            <color indexed="81"/>
            <rFont val="Segoe UI"/>
            <charset val="1"/>
          </rPr>
          <t>HP:</t>
        </r>
        <r>
          <rPr>
            <sz val="9"/>
            <color indexed="81"/>
            <rFont val="Segoe UI"/>
            <charset val="1"/>
          </rPr>
          <t xml:space="preserve">
lançado sem documento fisico  somente pelo digitalizado</t>
        </r>
      </text>
    </comment>
    <comment ref="C223" authorId="0" shapeId="0">
      <text>
        <r>
          <rPr>
            <b/>
            <sz val="9"/>
            <color indexed="81"/>
            <rFont val="Segoe UI"/>
            <charset val="1"/>
          </rPr>
          <t>HP:</t>
        </r>
        <r>
          <rPr>
            <sz val="9"/>
            <color indexed="81"/>
            <rFont val="Segoe UI"/>
            <charset val="1"/>
          </rPr>
          <t xml:space="preserve">
lançado sem documento fisico  somente pelo digitalizado</t>
        </r>
      </text>
    </comment>
    <comment ref="C224" authorId="0" shapeId="0">
      <text>
        <r>
          <rPr>
            <b/>
            <sz val="9"/>
            <color indexed="81"/>
            <rFont val="Segoe UI"/>
            <charset val="1"/>
          </rPr>
          <t>HP:</t>
        </r>
        <r>
          <rPr>
            <sz val="9"/>
            <color indexed="81"/>
            <rFont val="Segoe UI"/>
            <charset val="1"/>
          </rPr>
          <t xml:space="preserve">
lançado sem documento fisico  somente pelo digitalizado</t>
        </r>
      </text>
    </comment>
    <comment ref="C225" authorId="0" shapeId="0">
      <text>
        <r>
          <rPr>
            <b/>
            <sz val="9"/>
            <color indexed="81"/>
            <rFont val="Segoe UI"/>
            <charset val="1"/>
          </rPr>
          <t>HP:</t>
        </r>
        <r>
          <rPr>
            <sz val="9"/>
            <color indexed="81"/>
            <rFont val="Segoe UI"/>
            <charset val="1"/>
          </rPr>
          <t xml:space="preserve">
lançado sem documento fisico  somente pelo digitalizado</t>
        </r>
      </text>
    </comment>
    <comment ref="C226" authorId="0" shapeId="0">
      <text>
        <r>
          <rPr>
            <b/>
            <sz val="9"/>
            <color indexed="81"/>
            <rFont val="Segoe UI"/>
            <charset val="1"/>
          </rPr>
          <t>HP:</t>
        </r>
        <r>
          <rPr>
            <sz val="9"/>
            <color indexed="81"/>
            <rFont val="Segoe UI"/>
            <charset val="1"/>
          </rPr>
          <t xml:space="preserve">
lançado sem documento fisico  somente pelo digitalizado</t>
        </r>
      </text>
    </comment>
    <comment ref="C257" authorId="0" shapeId="0">
      <text>
        <r>
          <rPr>
            <b/>
            <sz val="9"/>
            <color indexed="81"/>
            <rFont val="Segoe UI"/>
            <charset val="1"/>
          </rPr>
          <t>HP:</t>
        </r>
        <r>
          <rPr>
            <sz val="9"/>
            <color indexed="81"/>
            <rFont val="Segoe UI"/>
            <charset val="1"/>
          </rPr>
          <t xml:space="preserve">
lançado sem documento fisico  somente pelo digitalizado</t>
        </r>
      </text>
    </comment>
  </commentList>
</comments>
</file>

<file path=xl/sharedStrings.xml><?xml version="1.0" encoding="utf-8"?>
<sst xmlns="http://schemas.openxmlformats.org/spreadsheetml/2006/main" count="16315" uniqueCount="2720">
  <si>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</si>
  <si>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3º Relatório Gerencial Financeiro</t>
  </si>
  <si>
    <t>Período Avaliatório</t>
  </si>
  <si>
    <t xml:space="preserve"> 01 de janeiro de 2022 a 31 de março de 2022</t>
  </si>
  <si>
    <t>Data de entrega à Comissão de Monitoramento:        /        /</t>
  </si>
  <si>
    <t>Relatório Gerencial Financeiro | Belo Horizonte | Versão 2.0 | Janeiro | 2022 |</t>
  </si>
  <si>
    <t>Selecionar na célula abaixo o 1º Período Avaliaitório do ano corrente:</t>
  </si>
  <si>
    <t>1º Relatório Gerencial Financeiro</t>
  </si>
  <si>
    <t>Janeiro</t>
  </si>
  <si>
    <t>2º Relatório Gerencial Financeiro</t>
  </si>
  <si>
    <t>Fevereiro</t>
  </si>
  <si>
    <t>Março</t>
  </si>
  <si>
    <t>4º Relatório Gerencial Financeiro</t>
  </si>
  <si>
    <t>Abril</t>
  </si>
  <si>
    <t>5º Relatório Gerencial Financeiro</t>
  </si>
  <si>
    <t>Maio</t>
  </si>
  <si>
    <t>6º Relatório Gerencial Financeiro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</si>
  <si>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</si>
  <si>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</si>
  <si>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</si>
  <si>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</si>
  <si>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</si>
  <si>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</si>
  <si>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</si>
  <si>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</si>
  <si>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</si>
  <si>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</si>
  <si>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</si>
  <si>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</si>
  <si>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</si>
  <si>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</si>
  <si>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</si>
  <si>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</si>
  <si>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</si>
  <si>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</si>
  <si>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</si>
  <si>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</si>
  <si>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</si>
  <si>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</si>
  <si>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</si>
  <si>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</si>
  <si>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</si>
  <si>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</si>
  <si>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"O repasse previsto na memória de cálculo do Contrato de Gestão nº 008/2021 para o mês de janeiro de 2022, no valor de R$16.653.018,20 (dezesseis milhões seiscentos e cinquenta e três mil, dezoito reais e vinte centavos), foi realizado um crédito no valor integral no dia 15/03/2022. Completando assim os valores previstos para o período avaliatório."
</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</si>
  <si>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R$ 481.869,10 (quatrocentos e oitenta e um mil, oitocentos e sessenta e nove reais e dez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</si>
  <si>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Abra Reserva de Recursos: Abra Reserva de Recursos: Esclarecemos que o valor de R$190,00 (cento e noventa reais) lançado na aba Reserva de Recursos é referente à tarifa bancária debitada pelo Banco Itaú. Ressaltamos que o Banco foi notificado e o valor será restituído no próximo período.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</si>
  <si>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</si>
  <si>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</si>
  <si>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</si>
  <si>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</si>
  <si>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</si>
  <si>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</si>
  <si>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</si>
  <si>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</si>
  <si>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</si>
  <si>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</si>
  <si>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</si>
  <si>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</si>
  <si>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</si>
  <si>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</si>
  <si>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</si>
  <si>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</si>
  <si>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</si>
  <si>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</si>
  <si>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</si>
  <si>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</si>
  <si>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</si>
  <si>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</si>
  <si>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</si>
  <si>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</si>
  <si>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</si>
  <si>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</si>
  <si>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</si>
  <si>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</si>
  <si>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</si>
  <si>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</si>
  <si>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</si>
  <si>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</si>
  <si>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</si>
  <si>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</si>
  <si>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</si>
  <si>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</si>
  <si>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</si>
  <si>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</si>
  <si>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</si>
  <si>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</si>
  <si>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</si>
  <si>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</si>
  <si>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</si>
  <si>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</si>
  <si>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</si>
  <si>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</si>
  <si>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</si>
  <si>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</si>
  <si>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</si>
  <si>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</si>
  <si>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</si>
  <si>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</si>
  <si>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</si>
  <si>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</si>
  <si>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</si>
  <si>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</si>
  <si>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</si>
  <si>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</si>
  <si>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</si>
  <si>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</si>
  <si>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</si>
  <si>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</si>
  <si>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</si>
  <si>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</si>
  <si>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</si>
  <si>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</si>
  <si>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</si>
  <si>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</si>
  <si>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</si>
  <si>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</si>
  <si>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</si>
  <si>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</si>
  <si>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</si>
  <si>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</si>
  <si>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</si>
  <si>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</si>
  <si>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</si>
  <si>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</si>
  <si>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</si>
  <si>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Unai</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</si>
  <si>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</si>
  <si>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</si>
  <si>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</si>
  <si>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</si>
  <si>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</si>
  <si>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</si>
  <si>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</si>
  <si>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</si>
  <si>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</si>
  <si>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</si>
  <si>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</si>
  <si>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</si>
  <si>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</si>
  <si>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</si>
  <si>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</si>
  <si>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</si>
  <si>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</si>
  <si>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</si>
  <si>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</si>
  <si>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</si>
  <si>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</si>
  <si>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</si>
  <si>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</si>
  <si>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</si>
  <si>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</si>
  <si>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</si>
  <si>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</si>
  <si>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</si>
  <si>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</si>
  <si>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</si>
  <si>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</si>
  <si>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</si>
  <si>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</si>
  <si>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</si>
  <si>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</si>
  <si>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</si>
  <si>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</si>
  <si>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</si>
  <si>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</si>
  <si>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</si>
  <si>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</si>
  <si>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</si>
  <si>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</si>
  <si>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</si>
  <si>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</si>
  <si>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</si>
  <si>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</si>
  <si>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</si>
  <si>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</si>
  <si>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</si>
  <si>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</si>
  <si>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</si>
  <si>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</si>
  <si>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</si>
  <si>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</si>
  <si>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</si>
  <si>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</si>
  <si>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</si>
  <si>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</si>
  <si>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</si>
  <si>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</si>
  <si>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</si>
  <si>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</si>
  <si>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</si>
  <si>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</si>
  <si>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</si>
  <si>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</si>
  <si>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</si>
  <si>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</si>
  <si>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</si>
  <si>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</si>
  <si>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</si>
  <si>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</si>
  <si>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</si>
  <si>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</si>
  <si>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</si>
  <si>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</si>
  <si>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</si>
  <si>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</si>
  <si>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</si>
  <si>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</si>
  <si>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</si>
  <si>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</si>
  <si>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</si>
  <si>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</si>
  <si>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</si>
  <si>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</si>
  <si>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</si>
  <si>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</si>
  <si>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</si>
  <si>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</si>
  <si>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</si>
  <si>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</si>
  <si>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</si>
  <si>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</si>
  <si>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</si>
  <si>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</si>
  <si>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</si>
  <si>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</si>
  <si>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</si>
  <si>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</si>
  <si>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</si>
  <si>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</si>
  <si>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</si>
  <si>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</si>
  <si>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</si>
  <si>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</si>
  <si>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</si>
  <si>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</si>
  <si>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</si>
  <si>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</si>
  <si>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</si>
  <si>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</si>
  <si>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</si>
  <si>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</si>
  <si>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</si>
  <si>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</si>
  <si>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</si>
  <si>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</si>
  <si>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</si>
  <si>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</si>
  <si>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</si>
  <si>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</si>
  <si>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</si>
  <si>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</si>
  <si>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</si>
  <si>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</si>
  <si>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</si>
  <si>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</si>
  <si>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</si>
  <si>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</si>
  <si>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</si>
  <si>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</si>
  <si>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</si>
  <si>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</si>
  <si>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</si>
  <si>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</si>
  <si>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</si>
  <si>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</si>
  <si>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</si>
  <si>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</si>
  <si>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</si>
  <si>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</si>
  <si>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</si>
  <si>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</si>
  <si>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</si>
  <si>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</si>
  <si>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</si>
  <si>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</si>
  <si>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</si>
  <si>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</si>
  <si>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</si>
  <si>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</si>
  <si>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</si>
  <si>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</si>
  <si>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</si>
  <si>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</si>
  <si>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</si>
  <si>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</si>
  <si>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</si>
  <si>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</si>
  <si>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</si>
  <si>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</si>
  <si>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</si>
  <si>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</si>
  <si>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</si>
  <si>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</si>
  <si>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</si>
  <si>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</si>
  <si>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</si>
  <si>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</si>
  <si>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</si>
  <si>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</si>
  <si>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</si>
  <si>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</si>
  <si>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</si>
  <si>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</si>
  <si>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</si>
  <si>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</si>
  <si>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</si>
  <si>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</si>
  <si>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</si>
  <si>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</si>
  <si>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</si>
  <si>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</si>
  <si>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</si>
  <si>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</si>
  <si>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</si>
  <si>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</si>
  <si>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</si>
  <si>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</si>
  <si>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</si>
  <si>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</si>
  <si>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</si>
  <si>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</si>
  <si>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</si>
  <si>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</si>
  <si>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</si>
  <si>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</si>
  <si>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</si>
  <si>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</si>
  <si>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</si>
  <si>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</si>
  <si>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</si>
  <si>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</si>
  <si>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</si>
  <si>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</si>
  <si>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</si>
  <si>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</si>
  <si>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</si>
  <si>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</si>
  <si>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</si>
  <si>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</si>
  <si>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</si>
  <si>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</si>
  <si>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</si>
  <si>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</si>
  <si>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</si>
  <si>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</si>
  <si>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</si>
  <si>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</si>
  <si>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</si>
  <si>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</si>
  <si>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</si>
  <si>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</si>
  <si>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</si>
  <si>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</si>
  <si>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</si>
  <si>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</si>
  <si>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</si>
  <si>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</si>
  <si>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</si>
  <si>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</si>
  <si>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</si>
  <si>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</si>
  <si>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</si>
  <si>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</si>
  <si>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</si>
  <si>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</si>
  <si>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</si>
  <si>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</si>
  <si>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</si>
  <si>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</si>
  <si>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</si>
  <si>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</si>
  <si>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</si>
  <si>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</si>
  <si>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</si>
  <si>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</si>
  <si>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</si>
  <si>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</si>
  <si>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</si>
  <si>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</si>
  <si>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</si>
  <si>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</si>
  <si>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</si>
  <si>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</si>
  <si>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</si>
  <si>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</si>
  <si>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</si>
  <si>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</si>
  <si>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</si>
  <si>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</si>
  <si>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</si>
  <si>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</si>
  <si>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</si>
  <si>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</si>
  <si>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</si>
  <si>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</si>
  <si>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</si>
  <si>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</si>
  <si>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</si>
  <si>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</si>
  <si>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</si>
  <si>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</si>
  <si>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</si>
  <si>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</si>
  <si>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</si>
  <si>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</si>
  <si>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</si>
  <si>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</si>
  <si>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</si>
  <si>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</si>
  <si>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</si>
  <si>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</si>
  <si>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</si>
  <si>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</si>
  <si>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</si>
  <si>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</si>
  <si>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</si>
  <si>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</si>
  <si>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</si>
  <si>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</si>
  <si>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</si>
  <si>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</si>
  <si>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</si>
  <si>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</si>
  <si>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</si>
  <si>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</si>
  <si>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</si>
  <si>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</si>
  <si>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</si>
  <si>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</si>
  <si>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</si>
  <si>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</si>
  <si>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</si>
  <si>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</si>
  <si>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</si>
  <si>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</si>
  <si>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</si>
  <si>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</si>
  <si>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</si>
  <si>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Romauro Martins da Silva</t>
  </si>
  <si>
    <t>HD Externo</t>
  </si>
  <si>
    <t>Tecnica Benelli Ltda</t>
  </si>
  <si>
    <t>Servidor 8GB RAM HD 500 GB</t>
  </si>
  <si>
    <t>Switch 24P gigabit Qos SG 2400qr</t>
  </si>
  <si>
    <t>Switch SG 800Q+</t>
  </si>
  <si>
    <t>Roteador Action RG 1200</t>
  </si>
  <si>
    <t>Switch SG 2400Qr</t>
  </si>
  <si>
    <t>Ision Ip 1500</t>
  </si>
  <si>
    <t>Telecom Comunicação e informatica</t>
  </si>
  <si>
    <t>Central Impacto 681</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</si>
  <si>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</si>
  <si>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</si>
  <si>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</si>
  <si>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</si>
  <si>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</si>
  <si>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</si>
  <si>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</si>
  <si>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</si>
  <si>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</si>
  <si>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</si>
  <si>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</si>
  <si>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</si>
  <si>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</si>
  <si>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</si>
  <si>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</si>
  <si>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</si>
  <si>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</si>
  <si>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</si>
  <si>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</si>
  <si>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</si>
  <si>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</si>
  <si>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</si>
  <si>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</si>
  <si>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</si>
  <si>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</si>
  <si>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</si>
  <si>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</si>
  <si>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</si>
  <si>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</si>
  <si>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</si>
  <si>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</si>
  <si>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</si>
  <si>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</si>
  <si>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</si>
  <si>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</si>
  <si>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</si>
  <si>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</si>
  <si>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</si>
  <si>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</si>
  <si>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</si>
  <si>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</si>
  <si>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</si>
  <si>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</si>
  <si>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</si>
  <si>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</si>
  <si>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</si>
  <si>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</si>
  <si>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</si>
  <si>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</si>
  <si>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</si>
  <si>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</si>
  <si>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</si>
  <si>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</si>
  <si>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</si>
  <si>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</si>
  <si>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</si>
  <si>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</si>
  <si>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</si>
  <si>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</si>
  <si>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</si>
  <si>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</si>
  <si>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</si>
  <si>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</si>
  <si>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Lava e Seca Toshiba 11 KG BR Greatwaves 127</t>
  </si>
  <si>
    <t>Friovix Comercio de Refrigeração Ltda</t>
  </si>
  <si>
    <t>São Jeronimo</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</si>
  <si>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</si>
  <si>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</si>
  <si>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</si>
  <si>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</si>
  <si>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</si>
  <si>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</si>
  <si>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</si>
  <si>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</si>
  <si>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</si>
  <si>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</si>
  <si>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</si>
  <si>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Previdência e Assistência Social - MPAS</t>
  </si>
  <si>
    <t>Outras Entidades (Terceiros) (4,5%)</t>
  </si>
  <si>
    <t>Ministério da Fazenda</t>
  </si>
  <si>
    <t>Repasse de IRRF sobre folha de pagamento ref. 03/2021</t>
  </si>
  <si>
    <t>Contrei Consultoria Tecnica e Treinamento em Segurança e Higiene do Trabalho</t>
  </si>
  <si>
    <t>Prestação de Serviços de Medicina do Trabalho PCMSO - Exames, Gestão PPP .</t>
  </si>
  <si>
    <t>Seabra Eiras Imóveis Ltda</t>
  </si>
  <si>
    <t>Aluguel Sede Administrativa</t>
  </si>
  <si>
    <t>Iptu</t>
  </si>
  <si>
    <t>Revisão Auditoria e Consultoria Empresarial</t>
  </si>
  <si>
    <t>Prestação de Serviços de Contabilidade</t>
  </si>
  <si>
    <t>Mendes Junior Soluçoes ambientais ltda</t>
  </si>
  <si>
    <t>Prestaçao de serviço de coleta, transporte e disposição final ambientalmente adequada a residuos do grupo D</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</si>
  <si>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</si>
  <si>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</si>
  <si>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</si>
  <si>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 unidade</t>
  </si>
  <si>
    <t>Telefonica Brasil S/A</t>
  </si>
  <si>
    <t>Tim S.A</t>
  </si>
  <si>
    <t>Telefone corporativo</t>
  </si>
  <si>
    <t>Unaí</t>
  </si>
  <si>
    <t>Unafiber Telecom</t>
  </si>
  <si>
    <t>Internet da unidade</t>
  </si>
  <si>
    <t>Algar Telecom</t>
  </si>
  <si>
    <t>Telefone fixo Sede Administrativa</t>
  </si>
  <si>
    <t>Instituto Elo</t>
  </si>
  <si>
    <t>Transferencia de Rendimentos para conta Reserva de recurso, conforme previsto no I do Art. 89 do decreto estadual 47553/2018 ref. 03/2022</t>
  </si>
  <si>
    <t>-</t>
  </si>
  <si>
    <t>Água e esgosto das unidades</t>
  </si>
  <si>
    <t>Cemig Distribuiçao</t>
  </si>
  <si>
    <t>Energia  elétrica das unidades</t>
  </si>
  <si>
    <t>Folha de pagamento ref 03/2022</t>
  </si>
  <si>
    <t>Priscila Carla dos Santos</t>
  </si>
  <si>
    <t>Alimentação da unidade</t>
  </si>
  <si>
    <t>Forte Nutrição Eireli Me</t>
  </si>
  <si>
    <t>Vanderlei dos Santos Lemes</t>
  </si>
  <si>
    <t>Aparecida Inacio dos Santos</t>
  </si>
  <si>
    <t>Bruno Luis Da Silva Lino Ltda</t>
  </si>
  <si>
    <t>Analina Soares Santos</t>
  </si>
  <si>
    <t>Mania Solução em Alimentação</t>
  </si>
  <si>
    <t>Lavanderia Dia a Dia Eireli</t>
  </si>
  <si>
    <t>Serviço de lavanderia das Unidades de Belo Horizonte</t>
  </si>
  <si>
    <t>Lavanderia Cipriani Ltda</t>
  </si>
  <si>
    <t>Serviço de lavanderia das Unidades Sete Lagoas</t>
  </si>
  <si>
    <t>Fernando Ribeiro da Silva</t>
  </si>
  <si>
    <t>Panamericana</t>
  </si>
  <si>
    <t>Material de Escritorio Andradas</t>
  </si>
  <si>
    <t>Material de Escritorio Horto</t>
  </si>
  <si>
    <t>Material de Escritorio Lindeia</t>
  </si>
  <si>
    <t>Material de Escritorio Santa Clara</t>
  </si>
  <si>
    <t>Material de Escritorio Santa Helena</t>
  </si>
  <si>
    <t>Material de Escritorio São Jerônimo</t>
  </si>
  <si>
    <t>Unai Comercio de Papeis Ltda</t>
  </si>
  <si>
    <t>Material de Escritorio Unai</t>
  </si>
  <si>
    <t>Repnet Representaçoes e tecnologia em impressao Eireli</t>
  </si>
  <si>
    <t>Locação de impressoras</t>
  </si>
  <si>
    <t>Noronha Comercio e serviço de suprimentos para informatica</t>
  </si>
  <si>
    <t>Copiadora New Color ltda</t>
  </si>
  <si>
    <t>Locação de impressoras - Sede Adm e unidades de BH</t>
  </si>
  <si>
    <t>Artigo de Higiene Pessoal</t>
  </si>
  <si>
    <t>Copati e Cardoso Ltda</t>
  </si>
  <si>
    <t>BH Distribuidora de Cosmeticos</t>
  </si>
  <si>
    <t>Lindeia / Santa Helena</t>
  </si>
  <si>
    <t>Helio Antonio Machado</t>
  </si>
  <si>
    <t>Everlimp com e distribuidora eirelli</t>
  </si>
  <si>
    <t>Material de limpeza da unidade</t>
  </si>
  <si>
    <t>Janio Lazaro de Souza</t>
  </si>
  <si>
    <t>Prefeitura de Belo Horizonte</t>
  </si>
  <si>
    <t>ISSQN Retido e descontado das notas fiscais emitidas em 03/2021</t>
  </si>
  <si>
    <t>Algar telecom</t>
  </si>
  <si>
    <t>Internet  unidades BH</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</si>
  <si>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</si>
  <si>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</si>
  <si>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</si>
  <si>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</si>
  <si>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</si>
  <si>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</si>
  <si>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</si>
  <si>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</si>
  <si>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</si>
  <si>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</si>
  <si>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</si>
  <si>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</si>
  <si>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Boleto Bancário</t>
  </si>
  <si>
    <t>Fatura</t>
  </si>
  <si>
    <t>0012174900323-4</t>
  </si>
  <si>
    <t>Tomada e fita isolante</t>
  </si>
  <si>
    <t xml:space="preserve">Deposito Savassi Materiais de Contrução Ltda </t>
  </si>
  <si>
    <t>Manutenção Veiculo da unidade</t>
  </si>
  <si>
    <t>Maria Lucia Ferreira ME</t>
  </si>
  <si>
    <t>Compras de peças para manutenção veiculo</t>
  </si>
  <si>
    <t>Impressão sede - projetos AVCB</t>
  </si>
  <si>
    <t>VJP Impressões  JV Ltda</t>
  </si>
  <si>
    <t>Material de escritorio Und. Ipatinga</t>
  </si>
  <si>
    <t>Lajipel Comercio de Papelaria Ltda</t>
  </si>
  <si>
    <t>Lavanderia unidade Sete Lagoas</t>
  </si>
  <si>
    <t xml:space="preserve">Lavanderia Cipriani Ltda </t>
  </si>
  <si>
    <t>Material para oficina  de culinaria.</t>
  </si>
  <si>
    <t>Antonio Farid Com e Importação Ltda</t>
  </si>
  <si>
    <t>Recarga de cartão de combustível sendo R$ 1.000,00 para und. Santa Clara e R$ 1.000,00 para recarga de cartão para und. Ipatinga</t>
  </si>
  <si>
    <t>Trivale Administração Ltda.</t>
  </si>
  <si>
    <t>Lanche para oficina unidade Uberaba</t>
  </si>
  <si>
    <t>Rogerio Sousa Guimarães</t>
  </si>
  <si>
    <t>Transferência</t>
  </si>
  <si>
    <t>Compra de Instrumentos de trabalho de enfermagem sendo  1 Aparellho de pressão, 1 termometo e 30 porta comprimido.</t>
  </si>
  <si>
    <t>MGU Comercio de Med. E Perfumaria Ltda</t>
  </si>
  <si>
    <t>Compra de 23 Mascara tripla Cirurgica</t>
  </si>
  <si>
    <t>Vale safe EPI</t>
  </si>
  <si>
    <t>Seguro Veículo - Sede Administrativa</t>
  </si>
  <si>
    <t>Tokio Marine Seguradora S/A</t>
  </si>
  <si>
    <t xml:space="preserve">Compra de Material hidraulico para manutençao nos banheiros da unidade. </t>
  </si>
  <si>
    <t>Menezes e Menezes Ltda</t>
  </si>
  <si>
    <t>Aquisição de 12 ventiladores para demanda da unidade</t>
  </si>
  <si>
    <t>Eletrozema S/A</t>
  </si>
  <si>
    <t>Troca de kit para caixa acoplada para vaso sanitario</t>
  </si>
  <si>
    <t>Casa Progresso Ltda</t>
  </si>
  <si>
    <t xml:space="preserve">Compra de tinta para pintura dos alojamentos </t>
  </si>
  <si>
    <t>JK Ponto das tintas ltda</t>
  </si>
  <si>
    <t>Recarga de vale transporte de 3 cartões.</t>
  </si>
  <si>
    <t>Consorcio Otimo De Bilhetagem Eletronica</t>
  </si>
  <si>
    <t>Aquisição de 2 Televisões sendo, uma de 32 polegadas no valor de R$ 1.389,00 e outra de 43 polegadas no valor de R$ 2.424,00</t>
  </si>
  <si>
    <t>Energia Eletrica</t>
  </si>
  <si>
    <t>Cemig Distribuiçao S/A</t>
  </si>
  <si>
    <t xml:space="preserve">Agua e esgoto </t>
  </si>
  <si>
    <t>Serviço Autonomo de Agua e esgoto</t>
  </si>
  <si>
    <t>86344122021-8</t>
  </si>
  <si>
    <t>12173937285-7</t>
  </si>
  <si>
    <t>Ref. Link dedicado para evitar instabilidade na internet das unidades. Sendo R$ 1191,86 em São Jeronimo, R$ 771,99 Horto, R$ 1423,45 Santa Helena, R$ 771,99 Ipatinga</t>
  </si>
  <si>
    <t xml:space="preserve">Oi S.A </t>
  </si>
  <si>
    <t>170045318845-3</t>
  </si>
  <si>
    <t>Vale Social ref. A 35 bilhetes</t>
  </si>
  <si>
    <t xml:space="preserve">Consorcio operacional do tranporte coletivo de passageiros </t>
  </si>
  <si>
    <t>Recibo</t>
  </si>
  <si>
    <t>Diária de viagem para funcionária Luciene Moreira dos Santos ref. visita metodológica na regiao onde reside a família do socioeducando</t>
  </si>
  <si>
    <t>Luciene Moreira dos Santos</t>
  </si>
  <si>
    <t>TEV</t>
  </si>
  <si>
    <t>Diaria de limpeza - Sede Administrativa</t>
  </si>
  <si>
    <t xml:space="preserve">Maillana Lameira </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</si>
  <si>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</si>
  <si>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</si>
  <si>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</si>
  <si>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</si>
  <si>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</si>
  <si>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</si>
  <si>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Diária de viagem para o funcionário Enezio Santos Soares ref. translado da adolescente, conforme benefício de saída de Natal e Ano Novo.</t>
  </si>
  <si>
    <t>Enezio Santos Soares</t>
  </si>
  <si>
    <t>TED</t>
  </si>
  <si>
    <t>Diária de viagem para o funcionário  André Igor da Silva Cândido ref. translado da adolescente, conforme benefício de saída de Natal e Ano Novo</t>
  </si>
  <si>
    <t>Andre Igor da Silva Candido</t>
  </si>
  <si>
    <t>Aluguel sede administrativa</t>
  </si>
  <si>
    <t>Seabra Eiras Imoveis</t>
  </si>
  <si>
    <t>Condominio sede administrativa</t>
  </si>
  <si>
    <t>70 Pares de Chinelos para adolescente</t>
  </si>
  <si>
    <t>Sergio de Melo Elmais Dumont</t>
  </si>
  <si>
    <t>Material de Limpeza Und. Sete Lagoas</t>
  </si>
  <si>
    <t>Lidis Comercio de Materias de Limpeza Eireli</t>
  </si>
  <si>
    <t>Aquisição de 9 cadeiras e dois roupeiros</t>
  </si>
  <si>
    <t>A H De Carvalho Moveis para Escritorio</t>
  </si>
  <si>
    <t>Alimentação Und. Santa Clara</t>
  </si>
  <si>
    <t>07.514.913/0001-75</t>
  </si>
  <si>
    <t>Alimentação Und. Andradas</t>
  </si>
  <si>
    <t>Alimentação Und. Horto</t>
  </si>
  <si>
    <t>Alimentação Und. Tupaciguara</t>
  </si>
  <si>
    <t>74</t>
  </si>
  <si>
    <t>Alimentação Und. São Jerônimo</t>
  </si>
  <si>
    <t>Alimentação Und. Ipatinga</t>
  </si>
  <si>
    <t>Recarga de 3 extintores de incendio.</t>
  </si>
  <si>
    <t>Guimaraes Gonçalves  Instalação de Sistemas contra incendio</t>
  </si>
  <si>
    <t xml:space="preserve">Telefone Fixo </t>
  </si>
  <si>
    <t>170045318967-2</t>
  </si>
  <si>
    <t>Departamento de agua e esgoto</t>
  </si>
  <si>
    <t>Medicamentos para unidade</t>
  </si>
  <si>
    <t>Drogaria Tupaciguara Ltda</t>
  </si>
  <si>
    <t>Recarga de vale transporte de 1 cartão</t>
  </si>
  <si>
    <t>Associaçao das empresas de transportes coletivos de uberaba</t>
  </si>
  <si>
    <t>Lucidalva Ferreira S/A</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</si>
  <si>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</si>
  <si>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</si>
  <si>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Diária de viagem para funcionária  Adriana Rosa Lazzarotti ref. ccompanhamento e orientaçao do corpo diretivo e equipe das unidades de Uberaba e Tupaciguara para alinhamento dos fluxos de trabalho</t>
  </si>
  <si>
    <t xml:space="preserve">Adriana Rosa Lazzarotti </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</si>
  <si>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</si>
  <si>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</si>
  <si>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</si>
  <si>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</si>
  <si>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</si>
  <si>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</si>
  <si>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 xml:space="preserve">Passagem terrestre para o  funcionário Evandro Fagner da Silvaref. á  viagem aos  municípios  Uberaba/Tupaciguara </t>
  </si>
  <si>
    <t>Material para oficina dos adolescentes</t>
  </si>
  <si>
    <t>Maca para atendimento na unidade</t>
  </si>
  <si>
    <t>Unafiber telecom.</t>
  </si>
  <si>
    <t>54380/9</t>
  </si>
  <si>
    <t>Lavanderia unidade Araxá</t>
  </si>
  <si>
    <t>Fernando Ribeiro da Silveira</t>
  </si>
  <si>
    <t>Hospedagem Ronielle Lopes Caetano periodo 15/12/21 a 17/12/21</t>
  </si>
  <si>
    <t>MontBlanc Hotel Ltda.</t>
  </si>
  <si>
    <t>PAF virtual ref. 12/2021</t>
  </si>
  <si>
    <t>PAF ref. 12/2021</t>
  </si>
  <si>
    <t>Material de escritorio Und.  Santa Helena</t>
  </si>
  <si>
    <t>Ricardo da Silva Ferreira</t>
  </si>
  <si>
    <t xml:space="preserve">Desentupimento da tubulação de 6 pias - </t>
  </si>
  <si>
    <t>Assistop Saneadora Eireli</t>
  </si>
  <si>
    <t>Mensalidade sindicalizaçao do funcionario Roberto Pereira da Silva</t>
  </si>
  <si>
    <t>Compra de 24 Garrafão de 20 litros para filtro na sede</t>
  </si>
  <si>
    <t>Fontus Distribuidora de Agua Mineral Ltda</t>
  </si>
  <si>
    <t>Seguro de vida ref. 12/2021</t>
  </si>
  <si>
    <t>Proagir - Seguro de Vida em Grupo</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</si>
  <si>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</si>
  <si>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</si>
  <si>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</si>
  <si>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</si>
  <si>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</si>
  <si>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</si>
  <si>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 xml:space="preserve">Diária de viagem para o funcionário  a Rodrigo Marques Carola ref. transferencia do adolescente de Ipatinga para Belo Horizonte </t>
  </si>
  <si>
    <t>Rodrigo Marques Carola</t>
  </si>
  <si>
    <t xml:space="preserve">Pagamento ref. Pensão alimentícia descontado em folha de pagamento do funcionário  Paulo Marcio Rocha Barbosa Santos ref. 12/2021 </t>
  </si>
  <si>
    <t>Mariana Azevedo Silva</t>
  </si>
  <si>
    <t>Diária de viagem para funcionária  Larissa Lorrayne Silva ref. visita metodológica em João Molevade</t>
  </si>
  <si>
    <t>Larissa Lorrayne Silva</t>
  </si>
  <si>
    <t>FGTS 12/2021</t>
  </si>
  <si>
    <t>Ministério do Trabalho e Emprego</t>
  </si>
  <si>
    <t xml:space="preserve">Pagamento ref. Pensão alimenticia descontado em folha de pagamento do funcionario  Marlon Douglas Guilherme Nunes ref. 12/2021 </t>
  </si>
  <si>
    <t>Gislene Gouveia Lommez</t>
  </si>
  <si>
    <t xml:space="preserve">Pagamento ref. Pensão alimenticia descontado em folha de pagamento do funcionario  Wagner Gladson da Silva ref. 12/2021 </t>
  </si>
  <si>
    <t>Cecilia Rabelo Martins Bie</t>
  </si>
  <si>
    <t xml:space="preserve">Pagamento ref. Pensão alimenticia descontado em folha de pagamento do funcionario  Robson onesio Marques da Silva ref. 12/2021 </t>
  </si>
  <si>
    <t>Vivian Sanches De Matos e Silva</t>
  </si>
  <si>
    <t xml:space="preserve">Diária de viagem e reembolso de pedágio para o funcionário a Reginaldo Mendes da Cruz ref.  ao serviço de plotagem do veículo da unidade, realizado em Uberaba. </t>
  </si>
  <si>
    <t>Reginaldo Mendes da Cruz</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</si>
  <si>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</si>
  <si>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</si>
  <si>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</si>
  <si>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Diária de viagem para funcionária  Luciene Moreira dos Santos ref. visita metodológica em João Molevade</t>
  </si>
  <si>
    <t>Férias sobre TRCT</t>
  </si>
  <si>
    <t>Gilmar Leite</t>
  </si>
  <si>
    <t>1/3 de férias sobre TRCT</t>
  </si>
  <si>
    <t>Saldo de salário sobre TRCT</t>
  </si>
  <si>
    <t>349168684</t>
  </si>
  <si>
    <t>Link dedicado para evitar instabilidade na internet da unidade</t>
  </si>
  <si>
    <t>Telefone Movel unidades Araxa, uberaba, horto, andradas, unai</t>
  </si>
  <si>
    <t>764917</t>
  </si>
  <si>
    <t>Roteador internet para unidades Araxá/ Uberaba/Horto/ Andradas/ Unai</t>
  </si>
  <si>
    <t>Alimentação Und. Sete Lagoas</t>
  </si>
  <si>
    <t>Bruno Luis Da Silva</t>
  </si>
  <si>
    <t>Compra de 35 Chuveiros para banho dos adolescentes</t>
  </si>
  <si>
    <t xml:space="preserve">Casa dos Reparos </t>
  </si>
  <si>
    <t>Material de escritorio  Und. Andradas</t>
  </si>
  <si>
    <t>Panamericana suprimento de informática Ltda</t>
  </si>
  <si>
    <t>Material de escritorio  Und. Lindeia</t>
  </si>
  <si>
    <t>Material de escritorio  Und. Santa Clara</t>
  </si>
  <si>
    <t>Prestação de Serviço para instalação de estrutura de voz</t>
  </si>
  <si>
    <t>CLT Telecomunicações Ltda</t>
  </si>
  <si>
    <t xml:space="preserve">Material eletrico para estrutura de voz </t>
  </si>
  <si>
    <t>ISS retido ref. 12/2021</t>
  </si>
  <si>
    <t>Documento de Recolhimento e arrecadação municipal</t>
  </si>
  <si>
    <t>22200511948-4</t>
  </si>
  <si>
    <t>Recarga de cartão de combustível para und.São Jeronimo</t>
  </si>
  <si>
    <t>PRE 041295949-1</t>
  </si>
  <si>
    <t xml:space="preserve">Impressões coloridas das fichas Institucionais dos acautelados para fiscalizaçao da DSS </t>
  </si>
  <si>
    <t>Kairos Comunicacão e Grafica Digital</t>
  </si>
  <si>
    <t>Transferencia de Rendimentos para conta Reserva de recurso, conforme previsto no I do Art. 89 do decreto estadual 47553/2018 ref. 12/2021</t>
  </si>
  <si>
    <t>Central PABX impacta 68i Base para unidades</t>
  </si>
  <si>
    <t>Terminal Inteligente TI500</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</si>
  <si>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</si>
  <si>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</si>
  <si>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</si>
  <si>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</si>
  <si>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</si>
  <si>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Emplacamento dos15 veiculos  Duster</t>
  </si>
  <si>
    <t>P.M.E Serviços ltda</t>
  </si>
  <si>
    <t>Material de escritorio Und. São Jeronimo</t>
  </si>
  <si>
    <t>Material de escritorio Und. Araxá</t>
  </si>
  <si>
    <t>LDC Comercio Eireli Epp</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</si>
  <si>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</si>
  <si>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</si>
  <si>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</si>
  <si>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</si>
  <si>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</si>
  <si>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</si>
  <si>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</si>
  <si>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</si>
  <si>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</si>
  <si>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</si>
  <si>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</si>
  <si>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</si>
  <si>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</si>
  <si>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</si>
  <si>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</si>
  <si>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</si>
  <si>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</si>
  <si>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</si>
  <si>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</si>
  <si>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</si>
  <si>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</si>
  <si>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</si>
  <si>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</si>
  <si>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</si>
  <si>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</si>
  <si>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</si>
  <si>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</si>
  <si>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</si>
  <si>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</si>
  <si>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</si>
  <si>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</si>
  <si>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</si>
  <si>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</si>
  <si>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</si>
  <si>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</si>
  <si>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</si>
  <si>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</si>
  <si>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</si>
  <si>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</si>
  <si>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</si>
  <si>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</si>
  <si>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</si>
  <si>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</si>
  <si>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</si>
  <si>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</si>
  <si>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</si>
  <si>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</si>
  <si>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</si>
  <si>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</si>
  <si>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</si>
  <si>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Guia</t>
  </si>
  <si>
    <t>GRRF</t>
  </si>
  <si>
    <t>102511977514913-2</t>
  </si>
  <si>
    <t>13º salário sobre TRCT</t>
  </si>
  <si>
    <t>Rodrigo Ferreira de Brito</t>
  </si>
  <si>
    <t>Alexandre Jose de Santana</t>
  </si>
  <si>
    <t>Anisia Amaral</t>
  </si>
  <si>
    <t>Reginaldo Francisco Moreira</t>
  </si>
  <si>
    <t>Italo Santos Guedes</t>
  </si>
  <si>
    <t>Luiz Eduardo Dias Caetano</t>
  </si>
  <si>
    <t>Locação de duas Impressoras BH</t>
  </si>
  <si>
    <t>Repnet Representações e Tecnologia em impressão Eireli</t>
  </si>
  <si>
    <t>Locação de Impressoras Sete Lagoas</t>
  </si>
  <si>
    <t>Alimentação Und. Unai</t>
  </si>
  <si>
    <t>60 Lampadas Led para unidade</t>
  </si>
  <si>
    <t>Loja Eletrica Ltda</t>
  </si>
  <si>
    <t>Material de limpeza Und. Sede</t>
  </si>
  <si>
    <t>Everlimp Comercio e distribuidora eireli</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</si>
  <si>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</si>
  <si>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</si>
  <si>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</si>
  <si>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</si>
  <si>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</si>
  <si>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</si>
  <si>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</si>
  <si>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Dedetização unidade Sete Lagoas</t>
  </si>
  <si>
    <t>Combat Prag Serviços de Imunização Ltda</t>
  </si>
  <si>
    <t>72363927514913-2</t>
  </si>
  <si>
    <t>Reembolso a Gisele Dias Ferreira ref. A pgto ao cartorio do 1° oficio de registro de imoveis de Sete Lagoas para emissão de certidao de inteiro teor  (colocar em cartório)</t>
  </si>
  <si>
    <t>Gisele Dias Ferreira</t>
  </si>
  <si>
    <t>Férias Maluanna Batista Oliveira Guerra Periodo de férias 20/01 a 03/02/2022</t>
  </si>
  <si>
    <t>Maluanna Batista Oliveira Guerra</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</si>
  <si>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</si>
  <si>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</si>
  <si>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</si>
  <si>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</si>
  <si>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</si>
  <si>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</si>
  <si>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</si>
  <si>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</si>
  <si>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Material de Limpeza Und. Andradas</t>
  </si>
  <si>
    <t>Alimentação Und. Uberaba</t>
  </si>
  <si>
    <t>C P F Favarato - Chamagas</t>
  </si>
  <si>
    <t>Artigos de Higiene pessoal para os adolescentes</t>
  </si>
  <si>
    <t xml:space="preserve">Makker Comercio de Produtos Farmaceuticos Ltda </t>
  </si>
  <si>
    <t xml:space="preserve">Ref. Franquia de uso relógio de ponto para todas as unidades </t>
  </si>
  <si>
    <t>Ponto Mais Tecnologia s/a</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</si>
  <si>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</si>
  <si>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</si>
  <si>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</si>
  <si>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</si>
  <si>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</si>
  <si>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</si>
  <si>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</si>
  <si>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</si>
  <si>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</si>
  <si>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Algar Telecom S/A</t>
  </si>
  <si>
    <t>Locação de duas impressoras para uso na unidad</t>
  </si>
  <si>
    <t>Copiadora New Color Ltda</t>
  </si>
  <si>
    <t>Lanche festivo para os acautelados e familiares devido ao ano novo</t>
  </si>
  <si>
    <t>Padaria Pão da Serra</t>
  </si>
  <si>
    <t>Botijão completo</t>
  </si>
  <si>
    <t>Thiago Matheus de Almeida</t>
  </si>
  <si>
    <t xml:space="preserve">Materias para oficina de  horta </t>
  </si>
  <si>
    <t xml:space="preserve">BH Mudas </t>
  </si>
  <si>
    <t>Aquisição de uma Enceradeira Cleaner</t>
  </si>
  <si>
    <t>Comercial Encerasp Eireli</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</si>
  <si>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</si>
  <si>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</si>
  <si>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Drogaria drogafarma Santa Rita Ltda</t>
  </si>
  <si>
    <t>Materias eletricos para instalaçao de rede</t>
  </si>
  <si>
    <t>Luciano Melo Lemos</t>
  </si>
  <si>
    <t>Instalação de aparelho de ar condicionado</t>
  </si>
  <si>
    <t>Fotografia 3X4 de adolescentes 18 unidades sendo 8 copias cada</t>
  </si>
  <si>
    <t>Papelaria e Armarinho Tres Irmaos Ltda</t>
  </si>
  <si>
    <t>Lanche especial decorrente a um projeto Cinemão.</t>
  </si>
  <si>
    <t>Estorno de TED ref. à despesa de viagem para o funcionário Guilherme Marques da Silva, conforme lançamento 254</t>
  </si>
  <si>
    <t>Guilherme Marques da Silva</t>
  </si>
  <si>
    <t>Estorno de TED ref. à despesa de viagem para o funcionário Anderson Witer Vieira ref. Escolta do adolescente conforme lançamento 257</t>
  </si>
  <si>
    <t>Anderson Witer Vieira</t>
  </si>
  <si>
    <t>Material de escritorio Und. Santa Helena</t>
  </si>
  <si>
    <t>Alimentação Und. Lindeia</t>
  </si>
  <si>
    <t>Mania Soluçoes em Alimentação e serviços Ltda</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</si>
  <si>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</si>
  <si>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</si>
  <si>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</si>
  <si>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</si>
  <si>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</si>
  <si>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</si>
  <si>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</si>
  <si>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</si>
  <si>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</si>
  <si>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</si>
  <si>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</si>
  <si>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</si>
  <si>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</si>
  <si>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Plano odontologico ref. 01/2022</t>
  </si>
  <si>
    <t>Win Administradora de beneficios ltda</t>
  </si>
  <si>
    <t>Compra de 79 Algema Invictus Corrente e 44 Lanterna Invictus Corvus U2 para as unidades Araxá, Andradas, Santa Clara, Santa Helena, Horto, Lindeia, Ipatinga.</t>
  </si>
  <si>
    <t>Citerol Comercio e Industria de Tecidos e roupas S/A</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</si>
  <si>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</si>
  <si>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</si>
  <si>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</si>
  <si>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</si>
  <si>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21396122021-6</t>
  </si>
  <si>
    <t>Telefonica Brasi S/A</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</si>
  <si>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</si>
  <si>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</si>
  <si>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</si>
  <si>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</si>
  <si>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</si>
  <si>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</si>
  <si>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</si>
  <si>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</si>
  <si>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</si>
  <si>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</si>
  <si>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</si>
  <si>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</si>
  <si>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</si>
  <si>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</si>
  <si>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</si>
  <si>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</si>
  <si>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</si>
  <si>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</si>
  <si>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</si>
  <si>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</si>
  <si>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</si>
  <si>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</si>
  <si>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</si>
  <si>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</si>
  <si>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</si>
  <si>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</si>
  <si>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Helbert Ordone</t>
  </si>
  <si>
    <t>Manutenção de rede unidades de BH</t>
  </si>
  <si>
    <t>Fast Minas Comercio e Prestação de serviços em informatica Ltda</t>
  </si>
  <si>
    <t>2022/15</t>
  </si>
  <si>
    <t>Materiais de serralheria como barra, chapa furada para manutençao no imovel da unidade</t>
  </si>
  <si>
    <t>Ferro e Aço Lopes e Nogueira Ltda</t>
  </si>
  <si>
    <t xml:space="preserve">Rodauto Serviços Automotivos </t>
  </si>
  <si>
    <t>Serviço de manutenção veiculo da unidade</t>
  </si>
  <si>
    <t>Material de escritorio Und. Uberaba</t>
  </si>
  <si>
    <t xml:space="preserve">Movmaq Eireli </t>
  </si>
  <si>
    <t>Manutenção rede</t>
  </si>
  <si>
    <t>Vale Telecom Telecomunicações Ltda</t>
  </si>
  <si>
    <t>Material de Informatica</t>
  </si>
  <si>
    <t>Kalex informatica Ltda</t>
  </si>
  <si>
    <t xml:space="preserve">Instalação de divisoria </t>
  </si>
  <si>
    <t>Carena Eireli</t>
  </si>
  <si>
    <t>Materiais para instalaçao da divisoria</t>
  </si>
  <si>
    <t xml:space="preserve">Compra de 14 Capa de chuva e 14 bota PVC ref. Ao periodo de chuva </t>
  </si>
  <si>
    <t xml:space="preserve">Janio Lazaro de Souza </t>
  </si>
  <si>
    <t>Maria Cecilia Campos de Morais</t>
  </si>
  <si>
    <t>Material Eletrico como cabo, canaleta e lampada led para instalação na unidade</t>
  </si>
  <si>
    <t>CME Comercial Material Eletrico</t>
  </si>
  <si>
    <t>Jogo de tapete veiculos duster</t>
  </si>
  <si>
    <t>R Miotto Artigos De Couro Eirelli</t>
  </si>
  <si>
    <t>Lavanderia unidade São Jeronimo</t>
  </si>
  <si>
    <t>Lavanderia Dia a Dia</t>
  </si>
  <si>
    <t>Lavanderia unidade Lindeia</t>
  </si>
  <si>
    <t>Lavanderia unidade Horto</t>
  </si>
  <si>
    <t>Lavanderia unidade Santa Helena</t>
  </si>
  <si>
    <t>Manutenção ar condicionado nas unidades bh e sede administrativa</t>
  </si>
  <si>
    <t>Medical Thermo Engenharia e Serviços Ltda</t>
  </si>
  <si>
    <t>Companhia de sanemento de minas gerais</t>
  </si>
  <si>
    <t>1220128035-4</t>
  </si>
  <si>
    <t>04146673-1</t>
  </si>
  <si>
    <t>41464625-1</t>
  </si>
  <si>
    <t>41464635-1</t>
  </si>
  <si>
    <t>182513827514913-2</t>
  </si>
  <si>
    <t>Obra São Jeronimo</t>
  </si>
  <si>
    <t>Rosclausem Disney Vilassa Santos</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</si>
  <si>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</si>
  <si>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</si>
  <si>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</si>
  <si>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</si>
  <si>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</si>
  <si>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</si>
  <si>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</si>
  <si>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</si>
  <si>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</si>
  <si>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</si>
  <si>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 xml:space="preserve">Compra de 125  cadeiras e mesas de plastico </t>
  </si>
  <si>
    <t>Imperio das Cadeiras Ltda</t>
  </si>
  <si>
    <t>Controle de pragas, higienização de caixas d'agua, limpeza de caixa de gordura</t>
  </si>
  <si>
    <t>Trajetoria Prestação De Serviços ltda</t>
  </si>
  <si>
    <t>Compra de 100 Caixas de mascara na malha pv com elastico</t>
  </si>
  <si>
    <t>Cleverson Parreira Lopes Eireli</t>
  </si>
  <si>
    <t>39 Pares de Chinelos  para adolescente</t>
  </si>
  <si>
    <t xml:space="preserve">Mialex Comercio de Roupas Eireli </t>
  </si>
  <si>
    <t>Drogaria Tamoios Ltda</t>
  </si>
  <si>
    <t>Diária de viagem para o funcionário  Lucas Fabricio Alves Souza  ref. acompanhamento de adolescente de acordo com a liberação e progressão de medida</t>
  </si>
  <si>
    <t>Lucas Fabricio Alves Souza</t>
  </si>
  <si>
    <t>Diária de vigaem para o funcionário  Edson Martins Dias  ref. acompanhamento de adolescente de acordo com a liberação e progressão de medida</t>
  </si>
  <si>
    <t>Edson Martins Dias</t>
  </si>
  <si>
    <t>Reembolso a Priscila de Paula dos Santos Carvalho ref. Pgto de guia de recolhimento da União  ref. Fundo do serviço militar para o adolescente da Unidade Horto.</t>
  </si>
  <si>
    <t>Priscila de Paula dos Santos Carvalho</t>
  </si>
  <si>
    <t>Drogaria Drogalurdes de Uberaba Ltda</t>
  </si>
  <si>
    <t>Diária de viagem e reembolso  para o funcionário  Glauber Vinicius Meireles Freitas ref. acompanhamento do adolescente conforme cumprimento de medida e desligamento da unidade</t>
  </si>
  <si>
    <t>Glauber Vinicius Meireles Freitas</t>
  </si>
  <si>
    <t>Jean Cesar Fidelli Leonel</t>
  </si>
  <si>
    <t>Seguro dos veículos</t>
  </si>
  <si>
    <t>Allianz Seguros s.a</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</si>
  <si>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</si>
  <si>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</si>
  <si>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</si>
  <si>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</si>
  <si>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</si>
  <si>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</si>
  <si>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</si>
  <si>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</si>
  <si>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</si>
  <si>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</si>
  <si>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</si>
  <si>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</si>
  <si>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HD Externo 2 Terabytes adata</t>
  </si>
  <si>
    <t>Compra de 1 Pneu pireli cinturato p1 185</t>
  </si>
  <si>
    <t>Disney Barone Alves</t>
  </si>
  <si>
    <t>Radiografia Odontologica devido a uma possivel fratura na mandibula do adolescente</t>
  </si>
  <si>
    <t>Radiografias odontologicas Pampulha</t>
  </si>
  <si>
    <t>Reembolso Edmara Madureira Figueiredo Valentim ref. Translado da adolescente</t>
  </si>
  <si>
    <t>Edmara Madureira Figueiredo Valentim</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</si>
  <si>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</si>
  <si>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</si>
  <si>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</si>
  <si>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</si>
  <si>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</si>
  <si>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</si>
  <si>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Compra de 15 Cadeados para tranca de portas na  unidade</t>
  </si>
  <si>
    <t>Compra de 1 Bateria automotiva</t>
  </si>
  <si>
    <t>Baterias Getsemani Ltda- epp</t>
  </si>
  <si>
    <t>Recarga Vale transporte 11 funcionarios</t>
  </si>
  <si>
    <t>Univale transportes Ltda</t>
  </si>
  <si>
    <t>Recarga Vale transporte 13 funcionarios</t>
  </si>
  <si>
    <t>Recarga Vale transporte 1 funcionario</t>
  </si>
  <si>
    <t>Coletivo Santa Edwiges Betim</t>
  </si>
  <si>
    <t>Recarga Vale transporte 126 Funcionarios</t>
  </si>
  <si>
    <t>Nota Fiscal e Recibo</t>
  </si>
  <si>
    <t>202218525 e 2331461</t>
  </si>
  <si>
    <t>Recarga do cartão de alimentação para os funcionários da Sede Administrativa.</t>
  </si>
  <si>
    <t>VB Serviços Comercio e Administraçao Ltda</t>
  </si>
  <si>
    <t xml:space="preserve">Auto Qualy Serviços Automotivos Ltda </t>
  </si>
  <si>
    <t>Recarga Vale transporte 3 funcionarios</t>
  </si>
  <si>
    <t>Expresso Planalto Transporte e Logistica Ltda</t>
  </si>
  <si>
    <t xml:space="preserve"> Recarga Vale transporte 2 funcionarios</t>
  </si>
  <si>
    <t>Expresso Sete Lagoano Ltda</t>
  </si>
  <si>
    <t>Recarga Vale transporte 8 funcionarios</t>
  </si>
  <si>
    <t>Recarga Vale Transporte 1 funcionario</t>
  </si>
  <si>
    <t>Wr Comercio de Gás e Agua Ltda</t>
  </si>
  <si>
    <t>Recarga Vale transporte 7 funcionarios</t>
  </si>
  <si>
    <t>Vera Cruz Transporte e Turismo Ltda</t>
  </si>
  <si>
    <t>Turi Transporte Urbano Rodoviario e intermunicipal Ltda</t>
  </si>
  <si>
    <t>Compra de 10 pacotes de Papel A4 com 500 folhas</t>
  </si>
  <si>
    <t>Material para oficina dos adolescentes como TNT, fita durex e emborrachado.</t>
  </si>
  <si>
    <t>Papelaria e Copiadora Maxpel Eireli</t>
  </si>
  <si>
    <t>Material de Limpeza Und. Uberaba</t>
  </si>
  <si>
    <t xml:space="preserve">Megalimp Higiene e Limpeza </t>
  </si>
  <si>
    <t>Material elétrico para manutençao na parte eletrica devida a grande queima de reatores na unidade.</t>
  </si>
  <si>
    <t>Hidro Eletrica Martins &amp; Storte Ltda</t>
  </si>
  <si>
    <t>693</t>
  </si>
  <si>
    <t>041537552-1</t>
  </si>
  <si>
    <t>0012202001236-2</t>
  </si>
  <si>
    <t>001.22.02001277-0</t>
  </si>
  <si>
    <t>Manutenção de bebedouro da unidade</t>
  </si>
  <si>
    <t>Vinicius Teixeira Machado</t>
  </si>
  <si>
    <t>Diária de viagem para o funcionário  a Reginaldo Mendes da Cruz ref. a avaliaçao do veiculo para possivel reparo em Uberaba</t>
  </si>
  <si>
    <t>Dedetetização unidade Araxá</t>
  </si>
  <si>
    <t xml:space="preserve">Recarga de 10 extintores </t>
  </si>
  <si>
    <t>Silesia Caixeta Dos Santos Lopes</t>
  </si>
  <si>
    <t>BM Serviços automotivos e locação</t>
  </si>
  <si>
    <t>Compra de 249 Roupa de cama e banho para unidade</t>
  </si>
  <si>
    <t>Selma Iliana da Silva Laurentex</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</si>
  <si>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</si>
  <si>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</si>
  <si>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</si>
  <si>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</si>
  <si>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Adaptador para conexão instalação caixa d'agua</t>
  </si>
  <si>
    <t xml:space="preserve">Jose Dermo De Pinho </t>
  </si>
  <si>
    <t>Compra de 28 caixas de mascara tripla com elastico e 80 caixas de luvas latex para procedimento</t>
  </si>
  <si>
    <t>Fonseca Comercio de Materal Medico</t>
  </si>
  <si>
    <t>Material eletrico e hidraulico para manutenção da unidade</t>
  </si>
  <si>
    <t>America Materiais de Construçao em Geral</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</si>
  <si>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</si>
  <si>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</si>
  <si>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</si>
  <si>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</si>
  <si>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</si>
  <si>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</si>
  <si>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</si>
  <si>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</si>
  <si>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</si>
  <si>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</si>
  <si>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</si>
  <si>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</si>
  <si>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</si>
  <si>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</si>
  <si>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</si>
  <si>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</si>
  <si>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</si>
  <si>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</si>
  <si>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</si>
  <si>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</si>
  <si>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</si>
  <si>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</si>
  <si>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</si>
  <si>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</si>
  <si>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</si>
  <si>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</si>
  <si>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</si>
  <si>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</si>
  <si>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27656647514913-2</t>
  </si>
  <si>
    <t xml:space="preserve">Compra de 5 Maquinal Whall Corte e 3 Maquinal Whall acabamento </t>
  </si>
  <si>
    <t>Bazar do Cabeleireiro</t>
  </si>
  <si>
    <t>Ducha em Pvc para alojamento</t>
  </si>
  <si>
    <t>HidrauLuz acbamento eletrico</t>
  </si>
  <si>
    <t>Material de limpeza Und.Ipatinga</t>
  </si>
  <si>
    <t>Total Clean Comercial Ltda</t>
  </si>
  <si>
    <t xml:space="preserve">Compra de 13 Bobina Picotada peça </t>
  </si>
  <si>
    <t>Tef Comercio e distribuiçao</t>
  </si>
  <si>
    <t>Café e açucar</t>
  </si>
  <si>
    <t xml:space="preserve"> Férias Eric Bruno Ferreira dos Reis Matos de férias 03/02/2022 a 04/03/2022</t>
  </si>
  <si>
    <t>Eric Bruno Ferreira dos Reis Matos</t>
  </si>
  <si>
    <t>1/3 Férias Eric Bruno Ferreira dos Reis Matos de férias 03/02/2022 a 04/03/2022</t>
  </si>
  <si>
    <t>Férias Edilaine Aparecida Damacena Pereira de férias 03/02/2022 a 04/03/2022</t>
  </si>
  <si>
    <t>Edilaine Aparecida Damacena Pereira</t>
  </si>
  <si>
    <t>1/3 Férias Edilaine Aparecida Damacena Pereira de férias 03/02/2022 a 04/03/2022</t>
  </si>
  <si>
    <t>Gilmar Catarino Junior</t>
  </si>
  <si>
    <t xml:space="preserve">Robson Onesio Marques </t>
  </si>
  <si>
    <t>0282601547514913-2</t>
  </si>
  <si>
    <t>Ulisses de Souza Camara</t>
  </si>
  <si>
    <t>0312356947514913-2</t>
  </si>
  <si>
    <t xml:space="preserve">Pagamento ref. Pensão alimentícia descontado em folha de pagamento do funcionário  Paulo Marcio Rocha Barbosa Santos ref. 13/2021 </t>
  </si>
  <si>
    <t>Drogaria Arantes &amp; Campos ltda</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</si>
  <si>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</si>
  <si>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</si>
  <si>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</si>
  <si>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</si>
  <si>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</si>
  <si>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</si>
  <si>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</si>
  <si>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</si>
  <si>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</si>
  <si>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</si>
  <si>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</si>
  <si>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Diária de Viagem para funcionaria Amanda Carolina Campos Silva ref. A Translado da adolescente para araxá</t>
  </si>
  <si>
    <t>Amanda Carolina Campos Silva</t>
  </si>
  <si>
    <t>Diária de Viagem para funcionario Bruno Venuto Lopes Viana ref. A translado do adolescente para a cidade de Nova Serrana.</t>
  </si>
  <si>
    <t>Bruno Venuto Lopes Viana</t>
  </si>
  <si>
    <t>Diária de Viagem para funcionario Warlei Geraldo de Oliveira translado de adolescente para cidade de Nova Serrana</t>
  </si>
  <si>
    <t>Warlei Geraldo de Oliveira</t>
  </si>
  <si>
    <t>14 Fotografias 3X4 de adolescentes</t>
  </si>
  <si>
    <t>Larissa Saeme Fujioka</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</si>
  <si>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</si>
  <si>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</si>
  <si>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</si>
  <si>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</si>
  <si>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</si>
  <si>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</si>
  <si>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</si>
  <si>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</si>
  <si>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</si>
  <si>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</si>
  <si>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Férias Diego Antonio dos Santos Periodo de férias 08/02/2022 a 09/03/2022</t>
  </si>
  <si>
    <t>Diego Antonio Dos Santos</t>
  </si>
  <si>
    <t>1/3 Férias Diego Antonio dos Santos Periodo de férias 08/02/2022 a 09/03/2022</t>
  </si>
  <si>
    <t>Férias Elza Araujo Lopes Periodo de férias 08/02/2022 a 09/03/2022</t>
  </si>
  <si>
    <t xml:space="preserve">Elza Araujo Lopes </t>
  </si>
  <si>
    <t>1/3 Férias Elza Araujo Lopes Periodo de férias 08/02/2022 a 09/03/2022</t>
  </si>
  <si>
    <t>Férias Gilberto Junior Sousa Oliveira Periodo de férias 08/02/2022 a 09/03/2022</t>
  </si>
  <si>
    <t>Gilberto Junior Sousa Oliveira</t>
  </si>
  <si>
    <t>1/3Férias Gilberto Junior Sousa Oliveira Periodo de férias 08/02/2022 a 09/03/2022</t>
  </si>
  <si>
    <t>Férias Landerson Adelino Carmo Silva Periodo de férias 08/02/2022 a 09/03/2022</t>
  </si>
  <si>
    <t>Landerson Adelino Carmo Silva</t>
  </si>
  <si>
    <t>1/3 Férias Landerson Adelino Carmo Silva Periodo de férias 08/02/2022 a 09/03/2022</t>
  </si>
  <si>
    <t>Férias Maria Conceiçao Miranda Periodo de férias 07/02/2022 a 08/03/2022</t>
  </si>
  <si>
    <t>Maria Conceição Miranda</t>
  </si>
  <si>
    <t>1/3 Férias Maria Conceiçao Miranda Periodo de férias 07/02/2022 a 08/03/2022</t>
  </si>
  <si>
    <t>Férias Rafael Santana Cordeiro Periodo de férias 08/02/2022 a 09/03/2022</t>
  </si>
  <si>
    <t>Rafael Santana Cordeiro</t>
  </si>
  <si>
    <t>1/3 Férias Rafael Santana Cordeiro Periodo de férias 08/02/2022 a 09/03/2022</t>
  </si>
  <si>
    <t>Férias Reinaldo Luis Barto Periodo de férias 07/02/2022 a 08/03/2022</t>
  </si>
  <si>
    <t>Reinaldo Luis Barto</t>
  </si>
  <si>
    <t>1/3 Férias Reinaldo Luis Barto Periodo de férias 07/02/2022 a 08/03/2022</t>
  </si>
  <si>
    <t>Férias Zelma Jose de Jesus Periodo de férias 08/02/2022 a 09/03/2022</t>
  </si>
  <si>
    <t>Zelma Jose de Jesus</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</si>
  <si>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</si>
  <si>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</si>
  <si>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</si>
  <si>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</si>
  <si>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</si>
  <si>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</si>
  <si>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</si>
  <si>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</si>
  <si>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7543732450000-12</t>
  </si>
  <si>
    <t>Thalita da Costa Souza</t>
  </si>
  <si>
    <t>1543919840000-15</t>
  </si>
  <si>
    <t>Rosaneide Pereira Borges da Cunha</t>
  </si>
  <si>
    <t>1543947550000-16</t>
  </si>
  <si>
    <t xml:space="preserve">Salarios ref. 01/2022 </t>
  </si>
  <si>
    <t>Claudio Antonio de Paiva</t>
  </si>
  <si>
    <t>1543273790000-12</t>
  </si>
  <si>
    <t>Dayane Pereira Gomes</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</si>
  <si>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</si>
  <si>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</si>
  <si>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</si>
  <si>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</si>
  <si>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</si>
  <si>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</si>
  <si>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1546774240000-15</t>
  </si>
  <si>
    <t>Recarga de Vale Transporte 1 funcionario</t>
  </si>
  <si>
    <t xml:space="preserve">Recibo </t>
  </si>
  <si>
    <t>Diogo Felipe de Siqueira</t>
  </si>
  <si>
    <t>3546821590000-14</t>
  </si>
  <si>
    <t>Samara Muniz Toledo</t>
  </si>
  <si>
    <t>7546831290000-15</t>
  </si>
  <si>
    <t>Wanderson Passos archanjo</t>
  </si>
  <si>
    <t>Wando Sueira de Almeida</t>
  </si>
  <si>
    <t>Josimar Carlos Gomes Andrade</t>
  </si>
  <si>
    <t>Cassio Mendes Monteiro</t>
  </si>
  <si>
    <t>George Maicon de Oliveira</t>
  </si>
  <si>
    <t>5546734870000-14</t>
  </si>
  <si>
    <t>Glicelia Rogeria da Silva</t>
  </si>
  <si>
    <t>5546910900000-15</t>
  </si>
  <si>
    <t>Weliton Guimaraes de Brito</t>
  </si>
  <si>
    <t>5548149430000-12</t>
  </si>
  <si>
    <t>Reembolso  Amanda Carolina Campos Silva ref. Pedagio Translado da adolescente para Araxá</t>
  </si>
  <si>
    <t>9548316870000-12</t>
  </si>
  <si>
    <t>FGTS 01/2022</t>
  </si>
  <si>
    <t>Lucas Dana Lima</t>
  </si>
  <si>
    <t>32026980118-56</t>
  </si>
  <si>
    <t>Rosimar Salvador de Souza</t>
  </si>
  <si>
    <t>32026980118-87</t>
  </si>
  <si>
    <t>Gustavo Pereira da Gama</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</si>
  <si>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</si>
  <si>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</si>
  <si>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</si>
  <si>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</si>
  <si>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</si>
  <si>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</si>
  <si>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</si>
  <si>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</si>
  <si>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</si>
  <si>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</si>
  <si>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</si>
  <si>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</si>
  <si>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Compra 316 unidade de Mascaras KN95 e 30 unidade de mascaras tripla descartavel para Und. Santa Clara</t>
  </si>
  <si>
    <t>Higienização do veiculo</t>
  </si>
  <si>
    <t>Tiago Junio de Souza</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</si>
  <si>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</si>
  <si>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</si>
  <si>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</si>
  <si>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</si>
  <si>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</si>
  <si>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Compra 151 unidade de Mascaras KN95 e 5 unidade de mascaras tripla descartavel para Und. Santa Helena</t>
  </si>
  <si>
    <t>Compra 264 unidade de Mascaras KN95 e 7 unidade de mascaras tripla descartavel para Und. Horto</t>
  </si>
  <si>
    <t xml:space="preserve">Compra de 1 Central Impacto 681 </t>
  </si>
  <si>
    <t>Diária de Viagem para funcionario  Karem Mariana Gomes de Carvalho ref. Realizaçao de translado da adolescente</t>
  </si>
  <si>
    <t>Karem Mariana Gomes de Carvalho</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</si>
  <si>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</si>
  <si>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</si>
  <si>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</si>
  <si>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</si>
  <si>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Diária de Viagem para funcionario Aquila Augusto da Silva Teixeira ref. Acompanhamento da subdireçao de atendimento, avaliação do plano de trabalho, acompanhamento da organização.</t>
  </si>
  <si>
    <t>Aquila Augusto da Silva Teixeira</t>
  </si>
  <si>
    <t>Liliana de Assis Costa</t>
  </si>
  <si>
    <t>Agnaldo Jorge da Silva</t>
  </si>
  <si>
    <t>Leandro Daniel dos Anjos</t>
  </si>
  <si>
    <t>Miliana Pansani Vilaça</t>
  </si>
  <si>
    <t>Neusa Xavier da Silva</t>
  </si>
  <si>
    <t>Sandra Santana da Cruz</t>
  </si>
  <si>
    <t>Emily Thayrine de Paula Maciel</t>
  </si>
  <si>
    <t>7549331580000-26</t>
  </si>
  <si>
    <t>Joao Victor Benevides de Souza</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</si>
  <si>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</si>
  <si>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</si>
  <si>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</si>
  <si>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</si>
  <si>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</si>
  <si>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</si>
  <si>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</si>
  <si>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</si>
  <si>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</si>
  <si>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 xml:space="preserve">Locação 3 impressoras </t>
  </si>
  <si>
    <t>Virtual Informatica Ltda</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</si>
  <si>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</si>
  <si>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</si>
  <si>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</si>
  <si>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</si>
  <si>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</si>
  <si>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</si>
  <si>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Equipamentos de EPI de limpeza sendo 75 capas, 45 botas, 8  luvas para unidade Uberaba</t>
  </si>
  <si>
    <t>Pro Minas Materiais de Segurança Ltda</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</si>
  <si>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</si>
  <si>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</si>
  <si>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</si>
  <si>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Curso de primeiros socorros para funcionarios</t>
  </si>
  <si>
    <t>Tree Cursos e treinamentos Eireli</t>
  </si>
  <si>
    <t>Compra de cartucho tanque de toner HP e recarga de Toner  HP</t>
  </si>
  <si>
    <t>Aline Loren de Ávila Castro</t>
  </si>
  <si>
    <t>Bem estar social 01/2022</t>
  </si>
  <si>
    <t>Seguro de vida ref. 01/2022</t>
  </si>
  <si>
    <t>041721475-1</t>
  </si>
  <si>
    <t>PAF virtual ref. 01/2022</t>
  </si>
  <si>
    <r>
      <t xml:space="preserve">Aquisição de 5 estabilizadores </t>
    </r>
    <r>
      <rPr>
        <sz val="9"/>
        <rFont val="Arial"/>
        <family val="2"/>
      </rPr>
      <t>300 VA Ragtech preto</t>
    </r>
  </si>
  <si>
    <t>Emerson Rodrigues Alves Informatica ME</t>
  </si>
  <si>
    <t>Caixa de som 2.0 Usb 5V 2X VS-01</t>
  </si>
  <si>
    <t>Compra de 45 Caixa de papelão e 4 fita adesiva para envio dos uniformes para as unidades</t>
  </si>
  <si>
    <t>Somapel Ltda</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</si>
  <si>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</si>
  <si>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</si>
  <si>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</si>
  <si>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</si>
  <si>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Férias Carolina de Melo Rocha Periodo de férias 15/02/2022 a 16/03/2022</t>
  </si>
  <si>
    <t>1/3 Férias Geane Carolina de Jesus Mendes Periodo de férias 14/02/2022 a 28/02/2022</t>
  </si>
  <si>
    <t>Geane Carolina de Jesus Mendes</t>
  </si>
  <si>
    <t>Férias Geane Carolina de Jesus Mendes Periodo de férias 14/02/2022 a 28/02/2022</t>
  </si>
  <si>
    <t>1/3 Férias Patricia Rocha de Freitas Periodo de férias 14/02/2022 a 15/03/2022</t>
  </si>
  <si>
    <t>Patricia Rocha de Freitas</t>
  </si>
  <si>
    <t>Férias Patricia Rocha de Freitas Periodo de férias 14/02/2022 a 15/03/2022</t>
  </si>
  <si>
    <t>1/3 Férias Rogerio Nascimento de Oliveira Periodo de férias 15/02/2022 a 16/03/2022</t>
  </si>
  <si>
    <t>Rogerio Nascimento de Oliveira</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</si>
  <si>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</si>
  <si>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</si>
  <si>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</si>
  <si>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Diária de Viagem para funcionario Lucas Cristiano Lopes ref. Acompanhamento do adolescente para cidade Bela Vista, conforme cumprimento de medida e desligamento da unidade</t>
  </si>
  <si>
    <t>Lucas Cristiano Lopes</t>
  </si>
  <si>
    <t>Centro Operacional de Desenvolvimento e saneamento de Uberaba</t>
  </si>
  <si>
    <t>17004538993-85</t>
  </si>
  <si>
    <t>17004538993-87</t>
  </si>
  <si>
    <t>46412725-04</t>
  </si>
  <si>
    <t>17004538993-89</t>
  </si>
  <si>
    <t>Matheus Felipe Xavier de Oliveira</t>
  </si>
  <si>
    <t>Ração e milho para criaçao na unidade</t>
  </si>
  <si>
    <t>Agro Rações Comercio Ltda</t>
  </si>
  <si>
    <t>Instalação e ligação de tomada para ar condicionado e  quadro de distribuição na unidade</t>
  </si>
  <si>
    <t xml:space="preserve">Vanessa de Paula Gonçalves </t>
  </si>
  <si>
    <t>BH Distribuidora de cosmeticos ltda</t>
  </si>
  <si>
    <t>Material de escritorio</t>
  </si>
  <si>
    <t>Lavanderia Und. Araxá</t>
  </si>
  <si>
    <t>Locação de 2  impressoras</t>
  </si>
  <si>
    <t>Compra de 27 Garrafão de 20 litros para filtro na sede</t>
  </si>
  <si>
    <t>Pneus bh com Pneus e Serviços</t>
  </si>
  <si>
    <t>Compra de 105 Lampadas super led e 105 plafon pvc c/ soquete para troca da unidade</t>
  </si>
  <si>
    <t>Campo Eletrico Ltda</t>
  </si>
  <si>
    <t xml:space="preserve">Recarga de cartão de combustível para und. São Jeronimo </t>
  </si>
  <si>
    <t>Material para equipe de informatica</t>
  </si>
  <si>
    <t>Cirurgica Santa Fé</t>
  </si>
  <si>
    <t>Compra de 100 unidades de mascaras tripla com elastico e 10 luvas de procedimento</t>
  </si>
  <si>
    <t>Azevedo e Santos produtos de limpeza</t>
  </si>
  <si>
    <t>Aquisição de 2 Ventiladores parede tufão preto e  3 Ventiladores parede tufão branco</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</si>
  <si>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</si>
  <si>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</si>
  <si>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</si>
  <si>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</si>
  <si>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Diária de Viagem para funcionaria Ângela Maria Auxiliadora de Paulo ref. Transferencia de adolescente para unidade de São Jeronimo</t>
  </si>
  <si>
    <t>Ângela Maria Auxiliadora de Paulo</t>
  </si>
  <si>
    <t>Diária de Viagem para funcionario Diego Farli Mendes da Silva ref. Transferencia de adolescente de Araxá para unidade de Frutal.</t>
  </si>
  <si>
    <t>Diego Farli Mendes da Silva</t>
  </si>
  <si>
    <t>Reembolso a Fernanda de Moura Alves ref. Valor do pedagio devido á ida do subdiretor de atendimento a sede para buscar equipamentos de desinfecçao.</t>
  </si>
  <si>
    <t>Fernanda de Moura Alves</t>
  </si>
  <si>
    <t>Diária de Viagem para funcionario Juliano Fernandes Silva ref. Transferencia de adolescente para unidade de São Jeronimo. Reembolso ref. Pedagio de araxá para BH</t>
  </si>
  <si>
    <t>Juliano Fernandes Silva</t>
  </si>
  <si>
    <t>Diária de Viagem para funcionario Maximiliano Magalhães Pedroso ref. Transferencia de adolescente de Araxá para unidade de Frutal. Pedagio de Araxá para BH</t>
  </si>
  <si>
    <t>Maximiliano Magalhaes Pedroso</t>
  </si>
  <si>
    <t>Diária de Viagem para funcionario Thiago Procopio ref. Transferencia de adolescente para unidade de São Jeronimo</t>
  </si>
  <si>
    <t>Thiago Procopio</t>
  </si>
  <si>
    <t>Diária de Viagem para funcionario Thiago Willian Margato ref. Transferencia de adolescente para unidade de São Jeronimo</t>
  </si>
  <si>
    <t>Thiago Willian Margato</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</si>
  <si>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</si>
  <si>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</si>
  <si>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</si>
  <si>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</si>
  <si>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</si>
  <si>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</si>
  <si>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</si>
  <si>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</si>
  <si>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</si>
  <si>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</si>
  <si>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 xml:space="preserve">Carga e recarga de extintores </t>
  </si>
  <si>
    <t>Fernandes &amp; Fernandes Comercio de Extintores Ltda</t>
  </si>
  <si>
    <t xml:space="preserve">Troca de lampadas das áreas da unidade </t>
  </si>
  <si>
    <t>Nilda Rosa de Jesus</t>
  </si>
  <si>
    <t>Ismail Denis Carneiro Pinto</t>
  </si>
  <si>
    <t>1/3 Férias Jorma Silva Menezes Periodo de férias 18/02 a 19/03/22</t>
  </si>
  <si>
    <t>Jorma Silva Menezes</t>
  </si>
  <si>
    <t>Férias Jorma Silva Menezes Periodo de férias 18/02 a 19/03/22</t>
  </si>
  <si>
    <t>1/3 Férias Gil Cesar Martins Valadares Periodo de férias 19/02 a 20/03/22</t>
  </si>
  <si>
    <t>Gil Cesar Martins Valadares</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</si>
  <si>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</si>
  <si>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</si>
  <si>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</si>
  <si>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</si>
  <si>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</si>
  <si>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Férias Cristina Aparecida Ferreira de Macedo Periodo de férias 19/02 a 20/03/22</t>
  </si>
  <si>
    <t>1/3 Férias Cassio Henrique Coelho Periodo de férias 18/02 a 19/03/22</t>
  </si>
  <si>
    <t>Cassio Henrique Coelho</t>
  </si>
  <si>
    <t>Medicamento para unidade</t>
  </si>
  <si>
    <t>Reparos Hidraulicos devido a vazamentos na unidade</t>
  </si>
  <si>
    <t>Anicelio Lopes Arantes</t>
  </si>
  <si>
    <t>Ferreira e Ramalho Drogaria</t>
  </si>
  <si>
    <t>Recarga de Vale transporte 5 funcionario</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</si>
  <si>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</si>
  <si>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</si>
  <si>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</si>
  <si>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</si>
  <si>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</si>
  <si>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</si>
  <si>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</si>
  <si>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Recarga de cartão de combustível para und. Sede</t>
  </si>
  <si>
    <t>041792852-1</t>
  </si>
  <si>
    <t>Compra de 7 Quadros branco para auxiliar no planejamento de tarefas e rotinas dos funcionarios</t>
  </si>
  <si>
    <t>Udicom Comercio de Utilidades Eireli</t>
  </si>
  <si>
    <t>Abastecimento de 50 litros de oleo no tanque do gerador da unidade</t>
  </si>
  <si>
    <t>Eletromec Serviços eletricos e mecanicos</t>
  </si>
  <si>
    <t>Diária de Viagem para funcionario Maximiliano Magalhães Pedrosa ref. Transferencia de adolescente de Araxá para unidade de Frutal.</t>
  </si>
  <si>
    <t>9561452170000-14</t>
  </si>
  <si>
    <t>Katia dos Santos Bruno</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</si>
  <si>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</si>
  <si>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</si>
  <si>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</si>
  <si>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</si>
  <si>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</si>
  <si>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</si>
  <si>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</si>
  <si>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 xml:space="preserve">Diária de Viagem para funcionario Ednaldo Abadia Rodrigues de Freitas Junior ref. Transferencia de adolescente de Araxá para unidade de Frutal. </t>
  </si>
  <si>
    <t>Ednaldo Abadia Rodrigues de Freitas Junior</t>
  </si>
  <si>
    <t xml:space="preserve">Diária de Viagem para funcionario Maicon Cristian de Souza ref. Transferencia de adolescente de Araxá para unidade de Frutal. </t>
  </si>
  <si>
    <t>Maicon Cristian de Souza</t>
  </si>
  <si>
    <t xml:space="preserve">Diária de Viagem para funcionario Raisson Gomes ref. Transferencia de adolescente de Araxá para unidade de Frutal. </t>
  </si>
  <si>
    <t>Raisson Gomes</t>
  </si>
  <si>
    <t>Reembolso a Juliano Fernandes Silva ref. Pedagio Araxá Frutal/bh</t>
  </si>
  <si>
    <t>Reembolso a Aquila Augusto da Silva Teixeira ref. Pedagio Uberaba/bh</t>
  </si>
  <si>
    <t>32220858760-27</t>
  </si>
  <si>
    <t>Revelação de 2 fotos 3x4 (8 unidades de cada revelação)</t>
  </si>
  <si>
    <t>Alegria Comercio de Produtos e equipamentos Fotograficos</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</si>
  <si>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</si>
  <si>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</si>
  <si>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</si>
  <si>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Priscila Rodrigues Mendes</t>
  </si>
  <si>
    <t>Aquisição de 2 Bebedouros industrial 25L</t>
  </si>
  <si>
    <t>Jozimar Pereira Magalhaes</t>
  </si>
  <si>
    <t>Reembolso a Waltair Vaz Vieira Junior ref. Transporte do adolescente para tratamento medico</t>
  </si>
  <si>
    <t>Waltair Vaz Vieira Junior</t>
  </si>
  <si>
    <t>Reembolso a Fernanda Andrade de Castro ref.visita ao CRAAS para obter informações sobre a familia do adolescente.</t>
  </si>
  <si>
    <t>Fernanda Andrade de Castro</t>
  </si>
  <si>
    <t>Reembolso a Eduardo de Oliveira Carvalho ref.visita ao CRAAS para obter informações sobre a familia do adolescente.</t>
  </si>
  <si>
    <t>Eduardo de Oliveira Carvalho</t>
  </si>
  <si>
    <t>Reembolso a Alessandra Alves de Almeida ref.visita ao CRAAS para obter informações sobre a familia do adolescente.</t>
  </si>
  <si>
    <t>Alessandra Alves de Almeida</t>
  </si>
  <si>
    <t>Reembolso a Reginaldo Mendes da Cruz ref. Transporte do adolescente para realizaçao de tratamento de saude</t>
  </si>
  <si>
    <t>Reembolso a Fabio Nascimento Marques ref. Transporte do adolescente para realizaçao de tratamento de saude</t>
  </si>
  <si>
    <t>Fabio Nascimento Marques</t>
  </si>
  <si>
    <t>1/3 Férias Cassio Mendes Monteiro Periodo de férias 22/02 a 23/03/22</t>
  </si>
  <si>
    <t>1/3 Férias Elisangela Santos Silva Periodo de férias 22/02 a 23/03/22</t>
  </si>
  <si>
    <t xml:space="preserve">Elisangela Santos Silva </t>
  </si>
  <si>
    <t>Férias Elisangela Santos Silva Periodo de férias 22/02 a 23/03/22</t>
  </si>
  <si>
    <t>1/3 Férias Leura de Cassia Silva de Jesus Freitas Periodo de férias 22/02 a 23/03/22</t>
  </si>
  <si>
    <t>Leura de Cassia Silva de Jesus Freitas</t>
  </si>
  <si>
    <t xml:space="preserve"> Férias Leura de Cassia Silva de Jesus Freitas Periodo de férias 22/02 a 23/03/22</t>
  </si>
  <si>
    <t>1/3 Férias Luiz Alberto Martins Junior Periodo de férias 22/02 a 23/03/22</t>
  </si>
  <si>
    <t>Luiz Alberto Martins Junior</t>
  </si>
  <si>
    <t xml:space="preserve"> Férias Luiz Alberto Martins JuniorFreitas Periodo de férias 22/02 a 23/03/22</t>
  </si>
  <si>
    <t>1/3 Férias Wesley Pereira de Morais Periodo de férias 22/02 a 23/03/22</t>
  </si>
  <si>
    <t xml:space="preserve"> Wesley Pereira de Morais</t>
  </si>
  <si>
    <t xml:space="preserve"> Férias  Wesley Pereira de Morais Periodo de férias 22/02 a 23/03/22</t>
  </si>
  <si>
    <t>1/3 Férias Celia Viana Ferreira de Souza Periodo de férias 22/02 a 23/03/22</t>
  </si>
  <si>
    <t>Celia Viana Ferreira De Souza</t>
  </si>
  <si>
    <t xml:space="preserve"> Férias Celia Viana Ferreira de Souza Periodo de férias 22/02 a 23/03/22</t>
  </si>
  <si>
    <t>1/3 Férias Helen Cristina Paixão Alves Periodo de férias 22/02 a 23/03/22</t>
  </si>
  <si>
    <t xml:space="preserve"> Helen Cristina Paixão Alves</t>
  </si>
  <si>
    <t xml:space="preserve"> Férias Helen Cristina Paixão Alves Periodo de férias 22/02 a 23/03/22</t>
  </si>
  <si>
    <t>1/3 Férias Edson Carlos da Silva Periodo de férias 22/02 a 23/03/22</t>
  </si>
  <si>
    <t xml:space="preserve">Edson Carlos da Silva </t>
  </si>
  <si>
    <t xml:space="preserve"> Férias Edson Carlos da Silva Periodo de férias 22/02 a 23/03/22</t>
  </si>
  <si>
    <t>1/3 Férias Giorgia Pilar Cardoso Pires Periodo de férias 22/02 a 23/03/22</t>
  </si>
  <si>
    <t>Giorgia Pilar Cardoso Pires</t>
  </si>
  <si>
    <t xml:space="preserve"> Férias Giorgia Pilar Cardoso Pires Periodo de férias 22/02 a 23/03/22</t>
  </si>
  <si>
    <t>1/3 Férias Roberto Pereira da Silva Periodo de férias 22/02 a 23/03/22</t>
  </si>
  <si>
    <t>Roberto Pereira da Silva</t>
  </si>
  <si>
    <t xml:space="preserve"> Férias Roberto Pereira da Silva Periodo de férias 22/02 a 23/03/22</t>
  </si>
  <si>
    <t>1/3 Férias Wiliam Douglas dos Santos Ferreira Periodo de férias 22/02 a 23/03/22</t>
  </si>
  <si>
    <t>Wiliam Douglas dos Santos Ferreira</t>
  </si>
  <si>
    <t xml:space="preserve"> Férias Wiliam Douglas dos Santos Ferreira Periodo de férias 22/02 a 23/03/22</t>
  </si>
  <si>
    <t>Diaria de Viagem a funcionario Daniel Paruca Barroso ref. Translado de adolescente</t>
  </si>
  <si>
    <t>Daniel Paruca Barroso</t>
  </si>
  <si>
    <t>Diaria de Viagem a funcionario Diego Artur da Silva ref. Translado de adolescente</t>
  </si>
  <si>
    <t>Diego Artur da Silva Souza</t>
  </si>
  <si>
    <t>INSS Patronal  ref. 01/2022</t>
  </si>
  <si>
    <t>32241807636-18</t>
  </si>
  <si>
    <t>Recarga de 6 cartucho para impressão</t>
  </si>
  <si>
    <t>Etenesil Ricardo De Oliveira Cruz</t>
  </si>
  <si>
    <t>nota Fiscal</t>
  </si>
  <si>
    <t>Compra de itens para Oficina de esportes</t>
  </si>
  <si>
    <t>Soccer Comercio de Artigos Esportivos</t>
  </si>
  <si>
    <t>Peças para manutenção no sistema de aquecedor</t>
  </si>
  <si>
    <t>Sol Service Ltda</t>
  </si>
  <si>
    <t>Prestação de Serviço  para manutenção no sistema de aquecedor</t>
  </si>
  <si>
    <t>Material de Limpeza Und. Lindeia</t>
  </si>
  <si>
    <t>Marcos Regenis Jose de Sousa E Cia</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</si>
  <si>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</si>
  <si>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</si>
  <si>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</si>
  <si>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</si>
  <si>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</si>
  <si>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</si>
  <si>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Solimar da Silva Strobel</t>
  </si>
  <si>
    <t>Jaqueline Maria dos Santos Quirino</t>
  </si>
  <si>
    <t>Leandro De Assis Neves</t>
  </si>
  <si>
    <t>Kellen Felix Rodrigues da Silva</t>
  </si>
  <si>
    <t>1/3 Férias Keila Lucia Barbosa Periodo de férias 21/02 a 22/03/22</t>
  </si>
  <si>
    <t>Keila Lucia Barbosa</t>
  </si>
  <si>
    <t xml:space="preserve"> Férias Keila Lucia Barbosa Periodo de férias 22/02 a 23/03/22</t>
  </si>
  <si>
    <t>1/3 Férias Denis de Moura Ferreira Periodo de férias 21/02 a 22/03/22</t>
  </si>
  <si>
    <t xml:space="preserve"> Denis de Moura Ferreira</t>
  </si>
  <si>
    <t xml:space="preserve"> Férias  Denis de Moura Ferreira Periodo de férias 22/02 a 23/03/22</t>
  </si>
  <si>
    <t>1/3 Férias Danilo Rodrigues Pilo de Araujo Periodo de férias 21/02 a 22/03/22</t>
  </si>
  <si>
    <t xml:space="preserve">Danilo Rodrigues Pilo de Araujo </t>
  </si>
  <si>
    <t xml:space="preserve"> Férias Danilo Rodrigues Pilo de Araujo  Periodo de férias 22/02 a 23/03/22</t>
  </si>
  <si>
    <t>1/3 Férias Patricia Barbosa de Castro Periodo de férias 21/02 a 22/03/22</t>
  </si>
  <si>
    <t>Patricia Barbosa de Castro</t>
  </si>
  <si>
    <t xml:space="preserve"> Férias Patricia Barbosa de Castro  Periodo de férias 22/02 a 23/03/22</t>
  </si>
  <si>
    <t>1/3 Férias Paulo Marcio Rocha Barbosa Santos Periodo de férias 21/02 a 22/03/22</t>
  </si>
  <si>
    <t>Paulo Marcio Rocha Barbosa Santos</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</si>
  <si>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</si>
  <si>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</si>
  <si>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</si>
  <si>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</si>
  <si>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</si>
  <si>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</si>
  <si>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</si>
  <si>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</si>
  <si>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</si>
  <si>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</si>
  <si>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</si>
  <si>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</si>
  <si>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</si>
  <si>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</si>
  <si>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</si>
  <si>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</si>
  <si>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</si>
  <si>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</si>
  <si>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</si>
  <si>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</si>
  <si>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</si>
  <si>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</si>
  <si>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</si>
  <si>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</si>
  <si>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</si>
  <si>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</si>
  <si>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</si>
  <si>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</si>
  <si>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</si>
  <si>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</si>
  <si>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</si>
  <si>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</si>
  <si>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</si>
  <si>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</si>
  <si>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</si>
  <si>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1/3 Férias Buna Cristina da Silva Pires Periodo de férias 23/02 a 24/03/22</t>
  </si>
  <si>
    <t xml:space="preserve"> Buna Cristina da Silva Pires</t>
  </si>
  <si>
    <t>Férias Buna Cristina da Silva Pires Periodo de férias 23/02 a 24/03/22</t>
  </si>
  <si>
    <t>1/3 Férias Gabriela Cristina Correa da Silva  Periodo de férias 23/02 a 24/03/22</t>
  </si>
  <si>
    <t xml:space="preserve"> Gabriela Cristina Correa da Silva</t>
  </si>
  <si>
    <t>Férias Gabriela Cristina Correa da Silva  Periodo de férias 23/02 a 24/03/22</t>
  </si>
  <si>
    <t>1/3 Férias Helio Xavier De Assis  Periodo de férias 23/02 a 24/03/22</t>
  </si>
  <si>
    <t>Helio Xavier De Assis</t>
  </si>
  <si>
    <t>Férias Helio Xavier De Assis  Periodo de férias 23/02 a 24/03/22</t>
  </si>
  <si>
    <t>1/3 Férias Isabelle Pereira de Freitas Periodo de férias 23/02 a 24/03/22</t>
  </si>
  <si>
    <t>Isabelle Pereira de Freitas</t>
  </si>
  <si>
    <t>Férias Isabelle Pereira de Freitas Periodo de férias 23/02 a 24/03/22</t>
  </si>
  <si>
    <t>1/3 Férias Ricardo Eustaquio de Queiroz Periodo de férias 23/02 a 24/03/22</t>
  </si>
  <si>
    <t>Ricardo Eustaquio de Queiroz</t>
  </si>
  <si>
    <t xml:space="preserve"> Férias Ricardo Eustaquio de Queiroz Periodo de férias 23/02 a 24/03/22</t>
  </si>
  <si>
    <t>1/3 Férias Ernane Chagas da Silva Periodo de férias 23/02 a 24/03/22</t>
  </si>
  <si>
    <t>Ernane Chagas da Silva</t>
  </si>
  <si>
    <t xml:space="preserve"> Férias Ernane Chagas da SilvaPeriodo de férias 23/02 a 24/03/22</t>
  </si>
  <si>
    <t>1/3 Férias Nilton Vitor Botelho Periodo de férias 23/02 a 24/03/22</t>
  </si>
  <si>
    <t>Nilton Vitor Botelho</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</si>
  <si>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</si>
  <si>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</si>
  <si>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</si>
  <si>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</si>
  <si>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Calibração de aparelho de pressão</t>
  </si>
  <si>
    <t>Assistencia Tecnica Copati e Cardoso Ltda</t>
  </si>
  <si>
    <t>Plotagem porta de vidro da entrada da sede</t>
  </si>
  <si>
    <t>Luana Rany Silva Soares</t>
  </si>
  <si>
    <t>Recarga de cartão de combustível para und.Ipatinga</t>
  </si>
  <si>
    <t>041864020-1</t>
  </si>
  <si>
    <t>Lavanderia Und. Horto</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</si>
  <si>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</si>
  <si>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</si>
  <si>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</si>
  <si>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</si>
  <si>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</si>
  <si>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</si>
  <si>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</si>
  <si>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</si>
  <si>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</si>
  <si>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Web Cam e caixa de som para acompanhamento de audiencias virtuais</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</si>
  <si>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</si>
  <si>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</si>
  <si>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</si>
  <si>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</si>
  <si>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</si>
  <si>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</si>
  <si>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</si>
  <si>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</si>
  <si>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</si>
  <si>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</si>
  <si>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</si>
  <si>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</si>
  <si>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</si>
  <si>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</si>
  <si>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Diaria de viagem para funcionario Felipe Henrique Dos Reis Andrade de Oliveira ref. Participaçao de capacitaçao no centro socioeducativo</t>
  </si>
  <si>
    <t>Felipe Henrique Dos Reis Andrade de Oliveira</t>
  </si>
  <si>
    <t xml:space="preserve">Reembolso passagem a Felipe Henrique dos Reis Andrade de Oliveira ref. Passagem </t>
  </si>
  <si>
    <t>Comercial Ola Ltda</t>
  </si>
  <si>
    <t>Remoção de veiculos Duster na concecionaria para Sete Lagoas</t>
  </si>
  <si>
    <t>M &amp; M Auto Socorro Ltda</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</si>
  <si>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</si>
  <si>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</si>
  <si>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</si>
  <si>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</si>
  <si>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</si>
  <si>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</si>
  <si>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</si>
  <si>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</si>
  <si>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</si>
  <si>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Material de Limpeza Und. Araxá</t>
  </si>
  <si>
    <t xml:space="preserve">Instalação de aparelho ar condicionado </t>
  </si>
  <si>
    <t>Bras Climatização Ltda</t>
  </si>
  <si>
    <t>Recarga de Vale Transporte 3 Funcionarios</t>
  </si>
  <si>
    <t>Dois Microfone Gamer para realizaçao de chamadas de video por parte da coordenaçao tecnica e supervisao geral da sede</t>
  </si>
  <si>
    <t>Oficina dos Bits Ltda</t>
  </si>
  <si>
    <t>Confecção de 3 chaves tetras e 2 chaves simples das portas principais da unidade</t>
  </si>
  <si>
    <t>Jose Felicio da Silva</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</si>
  <si>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</si>
  <si>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</si>
  <si>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</si>
  <si>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</si>
  <si>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</si>
  <si>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</si>
  <si>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</si>
  <si>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</si>
  <si>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</si>
  <si>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</si>
  <si>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</si>
  <si>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Diaría de viagem funcionario Rafael Lourenço Pontelo  ref. A entrega do adolescente para familia decorrente do processo de desinternação.</t>
  </si>
  <si>
    <t xml:space="preserve"> Rafael Lourenço Pontelo</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</si>
  <si>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</si>
  <si>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</si>
  <si>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</si>
  <si>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</si>
  <si>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</si>
  <si>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</si>
  <si>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</si>
  <si>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</si>
  <si>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</si>
  <si>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</si>
  <si>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</si>
  <si>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15 Copias de Chaves simples, 6 copias de chaves de cadeado e 2 copias de tetra chave</t>
  </si>
  <si>
    <t>Patricia Cristina Leandro Fernandes</t>
  </si>
  <si>
    <t>Realização de lanches nas reunioes da Suase.</t>
  </si>
  <si>
    <t>Comercial Olebar Ltda</t>
  </si>
  <si>
    <t xml:space="preserve">Disjuntor trip </t>
  </si>
  <si>
    <t xml:space="preserve">Eletrogeraes Comercio Varejista </t>
  </si>
  <si>
    <t>Compra de itens de material eletrico para Reestabelecimento de energia no quadro de distribuiçao dos alojamentos</t>
  </si>
  <si>
    <t>Aline Pereira Do Amaral Pacheco</t>
  </si>
  <si>
    <t>Recarga de Vale transporte 4 funcionarios</t>
  </si>
  <si>
    <t>Turi Transporte Urbano Rodoviaria e Intermunicipal Ltda</t>
  </si>
  <si>
    <t xml:space="preserve">Aquisição de 1 Hd externo e  1 servidor - 8GB </t>
  </si>
  <si>
    <t>Encadernação de 11 apostila regime interno, apostila de comissão interdisciplinar</t>
  </si>
  <si>
    <t xml:space="preserve">Gef Comunicação Visual e soluçoes em impressao </t>
  </si>
  <si>
    <t>Compra de 62 unidades de Mascaras KN 95 para unidade Santa Clara</t>
  </si>
  <si>
    <t xml:space="preserve">Aquisição de 1 Switch 24 p </t>
  </si>
  <si>
    <t xml:space="preserve">Reestruturaçao de rede </t>
  </si>
  <si>
    <t>Materiais para reparo na unidade</t>
  </si>
  <si>
    <t>Construir Dep. Material Construçao</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</si>
  <si>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</si>
  <si>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</si>
  <si>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</si>
  <si>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</si>
  <si>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</si>
  <si>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</si>
  <si>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</si>
  <si>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Compra de 24 unidades de Mascaras KN95 para unidade Andradas</t>
  </si>
  <si>
    <t>Desentupimento da rede central de esgoto, limpeza da calha</t>
  </si>
  <si>
    <t>Supremax Desentupidora Ltda</t>
  </si>
  <si>
    <t>Serviço de Configuraçao de rede</t>
  </si>
  <si>
    <t>2° Parcela restruturaçao de rede</t>
  </si>
  <si>
    <t>Recarga de Vale transporte 186 funcionarios</t>
  </si>
  <si>
    <t>Compra de 6 EPI - Botas</t>
  </si>
  <si>
    <t>Vital Equipamentos De Proteçao Eireli</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</si>
  <si>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</si>
  <si>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</si>
  <si>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</si>
  <si>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</si>
  <si>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</si>
  <si>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</si>
  <si>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</si>
  <si>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</si>
  <si>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</si>
  <si>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Férias Alan da Silva Dias Periodo de férias 01/03 a 30/03/22</t>
  </si>
  <si>
    <t>1/3 Férias Alexandre Antero de Moura Periodo de férias 01/03 a 30/03/22</t>
  </si>
  <si>
    <t>Alexandre Antero de Moura</t>
  </si>
  <si>
    <t xml:space="preserve"> Férias Alexandre Antero de Moura Periodo de férias 01/03 a 30/03/22</t>
  </si>
  <si>
    <t>1/3 Férias Euclides Francisco da Rocha Junior Periodo de férias 01/03 a 30/03/22</t>
  </si>
  <si>
    <t>Euclides Franciso da Rocha Junior</t>
  </si>
  <si>
    <t>Férias Euclides Francisco da Rocha Junior Periodo de férias 01/03 a 30/03/22</t>
  </si>
  <si>
    <t>1/3 Férias Leidiane Dantas Barbosa Periodo de férias 01/03 a 30/03/22</t>
  </si>
  <si>
    <t>Leidiane Dantas Barbosa</t>
  </si>
  <si>
    <t>Férias Leidiane Dantas Barbosa Periodo de férias 01/03 a 30/03/22</t>
  </si>
  <si>
    <t>1/3 Férias Lucimar De Jeus Alves da Rocha Periodo de férias 01/03 a 30/03/22</t>
  </si>
  <si>
    <t>Lucimar De Jesus Alves da Rocha</t>
  </si>
  <si>
    <t xml:space="preserve"> Férias Lucimar De Jeus Alves da Rocha Periodo de férias 01/03 a 30/03/22</t>
  </si>
  <si>
    <t>1/3 Férias Mauro Medeiros de Andrade Periodo de férias 01/03 a 30/03/22</t>
  </si>
  <si>
    <t>Mauro Medeiros de Andrade</t>
  </si>
  <si>
    <t xml:space="preserve"> Férias  Mauro Medeiros de Andrade Periodo de férias 01/03 a 30/03/22</t>
  </si>
  <si>
    <t>1/3 Férias Richardson Campos Miranda Periodo de férias 01/03 a 30/03/22</t>
  </si>
  <si>
    <t>Richardson Campos Miranda</t>
  </si>
  <si>
    <t xml:space="preserve"> Férias Richardson Campos Miranda Periodo de férias 01/03 a 30/03/22</t>
  </si>
  <si>
    <t>1/3 Férias Jonata Angelo Wagner da Silva Periodo de férias 01/03 a 30/03/22</t>
  </si>
  <si>
    <t>Jonata Angelo Wagner da Silva</t>
  </si>
  <si>
    <t>Férias Jonata Angelo Wagner da Silva Periodo de férias 01/03 a 30/03/22</t>
  </si>
  <si>
    <t>1/3 Férias Marlucia da Silva Alves Periodo de férias 01/03 a 30/03/22</t>
  </si>
  <si>
    <t>Marlucia Da Silva Alves</t>
  </si>
  <si>
    <t xml:space="preserve"> Férias Marlucia da Silva Alves Periodo de férias 01/03 a 30/03/22</t>
  </si>
  <si>
    <t>1/3 Férias Flavia Tessarini Prata Periodo de férias 01/03 a 30/03/22</t>
  </si>
  <si>
    <t>Flavia Tessarini Prata</t>
  </si>
  <si>
    <t>Férias Flavia Tessarini Prata Periodo de férias 01/03 a 30/03/22</t>
  </si>
  <si>
    <t>1/3 Férias Luciane Camila Montijo Periodo de férias 01/03 a 30/03/22</t>
  </si>
  <si>
    <t>Luciane Camila Montijo</t>
  </si>
  <si>
    <t>1Férias Luciane Camila Montijo Periodo de férias 01/03 a 30/03/22</t>
  </si>
  <si>
    <t>Vinicius Couto Maciel</t>
  </si>
  <si>
    <t>Alexandre Luiz de Oliveira</t>
  </si>
  <si>
    <t xml:space="preserve">Ana Julia Rosa </t>
  </si>
  <si>
    <t>Dalila Izidoro Babilonia</t>
  </si>
  <si>
    <t>Douglas Vinicius De Oliveira</t>
  </si>
  <si>
    <t>Jefferson Esrom Xavier Lopes Cordeiro</t>
  </si>
  <si>
    <t>João Pedro Alves de Souza</t>
  </si>
  <si>
    <t>Marisa Afonso Tomaz</t>
  </si>
  <si>
    <t>Weber Fernandes Dos Santos</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</si>
  <si>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</si>
  <si>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</si>
  <si>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</si>
  <si>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</si>
  <si>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</si>
  <si>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</si>
  <si>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</si>
  <si>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</si>
  <si>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</si>
  <si>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Compra de itens para Projeto de Oficina artesanal</t>
  </si>
  <si>
    <t>Ponto do artesao Ltda</t>
  </si>
  <si>
    <t>Manutenção Eletrica no quadro geral de energia</t>
  </si>
  <si>
    <t>Atomos Desentupidora e detedizadora Eireli</t>
  </si>
  <si>
    <t>2022/27</t>
  </si>
  <si>
    <t>41889663-1</t>
  </si>
  <si>
    <t>Compra de itens para Oficina de carnaval</t>
  </si>
  <si>
    <t>Gonçalves e Cecilio Ltda</t>
  </si>
  <si>
    <t>12208664536-3</t>
  </si>
  <si>
    <t>Massa mini pizza para oficina datas comemorativas</t>
  </si>
  <si>
    <t xml:space="preserve">Material para manutenção eletrica </t>
  </si>
  <si>
    <t>0122008664607-6</t>
  </si>
  <si>
    <t>Telefone Movel</t>
  </si>
  <si>
    <t>012209042820-7</t>
  </si>
  <si>
    <t>Makker com de Produtos</t>
  </si>
  <si>
    <t>1/3 Férias Davidson Justino Ferreira Periodo de férias 03/03 a 01/04/22</t>
  </si>
  <si>
    <t>Davidson Justino Ferreira Araujo</t>
  </si>
  <si>
    <t>Férias Davidson Justino Ferreira Periodo de férias 03/03 a 01/04/22</t>
  </si>
  <si>
    <t>1/3 Férias Adão Cardoso da Mata Periodo de férias 02/03 a 31/03/22</t>
  </si>
  <si>
    <t>Adão Cardoso da Mata</t>
  </si>
  <si>
    <t>Férias Adão Cardoso da Mata Periodo de férias 02/03 a 31/03/22</t>
  </si>
  <si>
    <t>1/3 Férias Adriano Eduardo Quintão Periodo de férias 02/03 a 31/03/22</t>
  </si>
  <si>
    <t>Adriano Eduardo Quintão</t>
  </si>
  <si>
    <t xml:space="preserve"> Férias Adriano Eduardo Quintão Periodo de férias 02/03 a 31/03/22</t>
  </si>
  <si>
    <t>1/3 Férias Alex dos Santos Periodo de férias 02/03 a 31/03/22</t>
  </si>
  <si>
    <t>Alex dos Santos</t>
  </si>
  <si>
    <t>Férias Alex dos Santos Periodo de férias 02/03 a 31/03/22</t>
  </si>
  <si>
    <t>1/3 Férias Ana Paula Ferreira de França Periodo de férias 02/03 a 31/03/22</t>
  </si>
  <si>
    <t>Ana Paula Ferreira de França</t>
  </si>
  <si>
    <t xml:space="preserve"> Férias Ana Paula Ferreira de França Periodo de férias 02/03 a 31/03/22</t>
  </si>
  <si>
    <t>1/3 Férias Breno Ribeiro Domingos Periodo de férias 03/03 a 01/04/22</t>
  </si>
  <si>
    <t>Breno Ribeiro Domingos</t>
  </si>
  <si>
    <t xml:space="preserve"> Férias Breno Ribeiro Domingos Periodo de férias 03/03 a 01/04/22</t>
  </si>
  <si>
    <t>1/3 Férias Carlos Patrick Pereira da SilvaPeriodo de férias 02/03 a 31/03/22</t>
  </si>
  <si>
    <t>Carlos Patrick Pereira da Silva</t>
  </si>
  <si>
    <t xml:space="preserve"> Férias Carlos Patrick Pereira da SilvaPeriodo de férias 02/03 a 31/03/22</t>
  </si>
  <si>
    <t>1/3 Férias Cinara Helena De Souza Santos Periodo de férias 02/03 a 25/03/22</t>
  </si>
  <si>
    <t>Cinara Helena de Souza Santos</t>
  </si>
  <si>
    <t>Férias Cinara Helena De Souza Santos Periodo de férias 02/03 a 25/03/22</t>
  </si>
  <si>
    <t>1/3 Férias Cosmelir Marques da Silva Periodo de férias 02/03 a 31/03/22</t>
  </si>
  <si>
    <t>Cosmelir Marques Da Silva</t>
  </si>
  <si>
    <t xml:space="preserve"> Férias Cosmelir Marques da Silva Periodo de férias 02/03 a 31/03/22</t>
  </si>
  <si>
    <t>1/3 Férias Edson de Souza Pinto periodo de férias 03/03 a 01/04/22</t>
  </si>
  <si>
    <t>Edson de Souza Pinto</t>
  </si>
  <si>
    <t xml:space="preserve"> Férias Edson de Souza Pinto periodo de férias 03/03 a 01/04/22</t>
  </si>
  <si>
    <t>1/3 Férias Elaine Lucia Eugenio Teixeira periodo de férias 02/03 a 31/03/22</t>
  </si>
  <si>
    <t>Elaine Lucia Eugenio Teixeira</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</si>
  <si>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</si>
  <si>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</si>
  <si>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</si>
  <si>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</si>
  <si>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</si>
  <si>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 xml:space="preserve"> Férias Giovanni Alberto da Sivla periodo de férias 02/03 a 16/03/22</t>
  </si>
  <si>
    <t>1/3 Férias Gleison Ferreira Cavalcante periodo de férias 03/03 a 01/04/22</t>
  </si>
  <si>
    <t>Gleison Ferreira Cavalcante</t>
  </si>
  <si>
    <t>Férias Gleison Ferreira Cavalcante periodo de férias 03/03 a 01/04/22</t>
  </si>
  <si>
    <t>1/3 Férias Jeferson Tadeu Souza Fernandes periodo de férias 04/03 a 02/04/2022</t>
  </si>
  <si>
    <t>Jeferson Tadeu Souza Fernandes</t>
  </si>
  <si>
    <t>Férias Jeferson Tadeu Souza Fernandes periodo de férias 04/03 a 02/04/2022</t>
  </si>
  <si>
    <t>1/3 Férias Luiz Henrique Santos Roza  periodo de férias 03/03 a 01/04/2022</t>
  </si>
  <si>
    <t>Luiz Henrique Santos Rosa</t>
  </si>
  <si>
    <t>Férias Luiz Henrique Santos Roza  periodo de férias 03/03 a 01/04/2022</t>
  </si>
  <si>
    <t>1/3 Férias Matheus Gazel Lima  periodo de férias 02/03 a 16/03/2022</t>
  </si>
  <si>
    <t>Mathueus Gazel Lima</t>
  </si>
  <si>
    <t>Férias Matheus Gazel Lima  periodo de férias 02/03 a 16/03/2022</t>
  </si>
  <si>
    <t>1/3 Férias Ritiele Madeira De Sena  periodo de férias 03/03 a 01/04/2022</t>
  </si>
  <si>
    <t>Ritiele Madeira de Sena</t>
  </si>
  <si>
    <t xml:space="preserve"> Férias Ritiele Madeira De Sena  periodo de férias 03/03 a 01/04/2022</t>
  </si>
  <si>
    <t>1/3 Férias Silviandro Mendes Rodrigues  periodo de férias 02/03 a 31/03/2022</t>
  </si>
  <si>
    <t>Silviandro Mendes Rodrigues</t>
  </si>
  <si>
    <t>Férias Silviandro Mendes Rodrigues  periodo de férias 02/03 a 31/03/2022</t>
  </si>
  <si>
    <t>Diaria de Viagem Funcionario Bruno Antonio Pinto ref. A acompanhamento do adolescente em razao do desligamento do mesmo da unidade</t>
  </si>
  <si>
    <t>Bruno Antonio Pinto</t>
  </si>
  <si>
    <t>Diaria de Viagem Funcionario Eduardo de Oliveira Carvalho ref. A acompanhamento do adolescente em razao do desligamento do mesmo da unidade</t>
  </si>
  <si>
    <t>Cesar Rodrigo da Silva</t>
  </si>
  <si>
    <t>Valtair Gonçalves Borges</t>
  </si>
  <si>
    <t xml:space="preserve">Reembolso do  Funcionario Eduardo de Oliveira Carvalho ref. Pedagio </t>
  </si>
  <si>
    <t>054237880751491-32</t>
  </si>
  <si>
    <t>Compra de 42 Pratos de  plastico para substituir os de vidro na hora das refeiçoes</t>
  </si>
  <si>
    <t>Iara Maria Felipe Ribeiro</t>
  </si>
  <si>
    <t xml:space="preserve">Sorte Gás </t>
  </si>
  <si>
    <t>5259629-0</t>
  </si>
  <si>
    <t>Lanche para curso</t>
  </si>
  <si>
    <t>Apoio Mineiro</t>
  </si>
  <si>
    <t xml:space="preserve">Compra de uma Central PABX  </t>
  </si>
  <si>
    <t>Placas e conector para montagem da central do PABX</t>
  </si>
  <si>
    <t>12210045871-5</t>
  </si>
  <si>
    <t>1° parcela da cela para adaptaçao dos veiculos Duster</t>
  </si>
  <si>
    <t>41926566-1</t>
  </si>
  <si>
    <t>41926377-1</t>
  </si>
  <si>
    <t>Drogamaxi Drogaria Eireli</t>
  </si>
  <si>
    <t>170045396764-6</t>
  </si>
  <si>
    <t>Passagem de cabeamento para Ramais</t>
  </si>
  <si>
    <t>Solutel Soluçoes em Telecomuniçaoes Eireli</t>
  </si>
  <si>
    <t>Equipamentos para enfermagem</t>
  </si>
  <si>
    <t>Dental Gontijo Ltda</t>
  </si>
  <si>
    <t>Recarga de 13 extintores</t>
  </si>
  <si>
    <t xml:space="preserve">Terencio Equipamentos Contraincendio </t>
  </si>
  <si>
    <t>Hospedagem Ronielle Lopes Caetano e Aquila Augusto da Silva dia 09/02/ a 11/02/2022</t>
  </si>
  <si>
    <t>Havanna Pallace Hotelaria Epp</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</si>
  <si>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</si>
  <si>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</si>
  <si>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</si>
  <si>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</si>
  <si>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</si>
  <si>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</si>
  <si>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</si>
  <si>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</si>
  <si>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</si>
  <si>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</si>
  <si>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</si>
  <si>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</si>
  <si>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Férias Thulio Marcelo Pires bonfim Luna periodo de férias 07/03 a 05/04/2022</t>
  </si>
  <si>
    <t>1/3 Férias Andrea Giane Santos Tavares Paula periodo de férias 07/03 a 05/04/2022</t>
  </si>
  <si>
    <t xml:space="preserve">Andrea Giane Santos Tavares Paula </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</si>
  <si>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</si>
  <si>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</si>
  <si>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</si>
  <si>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</si>
  <si>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</si>
  <si>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 xml:space="preserve"> Férias Glaucia Regina Camargo Raposo periodo de férias 07/03 a 05/04/2022</t>
  </si>
  <si>
    <t>1/3 Férias Jeferson Lopes dos Santos periodo de férias 05/03 a 03/04/2022</t>
  </si>
  <si>
    <t>Jeferson Lopes dos Santos</t>
  </si>
  <si>
    <t xml:space="preserve"> Férias Jeferson Lopes dos Santos periodo de férias 05/03 a 03/04/2022</t>
  </si>
  <si>
    <t>1/3 Férias Jeferson Lopes dos Santos periodo de férias 07/03 a 05/04/2022</t>
  </si>
  <si>
    <t>Marcia Cristina Leite Gonçalves</t>
  </si>
  <si>
    <t>Férias Jeferson Lopes dos Santos periodo de férias 07/03 a 05/04/2022</t>
  </si>
  <si>
    <t>1/3 Férias Michel dos Santos Pereira periodo de férias 07/03 a 05/04/2022</t>
  </si>
  <si>
    <t>Michel dos Santos Pereira</t>
  </si>
  <si>
    <t>Férias Michel dos Santos Pereira periodo de férias 07/03 a 05/04/2022</t>
  </si>
  <si>
    <t>1/3 Férias Raquel Aparecida Barbosa de Souza periodo de férias 07/03 a 21/03/2022</t>
  </si>
  <si>
    <t>Raquel Aparecida Barbosa de Souza</t>
  </si>
  <si>
    <t xml:space="preserve"> Férias Raquel Aparecida Barbosa de Souza periodo de férias 07/03 a 21/03/2022</t>
  </si>
  <si>
    <t>1/3 Férias Ronaldo Jose Soares Silva periodo de férias 07/03 a 05/04/2022</t>
  </si>
  <si>
    <t>Ronaldo Jose Soares Silva</t>
  </si>
  <si>
    <t>Férias Ronaldo Jose Soares Silva periodo de férias 07/03 a 05/04/2022</t>
  </si>
  <si>
    <t>1/3 Férias Sidney Dias Soares periodo de férias 05/03 a 03/04/2022</t>
  </si>
  <si>
    <t>Sidney Dias Soares</t>
  </si>
  <si>
    <t>1/3 Férias Valdomiro Nunes Da Silva periodo de férias 07/03 a 05/04/2022</t>
  </si>
  <si>
    <t>Valdomiro Nunes Da Silva</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</si>
  <si>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</si>
  <si>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</si>
  <si>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</si>
  <si>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</si>
  <si>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</si>
  <si>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</si>
  <si>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</si>
  <si>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</si>
  <si>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</si>
  <si>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</si>
  <si>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 xml:space="preserve">Compra de vestuario para adolescentes </t>
  </si>
  <si>
    <t>Jaqueline Marcelina de Jesus</t>
  </si>
  <si>
    <t>Rendimento aplicação TRUST</t>
  </si>
  <si>
    <t>20211129 000052</t>
  </si>
  <si>
    <t>Aquisição de uma TV 32 HDMI</t>
  </si>
  <si>
    <t>Cemig Distribuição S/A</t>
  </si>
  <si>
    <t>Everlimp Comercio e Distribuidora Eireli</t>
  </si>
  <si>
    <t>IPTU 2/11 - Sede Administrativa - Rua Araguari, 511.</t>
  </si>
  <si>
    <t>Relogio de parede para controle dos procedimentos realizados pela equipe de segurança e monitores</t>
  </si>
  <si>
    <t>D7 Eletronicos</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</si>
  <si>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</si>
  <si>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</si>
  <si>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</si>
  <si>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</si>
  <si>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</si>
  <si>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</si>
  <si>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</si>
  <si>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</si>
  <si>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</si>
  <si>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</si>
  <si>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</si>
  <si>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</si>
  <si>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</si>
  <si>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</si>
  <si>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</si>
  <si>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</si>
  <si>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Compra de tintas para obra na unidadede</t>
  </si>
  <si>
    <t>Atacado das Tintas Ltda</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</si>
  <si>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</si>
  <si>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</si>
  <si>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</si>
  <si>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</si>
  <si>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</si>
  <si>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</si>
  <si>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</si>
  <si>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</si>
  <si>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</si>
  <si>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</si>
  <si>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</si>
  <si>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Katia Almeida de Assis</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</si>
  <si>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</si>
  <si>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</si>
  <si>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</si>
  <si>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</si>
  <si>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</si>
  <si>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1/3 Férias Rosania Marques Batista  Periodo de férias 10/03/2022 a 08/04/2022</t>
  </si>
  <si>
    <t>Férias Vitor Gustavo Aquino Meira  Periodo de férias 09/03/2022 a 23/03/2022</t>
  </si>
  <si>
    <t>Vitor Gustavo Aquino Meira</t>
  </si>
  <si>
    <t>1/3 Férias Vitor Gustavo Aquino Meira  Periodo de férias 09/03/2022 a 23/03/2022</t>
  </si>
  <si>
    <t>Férias Elias Rodrigues de Paula  Periodo de férias 10/03/2022 a 08/04/2022</t>
  </si>
  <si>
    <t>Elias Rodrigue de Paula</t>
  </si>
  <si>
    <t>1/3 Férias Elias Rodrigues de Paula  Periodo de férias 10/03/2022 a 08/04/2022</t>
  </si>
  <si>
    <t>Férias Lozangelo Jose Rodrigues  Periodo de férias 09/03/2022 a 07/04/2022</t>
  </si>
  <si>
    <t>Lozangelo Jose Rodrigues</t>
  </si>
  <si>
    <t>1/3 Férias Lozangelo Jose Rodrigues  Periodo de férias 09/03/2022 a 07/04/2022</t>
  </si>
  <si>
    <t>Cledson de Oliveira Correa</t>
  </si>
  <si>
    <t>Férias Debora Cristina de Moura  Periodo de férias 09/03/2022 a 07/04/2022</t>
  </si>
  <si>
    <t>Debora Cristina de Moura</t>
  </si>
  <si>
    <t>1/3 Férias Debora Cristina de Moura  Periodo de férias 09/03/2022 a 07/04/2022</t>
  </si>
  <si>
    <t>Férias Mizael Bezerra de Oliveira  Periodo de férias 08/03/2022 a 06/04/2022</t>
  </si>
  <si>
    <t>Mizael Bezerra de Oliveira</t>
  </si>
  <si>
    <t>1/3 Férias Mizael Bezerra de Oliveira  Periodo de férias 08/03/2022 a 06/04/2022</t>
  </si>
  <si>
    <t>Férias Wagner Ferreira Duarte  Periodo de férias 08/03/2022 a 06/04/2022</t>
  </si>
  <si>
    <t>Wagner Ferreira Duarte</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</si>
  <si>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</si>
  <si>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</si>
  <si>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</si>
  <si>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</si>
  <si>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</si>
  <si>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</si>
  <si>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</si>
  <si>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</si>
  <si>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</si>
  <si>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</si>
  <si>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</si>
  <si>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50266219694-61</t>
  </si>
  <si>
    <t xml:space="preserve">Três Boias elétrica para que seja instalada na caixa d' agua </t>
  </si>
  <si>
    <t>Iguacu Bombas Ltda</t>
  </si>
  <si>
    <t>Levino da Conceição Ribeiro</t>
  </si>
  <si>
    <t>50266219692-77</t>
  </si>
  <si>
    <t>Compra de dois rodos de aluminio 60 cm</t>
  </si>
  <si>
    <t>Gamma Industria e Comercio de Embalagens Eireli</t>
  </si>
  <si>
    <t>Tarifa bancaria Plano adapt 02/2022</t>
  </si>
  <si>
    <t>Alimentação Und. Unaí</t>
  </si>
  <si>
    <t>LDC Comercio Eireli EPP</t>
  </si>
  <si>
    <t>Roupa de cama, toalha para unidade</t>
  </si>
  <si>
    <t>Organizaçao Alves  Carvalho Ltda</t>
  </si>
  <si>
    <t>Compra de seis webcam HD 720 para uso pela direção, segurança e equipe tecnica para reunioes e audiencias</t>
  </si>
  <si>
    <t>Marinho Empreendimentos Ltda</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</si>
  <si>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</si>
  <si>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</si>
  <si>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</si>
  <si>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</si>
  <si>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</si>
  <si>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</si>
  <si>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</si>
  <si>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</si>
  <si>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</si>
  <si>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</si>
  <si>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</si>
  <si>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</si>
  <si>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</si>
  <si>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</si>
  <si>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</si>
  <si>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</si>
  <si>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</si>
  <si>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</si>
  <si>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</si>
  <si>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</si>
  <si>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</si>
  <si>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</si>
  <si>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</si>
  <si>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</si>
  <si>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</si>
  <si>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Compra de 2 cartucho Tanque Toner</t>
  </si>
  <si>
    <t>Aline Loren De Avila Castro</t>
  </si>
  <si>
    <t>Manutenção Veiculo</t>
  </si>
  <si>
    <t>Marinelli Team Auto Mecanica Ltda</t>
  </si>
  <si>
    <t>Seguro de vida ref. 02/2022</t>
  </si>
  <si>
    <t>Boleto bancário</t>
  </si>
  <si>
    <t>Compra de 10 Cortadores de Unha para higiene pessoal dos adolescentes</t>
  </si>
  <si>
    <t>Drogaria Karine Ltda</t>
  </si>
  <si>
    <t>Roupa de cama, toalha e manta para unidade</t>
  </si>
  <si>
    <t>PAF BH Benefícios ref.02/2022</t>
  </si>
  <si>
    <t>PAF GRR ref. 02/2022</t>
  </si>
  <si>
    <t>Material de Higiene Pessoal</t>
  </si>
  <si>
    <t>54381/11</t>
  </si>
  <si>
    <t>Serviço de revisão ao veiculo da unidade</t>
  </si>
  <si>
    <t>Papelaria Orion Ltda</t>
  </si>
  <si>
    <t>PAF virtual ref. 02/2022</t>
  </si>
  <si>
    <t>Bem estar social 02/2022</t>
  </si>
  <si>
    <t>Férias Fabricio Victor Carvalho de Jesus Periodo de férias 14/03/2022 a 12/04/2022</t>
  </si>
  <si>
    <t>Fabricio Victor Carvalho</t>
  </si>
  <si>
    <t>1/3 Férias Fabricio Victor Carvalho de Jesus Periodo de férias 14/03/2022 a 12/04/2022</t>
  </si>
  <si>
    <t>Férias Adriana Fialla Rodrigues Alves Periodo de férias 14/03/2022 a 12/04/2022</t>
  </si>
  <si>
    <t>Adriana Fialla Rodrigues Alves</t>
  </si>
  <si>
    <t>1/3 Férias Adriana Fialla Rodrigues Alves Periodo de férias 14/03/2022 a 12/04/2022</t>
  </si>
  <si>
    <t>Férias Bruno Gomes Barbosa Periodo de férias 14/03/2022 a 12/04/2022</t>
  </si>
  <si>
    <t>Bruno Gomes Barbosa</t>
  </si>
  <si>
    <t>1/3 Férias Bruno Gomes Barbosa Periodo de férias 14/03/2022 a 12/04/2022</t>
  </si>
  <si>
    <t>Férias Carlos Rafael Alves Leite  Periodo de férias 14/03/2022 a 12/04/2022</t>
  </si>
  <si>
    <t>Carlos Rafael Alves Leite</t>
  </si>
  <si>
    <t>1/3 Férias Carlos Rafael Alves Leite  Periodo de férias 14/03/2022 a 12/04/2022</t>
  </si>
  <si>
    <t>Férias Deisiane Aparecida Do Carmos Periodo de férias 14/03/2022 a 12/04/2022</t>
  </si>
  <si>
    <t>Deisiane Aparecida do Carmo</t>
  </si>
  <si>
    <t>1/3 Férias Deisiane Aparecida Do Carmos Periodo de férias 14/03/2022 a 12/04/2022</t>
  </si>
  <si>
    <t>Férias Elaine Maria de Oliveira Periodo de férias 14/03/2022 a 12/04/2022</t>
  </si>
  <si>
    <t>Elaine Maria de Oliveira</t>
  </si>
  <si>
    <t>1/3 Férias Elaine Maria de Oliveira Periodo de férias 14/03/2022 a 12/04/2022</t>
  </si>
  <si>
    <t>Férias Gislaine Pereira Saraiva Periodo de férias 14/03/2022 a 12/04/2022</t>
  </si>
  <si>
    <t>Gislaine Pereira Saraiva</t>
  </si>
  <si>
    <t>1/3 Férias Gislaine Pereira Saraiva Periodo de férias 14/03/2022 a 12/04/2022</t>
  </si>
  <si>
    <t>Férias Isabela Mariana Silva Vespasiano Aganeti  Periodo de férias 14/03/2022 a 12/04/2022</t>
  </si>
  <si>
    <t>Isabela Mariana Silva Vespasiano Aganeti</t>
  </si>
  <si>
    <t>1/3 Férias Isabela Mariana Silva Vespasiano Aganeti  Periodo de férias 14/03/2022 a 12/04/2022</t>
  </si>
  <si>
    <t>Férias Vitor Bruno Gonçalves Rabelo Periodo de férias 14/03/2022 a 12/04/2022</t>
  </si>
  <si>
    <t>Vitor Bruno Gonçalves Rabelo</t>
  </si>
  <si>
    <t>1/3 Férias Vitor Bruno Gonçalves Rabelo Periodo de férias 14/03/2022 a 12/04/2022</t>
  </si>
  <si>
    <t>Férias Wagner de Paula Silva Periodo de férias 14/03/2022 a 12/04/2022</t>
  </si>
  <si>
    <t>Wagner de Paula Silva</t>
  </si>
  <si>
    <t>1/3 Férias Wagner de Paula Silva Periodo de férias 14/03/2022 a 12/04/2022</t>
  </si>
  <si>
    <t>Férias Paulo Henrique Gomes de Almeida  Periodo de férias 15/03/2022 a 13/04/2022</t>
  </si>
  <si>
    <t>Paulo Henrique Gomes de Almeida</t>
  </si>
  <si>
    <t>1/3 Férias Paulo Henrique Gomes de Almeida  Periodo de férias 15/03/2022 a 13/04/2022</t>
  </si>
  <si>
    <t>Férias Andre Luiz Marques Periodo de férias 15/03/2022 a 13/04/2022</t>
  </si>
  <si>
    <t>Andre Luiz Marques</t>
  </si>
  <si>
    <t>1/3 Férias Andre Luiz Marques Periodo de férias 15/03/2022 a 13/04/2022</t>
  </si>
  <si>
    <t>Férias Rosa Darc Gomes Andrade Souza Periodo de férias 15/03/2022 a 13/04/2022</t>
  </si>
  <si>
    <t>Rosa Darc Gomes Andrade Souza</t>
  </si>
  <si>
    <t>1/3 Férias Rosa Darc Gomes Andrade Souza Periodo de férias 15/03/2022 a 13/04/2022</t>
  </si>
  <si>
    <t>Férias Shirley Machado de Oliveira Periodo de férias 15/03/2022 a 13/04/2022</t>
  </si>
  <si>
    <t>Shirley Machado de Oliveira</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</si>
  <si>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</si>
  <si>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</si>
  <si>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</si>
  <si>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</si>
  <si>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</si>
  <si>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</si>
  <si>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 xml:space="preserve">Reembolso a Ageu Gomes Ferreira Neto ref. Pedagio uberlandia/ tupaciguara </t>
  </si>
  <si>
    <t>Daniela Jose Lourenço</t>
  </si>
  <si>
    <t>Maicon Cristian De Sousa</t>
  </si>
  <si>
    <t>Maxuel Bispo Dos Santos</t>
  </si>
  <si>
    <t>Instalação de grades de proteção nas janelas do refeitorio, banheiros e sala de informatica</t>
  </si>
  <si>
    <t>Pedro Lopes Da Silva Filho</t>
  </si>
  <si>
    <t>Troca de tubulação</t>
  </si>
  <si>
    <t>Regino Pedro dos Santos</t>
  </si>
  <si>
    <t>Aquisição de 3 ventiladores de coluna c/ base 03 velocidades</t>
  </si>
  <si>
    <t>Cozine Utensilios Domesticos e Equipamentos</t>
  </si>
  <si>
    <t>Material de escritorio Und. Andradas</t>
  </si>
  <si>
    <t xml:space="preserve">Ildefonso Ribeiro Linhares </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</si>
  <si>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</si>
  <si>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</si>
  <si>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</si>
  <si>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</si>
  <si>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2022-3</t>
  </si>
  <si>
    <t>Tim S.a</t>
  </si>
  <si>
    <t>Hospedagem Ronielle Lopes periodo 22/02 a 23/02 em Ipatinga para acompanhamento de resultados da unidade</t>
  </si>
  <si>
    <t xml:space="preserve">Hotel Carvalho &amp; Filho </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</si>
  <si>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</si>
  <si>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</si>
  <si>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</si>
  <si>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</si>
  <si>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</si>
  <si>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</si>
  <si>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</si>
  <si>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 xml:space="preserve">Compra de medicamento para adolescente </t>
  </si>
  <si>
    <t>Drogaria Guimaraes Gaia Ltda</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</si>
  <si>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</si>
  <si>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</si>
  <si>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</si>
  <si>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</si>
  <si>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</si>
  <si>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</si>
  <si>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</si>
  <si>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</si>
  <si>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</si>
  <si>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</si>
  <si>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Compra de itens de deposito para manutenção da falta de Luz e reparos na unidade</t>
  </si>
  <si>
    <t>Material de Limpeza Und. Santa Helena</t>
  </si>
  <si>
    <t>Copati e Cardoso Ltda Ortopedia e Saude</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</si>
  <si>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</si>
  <si>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</si>
  <si>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</si>
  <si>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</si>
  <si>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</si>
  <si>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</si>
  <si>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</si>
  <si>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</si>
  <si>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</si>
  <si>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</si>
  <si>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</si>
  <si>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</si>
  <si>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</si>
  <si>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</si>
  <si>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1/3 Férias Jean Carlo Fagundes Souza Periodo de férias 17/03/2022 a 15/04/2022</t>
  </si>
  <si>
    <t>Férias Ana Flavia Magalhaes Periodo de férias 16/03/2022 a 14/04/2022</t>
  </si>
  <si>
    <t>Ana Flavia Magalhaes</t>
  </si>
  <si>
    <t>1/3Férias Ana Flavia Magalhaes Periodo de férias 16/03/2022 a 14/04/2022</t>
  </si>
  <si>
    <t>Férias Vilma do Carmo Silva Lopes Periodo de férias 16/03/2022 a 14/04/2022</t>
  </si>
  <si>
    <t xml:space="preserve">Vilma Do Carmo Silva Lopes </t>
  </si>
  <si>
    <t>1/3 Férias Vilma do Carmo Silva Lopes Periodo de férias 16/03/2022 a 14/04/2022</t>
  </si>
  <si>
    <t>Jorge Henrique Caetano Marques</t>
  </si>
  <si>
    <t>Centro operacional de desenvolvimento e saneamento de Uberaba</t>
  </si>
  <si>
    <t>Klin Shop Ltda</t>
  </si>
  <si>
    <t>Locação de 2 impressoras</t>
  </si>
  <si>
    <t>Material de Limpeza Und. Unaí</t>
  </si>
  <si>
    <t>Kelly Gonçalves De Morais</t>
  </si>
  <si>
    <t>Recarga de Vale Transporte 6 funcionarios</t>
  </si>
  <si>
    <t>Minas Auto Center Ltda</t>
  </si>
  <si>
    <t>Diaria de viagem para funcionario Rodrigo Cesar Guido de Carvalho ref. A acompanhamento de desligamento do adolescente</t>
  </si>
  <si>
    <t xml:space="preserve"> Rodrigo Cesar Guido de Carvalho</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</si>
  <si>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</si>
  <si>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</si>
  <si>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</si>
  <si>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</si>
  <si>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</si>
  <si>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</si>
  <si>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</si>
  <si>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</si>
  <si>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</si>
  <si>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</si>
  <si>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</si>
  <si>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FGTS Multa Recisoria</t>
  </si>
  <si>
    <t>067253603751491-32</t>
  </si>
  <si>
    <t>Seis cadeados para supervisao de segurança da unidade</t>
  </si>
  <si>
    <t>Deposito São Jose  Ltda</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</si>
  <si>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</si>
  <si>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</si>
  <si>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</si>
  <si>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</si>
  <si>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</si>
  <si>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</si>
  <si>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</si>
  <si>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</si>
  <si>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</si>
  <si>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</si>
  <si>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</si>
  <si>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</si>
  <si>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1/3 Férias Gerbson De Moura Alves Periodo de férias 22/03/2022 a 20/04/2022</t>
  </si>
  <si>
    <t>Férias Adriana Luiz Barbosa Periodo de férias 21/03/2022 a 19/04/2022</t>
  </si>
  <si>
    <t>Adriana Luiz Barbosa</t>
  </si>
  <si>
    <t>1/3 Férias Adriana Luiz Barbosa Periodo de férias 21/03/2022 a 19/04/2022</t>
  </si>
  <si>
    <t>Férias Ana Paula Machado de Araujo Fernandes Periodo de férias 21/03/2022 a 19/04/2022</t>
  </si>
  <si>
    <t>Ana Paula Machado De Araujo</t>
  </si>
  <si>
    <t>1/3 Férias Ana Paula Machado de Araujo Fernandes Periodo de férias 21/03/2022 a 19/04/2022</t>
  </si>
  <si>
    <t>Férias Cristian Coelho Fernandes Periodo de férias 21/03/2022 a 19/04/2022</t>
  </si>
  <si>
    <t>Cristian Coelho Fernandes</t>
  </si>
  <si>
    <t>1/3 Férias Cristian Coelho Fernandes Periodo de férias 21/03/2022 a 19/04/2022</t>
  </si>
  <si>
    <t>Férias Deise Rezende Soares da Costa Periodo de férias 20/03/2022 a 18/04/2022</t>
  </si>
  <si>
    <t>Deise Rezende Soares da Costa</t>
  </si>
  <si>
    <t>1/3Férias Deise Rezende Soares da Costa Periodo de férias 20/03/2022 a 18/04/2022</t>
  </si>
  <si>
    <t>Férias Eduardo Antonio Dos Santos Periodo de férias 23/03/2022 a 21/04/2022</t>
  </si>
  <si>
    <t>Eduardo Antonio dos Santos</t>
  </si>
  <si>
    <t>1/3Férias Eduardo Antonio Dos Santos Periodo de férias 23/03/2022 a 21/04/2022</t>
  </si>
  <si>
    <t>Férias Jefferson Marcio Dos Santos Periodo de férias 21/03/2022 a 19/04/2022</t>
  </si>
  <si>
    <t>Jefferson Marcio Dos Santos</t>
  </si>
  <si>
    <t>1/3 Férias Jefferson Marcio Dos Santos Periodo de férias 21/03/2022 a 19/04/2022</t>
  </si>
  <si>
    <t>Férias Josue Anunciação da Silva Periodo de férias 21/03/2022 a 19/04/2022</t>
  </si>
  <si>
    <t>Josue Anunciação da Silva</t>
  </si>
  <si>
    <t>1/3 Férias Josue Anunciação da Silva Periodo de férias 21/03/2022 a 19/04/2022</t>
  </si>
  <si>
    <t>Férias Poliana Ramos de Oliveira Periodo de férias 21/03/2022 a 19/04/2022</t>
  </si>
  <si>
    <t>Poliana Ramos De Oliveira</t>
  </si>
  <si>
    <t>Férias Rodrigo Francisco de Souza Assiss Periodo de férias 19/03/2022 a 17/04/2022</t>
  </si>
  <si>
    <t>Rodrigo Francisco de souza Assis</t>
  </si>
  <si>
    <t>1/3 Férias Rodrigo Francisco de Souza Assiss Periodo de férias 19/03/2022 a 17/04/2022</t>
  </si>
  <si>
    <t>068256588751491-32</t>
  </si>
  <si>
    <t>Abastecimento da Roçadeira da unidade</t>
  </si>
  <si>
    <t>BV Auto Posto Ltda</t>
  </si>
  <si>
    <t>Repasse do Contrato de Gestão 008/2021</t>
  </si>
  <si>
    <t xml:space="preserve">Instituto Elo </t>
  </si>
  <si>
    <t>2° Parcela Uniformes unidades</t>
  </si>
  <si>
    <t>Tratto Feito Uniformes Profissionais Ltda</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</si>
  <si>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</si>
  <si>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</si>
  <si>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</si>
  <si>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</si>
  <si>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</si>
  <si>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Diaria de viagem a Patricia Pereira do Nascimento ref. A acompanhamento dos adolescentes</t>
  </si>
  <si>
    <t>Patricia Pereira do Nascimento</t>
  </si>
  <si>
    <t>Minas Vale Distribuidora de Alimentos</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</si>
  <si>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</si>
  <si>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</si>
  <si>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</si>
  <si>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</si>
  <si>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</si>
  <si>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</si>
  <si>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</si>
  <si>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</si>
  <si>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</si>
  <si>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</si>
  <si>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</si>
  <si>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</si>
  <si>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</si>
  <si>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Tiago Ribeiro Gonçalves Araujo</t>
  </si>
  <si>
    <t>560798571</t>
  </si>
  <si>
    <t>Juliano Fernandes de Lima</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</si>
  <si>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</si>
  <si>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</si>
  <si>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</si>
  <si>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</si>
  <si>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</si>
  <si>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</si>
  <si>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Diaria de viagem funcionario Adriana Francisca de Oliveiro ref. Capacitação dos dias 21 a 25/03/2022 em BH</t>
  </si>
  <si>
    <t>Adriana Francisca de Oliveira</t>
  </si>
  <si>
    <t>Amanda Lorena Leite</t>
  </si>
  <si>
    <t>Diaria de viagem funcionaria Nayara Morais Martins ref. Capacitação dos dias 21 a 25/03/2022 em BH</t>
  </si>
  <si>
    <t>Nayara Morais Martins</t>
  </si>
  <si>
    <t>Diaria de viagem funcionario Onair Zornal Correia Junior  ref. Capacitação dos dias 21 a 25/03/2022 em BH</t>
  </si>
  <si>
    <t>Onair Zorzal Correia Junior</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</si>
  <si>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</si>
  <si>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</si>
  <si>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</si>
  <si>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</si>
  <si>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</si>
  <si>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</si>
  <si>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</si>
  <si>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</si>
  <si>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</si>
  <si>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</si>
  <si>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</si>
  <si>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Confecção de 19 carimbos</t>
  </si>
  <si>
    <t>Carimbom Tupinambas Eireli</t>
  </si>
  <si>
    <t>5 Conjuntos de foto 3 x 4 Coloridas</t>
  </si>
  <si>
    <t xml:space="preserve">Deomar Souza Barbosa </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</si>
  <si>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</si>
  <si>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</si>
  <si>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</si>
  <si>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</si>
  <si>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</si>
  <si>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</si>
  <si>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</si>
  <si>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</si>
  <si>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</si>
  <si>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</si>
  <si>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</si>
  <si>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</si>
  <si>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</si>
  <si>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</si>
  <si>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</si>
  <si>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</si>
  <si>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</si>
  <si>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Aquisição de claviculário (porta chave) para manter organizada os conjuntos de chave da unidade</t>
  </si>
  <si>
    <t>Aquisição de 3 estantes de aço</t>
  </si>
  <si>
    <t>Guimarães Maquinas Ltda</t>
  </si>
  <si>
    <t>Plano odontologico ref. 03/2022</t>
  </si>
  <si>
    <t>Compra de equipamentos de informatica para atender a demanda de reunioes online, audiencia e aulas remotas</t>
  </si>
  <si>
    <t>Recargas Linhares informatica</t>
  </si>
  <si>
    <t>Serviço Municipio de Saneamento basico</t>
  </si>
  <si>
    <t>21396022022-5</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</si>
  <si>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</si>
  <si>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</si>
  <si>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</si>
  <si>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</si>
  <si>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</si>
  <si>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</si>
  <si>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</si>
  <si>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</si>
  <si>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</si>
  <si>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</si>
  <si>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</si>
  <si>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</si>
  <si>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</si>
  <si>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</si>
  <si>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</si>
  <si>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</si>
  <si>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</si>
  <si>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</si>
  <si>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</si>
  <si>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</si>
  <si>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</si>
  <si>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</si>
  <si>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 xml:space="preserve">Confecção de 8carimbos para o processo de compras na sede </t>
  </si>
  <si>
    <t>Compra de itens para reparos na unidade</t>
  </si>
  <si>
    <t>Hidraluz Uberaba Ltda</t>
  </si>
  <si>
    <t>Lanche para treinamento pela suase na camara municipal de Ipatinga no dias 15 e 16/03/2022</t>
  </si>
  <si>
    <t>Santonely Panificados Eireli</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</si>
  <si>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</si>
  <si>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</si>
  <si>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</si>
  <si>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</si>
  <si>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</si>
  <si>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</si>
  <si>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1/3 Férias Camila Zuppo Morais de Oliveira  Periodo de férias 25/03/2022 a 23/04/2022</t>
  </si>
  <si>
    <t>Camila Zuppo Morais de Oliveira</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</si>
  <si>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</si>
  <si>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</si>
  <si>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</si>
  <si>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</si>
  <si>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</si>
  <si>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</si>
  <si>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</si>
  <si>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Desmontagem de porta, revisão e regulagem dos trincos em 11 portas e confecção de 11 grades de tela</t>
  </si>
  <si>
    <t>Rafael Franklin Frazão</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</si>
  <si>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</si>
  <si>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</si>
  <si>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</si>
  <si>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</si>
  <si>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</si>
  <si>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</si>
  <si>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</si>
  <si>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</si>
  <si>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12203342455-9</t>
  </si>
  <si>
    <t>12174900380-3</t>
  </si>
  <si>
    <t>Aquisição de bebedouro industrial</t>
  </si>
  <si>
    <t>BH Filtros, bebedouros e Purificadores de agua ltda</t>
  </si>
  <si>
    <t xml:space="preserve">Compra de 04 persianas </t>
  </si>
  <si>
    <t>Sandra Martins Valeriano</t>
  </si>
  <si>
    <t>2°Parcela compra de moveis da unidade</t>
  </si>
  <si>
    <t xml:space="preserve">Lavanderia Dia a Dia </t>
  </si>
  <si>
    <t>Locação de equipamentos de multimidia para capacitação</t>
  </si>
  <si>
    <t>Imagem Multimídia Eireli</t>
  </si>
  <si>
    <t>Correção de curto circuito na unidade e reparo corretivo nas instalaçoes eletricas</t>
  </si>
  <si>
    <t xml:space="preserve">P&amp;M Projetos e Soluções em engenharia </t>
  </si>
  <si>
    <t>Recarga de Vale Tranportes funcionarios</t>
  </si>
  <si>
    <t>202267663 e 2374789</t>
  </si>
  <si>
    <t>Compra de Itens esportivos para oficina na unidade</t>
  </si>
  <si>
    <t xml:space="preserve">VM Soluçoes Esportivas Eirelli </t>
  </si>
  <si>
    <t>Medical Thermo Engenharia e serviços Ltda</t>
  </si>
  <si>
    <t>Reembolso a Eduardo Alves da Silva ref. Alimentação da adolescente durante a viagem de acordo com a sentença proferida.</t>
  </si>
  <si>
    <t>Eduardo Alves da Silva</t>
  </si>
  <si>
    <t>Reembolso a Fabiano Neves Alves Pereira ref. Pedagio viagem Unai</t>
  </si>
  <si>
    <t>Carlos Daniel Costa Rocha</t>
  </si>
  <si>
    <t>1/3 Férias Isabel Bolivar do Monte Malachias  Periodo de férias 29/03/2022 a 27/04/2022</t>
  </si>
  <si>
    <t>Isabel Bolivar do Monte Machias</t>
  </si>
  <si>
    <t xml:space="preserve"> Férias Isabel Bolivar do Monte Malachias  Periodo de férias 29/03/2022 a 27/04/2022</t>
  </si>
  <si>
    <t>1/3 Férias Leonardo Luiz Tacchi Periodo de férias 29/03/2022 a 27/04/2022</t>
  </si>
  <si>
    <t>Leonardo Luiz Tacchi</t>
  </si>
  <si>
    <t xml:space="preserve"> Férias Leonardo Luiz Tacchi Periodo de férias 29/03/2022 a 27/04/2022</t>
  </si>
  <si>
    <t>1/3 Férias Marcelo Nunes da Costa Periodo de férias 29/03/2022 a 27/04/2022</t>
  </si>
  <si>
    <t>Marcelo Nunes da Costa</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</si>
  <si>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</si>
  <si>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</si>
  <si>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</si>
  <si>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</si>
  <si>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</si>
  <si>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</si>
  <si>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</si>
  <si>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</si>
  <si>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</si>
  <si>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Serviço de Reboque da cidade de perdões para BH Devido veiculo ter sido atingido por uma peça de caminhão na estrada</t>
  </si>
  <si>
    <t xml:space="preserve">João Marcos De Carvalho </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</si>
  <si>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</si>
  <si>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</si>
  <si>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</si>
  <si>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</si>
  <si>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</si>
  <si>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</si>
  <si>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Compra de luvas de procedimentos para utilização na enfermagem</t>
  </si>
  <si>
    <t>Itens de pintura para utização em oficina para revitalização da Horta.</t>
  </si>
  <si>
    <t>Real Comercio ltda</t>
  </si>
  <si>
    <t>Balanceamento e compra de produtos para a revisão</t>
  </si>
  <si>
    <t xml:space="preserve">Auto Zema </t>
  </si>
  <si>
    <t>Compra de jogo, cujo objetivo é trabalhar empatia entre os adolescentes</t>
  </si>
  <si>
    <t>Colab Colibri Assessoria ltda</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</si>
  <si>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</si>
  <si>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</si>
  <si>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</si>
  <si>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</si>
  <si>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</si>
  <si>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</si>
  <si>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</si>
  <si>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</si>
  <si>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</si>
  <si>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</si>
  <si>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</si>
  <si>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 xml:space="preserve">Medicamento para unidade </t>
  </si>
  <si>
    <t>Droga Lari Ltda</t>
  </si>
  <si>
    <t>Recarga de Vale Tranporte de 45 funcionarios</t>
  </si>
  <si>
    <t>Transfacil</t>
  </si>
  <si>
    <t>50809860722-05</t>
  </si>
  <si>
    <t xml:space="preserve">Recarga de Vale Transporte de 3 funcionarios </t>
  </si>
  <si>
    <t>Expresso Setelagoano Ltda</t>
  </si>
  <si>
    <t>290322-25</t>
  </si>
  <si>
    <t>Expresso Planalto Unaí</t>
  </si>
  <si>
    <t>1622016820000-29</t>
  </si>
  <si>
    <t>Compra de 9 cadeados para portas</t>
  </si>
  <si>
    <t xml:space="preserve">Felt Eletrica </t>
  </si>
  <si>
    <t>Material de escritorio Und. Tupaciguara</t>
  </si>
  <si>
    <t>Francielle de Oliveira Freitas Pires</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</si>
  <si>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</si>
  <si>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</si>
  <si>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</si>
  <si>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</si>
  <si>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</si>
  <si>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</si>
  <si>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</si>
  <si>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</si>
  <si>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</si>
  <si>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Compra de material de recreação e desporto para oficinas de esportes</t>
  </si>
  <si>
    <t>Buritis Material Ltda</t>
  </si>
  <si>
    <t xml:space="preserve">Compra de garrafão termico </t>
  </si>
  <si>
    <t xml:space="preserve">Irmãos Pirajuba Rações e Multicoisas </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</si>
  <si>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</si>
  <si>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</si>
  <si>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</si>
  <si>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</si>
  <si>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</si>
  <si>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</si>
  <si>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</si>
  <si>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</si>
  <si>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</si>
  <si>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</si>
  <si>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</si>
  <si>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</si>
  <si>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</si>
  <si>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</si>
  <si>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</si>
  <si>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</si>
  <si>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1/3 Férias Marcella Najara Pereira Periodo de férias 31/03/2022 a 29/04/2022</t>
  </si>
  <si>
    <t>Marcella Najara Pereira</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</si>
  <si>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</si>
  <si>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</si>
  <si>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</si>
  <si>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</si>
  <si>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</si>
  <si>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</si>
  <si>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</si>
  <si>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</si>
  <si>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</si>
  <si>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</si>
  <si>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</si>
  <si>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</si>
  <si>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</si>
  <si>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</si>
  <si>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</si>
  <si>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1/3 Férias Anderson Marins De Souza Periodo de férias 04/04/2022 a 03/05/2022</t>
  </si>
  <si>
    <t>Anderson Marins de Souza</t>
  </si>
  <si>
    <t>Férias Anderson Marins De Souza Periodo de férias 04/04/2022 a 03/05/2022</t>
  </si>
  <si>
    <t>1/3 Férias Fabiana Martins Portela Periodo de férias 01/04/2022 a 30/04/2022</t>
  </si>
  <si>
    <t>Fabiana Martins Portela</t>
  </si>
  <si>
    <t>Férias Fabiana Martins Portela Periodo de férias 01/04/2022 a 30/04/2022</t>
  </si>
  <si>
    <t>1/3 Férias Romney Rodrigues Alves Periodo de férias 02/04/2022 a 01/05/2022</t>
  </si>
  <si>
    <t>Romney Rodrigues Alves</t>
  </si>
  <si>
    <t>Férias Romney Rodrigues Alves Periodo de férias 02/04/2022 a 01/05/2022</t>
  </si>
  <si>
    <t>1/3 Férias Rosilaine Estefania Morais Silva Periodo de férias 01/04/2022 a 30/04/2022</t>
  </si>
  <si>
    <t>Rosilaine Estefania Morais</t>
  </si>
  <si>
    <t>Férias Rosilaine Estefania Morais Silva Periodo de férias 01/04/2022 a 30/04/2022</t>
  </si>
  <si>
    <t>1/3 Férias Vanda Abrantes Sarmento Periodo de férias 01/04/2022 a 30/04/2022</t>
  </si>
  <si>
    <t>Vanda Abrantes Sarmento</t>
  </si>
  <si>
    <t xml:space="preserve"> Férias Vanda Abrantes Sarmento Periodo de férias 01/04/2022 a 30/04/2022</t>
  </si>
  <si>
    <t>1/3 Férias Edinilson Antonio da Silva Periodo de férias 04/04/2022 a 03/05/2022</t>
  </si>
  <si>
    <t>Edinilson Antonio da Silva</t>
  </si>
  <si>
    <t>Férias Edinilson Antonio da Silva Periodo de férias 04/04/2022 a 03/05/2022</t>
  </si>
  <si>
    <t>1/3 Férias Cleiton Divino Cordeiro da Silva Periodo de férias 04/04/2022 a 03/05/2022</t>
  </si>
  <si>
    <t xml:space="preserve">Cleiton Divino Cordeiro da Silva </t>
  </si>
  <si>
    <t>Férias Cleiton Divino Cordeiro da Silva Periodo de férias 04/04/2022 a 03/05/2022</t>
  </si>
  <si>
    <t>1/3 Férias Clenio Batista Da Silva Periodo de férias 04/04/2022 a 03/05/2022</t>
  </si>
  <si>
    <t>Clenio Batista da Silva</t>
  </si>
  <si>
    <t>Férias Clenio Batista Da Silva Periodo de férias 04/04/2022 a 03/05/2022</t>
  </si>
  <si>
    <t>1/3 Férias Diego Mota Fernandes Periodo de férias 04/04/2022 a 03/05/2022</t>
  </si>
  <si>
    <t>Diego Mota Fernandes</t>
  </si>
  <si>
    <t>Férias Diego Mota Fernandes Periodo de férias 04/04/2022 a 03/05/2022</t>
  </si>
  <si>
    <t>1/3 Férias Durval Martins De Melo Periodo de férias 04/04/2022 a 03/05/2022</t>
  </si>
  <si>
    <t>Durval Martins de Melo Junior</t>
  </si>
  <si>
    <t>Férias Durval Martins De Melo Periodo de férias 04/04/2022 a 03/05/2022</t>
  </si>
  <si>
    <t>1/3 Férias Andre Leonardo Lopes Periodo de férias 04/04/2022 a 03/05/2022</t>
  </si>
  <si>
    <t>André Leonardo Lopes</t>
  </si>
  <si>
    <t xml:space="preserve"> Férias Andre Leonardo Lopes Periodo de férias 04/04/2022 a 03/05/2022</t>
  </si>
  <si>
    <t>1/3 Férias Bruna Gomes Silva Afonso Periodo de férias 04/04/2022 a 03/05/2022</t>
  </si>
  <si>
    <t>Bruna Gomes Silva Afonso</t>
  </si>
  <si>
    <t>Férias Bruna Gomes Silva Afonso Periodo de férias 04/04/2022 a 03/05/2022</t>
  </si>
  <si>
    <t>1/3 Férias Giovani da Silva Rodrigues Periodo de férias 04/04/2022 a 03/05/2022</t>
  </si>
  <si>
    <t>Giovani da Silva Rodrigues</t>
  </si>
  <si>
    <t>Férias Giovani da Silva Rodrigues Periodo de férias 04/04/2022 a 03/05/2022</t>
  </si>
  <si>
    <t>1/3 Férias Josiley Edvaldo Mariano Periodo de férias 04/04/2022 a 03/05/2022</t>
  </si>
  <si>
    <t>Josiley Edvaldo Mariano</t>
  </si>
  <si>
    <t xml:space="preserve"> Férias Josiley Edvaldo Mariano Periodo de férias 04/04/2022 a 03/05/2022</t>
  </si>
  <si>
    <t>1/3 Férias Junia Plinio de Jesus Periodo de férias 04/04/2022 a 03/05/2022</t>
  </si>
  <si>
    <t>Junia Plinio de Jesus</t>
  </si>
  <si>
    <t>Férias Junia Plinio de Jesus Periodo de férias 04/04/2022 a 03/05/2022</t>
  </si>
  <si>
    <t>1/3 Férias Sanzio Yuster Diniz Rodrigues Periodo de férias 04/04/2022 a 03/05/2022</t>
  </si>
  <si>
    <t>Sanzio Yuster Diniz Rodrigues</t>
  </si>
  <si>
    <t>1Férias Sanzio Yuster Diniz Rodrigues Periodo de férias 04/04/2022 a 03/05/2022</t>
  </si>
  <si>
    <t>1/3 Férias Vera Maria Aquino de Assis Periodo de férias 04/04/2022 a 03/05/2022</t>
  </si>
  <si>
    <t>Vera Maria Aquino de Assis</t>
  </si>
  <si>
    <t xml:space="preserve"> Férias Vera Maria Aquino de Assis Periodo de férias 04/04/2022 a 03/05/2022</t>
  </si>
  <si>
    <t>1/3 Férias Wesley Ungary Diniz Rodrigues Periodo de férias 04/04/2022 a 03/05/2022</t>
  </si>
  <si>
    <t>Wesley Ungary Diniz Rodrigues</t>
  </si>
  <si>
    <t xml:space="preserve"> Férias Wesley Ungary Diniz Rodrigues Periodo de férias 04/04/2022 a 03/05/2022</t>
  </si>
  <si>
    <t>1/3 Férias Cristiana da Silva Araujo Farnezi Periodo de férias 04/04/2022 a 03/05/2022</t>
  </si>
  <si>
    <t>Cristiana Silva Araujo Farnezi</t>
  </si>
  <si>
    <t>Férias Cristiana da Silva Araujo Farnezi Periodo de férias 04/04/2022 a 03/05/2022</t>
  </si>
  <si>
    <t>1/3 Férias Alexandra de Oliveira Barbosa Periodo de férias 04/04/2022 a 03/05/2022</t>
  </si>
  <si>
    <t>Alexandra de Oliveira Barbosa</t>
  </si>
  <si>
    <t>Férias Alexandra de Oliveira Barbosa Periodo de férias 04/04/2022 a 03/05/2022</t>
  </si>
  <si>
    <t>1/3 Férias Alice Emanuely Oliveira Barbosa Periodo de férias 04/04/2022 a 03/05/2022</t>
  </si>
  <si>
    <t>Alice Emanuely Oliveira Barbosa</t>
  </si>
  <si>
    <t>Férias Alice Emanuely Oliveira Barbosa Periodo de férias 04/04/2022 a 03/05/2022</t>
  </si>
  <si>
    <t>1/3 Férias Auxiliadora Aparecida Fernandes Periodo de férias 04/04/2022 a 03/05/2022</t>
  </si>
  <si>
    <t>Auxiliadora Aparecida Fernandes</t>
  </si>
  <si>
    <t xml:space="preserve"> Férias Auxiliadora Aparecida Fernandes Periodo de férias 04/04/2022 a 03/05/2022</t>
  </si>
  <si>
    <t>1/3 Férias Cassio Murilo Gomes Periodo de férias 04/04/2022 a 03/05/2022</t>
  </si>
  <si>
    <t>Cassio Murilo Gomes</t>
  </si>
  <si>
    <t xml:space="preserve"> Férias Cassio Murilo Gomes Periodo de férias 04/04/2022 a 03/05/2022</t>
  </si>
  <si>
    <t>1/3 Férias Dayse Claudino do Nascimento  Periodo de férias 04/04/2022 a 03/05/2022</t>
  </si>
  <si>
    <t>Dayse Claudino do Nascimento</t>
  </si>
  <si>
    <t xml:space="preserve"> Férias Dayse Claudino do Nascimento  Periodo de férias 04/04/2022 a 03/05/2022</t>
  </si>
  <si>
    <t>1/3 Férias Gabriel Lucas Vital Evangelista  Periodo de férias 04/04/2022 a 03/05/2022</t>
  </si>
  <si>
    <t>Gabriel Lucas Vital Evangelista</t>
  </si>
  <si>
    <t xml:space="preserve"> Férias Gabriel Lucas Vital Evangelista  Periodo de férias 04/04/2022 a 03/05/2022</t>
  </si>
  <si>
    <t>1/3 Férias Miguel Vieira Lara  Periodo de férias 04/04/2022 a 18/04/2022</t>
  </si>
  <si>
    <t>Miguel Vieira Lara</t>
  </si>
  <si>
    <t xml:space="preserve"> Férias Miguel Vieira Lara  Periodo de férias 04/04/2022 a 18/04/2022</t>
  </si>
  <si>
    <t>1/3 Férias Ricardo Jose da Silva  Periodo de férias 04/04/2022 a 03/05/2022</t>
  </si>
  <si>
    <t>Ricardo José da Silva</t>
  </si>
  <si>
    <t>Férias Ricardo Jose da Silva  Periodo de férias 04/04/2022 a 03/05/2022</t>
  </si>
  <si>
    <t>1/3 Férias Rodrigo Damasceno Martins  Periodo de férias 04/04/2022 a 03/05/2022</t>
  </si>
  <si>
    <t xml:space="preserve">Rodrigo Damasceno Martins </t>
  </si>
  <si>
    <t xml:space="preserve"> Férias Rodrigo Damasceno Martins  Periodo de férias 04/04/2022 a 03/05/2022</t>
  </si>
  <si>
    <t>1/3 Férias Vinicius Cesar Da Cruz  Periodo de férias 04/04/2022 a 18/04/2022</t>
  </si>
  <si>
    <t>Vinicius Cesar da Cruz</t>
  </si>
  <si>
    <t>Férias Vinicius Cesar Da Cruz  Periodo de férias 04/04/2022 a 18/04/2022</t>
  </si>
  <si>
    <t>1/3 Férias Wemerson Costa Pereira  Periodo de férias 04/04/2022 a 03/05/2022</t>
  </si>
  <si>
    <t>Wemerson Costa Pereira</t>
  </si>
  <si>
    <t xml:space="preserve"> Férias Wemerson Costa Pereira  Periodo de férias 04/04/2022 a 03/05/2022</t>
  </si>
  <si>
    <t>1/3 Férias Wemerson Mendes Teixeira Edurado  Periodo de férias 04/04/2022 a 03/05/2022</t>
  </si>
  <si>
    <t>Wemerson Mendes Teixeira Eduardo</t>
  </si>
  <si>
    <t>Férias Wemerson Mendes Teixeira Edurado  Periodo de férias 04/04/2022 a 03/05/2022</t>
  </si>
  <si>
    <t>1/3 Férias Matheus Guilherme Evangelista Sampaio Periodo de férias 04/04/2022 a 03/05/2022</t>
  </si>
  <si>
    <t>Matheus Guilherme Sampaio</t>
  </si>
  <si>
    <t>Férias Matheus Guilherme Evangelista Sampaio Periodo de férias 04/04/2022 a 03/05/2022</t>
  </si>
  <si>
    <t>1/3 Férias David Silva Periodo de férias 04/04/2022 a 03/05/2022</t>
  </si>
  <si>
    <t>David Silva</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</si>
  <si>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</si>
  <si>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</si>
  <si>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</si>
  <si>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</si>
  <si>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</si>
  <si>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</si>
  <si>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 xml:space="preserve"> Férias Jose Paulo Lacerda Junior Periodo de férias 04/04/2022 a 03/05/2022</t>
  </si>
  <si>
    <t>1/3 Férias Marines Cardoso Periodo de férias 04/04/2022 a 03/05/2022</t>
  </si>
  <si>
    <t xml:space="preserve">Marines Cardoso </t>
  </si>
  <si>
    <t xml:space="preserve"> Férias Marines Cardoso Periodo de férias 04/04/2022 a 03/05/2022</t>
  </si>
  <si>
    <t>1/3 Férias Ricardo de Oliveira Ramalho Periodo de férias 04/04/2022 a 18/04/2022</t>
  </si>
  <si>
    <t>Ricardo de Oliveira Ramalho</t>
  </si>
  <si>
    <t xml:space="preserve"> Férias Ricardo de Oliveira Ramalho Periodo de férias 04/04/2022 a 18/04/2022</t>
  </si>
  <si>
    <t>1/3 Férias Chesis Stany Rodrigues da Silva  Periodo de férias 04/04/2022 a 03/05/2022</t>
  </si>
  <si>
    <t>Chesis Stany Rodrigues da Silva</t>
  </si>
  <si>
    <t>Férias Chesis Stany Rodrigues da Silva  Periodo de férias 04/04/2022 a 03/05/2022</t>
  </si>
  <si>
    <t>Ludmila Mendes Prado</t>
  </si>
  <si>
    <t>Luiza De Resende Madeira</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</si>
  <si>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</si>
  <si>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</si>
  <si>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</si>
  <si>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</si>
  <si>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</si>
  <si>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</si>
  <si>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Troca de Oléo do Veiculo da  unidade</t>
  </si>
  <si>
    <t>Drogaria Tupaciguara</t>
  </si>
  <si>
    <t>Compra de material de enfermagem para unidade</t>
  </si>
  <si>
    <t>Mix Gas Comercio</t>
  </si>
  <si>
    <t>Quadro para guardar escovas de dente dos adolescentes</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</si>
  <si>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</si>
  <si>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</si>
  <si>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</si>
  <si>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Gilberto Mauricio Marciano de Oliveira</t>
  </si>
  <si>
    <t>Patricia Barbosa Pereira de Castro</t>
  </si>
  <si>
    <t>Reembolso a Edson de Jesus Mota ref. Pagamento de pedagio trajeto de Sete Lagoas</t>
  </si>
  <si>
    <t>Edson de Jesus Mota</t>
  </si>
  <si>
    <t>1/3 Férias Rosemary Aparecida Dias Braga Periodo de férias 06/04/2022 a 05/05/2022</t>
  </si>
  <si>
    <t>Rosemary Aparecida Dias Braga</t>
  </si>
  <si>
    <t xml:space="preserve"> Férias Rosemary Aparecida Dias Braga Periodo de férias 06/04/2022 a 05/05/2022</t>
  </si>
  <si>
    <t>1/3 Férias Allan Ribeiro Lima Periodo de férias 06/04/2022 a 05/05/2022</t>
  </si>
  <si>
    <t>Allan Ribeiro Lima</t>
  </si>
  <si>
    <t xml:space="preserve"> Férias Allan Ribeiro Lima Periodo de férias 06/04/2022 a 05/05/2022</t>
  </si>
  <si>
    <t>1/3 Férias Edivania Rodrigues Carmo Periodo de férias 06/04/2022 a 05/05/2022</t>
  </si>
  <si>
    <t>Edivania Rodrigues Carmo</t>
  </si>
  <si>
    <t xml:space="preserve"> Férias Edivania Rodrigues Carmo Periodo de férias 06/04/2022 a 05/05/2022</t>
  </si>
  <si>
    <t>1/3 Férias Alex Sandro Fernandes Alves Periodo de férias 05/04/2022 a 04/05/2022</t>
  </si>
  <si>
    <t>Alex Sandro Fernandes Alves</t>
  </si>
  <si>
    <t xml:space="preserve"> Férias Alex Sandro Fernandes Alves Periodo de férias 05/04/2022 a 04/05/2022</t>
  </si>
  <si>
    <t>1/3 Férias Anderson Almada Cunha Periodo de férias 05/04/2022 a 04/05/2022</t>
  </si>
  <si>
    <t>Anderson Almada Cunha</t>
  </si>
  <si>
    <t xml:space="preserve"> Férias Anderson Almada Cunha Periodo de férias 05/04/2022 a 04/05/2022</t>
  </si>
  <si>
    <t>1/3 Férias Ricardo Amintas Sales Periodo de férias 05/04/2022 a 04/05/2022</t>
  </si>
  <si>
    <t xml:space="preserve"> Ricardo Amintas Sales</t>
  </si>
  <si>
    <t>Férias Ricardo Amintas Sales Periodo de férias 05/04/2022 a 04/05/2022</t>
  </si>
  <si>
    <t>1/3 Férias Isabela Martins De Oliveira Periodo de férias 05/04/2022 a 04/05/2022</t>
  </si>
  <si>
    <t xml:space="preserve"> Isabela Martins De Oliveira</t>
  </si>
  <si>
    <t xml:space="preserve"> Férias Isabela Martins De Oliveira Periodo de férias 05/04/2022 a 04/05/2022</t>
  </si>
  <si>
    <t>1/3 Férias Michele Oliveira Silva Periodo de férias 05/04/2022 a 04/05/2022</t>
  </si>
  <si>
    <t xml:space="preserve">Michele Oliveira Silva </t>
  </si>
  <si>
    <t>Férias Michele Oliveira Silva Periodo de férias 05/04/2022 a 04/05/2022</t>
  </si>
  <si>
    <t>1/3 Férias Denner Gustavo Alves da Silva  Periodo de férias 05/04/2022 a 04/05/2022</t>
  </si>
  <si>
    <t>Denner Gustavo Alves da Silva</t>
  </si>
  <si>
    <t>Férias Denner Gustavo Alves da Silva  Periodo de férias 05/04/2022 a 04/05/2022</t>
  </si>
  <si>
    <t>1/3 Férias Thiago Silva Campos Periodo de férias 05/04/2022 a 04/05/2022</t>
  </si>
  <si>
    <t>Thiago Silva Campos</t>
  </si>
  <si>
    <t xml:space="preserve"> Férias Thiago Silva Campos Periodo de férias 05/04/2022 a 04/05/2022</t>
  </si>
  <si>
    <t>1/3 Férias João Batista Pires Periodo de férias 05/04/2022 a 04/05/2022</t>
  </si>
  <si>
    <t>João Batista Pires</t>
  </si>
  <si>
    <t>Férias João Batista Pires Periodo de férias 05/04/2022 a 04/05/2022</t>
  </si>
  <si>
    <t>1/3 Férias Arthur Tarso Ferreira Periodo de férias 05/04/2022 a 04/05/2022</t>
  </si>
  <si>
    <t>Arthur Tarso Ferreira</t>
  </si>
  <si>
    <t>Férias Arthur Tarso Ferreira Periodo de férias 05/04/2022 a 04/05/2022</t>
  </si>
  <si>
    <t>1/3 Férias Vanderson José Lino Periodo de férias 05/04/2022 a 04/05/2022</t>
  </si>
  <si>
    <t>Vanderson José Lino</t>
  </si>
  <si>
    <t xml:space="preserve"> Férias Vanderson José Lino Periodo de férias 05/04/2022 a 04/05/2022</t>
  </si>
  <si>
    <t>1/3 Férias Juan Martins Godoi de Paiva Periodo de férias 05/04/2022 a 04/05/2022</t>
  </si>
  <si>
    <t>Juan Martins Godoi</t>
  </si>
  <si>
    <t xml:space="preserve"> Férias Juan Martins Godoi de Paiva Periodo de férias 05/04/2022 a 04/05/2022</t>
  </si>
  <si>
    <t>1/3 Férias Geraldo Sergio de Assis Homem Periodo de férias 05/04/2022 a 04/05/2022</t>
  </si>
  <si>
    <t>Geraldo Sergio de Assis Homem</t>
  </si>
  <si>
    <t>Férias Geraldo Sergio de Assis Homem Periodo de férias 05/04/2022 a 04/05/2022</t>
  </si>
  <si>
    <t>1/3 Férias Romilton Ramos Sena Periodo de férias 05/04/2022 a 04/05/2022</t>
  </si>
  <si>
    <t>Romilton Ramos Sena</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</si>
  <si>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</si>
  <si>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</si>
  <si>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</si>
  <si>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</si>
  <si>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</si>
  <si>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</si>
  <si>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</si>
  <si>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 xml:space="preserve"> </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</si>
  <si>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</si>
  <si>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</si>
  <si>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</si>
  <si>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</si>
  <si>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</si>
  <si>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</si>
  <si>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</si>
  <si>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</si>
  <si>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</si>
  <si>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</si>
  <si>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</si>
  <si>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</si>
  <si>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</si>
  <si>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DECLARAÇÃO DO DIRIGENTE DA OS</t>
  </si>
  <si>
    <t>__________________________________</t>
  </si>
  <si>
    <t>Alexandre Compart</t>
  </si>
  <si>
    <t>Diretor Institucional do Instituto Elo</t>
  </si>
  <si>
    <t>Belo Horizonte,         11    de             Maio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</si>
</sst>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theme="1" tint="4.9989318521683403E-2"/>
      <name val="Arial"/>
      <family val="2"/>
    </font>
    <font>
      <sz val="9"/>
      <color rgb="FF000000"/>
      <name val="Arial"/>
      <family val="2"/>
    </font>
    <font>
      <sz val="8"/>
      <name val="Arial"/>
      <family val="2"/>
    </font>
    <font>
      <sz val="9"/>
      <color rgb="FF003300"/>
      <name val="Arial"/>
      <family val="2"/>
    </font>
    <font>
      <sz val="10"/>
      <color theme="1"/>
      <name val="Arial"/>
      <family val="2"/>
    </font>
    <font>
      <sz val="9"/>
      <color indexed="81"/>
      <name val="Segoe UI"/>
      <charset val="1"/>
    </font>
    <font>
      <b/>
      <sz val="9"/>
      <color indexed="81"/>
      <name val="Segoe UI"/>
      <charset val="1"/>
    </font>
    <font>
      <b/>
      <sz val="17"/>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s>
  <borders count="58">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s>
  <cellStyleXfs count="34">
    <xf numFmtId="0" fontId="0"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8" fillId="0" borderId="0"/>
    <xf numFmtId="0" fontId="4" fillId="0" borderId="0"/>
    <xf numFmtId="0" fontId="29"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3" fillId="0" borderId="0"/>
    <xf numFmtId="165" fontId="3" fillId="0" borderId="0" applyFont="0" applyFill="0" applyBorder="0" applyAlignment="0" applyProtection="0"/>
    <xf numFmtId="0" fontId="2"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568">
    <xf numFmtId="0" fontId="0" fillId="0" borderId="0" xfId="0"/>
    <xf numFmtId="0" fontId="0" fillId="2" borderId="0" xfId="0" applyFill="1"/>
    <xf numFmtId="0" fontId="11" fillId="2" borderId="0" xfId="0" applyFont="1" applyFill="1" applyAlignment="1">
      <alignment horizontal="left" vertical="center"/>
    </xf>
    <xf numFmtId="0" fontId="8" fillId="2" borderId="0" xfId="0" applyFont="1" applyFill="1" applyAlignment="1">
      <alignment horizontal="center"/>
    </xf>
    <xf numFmtId="0" fontId="10" fillId="2" borderId="0" xfId="0" applyFont="1" applyFill="1"/>
    <xf numFmtId="0" fontId="10" fillId="2" borderId="0" xfId="0" applyFont="1" applyFill="1" applyAlignment="1">
      <alignment horizontal="center"/>
    </xf>
    <xf numFmtId="0" fontId="4" fillId="2" borderId="0" xfId="0" applyFont="1" applyFill="1"/>
    <xf numFmtId="4" fontId="11" fillId="2" borderId="0" xfId="0" applyNumberFormat="1" applyFont="1" applyFill="1" applyAlignment="1">
      <alignment horizontal="center" vertical="center"/>
    </xf>
    <xf numFmtId="165" fontId="4" fillId="2" borderId="0" xfId="12" applyFont="1" applyFill="1" applyBorder="1"/>
    <xf numFmtId="165" fontId="11" fillId="2" borderId="0" xfId="12" applyFont="1" applyFill="1" applyBorder="1" applyAlignment="1">
      <alignment horizontal="right" vertical="center"/>
    </xf>
    <xf numFmtId="0" fontId="6" fillId="2" borderId="0" xfId="0" applyFont="1" applyFill="1" applyAlignment="1">
      <alignment horizontal="center" vertical="center"/>
    </xf>
    <xf numFmtId="165" fontId="14" fillId="2" borderId="0" xfId="12" applyFont="1" applyFill="1" applyBorder="1" applyAlignment="1">
      <alignment horizontal="right" vertical="center"/>
    </xf>
    <xf numFmtId="165" fontId="15" fillId="2" borderId="0" xfId="12" applyFont="1" applyFill="1" applyBorder="1" applyAlignment="1">
      <alignment horizontal="right" vertical="center"/>
    </xf>
    <xf numFmtId="165" fontId="15" fillId="2" borderId="1" xfId="12" applyFont="1" applyFill="1" applyBorder="1" applyAlignment="1">
      <alignment horizontal="right" vertical="center"/>
    </xf>
    <xf numFmtId="165" fontId="15" fillId="2" borderId="2" xfId="12" applyFont="1" applyFill="1" applyBorder="1" applyAlignment="1">
      <alignment horizontal="right" vertical="center"/>
    </xf>
    <xf numFmtId="165" fontId="15" fillId="2" borderId="3" xfId="12" applyFont="1" applyFill="1" applyBorder="1" applyAlignment="1">
      <alignment horizontal="right" vertical="center"/>
    </xf>
    <xf numFmtId="165" fontId="15" fillId="2" borderId="4" xfId="12" applyFont="1" applyFill="1" applyBorder="1" applyAlignment="1">
      <alignment horizontal="right" vertical="center"/>
    </xf>
    <xf numFmtId="165" fontId="15" fillId="2" borderId="5" xfId="12" applyFont="1" applyFill="1" applyBorder="1" applyAlignment="1">
      <alignment horizontal="right" vertical="center"/>
    </xf>
    <xf numFmtId="0" fontId="0" fillId="2" borderId="0" xfId="0" applyFill="1" applyAlignment="1">
      <alignment vertical="center"/>
    </xf>
    <xf numFmtId="0" fontId="15" fillId="2" borderId="5" xfId="0" applyFont="1" applyFill="1" applyBorder="1" applyAlignment="1">
      <alignment horizontal="left" vertical="center" wrapText="1"/>
    </xf>
    <xf numFmtId="0" fontId="15" fillId="2" borderId="0" xfId="0" applyFont="1" applyFill="1" applyAlignment="1">
      <alignment horizontal="left" vertical="center" wrapText="1"/>
    </xf>
    <xf numFmtId="0" fontId="14" fillId="2" borderId="0" xfId="0" applyFont="1" applyFill="1" applyAlignment="1">
      <alignment horizontal="left" vertical="center"/>
    </xf>
    <xf numFmtId="0" fontId="14" fillId="2" borderId="1" xfId="0" applyFont="1" applyFill="1" applyBorder="1" applyAlignment="1">
      <alignment vertical="center"/>
    </xf>
    <xf numFmtId="0" fontId="15" fillId="2" borderId="1" xfId="0" applyFont="1" applyFill="1" applyBorder="1" applyAlignment="1">
      <alignment horizontal="right" vertical="center" wrapText="1"/>
    </xf>
    <xf numFmtId="0" fontId="14" fillId="2" borderId="2" xfId="0" applyFont="1" applyFill="1" applyBorder="1" applyAlignment="1">
      <alignment vertical="center"/>
    </xf>
    <xf numFmtId="0" fontId="15" fillId="2" borderId="2" xfId="0" applyFont="1" applyFill="1" applyBorder="1" applyAlignment="1">
      <alignment horizontal="right" vertical="center" wrapText="1"/>
    </xf>
    <xf numFmtId="0" fontId="15" fillId="2" borderId="3" xfId="0" applyFont="1" applyFill="1" applyBorder="1" applyAlignment="1">
      <alignment horizontal="left" vertical="center"/>
    </xf>
    <xf numFmtId="0" fontId="15" fillId="2" borderId="3" xfId="0" applyFont="1" applyFill="1" applyBorder="1" applyAlignment="1">
      <alignment vertical="center" wrapText="1"/>
    </xf>
    <xf numFmtId="0" fontId="14" fillId="2" borderId="5" xfId="0" applyFont="1" applyFill="1" applyBorder="1" applyAlignment="1">
      <alignment vertical="center"/>
    </xf>
    <xf numFmtId="4" fontId="15" fillId="2" borderId="5" xfId="0" applyNumberFormat="1" applyFont="1" applyFill="1" applyBorder="1" applyAlignment="1">
      <alignment horizontal="right" vertical="center"/>
    </xf>
    <xf numFmtId="0" fontId="15" fillId="2" borderId="5" xfId="0" applyFont="1" applyFill="1" applyBorder="1" applyAlignment="1">
      <alignment horizontal="left" vertical="center"/>
    </xf>
    <xf numFmtId="0" fontId="15" fillId="2" borderId="0" xfId="0" applyFont="1" applyFill="1" applyAlignment="1">
      <alignment vertical="center"/>
    </xf>
    <xf numFmtId="0" fontId="23" fillId="2" borderId="0" xfId="0" applyFont="1" applyFill="1" applyAlignment="1">
      <alignment vertical="center" wrapText="1"/>
    </xf>
    <xf numFmtId="0" fontId="11" fillId="2" borderId="0" xfId="0" applyFont="1" applyFill="1" applyAlignment="1">
      <alignment vertical="center"/>
    </xf>
    <xf numFmtId="0" fontId="15" fillId="2" borderId="5" xfId="0" applyFont="1" applyFill="1" applyBorder="1" applyAlignment="1">
      <alignment horizontal="right" vertical="center" wrapText="1"/>
    </xf>
    <xf numFmtId="0" fontId="15" fillId="2" borderId="5" xfId="0" applyFont="1" applyFill="1" applyBorder="1" applyAlignment="1">
      <alignment vertical="center"/>
    </xf>
    <xf numFmtId="0" fontId="15" fillId="2" borderId="3" xfId="0" applyFont="1" applyFill="1" applyBorder="1" applyAlignment="1">
      <alignment horizontal="left" vertical="center" wrapText="1"/>
    </xf>
    <xf numFmtId="0" fontId="9" fillId="2" borderId="0" xfId="0" applyFont="1" applyFill="1" applyAlignment="1">
      <alignment horizontal="center" vertical="center" wrapText="1"/>
    </xf>
    <xf numFmtId="0" fontId="5" fillId="2" borderId="0" xfId="0" applyFont="1" applyFill="1" applyAlignment="1">
      <alignment vertical="center"/>
    </xf>
    <xf numFmtId="0" fontId="13" fillId="2" borderId="0" xfId="0" applyFont="1" applyFill="1"/>
    <xf numFmtId="0" fontId="13" fillId="2" borderId="0" xfId="0" applyFont="1" applyFill="1" applyAlignment="1">
      <alignment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4" fontId="6"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5" fillId="2" borderId="0" xfId="0" applyFont="1" applyFill="1"/>
    <xf numFmtId="0" fontId="6" fillId="2" borderId="0" xfId="0" applyFont="1" applyFill="1"/>
    <xf numFmtId="0" fontId="10" fillId="2" borderId="0" xfId="0" applyFont="1" applyFill="1" applyAlignment="1" applyProtection="1">
      <alignment horizontal="center"/>
      <protection locked="0"/>
    </xf>
    <xf numFmtId="165" fontId="21"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7" fillId="2" borderId="0" xfId="0" applyFont="1" applyFill="1" applyAlignment="1" applyProtection="1">
      <alignment horizontal="left" vertical="center" wrapText="1"/>
      <protection locked="0"/>
    </xf>
    <xf numFmtId="166" fontId="11" fillId="2" borderId="9" xfId="0" applyNumberFormat="1" applyFont="1" applyFill="1" applyBorder="1" applyAlignment="1">
      <alignment horizontal="center" vertical="center" wrapText="1"/>
    </xf>
    <xf numFmtId="0" fontId="11" fillId="2" borderId="9" xfId="0" applyFont="1" applyFill="1" applyBorder="1" applyAlignment="1">
      <alignment horizontal="center" vertical="center" wrapText="1"/>
    </xf>
    <xf numFmtId="0" fontId="4" fillId="3" borderId="0" xfId="0" applyFont="1" applyFill="1" applyAlignment="1" applyProtection="1">
      <alignment horizontal="left" vertical="center"/>
      <protection locked="0"/>
    </xf>
    <xf numFmtId="0" fontId="14" fillId="3" borderId="0" xfId="0" applyFont="1" applyFill="1" applyAlignment="1">
      <alignment vertical="center" wrapText="1"/>
    </xf>
    <xf numFmtId="0" fontId="14" fillId="3" borderId="0" xfId="0" applyFont="1" applyFill="1" applyAlignment="1">
      <alignment horizontal="left" vertical="center" wrapText="1"/>
    </xf>
    <xf numFmtId="0" fontId="14" fillId="3" borderId="0" xfId="0" applyFont="1" applyFill="1" applyAlignment="1">
      <alignment vertical="center"/>
    </xf>
    <xf numFmtId="0" fontId="14" fillId="3" borderId="0" xfId="0" applyFont="1" applyFill="1" applyAlignment="1">
      <alignment horizontal="left" vertical="center"/>
    </xf>
    <xf numFmtId="0" fontId="14" fillId="3" borderId="4" xfId="0" applyFont="1" applyFill="1" applyBorder="1" applyAlignment="1">
      <alignment vertical="center" wrapText="1"/>
    </xf>
    <xf numFmtId="165" fontId="15" fillId="2" borderId="3" xfId="12" applyFont="1" applyFill="1" applyBorder="1" applyAlignment="1">
      <alignment horizontal="center" vertical="center"/>
    </xf>
    <xf numFmtId="165" fontId="14" fillId="2" borderId="0" xfId="12" applyFont="1" applyFill="1" applyBorder="1" applyAlignment="1">
      <alignment horizontal="center" vertical="center"/>
    </xf>
    <xf numFmtId="165" fontId="14" fillId="2" borderId="10" xfId="12" applyFont="1" applyFill="1" applyBorder="1" applyAlignment="1">
      <alignment horizontal="center" vertical="center"/>
    </xf>
    <xf numFmtId="0" fontId="15" fillId="2" borderId="6" xfId="0" applyFont="1" applyFill="1" applyBorder="1" applyAlignment="1">
      <alignment horizontal="center" vertical="center"/>
    </xf>
    <xf numFmtId="4" fontId="15" fillId="2" borderId="3" xfId="0" applyNumberFormat="1" applyFont="1" applyFill="1" applyBorder="1" applyAlignment="1">
      <alignment horizontal="center" vertical="center"/>
    </xf>
    <xf numFmtId="0" fontId="15" fillId="3" borderId="5" xfId="0" applyFont="1" applyFill="1" applyBorder="1" applyAlignment="1">
      <alignment horizontal="left" vertical="center"/>
    </xf>
    <xf numFmtId="0" fontId="15" fillId="3" borderId="5" xfId="0" applyFont="1" applyFill="1" applyBorder="1" applyAlignment="1">
      <alignment vertical="center"/>
    </xf>
    <xf numFmtId="1" fontId="11" fillId="2" borderId="9" xfId="0" applyNumberFormat="1" applyFont="1" applyFill="1" applyBorder="1" applyAlignment="1">
      <alignment horizontal="center" vertical="center" wrapText="1"/>
    </xf>
    <xf numFmtId="1" fontId="13" fillId="0" borderId="11" xfId="0" applyNumberFormat="1" applyFont="1" applyBorder="1" applyAlignment="1" applyProtection="1">
      <alignment horizontal="right" vertical="center" wrapText="1"/>
      <protection locked="0"/>
    </xf>
    <xf numFmtId="165" fontId="4" fillId="2" borderId="10" xfId="12" applyFont="1" applyFill="1" applyBorder="1" applyAlignment="1" applyProtection="1">
      <alignment horizontal="right" vertical="center"/>
      <protection locked="0"/>
    </xf>
    <xf numFmtId="165" fontId="4" fillId="2" borderId="12" xfId="12" applyFont="1" applyFill="1" applyBorder="1" applyAlignment="1">
      <alignment horizontal="right" vertical="center"/>
    </xf>
    <xf numFmtId="165" fontId="11" fillId="2" borderId="13" xfId="12" applyFont="1" applyFill="1" applyBorder="1" applyAlignment="1">
      <alignment horizontal="right" vertical="center"/>
    </xf>
    <xf numFmtId="165" fontId="7" fillId="2" borderId="0" xfId="12" applyFont="1" applyFill="1" applyBorder="1" applyAlignment="1">
      <alignment horizontal="right" vertical="center"/>
    </xf>
    <xf numFmtId="165" fontId="11" fillId="2" borderId="7" xfId="12" applyFont="1" applyFill="1" applyBorder="1" applyAlignment="1">
      <alignment horizontal="right" vertical="center"/>
    </xf>
    <xf numFmtId="165" fontId="11" fillId="2" borderId="8" xfId="12" applyFont="1" applyFill="1" applyBorder="1" applyAlignment="1">
      <alignment horizontal="right" vertical="center"/>
    </xf>
    <xf numFmtId="165" fontId="11" fillId="2" borderId="13" xfId="12" applyFont="1" applyFill="1" applyBorder="1" applyAlignment="1" applyProtection="1">
      <alignment horizontal="right" vertical="center"/>
      <protection locked="0"/>
    </xf>
    <xf numFmtId="0" fontId="4" fillId="2" borderId="0" xfId="0" applyFont="1" applyFill="1" applyAlignment="1">
      <alignment vertical="center"/>
    </xf>
    <xf numFmtId="165" fontId="4" fillId="2" borderId="0" xfId="12" applyFont="1" applyFill="1" applyBorder="1" applyAlignment="1">
      <alignment vertical="center"/>
    </xf>
    <xf numFmtId="165" fontId="4" fillId="2" borderId="12" xfId="12" applyFont="1" applyFill="1" applyBorder="1" applyAlignment="1">
      <alignment vertical="center"/>
    </xf>
    <xf numFmtId="0" fontId="11" fillId="2" borderId="10" xfId="0" applyFont="1" applyFill="1" applyBorder="1" applyAlignment="1">
      <alignment horizontal="left"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7" fillId="2" borderId="0" xfId="0" applyFont="1" applyFill="1" applyAlignment="1">
      <alignment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0" fillId="2" borderId="0" xfId="0" applyFill="1" applyAlignment="1" applyProtection="1">
      <alignment wrapText="1"/>
      <protection locked="0"/>
    </xf>
    <xf numFmtId="0" fontId="17" fillId="2" borderId="0" xfId="0" applyFont="1" applyFill="1" applyAlignment="1" applyProtection="1">
      <alignment horizontal="right" vertical="center" wrapText="1"/>
      <protection locked="0"/>
    </xf>
    <xf numFmtId="1" fontId="6"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7"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3" fillId="2" borderId="15" xfId="0" applyNumberFormat="1" applyFont="1" applyFill="1" applyBorder="1" applyAlignment="1" applyProtection="1">
      <alignment horizontal="right" vertical="center" wrapText="1"/>
      <protection locked="0"/>
    </xf>
    <xf numFmtId="0" fontId="13" fillId="2" borderId="15" xfId="0" applyFont="1" applyFill="1" applyBorder="1" applyAlignment="1" applyProtection="1">
      <alignment horizontal="left" vertical="center" wrapText="1"/>
      <protection locked="0"/>
    </xf>
    <xf numFmtId="165" fontId="13" fillId="2" borderId="15" xfId="12" applyFont="1" applyFill="1" applyBorder="1" applyAlignment="1" applyProtection="1">
      <alignment horizontal="right" vertical="center" wrapText="1"/>
      <protection locked="0"/>
    </xf>
    <xf numFmtId="0" fontId="13"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1" fillId="3" borderId="9" xfId="0" applyFont="1" applyFill="1" applyBorder="1" applyAlignment="1">
      <alignment horizontal="center" vertical="center" wrapText="1"/>
    </xf>
    <xf numFmtId="0" fontId="15" fillId="3" borderId="0" xfId="0" applyFont="1" applyFill="1" applyAlignment="1">
      <alignment vertical="center"/>
    </xf>
    <xf numFmtId="0" fontId="23" fillId="3" borderId="0" xfId="0" applyFont="1" applyFill="1" applyAlignment="1">
      <alignment vertical="center" wrapText="1"/>
    </xf>
    <xf numFmtId="0" fontId="15" fillId="3" borderId="0" xfId="0" applyFont="1" applyFill="1" applyAlignment="1">
      <alignment vertical="center" wrapText="1"/>
    </xf>
    <xf numFmtId="0" fontId="14" fillId="3" borderId="0" xfId="6" applyFont="1" applyFill="1" applyAlignment="1">
      <alignment horizontal="left" vertical="center" wrapText="1"/>
    </xf>
    <xf numFmtId="0" fontId="14" fillId="3" borderId="0" xfId="3" applyFont="1" applyFill="1" applyAlignment="1">
      <alignment horizontal="left" vertical="center" wrapText="1"/>
    </xf>
    <xf numFmtId="0" fontId="14" fillId="3" borderId="0" xfId="3" applyFont="1" applyFill="1" applyAlignment="1">
      <alignment vertical="center" wrapText="1"/>
    </xf>
    <xf numFmtId="0" fontId="30" fillId="3" borderId="0" xfId="6" applyFont="1" applyFill="1" applyAlignment="1">
      <alignment horizontal="left" vertical="center" wrapText="1"/>
    </xf>
    <xf numFmtId="0" fontId="17" fillId="2" borderId="0" xfId="0" applyFont="1" applyFill="1" applyAlignment="1">
      <alignment horizontal="right" vertical="center" wrapText="1"/>
    </xf>
    <xf numFmtId="0" fontId="6" fillId="2" borderId="3" xfId="0" applyFont="1" applyFill="1" applyBorder="1" applyAlignment="1">
      <alignment horizontal="center" vertical="center" wrapText="1"/>
    </xf>
    <xf numFmtId="4" fontId="15" fillId="2" borderId="0" xfId="4" applyNumberFormat="1" applyFont="1" applyFill="1" applyAlignment="1">
      <alignment horizontal="right" vertical="center" wrapText="1"/>
    </xf>
    <xf numFmtId="0" fontId="15" fillId="2" borderId="0" xfId="4" applyFont="1" applyFill="1" applyAlignment="1">
      <alignment horizontal="center" vertical="center" wrapText="1"/>
    </xf>
    <xf numFmtId="0" fontId="19" fillId="2" borderId="5" xfId="4" applyFont="1" applyFill="1" applyBorder="1" applyAlignment="1">
      <alignment horizontal="left" vertical="center" wrapText="1"/>
    </xf>
    <xf numFmtId="0" fontId="15" fillId="2" borderId="5" xfId="4" applyFont="1" applyFill="1" applyBorder="1" applyAlignment="1">
      <alignment horizontal="left" vertical="center" wrapText="1"/>
    </xf>
    <xf numFmtId="0" fontId="20" fillId="2" borderId="0" xfId="4" applyFont="1" applyFill="1" applyAlignment="1">
      <alignment horizontal="left" vertical="center"/>
    </xf>
    <xf numFmtId="0" fontId="14" fillId="3" borderId="0" xfId="4" applyFont="1" applyFill="1" applyAlignment="1">
      <alignment horizontal="left" vertical="center" wrapText="1"/>
    </xf>
    <xf numFmtId="165" fontId="21" fillId="3" borderId="0" xfId="12" applyFont="1" applyFill="1" applyBorder="1" applyAlignment="1" applyProtection="1">
      <alignment horizontal="right" vertical="center" wrapText="1"/>
    </xf>
    <xf numFmtId="0" fontId="20" fillId="2" borderId="0" xfId="0" applyFont="1" applyFill="1" applyAlignment="1">
      <alignment horizontal="left" vertical="center"/>
    </xf>
    <xf numFmtId="165" fontId="22" fillId="2" borderId="0" xfId="12" applyFont="1" applyFill="1" applyBorder="1" applyAlignment="1" applyProtection="1">
      <alignment horizontal="right" vertical="center" wrapText="1"/>
    </xf>
    <xf numFmtId="165" fontId="21" fillId="3" borderId="4" xfId="12" applyFont="1" applyFill="1" applyBorder="1" applyAlignment="1" applyProtection="1">
      <alignment horizontal="right" vertical="center" wrapText="1"/>
    </xf>
    <xf numFmtId="165" fontId="22" fillId="2" borderId="3" xfId="12" applyFont="1" applyFill="1" applyBorder="1" applyAlignment="1" applyProtection="1">
      <alignment horizontal="right" vertical="center" wrapText="1"/>
    </xf>
    <xf numFmtId="0" fontId="15" fillId="2" borderId="3" xfId="4" applyFont="1" applyFill="1" applyBorder="1" applyAlignment="1">
      <alignment horizontal="left" vertical="center"/>
    </xf>
    <xf numFmtId="0" fontId="15" fillId="2" borderId="3" xfId="4" applyFont="1" applyFill="1" applyBorder="1" applyAlignment="1">
      <alignment horizontal="right" vertical="center" wrapText="1"/>
    </xf>
    <xf numFmtId="165" fontId="15" fillId="2" borderId="3" xfId="12" applyFont="1" applyFill="1" applyBorder="1" applyAlignment="1" applyProtection="1">
      <alignment horizontal="right" vertical="center" wrapText="1"/>
    </xf>
    <xf numFmtId="4" fontId="15" fillId="2" borderId="5" xfId="4" applyNumberFormat="1" applyFont="1" applyFill="1" applyBorder="1" applyAlignment="1">
      <alignment horizontal="right" vertical="center" wrapText="1"/>
    </xf>
    <xf numFmtId="4" fontId="15" fillId="2" borderId="5" xfId="4" applyNumberFormat="1" applyFont="1" applyFill="1" applyBorder="1" applyAlignment="1">
      <alignment horizontal="center" vertical="center" wrapText="1"/>
    </xf>
    <xf numFmtId="0" fontId="14" fillId="2" borderId="0" xfId="4" applyFont="1" applyFill="1" applyAlignment="1">
      <alignment horizontal="right" vertical="center"/>
    </xf>
    <xf numFmtId="0" fontId="20" fillId="2" borderId="0" xfId="4" applyFont="1" applyFill="1" applyAlignment="1">
      <alignment horizontal="right" vertical="center"/>
    </xf>
    <xf numFmtId="165" fontId="22" fillId="2" borderId="1" xfId="12" applyFont="1" applyFill="1" applyBorder="1" applyAlignment="1" applyProtection="1">
      <alignment horizontal="right" vertical="center" wrapText="1"/>
    </xf>
    <xf numFmtId="165" fontId="22" fillId="3" borderId="1" xfId="12" applyFont="1" applyFill="1" applyBorder="1" applyAlignment="1" applyProtection="1">
      <alignment horizontal="right" vertical="center" wrapText="1"/>
    </xf>
    <xf numFmtId="0" fontId="15" fillId="3" borderId="3" xfId="4" applyFont="1" applyFill="1" applyBorder="1" applyAlignment="1">
      <alignment horizontal="left" vertical="center"/>
    </xf>
    <xf numFmtId="0" fontId="15" fillId="3" borderId="3" xfId="4" applyFont="1" applyFill="1" applyBorder="1" applyAlignment="1">
      <alignment horizontal="right" vertical="center" wrapText="1"/>
    </xf>
    <xf numFmtId="165" fontId="21" fillId="3" borderId="0" xfId="12" applyFont="1" applyFill="1" applyBorder="1" applyAlignment="1" applyProtection="1">
      <alignment horizontal="right" vertical="center" wrapText="1"/>
      <protection locked="0"/>
    </xf>
    <xf numFmtId="165" fontId="21" fillId="3" borderId="4" xfId="12" applyFont="1" applyFill="1" applyBorder="1" applyAlignment="1" applyProtection="1">
      <alignment horizontal="right" vertical="center" wrapText="1"/>
      <protection locked="0"/>
    </xf>
    <xf numFmtId="0" fontId="15" fillId="3" borderId="5" xfId="0" applyFont="1" applyFill="1" applyBorder="1" applyAlignment="1">
      <alignment horizontal="left" vertical="center" wrapText="1"/>
    </xf>
    <xf numFmtId="0" fontId="6" fillId="3" borderId="0" xfId="0" applyFont="1" applyFill="1" applyAlignment="1">
      <alignment horizontal="center" vertical="center" wrapText="1"/>
    </xf>
    <xf numFmtId="165" fontId="15"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3" fillId="3" borderId="0" xfId="0" applyFont="1" applyFill="1" applyAlignment="1">
      <alignment vertical="center"/>
    </xf>
    <xf numFmtId="0" fontId="13" fillId="3" borderId="0" xfId="0" applyFont="1" applyFill="1" applyAlignment="1">
      <alignment horizontal="left" vertical="center" wrapText="1"/>
    </xf>
    <xf numFmtId="165" fontId="13" fillId="2" borderId="0" xfId="12" applyFont="1" applyFill="1" applyBorder="1" applyAlignment="1" applyProtection="1">
      <alignment horizontal="right" vertical="center"/>
      <protection locked="0"/>
    </xf>
    <xf numFmtId="0" fontId="12" fillId="2" borderId="0" xfId="0" applyFont="1" applyFill="1" applyAlignment="1">
      <alignment horizontal="left" vertical="center"/>
    </xf>
    <xf numFmtId="0" fontId="13" fillId="3" borderId="0" xfId="0" applyFont="1" applyFill="1" applyAlignment="1">
      <alignment horizontal="right" vertical="center" wrapText="1"/>
    </xf>
    <xf numFmtId="10" fontId="22" fillId="3" borderId="1" xfId="9" applyNumberFormat="1" applyFont="1" applyFill="1" applyBorder="1" applyAlignment="1" applyProtection="1">
      <alignment horizontal="right" vertical="center" wrapText="1"/>
    </xf>
    <xf numFmtId="10" fontId="22" fillId="2" borderId="3" xfId="9" applyNumberFormat="1" applyFont="1" applyFill="1" applyBorder="1" applyAlignment="1" applyProtection="1">
      <alignment horizontal="right" vertical="center" wrapText="1"/>
    </xf>
    <xf numFmtId="10" fontId="21" fillId="2" borderId="0" xfId="9" applyNumberFormat="1" applyFont="1" applyFill="1" applyBorder="1" applyAlignment="1" applyProtection="1">
      <alignment horizontal="right" vertical="center" wrapText="1"/>
    </xf>
    <xf numFmtId="10" fontId="21" fillId="2" borderId="4" xfId="9" applyNumberFormat="1" applyFont="1" applyFill="1" applyBorder="1" applyAlignment="1" applyProtection="1">
      <alignment horizontal="right" vertical="center" wrapText="1"/>
    </xf>
    <xf numFmtId="10" fontId="21" fillId="3" borderId="0" xfId="9" applyNumberFormat="1" applyFont="1" applyFill="1" applyBorder="1" applyAlignment="1" applyProtection="1">
      <alignment horizontal="right" vertical="center" wrapText="1"/>
    </xf>
    <xf numFmtId="0" fontId="11" fillId="2" borderId="6" xfId="0" applyFont="1" applyFill="1" applyBorder="1" applyAlignment="1">
      <alignment horizontal="left" vertical="center"/>
    </xf>
    <xf numFmtId="0" fontId="11" fillId="2" borderId="6" xfId="0" applyFont="1" applyFill="1" applyBorder="1" applyAlignment="1">
      <alignment horizontal="center" vertical="center"/>
    </xf>
    <xf numFmtId="0" fontId="11" fillId="2" borderId="5" xfId="0" applyFont="1" applyFill="1" applyBorder="1" applyAlignment="1">
      <alignment horizontal="left" vertical="center"/>
    </xf>
    <xf numFmtId="0" fontId="11" fillId="2" borderId="5" xfId="0" applyFont="1" applyFill="1" applyBorder="1" applyAlignment="1">
      <alignment horizontal="center" vertical="center"/>
    </xf>
    <xf numFmtId="0" fontId="12" fillId="2" borderId="3" xfId="0" applyFont="1" applyFill="1" applyBorder="1" applyAlignment="1">
      <alignment horizontal="left" vertical="center"/>
    </xf>
    <xf numFmtId="0" fontId="12" fillId="2" borderId="3" xfId="0" applyFont="1" applyFill="1" applyBorder="1" applyAlignment="1">
      <alignment horizontal="center" vertical="center"/>
    </xf>
    <xf numFmtId="165" fontId="12" fillId="2" borderId="3" xfId="12" applyFont="1" applyFill="1" applyBorder="1" applyAlignment="1" applyProtection="1">
      <alignment horizontal="center" vertical="center"/>
    </xf>
    <xf numFmtId="0" fontId="12" fillId="3" borderId="2" xfId="0" applyFont="1" applyFill="1" applyBorder="1" applyAlignment="1">
      <alignment vertical="center"/>
    </xf>
    <xf numFmtId="0" fontId="12" fillId="3" borderId="2" xfId="0" applyFont="1" applyFill="1" applyBorder="1" applyAlignment="1">
      <alignment horizontal="left" vertical="center" wrapText="1"/>
    </xf>
    <xf numFmtId="4" fontId="12" fillId="2" borderId="6" xfId="0" applyNumberFormat="1" applyFont="1" applyFill="1" applyBorder="1" applyAlignment="1">
      <alignment horizontal="right" vertical="center"/>
    </xf>
    <xf numFmtId="165" fontId="13" fillId="2" borderId="0" xfId="12" applyFont="1" applyFill="1" applyBorder="1" applyAlignment="1" applyProtection="1">
      <alignment horizontal="right" vertical="center"/>
    </xf>
    <xf numFmtId="165" fontId="12" fillId="2" borderId="2" xfId="12" applyFont="1" applyFill="1" applyBorder="1" applyAlignment="1" applyProtection="1">
      <alignment horizontal="right" vertical="center"/>
    </xf>
    <xf numFmtId="165" fontId="13" fillId="2" borderId="3" xfId="12" applyFont="1" applyFill="1" applyBorder="1" applyAlignment="1" applyProtection="1">
      <alignment horizontal="right" vertical="center"/>
      <protection locked="0"/>
    </xf>
    <xf numFmtId="165" fontId="13" fillId="2" borderId="3" xfId="12" applyFont="1" applyFill="1" applyBorder="1" applyAlignment="1" applyProtection="1">
      <alignment horizontal="right" vertical="center"/>
    </xf>
    <xf numFmtId="165" fontId="12" fillId="2" borderId="3" xfId="12" applyFont="1" applyFill="1" applyBorder="1" applyAlignment="1" applyProtection="1">
      <alignment horizontal="right" vertical="center"/>
    </xf>
    <xf numFmtId="165" fontId="22" fillId="2" borderId="4" xfId="12"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xf>
    <xf numFmtId="0" fontId="15" fillId="3" borderId="0" xfId="0" applyFont="1" applyFill="1" applyAlignment="1">
      <alignment horizontal="left" vertical="center"/>
    </xf>
    <xf numFmtId="0" fontId="15" fillId="3" borderId="0" xfId="0" applyFont="1" applyFill="1" applyAlignment="1">
      <alignment horizontal="left" vertical="center" wrapText="1"/>
    </xf>
    <xf numFmtId="10" fontId="15" fillId="3" borderId="3" xfId="9" applyNumberFormat="1" applyFont="1" applyFill="1" applyBorder="1" applyAlignment="1" applyProtection="1">
      <alignment horizontal="right" vertical="center"/>
    </xf>
    <xf numFmtId="10" fontId="15" fillId="3" borderId="3" xfId="9" applyNumberFormat="1" applyFont="1" applyFill="1" applyBorder="1" applyAlignment="1" applyProtection="1">
      <alignment horizontal="center" vertical="center"/>
    </xf>
    <xf numFmtId="10" fontId="14" fillId="3" borderId="6" xfId="9" applyNumberFormat="1" applyFont="1" applyFill="1" applyBorder="1" applyAlignment="1" applyProtection="1">
      <alignment horizontal="center" vertical="center"/>
    </xf>
    <xf numFmtId="10" fontId="14" fillId="3" borderId="0"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10" fontId="15" fillId="3" borderId="6"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4" fillId="3" borderId="1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65" fontId="15" fillId="2" borderId="3" xfId="12" applyFont="1" applyFill="1" applyBorder="1" applyAlignment="1" applyProtection="1">
      <alignment horizontal="right" vertical="center" wrapText="1"/>
      <protection locked="0"/>
    </xf>
    <xf numFmtId="0" fontId="14" fillId="2" borderId="0" xfId="4" applyFont="1" applyFill="1" applyAlignment="1" applyProtection="1">
      <alignment horizontal="right" vertical="center"/>
      <protection locked="0"/>
    </xf>
    <xf numFmtId="0" fontId="11" fillId="2" borderId="3" xfId="0" applyFont="1" applyFill="1" applyBorder="1" applyAlignment="1">
      <alignment horizontal="left" vertical="center"/>
    </xf>
    <xf numFmtId="0" fontId="15" fillId="2" borderId="3" xfId="0" applyFont="1" applyFill="1" applyBorder="1" applyAlignment="1">
      <alignment horizontal="center" vertical="center"/>
    </xf>
    <xf numFmtId="0" fontId="15" fillId="3" borderId="3" xfId="4" applyFont="1" applyFill="1" applyBorder="1" applyAlignment="1">
      <alignment horizontal="left" vertical="center" wrapText="1"/>
    </xf>
    <xf numFmtId="4" fontId="11" fillId="2" borderId="0" xfId="0" applyNumberFormat="1" applyFont="1" applyFill="1" applyAlignment="1">
      <alignment horizontal="right" vertical="center"/>
    </xf>
    <xf numFmtId="4" fontId="11" fillId="2" borderId="0" xfId="0" applyNumberFormat="1" applyFont="1" applyFill="1" applyAlignment="1">
      <alignment horizontal="right" vertical="center" wrapText="1"/>
    </xf>
    <xf numFmtId="165" fontId="14" fillId="2" borderId="0" xfId="12" applyFont="1" applyFill="1" applyBorder="1" applyAlignment="1" applyProtection="1">
      <alignment horizontal="center" vertical="center"/>
    </xf>
    <xf numFmtId="165" fontId="14" fillId="2" borderId="0" xfId="12" applyFont="1" applyFill="1" applyBorder="1" applyAlignment="1" applyProtection="1">
      <alignment horizontal="right" vertical="center"/>
    </xf>
    <xf numFmtId="165" fontId="15" fillId="2" borderId="0" xfId="12" applyFont="1" applyFill="1" applyBorder="1" applyAlignment="1" applyProtection="1">
      <alignment horizontal="right" vertical="center"/>
    </xf>
    <xf numFmtId="165" fontId="15" fillId="2" borderId="3" xfId="12" applyFont="1" applyFill="1" applyBorder="1" applyAlignment="1" applyProtection="1">
      <alignment horizontal="right" vertical="center"/>
    </xf>
    <xf numFmtId="165" fontId="15" fillId="2" borderId="1" xfId="12" applyFont="1" applyFill="1" applyBorder="1" applyAlignment="1" applyProtection="1">
      <alignment horizontal="right" vertical="center"/>
    </xf>
    <xf numFmtId="165" fontId="14" fillId="2" borderId="10" xfId="12" applyFont="1" applyFill="1" applyBorder="1" applyAlignment="1" applyProtection="1">
      <alignment horizontal="center" vertical="center"/>
    </xf>
    <xf numFmtId="165" fontId="15" fillId="2" borderId="5" xfId="12" applyFont="1" applyFill="1" applyBorder="1" applyAlignment="1" applyProtection="1">
      <alignment horizontal="right" vertical="center"/>
    </xf>
    <xf numFmtId="165" fontId="15" fillId="2" borderId="3" xfId="12" applyFont="1" applyFill="1" applyBorder="1" applyAlignment="1" applyProtection="1">
      <alignment horizontal="center" vertical="center"/>
    </xf>
    <xf numFmtId="165" fontId="15" fillId="2" borderId="2" xfId="12" applyFont="1" applyFill="1" applyBorder="1" applyAlignment="1" applyProtection="1">
      <alignment horizontal="right" vertical="center"/>
    </xf>
    <xf numFmtId="0" fontId="6" fillId="3" borderId="14"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14" xfId="6" applyFont="1" applyFill="1" applyBorder="1" applyAlignment="1">
      <alignment horizontal="left" vertical="center" wrapText="1"/>
    </xf>
    <xf numFmtId="0" fontId="10" fillId="3" borderId="14" xfId="3" applyFont="1" applyFill="1" applyBorder="1" applyAlignment="1">
      <alignment horizontal="left" vertical="center" wrapText="1"/>
    </xf>
    <xf numFmtId="0" fontId="31" fillId="3" borderId="14" xfId="6" applyFont="1" applyFill="1" applyBorder="1" applyAlignment="1">
      <alignment horizontal="left" vertical="center" wrapText="1"/>
    </xf>
    <xf numFmtId="0" fontId="4" fillId="3" borderId="0" xfId="0" applyFont="1" applyFill="1" applyAlignment="1">
      <alignment vertical="center" wrapText="1"/>
    </xf>
    <xf numFmtId="0" fontId="4" fillId="3" borderId="0" xfId="0" applyFont="1" applyFill="1" applyAlignment="1">
      <alignment wrapText="1"/>
    </xf>
    <xf numFmtId="0" fontId="4" fillId="3" borderId="0" xfId="0" applyFont="1" applyFill="1" applyAlignment="1">
      <alignment horizontal="left" vertical="center" wrapText="1"/>
    </xf>
    <xf numFmtId="0" fontId="0" fillId="3" borderId="0" xfId="0" applyFill="1"/>
    <xf numFmtId="0" fontId="25" fillId="3" borderId="0" xfId="0" applyFont="1" applyFill="1" applyAlignment="1" applyProtection="1">
      <alignment horizontal="center" vertical="center"/>
      <protection locked="0"/>
    </xf>
    <xf numFmtId="0" fontId="16" fillId="3" borderId="0" xfId="0" applyFont="1" applyFill="1" applyAlignment="1">
      <alignment horizontal="center"/>
    </xf>
    <xf numFmtId="0" fontId="18" fillId="3" borderId="0" xfId="0" applyFont="1" applyFill="1" applyAlignment="1" applyProtection="1">
      <alignment horizontal="center" vertical="center" wrapText="1"/>
      <protection locked="0"/>
    </xf>
    <xf numFmtId="0" fontId="5" fillId="3" borderId="0" xfId="0" applyFont="1" applyFill="1" applyAlignment="1">
      <alignment horizontal="center"/>
    </xf>
    <xf numFmtId="0" fontId="26" fillId="3" borderId="0" xfId="0" applyFont="1" applyFill="1" applyAlignment="1">
      <alignment horizontal="center"/>
    </xf>
    <xf numFmtId="0" fontId="5" fillId="3" borderId="0" xfId="0" applyFont="1" applyFill="1"/>
    <xf numFmtId="0" fontId="5" fillId="3" borderId="0" xfId="0" applyFont="1" applyFill="1" applyAlignment="1">
      <alignment horizontal="left" vertical="top"/>
    </xf>
    <xf numFmtId="0" fontId="0" fillId="3" borderId="0" xfId="0" applyFill="1" applyAlignment="1">
      <alignment horizontal="left" vertical="top"/>
    </xf>
    <xf numFmtId="0" fontId="5" fillId="3" borderId="1" xfId="0" applyFont="1" applyFill="1" applyBorder="1" applyAlignment="1">
      <alignment horizontal="center" vertical="center"/>
    </xf>
    <xf numFmtId="0" fontId="12" fillId="3" borderId="3" xfId="0" applyFont="1" applyFill="1" applyBorder="1" applyAlignment="1">
      <alignment horizontal="center" vertical="center" wrapText="1"/>
    </xf>
    <xf numFmtId="0" fontId="0" fillId="3" borderId="0" xfId="0" applyFill="1" applyProtection="1">
      <protection locked="0"/>
    </xf>
    <xf numFmtId="0" fontId="11" fillId="3" borderId="3" xfId="0" applyFont="1" applyFill="1" applyBorder="1" applyAlignment="1">
      <alignment horizontal="center" vertical="center" wrapText="1"/>
    </xf>
    <xf numFmtId="4" fontId="11" fillId="3" borderId="3" xfId="0" applyNumberFormat="1" applyFont="1" applyFill="1" applyBorder="1" applyAlignment="1">
      <alignment horizontal="center" vertical="center" wrapText="1"/>
    </xf>
    <xf numFmtId="0" fontId="0" fillId="3" borderId="0" xfId="0" applyFill="1" applyAlignment="1">
      <alignment horizontal="center"/>
    </xf>
    <xf numFmtId="0" fontId="11" fillId="3" borderId="3" xfId="0" applyFont="1" applyFill="1" applyBorder="1" applyAlignment="1">
      <alignment horizontal="left" vertical="center" wrapText="1"/>
    </xf>
    <xf numFmtId="0" fontId="11" fillId="3" borderId="3" xfId="0" applyFont="1" applyFill="1" applyBorder="1" applyAlignment="1">
      <alignment horizontal="right" vertical="center" wrapText="1"/>
    </xf>
    <xf numFmtId="165" fontId="14" fillId="3" borderId="3" xfId="12" applyFont="1" applyFill="1" applyBorder="1" applyAlignment="1">
      <alignment horizontal="right" vertical="center"/>
    </xf>
    <xf numFmtId="165" fontId="24"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3" fillId="3" borderId="14" xfId="0" applyNumberFormat="1" applyFont="1" applyFill="1" applyBorder="1" applyAlignment="1" applyProtection="1">
      <alignment horizontal="right" vertical="center" wrapText="1"/>
      <protection locked="0"/>
    </xf>
    <xf numFmtId="0" fontId="4" fillId="3" borderId="0" xfId="0" applyFont="1" applyFill="1" applyProtection="1">
      <protection locked="0"/>
    </xf>
    <xf numFmtId="165" fontId="4" fillId="3" borderId="0" xfId="12" applyFont="1" applyFill="1" applyProtection="1">
      <protection locked="0"/>
    </xf>
    <xf numFmtId="0" fontId="12" fillId="3" borderId="9" xfId="0" applyFont="1" applyFill="1" applyBorder="1" applyAlignment="1">
      <alignment horizontal="center" vertical="center" wrapText="1"/>
    </xf>
    <xf numFmtId="165" fontId="12" fillId="3" borderId="9" xfId="12" applyFont="1" applyFill="1" applyBorder="1" applyAlignment="1" applyProtection="1">
      <alignment horizontal="center" vertical="center"/>
    </xf>
    <xf numFmtId="165" fontId="12" fillId="3" borderId="9" xfId="12" applyFont="1" applyFill="1" applyBorder="1" applyAlignment="1" applyProtection="1">
      <alignment horizontal="center" vertical="center" wrapText="1"/>
    </xf>
    <xf numFmtId="165" fontId="22" fillId="2" borderId="0" xfId="12" applyFont="1" applyFill="1" applyBorder="1" applyAlignment="1" applyProtection="1">
      <alignment horizontal="right" vertical="center" wrapText="1"/>
      <protection locked="0"/>
    </xf>
    <xf numFmtId="0" fontId="11" fillId="3" borderId="26" xfId="0" applyFont="1" applyFill="1" applyBorder="1" applyAlignment="1">
      <alignment vertical="center"/>
    </xf>
    <xf numFmtId="10" fontId="4" fillId="3" borderId="21" xfId="12" applyNumberFormat="1" applyFont="1" applyFill="1" applyBorder="1" applyAlignment="1" applyProtection="1">
      <alignment horizontal="right" vertical="center"/>
      <protection locked="0"/>
    </xf>
    <xf numFmtId="10" fontId="4" fillId="3" borderId="29" xfId="12" applyNumberFormat="1" applyFont="1" applyFill="1" applyBorder="1" applyAlignment="1" applyProtection="1">
      <alignment horizontal="right" vertical="center"/>
      <protection locked="0"/>
    </xf>
    <xf numFmtId="0" fontId="5" fillId="3" borderId="0" xfId="0" applyFont="1" applyFill="1" applyProtection="1">
      <protection locked="0"/>
    </xf>
    <xf numFmtId="0" fontId="6" fillId="3" borderId="0" xfId="0" applyFont="1" applyFill="1" applyProtection="1">
      <protection locked="0"/>
    </xf>
    <xf numFmtId="0" fontId="4" fillId="3" borderId="0" xfId="0" applyFont="1" applyFill="1" applyAlignment="1" applyProtection="1">
      <alignment horizontal="center" vertical="center"/>
      <protection locked="0"/>
    </xf>
    <xf numFmtId="0" fontId="4" fillId="3" borderId="0" xfId="0" applyFont="1" applyFill="1" applyAlignment="1" applyProtection="1">
      <alignment horizontal="center" vertical="center" wrapText="1"/>
      <protection locked="0"/>
    </xf>
    <xf numFmtId="0" fontId="13"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1" fillId="3" borderId="27" xfId="0" applyFont="1" applyFill="1" applyBorder="1" applyAlignment="1">
      <alignment horizontal="center"/>
    </xf>
    <xf numFmtId="0" fontId="4" fillId="3" borderId="22" xfId="0" applyFont="1" applyFill="1" applyBorder="1" applyAlignment="1">
      <alignment vertical="center"/>
    </xf>
    <xf numFmtId="165" fontId="4" fillId="3" borderId="21" xfId="12" applyFont="1" applyFill="1" applyBorder="1" applyAlignment="1" applyProtection="1">
      <alignment horizontal="right" vertical="center"/>
    </xf>
    <xf numFmtId="0" fontId="4" fillId="3" borderId="28" xfId="0" applyFont="1" applyFill="1" applyBorder="1" applyAlignment="1">
      <alignment vertical="center"/>
    </xf>
    <xf numFmtId="165" fontId="4" fillId="3" borderId="29" xfId="12" applyFont="1" applyFill="1" applyBorder="1" applyAlignment="1" applyProtection="1">
      <alignment horizontal="right" vertical="center"/>
    </xf>
    <xf numFmtId="0" fontId="15" fillId="3" borderId="0" xfId="4" applyFont="1" applyFill="1" applyAlignment="1" applyProtection="1">
      <alignment horizontal="left" vertical="center"/>
      <protection locked="0"/>
    </xf>
    <xf numFmtId="0" fontId="15" fillId="3" borderId="0" xfId="4" applyFont="1" applyFill="1" applyAlignment="1" applyProtection="1">
      <alignment horizontal="right" vertical="center" wrapText="1"/>
      <protection locked="0"/>
    </xf>
    <xf numFmtId="10" fontId="22" fillId="2" borderId="0" xfId="9" applyNumberFormat="1" applyFont="1" applyFill="1" applyBorder="1" applyAlignment="1" applyProtection="1">
      <alignment horizontal="right" vertical="center" wrapText="1"/>
      <protection locked="0"/>
    </xf>
    <xf numFmtId="0" fontId="14" fillId="0" borderId="0" xfId="4" applyFont="1" applyAlignment="1" applyProtection="1">
      <alignment vertical="center"/>
      <protection locked="0"/>
    </xf>
    <xf numFmtId="0" fontId="5" fillId="0" borderId="0" xfId="4" applyFont="1" applyAlignment="1" applyProtection="1">
      <alignment horizontal="left" vertical="center"/>
      <protection locked="0"/>
    </xf>
    <xf numFmtId="0" fontId="14" fillId="2" borderId="0" xfId="4" applyFont="1" applyFill="1" applyAlignment="1" applyProtection="1">
      <alignment vertical="center"/>
      <protection locked="0"/>
    </xf>
    <xf numFmtId="0" fontId="6" fillId="2" borderId="0" xfId="4" applyFont="1" applyFill="1" applyAlignment="1" applyProtection="1">
      <alignment vertical="center"/>
      <protection locked="0"/>
    </xf>
    <xf numFmtId="4" fontId="6" fillId="2" borderId="0" xfId="4" applyNumberFormat="1" applyFont="1" applyFill="1" applyAlignment="1" applyProtection="1">
      <alignment vertical="center"/>
      <protection locked="0"/>
    </xf>
    <xf numFmtId="0" fontId="15" fillId="0" borderId="0" xfId="4" applyFont="1" applyAlignment="1" applyProtection="1">
      <alignment vertical="center"/>
      <protection locked="0"/>
    </xf>
    <xf numFmtId="4" fontId="14"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4" fillId="2" borderId="0" xfId="4" applyNumberFormat="1" applyFont="1" applyFill="1" applyAlignment="1" applyProtection="1">
      <alignment vertical="center"/>
      <protection locked="0"/>
    </xf>
    <xf numFmtId="0" fontId="16"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4" fillId="3" borderId="15" xfId="0" applyFont="1" applyFill="1" applyBorder="1" applyAlignment="1" applyProtection="1">
      <alignment horizontal="left" vertical="center" wrapText="1"/>
      <protection locked="0"/>
    </xf>
    <xf numFmtId="165" fontId="21" fillId="2" borderId="0" xfId="12" applyFont="1" applyFill="1" applyBorder="1" applyAlignment="1" applyProtection="1">
      <alignment horizontal="right" vertical="center" wrapText="1"/>
    </xf>
    <xf numFmtId="0" fontId="20" fillId="2" borderId="2" xfId="4" applyFont="1" applyFill="1" applyBorder="1" applyAlignment="1">
      <alignment horizontal="left" vertical="center"/>
    </xf>
    <xf numFmtId="0" fontId="14" fillId="3" borderId="2" xfId="4" applyFont="1" applyFill="1" applyBorder="1" applyAlignment="1">
      <alignment horizontal="left" vertical="center" wrapText="1"/>
    </xf>
    <xf numFmtId="165" fontId="21" fillId="2" borderId="2" xfId="12" applyFont="1" applyFill="1" applyBorder="1" applyAlignment="1" applyProtection="1">
      <alignment horizontal="right" vertical="center" wrapText="1"/>
      <protection locked="0"/>
    </xf>
    <xf numFmtId="165" fontId="21" fillId="2" borderId="2" xfId="12" applyFont="1" applyFill="1" applyBorder="1" applyAlignment="1" applyProtection="1">
      <alignment horizontal="right" vertical="center" wrapText="1"/>
    </xf>
    <xf numFmtId="165" fontId="22" fillId="2" borderId="2" xfId="12" applyFont="1" applyFill="1" applyBorder="1" applyAlignment="1" applyProtection="1">
      <alignment horizontal="right" vertical="center" wrapText="1"/>
    </xf>
    <xf numFmtId="10" fontId="21" fillId="3" borderId="2" xfId="9" applyNumberFormat="1" applyFont="1" applyFill="1" applyBorder="1" applyAlignment="1" applyProtection="1">
      <alignment horizontal="right" vertical="center" wrapText="1"/>
    </xf>
    <xf numFmtId="165" fontId="21" fillId="3" borderId="2" xfId="12" applyFont="1" applyFill="1" applyBorder="1" applyAlignment="1" applyProtection="1">
      <alignment horizontal="right" vertical="center" wrapText="1"/>
    </xf>
    <xf numFmtId="0" fontId="20" fillId="2" borderId="2" xfId="0" applyFont="1" applyFill="1" applyBorder="1" applyAlignment="1">
      <alignment horizontal="left" vertical="center"/>
    </xf>
    <xf numFmtId="0" fontId="14" fillId="3" borderId="2" xfId="0" applyFont="1" applyFill="1" applyBorder="1" applyAlignment="1">
      <alignment horizontal="left" vertical="center" wrapText="1"/>
    </xf>
    <xf numFmtId="165" fontId="14" fillId="2" borderId="2" xfId="12"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0" fontId="15"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0" fontId="14" fillId="2" borderId="2" xfId="0" applyFont="1" applyFill="1" applyBorder="1" applyAlignment="1">
      <alignment horizontal="left" vertical="center"/>
    </xf>
    <xf numFmtId="165" fontId="14" fillId="2" borderId="2" xfId="12" applyFont="1" applyFill="1" applyBorder="1" applyAlignment="1">
      <alignment horizontal="right" vertical="center"/>
    </xf>
    <xf numFmtId="165" fontId="14" fillId="2" borderId="5" xfId="12" applyFont="1" applyFill="1" applyBorder="1" applyAlignment="1">
      <alignment horizontal="right" vertical="center"/>
    </xf>
    <xf numFmtId="0" fontId="10" fillId="3" borderId="0" xfId="0" applyFont="1" applyFill="1" applyAlignment="1">
      <alignment horizontal="left" vertical="center" wrapText="1"/>
    </xf>
    <xf numFmtId="0" fontId="11" fillId="2" borderId="1" xfId="0" applyFont="1" applyFill="1" applyBorder="1" applyAlignment="1">
      <alignment horizontal="left" vertical="center"/>
    </xf>
    <xf numFmtId="165" fontId="4" fillId="2" borderId="30" xfId="12" applyFont="1" applyFill="1" applyBorder="1" applyAlignment="1" applyProtection="1">
      <alignment horizontal="right" vertical="center"/>
      <protection locked="0"/>
    </xf>
    <xf numFmtId="165" fontId="4" fillId="2" borderId="10" xfId="12" applyFont="1" applyFill="1" applyBorder="1" applyAlignment="1" applyProtection="1">
      <alignment horizontal="right" vertical="center"/>
    </xf>
    <xf numFmtId="165" fontId="4" fillId="2" borderId="12" xfId="12" applyFont="1" applyFill="1" applyBorder="1" applyAlignment="1" applyProtection="1">
      <alignment horizontal="right" vertical="center"/>
    </xf>
    <xf numFmtId="0" fontId="11" fillId="2" borderId="1" xfId="0"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4" fillId="0" borderId="0" xfId="0" applyFont="1" applyAlignment="1" applyProtection="1">
      <alignment horizontal="justify" vertical="center" wrapText="1"/>
      <protection locked="0"/>
    </xf>
    <xf numFmtId="0" fontId="0" fillId="0" borderId="0" xfId="0" applyProtection="1">
      <protection locked="0"/>
    </xf>
    <xf numFmtId="0" fontId="10" fillId="2" borderId="0" xfId="0" applyFont="1" applyFill="1" applyAlignment="1" applyProtection="1">
      <alignment horizontal="justify"/>
      <protection locked="0"/>
    </xf>
    <xf numFmtId="0" fontId="10"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5" fillId="3" borderId="0" xfId="0" applyFont="1" applyFill="1" applyAlignment="1">
      <alignment vertical="center" wrapText="1"/>
    </xf>
    <xf numFmtId="0" fontId="6" fillId="3" borderId="0" xfId="0" applyFont="1" applyFill="1" applyAlignment="1">
      <alignment vertical="center" wrapText="1"/>
    </xf>
    <xf numFmtId="4" fontId="15" fillId="2" borderId="3" xfId="0" applyNumberFormat="1" applyFont="1" applyFill="1" applyBorder="1" applyAlignment="1">
      <alignment horizontal="right" vertical="center"/>
    </xf>
    <xf numFmtId="10" fontId="14" fillId="3" borderId="3" xfId="9" applyNumberFormat="1" applyFont="1" applyFill="1" applyBorder="1" applyAlignment="1" applyProtection="1">
      <alignment horizontal="right" vertical="center"/>
    </xf>
    <xf numFmtId="14" fontId="6" fillId="2" borderId="0" xfId="0" applyNumberFormat="1" applyFont="1" applyFill="1" applyAlignment="1" applyProtection="1">
      <alignment horizontal="right" vertical="center"/>
      <protection locked="0"/>
    </xf>
    <xf numFmtId="14" fontId="14" fillId="2" borderId="0" xfId="4" applyNumberFormat="1" applyFont="1" applyFill="1" applyAlignment="1">
      <alignment horizontal="right" vertical="center" wrapText="1"/>
    </xf>
    <xf numFmtId="14" fontId="14" fillId="0" borderId="5" xfId="4" applyNumberFormat="1" applyFont="1" applyBorder="1" applyAlignment="1">
      <alignment horizontal="right" vertical="center" wrapText="1"/>
    </xf>
    <xf numFmtId="14" fontId="11" fillId="2" borderId="0" xfId="0" applyNumberFormat="1" applyFont="1" applyFill="1" applyAlignment="1">
      <alignment horizontal="right" vertical="center"/>
    </xf>
    <xf numFmtId="14" fontId="11" fillId="2" borderId="5" xfId="0" applyNumberFormat="1" applyFont="1" applyFill="1" applyBorder="1" applyAlignment="1">
      <alignment horizontal="right" vertical="center" wrapText="1"/>
    </xf>
    <xf numFmtId="0" fontId="11" fillId="2" borderId="0" xfId="0" applyFont="1" applyFill="1" applyAlignment="1">
      <alignment horizontal="right" vertical="center"/>
    </xf>
    <xf numFmtId="0" fontId="14" fillId="2" borderId="0" xfId="4" applyFont="1" applyFill="1" applyAlignment="1">
      <alignment horizontal="right" vertical="center" wrapText="1"/>
    </xf>
    <xf numFmtId="0" fontId="11" fillId="2" borderId="0" xfId="0" applyFont="1" applyFill="1" applyAlignment="1">
      <alignment horizontal="center" vertical="center"/>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6" fillId="2" borderId="0" xfId="0" applyFont="1" applyFill="1" applyAlignment="1">
      <alignment horizontal="right" vertical="center"/>
    </xf>
    <xf numFmtId="165" fontId="14" fillId="2" borderId="0" xfId="12" quotePrefix="1" applyFont="1" applyFill="1" applyBorder="1" applyAlignment="1">
      <alignment horizontal="right" vertical="center"/>
    </xf>
    <xf numFmtId="0" fontId="11" fillId="3" borderId="32" xfId="0" applyFont="1" applyFill="1" applyBorder="1" applyAlignment="1">
      <alignment horizontal="center" vertical="center" wrapText="1"/>
    </xf>
    <xf numFmtId="1" fontId="11" fillId="2" borderId="32" xfId="0" applyNumberFormat="1" applyFont="1" applyFill="1" applyBorder="1" applyAlignment="1">
      <alignment horizontal="center" vertical="center" wrapText="1"/>
    </xf>
    <xf numFmtId="1" fontId="13" fillId="0" borderId="14" xfId="0" applyNumberFormat="1" applyFont="1" applyBorder="1" applyAlignment="1" applyProtection="1">
      <alignment horizontal="right" vertical="center" wrapText="1"/>
      <protection locked="0"/>
    </xf>
    <xf numFmtId="1" fontId="13" fillId="0" borderId="33" xfId="0" applyNumberFormat="1" applyFont="1" applyBorder="1" applyAlignment="1" applyProtection="1">
      <alignment horizontal="right" vertical="center" wrapText="1"/>
      <protection locked="0"/>
    </xf>
    <xf numFmtId="0" fontId="32" fillId="3" borderId="0" xfId="0" applyFont="1" applyFill="1" applyAlignment="1" applyProtection="1">
      <alignment horizontal="center" vertical="center" wrapText="1"/>
      <protection locked="0"/>
    </xf>
    <xf numFmtId="165" fontId="4" fillId="3" borderId="6" xfId="0" applyNumberFormat="1" applyFont="1" applyFill="1" applyBorder="1" applyAlignment="1" applyProtection="1">
      <alignment horizontal="right" vertical="center"/>
      <protection locked="0"/>
    </xf>
    <xf numFmtId="165" fontId="4" fillId="3" borderId="0" xfId="0" applyNumberFormat="1" applyFont="1" applyFill="1" applyAlignment="1" applyProtection="1">
      <alignment horizontal="right" vertical="center"/>
      <protection locked="0"/>
    </xf>
    <xf numFmtId="0" fontId="13" fillId="2" borderId="15" xfId="0" applyFont="1" applyFill="1" applyBorder="1" applyAlignment="1" applyProtection="1">
      <alignment horizontal="center" vertical="center" wrapText="1"/>
      <protection locked="0"/>
    </xf>
    <xf numFmtId="0" fontId="13"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3"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4"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2" fillId="3" borderId="18" xfId="0" applyFont="1" applyFill="1" applyBorder="1" applyAlignment="1">
      <alignment horizontal="center" vertical="center" wrapText="1"/>
    </xf>
    <xf numFmtId="0" fontId="17" fillId="2" borderId="0" xfId="0" applyFont="1" applyFill="1" applyAlignment="1" applyProtection="1">
      <alignment horizontal="center" vertical="center" wrapText="1"/>
      <protection locked="0"/>
    </xf>
    <xf numFmtId="166" fontId="11" fillId="3" borderId="32" xfId="0" applyNumberFormat="1" applyFont="1" applyFill="1" applyBorder="1" applyAlignment="1">
      <alignment horizontal="center" vertical="center" wrapText="1"/>
    </xf>
    <xf numFmtId="0" fontId="4" fillId="3" borderId="0" xfId="0" applyFont="1" applyFill="1" applyAlignment="1" applyProtection="1">
      <alignment horizontal="left" vertical="center" wrapText="1"/>
      <protection locked="0"/>
    </xf>
    <xf numFmtId="49" fontId="4" fillId="3" borderId="20" xfId="3" applyNumberFormat="1" applyFill="1" applyBorder="1" applyAlignment="1" applyProtection="1">
      <alignment horizontal="left" wrapText="1"/>
      <protection locked="0"/>
    </xf>
    <xf numFmtId="49" fontId="4" fillId="3" borderId="15" xfId="3" applyNumberFormat="1" applyFill="1" applyBorder="1" applyAlignment="1" applyProtection="1">
      <alignment horizontal="left" wrapText="1"/>
      <protection locked="0"/>
    </xf>
    <xf numFmtId="0" fontId="4" fillId="2" borderId="14" xfId="0" applyFont="1" applyFill="1" applyBorder="1" applyAlignment="1" applyProtection="1">
      <alignment wrapText="1"/>
      <protection locked="0"/>
    </xf>
    <xf numFmtId="0" fontId="4" fillId="2" borderId="0" xfId="0" applyFont="1" applyFill="1" applyAlignment="1" applyProtection="1">
      <alignment wrapText="1"/>
      <protection locked="0"/>
    </xf>
    <xf numFmtId="0" fontId="5" fillId="2" borderId="0" xfId="0" applyFont="1" applyFill="1" applyAlignment="1" applyProtection="1">
      <alignment horizontal="center" vertical="center"/>
      <protection locked="0"/>
    </xf>
    <xf numFmtId="165" fontId="4" fillId="3" borderId="0" xfId="12" applyFont="1" applyFill="1" applyBorder="1" applyAlignment="1" applyProtection="1">
      <alignment horizontal="right" vertical="center" wrapText="1"/>
      <protection locked="0"/>
    </xf>
    <xf numFmtId="166" fontId="4" fillId="3" borderId="0" xfId="0" applyNumberFormat="1" applyFont="1" applyFill="1" applyAlignment="1" applyProtection="1">
      <alignment horizontal="left" vertical="center" wrapText="1"/>
      <protection locked="0"/>
    </xf>
    <xf numFmtId="0" fontId="27" fillId="2" borderId="0" xfId="0" applyFont="1" applyFill="1" applyAlignment="1" applyProtection="1">
      <alignment horizontal="center"/>
      <protection locked="0"/>
    </xf>
    <xf numFmtId="0" fontId="4" fillId="3" borderId="0" xfId="0" applyFont="1" applyFill="1"/>
    <xf numFmtId="0" fontId="6" fillId="3" borderId="19" xfId="0" applyFont="1" applyFill="1" applyBorder="1" applyAlignment="1">
      <alignment horizontal="center" vertical="center" wrapText="1"/>
    </xf>
    <xf numFmtId="14" fontId="6" fillId="2" borderId="8" xfId="0" applyNumberFormat="1" applyFont="1" applyFill="1" applyBorder="1" applyAlignment="1">
      <alignment horizontal="right" vertical="center" wrapText="1"/>
    </xf>
    <xf numFmtId="4" fontId="6" fillId="2" borderId="7" xfId="0" applyNumberFormat="1" applyFont="1" applyFill="1" applyBorder="1" applyAlignment="1">
      <alignment horizontal="right" vertical="center"/>
    </xf>
    <xf numFmtId="14" fontId="6" fillId="2" borderId="0" xfId="0" applyNumberFormat="1" applyFont="1" applyFill="1" applyAlignment="1">
      <alignment horizontal="right" vertical="center"/>
    </xf>
    <xf numFmtId="1" fontId="13" fillId="0" borderId="35" xfId="0" applyNumberFormat="1" applyFont="1" applyBorder="1" applyAlignment="1" applyProtection="1">
      <alignment horizontal="right" vertical="center" wrapText="1"/>
      <protection locked="0"/>
    </xf>
    <xf numFmtId="14" fontId="13" fillId="2" borderId="34" xfId="0" applyNumberFormat="1" applyFont="1" applyFill="1" applyBorder="1" applyAlignment="1" applyProtection="1">
      <alignment horizontal="right" vertical="center" wrapText="1"/>
      <protection locked="0"/>
    </xf>
    <xf numFmtId="17" fontId="13" fillId="3" borderId="34" xfId="0" applyNumberFormat="1" applyFont="1" applyFill="1" applyBorder="1" applyAlignment="1" applyProtection="1">
      <alignment horizontal="center" vertical="center" wrapText="1"/>
      <protection locked="0"/>
    </xf>
    <xf numFmtId="0" fontId="13" fillId="2" borderId="34" xfId="0" applyFont="1" applyFill="1" applyBorder="1" applyAlignment="1" applyProtection="1">
      <alignment horizontal="left" vertical="center" wrapText="1"/>
      <protection locked="0"/>
    </xf>
    <xf numFmtId="165" fontId="13" fillId="2" borderId="34" xfId="12" applyFont="1" applyFill="1" applyBorder="1" applyAlignment="1" applyProtection="1">
      <alignment horizontal="right" vertical="center" wrapText="1"/>
      <protection locked="0"/>
    </xf>
    <xf numFmtId="0" fontId="13" fillId="3" borderId="34" xfId="0" applyFont="1" applyFill="1" applyBorder="1" applyAlignment="1" applyProtection="1">
      <alignment horizontal="left" vertical="center" wrapText="1"/>
      <protection locked="0"/>
    </xf>
    <xf numFmtId="0" fontId="13" fillId="2" borderId="34" xfId="0" applyFont="1" applyFill="1" applyBorder="1" applyAlignment="1" applyProtection="1">
      <alignment horizontal="center" vertical="center" wrapText="1"/>
      <protection locked="0"/>
    </xf>
    <xf numFmtId="0" fontId="13" fillId="3" borderId="34" xfId="0" applyFont="1" applyFill="1" applyBorder="1" applyAlignment="1" applyProtection="1">
      <alignment horizontal="center" vertical="center" wrapText="1"/>
      <protection locked="0"/>
    </xf>
    <xf numFmtId="14" fontId="13" fillId="2" borderId="36" xfId="0" applyNumberFormat="1" applyFont="1" applyFill="1" applyBorder="1" applyAlignment="1" applyProtection="1">
      <alignment horizontal="right" vertical="center" wrapText="1"/>
      <protection locked="0"/>
    </xf>
    <xf numFmtId="17" fontId="13" fillId="3" borderId="36" xfId="0" applyNumberFormat="1" applyFont="1" applyFill="1" applyBorder="1" applyAlignment="1" applyProtection="1">
      <alignment horizontal="center" vertical="center" wrapText="1"/>
      <protection locked="0"/>
    </xf>
    <xf numFmtId="0" fontId="13" fillId="2" borderId="36" xfId="0" applyFont="1" applyFill="1" applyBorder="1" applyAlignment="1" applyProtection="1">
      <alignment horizontal="left" vertical="center" wrapText="1"/>
      <protection locked="0"/>
    </xf>
    <xf numFmtId="165" fontId="13" fillId="2" borderId="36" xfId="12" applyFont="1" applyFill="1" applyBorder="1" applyAlignment="1" applyProtection="1">
      <alignment horizontal="right" vertical="center" wrapText="1"/>
      <protection locked="0"/>
    </xf>
    <xf numFmtId="0" fontId="13" fillId="3" borderId="36" xfId="0" applyFont="1" applyFill="1" applyBorder="1" applyAlignment="1" applyProtection="1">
      <alignment horizontal="left" vertical="center" wrapText="1"/>
      <protection locked="0"/>
    </xf>
    <xf numFmtId="0" fontId="13" fillId="2" borderId="36" xfId="0" applyFont="1" applyFill="1" applyBorder="1" applyAlignment="1" applyProtection="1">
      <alignment horizontal="center" vertical="center" wrapText="1"/>
      <protection locked="0"/>
    </xf>
    <xf numFmtId="0" fontId="13" fillId="3" borderId="36" xfId="0" applyFont="1" applyFill="1" applyBorder="1" applyAlignment="1" applyProtection="1">
      <alignment horizontal="center" vertical="center" wrapText="1"/>
      <protection locked="0"/>
    </xf>
    <xf numFmtId="14" fontId="13" fillId="2" borderId="36" xfId="0" applyNumberFormat="1" applyFont="1" applyFill="1" applyBorder="1" applyAlignment="1" applyProtection="1">
      <alignment horizontal="center" vertical="center" wrapText="1"/>
      <protection locked="0"/>
    </xf>
    <xf numFmtId="0" fontId="13" fillId="2" borderId="37" xfId="0" applyFont="1" applyFill="1" applyBorder="1" applyAlignment="1">
      <alignment horizontal="right" vertical="center" wrapText="1"/>
    </xf>
    <xf numFmtId="17" fontId="13" fillId="2" borderId="34" xfId="0" applyNumberFormat="1" applyFont="1" applyFill="1" applyBorder="1" applyAlignment="1" applyProtection="1">
      <alignment horizontal="right" vertical="center" wrapText="1"/>
      <protection locked="0"/>
    </xf>
    <xf numFmtId="14" fontId="13" fillId="2" borderId="38" xfId="0" applyNumberFormat="1" applyFont="1" applyFill="1" applyBorder="1" applyAlignment="1" applyProtection="1">
      <alignment horizontal="right" vertical="center" wrapText="1"/>
      <protection locked="0"/>
    </xf>
    <xf numFmtId="0" fontId="13" fillId="3" borderId="39" xfId="0" applyFont="1" applyFill="1" applyBorder="1" applyAlignment="1">
      <alignment horizontal="right" vertical="center" wrapText="1"/>
    </xf>
    <xf numFmtId="14" fontId="13" fillId="3" borderId="36" xfId="0" applyNumberFormat="1" applyFont="1" applyFill="1" applyBorder="1" applyAlignment="1" applyProtection="1">
      <alignment horizontal="right" vertical="center" wrapText="1"/>
      <protection locked="0"/>
    </xf>
    <xf numFmtId="17" fontId="13" fillId="3" borderId="36" xfId="0" applyNumberFormat="1" applyFont="1" applyFill="1" applyBorder="1" applyAlignment="1" applyProtection="1">
      <alignment horizontal="right" vertical="center" wrapText="1"/>
      <protection locked="0"/>
    </xf>
    <xf numFmtId="165" fontId="13" fillId="3" borderId="36" xfId="12" applyFont="1" applyFill="1" applyBorder="1" applyAlignment="1" applyProtection="1">
      <alignment horizontal="right" vertical="center" wrapText="1"/>
      <protection locked="0"/>
    </xf>
    <xf numFmtId="14" fontId="13" fillId="3" borderId="40" xfId="0" applyNumberFormat="1" applyFont="1" applyFill="1" applyBorder="1" applyAlignment="1" applyProtection="1">
      <alignment horizontal="right" vertical="center" wrapText="1"/>
      <protection locked="0"/>
    </xf>
    <xf numFmtId="0" fontId="13" fillId="2" borderId="39" xfId="0" applyFont="1" applyFill="1" applyBorder="1" applyAlignment="1">
      <alignment horizontal="right" vertical="center" wrapText="1"/>
    </xf>
    <xf numFmtId="14" fontId="35" fillId="2" borderId="36" xfId="0" applyNumberFormat="1" applyFont="1" applyFill="1" applyBorder="1" applyAlignment="1" applyProtection="1">
      <alignment horizontal="right" vertical="center" wrapText="1"/>
      <protection locked="0"/>
    </xf>
    <xf numFmtId="17" fontId="35" fillId="2" borderId="36" xfId="0" applyNumberFormat="1" applyFont="1" applyFill="1" applyBorder="1" applyAlignment="1" applyProtection="1">
      <alignment horizontal="right" vertical="center" wrapText="1"/>
      <protection locked="0"/>
    </xf>
    <xf numFmtId="0" fontId="35" fillId="2" borderId="36" xfId="0" applyFont="1" applyFill="1" applyBorder="1" applyAlignment="1" applyProtection="1">
      <alignment horizontal="left" vertical="center" wrapText="1"/>
      <protection locked="0"/>
    </xf>
    <xf numFmtId="165" fontId="35" fillId="2" borderId="36" xfId="12" applyFont="1" applyFill="1" applyBorder="1" applyAlignment="1" applyProtection="1">
      <alignment horizontal="right" vertical="center" wrapText="1"/>
      <protection locked="0"/>
    </xf>
    <xf numFmtId="0" fontId="35" fillId="3" borderId="36" xfId="0" applyFont="1" applyFill="1" applyBorder="1" applyAlignment="1" applyProtection="1">
      <alignment horizontal="left" vertical="center" wrapText="1"/>
      <protection locked="0"/>
    </xf>
    <xf numFmtId="0" fontId="35" fillId="2" borderId="36"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protection locked="0"/>
    </xf>
    <xf numFmtId="14" fontId="13" fillId="2" borderId="40" xfId="0" applyNumberFormat="1" applyFont="1" applyFill="1" applyBorder="1" applyAlignment="1" applyProtection="1">
      <alignment horizontal="right" vertical="center" wrapText="1"/>
      <protection locked="0"/>
    </xf>
    <xf numFmtId="17" fontId="13" fillId="2" borderId="36" xfId="0" applyNumberFormat="1" applyFont="1" applyFill="1" applyBorder="1" applyAlignment="1" applyProtection="1">
      <alignment horizontal="right" vertical="center" wrapText="1"/>
      <protection locked="0"/>
    </xf>
    <xf numFmtId="165" fontId="35" fillId="3" borderId="36" xfId="12" applyFont="1" applyFill="1" applyBorder="1" applyAlignment="1" applyProtection="1">
      <alignment horizontal="right" vertical="center" wrapText="1"/>
      <protection locked="0"/>
    </xf>
    <xf numFmtId="14" fontId="35" fillId="2" borderId="40" xfId="0" applyNumberFormat="1" applyFont="1" applyFill="1" applyBorder="1" applyAlignment="1" applyProtection="1">
      <alignment horizontal="right" vertical="center" wrapText="1"/>
      <protection locked="0"/>
    </xf>
    <xf numFmtId="49" fontId="35" fillId="3" borderId="36" xfId="0" applyNumberFormat="1" applyFont="1" applyFill="1" applyBorder="1" applyAlignment="1" applyProtection="1">
      <alignment horizontal="center" vertical="center" wrapText="1"/>
      <protection locked="0"/>
    </xf>
    <xf numFmtId="14" fontId="13" fillId="3" borderId="40" xfId="0" applyNumberFormat="1" applyFont="1" applyFill="1" applyBorder="1" applyAlignment="1" applyProtection="1">
      <alignment horizontal="center" vertical="center" wrapText="1"/>
      <protection locked="0"/>
    </xf>
    <xf numFmtId="4" fontId="13" fillId="2" borderId="36" xfId="0" applyNumberFormat="1" applyFont="1" applyFill="1" applyBorder="1" applyAlignment="1" applyProtection="1">
      <alignment horizontal="center" vertical="center" wrapText="1"/>
      <protection locked="0"/>
    </xf>
    <xf numFmtId="16" fontId="13" fillId="2" borderId="36" xfId="0" applyNumberFormat="1" applyFont="1" applyFill="1" applyBorder="1" applyAlignment="1" applyProtection="1">
      <alignment horizontal="left" vertical="center" wrapText="1"/>
      <protection locked="0"/>
    </xf>
    <xf numFmtId="14" fontId="13" fillId="2" borderId="40" xfId="0" applyNumberFormat="1" applyFont="1" applyFill="1" applyBorder="1" applyAlignment="1" applyProtection="1">
      <alignment horizontal="center" vertical="center" wrapText="1"/>
      <protection locked="0"/>
    </xf>
    <xf numFmtId="49" fontId="13" fillId="2" borderId="36" xfId="0" applyNumberFormat="1" applyFont="1" applyFill="1" applyBorder="1" applyAlignment="1" applyProtection="1">
      <alignment horizontal="center" vertical="center" wrapText="1"/>
      <protection locked="0"/>
    </xf>
    <xf numFmtId="0" fontId="13" fillId="0" borderId="36" xfId="0" applyFont="1" applyBorder="1" applyAlignment="1" applyProtection="1">
      <alignment horizontal="left" vertical="center" wrapText="1"/>
      <protection locked="0"/>
    </xf>
    <xf numFmtId="14" fontId="13" fillId="0" borderId="36" xfId="0" applyNumberFormat="1" applyFont="1" applyBorder="1" applyAlignment="1" applyProtection="1">
      <alignment horizontal="right" vertical="center" wrapText="1"/>
      <protection locked="0"/>
    </xf>
    <xf numFmtId="17" fontId="13" fillId="0" borderId="36" xfId="0" applyNumberFormat="1" applyFont="1" applyBorder="1" applyAlignment="1" applyProtection="1">
      <alignment horizontal="right" vertical="center" wrapText="1"/>
      <protection locked="0"/>
    </xf>
    <xf numFmtId="165" fontId="13" fillId="0" borderId="36" xfId="12" applyFont="1" applyFill="1" applyBorder="1" applyAlignment="1" applyProtection="1">
      <alignment horizontal="right" vertical="center" wrapText="1"/>
      <protection locked="0"/>
    </xf>
    <xf numFmtId="0" fontId="13" fillId="0" borderId="36" xfId="0" applyFont="1" applyBorder="1" applyAlignment="1" applyProtection="1">
      <alignment horizontal="center" vertical="center" wrapText="1"/>
      <protection locked="0"/>
    </xf>
    <xf numFmtId="14" fontId="13" fillId="0" borderId="40" xfId="0" applyNumberFormat="1" applyFont="1" applyBorder="1" applyAlignment="1" applyProtection="1">
      <alignment horizontal="right" vertical="center" wrapText="1"/>
      <protection locked="0"/>
    </xf>
    <xf numFmtId="167" fontId="13" fillId="2" borderId="36" xfId="0" applyNumberFormat="1" applyFont="1" applyFill="1" applyBorder="1" applyAlignment="1" applyProtection="1">
      <alignment horizontal="center" vertical="center" wrapText="1"/>
      <protection locked="0"/>
    </xf>
    <xf numFmtId="14" fontId="35" fillId="3" borderId="36" xfId="0" applyNumberFormat="1" applyFont="1" applyFill="1" applyBorder="1" applyAlignment="1" applyProtection="1">
      <alignment horizontal="right" vertical="center" wrapText="1"/>
      <protection locked="0"/>
    </xf>
    <xf numFmtId="17" fontId="35" fillId="3" borderId="36" xfId="0" applyNumberFormat="1" applyFont="1" applyFill="1" applyBorder="1" applyAlignment="1" applyProtection="1">
      <alignment horizontal="right" vertical="center" wrapText="1"/>
      <protection locked="0"/>
    </xf>
    <xf numFmtId="14" fontId="35" fillId="3" borderId="40" xfId="0" applyNumberFormat="1" applyFont="1" applyFill="1" applyBorder="1" applyAlignment="1" applyProtection="1">
      <alignment horizontal="right" vertical="center" wrapText="1"/>
      <protection locked="0"/>
    </xf>
    <xf numFmtId="49" fontId="13" fillId="0" borderId="36" xfId="0" applyNumberFormat="1" applyFont="1" applyBorder="1" applyAlignment="1" applyProtection="1">
      <alignment horizontal="center" vertical="center" wrapText="1"/>
      <protection locked="0"/>
    </xf>
    <xf numFmtId="0" fontId="13" fillId="2" borderId="40" xfId="0" applyFont="1" applyFill="1" applyBorder="1" applyAlignment="1" applyProtection="1">
      <alignment horizontal="right" vertical="center" wrapText="1"/>
      <protection locked="0"/>
    </xf>
    <xf numFmtId="17" fontId="35" fillId="3" borderId="34" xfId="0" applyNumberFormat="1" applyFont="1" applyFill="1" applyBorder="1" applyAlignment="1" applyProtection="1">
      <alignment horizontal="center" vertical="center" wrapText="1"/>
      <protection locked="0"/>
    </xf>
    <xf numFmtId="14" fontId="13" fillId="3" borderId="36" xfId="0" applyNumberFormat="1" applyFont="1" applyFill="1" applyBorder="1" applyAlignment="1" applyProtection="1">
      <alignment horizontal="center" vertical="center" wrapText="1"/>
      <protection locked="0"/>
    </xf>
    <xf numFmtId="17" fontId="35" fillId="3" borderId="36" xfId="0" applyNumberFormat="1" applyFont="1" applyFill="1" applyBorder="1" applyAlignment="1" applyProtection="1">
      <alignment horizontal="center" vertical="center" wrapText="1"/>
      <protection locked="0"/>
    </xf>
    <xf numFmtId="14" fontId="35" fillId="3" borderId="40" xfId="0" applyNumberFormat="1" applyFont="1" applyFill="1" applyBorder="1" applyAlignment="1" applyProtection="1">
      <alignment horizontal="center" vertical="center" wrapText="1"/>
      <protection locked="0"/>
    </xf>
    <xf numFmtId="4" fontId="13" fillId="3" borderId="36" xfId="0" applyNumberFormat="1" applyFont="1" applyFill="1" applyBorder="1" applyAlignment="1" applyProtection="1">
      <alignment horizontal="center" vertical="center" wrapText="1"/>
      <protection locked="0"/>
    </xf>
    <xf numFmtId="3" fontId="13" fillId="3" borderId="36"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protection locked="0"/>
    </xf>
    <xf numFmtId="49" fontId="13" fillId="3" borderId="36" xfId="0" applyNumberFormat="1" applyFont="1" applyFill="1" applyBorder="1" applyAlignment="1" applyProtection="1">
      <alignment horizontal="center" vertical="center" wrapText="1"/>
      <protection locked="0"/>
    </xf>
    <xf numFmtId="165" fontId="36" fillId="3" borderId="36" xfId="12" applyFont="1" applyFill="1" applyBorder="1" applyAlignment="1" applyProtection="1">
      <alignment horizontal="right" vertical="center" wrapText="1"/>
      <protection locked="0"/>
    </xf>
    <xf numFmtId="17" fontId="13" fillId="2" borderId="36" xfId="0" applyNumberFormat="1" applyFont="1" applyFill="1" applyBorder="1" applyAlignment="1" applyProtection="1">
      <alignment horizontal="center" vertical="center" wrapText="1"/>
      <protection locked="0"/>
    </xf>
    <xf numFmtId="0" fontId="13" fillId="2" borderId="40" xfId="0" applyFont="1" applyFill="1" applyBorder="1" applyAlignment="1" applyProtection="1">
      <alignment horizontal="center" vertical="center" wrapText="1"/>
      <protection locked="0"/>
    </xf>
    <xf numFmtId="14" fontId="13" fillId="2" borderId="40" xfId="0" applyNumberFormat="1" applyFont="1" applyFill="1" applyBorder="1" applyAlignment="1" applyProtection="1">
      <alignment vertical="center" wrapText="1"/>
      <protection locked="0"/>
    </xf>
    <xf numFmtId="49" fontId="35" fillId="2" borderId="36" xfId="0" applyNumberFormat="1" applyFont="1" applyFill="1" applyBorder="1" applyAlignment="1" applyProtection="1">
      <alignment horizontal="center" vertical="center" wrapText="1"/>
      <protection locked="0"/>
    </xf>
    <xf numFmtId="3" fontId="35" fillId="2" borderId="36" xfId="0" applyNumberFormat="1" applyFont="1" applyFill="1" applyBorder="1" applyAlignment="1" applyProtection="1">
      <alignment horizontal="center" vertical="center" wrapText="1"/>
      <protection locked="0"/>
    </xf>
    <xf numFmtId="0" fontId="37" fillId="0" borderId="36" xfId="0" applyFont="1" applyBorder="1"/>
    <xf numFmtId="0" fontId="37" fillId="0" borderId="36" xfId="0" applyFont="1" applyBorder="1" applyAlignment="1">
      <alignment vertical="center"/>
    </xf>
    <xf numFmtId="3" fontId="13" fillId="2" borderId="36" xfId="0" applyNumberFormat="1" applyFont="1" applyFill="1" applyBorder="1" applyAlignment="1" applyProtection="1">
      <alignment horizontal="center" vertical="center" wrapText="1"/>
      <protection locked="0"/>
    </xf>
    <xf numFmtId="14" fontId="13" fillId="2" borderId="38" xfId="0" applyNumberFormat="1" applyFont="1" applyFill="1" applyBorder="1" applyAlignment="1" applyProtection="1">
      <alignment horizontal="center" vertical="center" wrapText="1"/>
      <protection locked="0"/>
    </xf>
    <xf numFmtId="14" fontId="35" fillId="2" borderId="40" xfId="0" applyNumberFormat="1" applyFont="1" applyFill="1" applyBorder="1" applyAlignment="1" applyProtection="1">
      <alignment horizontal="center" vertical="center" wrapText="1"/>
      <protection locked="0"/>
    </xf>
    <xf numFmtId="0" fontId="13" fillId="3" borderId="41" xfId="0" applyFont="1" applyFill="1" applyBorder="1" applyAlignment="1" applyProtection="1">
      <alignment horizontal="left" vertical="center"/>
      <protection locked="0"/>
    </xf>
    <xf numFmtId="17" fontId="13" fillId="3" borderId="42" xfId="0" applyNumberFormat="1" applyFont="1" applyFill="1" applyBorder="1" applyAlignment="1" applyProtection="1">
      <alignment horizontal="right" vertical="center" wrapText="1"/>
      <protection locked="0"/>
    </xf>
    <xf numFmtId="0" fontId="13" fillId="3" borderId="42" xfId="0" applyFont="1" applyFill="1" applyBorder="1" applyAlignment="1" applyProtection="1">
      <alignment horizontal="left" vertical="center" wrapText="1"/>
      <protection locked="0"/>
    </xf>
    <xf numFmtId="165" fontId="13" fillId="3" borderId="42" xfId="12" applyFont="1" applyFill="1" applyBorder="1" applyAlignment="1" applyProtection="1">
      <alignment horizontal="right" vertical="center" wrapText="1"/>
      <protection locked="0"/>
    </xf>
    <xf numFmtId="0" fontId="13" fillId="2" borderId="42" xfId="0" applyFont="1" applyFill="1" applyBorder="1" applyAlignment="1" applyProtection="1">
      <alignment horizontal="left" vertical="center" wrapText="1"/>
      <protection locked="0"/>
    </xf>
    <xf numFmtId="0" fontId="13" fillId="3" borderId="43" xfId="0" applyFont="1" applyFill="1" applyBorder="1" applyAlignment="1" applyProtection="1">
      <alignment horizontal="left" vertical="center" wrapText="1"/>
      <protection locked="0"/>
    </xf>
    <xf numFmtId="0" fontId="13" fillId="3" borderId="42" xfId="0" applyFont="1" applyFill="1" applyBorder="1" applyAlignment="1" applyProtection="1">
      <alignment horizontal="right" vertical="center" wrapText="1"/>
      <protection locked="0"/>
    </xf>
    <xf numFmtId="0" fontId="13" fillId="3" borderId="44" xfId="0" applyFont="1" applyFill="1" applyBorder="1" applyAlignment="1" applyProtection="1">
      <alignment horizontal="left" vertical="center"/>
      <protection locked="0"/>
    </xf>
    <xf numFmtId="0" fontId="13" fillId="3" borderId="45" xfId="0" applyFont="1" applyFill="1" applyBorder="1" applyAlignment="1" applyProtection="1">
      <alignment horizontal="right" vertical="center" wrapText="1"/>
      <protection locked="0"/>
    </xf>
    <xf numFmtId="0" fontId="13" fillId="3" borderId="45" xfId="0" applyFont="1" applyFill="1" applyBorder="1" applyAlignment="1" applyProtection="1">
      <alignment horizontal="left" vertical="center" wrapText="1"/>
      <protection locked="0"/>
    </xf>
    <xf numFmtId="165" fontId="13" fillId="3" borderId="45" xfId="12" applyFont="1" applyFill="1" applyBorder="1" applyAlignment="1" applyProtection="1">
      <alignment horizontal="right" vertical="center" wrapText="1"/>
      <protection locked="0"/>
    </xf>
    <xf numFmtId="0" fontId="13" fillId="2" borderId="45" xfId="0" applyFont="1" applyFill="1" applyBorder="1" applyAlignment="1" applyProtection="1">
      <alignment horizontal="left" vertical="center" wrapText="1"/>
      <protection locked="0"/>
    </xf>
    <xf numFmtId="0" fontId="13" fillId="3" borderId="46" xfId="0" applyFont="1" applyFill="1" applyBorder="1" applyAlignment="1" applyProtection="1">
      <alignment horizontal="left" vertical="center" wrapText="1"/>
      <protection locked="0"/>
    </xf>
    <xf numFmtId="0" fontId="4" fillId="3" borderId="3" xfId="0" applyFont="1" applyFill="1" applyBorder="1" applyAlignment="1">
      <alignment horizontal="center" vertical="center"/>
    </xf>
    <xf numFmtId="0" fontId="11" fillId="3" borderId="18" xfId="0" applyFont="1" applyFill="1" applyBorder="1" applyAlignment="1">
      <alignment horizontal="center" vertical="center" wrapText="1"/>
    </xf>
    <xf numFmtId="0" fontId="4" fillId="0" borderId="18" xfId="0" applyFont="1" applyBorder="1"/>
    <xf numFmtId="0" fontId="16" fillId="3" borderId="0" xfId="0" applyFont="1" applyFill="1" applyAlignment="1" applyProtection="1">
      <alignment horizontal="left" vertical="top"/>
      <protection locked="0"/>
    </xf>
    <xf numFmtId="0" fontId="6" fillId="3" borderId="47" xfId="0" applyFont="1" applyFill="1" applyBorder="1" applyAlignment="1">
      <alignment horizontal="center" vertical="center" wrapText="1"/>
    </xf>
    <xf numFmtId="0" fontId="11" fillId="3" borderId="47" xfId="0" applyFont="1" applyFill="1" applyBorder="1" applyAlignment="1">
      <alignment horizontal="center" vertical="center"/>
    </xf>
    <xf numFmtId="0" fontId="15" fillId="3" borderId="19" xfId="4" applyFont="1" applyFill="1" applyBorder="1" applyAlignment="1">
      <alignment vertical="center" wrapText="1"/>
    </xf>
    <xf numFmtId="165" fontId="0" fillId="3" borderId="48" xfId="0" applyNumberFormat="1" applyFill="1" applyBorder="1" applyAlignment="1">
      <alignment horizontal="right" vertical="center"/>
    </xf>
    <xf numFmtId="10" fontId="4" fillId="3" borderId="23"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4" fillId="3" borderId="50" xfId="9" applyNumberFormat="1" applyFont="1" applyFill="1" applyBorder="1" applyAlignment="1" applyProtection="1">
      <alignment horizontal="right" vertical="center"/>
    </xf>
    <xf numFmtId="165" fontId="0" fillId="3" borderId="51" xfId="0" applyNumberFormat="1" applyFill="1" applyBorder="1" applyAlignment="1">
      <alignment horizontal="right" vertical="center"/>
    </xf>
    <xf numFmtId="10" fontId="4" fillId="3" borderId="52" xfId="9" applyNumberFormat="1" applyFont="1" applyFill="1" applyBorder="1" applyAlignment="1" applyProtection="1">
      <alignment horizontal="right" vertical="center"/>
    </xf>
    <xf numFmtId="0" fontId="6" fillId="3" borderId="19" xfId="4" applyFont="1" applyFill="1" applyBorder="1" applyAlignment="1">
      <alignment horizontal="center" vertical="center" wrapText="1"/>
    </xf>
    <xf numFmtId="0" fontId="11" fillId="2" borderId="13" xfId="0" applyFont="1" applyFill="1" applyBorder="1" applyAlignment="1">
      <alignment horizontal="left" vertical="center" wrapText="1"/>
    </xf>
    <xf numFmtId="14" fontId="33" fillId="2" borderId="36" xfId="0" applyNumberFormat="1" applyFont="1" applyFill="1" applyBorder="1" applyAlignment="1" applyProtection="1">
      <alignment horizontal="right" vertical="center" wrapText="1"/>
      <protection locked="0"/>
    </xf>
    <xf numFmtId="17" fontId="33" fillId="3" borderId="36" xfId="0" applyNumberFormat="1" applyFont="1" applyFill="1" applyBorder="1" applyAlignment="1" applyProtection="1">
      <alignment horizontal="center" vertical="center" wrapText="1"/>
      <protection locked="0"/>
    </xf>
    <xf numFmtId="0" fontId="33" fillId="2" borderId="36" xfId="0" applyFont="1" applyFill="1" applyBorder="1" applyAlignment="1" applyProtection="1">
      <alignment horizontal="left" vertical="center" wrapText="1"/>
      <protection locked="0"/>
    </xf>
    <xf numFmtId="165" fontId="33" fillId="2" borderId="36" xfId="12" applyFont="1" applyFill="1" applyBorder="1" applyAlignment="1" applyProtection="1">
      <alignment horizontal="right" vertical="center" wrapText="1"/>
      <protection locked="0"/>
    </xf>
    <xf numFmtId="0" fontId="33" fillId="3" borderId="36" xfId="0" applyFont="1" applyFill="1" applyBorder="1" applyAlignment="1" applyProtection="1">
      <alignment horizontal="left" vertical="center" wrapText="1"/>
      <protection locked="0"/>
    </xf>
    <xf numFmtId="0" fontId="33" fillId="2" borderId="36" xfId="0" applyFont="1" applyFill="1" applyBorder="1" applyAlignment="1" applyProtection="1">
      <alignment horizontal="center" vertical="center" wrapText="1"/>
      <protection locked="0"/>
    </xf>
    <xf numFmtId="0" fontId="33" fillId="3" borderId="36" xfId="0" applyFont="1" applyFill="1" applyBorder="1" applyAlignment="1" applyProtection="1">
      <alignment horizontal="center" vertical="center" wrapText="1"/>
      <protection locked="0"/>
    </xf>
    <xf numFmtId="14" fontId="33" fillId="2" borderId="40" xfId="0" applyNumberFormat="1" applyFont="1" applyFill="1" applyBorder="1" applyAlignment="1" applyProtection="1">
      <alignment horizontal="right" vertical="center" wrapText="1"/>
      <protection locked="0"/>
    </xf>
    <xf numFmtId="14" fontId="33" fillId="3" borderId="40" xfId="0" applyNumberFormat="1" applyFont="1" applyFill="1" applyBorder="1" applyAlignment="1" applyProtection="1">
      <alignment horizontal="center" vertical="center" wrapText="1"/>
      <protection locked="0"/>
    </xf>
    <xf numFmtId="14" fontId="33" fillId="3" borderId="40" xfId="0" applyNumberFormat="1" applyFont="1" applyFill="1" applyBorder="1" applyAlignment="1" applyProtection="1">
      <alignment vertical="center" wrapText="1"/>
      <protection locked="0"/>
    </xf>
    <xf numFmtId="0" fontId="35" fillId="0" borderId="39" xfId="0" applyFont="1" applyBorder="1" applyAlignment="1">
      <alignment horizontal="right" vertical="center" wrapText="1"/>
    </xf>
    <xf numFmtId="14" fontId="35" fillId="0" borderId="36" xfId="0" applyNumberFormat="1" applyFont="1" applyBorder="1" applyAlignment="1" applyProtection="1">
      <alignment horizontal="right" vertical="center" wrapText="1"/>
      <protection locked="0"/>
    </xf>
    <xf numFmtId="17" fontId="35" fillId="0" borderId="36" xfId="0" applyNumberFormat="1" applyFont="1" applyBorder="1" applyAlignment="1" applyProtection="1">
      <alignment horizontal="right" vertical="center" wrapText="1"/>
      <protection locked="0"/>
    </xf>
    <xf numFmtId="0" fontId="35" fillId="0" borderId="36" xfId="0" applyFont="1" applyBorder="1" applyAlignment="1" applyProtection="1">
      <alignment horizontal="left" vertical="center" wrapText="1"/>
      <protection locked="0"/>
    </xf>
    <xf numFmtId="165" fontId="35" fillId="0" borderId="36"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5" fillId="0" borderId="36" xfId="0" applyFont="1" applyBorder="1" applyAlignment="1" applyProtection="1">
      <alignment horizontal="center" vertical="center" wrapText="1"/>
      <protection locked="0"/>
    </xf>
    <xf numFmtId="0" fontId="13" fillId="3" borderId="0" xfId="0" applyFont="1" applyFill="1" applyAlignment="1" applyProtection="1">
      <alignment horizontal="left" vertical="center"/>
      <protection locked="0"/>
    </xf>
    <xf numFmtId="17" fontId="13" fillId="3" borderId="15" xfId="0" applyNumberFormat="1" applyFont="1" applyFill="1" applyBorder="1" applyAlignment="1" applyProtection="1">
      <alignment horizontal="right" vertical="center" wrapText="1"/>
      <protection locked="0"/>
    </xf>
    <xf numFmtId="165" fontId="13" fillId="3" borderId="15" xfId="12" applyFont="1" applyFill="1" applyBorder="1" applyAlignment="1" applyProtection="1">
      <alignment horizontal="right" vertical="center" wrapText="1"/>
      <protection locked="0"/>
    </xf>
    <xf numFmtId="0" fontId="35" fillId="3" borderId="20" xfId="0" applyFont="1" applyFill="1" applyBorder="1" applyAlignment="1" applyProtection="1">
      <alignment horizontal="left" vertical="center" wrapText="1"/>
      <protection locked="0"/>
    </xf>
    <xf numFmtId="0" fontId="35" fillId="3" borderId="15" xfId="0" applyFont="1" applyFill="1" applyBorder="1" applyAlignment="1" applyProtection="1">
      <alignment horizontal="left" vertical="center" wrapText="1"/>
      <protection locked="0"/>
    </xf>
    <xf numFmtId="165" fontId="35" fillId="3" borderId="15" xfId="12" applyFont="1" applyFill="1" applyBorder="1" applyAlignment="1" applyProtection="1">
      <alignment horizontal="right" vertical="center" wrapText="1"/>
      <protection locked="0"/>
    </xf>
    <xf numFmtId="0" fontId="35" fillId="0" borderId="15" xfId="0" applyFont="1" applyBorder="1" applyAlignment="1" applyProtection="1">
      <alignment horizontal="left" vertical="center" wrapText="1"/>
      <protection locked="0"/>
    </xf>
    <xf numFmtId="165" fontId="35" fillId="0" borderId="15" xfId="12" applyFont="1" applyFill="1" applyBorder="1" applyAlignment="1" applyProtection="1">
      <alignment horizontal="right" vertical="center" wrapText="1"/>
      <protection locked="0"/>
    </xf>
    <xf numFmtId="0" fontId="13" fillId="0" borderId="15" xfId="0" applyFont="1" applyBorder="1" applyAlignment="1" applyProtection="1">
      <alignment horizontal="left" vertical="center" wrapText="1"/>
      <protection locked="0"/>
    </xf>
    <xf numFmtId="0" fontId="39" fillId="3" borderId="15" xfId="0" applyFont="1" applyFill="1" applyBorder="1" applyAlignment="1" applyProtection="1">
      <alignment horizontal="left" vertical="center" wrapText="1"/>
      <protection locked="0"/>
    </xf>
    <xf numFmtId="165" fontId="39" fillId="3" borderId="15" xfId="12" applyFont="1" applyFill="1" applyBorder="1" applyAlignment="1" applyProtection="1">
      <alignment horizontal="right" vertical="center" wrapText="1"/>
      <protection locked="0"/>
    </xf>
    <xf numFmtId="0" fontId="39" fillId="2" borderId="15" xfId="0" applyFont="1" applyFill="1" applyBorder="1" applyAlignment="1" applyProtection="1">
      <alignment horizontal="left" vertical="center" wrapText="1"/>
      <protection locked="0"/>
    </xf>
    <xf numFmtId="0" fontId="39" fillId="3" borderId="15" xfId="0" applyFont="1" applyFill="1" applyBorder="1" applyAlignment="1" applyProtection="1">
      <alignment horizontal="center" vertical="center" wrapText="1"/>
      <protection locked="0"/>
    </xf>
    <xf numFmtId="0" fontId="35" fillId="2" borderId="15" xfId="0" applyFont="1" applyFill="1" applyBorder="1" applyAlignment="1" applyProtection="1">
      <alignment horizontal="left" vertical="center" wrapText="1"/>
      <protection locked="0"/>
    </xf>
    <xf numFmtId="0" fontId="13" fillId="3" borderId="20" xfId="0" applyFont="1" applyFill="1" applyBorder="1" applyAlignment="1" applyProtection="1">
      <alignment horizontal="left" vertical="center" wrapText="1"/>
      <protection locked="0"/>
    </xf>
    <xf numFmtId="165" fontId="13" fillId="0" borderId="15" xfId="12" applyFont="1" applyFill="1" applyBorder="1" applyAlignment="1" applyProtection="1">
      <alignment horizontal="right" vertical="center" wrapText="1"/>
      <protection locked="0"/>
    </xf>
    <xf numFmtId="0" fontId="2" fillId="3" borderId="0" xfId="16" applyFill="1" applyAlignment="1" applyProtection="1">
      <alignment horizontal="left"/>
      <protection locked="0"/>
    </xf>
    <xf numFmtId="0" fontId="13" fillId="3" borderId="0" xfId="0" applyFont="1" applyFill="1" applyAlignment="1" applyProtection="1">
      <alignment horizontal="left" vertical="center" wrapText="1"/>
      <protection locked="0"/>
    </xf>
    <xf numFmtId="0" fontId="13" fillId="3" borderId="15" xfId="0" applyFont="1" applyFill="1" applyBorder="1" applyAlignment="1" applyProtection="1">
      <alignment horizontal="center" vertical="center"/>
      <protection locked="0"/>
    </xf>
    <xf numFmtId="14" fontId="35" fillId="0" borderId="40" xfId="0" applyNumberFormat="1" applyFont="1" applyBorder="1" applyAlignment="1" applyProtection="1">
      <alignment horizontal="right" vertical="center" wrapText="1"/>
      <protection locked="0"/>
    </xf>
    <xf numFmtId="1" fontId="35" fillId="0" borderId="11" xfId="0" applyNumberFormat="1" applyFont="1" applyBorder="1" applyAlignment="1" applyProtection="1">
      <alignment horizontal="right" vertical="center" wrapText="1"/>
      <protection locked="0"/>
    </xf>
    <xf numFmtId="0" fontId="40" fillId="0" borderId="0" xfId="0" applyFont="1" applyAlignment="1" applyProtection="1">
      <alignment wrapText="1"/>
      <protection locked="0"/>
    </xf>
    <xf numFmtId="17" fontId="13" fillId="0" borderId="3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left" vertical="center" wrapText="1"/>
      <protection locked="0"/>
    </xf>
    <xf numFmtId="165" fontId="35" fillId="0" borderId="34" xfId="12" applyFont="1" applyFill="1" applyBorder="1" applyAlignment="1" applyProtection="1">
      <alignment horizontal="right" vertical="center" wrapText="1"/>
      <protection locked="0"/>
    </xf>
    <xf numFmtId="17" fontId="13" fillId="3" borderId="36" xfId="0" applyNumberFormat="1" applyFont="1" applyFill="1" applyBorder="1" applyAlignment="1" applyProtection="1">
      <alignment horizontal="center" vertical="center"/>
      <protection locked="0"/>
    </xf>
    <xf numFmtId="0" fontId="13" fillId="0" borderId="36" xfId="0" applyFont="1" applyBorder="1" applyAlignment="1" applyProtection="1">
      <alignment horizontal="left" vertical="center"/>
      <protection locked="0"/>
    </xf>
    <xf numFmtId="165" fontId="13" fillId="0" borderId="36" xfId="12" applyFont="1" applyFill="1" applyBorder="1" applyAlignment="1" applyProtection="1">
      <alignment horizontal="right" vertical="center"/>
      <protection locked="0"/>
    </xf>
    <xf numFmtId="0" fontId="13" fillId="3" borderId="36" xfId="0" applyFont="1" applyFill="1" applyBorder="1" applyAlignment="1" applyProtection="1">
      <alignment horizontal="left" vertical="center"/>
      <protection locked="0"/>
    </xf>
    <xf numFmtId="0" fontId="13" fillId="3" borderId="36" xfId="0" applyFont="1" applyFill="1" applyBorder="1" applyAlignment="1" applyProtection="1">
      <alignment horizontal="center" vertical="center"/>
      <protection locked="0"/>
    </xf>
    <xf numFmtId="14" fontId="13" fillId="3" borderId="40" xfId="0" applyNumberFormat="1" applyFont="1" applyFill="1" applyBorder="1" applyAlignment="1" applyProtection="1">
      <alignment horizontal="center" vertical="center"/>
      <protection locked="0"/>
    </xf>
    <xf numFmtId="1" fontId="13" fillId="0" borderId="11" xfId="0" applyNumberFormat="1" applyFont="1" applyBorder="1" applyAlignment="1" applyProtection="1">
      <alignment horizontal="right" vertical="center"/>
      <protection locked="0"/>
    </xf>
    <xf numFmtId="0" fontId="0" fillId="2" borderId="14" xfId="0" applyFill="1" applyBorder="1" applyProtection="1">
      <protection locked="0"/>
    </xf>
    <xf numFmtId="0" fontId="0" fillId="2" borderId="11" xfId="0" applyFill="1" applyBorder="1" applyProtection="1">
      <protection locked="0"/>
    </xf>
    <xf numFmtId="14" fontId="13" fillId="0" borderId="40" xfId="0" applyNumberFormat="1" applyFont="1" applyBorder="1" applyAlignment="1" applyProtection="1">
      <alignment horizontal="center" vertical="center" wrapText="1"/>
      <protection locked="0"/>
    </xf>
    <xf numFmtId="0" fontId="11" fillId="3" borderId="32" xfId="0" applyFont="1" applyFill="1" applyBorder="1" applyAlignment="1">
      <alignment vertical="center" wrapText="1"/>
    </xf>
    <xf numFmtId="0" fontId="13" fillId="0" borderId="36" xfId="0" applyFont="1" applyBorder="1" applyAlignment="1" applyProtection="1">
      <alignment vertical="center" wrapText="1"/>
      <protection locked="0"/>
    </xf>
    <xf numFmtId="0" fontId="35" fillId="3" borderId="36" xfId="0" applyFont="1" applyFill="1" applyBorder="1" applyAlignment="1" applyProtection="1">
      <alignment vertical="center" wrapText="1"/>
      <protection locked="0"/>
    </xf>
    <xf numFmtId="0" fontId="13" fillId="3" borderId="36" xfId="0" applyFont="1" applyFill="1" applyBorder="1" applyAlignment="1" applyProtection="1">
      <alignment vertical="center"/>
      <protection locked="0"/>
    </xf>
    <xf numFmtId="0" fontId="0" fillId="3" borderId="0" xfId="0" applyFill="1" applyAlignment="1" applyProtection="1">
      <alignment vertical="center" wrapText="1"/>
      <protection locked="0"/>
    </xf>
    <xf numFmtId="165" fontId="13" fillId="2" borderId="2" xfId="12" applyFont="1" applyFill="1" applyBorder="1" applyAlignment="1" applyProtection="1">
      <alignment horizontal="right" vertical="center" wrapText="1"/>
      <protection locked="0"/>
    </xf>
    <xf numFmtId="14" fontId="35" fillId="3" borderId="53" xfId="0" applyNumberFormat="1" applyFont="1" applyFill="1" applyBorder="1" applyAlignment="1" applyProtection="1">
      <alignment horizontal="center" vertical="center" wrapText="1"/>
      <protection locked="0"/>
    </xf>
    <xf numFmtId="14" fontId="13" fillId="3" borderId="54" xfId="0" applyNumberFormat="1" applyFont="1" applyFill="1" applyBorder="1" applyAlignment="1" applyProtection="1">
      <alignment horizontal="center" vertical="center" wrapText="1"/>
      <protection locked="0"/>
    </xf>
    <xf numFmtId="14" fontId="13" fillId="2" borderId="54" xfId="0" applyNumberFormat="1" applyFont="1" applyFill="1" applyBorder="1" applyAlignment="1" applyProtection="1">
      <alignment horizontal="right" vertical="center" wrapText="1"/>
      <protection locked="0"/>
    </xf>
    <xf numFmtId="14" fontId="13" fillId="0" borderId="54" xfId="0" applyNumberFormat="1" applyFont="1" applyBorder="1" applyAlignment="1" applyProtection="1">
      <alignment horizontal="center" vertical="center" wrapText="1"/>
      <protection locked="0"/>
    </xf>
    <xf numFmtId="14" fontId="13" fillId="0" borderId="54" xfId="0" applyNumberFormat="1" applyFont="1" applyBorder="1" applyAlignment="1" applyProtection="1">
      <alignment horizontal="right" vertical="center" wrapText="1"/>
      <protection locked="0"/>
    </xf>
    <xf numFmtId="14" fontId="13" fillId="3" borderId="54" xfId="0" applyNumberFormat="1" applyFont="1" applyFill="1" applyBorder="1" applyAlignment="1" applyProtection="1">
      <alignment horizontal="center" vertical="center"/>
      <protection locked="0"/>
    </xf>
    <xf numFmtId="14" fontId="35" fillId="3" borderId="54" xfId="0" applyNumberFormat="1" applyFont="1" applyFill="1" applyBorder="1" applyAlignment="1" applyProtection="1">
      <alignment horizontal="center" vertical="center" wrapText="1"/>
      <protection locked="0"/>
    </xf>
    <xf numFmtId="14" fontId="13" fillId="3" borderId="54" xfId="0" applyNumberFormat="1" applyFont="1" applyFill="1" applyBorder="1" applyAlignment="1" applyProtection="1">
      <alignment horizontal="right" vertical="center" wrapText="1"/>
      <protection locked="0"/>
    </xf>
    <xf numFmtId="0" fontId="13" fillId="3" borderId="55" xfId="0" applyFont="1" applyFill="1" applyBorder="1" applyAlignment="1">
      <alignment horizontal="right" vertical="center" wrapText="1"/>
    </xf>
    <xf numFmtId="0" fontId="13" fillId="3" borderId="56" xfId="0" applyFont="1" applyFill="1" applyBorder="1" applyAlignment="1">
      <alignment horizontal="right" vertical="center" wrapText="1"/>
    </xf>
    <xf numFmtId="0" fontId="13" fillId="3" borderId="56" xfId="0" applyFont="1" applyFill="1" applyBorder="1" applyAlignment="1">
      <alignment horizontal="right" vertical="center"/>
    </xf>
    <xf numFmtId="0" fontId="13" fillId="2" borderId="56" xfId="0" applyFont="1" applyFill="1" applyBorder="1" applyAlignment="1">
      <alignment horizontal="right" vertical="center" wrapText="1"/>
    </xf>
    <xf numFmtId="0" fontId="13" fillId="2" borderId="57" xfId="0" applyFont="1" applyFill="1" applyBorder="1" applyAlignment="1">
      <alignment horizontal="right" vertical="center" wrapText="1"/>
    </xf>
    <xf numFmtId="0" fontId="31" fillId="2" borderId="0" xfId="0" applyFont="1" applyFill="1" applyAlignment="1" applyProtection="1">
      <alignment horizontal="center"/>
      <protection locked="0"/>
    </xf>
    <xf numFmtId="0" fontId="13" fillId="0" borderId="39" xfId="0" applyFont="1" applyBorder="1" applyAlignment="1">
      <alignment horizontal="right" vertical="center" wrapText="1"/>
    </xf>
    <xf numFmtId="0" fontId="0" fillId="0" borderId="11" xfId="0" applyBorder="1" applyAlignment="1" applyProtection="1">
      <alignment wrapText="1"/>
      <protection locked="0"/>
    </xf>
    <xf numFmtId="0" fontId="4" fillId="2" borderId="0" xfId="0" applyFont="1" applyFill="1" applyProtection="1">
      <protection locked="0"/>
    </xf>
    <xf numFmtId="0" fontId="4" fillId="2" borderId="0" xfId="0" applyFont="1" applyFill="1" applyAlignment="1" applyProtection="1">
      <alignment horizontal="left" vertical="center"/>
      <protection locked="0"/>
    </xf>
    <xf numFmtId="165" fontId="4" fillId="2" borderId="0" xfId="12" applyFont="1" applyFill="1" applyProtection="1">
      <protection locked="0"/>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0" xfId="0" applyFont="1" applyFill="1" applyAlignment="1">
      <alignment horizontal="center" vertical="center"/>
    </xf>
    <xf numFmtId="0" fontId="15" fillId="2" borderId="6"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5" xfId="4" applyFont="1" applyFill="1" applyBorder="1" applyAlignment="1">
      <alignment horizontal="center" vertical="center" wrapText="1"/>
    </xf>
    <xf numFmtId="0" fontId="6" fillId="2" borderId="3" xfId="0" applyFont="1" applyFill="1" applyBorder="1" applyAlignment="1">
      <alignment horizontal="center" vertical="center" wrapText="1"/>
    </xf>
    <xf numFmtId="0" fontId="5" fillId="3" borderId="0" xfId="0" applyFont="1" applyFill="1" applyAlignment="1">
      <alignment horizontal="center" vertical="center" wrapText="1"/>
    </xf>
    <xf numFmtId="0" fontId="15" fillId="2" borderId="31" xfId="4" applyFont="1" applyFill="1" applyBorder="1" applyAlignment="1">
      <alignment horizontal="left" vertical="center" wrapText="1"/>
    </xf>
    <xf numFmtId="0" fontId="15" fillId="2" borderId="16" xfId="4" applyFont="1" applyFill="1" applyBorder="1" applyAlignment="1">
      <alignment horizontal="left" vertical="center" wrapText="1"/>
    </xf>
    <xf numFmtId="0" fontId="15" fillId="2" borderId="17" xfId="4"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2" borderId="1" xfId="4" applyFont="1" applyFill="1" applyBorder="1" applyAlignment="1">
      <alignment horizontal="center" vertical="center" wrapText="1"/>
    </xf>
    <xf numFmtId="0" fontId="6" fillId="3" borderId="5" xfId="0" applyFont="1" applyFill="1" applyBorder="1" applyAlignment="1">
      <alignment horizontal="center" vertical="center" wrapText="1"/>
    </xf>
    <xf numFmtId="0" fontId="19" fillId="2" borderId="0" xfId="4" applyFont="1" applyFill="1" applyAlignment="1">
      <alignment horizontal="left" vertical="center" wrapText="1"/>
    </xf>
    <xf numFmtId="0" fontId="19" fillId="2" borderId="5"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0" xfId="4" applyFont="1" applyFill="1" applyAlignment="1">
      <alignment horizontal="left" vertical="center" wrapText="1"/>
    </xf>
    <xf numFmtId="0" fontId="15" fillId="2" borderId="5" xfId="4" applyFont="1" applyFill="1" applyBorder="1" applyAlignment="1">
      <alignment horizontal="left" vertical="center" wrapText="1"/>
    </xf>
    <xf numFmtId="0" fontId="19" fillId="2" borderId="6" xfId="4" applyFont="1" applyFill="1" applyBorder="1" applyAlignment="1">
      <alignment horizontal="left" vertical="center" wrapText="1"/>
    </xf>
    <xf numFmtId="0" fontId="6" fillId="3" borderId="5" xfId="0" applyFont="1" applyFill="1" applyBorder="1" applyAlignment="1">
      <alignment horizontal="center"/>
    </xf>
    <xf numFmtId="0" fontId="6" fillId="3" borderId="0" xfId="0" applyFont="1" applyFill="1" applyAlignment="1">
      <alignment horizontal="center" vertical="center" wrapText="1"/>
    </xf>
    <xf numFmtId="4" fontId="11" fillId="2" borderId="6" xfId="0" applyNumberFormat="1" applyFont="1" applyFill="1" applyBorder="1" applyAlignment="1">
      <alignment horizontal="center" vertical="center"/>
    </xf>
    <xf numFmtId="4" fontId="11" fillId="2" borderId="0" xfId="0" applyNumberFormat="1" applyFont="1" applyFill="1" applyAlignment="1">
      <alignment horizontal="center" vertical="center"/>
    </xf>
    <xf numFmtId="4" fontId="11" fillId="2" borderId="5" xfId="0" applyNumberFormat="1" applyFont="1" applyFill="1" applyBorder="1" applyAlignment="1">
      <alignment horizontal="center" vertical="center"/>
    </xf>
    <xf numFmtId="4" fontId="11" fillId="2" borderId="6" xfId="0" applyNumberFormat="1" applyFont="1" applyFill="1" applyBorder="1" applyAlignment="1">
      <alignment horizontal="center" vertical="center" wrapText="1"/>
    </xf>
    <xf numFmtId="4" fontId="11" fillId="2" borderId="0" xfId="0" applyNumberFormat="1" applyFont="1" applyFill="1" applyAlignment="1">
      <alignment horizontal="center" vertical="center" wrapText="1"/>
    </xf>
    <xf numFmtId="4" fontId="11"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165" fontId="12" fillId="2" borderId="6" xfId="12" applyFont="1" applyFill="1" applyBorder="1" applyAlignment="1" applyProtection="1">
      <alignment horizontal="center" vertical="center"/>
    </xf>
    <xf numFmtId="165" fontId="12" fillId="2" borderId="0" xfId="12" applyFont="1" applyFill="1" applyBorder="1" applyAlignment="1" applyProtection="1">
      <alignment horizontal="center" vertical="center"/>
    </xf>
    <xf numFmtId="165" fontId="12" fillId="2" borderId="5" xfId="12" applyFont="1" applyFill="1" applyBorder="1" applyAlignment="1" applyProtection="1">
      <alignment horizontal="center" vertical="center"/>
    </xf>
    <xf numFmtId="0" fontId="12" fillId="2" borderId="0" xfId="0" applyFont="1" applyFill="1" applyAlignment="1">
      <alignment horizontal="left" vertical="center"/>
    </xf>
    <xf numFmtId="0" fontId="12" fillId="3" borderId="3" xfId="0" applyFont="1" applyFill="1" applyBorder="1" applyAlignment="1">
      <alignment horizontal="left" vertical="center"/>
    </xf>
    <xf numFmtId="0" fontId="6" fillId="3" borderId="5" xfId="0" applyFont="1" applyFill="1" applyBorder="1" applyAlignment="1">
      <alignment horizontal="center" vertical="center"/>
    </xf>
    <xf numFmtId="0" fontId="5" fillId="3" borderId="20" xfId="0" applyFont="1" applyFill="1" applyBorder="1" applyAlignment="1">
      <alignment horizontal="center" vertical="center" wrapText="1"/>
    </xf>
    <xf numFmtId="0" fontId="6" fillId="3" borderId="25" xfId="0" applyFont="1" applyFill="1" applyBorder="1" applyAlignment="1">
      <alignment horizontal="center" vertical="center"/>
    </xf>
    <xf numFmtId="0" fontId="6" fillId="2" borderId="5" xfId="0" applyFont="1" applyFill="1" applyBorder="1" applyAlignment="1">
      <alignment horizontal="center" vertical="center" wrapText="1"/>
    </xf>
  </cellXfs>
  <cellStyles count="34">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5" xfId="8"/>
    <cellStyle name="Normal 6" xfId="14"/>
    <cellStyle name="Normal 6 2" xfId="25"/>
    <cellStyle name="Normal 6 3" xfId="20"/>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3" xfId="28"/>
    <cellStyle name="Vírgula 3 2" xfId="33"/>
    <cellStyle name="Vírgula 4" xfId="31"/>
    <cellStyle name="Vírgula 5" xfId="24"/>
    <cellStyle name="Vírgula 6" xfId="19"/>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zoomScaleNormal="100" zoomScaleSheetLayoutView="100" zoomScalePageLayoutView="85" workbookViewId="0">
      <selection activeCell="A9" sqref="A9"/>
    </sheetView>
  </sheetViews>
  <sheetFormatPr defaultColWidth="9.140625" defaultRowHeight="12.75" x14ac:dyDescent="0.2"/>
  <cols>
    <col min="1" max="1" width="159.85546875" style="199" customWidth="1"/>
    <col min="2" max="16384" width="9.140625" style="199"/>
  </cols>
  <sheetData>
    <row r="1" spans="1:4" ht="60" customHeight="1" x14ac:dyDescent="0.2">
      <c r="A1" s="316"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44" t="s">
        <v>3</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4</v>
      </c>
    </row>
    <row r="11" spans="1:4" ht="30" customHeight="1" x14ac:dyDescent="0.2">
      <c r="A11" s="208" t="s">
        <v>5</v>
      </c>
    </row>
    <row r="13" spans="1:4" ht="15.75" x14ac:dyDescent="0.2">
      <c r="A13" s="206" t="s">
        <v>6</v>
      </c>
    </row>
    <row r="14" spans="1:4" ht="15" x14ac:dyDescent="0.2">
      <c r="A14" s="439" t="s">
        <v>1</v>
      </c>
    </row>
    <row r="16" spans="1:4" hidden="1" x14ac:dyDescent="0.2">
      <c r="A16" s="345" t="s">
        <v>7</v>
      </c>
      <c r="C16" s="199">
        <v>1</v>
      </c>
      <c r="D16" s="199" t="s">
        <v>8</v>
      </c>
    </row>
    <row r="17" spans="1:4" hidden="1" x14ac:dyDescent="0.2">
      <c r="A17" s="345" t="s">
        <v>9</v>
      </c>
      <c r="C17" s="199">
        <v>2</v>
      </c>
      <c r="D17" s="199" t="s">
        <v>10</v>
      </c>
    </row>
    <row r="18" spans="1:4" hidden="1" x14ac:dyDescent="0.2">
      <c r="A18" s="345" t="s">
        <v>1</v>
      </c>
      <c r="C18" s="199">
        <v>3</v>
      </c>
      <c r="D18" s="199" t="s">
        <v>11</v>
      </c>
    </row>
    <row r="19" spans="1:4" hidden="1" x14ac:dyDescent="0.2">
      <c r="A19" s="345" t="s">
        <v>12</v>
      </c>
      <c r="C19" s="199">
        <v>4</v>
      </c>
      <c r="D19" s="199" t="s">
        <v>13</v>
      </c>
    </row>
    <row r="20" spans="1:4" hidden="1" x14ac:dyDescent="0.2">
      <c r="A20" s="345" t="s">
        <v>14</v>
      </c>
      <c r="C20" s="199">
        <v>5</v>
      </c>
      <c r="D20" s="199" t="s">
        <v>15</v>
      </c>
    </row>
    <row r="21" spans="1:4" hidden="1" x14ac:dyDescent="0.2">
      <c r="A21" s="345" t="s">
        <v>16</v>
      </c>
      <c r="C21" s="199">
        <v>6</v>
      </c>
      <c r="D21" s="199" t="s">
        <v>17</v>
      </c>
    </row>
    <row r="22" spans="1:4" hidden="1" x14ac:dyDescent="0.2">
      <c r="A22" s="345" t="s">
        <v>18</v>
      </c>
      <c r="C22" s="199">
        <v>7</v>
      </c>
      <c r="D22" s="199" t="s">
        <v>19</v>
      </c>
    </row>
    <row r="23" spans="1:4" hidden="1" x14ac:dyDescent="0.2">
      <c r="A23" s="345" t="s">
        <v>20</v>
      </c>
      <c r="C23" s="199">
        <v>8</v>
      </c>
      <c r="D23" s="199" t="s">
        <v>21</v>
      </c>
    </row>
    <row r="24" spans="1:4" hidden="1" x14ac:dyDescent="0.2">
      <c r="A24" s="345" t="s">
        <v>22</v>
      </c>
      <c r="C24" s="199">
        <v>9</v>
      </c>
      <c r="D24" s="199" t="s">
        <v>23</v>
      </c>
    </row>
    <row r="25" spans="1:4" hidden="1" x14ac:dyDescent="0.2">
      <c r="A25" s="345" t="s">
        <v>24</v>
      </c>
      <c r="C25" s="199">
        <v>10</v>
      </c>
      <c r="D25" s="199" t="s">
        <v>25</v>
      </c>
    </row>
    <row r="26" spans="1:4" hidden="1" x14ac:dyDescent="0.2">
      <c r="A26" s="345" t="s">
        <v>26</v>
      </c>
      <c r="C26" s="199">
        <v>11</v>
      </c>
      <c r="D26" s="199" t="s">
        <v>27</v>
      </c>
    </row>
    <row r="27" spans="1:4" hidden="1" x14ac:dyDescent="0.2">
      <c r="A27" s="345" t="s">
        <v>28</v>
      </c>
      <c r="C27" s="199">
        <v>12</v>
      </c>
      <c r="D27" s="199" t="s">
        <v>29</v>
      </c>
    </row>
    <row r="28" spans="1:4" hidden="1" x14ac:dyDescent="0.2">
      <c r="A28" s="345" t="s">
        <v>30</v>
      </c>
    </row>
    <row r="29" spans="1:4" hidden="1" x14ac:dyDescent="0.2">
      <c r="A29" s="345" t="s">
        <v>31</v>
      </c>
    </row>
    <row r="30" spans="1:4" hidden="1" x14ac:dyDescent="0.2">
      <c r="A30" s="345" t="s">
        <v>32</v>
      </c>
    </row>
    <row r="31" spans="1:4" hidden="1" x14ac:dyDescent="0.2">
      <c r="A31" s="345" t="s">
        <v>33</v>
      </c>
    </row>
    <row r="32" spans="1:4" hidden="1" x14ac:dyDescent="0.2">
      <c r="A32" s="345" t="s">
        <v>34</v>
      </c>
    </row>
    <row r="33" spans="1:1" hidden="1" x14ac:dyDescent="0.2">
      <c r="A33" s="345" t="s">
        <v>35</v>
      </c>
    </row>
    <row r="34" spans="1:1" hidden="1" x14ac:dyDescent="0.2">
      <c r="A34" s="345" t="s">
        <v>36</v>
      </c>
    </row>
    <row r="35" spans="1:1" hidden="1" x14ac:dyDescent="0.2">
      <c r="A35" s="345" t="s">
        <v>37</v>
      </c>
    </row>
    <row r="36" spans="1:1" hidden="1" x14ac:dyDescent="0.2">
      <c r="A36" s="345" t="s">
        <v>38</v>
      </c>
    </row>
    <row r="37" spans="1:1" hidden="1" x14ac:dyDescent="0.2">
      <c r="A37" s="345" t="s">
        <v>39</v>
      </c>
    </row>
    <row r="38" spans="1:1" hidden="1" x14ac:dyDescent="0.2">
      <c r="A38" s="345" t="s">
        <v>40</v>
      </c>
    </row>
    <row r="39" spans="1:1" hidden="1" x14ac:dyDescent="0.2">
      <c r="A39" s="345" t="s">
        <v>41</v>
      </c>
    </row>
    <row r="40" spans="1:1" x14ac:dyDescent="0.2">
      <c r="A40" s="345"/>
    </row>
    <row r="41" spans="1:1" x14ac:dyDescent="0.2">
      <c r="A41" s="345"/>
    </row>
    <row r="42" spans="1:1" x14ac:dyDescent="0.2">
      <c r="A42" s="345"/>
    </row>
    <row r="43" spans="1:1" x14ac:dyDescent="0.2">
      <c r="A43" s="345"/>
    </row>
    <row r="44" spans="1:1" x14ac:dyDescent="0.2">
      <c r="A44" s="345"/>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K265"/>
  <sheetViews>
    <sheetView showGridLines="0" view="pageBreakPreview" zoomScaleSheetLayoutView="100" workbookViewId="0">
      <pane ySplit="4" topLeftCell="A5" activePane="bottomLeft" state="frozen"/>
      <selection activeCell="G29" sqref="G29"/>
      <selection pane="bottomLeft" activeCell="G69" sqref="G69"/>
    </sheetView>
  </sheetViews>
  <sheetFormatPr defaultColWidth="9.140625" defaultRowHeight="12.75" x14ac:dyDescent="0.2"/>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25.28515625" style="56" customWidth="1"/>
    <col min="9" max="11" width="9.140625" style="221" hidden="1" customWidth="1"/>
    <col min="12" max="16384" width="9.140625" style="221"/>
  </cols>
  <sheetData>
    <row r="1" spans="1:10" ht="15.75" x14ac:dyDescent="0.25">
      <c r="A1" s="537" t="str">
        <f>Capa!A1</f>
        <v>Contrato de Gestão nº. 008/2021 celebrado entre a Secretaria de Justiça e Segurança Pública do Estado de Minas Gerais - SEJUSP e o Instituto Elo</v>
      </c>
      <c r="B1" s="537"/>
      <c r="C1" s="537"/>
      <c r="D1" s="537"/>
      <c r="E1" s="537"/>
      <c r="F1" s="537"/>
      <c r="G1" s="537"/>
      <c r="H1" s="565"/>
      <c r="I1" s="230"/>
      <c r="J1" s="230"/>
    </row>
    <row r="2" spans="1:10" ht="15.75" x14ac:dyDescent="0.25">
      <c r="A2" s="537" t="str">
        <f>Capa!A3</f>
        <v>3º Relatório Gerencial Financeiro</v>
      </c>
      <c r="B2" s="537"/>
      <c r="C2" s="537"/>
      <c r="D2" s="537"/>
      <c r="E2" s="537"/>
      <c r="F2" s="537"/>
      <c r="G2" s="537"/>
      <c r="H2" s="565"/>
      <c r="I2" s="230"/>
      <c r="J2" s="230"/>
    </row>
    <row r="3" spans="1:10" ht="15.75" thickBot="1" x14ac:dyDescent="0.3">
      <c r="A3" s="564" t="s">
        <v>515</v>
      </c>
      <c r="B3" s="564"/>
      <c r="C3" s="564"/>
      <c r="D3" s="564"/>
      <c r="E3" s="564"/>
      <c r="F3" s="564"/>
      <c r="G3" s="564"/>
      <c r="H3" s="566"/>
      <c r="I3" s="231"/>
      <c r="J3" s="231"/>
    </row>
    <row r="4" spans="1:10" ht="26.25" thickBot="1" x14ac:dyDescent="0.25">
      <c r="A4" s="209" t="s">
        <v>516</v>
      </c>
      <c r="B4" s="223" t="s">
        <v>517</v>
      </c>
      <c r="C4" s="223" t="s">
        <v>518</v>
      </c>
      <c r="D4" s="223" t="s">
        <v>416</v>
      </c>
      <c r="E4" s="224" t="s">
        <v>140</v>
      </c>
      <c r="F4" s="225" t="s">
        <v>519</v>
      </c>
      <c r="G4" s="223" t="s">
        <v>520</v>
      </c>
      <c r="H4" s="333" t="s">
        <v>521</v>
      </c>
      <c r="I4" s="232" t="s">
        <v>518</v>
      </c>
      <c r="J4" s="233" t="s">
        <v>522</v>
      </c>
    </row>
    <row r="5" spans="1:10" ht="24" x14ac:dyDescent="0.2">
      <c r="A5" s="468">
        <v>1</v>
      </c>
      <c r="B5" s="469">
        <v>44621</v>
      </c>
      <c r="C5" s="96" t="s">
        <v>96</v>
      </c>
      <c r="D5" s="96" t="s">
        <v>208</v>
      </c>
      <c r="E5" s="470">
        <v>21192.880000000001</v>
      </c>
      <c r="F5" s="94" t="s">
        <v>119</v>
      </c>
      <c r="G5" s="96" t="s">
        <v>523</v>
      </c>
      <c r="H5" s="96" t="s">
        <v>208</v>
      </c>
      <c r="I5" s="234" t="str">
        <f t="shared" ref="I5:I77" si="0">SUBSTITUTE(C5," ","_")</f>
        <v>Gastos_com_Pessoal</v>
      </c>
      <c r="J5" s="220">
        <f>IF(B5="","",IF(YEAR(B5)='Diário 3º PA'!$O$1,MONTH(B5)-'Diário 3º PA'!$N$1+1,(YEAR(B5)-'Diário 3º PA'!$O$1)*12-'Diário 3º PA'!$N$1+1+MONTH(B5)))</f>
        <v>3</v>
      </c>
    </row>
    <row r="6" spans="1:10" ht="48" x14ac:dyDescent="0.2">
      <c r="A6" s="468">
        <v>2</v>
      </c>
      <c r="B6" s="469">
        <v>44621</v>
      </c>
      <c r="C6" s="96" t="s">
        <v>96</v>
      </c>
      <c r="D6" s="96" t="s">
        <v>191</v>
      </c>
      <c r="E6" s="470">
        <v>20623.900000000001</v>
      </c>
      <c r="F6" s="94" t="s">
        <v>119</v>
      </c>
      <c r="G6" s="96" t="s">
        <v>524</v>
      </c>
      <c r="H6" s="471" t="s">
        <v>525</v>
      </c>
      <c r="I6" s="234" t="str">
        <f t="shared" ref="I6:I69" si="1">SUBSTITUTE(C6," ","_")</f>
        <v>Gastos_com_Pessoal</v>
      </c>
      <c r="J6" s="220">
        <f>IF(B6="","",IF(YEAR(B6)='Diário 3º PA'!$O$1,MONTH(B6)-'Diário 3º PA'!$N$1+1,(YEAR(B6)-'Diário 3º PA'!$O$1)*12-'Diário 3º PA'!$N$1+1+MONTH(B6)))</f>
        <v>3</v>
      </c>
    </row>
    <row r="7" spans="1:10" ht="24" x14ac:dyDescent="0.2">
      <c r="A7" s="468">
        <v>3</v>
      </c>
      <c r="B7" s="469">
        <v>44621</v>
      </c>
      <c r="C7" s="472" t="s">
        <v>96</v>
      </c>
      <c r="D7" s="472" t="s">
        <v>171</v>
      </c>
      <c r="E7" s="473">
        <v>343261.59</v>
      </c>
      <c r="F7" s="94" t="s">
        <v>119</v>
      </c>
      <c r="G7" s="96" t="s">
        <v>526</v>
      </c>
      <c r="H7" s="96" t="s">
        <v>527</v>
      </c>
      <c r="I7" s="234" t="str">
        <f t="shared" si="1"/>
        <v>Gastos_com_Pessoal</v>
      </c>
      <c r="J7" s="220">
        <f>IF(B7="","",IF(YEAR(B7)='Diário 3º PA'!$O$1,MONTH(B7)-'Diário 3º PA'!$N$1+1,(YEAR(B7)-'Diário 3º PA'!$O$1)*12-'Diário 3º PA'!$N$1+1+MONTH(B7)))</f>
        <v>3</v>
      </c>
    </row>
    <row r="8" spans="1:10" ht="24" x14ac:dyDescent="0.2">
      <c r="A8" s="468">
        <v>4</v>
      </c>
      <c r="B8" s="469">
        <v>44621</v>
      </c>
      <c r="C8" s="474" t="s">
        <v>96</v>
      </c>
      <c r="D8" s="474" t="s">
        <v>98</v>
      </c>
      <c r="E8" s="475">
        <v>71131.429999999993</v>
      </c>
      <c r="F8" s="94" t="s">
        <v>119</v>
      </c>
      <c r="G8" s="474" t="s">
        <v>528</v>
      </c>
      <c r="H8" s="96" t="s">
        <v>529</v>
      </c>
      <c r="I8" s="234" t="str">
        <f t="shared" si="1"/>
        <v>Gastos_com_Pessoal</v>
      </c>
      <c r="J8" s="220">
        <f>IF(B8="","",IF(YEAR(B8)='Diário 3º PA'!$O$1,MONTH(B8)-'Diário 3º PA'!$N$1+1,(YEAR(B8)-'Diário 3º PA'!$O$1)*12-'Diário 3º PA'!$N$1+1+MONTH(B8)))</f>
        <v>3</v>
      </c>
    </row>
    <row r="9" spans="1:10" ht="36" x14ac:dyDescent="0.2">
      <c r="A9" s="468">
        <v>5</v>
      </c>
      <c r="B9" s="469">
        <v>44621</v>
      </c>
      <c r="C9" s="476" t="s">
        <v>96</v>
      </c>
      <c r="D9" s="476" t="s">
        <v>187</v>
      </c>
      <c r="E9" s="475">
        <v>8403.6</v>
      </c>
      <c r="F9" s="94" t="s">
        <v>119</v>
      </c>
      <c r="G9" s="96" t="s">
        <v>530</v>
      </c>
      <c r="H9" s="94" t="s">
        <v>531</v>
      </c>
      <c r="I9" s="234" t="str">
        <f t="shared" si="1"/>
        <v>Gastos_com_Pessoal</v>
      </c>
      <c r="J9" s="220">
        <f>IF(B9="","",IF(YEAR(B9)='Diário 3º PA'!$O$1,MONTH(B9)-'Diário 3º PA'!$N$1+1,(YEAR(B9)-'Diário 3º PA'!$O$1)*12-'Diário 3º PA'!$N$1+1+MONTH(B9)))</f>
        <v>3</v>
      </c>
    </row>
    <row r="10" spans="1:10" x14ac:dyDescent="0.2">
      <c r="A10" s="468">
        <v>6</v>
      </c>
      <c r="B10" s="469">
        <v>44621</v>
      </c>
      <c r="C10" s="476" t="s">
        <v>107</v>
      </c>
      <c r="D10" s="472" t="s">
        <v>214</v>
      </c>
      <c r="E10" s="483">
        <v>6326.63</v>
      </c>
      <c r="F10" s="94" t="s">
        <v>120</v>
      </c>
      <c r="G10" s="96" t="s">
        <v>532</v>
      </c>
      <c r="H10" s="471" t="s">
        <v>533</v>
      </c>
      <c r="I10" s="234" t="str">
        <f t="shared" si="1"/>
        <v>Gastos_Gerais</v>
      </c>
      <c r="J10" s="220">
        <f>IF(B10="","",IF(YEAR(B10)='Diário 3º PA'!$O$1,MONTH(B10)-'Diário 3º PA'!$N$1+1,(YEAR(B10)-'Diário 3º PA'!$O$1)*12-'Diário 3º PA'!$N$1+1+MONTH(B10)))</f>
        <v>3</v>
      </c>
    </row>
    <row r="11" spans="1:10" x14ac:dyDescent="0.2">
      <c r="A11" s="468">
        <v>7</v>
      </c>
      <c r="B11" s="469">
        <v>44621</v>
      </c>
      <c r="C11" s="476" t="s">
        <v>107</v>
      </c>
      <c r="D11" s="472" t="s">
        <v>216</v>
      </c>
      <c r="E11" s="483">
        <v>1072.48</v>
      </c>
      <c r="F11" s="94" t="s">
        <v>120</v>
      </c>
      <c r="G11" s="96" t="s">
        <v>532</v>
      </c>
      <c r="H11" s="471" t="s">
        <v>533</v>
      </c>
      <c r="I11" s="234" t="str">
        <f t="shared" si="1"/>
        <v>Gastos_Gerais</v>
      </c>
      <c r="J11" s="220">
        <f>IF(B11="","",IF(YEAR(B11)='Diário 3º PA'!$O$1,MONTH(B11)-'Diário 3º PA'!$N$1+1,(YEAR(B11)-'Diário 3º PA'!$O$1)*12-'Diário 3º PA'!$N$1+1+MONTH(B11)))</f>
        <v>3</v>
      </c>
    </row>
    <row r="12" spans="1:10" x14ac:dyDescent="0.2">
      <c r="A12" s="468">
        <v>8</v>
      </c>
      <c r="B12" s="469">
        <v>44621</v>
      </c>
      <c r="C12" s="476" t="s">
        <v>107</v>
      </c>
      <c r="D12" s="472" t="s">
        <v>534</v>
      </c>
      <c r="E12" s="483">
        <v>832.79</v>
      </c>
      <c r="F12" s="94" t="s">
        <v>120</v>
      </c>
      <c r="G12" s="96" t="s">
        <v>532</v>
      </c>
      <c r="H12" s="471" t="s">
        <v>533</v>
      </c>
      <c r="I12" s="234" t="str">
        <f t="shared" si="1"/>
        <v>Gastos_Gerais</v>
      </c>
      <c r="J12" s="220">
        <f>IF(B12="","",IF(YEAR(B12)='Diário 3º PA'!$O$1,MONTH(B12)-'Diário 3º PA'!$N$1+1,(YEAR(B12)-'Diário 3º PA'!$O$1)*12-'Diário 3º PA'!$N$1+1+MONTH(B12)))</f>
        <v>3</v>
      </c>
    </row>
    <row r="13" spans="1:10" ht="24" x14ac:dyDescent="0.2">
      <c r="A13" s="468">
        <v>9</v>
      </c>
      <c r="B13" s="469">
        <v>44621</v>
      </c>
      <c r="C13" s="476" t="s">
        <v>107</v>
      </c>
      <c r="D13" s="472" t="s">
        <v>234</v>
      </c>
      <c r="E13" s="473">
        <v>45124.65</v>
      </c>
      <c r="F13" s="94" t="s">
        <v>120</v>
      </c>
      <c r="G13" s="96" t="s">
        <v>535</v>
      </c>
      <c r="H13" s="96" t="s">
        <v>536</v>
      </c>
      <c r="I13" s="234" t="str">
        <f t="shared" si="1"/>
        <v>Gastos_Gerais</v>
      </c>
      <c r="J13" s="220">
        <f>IF(B13="","",IF(YEAR(B13)='Diário 3º PA'!$O$1,MONTH(B13)-'Diário 3º PA'!$N$1+1,(YEAR(B13)-'Diário 3º PA'!$O$1)*12-'Diário 3º PA'!$N$1+1+MONTH(B13)))</f>
        <v>3</v>
      </c>
    </row>
    <row r="14" spans="1:10" ht="60" x14ac:dyDescent="0.2">
      <c r="A14" s="468">
        <v>10</v>
      </c>
      <c r="B14" s="469">
        <v>44621</v>
      </c>
      <c r="C14" s="476" t="s">
        <v>107</v>
      </c>
      <c r="D14" s="96" t="s">
        <v>366</v>
      </c>
      <c r="E14" s="95">
        <v>7407.68</v>
      </c>
      <c r="F14" s="94" t="s">
        <v>119</v>
      </c>
      <c r="G14" s="96" t="s">
        <v>537</v>
      </c>
      <c r="H14" s="96" t="s">
        <v>538</v>
      </c>
      <c r="I14" s="234" t="str">
        <f t="shared" si="1"/>
        <v>Gastos_Gerais</v>
      </c>
      <c r="J14" s="220">
        <f>IF(B14="","",IF(YEAR(B14)='Diário 3º PA'!$O$1,MONTH(B14)-'Diário 3º PA'!$N$1+1,(YEAR(B14)-'Diário 3º PA'!$O$1)*12-'Diário 3º PA'!$N$1+1+MONTH(B14)))</f>
        <v>3</v>
      </c>
    </row>
    <row r="15" spans="1:10" ht="84" x14ac:dyDescent="0.2">
      <c r="A15" s="468">
        <v>11</v>
      </c>
      <c r="B15" s="469">
        <v>44621</v>
      </c>
      <c r="C15" s="96" t="s">
        <v>107</v>
      </c>
      <c r="D15" s="96" t="s">
        <v>274</v>
      </c>
      <c r="E15" s="470">
        <v>1202.08</v>
      </c>
      <c r="F15" s="94" t="s">
        <v>120</v>
      </c>
      <c r="G15" s="96" t="s">
        <v>539</v>
      </c>
      <c r="H15" s="96" t="s">
        <v>540</v>
      </c>
      <c r="I15" s="234" t="str">
        <f t="shared" si="1"/>
        <v>Gastos_Gerais</v>
      </c>
      <c r="J15" s="220">
        <f>IF(B15="","",IF(YEAR(B15)='Diário 3º PA'!$O$1,MONTH(B15)-'Diário 3º PA'!$N$1+1,(YEAR(B15)-'Diário 3º PA'!$O$1)*12-'Diário 3º PA'!$N$1+1+MONTH(B15)))</f>
        <v>3</v>
      </c>
    </row>
    <row r="16" spans="1:10" x14ac:dyDescent="0.2">
      <c r="A16" s="468">
        <v>12</v>
      </c>
      <c r="B16" s="469">
        <v>44621</v>
      </c>
      <c r="C16" s="96" t="s">
        <v>107</v>
      </c>
      <c r="D16" s="472" t="s">
        <v>226</v>
      </c>
      <c r="E16" s="473">
        <v>102.07</v>
      </c>
      <c r="F16" s="94" t="s">
        <v>126</v>
      </c>
      <c r="G16" s="96" t="s">
        <v>541</v>
      </c>
      <c r="H16" s="472" t="s">
        <v>542</v>
      </c>
      <c r="I16" s="234" t="str">
        <f t="shared" si="1"/>
        <v>Gastos_Gerais</v>
      </c>
      <c r="J16" s="220">
        <f>IF(B16="","",IF(YEAR(B16)='Diário 3º PA'!$O$1,MONTH(B16)-'Diário 3º PA'!$N$1+1,(YEAR(B16)-'Diário 3º PA'!$O$1)*12-'Diário 3º PA'!$N$1+1+MONTH(B16)))</f>
        <v>3</v>
      </c>
    </row>
    <row r="17" spans="1:10" x14ac:dyDescent="0.2">
      <c r="A17" s="468">
        <v>13</v>
      </c>
      <c r="B17" s="469">
        <v>44621</v>
      </c>
      <c r="C17" s="96" t="s">
        <v>107</v>
      </c>
      <c r="D17" s="472" t="s">
        <v>226</v>
      </c>
      <c r="E17" s="470">
        <v>129.99</v>
      </c>
      <c r="F17" s="94" t="s">
        <v>121</v>
      </c>
      <c r="G17" s="96" t="s">
        <v>543</v>
      </c>
      <c r="H17" s="472" t="s">
        <v>542</v>
      </c>
      <c r="I17" s="234" t="str">
        <f t="shared" si="1"/>
        <v>Gastos_Gerais</v>
      </c>
      <c r="J17" s="220">
        <f>IF(B17="","",IF(YEAR(B17)='Diário 3º PA'!$O$1,MONTH(B17)-'Diário 3º PA'!$N$1+1,(YEAR(B17)-'Diário 3º PA'!$O$1)*12-'Diário 3º PA'!$N$1+1+MONTH(B17)))</f>
        <v>3</v>
      </c>
    </row>
    <row r="18" spans="1:10" x14ac:dyDescent="0.2">
      <c r="A18" s="468">
        <v>14</v>
      </c>
      <c r="B18" s="469">
        <v>44621</v>
      </c>
      <c r="C18" s="96" t="s">
        <v>107</v>
      </c>
      <c r="D18" s="96" t="s">
        <v>228</v>
      </c>
      <c r="E18" s="470">
        <v>3557.75</v>
      </c>
      <c r="F18" s="94" t="s">
        <v>119</v>
      </c>
      <c r="G18" s="96" t="s">
        <v>544</v>
      </c>
      <c r="H18" s="96" t="s">
        <v>545</v>
      </c>
      <c r="I18" s="234" t="str">
        <f t="shared" si="1"/>
        <v>Gastos_Gerais</v>
      </c>
      <c r="J18" s="220">
        <f>IF(B18="","",IF(YEAR(B18)='Diário 3º PA'!$O$1,MONTH(B18)-'Diário 3º PA'!$N$1+1,(YEAR(B18)-'Diário 3º PA'!$O$1)*12-'Diário 3º PA'!$N$1+1+MONTH(B18)))</f>
        <v>3</v>
      </c>
    </row>
    <row r="19" spans="1:10" x14ac:dyDescent="0.2">
      <c r="A19" s="468">
        <v>15</v>
      </c>
      <c r="B19" s="469">
        <v>44621</v>
      </c>
      <c r="C19" s="96" t="s">
        <v>107</v>
      </c>
      <c r="D19" s="96" t="s">
        <v>226</v>
      </c>
      <c r="E19" s="470">
        <v>27.46</v>
      </c>
      <c r="F19" s="94" t="s">
        <v>123</v>
      </c>
      <c r="G19" s="96" t="s">
        <v>541</v>
      </c>
      <c r="H19" s="472" t="s">
        <v>542</v>
      </c>
      <c r="I19" s="234" t="str">
        <f t="shared" si="1"/>
        <v>Gastos_Gerais</v>
      </c>
      <c r="J19" s="220">
        <f>IF(B19="","",IF(YEAR(B19)='Diário 3º PA'!$O$1,MONTH(B19)-'Diário 3º PA'!$N$1+1,(YEAR(B19)-'Diário 3º PA'!$O$1)*12-'Diário 3º PA'!$N$1+1+MONTH(B19)))</f>
        <v>3</v>
      </c>
    </row>
    <row r="20" spans="1:10" x14ac:dyDescent="0.2">
      <c r="A20" s="468">
        <v>16</v>
      </c>
      <c r="B20" s="469">
        <v>44621</v>
      </c>
      <c r="C20" s="96" t="s">
        <v>107</v>
      </c>
      <c r="D20" s="96" t="s">
        <v>226</v>
      </c>
      <c r="E20" s="470">
        <v>129.99</v>
      </c>
      <c r="F20" s="94" t="s">
        <v>130</v>
      </c>
      <c r="G20" s="96" t="s">
        <v>543</v>
      </c>
      <c r="H20" s="472" t="s">
        <v>542</v>
      </c>
      <c r="I20" s="234" t="str">
        <f t="shared" si="1"/>
        <v>Gastos_Gerais</v>
      </c>
      <c r="J20" s="220">
        <f>IF(B20="","",IF(YEAR(B20)='Diário 3º PA'!$O$1,MONTH(B20)-'Diário 3º PA'!$N$1+1,(YEAR(B20)-'Diário 3º PA'!$O$1)*12-'Diário 3º PA'!$N$1+1+MONTH(B20)))</f>
        <v>3</v>
      </c>
    </row>
    <row r="21" spans="1:10" x14ac:dyDescent="0.2">
      <c r="A21" s="468">
        <v>17</v>
      </c>
      <c r="B21" s="469">
        <v>44621</v>
      </c>
      <c r="C21" s="96" t="s">
        <v>107</v>
      </c>
      <c r="D21" s="96" t="s">
        <v>226</v>
      </c>
      <c r="E21" s="470">
        <v>129.99</v>
      </c>
      <c r="F21" s="94" t="s">
        <v>128</v>
      </c>
      <c r="G21" s="96" t="s">
        <v>543</v>
      </c>
      <c r="H21" s="472" t="s">
        <v>542</v>
      </c>
      <c r="I21" s="234" t="str">
        <f t="shared" si="1"/>
        <v>Gastos_Gerais</v>
      </c>
      <c r="J21" s="220">
        <f>IF(B21="","",IF(YEAR(B21)='Diário 3º PA'!$O$1,MONTH(B21)-'Diário 3º PA'!$N$1+1,(YEAR(B21)-'Diário 3º PA'!$O$1)*12-'Diário 3º PA'!$N$1+1+MONTH(B21)))</f>
        <v>3</v>
      </c>
    </row>
    <row r="22" spans="1:10" x14ac:dyDescent="0.2">
      <c r="A22" s="468">
        <v>18</v>
      </c>
      <c r="B22" s="469">
        <v>44621</v>
      </c>
      <c r="C22" s="96" t="s">
        <v>107</v>
      </c>
      <c r="D22" s="96" t="s">
        <v>226</v>
      </c>
      <c r="E22" s="470">
        <v>164.48</v>
      </c>
      <c r="F22" s="94" t="s">
        <v>124</v>
      </c>
      <c r="G22" s="96" t="s">
        <v>543</v>
      </c>
      <c r="H22" s="472" t="s">
        <v>542</v>
      </c>
      <c r="I22" s="234" t="str">
        <f t="shared" si="1"/>
        <v>Gastos_Gerais</v>
      </c>
      <c r="J22" s="220">
        <f>IF(B22="","",IF(YEAR(B22)='Diário 3º PA'!$O$1,MONTH(B22)-'Diário 3º PA'!$N$1+1,(YEAR(B22)-'Diário 3º PA'!$O$1)*12-'Diário 3º PA'!$N$1+1+MONTH(B22)))</f>
        <v>3</v>
      </c>
    </row>
    <row r="23" spans="1:10" x14ac:dyDescent="0.2">
      <c r="A23" s="468">
        <v>19</v>
      </c>
      <c r="B23" s="469">
        <v>44621</v>
      </c>
      <c r="C23" s="472" t="s">
        <v>107</v>
      </c>
      <c r="D23" s="472" t="s">
        <v>230</v>
      </c>
      <c r="E23" s="470">
        <v>299</v>
      </c>
      <c r="F23" s="94" t="s">
        <v>546</v>
      </c>
      <c r="G23" s="96" t="s">
        <v>547</v>
      </c>
      <c r="H23" s="472" t="s">
        <v>548</v>
      </c>
      <c r="I23" s="234" t="str">
        <f t="shared" si="1"/>
        <v>Gastos_Gerais</v>
      </c>
      <c r="J23" s="220">
        <f>IF(B23="","",IF(YEAR(B23)='Diário 3º PA'!$O$1,MONTH(B23)-'Diário 3º PA'!$N$1+1,(YEAR(B23)-'Diário 3º PA'!$O$1)*12-'Diário 3º PA'!$N$1+1+MONTH(B23)))</f>
        <v>3</v>
      </c>
    </row>
    <row r="24" spans="1:10" x14ac:dyDescent="0.2">
      <c r="A24" s="468">
        <v>20</v>
      </c>
      <c r="B24" s="469">
        <v>44621</v>
      </c>
      <c r="C24" s="472" t="s">
        <v>107</v>
      </c>
      <c r="D24" s="472" t="s">
        <v>226</v>
      </c>
      <c r="E24" s="470">
        <v>118.02</v>
      </c>
      <c r="F24" s="94" t="s">
        <v>131</v>
      </c>
      <c r="G24" s="96" t="s">
        <v>541</v>
      </c>
      <c r="H24" s="472" t="s">
        <v>548</v>
      </c>
      <c r="I24" s="234" t="str">
        <f t="shared" si="1"/>
        <v>Gastos_Gerais</v>
      </c>
      <c r="J24" s="220">
        <f>IF(B24="","",IF(YEAR(B24)='Diário 3º PA'!$O$1,MONTH(B24)-'Diário 3º PA'!$N$1+1,(YEAR(B24)-'Diário 3º PA'!$O$1)*12-'Diário 3º PA'!$N$1+1+MONTH(B24)))</f>
        <v>3</v>
      </c>
    </row>
    <row r="25" spans="1:10" ht="24" x14ac:dyDescent="0.2">
      <c r="A25" s="468">
        <v>21</v>
      </c>
      <c r="B25" s="469">
        <v>44621</v>
      </c>
      <c r="C25" s="472" t="s">
        <v>107</v>
      </c>
      <c r="D25" s="472" t="s">
        <v>226</v>
      </c>
      <c r="E25" s="470">
        <v>1146</v>
      </c>
      <c r="F25" s="94" t="s">
        <v>120</v>
      </c>
      <c r="G25" s="96" t="s">
        <v>549</v>
      </c>
      <c r="H25" s="471" t="s">
        <v>550</v>
      </c>
      <c r="I25" s="234" t="str">
        <f t="shared" si="1"/>
        <v>Gastos_Gerais</v>
      </c>
      <c r="J25" s="220">
        <f>IF(B25="","",IF(YEAR(B25)='Diário 3º PA'!$O$1,MONTH(B25)-'Diário 3º PA'!$N$1+1,(YEAR(B25)-'Diário 3º PA'!$O$1)*12-'Diário 3º PA'!$N$1+1+MONTH(B25)))</f>
        <v>3</v>
      </c>
    </row>
    <row r="26" spans="1:10" ht="72" x14ac:dyDescent="0.2">
      <c r="A26" s="468">
        <v>22</v>
      </c>
      <c r="B26" s="469">
        <v>44621</v>
      </c>
      <c r="C26" s="96" t="s">
        <v>76</v>
      </c>
      <c r="D26" s="96" t="s">
        <v>76</v>
      </c>
      <c r="E26" s="470">
        <v>191723.14</v>
      </c>
      <c r="F26" s="94" t="s">
        <v>119</v>
      </c>
      <c r="G26" s="96" t="s">
        <v>551</v>
      </c>
      <c r="H26" s="96" t="s">
        <v>552</v>
      </c>
      <c r="I26" s="234" t="str">
        <f t="shared" si="1"/>
        <v>Transferência_para_Reserva_de_Recursos</v>
      </c>
      <c r="J26" s="220">
        <f>IF(B26="","",IF(YEAR(B26)='Diário 3º PA'!$O$1,MONTH(B26)-'Diário 3º PA'!$N$1+1,(YEAR(B26)-'Diário 3º PA'!$O$1)*12-'Diário 3º PA'!$N$1+1+MONTH(B26)))</f>
        <v>3</v>
      </c>
    </row>
    <row r="27" spans="1:10" x14ac:dyDescent="0.2">
      <c r="A27" s="468">
        <v>23</v>
      </c>
      <c r="B27" s="469">
        <v>44621</v>
      </c>
      <c r="C27" s="477" t="s">
        <v>107</v>
      </c>
      <c r="D27" s="477" t="s">
        <v>224</v>
      </c>
      <c r="E27" s="478">
        <v>103214.5</v>
      </c>
      <c r="F27" s="479" t="s">
        <v>119</v>
      </c>
      <c r="G27" s="480" t="s">
        <v>553</v>
      </c>
      <c r="H27" s="477" t="s">
        <v>554</v>
      </c>
      <c r="I27" s="234" t="str">
        <f t="shared" si="1"/>
        <v>Gastos_Gerais</v>
      </c>
      <c r="J27" s="220">
        <f>IF(B27="","",IF(YEAR(B27)='Diário 3º PA'!$O$1,MONTH(B27)-'Diário 3º PA'!$N$1+1,(YEAR(B27)-'Diário 3º PA'!$O$1)*12-'Diário 3º PA'!$N$1+1+MONTH(B27)))</f>
        <v>3</v>
      </c>
    </row>
    <row r="28" spans="1:10" ht="24" x14ac:dyDescent="0.2">
      <c r="A28" s="468">
        <v>24</v>
      </c>
      <c r="B28" s="469">
        <v>44621</v>
      </c>
      <c r="C28" s="477" t="s">
        <v>107</v>
      </c>
      <c r="D28" s="477" t="s">
        <v>222</v>
      </c>
      <c r="E28" s="478">
        <v>53588.35</v>
      </c>
      <c r="F28" s="479" t="s">
        <v>119</v>
      </c>
      <c r="G28" s="477" t="s">
        <v>555</v>
      </c>
      <c r="H28" s="477" t="s">
        <v>556</v>
      </c>
      <c r="I28" s="234" t="str">
        <f t="shared" si="1"/>
        <v>Gastos_Gerais</v>
      </c>
      <c r="J28" s="220">
        <f>IF(B28="","",IF(YEAR(B28)='Diário 3º PA'!$O$1,MONTH(B28)-'Diário 3º PA'!$N$1+1,(YEAR(B28)-'Diário 3º PA'!$O$1)*12-'Diário 3º PA'!$N$1+1+MONTH(B28)))</f>
        <v>3</v>
      </c>
    </row>
    <row r="29" spans="1:10" ht="24" x14ac:dyDescent="0.2">
      <c r="A29" s="468">
        <v>25</v>
      </c>
      <c r="B29" s="469">
        <v>44621</v>
      </c>
      <c r="C29" s="472" t="s">
        <v>96</v>
      </c>
      <c r="D29" s="472" t="s">
        <v>98</v>
      </c>
      <c r="E29" s="473">
        <v>2054548</v>
      </c>
      <c r="F29" s="96" t="s">
        <v>119</v>
      </c>
      <c r="G29" s="320" t="s">
        <v>553</v>
      </c>
      <c r="H29" s="471" t="s">
        <v>557</v>
      </c>
      <c r="I29" s="234" t="str">
        <f t="shared" si="1"/>
        <v>Gastos_com_Pessoal</v>
      </c>
      <c r="J29" s="220">
        <f>IF(B29="","",IF(YEAR(B29)='Diário 3º PA'!$O$1,MONTH(B29)-'Diário 3º PA'!$N$1+1,(YEAR(B29)-'Diário 3º PA'!$O$1)*12-'Diário 3º PA'!$N$1+1+MONTH(B29)))</f>
        <v>3</v>
      </c>
    </row>
    <row r="30" spans="1:10" x14ac:dyDescent="0.2">
      <c r="A30" s="468">
        <v>26</v>
      </c>
      <c r="B30" s="469">
        <v>44621</v>
      </c>
      <c r="C30" s="472" t="s">
        <v>107</v>
      </c>
      <c r="D30" s="472" t="s">
        <v>294</v>
      </c>
      <c r="E30" s="470">
        <v>43152.22</v>
      </c>
      <c r="F30" s="94" t="s">
        <v>126</v>
      </c>
      <c r="G30" s="96" t="s">
        <v>558</v>
      </c>
      <c r="H30" s="471" t="s">
        <v>559</v>
      </c>
      <c r="I30" s="234" t="str">
        <f t="shared" si="1"/>
        <v>Gastos_Gerais</v>
      </c>
      <c r="J30" s="220">
        <f>IF(B30="","",IF(YEAR(B30)='Diário 3º PA'!$O$1,MONTH(B30)-'Diário 3º PA'!$N$1+1,(YEAR(B30)-'Diário 3º PA'!$O$1)*12-'Diário 3º PA'!$N$1+1+MONTH(B30)))</f>
        <v>3</v>
      </c>
    </row>
    <row r="31" spans="1:10" x14ac:dyDescent="0.2">
      <c r="A31" s="468">
        <v>27</v>
      </c>
      <c r="B31" s="469">
        <v>44621</v>
      </c>
      <c r="C31" s="472" t="s">
        <v>107</v>
      </c>
      <c r="D31" s="472" t="s">
        <v>294</v>
      </c>
      <c r="E31" s="470">
        <v>65056.2</v>
      </c>
      <c r="F31" s="94" t="s">
        <v>127</v>
      </c>
      <c r="G31" s="96" t="s">
        <v>558</v>
      </c>
      <c r="H31" s="471" t="s">
        <v>559</v>
      </c>
      <c r="I31" s="234" t="str">
        <f t="shared" si="1"/>
        <v>Gastos_Gerais</v>
      </c>
      <c r="J31" s="220">
        <f>IF(B31="","",IF(YEAR(B31)='Diário 3º PA'!$O$1,MONTH(B31)-'Diário 3º PA'!$N$1+1,(YEAR(B31)-'Diário 3º PA'!$O$1)*12-'Diário 3º PA'!$N$1+1+MONTH(B31)))</f>
        <v>3</v>
      </c>
    </row>
    <row r="32" spans="1:10" x14ac:dyDescent="0.2">
      <c r="A32" s="468">
        <v>28</v>
      </c>
      <c r="B32" s="469">
        <v>44621</v>
      </c>
      <c r="C32" s="472" t="s">
        <v>107</v>
      </c>
      <c r="D32" s="472" t="s">
        <v>294</v>
      </c>
      <c r="E32" s="473">
        <v>68929.63</v>
      </c>
      <c r="F32" s="94" t="s">
        <v>121</v>
      </c>
      <c r="G32" s="96" t="s">
        <v>560</v>
      </c>
      <c r="H32" s="471" t="s">
        <v>559</v>
      </c>
      <c r="I32" s="234" t="str">
        <f t="shared" si="1"/>
        <v>Gastos_Gerais</v>
      </c>
      <c r="J32" s="220">
        <f>IF(B32="","",IF(YEAR(B32)='Diário 3º PA'!$O$1,MONTH(B32)-'Diário 3º PA'!$N$1+1,(YEAR(B32)-'Diário 3º PA'!$O$1)*12-'Diário 3º PA'!$N$1+1+MONTH(B32)))</f>
        <v>3</v>
      </c>
    </row>
    <row r="33" spans="1:10" x14ac:dyDescent="0.2">
      <c r="A33" s="468">
        <v>29</v>
      </c>
      <c r="B33" s="469">
        <v>44621</v>
      </c>
      <c r="C33" s="472" t="s">
        <v>107</v>
      </c>
      <c r="D33" s="472" t="s">
        <v>294</v>
      </c>
      <c r="E33" s="473">
        <v>87593.93</v>
      </c>
      <c r="F33" s="94" t="s">
        <v>123</v>
      </c>
      <c r="G33" s="96" t="s">
        <v>558</v>
      </c>
      <c r="H33" s="471" t="s">
        <v>559</v>
      </c>
      <c r="I33" s="234" t="str">
        <f t="shared" si="1"/>
        <v>Gastos_Gerais</v>
      </c>
      <c r="J33" s="220">
        <f>IF(B33="","",IF(YEAR(B33)='Diário 3º PA'!$O$1,MONTH(B33)-'Diário 3º PA'!$N$1+1,(YEAR(B33)-'Diário 3º PA'!$O$1)*12-'Diário 3º PA'!$N$1+1+MONTH(B33)))</f>
        <v>3</v>
      </c>
    </row>
    <row r="34" spans="1:10" x14ac:dyDescent="0.2">
      <c r="A34" s="468">
        <v>30</v>
      </c>
      <c r="B34" s="469">
        <v>44621</v>
      </c>
      <c r="C34" s="472" t="s">
        <v>107</v>
      </c>
      <c r="D34" s="472" t="s">
        <v>294</v>
      </c>
      <c r="E34" s="473">
        <v>45946.93</v>
      </c>
      <c r="F34" s="94" t="s">
        <v>128</v>
      </c>
      <c r="G34" s="96" t="s">
        <v>558</v>
      </c>
      <c r="H34" s="471" t="s">
        <v>559</v>
      </c>
      <c r="I34" s="234" t="str">
        <f t="shared" si="1"/>
        <v>Gastos_Gerais</v>
      </c>
      <c r="J34" s="220">
        <f>IF(B34="","",IF(YEAR(B34)='Diário 3º PA'!$O$1,MONTH(B34)-'Diário 3º PA'!$N$1+1,(YEAR(B34)-'Diário 3º PA'!$O$1)*12-'Diário 3º PA'!$N$1+1+MONTH(B34)))</f>
        <v>3</v>
      </c>
    </row>
    <row r="35" spans="1:10" x14ac:dyDescent="0.2">
      <c r="A35" s="468">
        <v>31</v>
      </c>
      <c r="B35" s="469">
        <v>44621</v>
      </c>
      <c r="C35" s="472" t="s">
        <v>107</v>
      </c>
      <c r="D35" s="472" t="s">
        <v>294</v>
      </c>
      <c r="E35" s="473">
        <v>37151.26</v>
      </c>
      <c r="F35" s="481" t="s">
        <v>122</v>
      </c>
      <c r="G35" s="96" t="s">
        <v>561</v>
      </c>
      <c r="H35" s="471" t="s">
        <v>559</v>
      </c>
      <c r="I35" s="234" t="str">
        <f t="shared" si="1"/>
        <v>Gastos_Gerais</v>
      </c>
      <c r="J35" s="220">
        <f>IF(B35="","",IF(YEAR(B35)='Diário 3º PA'!$O$1,MONTH(B35)-'Diário 3º PA'!$N$1+1,(YEAR(B35)-'Diário 3º PA'!$O$1)*12-'Diário 3º PA'!$N$1+1+MONTH(B35)))</f>
        <v>3</v>
      </c>
    </row>
    <row r="36" spans="1:10" x14ac:dyDescent="0.2">
      <c r="A36" s="468">
        <v>32</v>
      </c>
      <c r="B36" s="469">
        <v>44621</v>
      </c>
      <c r="C36" s="472" t="s">
        <v>107</v>
      </c>
      <c r="D36" s="472" t="s">
        <v>294</v>
      </c>
      <c r="E36" s="473">
        <v>107984.05</v>
      </c>
      <c r="F36" s="94" t="s">
        <v>546</v>
      </c>
      <c r="G36" s="96" t="s">
        <v>562</v>
      </c>
      <c r="H36" s="471" t="s">
        <v>559</v>
      </c>
      <c r="I36" s="234" t="str">
        <f t="shared" si="1"/>
        <v>Gastos_Gerais</v>
      </c>
      <c r="J36" s="220">
        <f>IF(B36="","",IF(YEAR(B36)='Diário 3º PA'!$O$1,MONTH(B36)-'Diário 3º PA'!$N$1+1,(YEAR(B36)-'Diário 3º PA'!$O$1)*12-'Diário 3º PA'!$N$1+1+MONTH(B36)))</f>
        <v>3</v>
      </c>
    </row>
    <row r="37" spans="1:10" x14ac:dyDescent="0.2">
      <c r="A37" s="468">
        <v>33</v>
      </c>
      <c r="B37" s="469">
        <v>44621</v>
      </c>
      <c r="C37" s="472" t="s">
        <v>107</v>
      </c>
      <c r="D37" s="472" t="s">
        <v>294</v>
      </c>
      <c r="E37" s="473">
        <v>31740.31</v>
      </c>
      <c r="F37" s="94" t="s">
        <v>124</v>
      </c>
      <c r="G37" s="96" t="s">
        <v>563</v>
      </c>
      <c r="H37" s="471" t="s">
        <v>559</v>
      </c>
      <c r="I37" s="234" t="str">
        <f t="shared" si="1"/>
        <v>Gastos_Gerais</v>
      </c>
      <c r="J37" s="220">
        <f>IF(B37="","",IF(YEAR(B37)='Diário 3º PA'!$O$1,MONTH(B37)-'Diário 3º PA'!$N$1+1,(YEAR(B37)-'Diário 3º PA'!$O$1)*12-'Diário 3º PA'!$N$1+1+MONTH(B37)))</f>
        <v>3</v>
      </c>
    </row>
    <row r="38" spans="1:10" x14ac:dyDescent="0.2">
      <c r="A38" s="468">
        <v>34</v>
      </c>
      <c r="B38" s="469">
        <v>44621</v>
      </c>
      <c r="C38" s="472" t="s">
        <v>107</v>
      </c>
      <c r="D38" s="472" t="s">
        <v>294</v>
      </c>
      <c r="E38" s="473">
        <v>21892.720000000001</v>
      </c>
      <c r="F38" s="94" t="s">
        <v>131</v>
      </c>
      <c r="G38" s="96" t="s">
        <v>564</v>
      </c>
      <c r="H38" s="471" t="s">
        <v>559</v>
      </c>
      <c r="I38" s="234" t="str">
        <f t="shared" si="1"/>
        <v>Gastos_Gerais</v>
      </c>
      <c r="J38" s="220">
        <f>IF(B38="","",IF(YEAR(B38)='Diário 3º PA'!$O$1,MONTH(B38)-'Diário 3º PA'!$N$1+1,(YEAR(B38)-'Diário 3º PA'!$O$1)*12-'Diário 3º PA'!$N$1+1+MONTH(B38)))</f>
        <v>3</v>
      </c>
    </row>
    <row r="39" spans="1:10" x14ac:dyDescent="0.2">
      <c r="A39" s="468">
        <v>35</v>
      </c>
      <c r="B39" s="469">
        <v>44621</v>
      </c>
      <c r="C39" s="472" t="s">
        <v>107</v>
      </c>
      <c r="D39" s="472" t="s">
        <v>294</v>
      </c>
      <c r="E39" s="473">
        <v>23828.2</v>
      </c>
      <c r="F39" s="94" t="s">
        <v>129</v>
      </c>
      <c r="G39" s="96" t="s">
        <v>565</v>
      </c>
      <c r="H39" s="471" t="s">
        <v>559</v>
      </c>
      <c r="I39" s="234" t="str">
        <f t="shared" si="1"/>
        <v>Gastos_Gerais</v>
      </c>
      <c r="J39" s="220">
        <f>IF(B39="","",IF(YEAR(B39)='Diário 3º PA'!$O$1,MONTH(B39)-'Diário 3º PA'!$N$1+1,(YEAR(B39)-'Diário 3º PA'!$O$1)*12-'Diário 3º PA'!$N$1+1+MONTH(B39)))</f>
        <v>3</v>
      </c>
    </row>
    <row r="40" spans="1:10" x14ac:dyDescent="0.2">
      <c r="A40" s="468">
        <v>36</v>
      </c>
      <c r="B40" s="469">
        <v>44621</v>
      </c>
      <c r="C40" s="472" t="s">
        <v>107</v>
      </c>
      <c r="D40" s="472" t="s">
        <v>294</v>
      </c>
      <c r="E40" s="473">
        <v>34525.81</v>
      </c>
      <c r="F40" s="94" t="s">
        <v>130</v>
      </c>
      <c r="G40" s="96" t="s">
        <v>565</v>
      </c>
      <c r="H40" s="471" t="s">
        <v>559</v>
      </c>
      <c r="I40" s="234" t="str">
        <f t="shared" si="1"/>
        <v>Gastos_Gerais</v>
      </c>
      <c r="J40" s="220">
        <f>IF(B40="","",IF(YEAR(B40)='Diário 3º PA'!$O$1,MONTH(B40)-'Diário 3º PA'!$N$1+1,(YEAR(B40)-'Diário 3º PA'!$O$1)*12-'Diário 3º PA'!$N$1+1+MONTH(B40)))</f>
        <v>3</v>
      </c>
    </row>
    <row r="41" spans="1:10" x14ac:dyDescent="0.2">
      <c r="A41" s="468">
        <v>37</v>
      </c>
      <c r="B41" s="469">
        <v>44621</v>
      </c>
      <c r="C41" s="472" t="s">
        <v>107</v>
      </c>
      <c r="D41" s="472" t="s">
        <v>294</v>
      </c>
      <c r="E41" s="473">
        <v>39258.550000000003</v>
      </c>
      <c r="F41" s="94" t="s">
        <v>132</v>
      </c>
      <c r="G41" s="96" t="s">
        <v>558</v>
      </c>
      <c r="H41" s="471" t="s">
        <v>559</v>
      </c>
      <c r="I41" s="234" t="str">
        <f t="shared" si="1"/>
        <v>Gastos_Gerais</v>
      </c>
      <c r="J41" s="220">
        <f>IF(B41="","",IF(YEAR(B41)='Diário 3º PA'!$O$1,MONTH(B41)-'Diário 3º PA'!$N$1+1,(YEAR(B41)-'Diário 3º PA'!$O$1)*12-'Diário 3º PA'!$N$1+1+MONTH(B41)))</f>
        <v>3</v>
      </c>
    </row>
    <row r="42" spans="1:10" ht="24" x14ac:dyDescent="0.2">
      <c r="A42" s="468">
        <v>38</v>
      </c>
      <c r="B42" s="469">
        <v>44621</v>
      </c>
      <c r="C42" s="472" t="s">
        <v>107</v>
      </c>
      <c r="D42" s="472" t="s">
        <v>368</v>
      </c>
      <c r="E42" s="473">
        <v>4411.6000000000004</v>
      </c>
      <c r="F42" s="94" t="s">
        <v>119</v>
      </c>
      <c r="G42" s="96" t="s">
        <v>566</v>
      </c>
      <c r="H42" s="471" t="s">
        <v>567</v>
      </c>
      <c r="I42" s="234" t="str">
        <f t="shared" si="1"/>
        <v>Gastos_Gerais</v>
      </c>
      <c r="J42" s="220">
        <f>IF(B42="","",IF(YEAR(B42)='Diário 3º PA'!$O$1,MONTH(B42)-'Diário 3º PA'!$N$1+1,(YEAR(B42)-'Diário 3º PA'!$O$1)*12-'Diário 3º PA'!$N$1+1+MONTH(B42)))</f>
        <v>3</v>
      </c>
    </row>
    <row r="43" spans="1:10" ht="24" x14ac:dyDescent="0.2">
      <c r="A43" s="468">
        <v>39</v>
      </c>
      <c r="B43" s="469">
        <v>44621</v>
      </c>
      <c r="C43" s="472" t="s">
        <v>107</v>
      </c>
      <c r="D43" s="472" t="s">
        <v>368</v>
      </c>
      <c r="E43" s="473">
        <v>1094.47</v>
      </c>
      <c r="F43" s="481" t="s">
        <v>124</v>
      </c>
      <c r="G43" s="96" t="s">
        <v>568</v>
      </c>
      <c r="H43" s="471" t="s">
        <v>569</v>
      </c>
      <c r="I43" s="234" t="str">
        <f t="shared" si="1"/>
        <v>Gastos_Gerais</v>
      </c>
      <c r="J43" s="220">
        <f>IF(B43="","",IF(YEAR(B43)='Diário 3º PA'!$O$1,MONTH(B43)-'Diário 3º PA'!$N$1+1,(YEAR(B43)-'Diário 3º PA'!$O$1)*12-'Diário 3º PA'!$N$1+1+MONTH(B43)))</f>
        <v>3</v>
      </c>
    </row>
    <row r="44" spans="1:10" ht="24" x14ac:dyDescent="0.2">
      <c r="A44" s="468">
        <v>40</v>
      </c>
      <c r="B44" s="469">
        <v>44621</v>
      </c>
      <c r="C44" s="472" t="s">
        <v>107</v>
      </c>
      <c r="D44" s="472" t="s">
        <v>368</v>
      </c>
      <c r="E44" s="473">
        <v>4591.62</v>
      </c>
      <c r="F44" s="94" t="s">
        <v>131</v>
      </c>
      <c r="G44" s="96" t="s">
        <v>570</v>
      </c>
      <c r="H44" s="471" t="s">
        <v>569</v>
      </c>
      <c r="I44" s="234" t="str">
        <f t="shared" si="1"/>
        <v>Gastos_Gerais</v>
      </c>
      <c r="J44" s="220">
        <f>IF(B44="","",IF(YEAR(B44)='Diário 3º PA'!$O$1,MONTH(B44)-'Diário 3º PA'!$N$1+1,(YEAR(B44)-'Diário 3º PA'!$O$1)*12-'Diário 3º PA'!$N$1+1+MONTH(B44)))</f>
        <v>3</v>
      </c>
    </row>
    <row r="45" spans="1:10" ht="24" x14ac:dyDescent="0.2">
      <c r="A45" s="468">
        <v>41</v>
      </c>
      <c r="B45" s="469">
        <v>44621</v>
      </c>
      <c r="C45" s="472" t="s">
        <v>107</v>
      </c>
      <c r="D45" s="472" t="s">
        <v>300</v>
      </c>
      <c r="E45" s="473">
        <v>289.39999999999998</v>
      </c>
      <c r="F45" s="94" t="s">
        <v>126</v>
      </c>
      <c r="G45" s="96" t="s">
        <v>571</v>
      </c>
      <c r="H45" s="471" t="s">
        <v>572</v>
      </c>
      <c r="I45" s="234" t="str">
        <f t="shared" si="1"/>
        <v>Gastos_Gerais</v>
      </c>
      <c r="J45" s="220">
        <f>IF(B45="","",IF(YEAR(B45)='Diário 3º PA'!$O$1,MONTH(B45)-'Diário 3º PA'!$N$1+1,(YEAR(B45)-'Diário 3º PA'!$O$1)*12-'Diário 3º PA'!$N$1+1+MONTH(B45)))</f>
        <v>3</v>
      </c>
    </row>
    <row r="46" spans="1:10" x14ac:dyDescent="0.2">
      <c r="A46" s="468">
        <v>42</v>
      </c>
      <c r="B46" s="469">
        <v>44621</v>
      </c>
      <c r="C46" s="472" t="s">
        <v>107</v>
      </c>
      <c r="D46" s="472" t="s">
        <v>300</v>
      </c>
      <c r="E46" s="473">
        <v>963.85</v>
      </c>
      <c r="F46" s="94" t="s">
        <v>127</v>
      </c>
      <c r="G46" s="96" t="s">
        <v>571</v>
      </c>
      <c r="H46" s="471" t="s">
        <v>573</v>
      </c>
      <c r="I46" s="234" t="str">
        <f t="shared" si="1"/>
        <v>Gastos_Gerais</v>
      </c>
      <c r="J46" s="220">
        <f>IF(B46="","",IF(YEAR(B46)='Diário 3º PA'!$O$1,MONTH(B46)-'Diário 3º PA'!$N$1+1,(YEAR(B46)-'Diário 3º PA'!$O$1)*12-'Diário 3º PA'!$N$1+1+MONTH(B46)))</f>
        <v>3</v>
      </c>
    </row>
    <row r="47" spans="1:10" x14ac:dyDescent="0.2">
      <c r="A47" s="468">
        <v>43</v>
      </c>
      <c r="B47" s="469">
        <v>44621</v>
      </c>
      <c r="C47" s="472" t="s">
        <v>107</v>
      </c>
      <c r="D47" s="472" t="s">
        <v>300</v>
      </c>
      <c r="E47" s="473">
        <v>1322.73</v>
      </c>
      <c r="F47" s="94" t="s">
        <v>129</v>
      </c>
      <c r="G47" s="96" t="s">
        <v>571</v>
      </c>
      <c r="H47" s="471" t="s">
        <v>574</v>
      </c>
      <c r="I47" s="234" t="str">
        <f t="shared" si="1"/>
        <v>Gastos_Gerais</v>
      </c>
      <c r="J47" s="220">
        <f>IF(B47="","",IF(YEAR(B47)='Diário 3º PA'!$O$1,MONTH(B47)-'Diário 3º PA'!$N$1+1,(YEAR(B47)-'Diário 3º PA'!$O$1)*12-'Diário 3º PA'!$N$1+1+MONTH(B47)))</f>
        <v>3</v>
      </c>
    </row>
    <row r="48" spans="1:10" ht="24" x14ac:dyDescent="0.2">
      <c r="A48" s="468">
        <v>44</v>
      </c>
      <c r="B48" s="469">
        <v>44621</v>
      </c>
      <c r="C48" s="472" t="s">
        <v>107</v>
      </c>
      <c r="D48" s="472" t="s">
        <v>300</v>
      </c>
      <c r="E48" s="473">
        <v>1459.18</v>
      </c>
      <c r="F48" s="94" t="s">
        <v>123</v>
      </c>
      <c r="G48" s="96" t="s">
        <v>571</v>
      </c>
      <c r="H48" s="471" t="s">
        <v>575</v>
      </c>
      <c r="I48" s="234" t="str">
        <f t="shared" si="1"/>
        <v>Gastos_Gerais</v>
      </c>
      <c r="J48" s="220">
        <f>IF(B48="","",IF(YEAR(B48)='Diário 3º PA'!$O$1,MONTH(B48)-'Diário 3º PA'!$N$1+1,(YEAR(B48)-'Diário 3º PA'!$O$1)*12-'Diário 3º PA'!$N$1+1+MONTH(B48)))</f>
        <v>3</v>
      </c>
    </row>
    <row r="49" spans="1:10" ht="24" x14ac:dyDescent="0.2">
      <c r="A49" s="468">
        <v>45</v>
      </c>
      <c r="B49" s="469">
        <v>44621</v>
      </c>
      <c r="C49" s="472" t="s">
        <v>107</v>
      </c>
      <c r="D49" s="472" t="s">
        <v>300</v>
      </c>
      <c r="E49" s="473">
        <v>570.5</v>
      </c>
      <c r="F49" s="94" t="s">
        <v>130</v>
      </c>
      <c r="G49" s="96" t="s">
        <v>571</v>
      </c>
      <c r="H49" s="471" t="s">
        <v>576</v>
      </c>
      <c r="I49" s="234" t="str">
        <f t="shared" si="1"/>
        <v>Gastos_Gerais</v>
      </c>
      <c r="J49" s="220">
        <f>IF(B49="","",IF(YEAR(B49)='Diário 3º PA'!$O$1,MONTH(B49)-'Diário 3º PA'!$N$1+1,(YEAR(B49)-'Diário 3º PA'!$O$1)*12-'Diário 3º PA'!$N$1+1+MONTH(B49)))</f>
        <v>3</v>
      </c>
    </row>
    <row r="50" spans="1:10" ht="24" x14ac:dyDescent="0.2">
      <c r="A50" s="468">
        <v>46</v>
      </c>
      <c r="B50" s="469">
        <v>44621</v>
      </c>
      <c r="C50" s="472" t="s">
        <v>107</v>
      </c>
      <c r="D50" s="472" t="s">
        <v>300</v>
      </c>
      <c r="E50" s="473">
        <v>1035.03</v>
      </c>
      <c r="F50" s="94" t="s">
        <v>128</v>
      </c>
      <c r="G50" s="96" t="s">
        <v>571</v>
      </c>
      <c r="H50" s="471" t="s">
        <v>577</v>
      </c>
      <c r="I50" s="234" t="str">
        <f t="shared" si="1"/>
        <v>Gastos_Gerais</v>
      </c>
      <c r="J50" s="220">
        <f>IF(B50="","",IF(YEAR(B50)='Diário 3º PA'!$O$1,MONTH(B50)-'Diário 3º PA'!$N$1+1,(YEAR(B50)-'Diário 3º PA'!$O$1)*12-'Diário 3º PA'!$N$1+1+MONTH(B50)))</f>
        <v>3</v>
      </c>
    </row>
    <row r="51" spans="1:10" x14ac:dyDescent="0.2">
      <c r="A51" s="468">
        <v>47</v>
      </c>
      <c r="B51" s="469">
        <v>44621</v>
      </c>
      <c r="C51" s="472" t="s">
        <v>107</v>
      </c>
      <c r="D51" s="472" t="s">
        <v>300</v>
      </c>
      <c r="E51" s="473">
        <v>1499.05</v>
      </c>
      <c r="F51" s="94" t="s">
        <v>125</v>
      </c>
      <c r="G51" s="96" t="s">
        <v>578</v>
      </c>
      <c r="H51" s="471" t="s">
        <v>579</v>
      </c>
      <c r="I51" s="234" t="str">
        <f t="shared" si="1"/>
        <v>Gastos_Gerais</v>
      </c>
      <c r="J51" s="220">
        <f>IF(B51="","",IF(YEAR(B51)='Diário 3º PA'!$O$1,MONTH(B51)-'Diário 3º PA'!$N$1+1,(YEAR(B51)-'Diário 3º PA'!$O$1)*12-'Diário 3º PA'!$N$1+1+MONTH(B51)))</f>
        <v>3</v>
      </c>
    </row>
    <row r="52" spans="1:10" ht="24" x14ac:dyDescent="0.2">
      <c r="A52" s="468">
        <v>48</v>
      </c>
      <c r="B52" s="469">
        <v>44621</v>
      </c>
      <c r="C52" s="472" t="s">
        <v>107</v>
      </c>
      <c r="D52" s="472" t="s">
        <v>260</v>
      </c>
      <c r="E52" s="473">
        <v>360</v>
      </c>
      <c r="F52" s="481" t="s">
        <v>124</v>
      </c>
      <c r="G52" s="96" t="s">
        <v>580</v>
      </c>
      <c r="H52" s="472" t="s">
        <v>581</v>
      </c>
      <c r="I52" s="234" t="str">
        <f t="shared" si="1"/>
        <v>Gastos_Gerais</v>
      </c>
      <c r="J52" s="220">
        <f>IF(B52="","",IF(YEAR(B52)='Diário 3º PA'!$O$1,MONTH(B52)-'Diário 3º PA'!$N$1+1,(YEAR(B52)-'Diário 3º PA'!$O$1)*12-'Diário 3º PA'!$N$1+1+MONTH(B52)))</f>
        <v>3</v>
      </c>
    </row>
    <row r="53" spans="1:10" ht="24" x14ac:dyDescent="0.2">
      <c r="A53" s="468">
        <v>49</v>
      </c>
      <c r="B53" s="469">
        <v>44621</v>
      </c>
      <c r="C53" s="472" t="s">
        <v>107</v>
      </c>
      <c r="D53" s="472" t="s">
        <v>260</v>
      </c>
      <c r="E53" s="473">
        <v>282.60000000000002</v>
      </c>
      <c r="F53" s="481" t="s">
        <v>122</v>
      </c>
      <c r="G53" s="96" t="s">
        <v>582</v>
      </c>
      <c r="H53" s="472" t="s">
        <v>581</v>
      </c>
      <c r="I53" s="234" t="str">
        <f t="shared" si="1"/>
        <v>Gastos_Gerais</v>
      </c>
      <c r="J53" s="220">
        <f>IF(B53="","",IF(YEAR(B53)='Diário 3º PA'!$O$1,MONTH(B53)-'Diário 3º PA'!$N$1+1,(YEAR(B53)-'Diário 3º PA'!$O$1)*12-'Diário 3º PA'!$N$1+1+MONTH(B53)))</f>
        <v>3</v>
      </c>
    </row>
    <row r="54" spans="1:10" ht="24" x14ac:dyDescent="0.2">
      <c r="A54" s="468">
        <v>50</v>
      </c>
      <c r="B54" s="469">
        <v>44621</v>
      </c>
      <c r="C54" s="472" t="s">
        <v>107</v>
      </c>
      <c r="D54" s="472" t="s">
        <v>260</v>
      </c>
      <c r="E54" s="473">
        <v>600</v>
      </c>
      <c r="F54" s="481" t="s">
        <v>121</v>
      </c>
      <c r="G54" s="96" t="s">
        <v>583</v>
      </c>
      <c r="H54" s="472" t="s">
        <v>581</v>
      </c>
      <c r="I54" s="234" t="str">
        <f t="shared" si="1"/>
        <v>Gastos_Gerais</v>
      </c>
      <c r="J54" s="220">
        <f>IF(B54="","",IF(YEAR(B54)='Diário 3º PA'!$O$1,MONTH(B54)-'Diário 3º PA'!$N$1+1,(YEAR(B54)-'Diário 3º PA'!$O$1)*12-'Diário 3º PA'!$N$1+1+MONTH(B54)))</f>
        <v>3</v>
      </c>
    </row>
    <row r="55" spans="1:10" ht="24" x14ac:dyDescent="0.2">
      <c r="A55" s="468">
        <v>51</v>
      </c>
      <c r="B55" s="469">
        <v>44621</v>
      </c>
      <c r="C55" s="472" t="s">
        <v>107</v>
      </c>
      <c r="D55" s="472" t="s">
        <v>260</v>
      </c>
      <c r="E55" s="473">
        <v>3027.12</v>
      </c>
      <c r="F55" s="481" t="s">
        <v>119</v>
      </c>
      <c r="G55" s="96" t="s">
        <v>580</v>
      </c>
      <c r="H55" s="472" t="s">
        <v>584</v>
      </c>
      <c r="I55" s="234" t="str">
        <f t="shared" si="1"/>
        <v>Gastos_Gerais</v>
      </c>
      <c r="J55" s="220">
        <f>IF(B55="","",IF(YEAR(B55)='Diário 3º PA'!$O$1,MONTH(B55)-'Diário 3º PA'!$N$1+1,(YEAR(B55)-'Diário 3º PA'!$O$1)*12-'Diário 3º PA'!$N$1+1+MONTH(B55)))</f>
        <v>3</v>
      </c>
    </row>
    <row r="56" spans="1:10" x14ac:dyDescent="0.2">
      <c r="A56" s="468">
        <v>52</v>
      </c>
      <c r="B56" s="469">
        <v>44621</v>
      </c>
      <c r="C56" s="472" t="s">
        <v>107</v>
      </c>
      <c r="D56" s="472" t="s">
        <v>585</v>
      </c>
      <c r="E56" s="473">
        <v>991.81</v>
      </c>
      <c r="F56" s="481" t="s">
        <v>131</v>
      </c>
      <c r="G56" s="96" t="s">
        <v>586</v>
      </c>
      <c r="H56" s="471" t="s">
        <v>585</v>
      </c>
      <c r="I56" s="234" t="str">
        <f t="shared" si="1"/>
        <v>Gastos_Gerais</v>
      </c>
      <c r="J56" s="220">
        <f>IF(B56="","",IF(YEAR(B56)='Diário 3º PA'!$O$1,MONTH(B56)-'Diário 3º PA'!$N$1+1,(YEAR(B56)-'Diário 3º PA'!$O$1)*12-'Diário 3º PA'!$N$1+1+MONTH(B56)))</f>
        <v>3</v>
      </c>
    </row>
    <row r="57" spans="1:10" x14ac:dyDescent="0.2">
      <c r="A57" s="468">
        <v>53</v>
      </c>
      <c r="B57" s="469">
        <v>44621</v>
      </c>
      <c r="C57" s="472" t="s">
        <v>107</v>
      </c>
      <c r="D57" s="472" t="s">
        <v>585</v>
      </c>
      <c r="E57" s="473">
        <v>112.45</v>
      </c>
      <c r="F57" s="481" t="s">
        <v>127</v>
      </c>
      <c r="G57" s="96" t="s">
        <v>587</v>
      </c>
      <c r="H57" s="471" t="s">
        <v>585</v>
      </c>
      <c r="I57" s="234" t="str">
        <f t="shared" si="1"/>
        <v>Gastos_Gerais</v>
      </c>
      <c r="J57" s="220">
        <f>IF(B57="","",IF(YEAR(B57)='Diário 3º PA'!$O$1,MONTH(B57)-'Diário 3º PA'!$N$1+1,(YEAR(B57)-'Diário 3º PA'!$O$1)*12-'Diário 3º PA'!$N$1+1+MONTH(B57)))</f>
        <v>3</v>
      </c>
    </row>
    <row r="58" spans="1:10" x14ac:dyDescent="0.2">
      <c r="A58" s="468">
        <v>54</v>
      </c>
      <c r="B58" s="469">
        <v>44621</v>
      </c>
      <c r="C58" s="472" t="s">
        <v>107</v>
      </c>
      <c r="D58" s="472" t="s">
        <v>585</v>
      </c>
      <c r="E58" s="473">
        <v>212.1</v>
      </c>
      <c r="F58" s="481" t="s">
        <v>588</v>
      </c>
      <c r="G58" s="96" t="s">
        <v>587</v>
      </c>
      <c r="H58" s="471" t="s">
        <v>585</v>
      </c>
      <c r="I58" s="234" t="str">
        <f t="shared" si="1"/>
        <v>Gastos_Gerais</v>
      </c>
      <c r="J58" s="220">
        <f>IF(B58="","",IF(YEAR(B58)='Diário 3º PA'!$O$1,MONTH(B58)-'Diário 3º PA'!$N$1+1,(YEAR(B58)-'Diário 3º PA'!$O$1)*12-'Diário 3º PA'!$N$1+1+MONTH(B58)))</f>
        <v>3</v>
      </c>
    </row>
    <row r="59" spans="1:10" x14ac:dyDescent="0.2">
      <c r="A59" s="468">
        <v>55</v>
      </c>
      <c r="B59" s="469">
        <v>44621</v>
      </c>
      <c r="C59" s="472" t="s">
        <v>107</v>
      </c>
      <c r="D59" s="472" t="s">
        <v>585</v>
      </c>
      <c r="E59" s="473">
        <v>1258.75</v>
      </c>
      <c r="F59" s="481" t="s">
        <v>123</v>
      </c>
      <c r="G59" s="96" t="s">
        <v>587</v>
      </c>
      <c r="H59" s="471" t="s">
        <v>585</v>
      </c>
      <c r="I59" s="234" t="str">
        <f t="shared" si="1"/>
        <v>Gastos_Gerais</v>
      </c>
      <c r="J59" s="220">
        <f>IF(B59="","",IF(YEAR(B59)='Diário 3º PA'!$O$1,MONTH(B59)-'Diário 3º PA'!$N$1+1,(YEAR(B59)-'Diário 3º PA'!$O$1)*12-'Diário 3º PA'!$N$1+1+MONTH(B59)))</f>
        <v>3</v>
      </c>
    </row>
    <row r="60" spans="1:10" x14ac:dyDescent="0.2">
      <c r="A60" s="468">
        <v>56</v>
      </c>
      <c r="B60" s="469">
        <v>44621</v>
      </c>
      <c r="C60" s="472" t="s">
        <v>107</v>
      </c>
      <c r="D60" s="472" t="s">
        <v>585</v>
      </c>
      <c r="E60" s="473">
        <v>1499.45</v>
      </c>
      <c r="F60" s="481" t="s">
        <v>128</v>
      </c>
      <c r="G60" s="96" t="s">
        <v>587</v>
      </c>
      <c r="H60" s="471" t="s">
        <v>585</v>
      </c>
      <c r="I60" s="234" t="str">
        <f t="shared" si="1"/>
        <v>Gastos_Gerais</v>
      </c>
      <c r="J60" s="220">
        <f>IF(B60="","",IF(YEAR(B60)='Diário 3º PA'!$O$1,MONTH(B60)-'Diário 3º PA'!$N$1+1,(YEAR(B60)-'Diário 3º PA'!$O$1)*12-'Diário 3º PA'!$N$1+1+MONTH(B60)))</f>
        <v>3</v>
      </c>
    </row>
    <row r="61" spans="1:10" x14ac:dyDescent="0.2">
      <c r="A61" s="468">
        <v>57</v>
      </c>
      <c r="B61" s="469">
        <v>44621</v>
      </c>
      <c r="C61" s="472" t="s">
        <v>107</v>
      </c>
      <c r="D61" s="472" t="s">
        <v>585</v>
      </c>
      <c r="E61" s="473">
        <v>2482.5500000000002</v>
      </c>
      <c r="F61" s="481" t="s">
        <v>125</v>
      </c>
      <c r="G61" s="96" t="s">
        <v>589</v>
      </c>
      <c r="H61" s="471" t="s">
        <v>585</v>
      </c>
      <c r="I61" s="234" t="str">
        <f t="shared" si="1"/>
        <v>Gastos_Gerais</v>
      </c>
      <c r="J61" s="220">
        <f>IF(B61="","",IF(YEAR(B61)='Diário 3º PA'!$O$1,MONTH(B61)-'Diário 3º PA'!$N$1+1,(YEAR(B61)-'Diário 3º PA'!$O$1)*12-'Diário 3º PA'!$N$1+1+MONTH(B61)))</f>
        <v>3</v>
      </c>
    </row>
    <row r="62" spans="1:10" ht="24" x14ac:dyDescent="0.2">
      <c r="A62" s="468">
        <v>58</v>
      </c>
      <c r="B62" s="469">
        <v>44621</v>
      </c>
      <c r="C62" s="472" t="s">
        <v>107</v>
      </c>
      <c r="D62" s="472" t="s">
        <v>290</v>
      </c>
      <c r="E62" s="473">
        <v>906.35</v>
      </c>
      <c r="F62" s="94" t="s">
        <v>126</v>
      </c>
      <c r="G62" s="96" t="s">
        <v>590</v>
      </c>
      <c r="H62" s="471" t="s">
        <v>591</v>
      </c>
      <c r="I62" s="234" t="str">
        <f t="shared" si="1"/>
        <v>Gastos_Gerais</v>
      </c>
      <c r="J62" s="220">
        <f>IF(B62="","",IF(YEAR(B62)='Diário 3º PA'!$O$1,MONTH(B62)-'Diário 3º PA'!$N$1+1,(YEAR(B62)-'Diário 3º PA'!$O$1)*12-'Diário 3º PA'!$N$1+1+MONTH(B62)))</f>
        <v>3</v>
      </c>
    </row>
    <row r="63" spans="1:10" ht="24" x14ac:dyDescent="0.2">
      <c r="A63" s="468">
        <v>59</v>
      </c>
      <c r="B63" s="469">
        <v>44621</v>
      </c>
      <c r="C63" s="472" t="s">
        <v>107</v>
      </c>
      <c r="D63" s="472" t="s">
        <v>290</v>
      </c>
      <c r="E63" s="473">
        <v>1398.46</v>
      </c>
      <c r="F63" s="96" t="s">
        <v>131</v>
      </c>
      <c r="G63" s="96" t="s">
        <v>592</v>
      </c>
      <c r="H63" s="471" t="s">
        <v>591</v>
      </c>
      <c r="I63" s="234" t="str">
        <f t="shared" si="1"/>
        <v>Gastos_Gerais</v>
      </c>
      <c r="J63" s="220">
        <f>IF(B63="","",IF(YEAR(B63)='Diário 3º PA'!$O$1,MONTH(B63)-'Diário 3º PA'!$N$1+1,(YEAR(B63)-'Diário 3º PA'!$O$1)*12-'Diário 3º PA'!$N$1+1+MONTH(B63)))</f>
        <v>3</v>
      </c>
    </row>
    <row r="64" spans="1:10" ht="24" x14ac:dyDescent="0.2">
      <c r="A64" s="468">
        <v>60</v>
      </c>
      <c r="B64" s="469">
        <v>44621</v>
      </c>
      <c r="C64" s="472" t="s">
        <v>107</v>
      </c>
      <c r="D64" s="472" t="s">
        <v>290</v>
      </c>
      <c r="E64" s="473">
        <v>2728.58</v>
      </c>
      <c r="F64" s="94" t="s">
        <v>127</v>
      </c>
      <c r="G64" s="96" t="s">
        <v>590</v>
      </c>
      <c r="H64" s="471" t="s">
        <v>591</v>
      </c>
      <c r="I64" s="234" t="str">
        <f t="shared" si="1"/>
        <v>Gastos_Gerais</v>
      </c>
      <c r="J64" s="220">
        <f>IF(B64="","",IF(YEAR(B64)='Diário 3º PA'!$O$1,MONTH(B64)-'Diário 3º PA'!$N$1+1,(YEAR(B64)-'Diário 3º PA'!$O$1)*12-'Diário 3º PA'!$N$1+1+MONTH(B64)))</f>
        <v>3</v>
      </c>
    </row>
    <row r="65" spans="1:10" ht="24" x14ac:dyDescent="0.2">
      <c r="A65" s="468">
        <v>61</v>
      </c>
      <c r="B65" s="469">
        <v>44621</v>
      </c>
      <c r="C65" s="472" t="s">
        <v>107</v>
      </c>
      <c r="D65" s="472" t="s">
        <v>290</v>
      </c>
      <c r="E65" s="473">
        <v>1410.21</v>
      </c>
      <c r="F65" s="94" t="s">
        <v>588</v>
      </c>
      <c r="G65" s="96" t="s">
        <v>590</v>
      </c>
      <c r="H65" s="471" t="s">
        <v>591</v>
      </c>
      <c r="I65" s="234" t="str">
        <f t="shared" si="1"/>
        <v>Gastos_Gerais</v>
      </c>
      <c r="J65" s="220">
        <f>IF(B65="","",IF(YEAR(B65)='Diário 3º PA'!$O$1,MONTH(B65)-'Diário 3º PA'!$N$1+1,(YEAR(B65)-'Diário 3º PA'!$O$1)*12-'Diário 3º PA'!$N$1+1+MONTH(B65)))</f>
        <v>3</v>
      </c>
    </row>
    <row r="66" spans="1:10" ht="36" x14ac:dyDescent="0.2">
      <c r="A66" s="468">
        <v>62</v>
      </c>
      <c r="B66" s="469">
        <v>44621</v>
      </c>
      <c r="C66" s="472" t="s">
        <v>107</v>
      </c>
      <c r="D66" s="472" t="s">
        <v>282</v>
      </c>
      <c r="E66" s="470">
        <v>2552.83</v>
      </c>
      <c r="F66" s="481" t="s">
        <v>119</v>
      </c>
      <c r="G66" s="96" t="s">
        <v>593</v>
      </c>
      <c r="H66" s="482" t="s">
        <v>594</v>
      </c>
      <c r="I66" s="234" t="str">
        <f t="shared" si="1"/>
        <v>Gastos_Gerais</v>
      </c>
      <c r="J66" s="220">
        <f>IF(B66="","",IF(YEAR(B66)='Diário 3º PA'!$O$1,MONTH(B66)-'Diário 3º PA'!$N$1+1,(YEAR(B66)-'Diário 3º PA'!$O$1)*12-'Diário 3º PA'!$N$1+1+MONTH(B66)))</f>
        <v>3</v>
      </c>
    </row>
    <row r="67" spans="1:10" x14ac:dyDescent="0.2">
      <c r="A67" s="468">
        <v>63</v>
      </c>
      <c r="B67" s="469">
        <v>44621</v>
      </c>
      <c r="C67" s="472" t="s">
        <v>107</v>
      </c>
      <c r="D67" s="472" t="s">
        <v>230</v>
      </c>
      <c r="E67" s="473">
        <v>598.99</v>
      </c>
      <c r="F67" s="472" t="s">
        <v>122</v>
      </c>
      <c r="G67" s="96" t="s">
        <v>541</v>
      </c>
      <c r="H67" s="472" t="s">
        <v>595</v>
      </c>
      <c r="I67" s="234" t="str">
        <f t="shared" si="1"/>
        <v>Gastos_Gerais</v>
      </c>
      <c r="J67" s="220">
        <f>IF(B67="","",IF(YEAR(B67)='Diário 3º PA'!$O$1,MONTH(B67)-'Diário 3º PA'!$N$1+1,(YEAR(B67)-'Diário 3º PA'!$O$1)*12-'Diário 3º PA'!$N$1+1+MONTH(B67)))</f>
        <v>3</v>
      </c>
    </row>
    <row r="68" spans="1:10" x14ac:dyDescent="0.2">
      <c r="A68" s="468">
        <v>64</v>
      </c>
      <c r="B68" s="469">
        <v>44621</v>
      </c>
      <c r="C68" s="472" t="s">
        <v>107</v>
      </c>
      <c r="D68" s="472" t="s">
        <v>230</v>
      </c>
      <c r="E68" s="473">
        <v>889</v>
      </c>
      <c r="F68" s="472" t="s">
        <v>132</v>
      </c>
      <c r="G68" s="96" t="s">
        <v>541</v>
      </c>
      <c r="H68" s="472" t="s">
        <v>595</v>
      </c>
      <c r="I68" s="234" t="str">
        <f t="shared" si="1"/>
        <v>Gastos_Gerais</v>
      </c>
      <c r="J68" s="220">
        <f>IF(B68="","",IF(YEAR(B68)='Diário 3º PA'!$O$1,MONTH(B68)-'Diário 3º PA'!$N$1+1,(YEAR(B68)-'Diário 3º PA'!$O$1)*12-'Diário 3º PA'!$N$1+1+MONTH(B68)))</f>
        <v>3</v>
      </c>
    </row>
    <row r="69" spans="1:10" x14ac:dyDescent="0.2">
      <c r="A69" s="468">
        <v>65</v>
      </c>
      <c r="B69" s="469">
        <v>44621</v>
      </c>
      <c r="C69" s="472" t="s">
        <v>107</v>
      </c>
      <c r="D69" s="472" t="s">
        <v>230</v>
      </c>
      <c r="E69" s="473">
        <v>6947.92</v>
      </c>
      <c r="F69" s="472" t="s">
        <v>119</v>
      </c>
      <c r="G69" s="96" t="s">
        <v>541</v>
      </c>
      <c r="H69" s="472" t="s">
        <v>596</v>
      </c>
      <c r="I69" s="234" t="str">
        <f t="shared" si="1"/>
        <v>Gastos_Gerais</v>
      </c>
      <c r="J69" s="220">
        <f>IF(B69="","",IF(YEAR(B69)='Diário 3º PA'!$O$1,MONTH(B69)-'Diário 3º PA'!$N$1+1,(YEAR(B69)-'Diário 3º PA'!$O$1)*12-'Diário 3º PA'!$N$1+1+MONTH(B69)))</f>
        <v>3</v>
      </c>
    </row>
    <row r="70" spans="1:10" x14ac:dyDescent="0.2">
      <c r="A70" s="423">
        <v>57</v>
      </c>
      <c r="B70" s="424"/>
      <c r="C70" s="425"/>
      <c r="D70" s="425"/>
      <c r="E70" s="426"/>
      <c r="F70" s="427"/>
      <c r="G70" s="425"/>
      <c r="H70" s="428"/>
      <c r="I70" s="234" t="str">
        <f t="shared" si="0"/>
        <v/>
      </c>
      <c r="J70" s="220" t="str">
        <f>IF(B70="","",IF(YEAR(B70)='Diário 3º PA'!$O$1,MONTH(B70)-'Diário 3º PA'!$N$1+1,(YEAR(B70)-'Diário 3º PA'!$O$1)*12-'Diário 3º PA'!$N$1+1+MONTH(B70)))</f>
        <v/>
      </c>
    </row>
    <row r="71" spans="1:10" x14ac:dyDescent="0.2">
      <c r="A71" s="423">
        <v>58</v>
      </c>
      <c r="B71" s="424"/>
      <c r="C71" s="425"/>
      <c r="D71" s="425"/>
      <c r="E71" s="426"/>
      <c r="F71" s="427"/>
      <c r="G71" s="425"/>
      <c r="H71" s="428"/>
      <c r="I71" s="234" t="str">
        <f t="shared" si="0"/>
        <v/>
      </c>
      <c r="J71" s="220" t="str">
        <f>IF(B71="","",IF(YEAR(B71)='Diário 3º PA'!$O$1,MONTH(B71)-'Diário 3º PA'!$N$1+1,(YEAR(B71)-'Diário 3º PA'!$O$1)*12-'Diário 3º PA'!$N$1+1+MONTH(B71)))</f>
        <v/>
      </c>
    </row>
    <row r="72" spans="1:10" x14ac:dyDescent="0.2">
      <c r="A72" s="423">
        <v>59</v>
      </c>
      <c r="B72" s="424"/>
      <c r="C72" s="425"/>
      <c r="D72" s="425"/>
      <c r="E72" s="426"/>
      <c r="F72" s="427"/>
      <c r="G72" s="425"/>
      <c r="H72" s="428"/>
      <c r="I72" s="234" t="str">
        <f t="shared" si="0"/>
        <v/>
      </c>
      <c r="J72" s="220" t="str">
        <f>IF(B72="","",IF(YEAR(B72)='Diário 3º PA'!$O$1,MONTH(B72)-'Diário 3º PA'!$N$1+1,(YEAR(B72)-'Diário 3º PA'!$O$1)*12-'Diário 3º PA'!$N$1+1+MONTH(B72)))</f>
        <v/>
      </c>
    </row>
    <row r="73" spans="1:10" x14ac:dyDescent="0.2">
      <c r="A73" s="423">
        <v>60</v>
      </c>
      <c r="B73" s="424"/>
      <c r="C73" s="425"/>
      <c r="D73" s="425"/>
      <c r="E73" s="426"/>
      <c r="F73" s="427"/>
      <c r="G73" s="425"/>
      <c r="H73" s="428"/>
      <c r="I73" s="234" t="str">
        <f t="shared" si="0"/>
        <v/>
      </c>
      <c r="J73" s="220" t="str">
        <f>IF(B73="","",IF(YEAR(B73)='Diário 3º PA'!$O$1,MONTH(B73)-'Diário 3º PA'!$N$1+1,(YEAR(B73)-'Diário 3º PA'!$O$1)*12-'Diário 3º PA'!$N$1+1+MONTH(B73)))</f>
        <v/>
      </c>
    </row>
    <row r="74" spans="1:10" x14ac:dyDescent="0.2">
      <c r="A74" s="423">
        <v>61</v>
      </c>
      <c r="B74" s="424"/>
      <c r="C74" s="425"/>
      <c r="D74" s="425"/>
      <c r="E74" s="426"/>
      <c r="F74" s="427"/>
      <c r="G74" s="425"/>
      <c r="H74" s="428"/>
      <c r="I74" s="234" t="str">
        <f t="shared" si="0"/>
        <v/>
      </c>
      <c r="J74" s="220" t="str">
        <f>IF(B74="","",IF(YEAR(B74)='Diário 3º PA'!$O$1,MONTH(B74)-'Diário 3º PA'!$N$1+1,(YEAR(B74)-'Diário 3º PA'!$O$1)*12-'Diário 3º PA'!$N$1+1+MONTH(B74)))</f>
        <v/>
      </c>
    </row>
    <row r="75" spans="1:10" x14ac:dyDescent="0.2">
      <c r="A75" s="423">
        <v>62</v>
      </c>
      <c r="B75" s="424"/>
      <c r="C75" s="425"/>
      <c r="D75" s="425"/>
      <c r="E75" s="426"/>
      <c r="F75" s="427"/>
      <c r="G75" s="425"/>
      <c r="H75" s="428"/>
      <c r="I75" s="234" t="str">
        <f t="shared" si="0"/>
        <v/>
      </c>
      <c r="J75" s="220" t="str">
        <f>IF(B75="","",IF(YEAR(B75)='Diário 3º PA'!$O$1,MONTH(B75)-'Diário 3º PA'!$N$1+1,(YEAR(B75)-'Diário 3º PA'!$O$1)*12-'Diário 3º PA'!$N$1+1+MONTH(B75)))</f>
        <v/>
      </c>
    </row>
    <row r="76" spans="1:10" x14ac:dyDescent="0.2">
      <c r="A76" s="423">
        <v>63</v>
      </c>
      <c r="B76" s="424"/>
      <c r="C76" s="425"/>
      <c r="D76" s="425"/>
      <c r="E76" s="426"/>
      <c r="F76" s="427"/>
      <c r="G76" s="425"/>
      <c r="H76" s="428"/>
      <c r="I76" s="234" t="str">
        <f t="shared" si="0"/>
        <v/>
      </c>
      <c r="J76" s="220" t="str">
        <f>IF(B76="","",IF(YEAR(B76)='Diário 3º PA'!$O$1,MONTH(B76)-'Diário 3º PA'!$N$1+1,(YEAR(B76)-'Diário 3º PA'!$O$1)*12-'Diário 3º PA'!$N$1+1+MONTH(B76)))</f>
        <v/>
      </c>
    </row>
    <row r="77" spans="1:10" x14ac:dyDescent="0.2">
      <c r="A77" s="423">
        <v>64</v>
      </c>
      <c r="B77" s="424"/>
      <c r="C77" s="425"/>
      <c r="D77" s="425"/>
      <c r="E77" s="426"/>
      <c r="F77" s="427"/>
      <c r="G77" s="425"/>
      <c r="H77" s="428"/>
      <c r="I77" s="234" t="str">
        <f t="shared" si="0"/>
        <v/>
      </c>
      <c r="J77" s="220" t="str">
        <f>IF(B77="","",IF(YEAR(B77)='Diário 3º PA'!$O$1,MONTH(B77)-'Diário 3º PA'!$N$1+1,(YEAR(B77)-'Diário 3º PA'!$O$1)*12-'Diário 3º PA'!$N$1+1+MONTH(B77)))</f>
        <v/>
      </c>
    </row>
    <row r="78" spans="1:10" x14ac:dyDescent="0.2">
      <c r="A78" s="423">
        <v>65</v>
      </c>
      <c r="B78" s="424"/>
      <c r="C78" s="425"/>
      <c r="D78" s="425"/>
      <c r="E78" s="426"/>
      <c r="F78" s="427"/>
      <c r="G78" s="425"/>
      <c r="H78" s="428"/>
      <c r="I78" s="234" t="str">
        <f t="shared" ref="I78:I141" si="2">SUBSTITUTE(C78," ","_")</f>
        <v/>
      </c>
      <c r="J78" s="220" t="str">
        <f>IF(B78="","",IF(YEAR(B78)='Diário 3º PA'!$O$1,MONTH(B78)-'Diário 3º PA'!$N$1+1,(YEAR(B78)-'Diário 3º PA'!$O$1)*12-'Diário 3º PA'!$N$1+1+MONTH(B78)))</f>
        <v/>
      </c>
    </row>
    <row r="79" spans="1:10" x14ac:dyDescent="0.2">
      <c r="A79" s="423">
        <v>66</v>
      </c>
      <c r="B79" s="424"/>
      <c r="C79" s="425"/>
      <c r="D79" s="425"/>
      <c r="E79" s="426"/>
      <c r="F79" s="427"/>
      <c r="G79" s="425"/>
      <c r="H79" s="428"/>
      <c r="I79" s="234" t="str">
        <f t="shared" si="2"/>
        <v/>
      </c>
      <c r="J79" s="220" t="str">
        <f>IF(B79="","",IF(YEAR(B79)='Diário 3º PA'!$O$1,MONTH(B79)-'Diário 3º PA'!$N$1+1,(YEAR(B79)-'Diário 3º PA'!$O$1)*12-'Diário 3º PA'!$N$1+1+MONTH(B79)))</f>
        <v/>
      </c>
    </row>
    <row r="80" spans="1:10" x14ac:dyDescent="0.2">
      <c r="A80" s="423">
        <v>67</v>
      </c>
      <c r="B80" s="424"/>
      <c r="C80" s="425"/>
      <c r="D80" s="425"/>
      <c r="E80" s="426"/>
      <c r="F80" s="427"/>
      <c r="G80" s="425"/>
      <c r="H80" s="428"/>
      <c r="I80" s="234" t="str">
        <f t="shared" si="2"/>
        <v/>
      </c>
      <c r="J80" s="220" t="str">
        <f>IF(B80="","",IF(YEAR(B80)='Diário 3º PA'!$O$1,MONTH(B80)-'Diário 3º PA'!$N$1+1,(YEAR(B80)-'Diário 3º PA'!$O$1)*12-'Diário 3º PA'!$N$1+1+MONTH(B80)))</f>
        <v/>
      </c>
    </row>
    <row r="81" spans="1:10" x14ac:dyDescent="0.2">
      <c r="A81" s="423">
        <v>68</v>
      </c>
      <c r="B81" s="424"/>
      <c r="C81" s="425"/>
      <c r="D81" s="425"/>
      <c r="E81" s="426"/>
      <c r="F81" s="427"/>
      <c r="G81" s="425"/>
      <c r="H81" s="428"/>
      <c r="I81" s="234" t="str">
        <f t="shared" si="2"/>
        <v/>
      </c>
      <c r="J81" s="220" t="str">
        <f>IF(B81="","",IF(YEAR(B81)='Diário 3º PA'!$O$1,MONTH(B81)-'Diário 3º PA'!$N$1+1,(YEAR(B81)-'Diário 3º PA'!$O$1)*12-'Diário 3º PA'!$N$1+1+MONTH(B81)))</f>
        <v/>
      </c>
    </row>
    <row r="82" spans="1:10" x14ac:dyDescent="0.2">
      <c r="A82" s="423">
        <v>69</v>
      </c>
      <c r="B82" s="424"/>
      <c r="C82" s="425"/>
      <c r="D82" s="425"/>
      <c r="E82" s="426"/>
      <c r="F82" s="427"/>
      <c r="G82" s="425"/>
      <c r="H82" s="428"/>
      <c r="I82" s="234" t="str">
        <f t="shared" si="2"/>
        <v/>
      </c>
      <c r="J82" s="220" t="str">
        <f>IF(B82="","",IF(YEAR(B82)='Diário 3º PA'!$O$1,MONTH(B82)-'Diário 3º PA'!$N$1+1,(YEAR(B82)-'Diário 3º PA'!$O$1)*12-'Diário 3º PA'!$N$1+1+MONTH(B82)))</f>
        <v/>
      </c>
    </row>
    <row r="83" spans="1:10" x14ac:dyDescent="0.2">
      <c r="A83" s="423">
        <v>70</v>
      </c>
      <c r="B83" s="424"/>
      <c r="C83" s="425"/>
      <c r="D83" s="425"/>
      <c r="E83" s="426"/>
      <c r="F83" s="427"/>
      <c r="G83" s="425"/>
      <c r="H83" s="428"/>
      <c r="I83" s="234" t="str">
        <f t="shared" si="2"/>
        <v/>
      </c>
      <c r="J83" s="220" t="str">
        <f>IF(B83="","",IF(YEAR(B83)='Diário 3º PA'!$O$1,MONTH(B83)-'Diário 3º PA'!$N$1+1,(YEAR(B83)-'Diário 3º PA'!$O$1)*12-'Diário 3º PA'!$N$1+1+MONTH(B83)))</f>
        <v/>
      </c>
    </row>
    <row r="84" spans="1:10" x14ac:dyDescent="0.2">
      <c r="A84" s="423">
        <v>71</v>
      </c>
      <c r="B84" s="424"/>
      <c r="C84" s="425"/>
      <c r="D84" s="425"/>
      <c r="E84" s="426"/>
      <c r="F84" s="427"/>
      <c r="G84" s="425"/>
      <c r="H84" s="428"/>
      <c r="I84" s="234" t="str">
        <f t="shared" si="2"/>
        <v/>
      </c>
      <c r="J84" s="220" t="str">
        <f>IF(B84="","",IF(YEAR(B84)='Diário 3º PA'!$O$1,MONTH(B84)-'Diário 3º PA'!$N$1+1,(YEAR(B84)-'Diário 3º PA'!$O$1)*12-'Diário 3º PA'!$N$1+1+MONTH(B84)))</f>
        <v/>
      </c>
    </row>
    <row r="85" spans="1:10" x14ac:dyDescent="0.2">
      <c r="A85" s="423">
        <v>72</v>
      </c>
      <c r="B85" s="424"/>
      <c r="C85" s="425"/>
      <c r="D85" s="425"/>
      <c r="E85" s="426"/>
      <c r="F85" s="427"/>
      <c r="G85" s="425"/>
      <c r="H85" s="428"/>
      <c r="I85" s="234" t="str">
        <f t="shared" si="2"/>
        <v/>
      </c>
      <c r="J85" s="220" t="str">
        <f>IF(B85="","",IF(YEAR(B85)='Diário 3º PA'!$O$1,MONTH(B85)-'Diário 3º PA'!$N$1+1,(YEAR(B85)-'Diário 3º PA'!$O$1)*12-'Diário 3º PA'!$N$1+1+MONTH(B85)))</f>
        <v/>
      </c>
    </row>
    <row r="86" spans="1:10" x14ac:dyDescent="0.2">
      <c r="A86" s="423">
        <v>73</v>
      </c>
      <c r="B86" s="424"/>
      <c r="C86" s="425"/>
      <c r="D86" s="425"/>
      <c r="E86" s="426"/>
      <c r="F86" s="427"/>
      <c r="G86" s="425"/>
      <c r="H86" s="428"/>
      <c r="I86" s="234" t="str">
        <f t="shared" si="2"/>
        <v/>
      </c>
      <c r="J86" s="220" t="str">
        <f>IF(B86="","",IF(YEAR(B86)='Diário 3º PA'!$O$1,MONTH(B86)-'Diário 3º PA'!$N$1+1,(YEAR(B86)-'Diário 3º PA'!$O$1)*12-'Diário 3º PA'!$N$1+1+MONTH(B86)))</f>
        <v/>
      </c>
    </row>
    <row r="87" spans="1:10" x14ac:dyDescent="0.2">
      <c r="A87" s="423">
        <v>74</v>
      </c>
      <c r="B87" s="424"/>
      <c r="C87" s="425"/>
      <c r="D87" s="425"/>
      <c r="E87" s="426"/>
      <c r="F87" s="427"/>
      <c r="G87" s="425"/>
      <c r="H87" s="428"/>
      <c r="I87" s="234" t="str">
        <f t="shared" si="2"/>
        <v/>
      </c>
      <c r="J87" s="220" t="str">
        <f>IF(B87="","",IF(YEAR(B87)='Diário 3º PA'!$O$1,MONTH(B87)-'Diário 3º PA'!$N$1+1,(YEAR(B87)-'Diário 3º PA'!$O$1)*12-'Diário 3º PA'!$N$1+1+MONTH(B87)))</f>
        <v/>
      </c>
    </row>
    <row r="88" spans="1:10" x14ac:dyDescent="0.2">
      <c r="A88" s="423">
        <v>75</v>
      </c>
      <c r="B88" s="424"/>
      <c r="C88" s="425"/>
      <c r="D88" s="425"/>
      <c r="E88" s="426"/>
      <c r="F88" s="427"/>
      <c r="G88" s="425"/>
      <c r="H88" s="428"/>
      <c r="I88" s="234" t="str">
        <f t="shared" si="2"/>
        <v/>
      </c>
      <c r="J88" s="220" t="str">
        <f>IF(B88="","",IF(YEAR(B88)='Diário 3º PA'!$O$1,MONTH(B88)-'Diário 3º PA'!$N$1+1,(YEAR(B88)-'Diário 3º PA'!$O$1)*12-'Diário 3º PA'!$N$1+1+MONTH(B88)))</f>
        <v/>
      </c>
    </row>
    <row r="89" spans="1:10" x14ac:dyDescent="0.2">
      <c r="A89" s="423">
        <v>76</v>
      </c>
      <c r="B89" s="424"/>
      <c r="C89" s="425"/>
      <c r="D89" s="425"/>
      <c r="E89" s="426"/>
      <c r="F89" s="427"/>
      <c r="G89" s="425"/>
      <c r="H89" s="428"/>
      <c r="I89" s="234" t="str">
        <f t="shared" si="2"/>
        <v/>
      </c>
      <c r="J89" s="220" t="str">
        <f>IF(B89="","",IF(YEAR(B89)='Diário 3º PA'!$O$1,MONTH(B89)-'Diário 3º PA'!$N$1+1,(YEAR(B89)-'Diário 3º PA'!$O$1)*12-'Diário 3º PA'!$N$1+1+MONTH(B89)))</f>
        <v/>
      </c>
    </row>
    <row r="90" spans="1:10" x14ac:dyDescent="0.2">
      <c r="A90" s="423">
        <v>77</v>
      </c>
      <c r="B90" s="424"/>
      <c r="C90" s="425"/>
      <c r="D90" s="425"/>
      <c r="E90" s="426"/>
      <c r="F90" s="427"/>
      <c r="G90" s="425"/>
      <c r="H90" s="428"/>
      <c r="I90" s="234" t="str">
        <f t="shared" si="2"/>
        <v/>
      </c>
      <c r="J90" s="220" t="str">
        <f>IF(B90="","",IF(YEAR(B90)='Diário 3º PA'!$O$1,MONTH(B90)-'Diário 3º PA'!$N$1+1,(YEAR(B90)-'Diário 3º PA'!$O$1)*12-'Diário 3º PA'!$N$1+1+MONTH(B90)))</f>
        <v/>
      </c>
    </row>
    <row r="91" spans="1:10" x14ac:dyDescent="0.2">
      <c r="A91" s="423">
        <v>78</v>
      </c>
      <c r="B91" s="424"/>
      <c r="C91" s="425"/>
      <c r="D91" s="425"/>
      <c r="E91" s="426"/>
      <c r="F91" s="427"/>
      <c r="G91" s="425"/>
      <c r="H91" s="428"/>
      <c r="I91" s="234" t="str">
        <f t="shared" si="2"/>
        <v/>
      </c>
      <c r="J91" s="220" t="str">
        <f>IF(B91="","",IF(YEAR(B91)='Diário 3º PA'!$O$1,MONTH(B91)-'Diário 3º PA'!$N$1+1,(YEAR(B91)-'Diário 3º PA'!$O$1)*12-'Diário 3º PA'!$N$1+1+MONTH(B91)))</f>
        <v/>
      </c>
    </row>
    <row r="92" spans="1:10" x14ac:dyDescent="0.2">
      <c r="A92" s="423">
        <v>79</v>
      </c>
      <c r="B92" s="424"/>
      <c r="C92" s="425"/>
      <c r="D92" s="425"/>
      <c r="E92" s="426"/>
      <c r="F92" s="427"/>
      <c r="G92" s="425"/>
      <c r="H92" s="428"/>
      <c r="I92" s="234" t="str">
        <f t="shared" si="2"/>
        <v/>
      </c>
      <c r="J92" s="220" t="str">
        <f>IF(B92="","",IF(YEAR(B92)='Diário 3º PA'!$O$1,MONTH(B92)-'Diário 3º PA'!$N$1+1,(YEAR(B92)-'Diário 3º PA'!$O$1)*12-'Diário 3º PA'!$N$1+1+MONTH(B92)))</f>
        <v/>
      </c>
    </row>
    <row r="93" spans="1:10" x14ac:dyDescent="0.2">
      <c r="A93" s="423">
        <v>80</v>
      </c>
      <c r="B93" s="424"/>
      <c r="C93" s="425"/>
      <c r="D93" s="425"/>
      <c r="E93" s="426"/>
      <c r="F93" s="427"/>
      <c r="G93" s="425"/>
      <c r="H93" s="428"/>
      <c r="I93" s="234" t="str">
        <f t="shared" si="2"/>
        <v/>
      </c>
      <c r="J93" s="220" t="str">
        <f>IF(B93="","",IF(YEAR(B93)='Diário 3º PA'!$O$1,MONTH(B93)-'Diário 3º PA'!$N$1+1,(YEAR(B93)-'Diário 3º PA'!$O$1)*12-'Diário 3º PA'!$N$1+1+MONTH(B93)))</f>
        <v/>
      </c>
    </row>
    <row r="94" spans="1:10" x14ac:dyDescent="0.2">
      <c r="A94" s="423">
        <v>81</v>
      </c>
      <c r="B94" s="424"/>
      <c r="C94" s="425"/>
      <c r="D94" s="425"/>
      <c r="E94" s="426"/>
      <c r="F94" s="427"/>
      <c r="G94" s="425"/>
      <c r="H94" s="428"/>
      <c r="I94" s="234" t="str">
        <f t="shared" si="2"/>
        <v/>
      </c>
      <c r="J94" s="220" t="str">
        <f>IF(B94="","",IF(YEAR(B94)='Diário 3º PA'!$O$1,MONTH(B94)-'Diário 3º PA'!$N$1+1,(YEAR(B94)-'Diário 3º PA'!$O$1)*12-'Diário 3º PA'!$N$1+1+MONTH(B94)))</f>
        <v/>
      </c>
    </row>
    <row r="95" spans="1:10" x14ac:dyDescent="0.2">
      <c r="A95" s="423">
        <v>82</v>
      </c>
      <c r="B95" s="424"/>
      <c r="C95" s="425"/>
      <c r="D95" s="425"/>
      <c r="E95" s="426"/>
      <c r="F95" s="427"/>
      <c r="G95" s="425"/>
      <c r="H95" s="428"/>
      <c r="I95" s="234" t="str">
        <f t="shared" si="2"/>
        <v/>
      </c>
      <c r="J95" s="220" t="str">
        <f>IF(B95="","",IF(YEAR(B95)='Diário 3º PA'!$O$1,MONTH(B95)-'Diário 3º PA'!$N$1+1,(YEAR(B95)-'Diário 3º PA'!$O$1)*12-'Diário 3º PA'!$N$1+1+MONTH(B95)))</f>
        <v/>
      </c>
    </row>
    <row r="96" spans="1:10" x14ac:dyDescent="0.2">
      <c r="A96" s="423">
        <v>83</v>
      </c>
      <c r="B96" s="424"/>
      <c r="C96" s="425"/>
      <c r="D96" s="425"/>
      <c r="E96" s="426"/>
      <c r="F96" s="427"/>
      <c r="G96" s="425"/>
      <c r="H96" s="428"/>
      <c r="I96" s="234" t="str">
        <f t="shared" si="2"/>
        <v/>
      </c>
      <c r="J96" s="220" t="str">
        <f>IF(B96="","",IF(YEAR(B96)='Diário 3º PA'!$O$1,MONTH(B96)-'Diário 3º PA'!$N$1+1,(YEAR(B96)-'Diário 3º PA'!$O$1)*12-'Diário 3º PA'!$N$1+1+MONTH(B96)))</f>
        <v/>
      </c>
    </row>
    <row r="97" spans="1:10" x14ac:dyDescent="0.2">
      <c r="A97" s="423">
        <v>84</v>
      </c>
      <c r="B97" s="424"/>
      <c r="C97" s="425"/>
      <c r="D97" s="425"/>
      <c r="E97" s="426"/>
      <c r="F97" s="427"/>
      <c r="G97" s="425"/>
      <c r="H97" s="428"/>
      <c r="I97" s="234" t="str">
        <f t="shared" si="2"/>
        <v/>
      </c>
      <c r="J97" s="220" t="str">
        <f>IF(B97="","",IF(YEAR(B97)='Diário 3º PA'!$O$1,MONTH(B97)-'Diário 3º PA'!$N$1+1,(YEAR(B97)-'Diário 3º PA'!$O$1)*12-'Diário 3º PA'!$N$1+1+MONTH(B97)))</f>
        <v/>
      </c>
    </row>
    <row r="98" spans="1:10" x14ac:dyDescent="0.2">
      <c r="A98" s="423">
        <v>85</v>
      </c>
      <c r="B98" s="424"/>
      <c r="C98" s="425"/>
      <c r="D98" s="425"/>
      <c r="E98" s="426"/>
      <c r="F98" s="427"/>
      <c r="G98" s="425"/>
      <c r="H98" s="428"/>
      <c r="I98" s="234" t="str">
        <f t="shared" si="2"/>
        <v/>
      </c>
      <c r="J98" s="220" t="str">
        <f>IF(B98="","",IF(YEAR(B98)='Diário 3º PA'!$O$1,MONTH(B98)-'Diário 3º PA'!$N$1+1,(YEAR(B98)-'Diário 3º PA'!$O$1)*12-'Diário 3º PA'!$N$1+1+MONTH(B98)))</f>
        <v/>
      </c>
    </row>
    <row r="99" spans="1:10" x14ac:dyDescent="0.2">
      <c r="A99" s="423">
        <v>86</v>
      </c>
      <c r="B99" s="424"/>
      <c r="C99" s="425"/>
      <c r="D99" s="425"/>
      <c r="E99" s="426"/>
      <c r="F99" s="427"/>
      <c r="G99" s="425"/>
      <c r="H99" s="428"/>
      <c r="I99" s="234" t="str">
        <f t="shared" si="2"/>
        <v/>
      </c>
      <c r="J99" s="220" t="str">
        <f>IF(B99="","",IF(YEAR(B99)='Diário 3º PA'!$O$1,MONTH(B99)-'Diário 3º PA'!$N$1+1,(YEAR(B99)-'Diário 3º PA'!$O$1)*12-'Diário 3º PA'!$N$1+1+MONTH(B99)))</f>
        <v/>
      </c>
    </row>
    <row r="100" spans="1:10" x14ac:dyDescent="0.2">
      <c r="A100" s="423">
        <v>87</v>
      </c>
      <c r="B100" s="424"/>
      <c r="C100" s="425"/>
      <c r="D100" s="425"/>
      <c r="E100" s="426"/>
      <c r="F100" s="427"/>
      <c r="G100" s="425"/>
      <c r="H100" s="428"/>
      <c r="I100" s="234" t="str">
        <f t="shared" si="2"/>
        <v/>
      </c>
      <c r="J100" s="220" t="str">
        <f>IF(B100="","",IF(YEAR(B100)='Diário 3º PA'!$O$1,MONTH(B100)-'Diário 3º PA'!$N$1+1,(YEAR(B100)-'Diário 3º PA'!$O$1)*12-'Diário 3º PA'!$N$1+1+MONTH(B100)))</f>
        <v/>
      </c>
    </row>
    <row r="101" spans="1:10" x14ac:dyDescent="0.2">
      <c r="A101" s="423">
        <v>88</v>
      </c>
      <c r="B101" s="424"/>
      <c r="C101" s="425"/>
      <c r="D101" s="425"/>
      <c r="E101" s="426"/>
      <c r="F101" s="427"/>
      <c r="G101" s="425"/>
      <c r="H101" s="428"/>
      <c r="I101" s="234" t="str">
        <f t="shared" si="2"/>
        <v/>
      </c>
      <c r="J101" s="220" t="str">
        <f>IF(B101="","",IF(YEAR(B101)='Diário 3º PA'!$O$1,MONTH(B101)-'Diário 3º PA'!$N$1+1,(YEAR(B101)-'Diário 3º PA'!$O$1)*12-'Diário 3º PA'!$N$1+1+MONTH(B101)))</f>
        <v/>
      </c>
    </row>
    <row r="102" spans="1:10" x14ac:dyDescent="0.2">
      <c r="A102" s="423">
        <v>89</v>
      </c>
      <c r="B102" s="424"/>
      <c r="C102" s="425"/>
      <c r="D102" s="425"/>
      <c r="E102" s="426"/>
      <c r="F102" s="427"/>
      <c r="G102" s="425"/>
      <c r="H102" s="428"/>
      <c r="I102" s="234" t="str">
        <f t="shared" si="2"/>
        <v/>
      </c>
      <c r="J102" s="220" t="str">
        <f>IF(B102="","",IF(YEAR(B102)='Diário 3º PA'!$O$1,MONTH(B102)-'Diário 3º PA'!$N$1+1,(YEAR(B102)-'Diário 3º PA'!$O$1)*12-'Diário 3º PA'!$N$1+1+MONTH(B102)))</f>
        <v/>
      </c>
    </row>
    <row r="103" spans="1:10" x14ac:dyDescent="0.2">
      <c r="A103" s="423">
        <v>90</v>
      </c>
      <c r="B103" s="424"/>
      <c r="C103" s="425"/>
      <c r="D103" s="425"/>
      <c r="E103" s="426"/>
      <c r="F103" s="427"/>
      <c r="G103" s="425"/>
      <c r="H103" s="428"/>
      <c r="I103" s="234" t="str">
        <f t="shared" si="2"/>
        <v/>
      </c>
      <c r="J103" s="220" t="str">
        <f>IF(B103="","",IF(YEAR(B103)='Diário 3º PA'!$O$1,MONTH(B103)-'Diário 3º PA'!$N$1+1,(YEAR(B103)-'Diário 3º PA'!$O$1)*12-'Diário 3º PA'!$N$1+1+MONTH(B103)))</f>
        <v/>
      </c>
    </row>
    <row r="104" spans="1:10" x14ac:dyDescent="0.2">
      <c r="A104" s="423">
        <v>91</v>
      </c>
      <c r="B104" s="424"/>
      <c r="C104" s="425"/>
      <c r="D104" s="425"/>
      <c r="E104" s="426"/>
      <c r="F104" s="427"/>
      <c r="G104" s="425"/>
      <c r="H104" s="428"/>
      <c r="I104" s="234" t="str">
        <f t="shared" si="2"/>
        <v/>
      </c>
      <c r="J104" s="220" t="str">
        <f>IF(B104="","",IF(YEAR(B104)='Diário 3º PA'!$O$1,MONTH(B104)-'Diário 3º PA'!$N$1+1,(YEAR(B104)-'Diário 3º PA'!$O$1)*12-'Diário 3º PA'!$N$1+1+MONTH(B104)))</f>
        <v/>
      </c>
    </row>
    <row r="105" spans="1:10" x14ac:dyDescent="0.2">
      <c r="A105" s="423">
        <v>92</v>
      </c>
      <c r="B105" s="424"/>
      <c r="C105" s="425"/>
      <c r="D105" s="425"/>
      <c r="E105" s="426"/>
      <c r="F105" s="427"/>
      <c r="G105" s="425"/>
      <c r="H105" s="428"/>
      <c r="I105" s="234" t="str">
        <f t="shared" si="2"/>
        <v/>
      </c>
      <c r="J105" s="220" t="str">
        <f>IF(B105="","",IF(YEAR(B105)='Diário 3º PA'!$O$1,MONTH(B105)-'Diário 3º PA'!$N$1+1,(YEAR(B105)-'Diário 3º PA'!$O$1)*12-'Diário 3º PA'!$N$1+1+MONTH(B105)))</f>
        <v/>
      </c>
    </row>
    <row r="106" spans="1:10" x14ac:dyDescent="0.2">
      <c r="A106" s="423">
        <v>93</v>
      </c>
      <c r="B106" s="424"/>
      <c r="C106" s="425"/>
      <c r="D106" s="425"/>
      <c r="E106" s="426"/>
      <c r="F106" s="427"/>
      <c r="G106" s="425"/>
      <c r="H106" s="428"/>
      <c r="I106" s="234" t="str">
        <f t="shared" si="2"/>
        <v/>
      </c>
      <c r="J106" s="220" t="str">
        <f>IF(B106="","",IF(YEAR(B106)='Diário 3º PA'!$O$1,MONTH(B106)-'Diário 3º PA'!$N$1+1,(YEAR(B106)-'Diário 3º PA'!$O$1)*12-'Diário 3º PA'!$N$1+1+MONTH(B106)))</f>
        <v/>
      </c>
    </row>
    <row r="107" spans="1:10" x14ac:dyDescent="0.2">
      <c r="A107" s="423">
        <v>94</v>
      </c>
      <c r="B107" s="424"/>
      <c r="C107" s="425"/>
      <c r="D107" s="425"/>
      <c r="E107" s="426"/>
      <c r="F107" s="427"/>
      <c r="G107" s="425"/>
      <c r="H107" s="428"/>
      <c r="I107" s="234" t="str">
        <f t="shared" si="2"/>
        <v/>
      </c>
      <c r="J107" s="220" t="str">
        <f>IF(B107="","",IF(YEAR(B107)='Diário 3º PA'!$O$1,MONTH(B107)-'Diário 3º PA'!$N$1+1,(YEAR(B107)-'Diário 3º PA'!$O$1)*12-'Diário 3º PA'!$N$1+1+MONTH(B107)))</f>
        <v/>
      </c>
    </row>
    <row r="108" spans="1:10" x14ac:dyDescent="0.2">
      <c r="A108" s="423">
        <v>95</v>
      </c>
      <c r="B108" s="424"/>
      <c r="C108" s="425"/>
      <c r="D108" s="425"/>
      <c r="E108" s="426"/>
      <c r="F108" s="427"/>
      <c r="G108" s="425"/>
      <c r="H108" s="428"/>
      <c r="I108" s="234" t="str">
        <f t="shared" si="2"/>
        <v/>
      </c>
      <c r="J108" s="220" t="str">
        <f>IF(B108="","",IF(YEAR(B108)='Diário 3º PA'!$O$1,MONTH(B108)-'Diário 3º PA'!$N$1+1,(YEAR(B108)-'Diário 3º PA'!$O$1)*12-'Diário 3º PA'!$N$1+1+MONTH(B108)))</f>
        <v/>
      </c>
    </row>
    <row r="109" spans="1:10" x14ac:dyDescent="0.2">
      <c r="A109" s="423">
        <v>96</v>
      </c>
      <c r="B109" s="424"/>
      <c r="C109" s="425"/>
      <c r="D109" s="425"/>
      <c r="E109" s="426"/>
      <c r="F109" s="427"/>
      <c r="G109" s="425"/>
      <c r="H109" s="428"/>
      <c r="I109" s="234" t="str">
        <f t="shared" si="2"/>
        <v/>
      </c>
      <c r="J109" s="220" t="str">
        <f>IF(B109="","",IF(YEAR(B109)='Diário 3º PA'!$O$1,MONTH(B109)-'Diário 3º PA'!$N$1+1,(YEAR(B109)-'Diário 3º PA'!$O$1)*12-'Diário 3º PA'!$N$1+1+MONTH(B109)))</f>
        <v/>
      </c>
    </row>
    <row r="110" spans="1:10" x14ac:dyDescent="0.2">
      <c r="A110" s="423">
        <v>97</v>
      </c>
      <c r="B110" s="424"/>
      <c r="C110" s="425"/>
      <c r="D110" s="425"/>
      <c r="E110" s="426"/>
      <c r="F110" s="427"/>
      <c r="G110" s="425"/>
      <c r="H110" s="428"/>
      <c r="I110" s="234" t="str">
        <f t="shared" si="2"/>
        <v/>
      </c>
      <c r="J110" s="220" t="str">
        <f>IF(B110="","",IF(YEAR(B110)='Diário 3º PA'!$O$1,MONTH(B110)-'Diário 3º PA'!$N$1+1,(YEAR(B110)-'Diário 3º PA'!$O$1)*12-'Diário 3º PA'!$N$1+1+MONTH(B110)))</f>
        <v/>
      </c>
    </row>
    <row r="111" spans="1:10" x14ac:dyDescent="0.2">
      <c r="A111" s="423">
        <v>98</v>
      </c>
      <c r="B111" s="424"/>
      <c r="C111" s="425"/>
      <c r="D111" s="425"/>
      <c r="E111" s="426"/>
      <c r="F111" s="427"/>
      <c r="G111" s="425"/>
      <c r="H111" s="428"/>
      <c r="I111" s="234" t="str">
        <f t="shared" si="2"/>
        <v/>
      </c>
      <c r="J111" s="220" t="str">
        <f>IF(B111="","",IF(YEAR(B111)='Diário 3º PA'!$O$1,MONTH(B111)-'Diário 3º PA'!$N$1+1,(YEAR(B111)-'Diário 3º PA'!$O$1)*12-'Diário 3º PA'!$N$1+1+MONTH(B111)))</f>
        <v/>
      </c>
    </row>
    <row r="112" spans="1:10" x14ac:dyDescent="0.2">
      <c r="A112" s="423">
        <v>99</v>
      </c>
      <c r="B112" s="424"/>
      <c r="C112" s="425"/>
      <c r="D112" s="425"/>
      <c r="E112" s="426"/>
      <c r="F112" s="427"/>
      <c r="G112" s="425"/>
      <c r="H112" s="428"/>
      <c r="I112" s="234" t="str">
        <f t="shared" si="2"/>
        <v/>
      </c>
      <c r="J112" s="220" t="str">
        <f>IF(B112="","",IF(YEAR(B112)='Diário 3º PA'!$O$1,MONTH(B112)-'Diário 3º PA'!$N$1+1,(YEAR(B112)-'Diário 3º PA'!$O$1)*12-'Diário 3º PA'!$N$1+1+MONTH(B112)))</f>
        <v/>
      </c>
    </row>
    <row r="113" spans="1:10" x14ac:dyDescent="0.2">
      <c r="A113" s="423">
        <v>100</v>
      </c>
      <c r="B113" s="424"/>
      <c r="C113" s="425"/>
      <c r="D113" s="425"/>
      <c r="E113" s="426"/>
      <c r="F113" s="427"/>
      <c r="G113" s="425"/>
      <c r="H113" s="428"/>
      <c r="I113" s="234" t="str">
        <f t="shared" si="2"/>
        <v/>
      </c>
      <c r="J113" s="220" t="str">
        <f>IF(B113="","",IF(YEAR(B113)='Diário 3º PA'!$O$1,MONTH(B113)-'Diário 3º PA'!$N$1+1,(YEAR(B113)-'Diário 3º PA'!$O$1)*12-'Diário 3º PA'!$N$1+1+MONTH(B113)))</f>
        <v/>
      </c>
    </row>
    <row r="114" spans="1:10" x14ac:dyDescent="0.2">
      <c r="A114" s="423">
        <v>101</v>
      </c>
      <c r="B114" s="424"/>
      <c r="C114" s="425"/>
      <c r="D114" s="425"/>
      <c r="E114" s="426"/>
      <c r="F114" s="427"/>
      <c r="G114" s="425"/>
      <c r="H114" s="428"/>
      <c r="I114" s="234" t="str">
        <f t="shared" si="2"/>
        <v/>
      </c>
      <c r="J114" s="220" t="str">
        <f>IF(B114="","",IF(YEAR(B114)='Diário 3º PA'!$O$1,MONTH(B114)-'Diário 3º PA'!$N$1+1,(YEAR(B114)-'Diário 3º PA'!$O$1)*12-'Diário 3º PA'!$N$1+1+MONTH(B114)))</f>
        <v/>
      </c>
    </row>
    <row r="115" spans="1:10" x14ac:dyDescent="0.2">
      <c r="A115" s="423">
        <v>102</v>
      </c>
      <c r="B115" s="424"/>
      <c r="C115" s="425"/>
      <c r="D115" s="425"/>
      <c r="E115" s="426"/>
      <c r="F115" s="427"/>
      <c r="G115" s="425"/>
      <c r="H115" s="428"/>
      <c r="I115" s="234" t="str">
        <f t="shared" si="2"/>
        <v/>
      </c>
      <c r="J115" s="220" t="str">
        <f>IF(B115="","",IF(YEAR(B115)='Diário 3º PA'!$O$1,MONTH(B115)-'Diário 3º PA'!$N$1+1,(YEAR(B115)-'Diário 3º PA'!$O$1)*12-'Diário 3º PA'!$N$1+1+MONTH(B115)))</f>
        <v/>
      </c>
    </row>
    <row r="116" spans="1:10" x14ac:dyDescent="0.2">
      <c r="A116" s="423">
        <v>103</v>
      </c>
      <c r="B116" s="429"/>
      <c r="C116" s="425"/>
      <c r="D116" s="425"/>
      <c r="E116" s="426"/>
      <c r="F116" s="427"/>
      <c r="G116" s="425"/>
      <c r="H116" s="428"/>
      <c r="I116" s="234" t="str">
        <f t="shared" si="2"/>
        <v/>
      </c>
      <c r="J116" s="220" t="str">
        <f>IF(B116="","",IF(YEAR(B116)='Diário 3º PA'!$O$1,MONTH(B116)-'Diário 3º PA'!$N$1+1,(YEAR(B116)-'Diário 3º PA'!$O$1)*12-'Diário 3º PA'!$N$1+1+MONTH(B116)))</f>
        <v/>
      </c>
    </row>
    <row r="117" spans="1:10" x14ac:dyDescent="0.2">
      <c r="A117" s="423">
        <v>104</v>
      </c>
      <c r="B117" s="429"/>
      <c r="C117" s="425"/>
      <c r="D117" s="425"/>
      <c r="E117" s="426"/>
      <c r="F117" s="427"/>
      <c r="G117" s="425"/>
      <c r="H117" s="428"/>
      <c r="I117" s="234" t="str">
        <f t="shared" si="2"/>
        <v/>
      </c>
      <c r="J117" s="220" t="str">
        <f>IF(B117="","",IF(YEAR(B117)='Diário 3º PA'!$O$1,MONTH(B117)-'Diário 3º PA'!$N$1+1,(YEAR(B117)-'Diário 3º PA'!$O$1)*12-'Diário 3º PA'!$N$1+1+MONTH(B117)))</f>
        <v/>
      </c>
    </row>
    <row r="118" spans="1:10" x14ac:dyDescent="0.2">
      <c r="A118" s="423">
        <v>105</v>
      </c>
      <c r="B118" s="429"/>
      <c r="C118" s="425"/>
      <c r="D118" s="425"/>
      <c r="E118" s="426"/>
      <c r="F118" s="427"/>
      <c r="G118" s="425"/>
      <c r="H118" s="428"/>
      <c r="I118" s="234" t="str">
        <f t="shared" si="2"/>
        <v/>
      </c>
      <c r="J118" s="220" t="str">
        <f>IF(B118="","",IF(YEAR(B118)='Diário 3º PA'!$O$1,MONTH(B118)-'Diário 3º PA'!$N$1+1,(YEAR(B118)-'Diário 3º PA'!$O$1)*12-'Diário 3º PA'!$N$1+1+MONTH(B118)))</f>
        <v/>
      </c>
    </row>
    <row r="119" spans="1:10" x14ac:dyDescent="0.2">
      <c r="A119" s="423">
        <v>106</v>
      </c>
      <c r="B119" s="429"/>
      <c r="C119" s="425"/>
      <c r="D119" s="425"/>
      <c r="E119" s="426"/>
      <c r="F119" s="427"/>
      <c r="G119" s="425"/>
      <c r="H119" s="428"/>
      <c r="I119" s="234" t="str">
        <f t="shared" si="2"/>
        <v/>
      </c>
      <c r="J119" s="220" t="str">
        <f>IF(B119="","",IF(YEAR(B119)='Diário 3º PA'!$O$1,MONTH(B119)-'Diário 3º PA'!$N$1+1,(YEAR(B119)-'Diário 3º PA'!$O$1)*12-'Diário 3º PA'!$N$1+1+MONTH(B119)))</f>
        <v/>
      </c>
    </row>
    <row r="120" spans="1:10" x14ac:dyDescent="0.2">
      <c r="A120" s="423">
        <v>107</v>
      </c>
      <c r="B120" s="429"/>
      <c r="C120" s="425"/>
      <c r="D120" s="425"/>
      <c r="E120" s="426"/>
      <c r="F120" s="427"/>
      <c r="G120" s="425"/>
      <c r="H120" s="428"/>
      <c r="I120" s="234" t="str">
        <f t="shared" si="2"/>
        <v/>
      </c>
      <c r="J120" s="220" t="str">
        <f>IF(B120="","",IF(YEAR(B120)='Diário 3º PA'!$O$1,MONTH(B120)-'Diário 3º PA'!$N$1+1,(YEAR(B120)-'Diário 3º PA'!$O$1)*12-'Diário 3º PA'!$N$1+1+MONTH(B120)))</f>
        <v/>
      </c>
    </row>
    <row r="121" spans="1:10" x14ac:dyDescent="0.2">
      <c r="A121" s="423">
        <v>108</v>
      </c>
      <c r="B121" s="429"/>
      <c r="C121" s="425"/>
      <c r="D121" s="425"/>
      <c r="E121" s="426"/>
      <c r="F121" s="427"/>
      <c r="G121" s="425"/>
      <c r="H121" s="428"/>
      <c r="I121" s="234" t="str">
        <f t="shared" si="2"/>
        <v/>
      </c>
      <c r="J121" s="220" t="str">
        <f>IF(B121="","",IF(YEAR(B121)='Diário 3º PA'!$O$1,MONTH(B121)-'Diário 3º PA'!$N$1+1,(YEAR(B121)-'Diário 3º PA'!$O$1)*12-'Diário 3º PA'!$N$1+1+MONTH(B121)))</f>
        <v/>
      </c>
    </row>
    <row r="122" spans="1:10" x14ac:dyDescent="0.2">
      <c r="A122" s="423">
        <v>109</v>
      </c>
      <c r="B122" s="429"/>
      <c r="C122" s="425"/>
      <c r="D122" s="425"/>
      <c r="E122" s="426"/>
      <c r="F122" s="427"/>
      <c r="G122" s="425"/>
      <c r="H122" s="428"/>
      <c r="I122" s="234" t="str">
        <f t="shared" si="2"/>
        <v/>
      </c>
      <c r="J122" s="220" t="str">
        <f>IF(B122="","",IF(YEAR(B122)='Diário 3º PA'!$O$1,MONTH(B122)-'Diário 3º PA'!$N$1+1,(YEAR(B122)-'Diário 3º PA'!$O$1)*12-'Diário 3º PA'!$N$1+1+MONTH(B122)))</f>
        <v/>
      </c>
    </row>
    <row r="123" spans="1:10" x14ac:dyDescent="0.2">
      <c r="A123" s="423">
        <v>110</v>
      </c>
      <c r="B123" s="429"/>
      <c r="C123" s="425"/>
      <c r="D123" s="425"/>
      <c r="E123" s="426"/>
      <c r="F123" s="427"/>
      <c r="G123" s="425"/>
      <c r="H123" s="428"/>
      <c r="I123" s="234" t="str">
        <f t="shared" si="2"/>
        <v/>
      </c>
      <c r="J123" s="220" t="str">
        <f>IF(B123="","",IF(YEAR(B123)='Diário 3º PA'!$O$1,MONTH(B123)-'Diário 3º PA'!$N$1+1,(YEAR(B123)-'Diário 3º PA'!$O$1)*12-'Diário 3º PA'!$N$1+1+MONTH(B123)))</f>
        <v/>
      </c>
    </row>
    <row r="124" spans="1:10" x14ac:dyDescent="0.2">
      <c r="A124" s="423">
        <v>111</v>
      </c>
      <c r="B124" s="429"/>
      <c r="C124" s="425"/>
      <c r="D124" s="425"/>
      <c r="E124" s="426"/>
      <c r="F124" s="427"/>
      <c r="G124" s="425"/>
      <c r="H124" s="428"/>
      <c r="I124" s="234" t="str">
        <f t="shared" si="2"/>
        <v/>
      </c>
      <c r="J124" s="220" t="str">
        <f>IF(B124="","",IF(YEAR(B124)='Diário 3º PA'!$O$1,MONTH(B124)-'Diário 3º PA'!$N$1+1,(YEAR(B124)-'Diário 3º PA'!$O$1)*12-'Diário 3º PA'!$N$1+1+MONTH(B124)))</f>
        <v/>
      </c>
    </row>
    <row r="125" spans="1:10" x14ac:dyDescent="0.2">
      <c r="A125" s="423">
        <v>112</v>
      </c>
      <c r="B125" s="429"/>
      <c r="C125" s="425"/>
      <c r="D125" s="425"/>
      <c r="E125" s="426"/>
      <c r="F125" s="427"/>
      <c r="G125" s="425"/>
      <c r="H125" s="428"/>
      <c r="I125" s="234" t="str">
        <f t="shared" si="2"/>
        <v/>
      </c>
      <c r="J125" s="220" t="str">
        <f>IF(B125="","",IF(YEAR(B125)='Diário 3º PA'!$O$1,MONTH(B125)-'Diário 3º PA'!$N$1+1,(YEAR(B125)-'Diário 3º PA'!$O$1)*12-'Diário 3º PA'!$N$1+1+MONTH(B125)))</f>
        <v/>
      </c>
    </row>
    <row r="126" spans="1:10" x14ac:dyDescent="0.2">
      <c r="A126" s="423">
        <v>113</v>
      </c>
      <c r="B126" s="429"/>
      <c r="C126" s="425"/>
      <c r="D126" s="425"/>
      <c r="E126" s="426"/>
      <c r="F126" s="427"/>
      <c r="G126" s="425"/>
      <c r="H126" s="428"/>
      <c r="I126" s="234" t="str">
        <f t="shared" si="2"/>
        <v/>
      </c>
      <c r="J126" s="220" t="str">
        <f>IF(B126="","",IF(YEAR(B126)='Diário 3º PA'!$O$1,MONTH(B126)-'Diário 3º PA'!$N$1+1,(YEAR(B126)-'Diário 3º PA'!$O$1)*12-'Diário 3º PA'!$N$1+1+MONTH(B126)))</f>
        <v/>
      </c>
    </row>
    <row r="127" spans="1:10" x14ac:dyDescent="0.2">
      <c r="A127" s="423">
        <v>114</v>
      </c>
      <c r="B127" s="429"/>
      <c r="C127" s="425"/>
      <c r="D127" s="425"/>
      <c r="E127" s="426"/>
      <c r="F127" s="427"/>
      <c r="G127" s="425"/>
      <c r="H127" s="428"/>
      <c r="I127" s="234" t="str">
        <f t="shared" si="2"/>
        <v/>
      </c>
      <c r="J127" s="220" t="str">
        <f>IF(B127="","",IF(YEAR(B127)='Diário 3º PA'!$O$1,MONTH(B127)-'Diário 3º PA'!$N$1+1,(YEAR(B127)-'Diário 3º PA'!$O$1)*12-'Diário 3º PA'!$N$1+1+MONTH(B127)))</f>
        <v/>
      </c>
    </row>
    <row r="128" spans="1:10" x14ac:dyDescent="0.2">
      <c r="A128" s="423">
        <v>115</v>
      </c>
      <c r="B128" s="429"/>
      <c r="C128" s="425"/>
      <c r="D128" s="425"/>
      <c r="E128" s="426"/>
      <c r="F128" s="427"/>
      <c r="G128" s="425"/>
      <c r="H128" s="428"/>
      <c r="I128" s="234" t="str">
        <f t="shared" si="2"/>
        <v/>
      </c>
      <c r="J128" s="220" t="str">
        <f>IF(B128="","",IF(YEAR(B128)='Diário 3º PA'!$O$1,MONTH(B128)-'Diário 3º PA'!$N$1+1,(YEAR(B128)-'Diário 3º PA'!$O$1)*12-'Diário 3º PA'!$N$1+1+MONTH(B128)))</f>
        <v/>
      </c>
    </row>
    <row r="129" spans="1:10" x14ac:dyDescent="0.2">
      <c r="A129" s="423">
        <v>116</v>
      </c>
      <c r="B129" s="429"/>
      <c r="C129" s="425"/>
      <c r="D129" s="425"/>
      <c r="E129" s="426"/>
      <c r="F129" s="427"/>
      <c r="G129" s="425"/>
      <c r="H129" s="428"/>
      <c r="I129" s="234" t="str">
        <f t="shared" si="2"/>
        <v/>
      </c>
      <c r="J129" s="220" t="str">
        <f>IF(B129="","",IF(YEAR(B129)='Diário 3º PA'!$O$1,MONTH(B129)-'Diário 3º PA'!$N$1+1,(YEAR(B129)-'Diário 3º PA'!$O$1)*12-'Diário 3º PA'!$N$1+1+MONTH(B129)))</f>
        <v/>
      </c>
    </row>
    <row r="130" spans="1:10" x14ac:dyDescent="0.2">
      <c r="A130" s="423">
        <v>117</v>
      </c>
      <c r="B130" s="429"/>
      <c r="C130" s="425"/>
      <c r="D130" s="425"/>
      <c r="E130" s="426"/>
      <c r="F130" s="427"/>
      <c r="G130" s="425"/>
      <c r="H130" s="428"/>
      <c r="I130" s="234" t="str">
        <f t="shared" si="2"/>
        <v/>
      </c>
      <c r="J130" s="220" t="str">
        <f>IF(B130="","",IF(YEAR(B130)='Diário 3º PA'!$O$1,MONTH(B130)-'Diário 3º PA'!$N$1+1,(YEAR(B130)-'Diário 3º PA'!$O$1)*12-'Diário 3º PA'!$N$1+1+MONTH(B130)))</f>
        <v/>
      </c>
    </row>
    <row r="131" spans="1:10" x14ac:dyDescent="0.2">
      <c r="A131" s="423">
        <v>118</v>
      </c>
      <c r="B131" s="429"/>
      <c r="C131" s="425"/>
      <c r="D131" s="425"/>
      <c r="E131" s="426"/>
      <c r="F131" s="427"/>
      <c r="G131" s="425"/>
      <c r="H131" s="428"/>
      <c r="I131" s="234" t="str">
        <f t="shared" si="2"/>
        <v/>
      </c>
      <c r="J131" s="220" t="str">
        <f>IF(B131="","",IF(YEAR(B131)='Diário 3º PA'!$O$1,MONTH(B131)-'Diário 3º PA'!$N$1+1,(YEAR(B131)-'Diário 3º PA'!$O$1)*12-'Diário 3º PA'!$N$1+1+MONTH(B131)))</f>
        <v/>
      </c>
    </row>
    <row r="132" spans="1:10" x14ac:dyDescent="0.2">
      <c r="A132" s="423">
        <v>119</v>
      </c>
      <c r="B132" s="429"/>
      <c r="C132" s="425"/>
      <c r="D132" s="425"/>
      <c r="E132" s="426"/>
      <c r="F132" s="427"/>
      <c r="G132" s="425"/>
      <c r="H132" s="428"/>
      <c r="I132" s="234" t="str">
        <f t="shared" si="2"/>
        <v/>
      </c>
      <c r="J132" s="220" t="str">
        <f>IF(B132="","",IF(YEAR(B132)='Diário 3º PA'!$O$1,MONTH(B132)-'Diário 3º PA'!$N$1+1,(YEAR(B132)-'Diário 3º PA'!$O$1)*12-'Diário 3º PA'!$N$1+1+MONTH(B132)))</f>
        <v/>
      </c>
    </row>
    <row r="133" spans="1:10" x14ac:dyDescent="0.2">
      <c r="A133" s="423">
        <v>120</v>
      </c>
      <c r="B133" s="429"/>
      <c r="C133" s="425"/>
      <c r="D133" s="425"/>
      <c r="E133" s="426"/>
      <c r="F133" s="427"/>
      <c r="G133" s="425"/>
      <c r="H133" s="428"/>
      <c r="I133" s="234" t="str">
        <f t="shared" si="2"/>
        <v/>
      </c>
      <c r="J133" s="220" t="str">
        <f>IF(B133="","",IF(YEAR(B133)='Diário 3º PA'!$O$1,MONTH(B133)-'Diário 3º PA'!$N$1+1,(YEAR(B133)-'Diário 3º PA'!$O$1)*12-'Diário 3º PA'!$N$1+1+MONTH(B133)))</f>
        <v/>
      </c>
    </row>
    <row r="134" spans="1:10" x14ac:dyDescent="0.2">
      <c r="A134" s="423">
        <v>121</v>
      </c>
      <c r="B134" s="429"/>
      <c r="C134" s="425"/>
      <c r="D134" s="425"/>
      <c r="E134" s="426"/>
      <c r="F134" s="427"/>
      <c r="G134" s="425"/>
      <c r="H134" s="428"/>
      <c r="I134" s="234" t="str">
        <f t="shared" si="2"/>
        <v/>
      </c>
      <c r="J134" s="220" t="str">
        <f>IF(B134="","",IF(YEAR(B134)='Diário 3º PA'!$O$1,MONTH(B134)-'Diário 3º PA'!$N$1+1,(YEAR(B134)-'Diário 3º PA'!$O$1)*12-'Diário 3º PA'!$N$1+1+MONTH(B134)))</f>
        <v/>
      </c>
    </row>
    <row r="135" spans="1:10" x14ac:dyDescent="0.2">
      <c r="A135" s="423">
        <v>122</v>
      </c>
      <c r="B135" s="429"/>
      <c r="C135" s="425"/>
      <c r="D135" s="425"/>
      <c r="E135" s="426"/>
      <c r="F135" s="427"/>
      <c r="G135" s="425"/>
      <c r="H135" s="428"/>
      <c r="I135" s="234" t="str">
        <f t="shared" si="2"/>
        <v/>
      </c>
      <c r="J135" s="220" t="str">
        <f>IF(B135="","",IF(YEAR(B135)='Diário 3º PA'!$O$1,MONTH(B135)-'Diário 3º PA'!$N$1+1,(YEAR(B135)-'Diário 3º PA'!$O$1)*12-'Diário 3º PA'!$N$1+1+MONTH(B135)))</f>
        <v/>
      </c>
    </row>
    <row r="136" spans="1:10" x14ac:dyDescent="0.2">
      <c r="A136" s="423">
        <v>123</v>
      </c>
      <c r="B136" s="429"/>
      <c r="C136" s="425"/>
      <c r="D136" s="425"/>
      <c r="E136" s="426"/>
      <c r="F136" s="427"/>
      <c r="G136" s="425"/>
      <c r="H136" s="428"/>
      <c r="I136" s="234" t="str">
        <f t="shared" si="2"/>
        <v/>
      </c>
      <c r="J136" s="220" t="str">
        <f>IF(B136="","",IF(YEAR(B136)='Diário 3º PA'!$O$1,MONTH(B136)-'Diário 3º PA'!$N$1+1,(YEAR(B136)-'Diário 3º PA'!$O$1)*12-'Diário 3º PA'!$N$1+1+MONTH(B136)))</f>
        <v/>
      </c>
    </row>
    <row r="137" spans="1:10" x14ac:dyDescent="0.2">
      <c r="A137" s="423">
        <v>124</v>
      </c>
      <c r="B137" s="429"/>
      <c r="C137" s="425"/>
      <c r="D137" s="425"/>
      <c r="E137" s="426"/>
      <c r="F137" s="427"/>
      <c r="G137" s="425"/>
      <c r="H137" s="428"/>
      <c r="I137" s="234" t="str">
        <f t="shared" si="2"/>
        <v/>
      </c>
      <c r="J137" s="220" t="str">
        <f>IF(B137="","",IF(YEAR(B137)='Diário 3º PA'!$O$1,MONTH(B137)-'Diário 3º PA'!$N$1+1,(YEAR(B137)-'Diário 3º PA'!$O$1)*12-'Diário 3º PA'!$N$1+1+MONTH(B137)))</f>
        <v/>
      </c>
    </row>
    <row r="138" spans="1:10" x14ac:dyDescent="0.2">
      <c r="A138" s="423">
        <v>125</v>
      </c>
      <c r="B138" s="429"/>
      <c r="C138" s="425"/>
      <c r="D138" s="425"/>
      <c r="E138" s="426"/>
      <c r="F138" s="427"/>
      <c r="G138" s="425"/>
      <c r="H138" s="428"/>
      <c r="I138" s="234" t="str">
        <f t="shared" si="2"/>
        <v/>
      </c>
      <c r="J138" s="220" t="str">
        <f>IF(B138="","",IF(YEAR(B138)='Diário 3º PA'!$O$1,MONTH(B138)-'Diário 3º PA'!$N$1+1,(YEAR(B138)-'Diário 3º PA'!$O$1)*12-'Diário 3º PA'!$N$1+1+MONTH(B138)))</f>
        <v/>
      </c>
    </row>
    <row r="139" spans="1:10" x14ac:dyDescent="0.2">
      <c r="A139" s="423">
        <v>126</v>
      </c>
      <c r="B139" s="429"/>
      <c r="C139" s="425"/>
      <c r="D139" s="425"/>
      <c r="E139" s="426"/>
      <c r="F139" s="427"/>
      <c r="G139" s="425"/>
      <c r="H139" s="428"/>
      <c r="I139" s="234" t="str">
        <f t="shared" si="2"/>
        <v/>
      </c>
      <c r="J139" s="220" t="str">
        <f>IF(B139="","",IF(YEAR(B139)='Diário 3º PA'!$O$1,MONTH(B139)-'Diário 3º PA'!$N$1+1,(YEAR(B139)-'Diário 3º PA'!$O$1)*12-'Diário 3º PA'!$N$1+1+MONTH(B139)))</f>
        <v/>
      </c>
    </row>
    <row r="140" spans="1:10" x14ac:dyDescent="0.2">
      <c r="A140" s="423">
        <v>127</v>
      </c>
      <c r="B140" s="429"/>
      <c r="C140" s="425"/>
      <c r="D140" s="425"/>
      <c r="E140" s="426"/>
      <c r="F140" s="427"/>
      <c r="G140" s="425"/>
      <c r="H140" s="428"/>
      <c r="I140" s="234" t="str">
        <f t="shared" si="2"/>
        <v/>
      </c>
      <c r="J140" s="220" t="str">
        <f>IF(B140="","",IF(YEAR(B140)='Diário 3º PA'!$O$1,MONTH(B140)-'Diário 3º PA'!$N$1+1,(YEAR(B140)-'Diário 3º PA'!$O$1)*12-'Diário 3º PA'!$N$1+1+MONTH(B140)))</f>
        <v/>
      </c>
    </row>
    <row r="141" spans="1:10" x14ac:dyDescent="0.2">
      <c r="A141" s="423">
        <v>128</v>
      </c>
      <c r="B141" s="429"/>
      <c r="C141" s="425"/>
      <c r="D141" s="425"/>
      <c r="E141" s="426"/>
      <c r="F141" s="427"/>
      <c r="G141" s="425"/>
      <c r="H141" s="428"/>
      <c r="I141" s="234" t="str">
        <f t="shared" si="2"/>
        <v/>
      </c>
      <c r="J141" s="220" t="str">
        <f>IF(B141="","",IF(YEAR(B141)='Diário 3º PA'!$O$1,MONTH(B141)-'Diário 3º PA'!$N$1+1,(YEAR(B141)-'Diário 3º PA'!$O$1)*12-'Diário 3º PA'!$N$1+1+MONTH(B141)))</f>
        <v/>
      </c>
    </row>
    <row r="142" spans="1:10" x14ac:dyDescent="0.2">
      <c r="A142" s="423">
        <v>129</v>
      </c>
      <c r="B142" s="429"/>
      <c r="C142" s="425"/>
      <c r="D142" s="425"/>
      <c r="E142" s="426"/>
      <c r="F142" s="427"/>
      <c r="G142" s="425"/>
      <c r="H142" s="428"/>
      <c r="I142" s="234" t="str">
        <f t="shared" ref="I142:I205" si="3">SUBSTITUTE(C142," ","_")</f>
        <v/>
      </c>
      <c r="J142" s="220" t="str">
        <f>IF(B142="","",IF(YEAR(B142)='Diário 3º PA'!$O$1,MONTH(B142)-'Diário 3º PA'!$N$1+1,(YEAR(B142)-'Diário 3º PA'!$O$1)*12-'Diário 3º PA'!$N$1+1+MONTH(B142)))</f>
        <v/>
      </c>
    </row>
    <row r="143" spans="1:10" x14ac:dyDescent="0.2">
      <c r="A143" s="423">
        <v>130</v>
      </c>
      <c r="B143" s="429"/>
      <c r="C143" s="425"/>
      <c r="D143" s="425"/>
      <c r="E143" s="426"/>
      <c r="F143" s="427"/>
      <c r="G143" s="425"/>
      <c r="H143" s="428"/>
      <c r="I143" s="234" t="str">
        <f t="shared" si="3"/>
        <v/>
      </c>
      <c r="J143" s="220" t="str">
        <f>IF(B143="","",IF(YEAR(B143)='Diário 3º PA'!$O$1,MONTH(B143)-'Diário 3º PA'!$N$1+1,(YEAR(B143)-'Diário 3º PA'!$O$1)*12-'Diário 3º PA'!$N$1+1+MONTH(B143)))</f>
        <v/>
      </c>
    </row>
    <row r="144" spans="1:10" x14ac:dyDescent="0.2">
      <c r="A144" s="423">
        <v>131</v>
      </c>
      <c r="B144" s="429"/>
      <c r="C144" s="425"/>
      <c r="D144" s="425"/>
      <c r="E144" s="426"/>
      <c r="F144" s="427"/>
      <c r="G144" s="425"/>
      <c r="H144" s="428"/>
      <c r="I144" s="234" t="str">
        <f t="shared" si="3"/>
        <v/>
      </c>
      <c r="J144" s="220" t="str">
        <f>IF(B144="","",IF(YEAR(B144)='Diário 3º PA'!$O$1,MONTH(B144)-'Diário 3º PA'!$N$1+1,(YEAR(B144)-'Diário 3º PA'!$O$1)*12-'Diário 3º PA'!$N$1+1+MONTH(B144)))</f>
        <v/>
      </c>
    </row>
    <row r="145" spans="1:10" x14ac:dyDescent="0.2">
      <c r="A145" s="423">
        <v>132</v>
      </c>
      <c r="B145" s="429"/>
      <c r="C145" s="425"/>
      <c r="D145" s="425"/>
      <c r="E145" s="426"/>
      <c r="F145" s="427"/>
      <c r="G145" s="425"/>
      <c r="H145" s="428"/>
      <c r="I145" s="234" t="str">
        <f t="shared" si="3"/>
        <v/>
      </c>
      <c r="J145" s="220" t="str">
        <f>IF(B145="","",IF(YEAR(B145)='Diário 3º PA'!$O$1,MONTH(B145)-'Diário 3º PA'!$N$1+1,(YEAR(B145)-'Diário 3º PA'!$O$1)*12-'Diário 3º PA'!$N$1+1+MONTH(B145)))</f>
        <v/>
      </c>
    </row>
    <row r="146" spans="1:10" x14ac:dyDescent="0.2">
      <c r="A146" s="423">
        <v>133</v>
      </c>
      <c r="B146" s="429"/>
      <c r="C146" s="425"/>
      <c r="D146" s="425"/>
      <c r="E146" s="426"/>
      <c r="F146" s="427"/>
      <c r="G146" s="425"/>
      <c r="H146" s="428"/>
      <c r="I146" s="234" t="str">
        <f t="shared" si="3"/>
        <v/>
      </c>
      <c r="J146" s="220" t="str">
        <f>IF(B146="","",IF(YEAR(B146)='Diário 3º PA'!$O$1,MONTH(B146)-'Diário 3º PA'!$N$1+1,(YEAR(B146)-'Diário 3º PA'!$O$1)*12-'Diário 3º PA'!$N$1+1+MONTH(B146)))</f>
        <v/>
      </c>
    </row>
    <row r="147" spans="1:10" x14ac:dyDescent="0.2">
      <c r="A147" s="423">
        <v>134</v>
      </c>
      <c r="B147" s="429"/>
      <c r="C147" s="425"/>
      <c r="D147" s="425"/>
      <c r="E147" s="426"/>
      <c r="F147" s="427"/>
      <c r="G147" s="425"/>
      <c r="H147" s="428"/>
      <c r="I147" s="234" t="str">
        <f t="shared" si="3"/>
        <v/>
      </c>
      <c r="J147" s="220" t="str">
        <f>IF(B147="","",IF(YEAR(B147)='Diário 3º PA'!$O$1,MONTH(B147)-'Diário 3º PA'!$N$1+1,(YEAR(B147)-'Diário 3º PA'!$O$1)*12-'Diário 3º PA'!$N$1+1+MONTH(B147)))</f>
        <v/>
      </c>
    </row>
    <row r="148" spans="1:10" x14ac:dyDescent="0.2">
      <c r="A148" s="423">
        <v>135</v>
      </c>
      <c r="B148" s="429"/>
      <c r="C148" s="425"/>
      <c r="D148" s="425"/>
      <c r="E148" s="426"/>
      <c r="F148" s="427"/>
      <c r="G148" s="425"/>
      <c r="H148" s="428"/>
      <c r="I148" s="234" t="str">
        <f t="shared" si="3"/>
        <v/>
      </c>
      <c r="J148" s="220" t="str">
        <f>IF(B148="","",IF(YEAR(B148)='Diário 3º PA'!$O$1,MONTH(B148)-'Diário 3º PA'!$N$1+1,(YEAR(B148)-'Diário 3º PA'!$O$1)*12-'Diário 3º PA'!$N$1+1+MONTH(B148)))</f>
        <v/>
      </c>
    </row>
    <row r="149" spans="1:10" x14ac:dyDescent="0.2">
      <c r="A149" s="423">
        <v>136</v>
      </c>
      <c r="B149" s="429"/>
      <c r="C149" s="425"/>
      <c r="D149" s="425"/>
      <c r="E149" s="426"/>
      <c r="F149" s="427"/>
      <c r="G149" s="425"/>
      <c r="H149" s="428"/>
      <c r="I149" s="234" t="str">
        <f t="shared" si="3"/>
        <v/>
      </c>
      <c r="J149" s="220" t="str">
        <f>IF(B149="","",IF(YEAR(B149)='Diário 3º PA'!$O$1,MONTH(B149)-'Diário 3º PA'!$N$1+1,(YEAR(B149)-'Diário 3º PA'!$O$1)*12-'Diário 3º PA'!$N$1+1+MONTH(B149)))</f>
        <v/>
      </c>
    </row>
    <row r="150" spans="1:10" x14ac:dyDescent="0.2">
      <c r="A150" s="423">
        <v>137</v>
      </c>
      <c r="B150" s="429"/>
      <c r="C150" s="425"/>
      <c r="D150" s="425"/>
      <c r="E150" s="426"/>
      <c r="F150" s="427"/>
      <c r="G150" s="425"/>
      <c r="H150" s="428"/>
      <c r="I150" s="234" t="str">
        <f t="shared" si="3"/>
        <v/>
      </c>
      <c r="J150" s="220" t="str">
        <f>IF(B150="","",IF(YEAR(B150)='Diário 3º PA'!$O$1,MONTH(B150)-'Diário 3º PA'!$N$1+1,(YEAR(B150)-'Diário 3º PA'!$O$1)*12-'Diário 3º PA'!$N$1+1+MONTH(B150)))</f>
        <v/>
      </c>
    </row>
    <row r="151" spans="1:10" x14ac:dyDescent="0.2">
      <c r="A151" s="423">
        <v>138</v>
      </c>
      <c r="B151" s="429"/>
      <c r="C151" s="425"/>
      <c r="D151" s="425"/>
      <c r="E151" s="426"/>
      <c r="F151" s="427"/>
      <c r="G151" s="425"/>
      <c r="H151" s="428"/>
      <c r="I151" s="234" t="str">
        <f t="shared" si="3"/>
        <v/>
      </c>
      <c r="J151" s="220" t="str">
        <f>IF(B151="","",IF(YEAR(B151)='Diário 3º PA'!$O$1,MONTH(B151)-'Diário 3º PA'!$N$1+1,(YEAR(B151)-'Diário 3º PA'!$O$1)*12-'Diário 3º PA'!$N$1+1+MONTH(B151)))</f>
        <v/>
      </c>
    </row>
    <row r="152" spans="1:10" x14ac:dyDescent="0.2">
      <c r="A152" s="423">
        <v>139</v>
      </c>
      <c r="B152" s="429"/>
      <c r="C152" s="425"/>
      <c r="D152" s="425"/>
      <c r="E152" s="426"/>
      <c r="F152" s="427"/>
      <c r="G152" s="425"/>
      <c r="H152" s="428"/>
      <c r="I152" s="234" t="str">
        <f t="shared" si="3"/>
        <v/>
      </c>
      <c r="J152" s="220" t="str">
        <f>IF(B152="","",IF(YEAR(B152)='Diário 3º PA'!$O$1,MONTH(B152)-'Diário 3º PA'!$N$1+1,(YEAR(B152)-'Diário 3º PA'!$O$1)*12-'Diário 3º PA'!$N$1+1+MONTH(B152)))</f>
        <v/>
      </c>
    </row>
    <row r="153" spans="1:10" x14ac:dyDescent="0.2">
      <c r="A153" s="423">
        <v>140</v>
      </c>
      <c r="B153" s="429"/>
      <c r="C153" s="425"/>
      <c r="D153" s="425"/>
      <c r="E153" s="426"/>
      <c r="F153" s="427"/>
      <c r="G153" s="425"/>
      <c r="H153" s="428"/>
      <c r="I153" s="234" t="str">
        <f t="shared" si="3"/>
        <v/>
      </c>
      <c r="J153" s="220" t="str">
        <f>IF(B153="","",IF(YEAR(B153)='Diário 3º PA'!$O$1,MONTH(B153)-'Diário 3º PA'!$N$1+1,(YEAR(B153)-'Diário 3º PA'!$O$1)*12-'Diário 3º PA'!$N$1+1+MONTH(B153)))</f>
        <v/>
      </c>
    </row>
    <row r="154" spans="1:10" x14ac:dyDescent="0.2">
      <c r="A154" s="423">
        <v>141</v>
      </c>
      <c r="B154" s="429"/>
      <c r="C154" s="425"/>
      <c r="D154" s="425"/>
      <c r="E154" s="426"/>
      <c r="F154" s="427"/>
      <c r="G154" s="425"/>
      <c r="H154" s="428"/>
      <c r="I154" s="234" t="str">
        <f t="shared" si="3"/>
        <v/>
      </c>
      <c r="J154" s="220" t="str">
        <f>IF(B154="","",IF(YEAR(B154)='Diário 3º PA'!$O$1,MONTH(B154)-'Diário 3º PA'!$N$1+1,(YEAR(B154)-'Diário 3º PA'!$O$1)*12-'Diário 3º PA'!$N$1+1+MONTH(B154)))</f>
        <v/>
      </c>
    </row>
    <row r="155" spans="1:10" x14ac:dyDescent="0.2">
      <c r="A155" s="423">
        <v>142</v>
      </c>
      <c r="B155" s="429"/>
      <c r="C155" s="425"/>
      <c r="D155" s="425"/>
      <c r="E155" s="426"/>
      <c r="F155" s="427"/>
      <c r="G155" s="425"/>
      <c r="H155" s="428"/>
      <c r="I155" s="234" t="str">
        <f t="shared" si="3"/>
        <v/>
      </c>
      <c r="J155" s="220" t="str">
        <f>IF(B155="","",IF(YEAR(B155)='Diário 3º PA'!$O$1,MONTH(B155)-'Diário 3º PA'!$N$1+1,(YEAR(B155)-'Diário 3º PA'!$O$1)*12-'Diário 3º PA'!$N$1+1+MONTH(B155)))</f>
        <v/>
      </c>
    </row>
    <row r="156" spans="1:10" x14ac:dyDescent="0.2">
      <c r="A156" s="423">
        <v>143</v>
      </c>
      <c r="B156" s="429"/>
      <c r="C156" s="425"/>
      <c r="D156" s="425"/>
      <c r="E156" s="426"/>
      <c r="F156" s="427"/>
      <c r="G156" s="425"/>
      <c r="H156" s="428"/>
      <c r="I156" s="234" t="str">
        <f t="shared" si="3"/>
        <v/>
      </c>
      <c r="J156" s="220" t="str">
        <f>IF(B156="","",IF(YEAR(B156)='Diário 3º PA'!$O$1,MONTH(B156)-'Diário 3º PA'!$N$1+1,(YEAR(B156)-'Diário 3º PA'!$O$1)*12-'Diário 3º PA'!$N$1+1+MONTH(B156)))</f>
        <v/>
      </c>
    </row>
    <row r="157" spans="1:10" x14ac:dyDescent="0.2">
      <c r="A157" s="423">
        <v>144</v>
      </c>
      <c r="B157" s="429"/>
      <c r="C157" s="425"/>
      <c r="D157" s="425"/>
      <c r="E157" s="426"/>
      <c r="F157" s="427"/>
      <c r="G157" s="425"/>
      <c r="H157" s="428"/>
      <c r="I157" s="234" t="str">
        <f t="shared" si="3"/>
        <v/>
      </c>
      <c r="J157" s="220" t="str">
        <f>IF(B157="","",IF(YEAR(B157)='Diário 3º PA'!$O$1,MONTH(B157)-'Diário 3º PA'!$N$1+1,(YEAR(B157)-'Diário 3º PA'!$O$1)*12-'Diário 3º PA'!$N$1+1+MONTH(B157)))</f>
        <v/>
      </c>
    </row>
    <row r="158" spans="1:10" x14ac:dyDescent="0.2">
      <c r="A158" s="423">
        <v>145</v>
      </c>
      <c r="B158" s="429"/>
      <c r="C158" s="425"/>
      <c r="D158" s="425"/>
      <c r="E158" s="426"/>
      <c r="F158" s="427"/>
      <c r="G158" s="425"/>
      <c r="H158" s="428"/>
      <c r="I158" s="234" t="str">
        <f t="shared" si="3"/>
        <v/>
      </c>
      <c r="J158" s="220" t="str">
        <f>IF(B158="","",IF(YEAR(B158)='Diário 3º PA'!$O$1,MONTH(B158)-'Diário 3º PA'!$N$1+1,(YEAR(B158)-'Diário 3º PA'!$O$1)*12-'Diário 3º PA'!$N$1+1+MONTH(B158)))</f>
        <v/>
      </c>
    </row>
    <row r="159" spans="1:10" x14ac:dyDescent="0.2">
      <c r="A159" s="423">
        <v>146</v>
      </c>
      <c r="B159" s="429"/>
      <c r="C159" s="425"/>
      <c r="D159" s="425"/>
      <c r="E159" s="426"/>
      <c r="F159" s="427"/>
      <c r="G159" s="425"/>
      <c r="H159" s="428"/>
      <c r="I159" s="234" t="str">
        <f t="shared" si="3"/>
        <v/>
      </c>
      <c r="J159" s="220" t="str">
        <f>IF(B159="","",IF(YEAR(B159)='Diário 3º PA'!$O$1,MONTH(B159)-'Diário 3º PA'!$N$1+1,(YEAR(B159)-'Diário 3º PA'!$O$1)*12-'Diário 3º PA'!$N$1+1+MONTH(B159)))</f>
        <v/>
      </c>
    </row>
    <row r="160" spans="1:10" x14ac:dyDescent="0.2">
      <c r="A160" s="423">
        <v>147</v>
      </c>
      <c r="B160" s="429"/>
      <c r="C160" s="425"/>
      <c r="D160" s="425"/>
      <c r="E160" s="426"/>
      <c r="F160" s="427"/>
      <c r="G160" s="425"/>
      <c r="H160" s="428"/>
      <c r="I160" s="234" t="str">
        <f t="shared" si="3"/>
        <v/>
      </c>
      <c r="J160" s="220" t="str">
        <f>IF(B160="","",IF(YEAR(B160)='Diário 3º PA'!$O$1,MONTH(B160)-'Diário 3º PA'!$N$1+1,(YEAR(B160)-'Diário 3º PA'!$O$1)*12-'Diário 3º PA'!$N$1+1+MONTH(B160)))</f>
        <v/>
      </c>
    </row>
    <row r="161" spans="1:10" x14ac:dyDescent="0.2">
      <c r="A161" s="423">
        <v>148</v>
      </c>
      <c r="B161" s="429"/>
      <c r="C161" s="425"/>
      <c r="D161" s="425"/>
      <c r="E161" s="426"/>
      <c r="F161" s="427"/>
      <c r="G161" s="425"/>
      <c r="H161" s="428"/>
      <c r="I161" s="234" t="str">
        <f t="shared" si="3"/>
        <v/>
      </c>
      <c r="J161" s="220" t="str">
        <f>IF(B161="","",IF(YEAR(B161)='Diário 3º PA'!$O$1,MONTH(B161)-'Diário 3º PA'!$N$1+1,(YEAR(B161)-'Diário 3º PA'!$O$1)*12-'Diário 3º PA'!$N$1+1+MONTH(B161)))</f>
        <v/>
      </c>
    </row>
    <row r="162" spans="1:10" x14ac:dyDescent="0.2">
      <c r="A162" s="423">
        <v>149</v>
      </c>
      <c r="B162" s="429"/>
      <c r="C162" s="425"/>
      <c r="D162" s="425"/>
      <c r="E162" s="426"/>
      <c r="F162" s="427"/>
      <c r="G162" s="425"/>
      <c r="H162" s="428"/>
      <c r="I162" s="234" t="str">
        <f t="shared" si="3"/>
        <v/>
      </c>
      <c r="J162" s="220" t="str">
        <f>IF(B162="","",IF(YEAR(B162)='Diário 3º PA'!$O$1,MONTH(B162)-'Diário 3º PA'!$N$1+1,(YEAR(B162)-'Diário 3º PA'!$O$1)*12-'Diário 3º PA'!$N$1+1+MONTH(B162)))</f>
        <v/>
      </c>
    </row>
    <row r="163" spans="1:10" x14ac:dyDescent="0.2">
      <c r="A163" s="423">
        <v>150</v>
      </c>
      <c r="B163" s="429"/>
      <c r="C163" s="425"/>
      <c r="D163" s="425"/>
      <c r="E163" s="426"/>
      <c r="F163" s="427"/>
      <c r="G163" s="425"/>
      <c r="H163" s="428"/>
      <c r="I163" s="234" t="str">
        <f t="shared" si="3"/>
        <v/>
      </c>
      <c r="J163" s="220" t="str">
        <f>IF(B163="","",IF(YEAR(B163)='Diário 3º PA'!$O$1,MONTH(B163)-'Diário 3º PA'!$N$1+1,(YEAR(B163)-'Diário 3º PA'!$O$1)*12-'Diário 3º PA'!$N$1+1+MONTH(B163)))</f>
        <v/>
      </c>
    </row>
    <row r="164" spans="1:10" x14ac:dyDescent="0.2">
      <c r="A164" s="423">
        <v>151</v>
      </c>
      <c r="B164" s="429"/>
      <c r="C164" s="425"/>
      <c r="D164" s="425"/>
      <c r="E164" s="426"/>
      <c r="F164" s="427"/>
      <c r="G164" s="425"/>
      <c r="H164" s="428"/>
      <c r="I164" s="234" t="str">
        <f t="shared" si="3"/>
        <v/>
      </c>
      <c r="J164" s="220" t="str">
        <f>IF(B164="","",IF(YEAR(B164)='Diário 3º PA'!$O$1,MONTH(B164)-'Diário 3º PA'!$N$1+1,(YEAR(B164)-'Diário 3º PA'!$O$1)*12-'Diário 3º PA'!$N$1+1+MONTH(B164)))</f>
        <v/>
      </c>
    </row>
    <row r="165" spans="1:10" x14ac:dyDescent="0.2">
      <c r="A165" s="423">
        <v>152</v>
      </c>
      <c r="B165" s="429"/>
      <c r="C165" s="425"/>
      <c r="D165" s="425"/>
      <c r="E165" s="426"/>
      <c r="F165" s="427"/>
      <c r="G165" s="425"/>
      <c r="H165" s="428"/>
      <c r="I165" s="234" t="str">
        <f t="shared" si="3"/>
        <v/>
      </c>
      <c r="J165" s="220" t="str">
        <f>IF(B165="","",IF(YEAR(B165)='Diário 3º PA'!$O$1,MONTH(B165)-'Diário 3º PA'!$N$1+1,(YEAR(B165)-'Diário 3º PA'!$O$1)*12-'Diário 3º PA'!$N$1+1+MONTH(B165)))</f>
        <v/>
      </c>
    </row>
    <row r="166" spans="1:10" x14ac:dyDescent="0.2">
      <c r="A166" s="423">
        <v>153</v>
      </c>
      <c r="B166" s="429"/>
      <c r="C166" s="425"/>
      <c r="D166" s="425"/>
      <c r="E166" s="426"/>
      <c r="F166" s="427"/>
      <c r="G166" s="425"/>
      <c r="H166" s="428"/>
      <c r="I166" s="234" t="str">
        <f t="shared" si="3"/>
        <v/>
      </c>
      <c r="J166" s="220" t="str">
        <f>IF(B166="","",IF(YEAR(B166)='Diário 3º PA'!$O$1,MONTH(B166)-'Diário 3º PA'!$N$1+1,(YEAR(B166)-'Diário 3º PA'!$O$1)*12-'Diário 3º PA'!$N$1+1+MONTH(B166)))</f>
        <v/>
      </c>
    </row>
    <row r="167" spans="1:10" x14ac:dyDescent="0.2">
      <c r="A167" s="423">
        <v>154</v>
      </c>
      <c r="B167" s="429"/>
      <c r="C167" s="425"/>
      <c r="D167" s="425"/>
      <c r="E167" s="426"/>
      <c r="F167" s="427"/>
      <c r="G167" s="425"/>
      <c r="H167" s="428"/>
      <c r="I167" s="234" t="str">
        <f t="shared" si="3"/>
        <v/>
      </c>
      <c r="J167" s="220" t="str">
        <f>IF(B167="","",IF(YEAR(B167)='Diário 3º PA'!$O$1,MONTH(B167)-'Diário 3º PA'!$N$1+1,(YEAR(B167)-'Diário 3º PA'!$O$1)*12-'Diário 3º PA'!$N$1+1+MONTH(B167)))</f>
        <v/>
      </c>
    </row>
    <row r="168" spans="1:10" x14ac:dyDescent="0.2">
      <c r="A168" s="423">
        <v>155</v>
      </c>
      <c r="B168" s="429"/>
      <c r="C168" s="425"/>
      <c r="D168" s="425"/>
      <c r="E168" s="426"/>
      <c r="F168" s="427"/>
      <c r="G168" s="425"/>
      <c r="H168" s="428"/>
      <c r="I168" s="234" t="str">
        <f t="shared" si="3"/>
        <v/>
      </c>
      <c r="J168" s="220" t="str">
        <f>IF(B168="","",IF(YEAR(B168)='Diário 3º PA'!$O$1,MONTH(B168)-'Diário 3º PA'!$N$1+1,(YEAR(B168)-'Diário 3º PA'!$O$1)*12-'Diário 3º PA'!$N$1+1+MONTH(B168)))</f>
        <v/>
      </c>
    </row>
    <row r="169" spans="1:10" x14ac:dyDescent="0.2">
      <c r="A169" s="423">
        <v>156</v>
      </c>
      <c r="B169" s="429"/>
      <c r="C169" s="425"/>
      <c r="D169" s="425"/>
      <c r="E169" s="426"/>
      <c r="F169" s="427"/>
      <c r="G169" s="425"/>
      <c r="H169" s="428"/>
      <c r="I169" s="234" t="str">
        <f t="shared" si="3"/>
        <v/>
      </c>
      <c r="J169" s="220" t="str">
        <f>IF(B169="","",IF(YEAR(B169)='Diário 3º PA'!$O$1,MONTH(B169)-'Diário 3º PA'!$N$1+1,(YEAR(B169)-'Diário 3º PA'!$O$1)*12-'Diário 3º PA'!$N$1+1+MONTH(B169)))</f>
        <v/>
      </c>
    </row>
    <row r="170" spans="1:10" x14ac:dyDescent="0.2">
      <c r="A170" s="423">
        <v>157</v>
      </c>
      <c r="B170" s="429"/>
      <c r="C170" s="425"/>
      <c r="D170" s="425"/>
      <c r="E170" s="426"/>
      <c r="F170" s="427"/>
      <c r="G170" s="425"/>
      <c r="H170" s="428"/>
      <c r="I170" s="234" t="str">
        <f t="shared" si="3"/>
        <v/>
      </c>
      <c r="J170" s="220" t="str">
        <f>IF(B170="","",IF(YEAR(B170)='Diário 3º PA'!$O$1,MONTH(B170)-'Diário 3º PA'!$N$1+1,(YEAR(B170)-'Diário 3º PA'!$O$1)*12-'Diário 3º PA'!$N$1+1+MONTH(B170)))</f>
        <v/>
      </c>
    </row>
    <row r="171" spans="1:10" x14ac:dyDescent="0.2">
      <c r="A171" s="423">
        <v>158</v>
      </c>
      <c r="B171" s="429"/>
      <c r="C171" s="425"/>
      <c r="D171" s="425"/>
      <c r="E171" s="426"/>
      <c r="F171" s="427"/>
      <c r="G171" s="425"/>
      <c r="H171" s="428"/>
      <c r="I171" s="234" t="str">
        <f t="shared" si="3"/>
        <v/>
      </c>
      <c r="J171" s="220" t="str">
        <f>IF(B171="","",IF(YEAR(B171)='Diário 3º PA'!$O$1,MONTH(B171)-'Diário 3º PA'!$N$1+1,(YEAR(B171)-'Diário 3º PA'!$O$1)*12-'Diário 3º PA'!$N$1+1+MONTH(B171)))</f>
        <v/>
      </c>
    </row>
    <row r="172" spans="1:10" x14ac:dyDescent="0.2">
      <c r="A172" s="423">
        <v>159</v>
      </c>
      <c r="B172" s="429"/>
      <c r="C172" s="425"/>
      <c r="D172" s="425"/>
      <c r="E172" s="426"/>
      <c r="F172" s="427"/>
      <c r="G172" s="425"/>
      <c r="H172" s="428"/>
      <c r="I172" s="234" t="str">
        <f t="shared" si="3"/>
        <v/>
      </c>
      <c r="J172" s="220" t="str">
        <f>IF(B172="","",IF(YEAR(B172)='Diário 3º PA'!$O$1,MONTH(B172)-'Diário 3º PA'!$N$1+1,(YEAR(B172)-'Diário 3º PA'!$O$1)*12-'Diário 3º PA'!$N$1+1+MONTH(B172)))</f>
        <v/>
      </c>
    </row>
    <row r="173" spans="1:10" x14ac:dyDescent="0.2">
      <c r="A173" s="423">
        <v>160</v>
      </c>
      <c r="B173" s="429"/>
      <c r="C173" s="425"/>
      <c r="D173" s="425"/>
      <c r="E173" s="426"/>
      <c r="F173" s="427"/>
      <c r="G173" s="425"/>
      <c r="H173" s="428"/>
      <c r="I173" s="234" t="str">
        <f t="shared" si="3"/>
        <v/>
      </c>
      <c r="J173" s="220" t="str">
        <f>IF(B173="","",IF(YEAR(B173)='Diário 3º PA'!$O$1,MONTH(B173)-'Diário 3º PA'!$N$1+1,(YEAR(B173)-'Diário 3º PA'!$O$1)*12-'Diário 3º PA'!$N$1+1+MONTH(B173)))</f>
        <v/>
      </c>
    </row>
    <row r="174" spans="1:10" x14ac:dyDescent="0.2">
      <c r="A174" s="423">
        <v>161</v>
      </c>
      <c r="B174" s="429"/>
      <c r="C174" s="425"/>
      <c r="D174" s="425"/>
      <c r="E174" s="426"/>
      <c r="F174" s="427"/>
      <c r="G174" s="425"/>
      <c r="H174" s="428"/>
      <c r="I174" s="234" t="str">
        <f t="shared" si="3"/>
        <v/>
      </c>
      <c r="J174" s="220" t="str">
        <f>IF(B174="","",IF(YEAR(B174)='Diário 3º PA'!$O$1,MONTH(B174)-'Diário 3º PA'!$N$1+1,(YEAR(B174)-'Diário 3º PA'!$O$1)*12-'Diário 3º PA'!$N$1+1+MONTH(B174)))</f>
        <v/>
      </c>
    </row>
    <row r="175" spans="1:10" x14ac:dyDescent="0.2">
      <c r="A175" s="423">
        <v>162</v>
      </c>
      <c r="B175" s="429"/>
      <c r="C175" s="425"/>
      <c r="D175" s="425"/>
      <c r="E175" s="426"/>
      <c r="F175" s="427"/>
      <c r="G175" s="425"/>
      <c r="H175" s="428"/>
      <c r="I175" s="234" t="str">
        <f t="shared" si="3"/>
        <v/>
      </c>
      <c r="J175" s="220" t="str">
        <f>IF(B175="","",IF(YEAR(B175)='Diário 3º PA'!$O$1,MONTH(B175)-'Diário 3º PA'!$N$1+1,(YEAR(B175)-'Diário 3º PA'!$O$1)*12-'Diário 3º PA'!$N$1+1+MONTH(B175)))</f>
        <v/>
      </c>
    </row>
    <row r="176" spans="1:10" x14ac:dyDescent="0.2">
      <c r="A176" s="423">
        <v>163</v>
      </c>
      <c r="B176" s="429"/>
      <c r="C176" s="425"/>
      <c r="D176" s="425"/>
      <c r="E176" s="426"/>
      <c r="F176" s="427"/>
      <c r="G176" s="425"/>
      <c r="H176" s="428"/>
      <c r="I176" s="234" t="str">
        <f t="shared" si="3"/>
        <v/>
      </c>
      <c r="J176" s="220" t="str">
        <f>IF(B176="","",IF(YEAR(B176)='Diário 3º PA'!$O$1,MONTH(B176)-'Diário 3º PA'!$N$1+1,(YEAR(B176)-'Diário 3º PA'!$O$1)*12-'Diário 3º PA'!$N$1+1+MONTH(B176)))</f>
        <v/>
      </c>
    </row>
    <row r="177" spans="1:10" x14ac:dyDescent="0.2">
      <c r="A177" s="423">
        <v>164</v>
      </c>
      <c r="B177" s="429"/>
      <c r="C177" s="425"/>
      <c r="D177" s="425"/>
      <c r="E177" s="426"/>
      <c r="F177" s="427"/>
      <c r="G177" s="425"/>
      <c r="H177" s="428"/>
      <c r="I177" s="234" t="str">
        <f t="shared" si="3"/>
        <v/>
      </c>
      <c r="J177" s="220" t="str">
        <f>IF(B177="","",IF(YEAR(B177)='Diário 3º PA'!$O$1,MONTH(B177)-'Diário 3º PA'!$N$1+1,(YEAR(B177)-'Diário 3º PA'!$O$1)*12-'Diário 3º PA'!$N$1+1+MONTH(B177)))</f>
        <v/>
      </c>
    </row>
    <row r="178" spans="1:10" x14ac:dyDescent="0.2">
      <c r="A178" s="423">
        <v>165</v>
      </c>
      <c r="B178" s="429"/>
      <c r="C178" s="425"/>
      <c r="D178" s="425"/>
      <c r="E178" s="426"/>
      <c r="F178" s="427"/>
      <c r="G178" s="425"/>
      <c r="H178" s="428"/>
      <c r="I178" s="234" t="str">
        <f t="shared" si="3"/>
        <v/>
      </c>
      <c r="J178" s="220" t="str">
        <f>IF(B178="","",IF(YEAR(B178)='Diário 3º PA'!$O$1,MONTH(B178)-'Diário 3º PA'!$N$1+1,(YEAR(B178)-'Diário 3º PA'!$O$1)*12-'Diário 3º PA'!$N$1+1+MONTH(B178)))</f>
        <v/>
      </c>
    </row>
    <row r="179" spans="1:10" x14ac:dyDescent="0.2">
      <c r="A179" s="423">
        <v>166</v>
      </c>
      <c r="B179" s="429"/>
      <c r="C179" s="425"/>
      <c r="D179" s="425"/>
      <c r="E179" s="426"/>
      <c r="F179" s="427"/>
      <c r="G179" s="425"/>
      <c r="H179" s="428"/>
      <c r="I179" s="234" t="str">
        <f t="shared" si="3"/>
        <v/>
      </c>
      <c r="J179" s="220" t="str">
        <f>IF(B179="","",IF(YEAR(B179)='Diário 3º PA'!$O$1,MONTH(B179)-'Diário 3º PA'!$N$1+1,(YEAR(B179)-'Diário 3º PA'!$O$1)*12-'Diário 3º PA'!$N$1+1+MONTH(B179)))</f>
        <v/>
      </c>
    </row>
    <row r="180" spans="1:10" x14ac:dyDescent="0.2">
      <c r="A180" s="423">
        <v>167</v>
      </c>
      <c r="B180" s="429"/>
      <c r="C180" s="425"/>
      <c r="D180" s="425"/>
      <c r="E180" s="426"/>
      <c r="F180" s="427"/>
      <c r="G180" s="425"/>
      <c r="H180" s="428"/>
      <c r="I180" s="234" t="str">
        <f t="shared" si="3"/>
        <v/>
      </c>
      <c r="J180" s="220" t="str">
        <f>IF(B180="","",IF(YEAR(B180)='Diário 3º PA'!$O$1,MONTH(B180)-'Diário 3º PA'!$N$1+1,(YEAR(B180)-'Diário 3º PA'!$O$1)*12-'Diário 3º PA'!$N$1+1+MONTH(B180)))</f>
        <v/>
      </c>
    </row>
    <row r="181" spans="1:10" x14ac:dyDescent="0.2">
      <c r="A181" s="423">
        <v>168</v>
      </c>
      <c r="B181" s="429"/>
      <c r="C181" s="425"/>
      <c r="D181" s="425"/>
      <c r="E181" s="426"/>
      <c r="F181" s="427"/>
      <c r="G181" s="425"/>
      <c r="H181" s="428"/>
      <c r="I181" s="234" t="str">
        <f t="shared" si="3"/>
        <v/>
      </c>
      <c r="J181" s="220" t="str">
        <f>IF(B181="","",IF(YEAR(B181)='Diário 3º PA'!$O$1,MONTH(B181)-'Diário 3º PA'!$N$1+1,(YEAR(B181)-'Diário 3º PA'!$O$1)*12-'Diário 3º PA'!$N$1+1+MONTH(B181)))</f>
        <v/>
      </c>
    </row>
    <row r="182" spans="1:10" x14ac:dyDescent="0.2">
      <c r="A182" s="423">
        <v>169</v>
      </c>
      <c r="B182" s="429"/>
      <c r="C182" s="425"/>
      <c r="D182" s="425"/>
      <c r="E182" s="426"/>
      <c r="F182" s="427"/>
      <c r="G182" s="425"/>
      <c r="H182" s="428"/>
      <c r="I182" s="234" t="str">
        <f t="shared" si="3"/>
        <v/>
      </c>
      <c r="J182" s="220" t="str">
        <f>IF(B182="","",IF(YEAR(B182)='Diário 3º PA'!$O$1,MONTH(B182)-'Diário 3º PA'!$N$1+1,(YEAR(B182)-'Diário 3º PA'!$O$1)*12-'Diário 3º PA'!$N$1+1+MONTH(B182)))</f>
        <v/>
      </c>
    </row>
    <row r="183" spans="1:10" x14ac:dyDescent="0.2">
      <c r="A183" s="423">
        <v>170</v>
      </c>
      <c r="B183" s="429"/>
      <c r="C183" s="425"/>
      <c r="D183" s="425"/>
      <c r="E183" s="426"/>
      <c r="F183" s="427"/>
      <c r="G183" s="425"/>
      <c r="H183" s="428"/>
      <c r="I183" s="234" t="str">
        <f t="shared" si="3"/>
        <v/>
      </c>
      <c r="J183" s="220" t="str">
        <f>IF(B183="","",IF(YEAR(B183)='Diário 3º PA'!$O$1,MONTH(B183)-'Diário 3º PA'!$N$1+1,(YEAR(B183)-'Diário 3º PA'!$O$1)*12-'Diário 3º PA'!$N$1+1+MONTH(B183)))</f>
        <v/>
      </c>
    </row>
    <row r="184" spans="1:10" x14ac:dyDescent="0.2">
      <c r="A184" s="423">
        <v>171</v>
      </c>
      <c r="B184" s="429"/>
      <c r="C184" s="425"/>
      <c r="D184" s="425"/>
      <c r="E184" s="426"/>
      <c r="F184" s="427"/>
      <c r="G184" s="425"/>
      <c r="H184" s="428"/>
      <c r="I184" s="234" t="str">
        <f t="shared" si="3"/>
        <v/>
      </c>
      <c r="J184" s="220" t="str">
        <f>IF(B184="","",IF(YEAR(B184)='Diário 3º PA'!$O$1,MONTH(B184)-'Diário 3º PA'!$N$1+1,(YEAR(B184)-'Diário 3º PA'!$O$1)*12-'Diário 3º PA'!$N$1+1+MONTH(B184)))</f>
        <v/>
      </c>
    </row>
    <row r="185" spans="1:10" x14ac:dyDescent="0.2">
      <c r="A185" s="423">
        <v>172</v>
      </c>
      <c r="B185" s="429"/>
      <c r="C185" s="425"/>
      <c r="D185" s="425"/>
      <c r="E185" s="426"/>
      <c r="F185" s="427"/>
      <c r="G185" s="425"/>
      <c r="H185" s="428"/>
      <c r="I185" s="234" t="str">
        <f t="shared" si="3"/>
        <v/>
      </c>
      <c r="J185" s="220" t="str">
        <f>IF(B185="","",IF(YEAR(B185)='Diário 3º PA'!$O$1,MONTH(B185)-'Diário 3º PA'!$N$1+1,(YEAR(B185)-'Diário 3º PA'!$O$1)*12-'Diário 3º PA'!$N$1+1+MONTH(B185)))</f>
        <v/>
      </c>
    </row>
    <row r="186" spans="1:10" x14ac:dyDescent="0.2">
      <c r="A186" s="423">
        <v>173</v>
      </c>
      <c r="B186" s="429"/>
      <c r="C186" s="425"/>
      <c r="D186" s="425"/>
      <c r="E186" s="426"/>
      <c r="F186" s="427"/>
      <c r="G186" s="425"/>
      <c r="H186" s="428"/>
      <c r="I186" s="234" t="str">
        <f t="shared" si="3"/>
        <v/>
      </c>
      <c r="J186" s="220" t="str">
        <f>IF(B186="","",IF(YEAR(B186)='Diário 3º PA'!$O$1,MONTH(B186)-'Diário 3º PA'!$N$1+1,(YEAR(B186)-'Diário 3º PA'!$O$1)*12-'Diário 3º PA'!$N$1+1+MONTH(B186)))</f>
        <v/>
      </c>
    </row>
    <row r="187" spans="1:10" x14ac:dyDescent="0.2">
      <c r="A187" s="423">
        <v>174</v>
      </c>
      <c r="B187" s="429"/>
      <c r="C187" s="425"/>
      <c r="D187" s="425"/>
      <c r="E187" s="426"/>
      <c r="F187" s="427"/>
      <c r="G187" s="425"/>
      <c r="H187" s="428"/>
      <c r="I187" s="234" t="str">
        <f t="shared" si="3"/>
        <v/>
      </c>
      <c r="J187" s="220" t="str">
        <f>IF(B187="","",IF(YEAR(B187)='Diário 3º PA'!$O$1,MONTH(B187)-'Diário 3º PA'!$N$1+1,(YEAR(B187)-'Diário 3º PA'!$O$1)*12-'Diário 3º PA'!$N$1+1+MONTH(B187)))</f>
        <v/>
      </c>
    </row>
    <row r="188" spans="1:10" x14ac:dyDescent="0.2">
      <c r="A188" s="423">
        <v>175</v>
      </c>
      <c r="B188" s="429"/>
      <c r="C188" s="425"/>
      <c r="D188" s="425"/>
      <c r="E188" s="426"/>
      <c r="F188" s="427"/>
      <c r="G188" s="425"/>
      <c r="H188" s="428"/>
      <c r="I188" s="234" t="str">
        <f t="shared" si="3"/>
        <v/>
      </c>
      <c r="J188" s="220" t="str">
        <f>IF(B188="","",IF(YEAR(B188)='Diário 3º PA'!$O$1,MONTH(B188)-'Diário 3º PA'!$N$1+1,(YEAR(B188)-'Diário 3º PA'!$O$1)*12-'Diário 3º PA'!$N$1+1+MONTH(B188)))</f>
        <v/>
      </c>
    </row>
    <row r="189" spans="1:10" x14ac:dyDescent="0.2">
      <c r="A189" s="423">
        <v>176</v>
      </c>
      <c r="B189" s="429"/>
      <c r="C189" s="425"/>
      <c r="D189" s="425"/>
      <c r="E189" s="426"/>
      <c r="F189" s="427"/>
      <c r="G189" s="425"/>
      <c r="H189" s="428"/>
      <c r="I189" s="234" t="str">
        <f t="shared" si="3"/>
        <v/>
      </c>
      <c r="J189" s="220" t="str">
        <f>IF(B189="","",IF(YEAR(B189)='Diário 3º PA'!$O$1,MONTH(B189)-'Diário 3º PA'!$N$1+1,(YEAR(B189)-'Diário 3º PA'!$O$1)*12-'Diário 3º PA'!$N$1+1+MONTH(B189)))</f>
        <v/>
      </c>
    </row>
    <row r="190" spans="1:10" x14ac:dyDescent="0.2">
      <c r="A190" s="423">
        <v>177</v>
      </c>
      <c r="B190" s="429"/>
      <c r="C190" s="425"/>
      <c r="D190" s="425"/>
      <c r="E190" s="426"/>
      <c r="F190" s="427"/>
      <c r="G190" s="425"/>
      <c r="H190" s="428"/>
      <c r="I190" s="234" t="str">
        <f t="shared" si="3"/>
        <v/>
      </c>
      <c r="J190" s="220" t="str">
        <f>IF(B190="","",IF(YEAR(B190)='Diário 3º PA'!$O$1,MONTH(B190)-'Diário 3º PA'!$N$1+1,(YEAR(B190)-'Diário 3º PA'!$O$1)*12-'Diário 3º PA'!$N$1+1+MONTH(B190)))</f>
        <v/>
      </c>
    </row>
    <row r="191" spans="1:10" x14ac:dyDescent="0.2">
      <c r="A191" s="423">
        <v>178</v>
      </c>
      <c r="B191" s="429"/>
      <c r="C191" s="425"/>
      <c r="D191" s="425"/>
      <c r="E191" s="426"/>
      <c r="F191" s="427"/>
      <c r="G191" s="425"/>
      <c r="H191" s="428"/>
      <c r="I191" s="234" t="str">
        <f t="shared" si="3"/>
        <v/>
      </c>
      <c r="J191" s="220" t="str">
        <f>IF(B191="","",IF(YEAR(B191)='Diário 3º PA'!$O$1,MONTH(B191)-'Diário 3º PA'!$N$1+1,(YEAR(B191)-'Diário 3º PA'!$O$1)*12-'Diário 3º PA'!$N$1+1+MONTH(B191)))</f>
        <v/>
      </c>
    </row>
    <row r="192" spans="1:10" x14ac:dyDescent="0.2">
      <c r="A192" s="423">
        <v>179</v>
      </c>
      <c r="B192" s="429"/>
      <c r="C192" s="425"/>
      <c r="D192" s="425"/>
      <c r="E192" s="426"/>
      <c r="F192" s="427"/>
      <c r="G192" s="425"/>
      <c r="H192" s="428"/>
      <c r="I192" s="234" t="str">
        <f t="shared" si="3"/>
        <v/>
      </c>
      <c r="J192" s="220" t="str">
        <f>IF(B192="","",IF(YEAR(B192)='Diário 3º PA'!$O$1,MONTH(B192)-'Diário 3º PA'!$N$1+1,(YEAR(B192)-'Diário 3º PA'!$O$1)*12-'Diário 3º PA'!$N$1+1+MONTH(B192)))</f>
        <v/>
      </c>
    </row>
    <row r="193" spans="1:10" x14ac:dyDescent="0.2">
      <c r="A193" s="423">
        <v>180</v>
      </c>
      <c r="B193" s="429"/>
      <c r="C193" s="425"/>
      <c r="D193" s="425"/>
      <c r="E193" s="426"/>
      <c r="F193" s="427"/>
      <c r="G193" s="425"/>
      <c r="H193" s="428"/>
      <c r="I193" s="234" t="str">
        <f t="shared" si="3"/>
        <v/>
      </c>
      <c r="J193" s="220" t="str">
        <f>IF(B193="","",IF(YEAR(B193)='Diário 3º PA'!$O$1,MONTH(B193)-'Diário 3º PA'!$N$1+1,(YEAR(B193)-'Diário 3º PA'!$O$1)*12-'Diário 3º PA'!$N$1+1+MONTH(B193)))</f>
        <v/>
      </c>
    </row>
    <row r="194" spans="1:10" x14ac:dyDescent="0.2">
      <c r="A194" s="423">
        <v>181</v>
      </c>
      <c r="B194" s="429"/>
      <c r="C194" s="425"/>
      <c r="D194" s="425"/>
      <c r="E194" s="426"/>
      <c r="F194" s="427"/>
      <c r="G194" s="425"/>
      <c r="H194" s="428"/>
      <c r="I194" s="234" t="str">
        <f t="shared" si="3"/>
        <v/>
      </c>
      <c r="J194" s="220" t="str">
        <f>IF(B194="","",IF(YEAR(B194)='Diário 3º PA'!$O$1,MONTH(B194)-'Diário 3º PA'!$N$1+1,(YEAR(B194)-'Diário 3º PA'!$O$1)*12-'Diário 3º PA'!$N$1+1+MONTH(B194)))</f>
        <v/>
      </c>
    </row>
    <row r="195" spans="1:10" x14ac:dyDescent="0.2">
      <c r="A195" s="423">
        <v>182</v>
      </c>
      <c r="B195" s="429"/>
      <c r="C195" s="425"/>
      <c r="D195" s="425"/>
      <c r="E195" s="426"/>
      <c r="F195" s="427"/>
      <c r="G195" s="425"/>
      <c r="H195" s="428"/>
      <c r="I195" s="234" t="str">
        <f t="shared" si="3"/>
        <v/>
      </c>
      <c r="J195" s="220" t="str">
        <f>IF(B195="","",IF(YEAR(B195)='Diário 3º PA'!$O$1,MONTH(B195)-'Diário 3º PA'!$N$1+1,(YEAR(B195)-'Diário 3º PA'!$O$1)*12-'Diário 3º PA'!$N$1+1+MONTH(B195)))</f>
        <v/>
      </c>
    </row>
    <row r="196" spans="1:10" x14ac:dyDescent="0.2">
      <c r="A196" s="423">
        <v>183</v>
      </c>
      <c r="B196" s="429"/>
      <c r="C196" s="425"/>
      <c r="D196" s="425"/>
      <c r="E196" s="426"/>
      <c r="F196" s="427"/>
      <c r="G196" s="425"/>
      <c r="H196" s="428"/>
      <c r="I196" s="234" t="str">
        <f t="shared" si="3"/>
        <v/>
      </c>
      <c r="J196" s="220" t="str">
        <f>IF(B196="","",IF(YEAR(B196)='Diário 3º PA'!$O$1,MONTH(B196)-'Diário 3º PA'!$N$1+1,(YEAR(B196)-'Diário 3º PA'!$O$1)*12-'Diário 3º PA'!$N$1+1+MONTH(B196)))</f>
        <v/>
      </c>
    </row>
    <row r="197" spans="1:10" x14ac:dyDescent="0.2">
      <c r="A197" s="423">
        <v>184</v>
      </c>
      <c r="B197" s="429"/>
      <c r="C197" s="425"/>
      <c r="D197" s="425"/>
      <c r="E197" s="426"/>
      <c r="F197" s="427"/>
      <c r="G197" s="425"/>
      <c r="H197" s="428"/>
      <c r="I197" s="234" t="str">
        <f t="shared" si="3"/>
        <v/>
      </c>
      <c r="J197" s="220" t="str">
        <f>IF(B197="","",IF(YEAR(B197)='Diário 3º PA'!$O$1,MONTH(B197)-'Diário 3º PA'!$N$1+1,(YEAR(B197)-'Diário 3º PA'!$O$1)*12-'Diário 3º PA'!$N$1+1+MONTH(B197)))</f>
        <v/>
      </c>
    </row>
    <row r="198" spans="1:10" x14ac:dyDescent="0.2">
      <c r="A198" s="423">
        <v>185</v>
      </c>
      <c r="B198" s="429"/>
      <c r="C198" s="425"/>
      <c r="D198" s="425"/>
      <c r="E198" s="426"/>
      <c r="F198" s="427"/>
      <c r="G198" s="425"/>
      <c r="H198" s="428"/>
      <c r="I198" s="234" t="str">
        <f t="shared" si="3"/>
        <v/>
      </c>
      <c r="J198" s="220" t="str">
        <f>IF(B198="","",IF(YEAR(B198)='Diário 3º PA'!$O$1,MONTH(B198)-'Diário 3º PA'!$N$1+1,(YEAR(B198)-'Diário 3º PA'!$O$1)*12-'Diário 3º PA'!$N$1+1+MONTH(B198)))</f>
        <v/>
      </c>
    </row>
    <row r="199" spans="1:10" x14ac:dyDescent="0.2">
      <c r="A199" s="423">
        <v>186</v>
      </c>
      <c r="B199" s="429"/>
      <c r="C199" s="425"/>
      <c r="D199" s="425"/>
      <c r="E199" s="426"/>
      <c r="F199" s="427"/>
      <c r="G199" s="425"/>
      <c r="H199" s="428"/>
      <c r="I199" s="234" t="str">
        <f t="shared" si="3"/>
        <v/>
      </c>
      <c r="J199" s="220" t="str">
        <f>IF(B199="","",IF(YEAR(B199)='Diário 3º PA'!$O$1,MONTH(B199)-'Diário 3º PA'!$N$1+1,(YEAR(B199)-'Diário 3º PA'!$O$1)*12-'Diário 3º PA'!$N$1+1+MONTH(B199)))</f>
        <v/>
      </c>
    </row>
    <row r="200" spans="1:10" x14ac:dyDescent="0.2">
      <c r="A200" s="423">
        <v>187</v>
      </c>
      <c r="B200" s="429"/>
      <c r="C200" s="425"/>
      <c r="D200" s="425"/>
      <c r="E200" s="426"/>
      <c r="F200" s="427"/>
      <c r="G200" s="425"/>
      <c r="H200" s="428"/>
      <c r="I200" s="234" t="str">
        <f t="shared" si="3"/>
        <v/>
      </c>
      <c r="J200" s="220" t="str">
        <f>IF(B200="","",IF(YEAR(B200)='Diário 3º PA'!$O$1,MONTH(B200)-'Diário 3º PA'!$N$1+1,(YEAR(B200)-'Diário 3º PA'!$O$1)*12-'Diário 3º PA'!$N$1+1+MONTH(B200)))</f>
        <v/>
      </c>
    </row>
    <row r="201" spans="1:10" x14ac:dyDescent="0.2">
      <c r="A201" s="423">
        <v>188</v>
      </c>
      <c r="B201" s="429"/>
      <c r="C201" s="425"/>
      <c r="D201" s="425"/>
      <c r="E201" s="426"/>
      <c r="F201" s="427"/>
      <c r="G201" s="425"/>
      <c r="H201" s="428"/>
      <c r="I201" s="234" t="str">
        <f t="shared" si="3"/>
        <v/>
      </c>
      <c r="J201" s="220" t="str">
        <f>IF(B201="","",IF(YEAR(B201)='Diário 3º PA'!$O$1,MONTH(B201)-'Diário 3º PA'!$N$1+1,(YEAR(B201)-'Diário 3º PA'!$O$1)*12-'Diário 3º PA'!$N$1+1+MONTH(B201)))</f>
        <v/>
      </c>
    </row>
    <row r="202" spans="1:10" x14ac:dyDescent="0.2">
      <c r="A202" s="423">
        <v>189</v>
      </c>
      <c r="B202" s="429"/>
      <c r="C202" s="425"/>
      <c r="D202" s="425"/>
      <c r="E202" s="426"/>
      <c r="F202" s="427"/>
      <c r="G202" s="425"/>
      <c r="H202" s="428"/>
      <c r="I202" s="234" t="str">
        <f t="shared" si="3"/>
        <v/>
      </c>
      <c r="J202" s="220" t="str">
        <f>IF(B202="","",IF(YEAR(B202)='Diário 3º PA'!$O$1,MONTH(B202)-'Diário 3º PA'!$N$1+1,(YEAR(B202)-'Diário 3º PA'!$O$1)*12-'Diário 3º PA'!$N$1+1+MONTH(B202)))</f>
        <v/>
      </c>
    </row>
    <row r="203" spans="1:10" x14ac:dyDescent="0.2">
      <c r="A203" s="423">
        <v>190</v>
      </c>
      <c r="B203" s="429"/>
      <c r="C203" s="425"/>
      <c r="D203" s="425"/>
      <c r="E203" s="426"/>
      <c r="F203" s="427"/>
      <c r="G203" s="425"/>
      <c r="H203" s="428"/>
      <c r="I203" s="234" t="str">
        <f t="shared" si="3"/>
        <v/>
      </c>
      <c r="J203" s="220" t="str">
        <f>IF(B203="","",IF(YEAR(B203)='Diário 3º PA'!$O$1,MONTH(B203)-'Diário 3º PA'!$N$1+1,(YEAR(B203)-'Diário 3º PA'!$O$1)*12-'Diário 3º PA'!$N$1+1+MONTH(B203)))</f>
        <v/>
      </c>
    </row>
    <row r="204" spans="1:10" x14ac:dyDescent="0.2">
      <c r="A204" s="423">
        <v>191</v>
      </c>
      <c r="B204" s="429"/>
      <c r="C204" s="425"/>
      <c r="D204" s="425"/>
      <c r="E204" s="426"/>
      <c r="F204" s="427"/>
      <c r="G204" s="425"/>
      <c r="H204" s="428"/>
      <c r="I204" s="234" t="str">
        <f t="shared" si="3"/>
        <v/>
      </c>
      <c r="J204" s="220" t="str">
        <f>IF(B204="","",IF(YEAR(B204)='Diário 3º PA'!$O$1,MONTH(B204)-'Diário 3º PA'!$N$1+1,(YEAR(B204)-'Diário 3º PA'!$O$1)*12-'Diário 3º PA'!$N$1+1+MONTH(B204)))</f>
        <v/>
      </c>
    </row>
    <row r="205" spans="1:10" x14ac:dyDescent="0.2">
      <c r="A205" s="423">
        <v>192</v>
      </c>
      <c r="B205" s="429"/>
      <c r="C205" s="425"/>
      <c r="D205" s="425"/>
      <c r="E205" s="426"/>
      <c r="F205" s="427"/>
      <c r="G205" s="425"/>
      <c r="H205" s="428"/>
      <c r="I205" s="234" t="str">
        <f t="shared" si="3"/>
        <v/>
      </c>
      <c r="J205" s="220" t="str">
        <f>IF(B205="","",IF(YEAR(B205)='Diário 3º PA'!$O$1,MONTH(B205)-'Diário 3º PA'!$N$1+1,(YEAR(B205)-'Diário 3º PA'!$O$1)*12-'Diário 3º PA'!$N$1+1+MONTH(B205)))</f>
        <v/>
      </c>
    </row>
    <row r="206" spans="1:10" x14ac:dyDescent="0.2">
      <c r="A206" s="423">
        <v>193</v>
      </c>
      <c r="B206" s="429"/>
      <c r="C206" s="425"/>
      <c r="D206" s="425"/>
      <c r="E206" s="426"/>
      <c r="F206" s="427"/>
      <c r="G206" s="425"/>
      <c r="H206" s="428"/>
      <c r="I206" s="234" t="str">
        <f t="shared" ref="I206:I263" si="4">SUBSTITUTE(C206," ","_")</f>
        <v/>
      </c>
      <c r="J206" s="220" t="str">
        <f>IF(B206="","",IF(YEAR(B206)='Diário 3º PA'!$O$1,MONTH(B206)-'Diário 3º PA'!$N$1+1,(YEAR(B206)-'Diário 3º PA'!$O$1)*12-'Diário 3º PA'!$N$1+1+MONTH(B206)))</f>
        <v/>
      </c>
    </row>
    <row r="207" spans="1:10" x14ac:dyDescent="0.2">
      <c r="A207" s="423">
        <v>194</v>
      </c>
      <c r="B207" s="429"/>
      <c r="C207" s="425"/>
      <c r="D207" s="425"/>
      <c r="E207" s="426"/>
      <c r="F207" s="427"/>
      <c r="G207" s="425"/>
      <c r="H207" s="428"/>
      <c r="I207" s="234" t="str">
        <f t="shared" si="4"/>
        <v/>
      </c>
      <c r="J207" s="220" t="str">
        <f>IF(B207="","",IF(YEAR(B207)='Diário 3º PA'!$O$1,MONTH(B207)-'Diário 3º PA'!$N$1+1,(YEAR(B207)-'Diário 3º PA'!$O$1)*12-'Diário 3º PA'!$N$1+1+MONTH(B207)))</f>
        <v/>
      </c>
    </row>
    <row r="208" spans="1:10" x14ac:dyDescent="0.2">
      <c r="A208" s="423">
        <v>195</v>
      </c>
      <c r="B208" s="429"/>
      <c r="C208" s="425"/>
      <c r="D208" s="425"/>
      <c r="E208" s="426"/>
      <c r="F208" s="427"/>
      <c r="G208" s="425"/>
      <c r="H208" s="428"/>
      <c r="I208" s="234" t="str">
        <f t="shared" si="4"/>
        <v/>
      </c>
      <c r="J208" s="220" t="str">
        <f>IF(B208="","",IF(YEAR(B208)='Diário 3º PA'!$O$1,MONTH(B208)-'Diário 3º PA'!$N$1+1,(YEAR(B208)-'Diário 3º PA'!$O$1)*12-'Diário 3º PA'!$N$1+1+MONTH(B208)))</f>
        <v/>
      </c>
    </row>
    <row r="209" spans="1:10" x14ac:dyDescent="0.2">
      <c r="A209" s="423">
        <v>196</v>
      </c>
      <c r="B209" s="429"/>
      <c r="C209" s="425"/>
      <c r="D209" s="425"/>
      <c r="E209" s="426"/>
      <c r="F209" s="427"/>
      <c r="G209" s="425"/>
      <c r="H209" s="428"/>
      <c r="I209" s="234" t="str">
        <f t="shared" si="4"/>
        <v/>
      </c>
      <c r="J209" s="220" t="str">
        <f>IF(B209="","",IF(YEAR(B209)='Diário 3º PA'!$O$1,MONTH(B209)-'Diário 3º PA'!$N$1+1,(YEAR(B209)-'Diário 3º PA'!$O$1)*12-'Diário 3º PA'!$N$1+1+MONTH(B209)))</f>
        <v/>
      </c>
    </row>
    <row r="210" spans="1:10" x14ac:dyDescent="0.2">
      <c r="A210" s="423">
        <v>197</v>
      </c>
      <c r="B210" s="429"/>
      <c r="C210" s="425"/>
      <c r="D210" s="425"/>
      <c r="E210" s="426"/>
      <c r="F210" s="427"/>
      <c r="G210" s="425"/>
      <c r="H210" s="428"/>
      <c r="I210" s="234" t="str">
        <f t="shared" si="4"/>
        <v/>
      </c>
      <c r="J210" s="220" t="str">
        <f>IF(B210="","",IF(YEAR(B210)='Diário 3º PA'!$O$1,MONTH(B210)-'Diário 3º PA'!$N$1+1,(YEAR(B210)-'Diário 3º PA'!$O$1)*12-'Diário 3º PA'!$N$1+1+MONTH(B210)))</f>
        <v/>
      </c>
    </row>
    <row r="211" spans="1:10" x14ac:dyDescent="0.2">
      <c r="A211" s="423">
        <v>198</v>
      </c>
      <c r="B211" s="429"/>
      <c r="C211" s="425"/>
      <c r="D211" s="425"/>
      <c r="E211" s="426"/>
      <c r="F211" s="427"/>
      <c r="G211" s="425"/>
      <c r="H211" s="428"/>
      <c r="I211" s="234" t="str">
        <f t="shared" si="4"/>
        <v/>
      </c>
      <c r="J211" s="220" t="str">
        <f>IF(B211="","",IF(YEAR(B211)='Diário 3º PA'!$O$1,MONTH(B211)-'Diário 3º PA'!$N$1+1,(YEAR(B211)-'Diário 3º PA'!$O$1)*12-'Diário 3º PA'!$N$1+1+MONTH(B211)))</f>
        <v/>
      </c>
    </row>
    <row r="212" spans="1:10" x14ac:dyDescent="0.2">
      <c r="A212" s="423">
        <v>199</v>
      </c>
      <c r="B212" s="429"/>
      <c r="C212" s="425"/>
      <c r="D212" s="425"/>
      <c r="E212" s="426"/>
      <c r="F212" s="427"/>
      <c r="G212" s="425"/>
      <c r="H212" s="428"/>
      <c r="I212" s="234" t="str">
        <f t="shared" si="4"/>
        <v/>
      </c>
      <c r="J212" s="220" t="str">
        <f>IF(B212="","",IF(YEAR(B212)='Diário 3º PA'!$O$1,MONTH(B212)-'Diário 3º PA'!$N$1+1,(YEAR(B212)-'Diário 3º PA'!$O$1)*12-'Diário 3º PA'!$N$1+1+MONTH(B212)))</f>
        <v/>
      </c>
    </row>
    <row r="213" spans="1:10" x14ac:dyDescent="0.2">
      <c r="A213" s="423">
        <v>200</v>
      </c>
      <c r="B213" s="429"/>
      <c r="C213" s="425"/>
      <c r="D213" s="425"/>
      <c r="E213" s="426"/>
      <c r="F213" s="427"/>
      <c r="G213" s="425"/>
      <c r="H213" s="428"/>
      <c r="I213" s="234" t="str">
        <f t="shared" si="4"/>
        <v/>
      </c>
      <c r="J213" s="220" t="str">
        <f>IF(B213="","",IF(YEAR(B213)='Diário 3º PA'!$O$1,MONTH(B213)-'Diário 3º PA'!$N$1+1,(YEAR(B213)-'Diário 3º PA'!$O$1)*12-'Diário 3º PA'!$N$1+1+MONTH(B213)))</f>
        <v/>
      </c>
    </row>
    <row r="214" spans="1:10" x14ac:dyDescent="0.2">
      <c r="A214" s="423">
        <v>201</v>
      </c>
      <c r="B214" s="429"/>
      <c r="C214" s="425"/>
      <c r="D214" s="425"/>
      <c r="E214" s="426"/>
      <c r="F214" s="427"/>
      <c r="G214" s="425"/>
      <c r="H214" s="428"/>
      <c r="I214" s="234" t="str">
        <f t="shared" si="4"/>
        <v/>
      </c>
      <c r="J214" s="220" t="str">
        <f>IF(B214="","",IF(YEAR(B214)='Diário 3º PA'!$O$1,MONTH(B214)-'Diário 3º PA'!$N$1+1,(YEAR(B214)-'Diário 3º PA'!$O$1)*12-'Diário 3º PA'!$N$1+1+MONTH(B214)))</f>
        <v/>
      </c>
    </row>
    <row r="215" spans="1:10" x14ac:dyDescent="0.2">
      <c r="A215" s="423">
        <v>202</v>
      </c>
      <c r="B215" s="429"/>
      <c r="C215" s="425"/>
      <c r="D215" s="425"/>
      <c r="E215" s="426"/>
      <c r="F215" s="427"/>
      <c r="G215" s="425"/>
      <c r="H215" s="428"/>
      <c r="I215" s="234" t="str">
        <f t="shared" si="4"/>
        <v/>
      </c>
      <c r="J215" s="220" t="str">
        <f>IF(B215="","",IF(YEAR(B215)='Diário 3º PA'!$O$1,MONTH(B215)-'Diário 3º PA'!$N$1+1,(YEAR(B215)-'Diário 3º PA'!$O$1)*12-'Diário 3º PA'!$N$1+1+MONTH(B215)))</f>
        <v/>
      </c>
    </row>
    <row r="216" spans="1:10" x14ac:dyDescent="0.2">
      <c r="A216" s="423">
        <v>203</v>
      </c>
      <c r="B216" s="429"/>
      <c r="C216" s="425"/>
      <c r="D216" s="425"/>
      <c r="E216" s="426"/>
      <c r="F216" s="427"/>
      <c r="G216" s="425"/>
      <c r="H216" s="428"/>
      <c r="I216" s="234" t="str">
        <f t="shared" si="4"/>
        <v/>
      </c>
      <c r="J216" s="220" t="str">
        <f>IF(B216="","",IF(YEAR(B216)='Diário 3º PA'!$O$1,MONTH(B216)-'Diário 3º PA'!$N$1+1,(YEAR(B216)-'Diário 3º PA'!$O$1)*12-'Diário 3º PA'!$N$1+1+MONTH(B216)))</f>
        <v/>
      </c>
    </row>
    <row r="217" spans="1:10" x14ac:dyDescent="0.2">
      <c r="A217" s="423">
        <v>204</v>
      </c>
      <c r="B217" s="429"/>
      <c r="C217" s="425"/>
      <c r="D217" s="425"/>
      <c r="E217" s="426"/>
      <c r="F217" s="427"/>
      <c r="G217" s="425"/>
      <c r="H217" s="428"/>
      <c r="I217" s="234" t="str">
        <f t="shared" si="4"/>
        <v/>
      </c>
      <c r="J217" s="220" t="str">
        <f>IF(B217="","",IF(YEAR(B217)='Diário 3º PA'!$O$1,MONTH(B217)-'Diário 3º PA'!$N$1+1,(YEAR(B217)-'Diário 3º PA'!$O$1)*12-'Diário 3º PA'!$N$1+1+MONTH(B217)))</f>
        <v/>
      </c>
    </row>
    <row r="218" spans="1:10" x14ac:dyDescent="0.2">
      <c r="A218" s="423">
        <v>205</v>
      </c>
      <c r="B218" s="429"/>
      <c r="C218" s="425"/>
      <c r="D218" s="425"/>
      <c r="E218" s="426"/>
      <c r="F218" s="427"/>
      <c r="G218" s="425"/>
      <c r="H218" s="428"/>
      <c r="I218" s="234" t="str">
        <f t="shared" si="4"/>
        <v/>
      </c>
      <c r="J218" s="220" t="str">
        <f>IF(B218="","",IF(YEAR(B218)='Diário 3º PA'!$O$1,MONTH(B218)-'Diário 3º PA'!$N$1+1,(YEAR(B218)-'Diário 3º PA'!$O$1)*12-'Diário 3º PA'!$N$1+1+MONTH(B218)))</f>
        <v/>
      </c>
    </row>
    <row r="219" spans="1:10" x14ac:dyDescent="0.2">
      <c r="A219" s="423">
        <v>206</v>
      </c>
      <c r="B219" s="429"/>
      <c r="C219" s="425"/>
      <c r="D219" s="425"/>
      <c r="E219" s="426"/>
      <c r="F219" s="427"/>
      <c r="G219" s="425"/>
      <c r="H219" s="428"/>
      <c r="I219" s="234" t="str">
        <f t="shared" si="4"/>
        <v/>
      </c>
      <c r="J219" s="220" t="str">
        <f>IF(B219="","",IF(YEAR(B219)='Diário 3º PA'!$O$1,MONTH(B219)-'Diário 3º PA'!$N$1+1,(YEAR(B219)-'Diário 3º PA'!$O$1)*12-'Diário 3º PA'!$N$1+1+MONTH(B219)))</f>
        <v/>
      </c>
    </row>
    <row r="220" spans="1:10" x14ac:dyDescent="0.2">
      <c r="A220" s="423">
        <v>207</v>
      </c>
      <c r="B220" s="429"/>
      <c r="C220" s="425"/>
      <c r="D220" s="425"/>
      <c r="E220" s="426"/>
      <c r="F220" s="427"/>
      <c r="G220" s="425"/>
      <c r="H220" s="428"/>
      <c r="I220" s="234" t="str">
        <f t="shared" si="4"/>
        <v/>
      </c>
      <c r="J220" s="220" t="str">
        <f>IF(B220="","",IF(YEAR(B220)='Diário 3º PA'!$O$1,MONTH(B220)-'Diário 3º PA'!$N$1+1,(YEAR(B220)-'Diário 3º PA'!$O$1)*12-'Diário 3º PA'!$N$1+1+MONTH(B220)))</f>
        <v/>
      </c>
    </row>
    <row r="221" spans="1:10" x14ac:dyDescent="0.2">
      <c r="A221" s="423">
        <v>208</v>
      </c>
      <c r="B221" s="429"/>
      <c r="C221" s="425"/>
      <c r="D221" s="425"/>
      <c r="E221" s="426"/>
      <c r="F221" s="427"/>
      <c r="G221" s="425"/>
      <c r="H221" s="428"/>
      <c r="I221" s="234" t="str">
        <f t="shared" si="4"/>
        <v/>
      </c>
      <c r="J221" s="220" t="str">
        <f>IF(B221="","",IF(YEAR(B221)='Diário 3º PA'!$O$1,MONTH(B221)-'Diário 3º PA'!$N$1+1,(YEAR(B221)-'Diário 3º PA'!$O$1)*12-'Diário 3º PA'!$N$1+1+MONTH(B221)))</f>
        <v/>
      </c>
    </row>
    <row r="222" spans="1:10" x14ac:dyDescent="0.2">
      <c r="A222" s="423">
        <v>209</v>
      </c>
      <c r="B222" s="429"/>
      <c r="C222" s="425"/>
      <c r="D222" s="425"/>
      <c r="E222" s="426"/>
      <c r="F222" s="427"/>
      <c r="G222" s="425"/>
      <c r="H222" s="428"/>
      <c r="I222" s="234" t="str">
        <f t="shared" si="4"/>
        <v/>
      </c>
      <c r="J222" s="220" t="str">
        <f>IF(B222="","",IF(YEAR(B222)='Diário 3º PA'!$O$1,MONTH(B222)-'Diário 3º PA'!$N$1+1,(YEAR(B222)-'Diário 3º PA'!$O$1)*12-'Diário 3º PA'!$N$1+1+MONTH(B222)))</f>
        <v/>
      </c>
    </row>
    <row r="223" spans="1:10" x14ac:dyDescent="0.2">
      <c r="A223" s="423">
        <v>210</v>
      </c>
      <c r="B223" s="429"/>
      <c r="C223" s="425"/>
      <c r="D223" s="425"/>
      <c r="E223" s="426"/>
      <c r="F223" s="427"/>
      <c r="G223" s="425"/>
      <c r="H223" s="428"/>
      <c r="I223" s="234" t="str">
        <f t="shared" si="4"/>
        <v/>
      </c>
      <c r="J223" s="220" t="str">
        <f>IF(B223="","",IF(YEAR(B223)='Diário 3º PA'!$O$1,MONTH(B223)-'Diário 3º PA'!$N$1+1,(YEAR(B223)-'Diário 3º PA'!$O$1)*12-'Diário 3º PA'!$N$1+1+MONTH(B223)))</f>
        <v/>
      </c>
    </row>
    <row r="224" spans="1:10" x14ac:dyDescent="0.2">
      <c r="A224" s="423">
        <v>211</v>
      </c>
      <c r="B224" s="429"/>
      <c r="C224" s="425"/>
      <c r="D224" s="425"/>
      <c r="E224" s="426"/>
      <c r="F224" s="427"/>
      <c r="G224" s="425"/>
      <c r="H224" s="428"/>
      <c r="I224" s="234" t="str">
        <f t="shared" si="4"/>
        <v/>
      </c>
      <c r="J224" s="220" t="str">
        <f>IF(B224="","",IF(YEAR(B224)='Diário 3º PA'!$O$1,MONTH(B224)-'Diário 3º PA'!$N$1+1,(YEAR(B224)-'Diário 3º PA'!$O$1)*12-'Diário 3º PA'!$N$1+1+MONTH(B224)))</f>
        <v/>
      </c>
    </row>
    <row r="225" spans="1:10" x14ac:dyDescent="0.2">
      <c r="A225" s="423">
        <v>212</v>
      </c>
      <c r="B225" s="429"/>
      <c r="C225" s="425"/>
      <c r="D225" s="425"/>
      <c r="E225" s="426"/>
      <c r="F225" s="427"/>
      <c r="G225" s="425"/>
      <c r="H225" s="428"/>
      <c r="I225" s="234" t="str">
        <f t="shared" si="4"/>
        <v/>
      </c>
      <c r="J225" s="220" t="str">
        <f>IF(B225="","",IF(YEAR(B225)='Diário 3º PA'!$O$1,MONTH(B225)-'Diário 3º PA'!$N$1+1,(YEAR(B225)-'Diário 3º PA'!$O$1)*12-'Diário 3º PA'!$N$1+1+MONTH(B225)))</f>
        <v/>
      </c>
    </row>
    <row r="226" spans="1:10" x14ac:dyDescent="0.2">
      <c r="A226" s="423">
        <v>213</v>
      </c>
      <c r="B226" s="429"/>
      <c r="C226" s="425"/>
      <c r="D226" s="425"/>
      <c r="E226" s="426"/>
      <c r="F226" s="427"/>
      <c r="G226" s="425"/>
      <c r="H226" s="428"/>
      <c r="I226" s="234" t="str">
        <f t="shared" si="4"/>
        <v/>
      </c>
      <c r="J226" s="220" t="str">
        <f>IF(B226="","",IF(YEAR(B226)='Diário 3º PA'!$O$1,MONTH(B226)-'Diário 3º PA'!$N$1+1,(YEAR(B226)-'Diário 3º PA'!$O$1)*12-'Diário 3º PA'!$N$1+1+MONTH(B226)))</f>
        <v/>
      </c>
    </row>
    <row r="227" spans="1:10" x14ac:dyDescent="0.2">
      <c r="A227" s="423">
        <v>214</v>
      </c>
      <c r="B227" s="429"/>
      <c r="C227" s="425"/>
      <c r="D227" s="425"/>
      <c r="E227" s="426"/>
      <c r="F227" s="427"/>
      <c r="G227" s="425"/>
      <c r="H227" s="428"/>
      <c r="I227" s="234" t="str">
        <f t="shared" si="4"/>
        <v/>
      </c>
      <c r="J227" s="220" t="str">
        <f>IF(B227="","",IF(YEAR(B227)='Diário 3º PA'!$O$1,MONTH(B227)-'Diário 3º PA'!$N$1+1,(YEAR(B227)-'Diário 3º PA'!$O$1)*12-'Diário 3º PA'!$N$1+1+MONTH(B227)))</f>
        <v/>
      </c>
    </row>
    <row r="228" spans="1:10" x14ac:dyDescent="0.2">
      <c r="A228" s="423">
        <v>215</v>
      </c>
      <c r="B228" s="429"/>
      <c r="C228" s="425"/>
      <c r="D228" s="425"/>
      <c r="E228" s="426"/>
      <c r="F228" s="427"/>
      <c r="G228" s="425"/>
      <c r="H228" s="428"/>
      <c r="I228" s="234" t="str">
        <f t="shared" si="4"/>
        <v/>
      </c>
      <c r="J228" s="220" t="str">
        <f>IF(B228="","",IF(YEAR(B228)='Diário 3º PA'!$O$1,MONTH(B228)-'Diário 3º PA'!$N$1+1,(YEAR(B228)-'Diário 3º PA'!$O$1)*12-'Diário 3º PA'!$N$1+1+MONTH(B228)))</f>
        <v/>
      </c>
    </row>
    <row r="229" spans="1:10" x14ac:dyDescent="0.2">
      <c r="A229" s="423">
        <v>216</v>
      </c>
      <c r="B229" s="429"/>
      <c r="C229" s="425"/>
      <c r="D229" s="425"/>
      <c r="E229" s="426"/>
      <c r="F229" s="427"/>
      <c r="G229" s="425"/>
      <c r="H229" s="428"/>
      <c r="I229" s="234" t="str">
        <f t="shared" si="4"/>
        <v/>
      </c>
      <c r="J229" s="220" t="str">
        <f>IF(B229="","",IF(YEAR(B229)='Diário 3º PA'!$O$1,MONTH(B229)-'Diário 3º PA'!$N$1+1,(YEAR(B229)-'Diário 3º PA'!$O$1)*12-'Diário 3º PA'!$N$1+1+MONTH(B229)))</f>
        <v/>
      </c>
    </row>
    <row r="230" spans="1:10" x14ac:dyDescent="0.2">
      <c r="A230" s="423">
        <v>217</v>
      </c>
      <c r="B230" s="429"/>
      <c r="C230" s="425"/>
      <c r="D230" s="425"/>
      <c r="E230" s="426"/>
      <c r="F230" s="427"/>
      <c r="G230" s="425"/>
      <c r="H230" s="428"/>
      <c r="I230" s="234" t="str">
        <f t="shared" si="4"/>
        <v/>
      </c>
      <c r="J230" s="220" t="str">
        <f>IF(B230="","",IF(YEAR(B230)='Diário 3º PA'!$O$1,MONTH(B230)-'Diário 3º PA'!$N$1+1,(YEAR(B230)-'Diário 3º PA'!$O$1)*12-'Diário 3º PA'!$N$1+1+MONTH(B230)))</f>
        <v/>
      </c>
    </row>
    <row r="231" spans="1:10" x14ac:dyDescent="0.2">
      <c r="A231" s="423">
        <v>218</v>
      </c>
      <c r="B231" s="429"/>
      <c r="C231" s="425"/>
      <c r="D231" s="425"/>
      <c r="E231" s="426"/>
      <c r="F231" s="427"/>
      <c r="G231" s="425"/>
      <c r="H231" s="428"/>
      <c r="I231" s="234" t="str">
        <f t="shared" si="4"/>
        <v/>
      </c>
      <c r="J231" s="220" t="str">
        <f>IF(B231="","",IF(YEAR(B231)='Diário 3º PA'!$O$1,MONTH(B231)-'Diário 3º PA'!$N$1+1,(YEAR(B231)-'Diário 3º PA'!$O$1)*12-'Diário 3º PA'!$N$1+1+MONTH(B231)))</f>
        <v/>
      </c>
    </row>
    <row r="232" spans="1:10" x14ac:dyDescent="0.2">
      <c r="A232" s="423">
        <v>219</v>
      </c>
      <c r="B232" s="429"/>
      <c r="C232" s="425"/>
      <c r="D232" s="425"/>
      <c r="E232" s="426"/>
      <c r="F232" s="427"/>
      <c r="G232" s="425"/>
      <c r="H232" s="428"/>
      <c r="I232" s="234" t="str">
        <f t="shared" si="4"/>
        <v/>
      </c>
      <c r="J232" s="220" t="str">
        <f>IF(B232="","",IF(YEAR(B232)='Diário 3º PA'!$O$1,MONTH(B232)-'Diário 3º PA'!$N$1+1,(YEAR(B232)-'Diário 3º PA'!$O$1)*12-'Diário 3º PA'!$N$1+1+MONTH(B232)))</f>
        <v/>
      </c>
    </row>
    <row r="233" spans="1:10" x14ac:dyDescent="0.2">
      <c r="A233" s="423">
        <v>220</v>
      </c>
      <c r="B233" s="429"/>
      <c r="C233" s="425"/>
      <c r="D233" s="425"/>
      <c r="E233" s="426"/>
      <c r="F233" s="427"/>
      <c r="G233" s="425"/>
      <c r="H233" s="428"/>
      <c r="I233" s="234" t="str">
        <f t="shared" si="4"/>
        <v/>
      </c>
      <c r="J233" s="220" t="str">
        <f>IF(B233="","",IF(YEAR(B233)='Diário 3º PA'!$O$1,MONTH(B233)-'Diário 3º PA'!$N$1+1,(YEAR(B233)-'Diário 3º PA'!$O$1)*12-'Diário 3º PA'!$N$1+1+MONTH(B233)))</f>
        <v/>
      </c>
    </row>
    <row r="234" spans="1:10" x14ac:dyDescent="0.2">
      <c r="A234" s="423">
        <v>221</v>
      </c>
      <c r="B234" s="429"/>
      <c r="C234" s="425"/>
      <c r="D234" s="425"/>
      <c r="E234" s="426"/>
      <c r="F234" s="427"/>
      <c r="G234" s="425"/>
      <c r="H234" s="428"/>
      <c r="I234" s="234" t="str">
        <f t="shared" si="4"/>
        <v/>
      </c>
      <c r="J234" s="220" t="str">
        <f>IF(B234="","",IF(YEAR(B234)='Diário 3º PA'!$O$1,MONTH(B234)-'Diário 3º PA'!$N$1+1,(YEAR(B234)-'Diário 3º PA'!$O$1)*12-'Diário 3º PA'!$N$1+1+MONTH(B234)))</f>
        <v/>
      </c>
    </row>
    <row r="235" spans="1:10" x14ac:dyDescent="0.2">
      <c r="A235" s="423">
        <v>222</v>
      </c>
      <c r="B235" s="429"/>
      <c r="C235" s="425"/>
      <c r="D235" s="425"/>
      <c r="E235" s="426"/>
      <c r="F235" s="427"/>
      <c r="G235" s="425"/>
      <c r="H235" s="428"/>
      <c r="I235" s="234" t="str">
        <f t="shared" si="4"/>
        <v/>
      </c>
      <c r="J235" s="220" t="str">
        <f>IF(B235="","",IF(YEAR(B235)='Diário 3º PA'!$O$1,MONTH(B235)-'Diário 3º PA'!$N$1+1,(YEAR(B235)-'Diário 3º PA'!$O$1)*12-'Diário 3º PA'!$N$1+1+MONTH(B235)))</f>
        <v/>
      </c>
    </row>
    <row r="236" spans="1:10" x14ac:dyDescent="0.2">
      <c r="A236" s="423">
        <v>223</v>
      </c>
      <c r="B236" s="429"/>
      <c r="C236" s="425"/>
      <c r="D236" s="425"/>
      <c r="E236" s="426"/>
      <c r="F236" s="427"/>
      <c r="G236" s="425"/>
      <c r="H236" s="428"/>
      <c r="I236" s="234" t="str">
        <f t="shared" si="4"/>
        <v/>
      </c>
      <c r="J236" s="220" t="str">
        <f>IF(B236="","",IF(YEAR(B236)='Diário 3º PA'!$O$1,MONTH(B236)-'Diário 3º PA'!$N$1+1,(YEAR(B236)-'Diário 3º PA'!$O$1)*12-'Diário 3º PA'!$N$1+1+MONTH(B236)))</f>
        <v/>
      </c>
    </row>
    <row r="237" spans="1:10" x14ac:dyDescent="0.2">
      <c r="A237" s="423">
        <v>224</v>
      </c>
      <c r="B237" s="429"/>
      <c r="C237" s="425"/>
      <c r="D237" s="425"/>
      <c r="E237" s="426"/>
      <c r="F237" s="427"/>
      <c r="G237" s="425"/>
      <c r="H237" s="428"/>
      <c r="I237" s="234" t="str">
        <f t="shared" si="4"/>
        <v/>
      </c>
      <c r="J237" s="220" t="str">
        <f>IF(B237="","",IF(YEAR(B237)='Diário 3º PA'!$O$1,MONTH(B237)-'Diário 3º PA'!$N$1+1,(YEAR(B237)-'Diário 3º PA'!$O$1)*12-'Diário 3º PA'!$N$1+1+MONTH(B237)))</f>
        <v/>
      </c>
    </row>
    <row r="238" spans="1:10" x14ac:dyDescent="0.2">
      <c r="A238" s="423">
        <v>225</v>
      </c>
      <c r="B238" s="429"/>
      <c r="C238" s="425"/>
      <c r="D238" s="425"/>
      <c r="E238" s="426"/>
      <c r="F238" s="427"/>
      <c r="G238" s="425"/>
      <c r="H238" s="428"/>
      <c r="I238" s="234" t="str">
        <f t="shared" si="4"/>
        <v/>
      </c>
      <c r="J238" s="220" t="str">
        <f>IF(B238="","",IF(YEAR(B238)='Diário 3º PA'!$O$1,MONTH(B238)-'Diário 3º PA'!$N$1+1,(YEAR(B238)-'Diário 3º PA'!$O$1)*12-'Diário 3º PA'!$N$1+1+MONTH(B238)))</f>
        <v/>
      </c>
    </row>
    <row r="239" spans="1:10" x14ac:dyDescent="0.2">
      <c r="A239" s="423">
        <v>226</v>
      </c>
      <c r="B239" s="429"/>
      <c r="C239" s="425"/>
      <c r="D239" s="425"/>
      <c r="E239" s="426"/>
      <c r="F239" s="427"/>
      <c r="G239" s="425"/>
      <c r="H239" s="428"/>
      <c r="I239" s="234" t="str">
        <f t="shared" si="4"/>
        <v/>
      </c>
      <c r="J239" s="220" t="str">
        <f>IF(B239="","",IF(YEAR(B239)='Diário 3º PA'!$O$1,MONTH(B239)-'Diário 3º PA'!$N$1+1,(YEAR(B239)-'Diário 3º PA'!$O$1)*12-'Diário 3º PA'!$N$1+1+MONTH(B239)))</f>
        <v/>
      </c>
    </row>
    <row r="240" spans="1:10" x14ac:dyDescent="0.2">
      <c r="A240" s="423">
        <v>227</v>
      </c>
      <c r="B240" s="429"/>
      <c r="C240" s="425"/>
      <c r="D240" s="425"/>
      <c r="E240" s="426"/>
      <c r="F240" s="427"/>
      <c r="G240" s="425"/>
      <c r="H240" s="428"/>
      <c r="I240" s="234" t="str">
        <f t="shared" si="4"/>
        <v/>
      </c>
      <c r="J240" s="220" t="str">
        <f>IF(B240="","",IF(YEAR(B240)='Diário 3º PA'!$O$1,MONTH(B240)-'Diário 3º PA'!$N$1+1,(YEAR(B240)-'Diário 3º PA'!$O$1)*12-'Diário 3º PA'!$N$1+1+MONTH(B240)))</f>
        <v/>
      </c>
    </row>
    <row r="241" spans="1:10" x14ac:dyDescent="0.2">
      <c r="A241" s="423">
        <v>228</v>
      </c>
      <c r="B241" s="429"/>
      <c r="C241" s="425"/>
      <c r="D241" s="425"/>
      <c r="E241" s="426"/>
      <c r="F241" s="427"/>
      <c r="G241" s="425"/>
      <c r="H241" s="428"/>
      <c r="I241" s="234" t="str">
        <f t="shared" si="4"/>
        <v/>
      </c>
      <c r="J241" s="220" t="str">
        <f>IF(B241="","",IF(YEAR(B241)='Diário 3º PA'!$O$1,MONTH(B241)-'Diário 3º PA'!$N$1+1,(YEAR(B241)-'Diário 3º PA'!$O$1)*12-'Diário 3º PA'!$N$1+1+MONTH(B241)))</f>
        <v/>
      </c>
    </row>
    <row r="242" spans="1:10" x14ac:dyDescent="0.2">
      <c r="A242" s="423">
        <v>229</v>
      </c>
      <c r="B242" s="429"/>
      <c r="C242" s="425"/>
      <c r="D242" s="425"/>
      <c r="E242" s="426"/>
      <c r="F242" s="427"/>
      <c r="G242" s="425"/>
      <c r="H242" s="428"/>
      <c r="I242" s="234" t="str">
        <f t="shared" si="4"/>
        <v/>
      </c>
      <c r="J242" s="220" t="str">
        <f>IF(B242="","",IF(YEAR(B242)='Diário 3º PA'!$O$1,MONTH(B242)-'Diário 3º PA'!$N$1+1,(YEAR(B242)-'Diário 3º PA'!$O$1)*12-'Diário 3º PA'!$N$1+1+MONTH(B242)))</f>
        <v/>
      </c>
    </row>
    <row r="243" spans="1:10" x14ac:dyDescent="0.2">
      <c r="A243" s="423">
        <v>230</v>
      </c>
      <c r="B243" s="429"/>
      <c r="C243" s="425"/>
      <c r="D243" s="425"/>
      <c r="E243" s="426"/>
      <c r="F243" s="427"/>
      <c r="G243" s="425"/>
      <c r="H243" s="428"/>
      <c r="I243" s="234" t="str">
        <f t="shared" si="4"/>
        <v/>
      </c>
      <c r="J243" s="220" t="str">
        <f>IF(B243="","",IF(YEAR(B243)='Diário 3º PA'!$O$1,MONTH(B243)-'Diário 3º PA'!$N$1+1,(YEAR(B243)-'Diário 3º PA'!$O$1)*12-'Diário 3º PA'!$N$1+1+MONTH(B243)))</f>
        <v/>
      </c>
    </row>
    <row r="244" spans="1:10" x14ac:dyDescent="0.2">
      <c r="A244" s="423">
        <v>231</v>
      </c>
      <c r="B244" s="429"/>
      <c r="C244" s="425"/>
      <c r="D244" s="425"/>
      <c r="E244" s="426"/>
      <c r="F244" s="427"/>
      <c r="G244" s="425"/>
      <c r="H244" s="428"/>
      <c r="I244" s="234" t="str">
        <f t="shared" si="4"/>
        <v/>
      </c>
      <c r="J244" s="220" t="str">
        <f>IF(B244="","",IF(YEAR(B244)='Diário 3º PA'!$O$1,MONTH(B244)-'Diário 3º PA'!$N$1+1,(YEAR(B244)-'Diário 3º PA'!$O$1)*12-'Diário 3º PA'!$N$1+1+MONTH(B244)))</f>
        <v/>
      </c>
    </row>
    <row r="245" spans="1:10" x14ac:dyDescent="0.2">
      <c r="A245" s="423">
        <v>232</v>
      </c>
      <c r="B245" s="429"/>
      <c r="C245" s="425"/>
      <c r="D245" s="425"/>
      <c r="E245" s="426"/>
      <c r="F245" s="427"/>
      <c r="G245" s="425"/>
      <c r="H245" s="428"/>
      <c r="I245" s="234" t="str">
        <f t="shared" si="4"/>
        <v/>
      </c>
      <c r="J245" s="220" t="str">
        <f>IF(B245="","",IF(YEAR(B245)='Diário 3º PA'!$O$1,MONTH(B245)-'Diário 3º PA'!$N$1+1,(YEAR(B245)-'Diário 3º PA'!$O$1)*12-'Diário 3º PA'!$N$1+1+MONTH(B245)))</f>
        <v/>
      </c>
    </row>
    <row r="246" spans="1:10" x14ac:dyDescent="0.2">
      <c r="A246" s="423">
        <v>233</v>
      </c>
      <c r="B246" s="429"/>
      <c r="C246" s="425"/>
      <c r="D246" s="425"/>
      <c r="E246" s="426"/>
      <c r="F246" s="427"/>
      <c r="G246" s="425"/>
      <c r="H246" s="428"/>
      <c r="I246" s="234" t="str">
        <f t="shared" si="4"/>
        <v/>
      </c>
      <c r="J246" s="220" t="str">
        <f>IF(B246="","",IF(YEAR(B246)='Diário 3º PA'!$O$1,MONTH(B246)-'Diário 3º PA'!$N$1+1,(YEAR(B246)-'Diário 3º PA'!$O$1)*12-'Diário 3º PA'!$N$1+1+MONTH(B246)))</f>
        <v/>
      </c>
    </row>
    <row r="247" spans="1:10" x14ac:dyDescent="0.2">
      <c r="A247" s="423">
        <v>234</v>
      </c>
      <c r="B247" s="429"/>
      <c r="C247" s="425"/>
      <c r="D247" s="425"/>
      <c r="E247" s="426"/>
      <c r="F247" s="427"/>
      <c r="G247" s="425"/>
      <c r="H247" s="428"/>
      <c r="I247" s="234" t="str">
        <f t="shared" si="4"/>
        <v/>
      </c>
      <c r="J247" s="220" t="str">
        <f>IF(B247="","",IF(YEAR(B247)='Diário 3º PA'!$O$1,MONTH(B247)-'Diário 3º PA'!$N$1+1,(YEAR(B247)-'Diário 3º PA'!$O$1)*12-'Diário 3º PA'!$N$1+1+MONTH(B247)))</f>
        <v/>
      </c>
    </row>
    <row r="248" spans="1:10" x14ac:dyDescent="0.2">
      <c r="A248" s="423">
        <v>235</v>
      </c>
      <c r="B248" s="429"/>
      <c r="C248" s="425"/>
      <c r="D248" s="425"/>
      <c r="E248" s="426"/>
      <c r="F248" s="427"/>
      <c r="G248" s="425"/>
      <c r="H248" s="428"/>
      <c r="I248" s="234" t="str">
        <f t="shared" si="4"/>
        <v/>
      </c>
      <c r="J248" s="220" t="str">
        <f>IF(B248="","",IF(YEAR(B248)='Diário 3º PA'!$O$1,MONTH(B248)-'Diário 3º PA'!$N$1+1,(YEAR(B248)-'Diário 3º PA'!$O$1)*12-'Diário 3º PA'!$N$1+1+MONTH(B248)))</f>
        <v/>
      </c>
    </row>
    <row r="249" spans="1:10" x14ac:dyDescent="0.2">
      <c r="A249" s="423">
        <v>236</v>
      </c>
      <c r="B249" s="429"/>
      <c r="C249" s="425"/>
      <c r="D249" s="425"/>
      <c r="E249" s="426"/>
      <c r="F249" s="427"/>
      <c r="G249" s="425"/>
      <c r="H249" s="428"/>
      <c r="I249" s="234" t="str">
        <f t="shared" si="4"/>
        <v/>
      </c>
      <c r="J249" s="220" t="str">
        <f>IF(B249="","",IF(YEAR(B249)='Diário 3º PA'!$O$1,MONTH(B249)-'Diário 3º PA'!$N$1+1,(YEAR(B249)-'Diário 3º PA'!$O$1)*12-'Diário 3º PA'!$N$1+1+MONTH(B249)))</f>
        <v/>
      </c>
    </row>
    <row r="250" spans="1:10" x14ac:dyDescent="0.2">
      <c r="A250" s="423">
        <v>237</v>
      </c>
      <c r="B250" s="429"/>
      <c r="C250" s="425"/>
      <c r="D250" s="425"/>
      <c r="E250" s="426"/>
      <c r="F250" s="427"/>
      <c r="G250" s="425"/>
      <c r="H250" s="428"/>
      <c r="I250" s="234" t="str">
        <f t="shared" si="4"/>
        <v/>
      </c>
      <c r="J250" s="220" t="str">
        <f>IF(B250="","",IF(YEAR(B250)='Diário 3º PA'!$O$1,MONTH(B250)-'Diário 3º PA'!$N$1+1,(YEAR(B250)-'Diário 3º PA'!$O$1)*12-'Diário 3º PA'!$N$1+1+MONTH(B250)))</f>
        <v/>
      </c>
    </row>
    <row r="251" spans="1:10" x14ac:dyDescent="0.2">
      <c r="A251" s="423">
        <v>238</v>
      </c>
      <c r="B251" s="429"/>
      <c r="C251" s="425"/>
      <c r="D251" s="425"/>
      <c r="E251" s="426"/>
      <c r="F251" s="427"/>
      <c r="G251" s="425"/>
      <c r="H251" s="428"/>
      <c r="I251" s="234" t="str">
        <f t="shared" si="4"/>
        <v/>
      </c>
      <c r="J251" s="220" t="str">
        <f>IF(B251="","",IF(YEAR(B251)='Diário 3º PA'!$O$1,MONTH(B251)-'Diário 3º PA'!$N$1+1,(YEAR(B251)-'Diário 3º PA'!$O$1)*12-'Diário 3º PA'!$N$1+1+MONTH(B251)))</f>
        <v/>
      </c>
    </row>
    <row r="252" spans="1:10" x14ac:dyDescent="0.2">
      <c r="A252" s="423">
        <v>239</v>
      </c>
      <c r="B252" s="429"/>
      <c r="C252" s="425"/>
      <c r="D252" s="425"/>
      <c r="E252" s="426"/>
      <c r="F252" s="427"/>
      <c r="G252" s="425"/>
      <c r="H252" s="428"/>
      <c r="I252" s="234" t="str">
        <f t="shared" si="4"/>
        <v/>
      </c>
      <c r="J252" s="220" t="str">
        <f>IF(B252="","",IF(YEAR(B252)='Diário 3º PA'!$O$1,MONTH(B252)-'Diário 3º PA'!$N$1+1,(YEAR(B252)-'Diário 3º PA'!$O$1)*12-'Diário 3º PA'!$N$1+1+MONTH(B252)))</f>
        <v/>
      </c>
    </row>
    <row r="253" spans="1:10" x14ac:dyDescent="0.2">
      <c r="A253" s="423">
        <v>240</v>
      </c>
      <c r="B253" s="429"/>
      <c r="C253" s="425"/>
      <c r="D253" s="425"/>
      <c r="E253" s="426"/>
      <c r="F253" s="427"/>
      <c r="G253" s="425"/>
      <c r="H253" s="428"/>
      <c r="I253" s="234" t="str">
        <f t="shared" si="4"/>
        <v/>
      </c>
      <c r="J253" s="220" t="str">
        <f>IF(B253="","",IF(YEAR(B253)='Diário 3º PA'!$O$1,MONTH(B253)-'Diário 3º PA'!$N$1+1,(YEAR(B253)-'Diário 3º PA'!$O$1)*12-'Diário 3º PA'!$N$1+1+MONTH(B253)))</f>
        <v/>
      </c>
    </row>
    <row r="254" spans="1:10" x14ac:dyDescent="0.2">
      <c r="A254" s="423">
        <v>241</v>
      </c>
      <c r="B254" s="429"/>
      <c r="C254" s="425"/>
      <c r="D254" s="425"/>
      <c r="E254" s="426"/>
      <c r="F254" s="427"/>
      <c r="G254" s="425"/>
      <c r="H254" s="428"/>
      <c r="I254" s="234" t="str">
        <f t="shared" si="4"/>
        <v/>
      </c>
      <c r="J254" s="220" t="str">
        <f>IF(B254="","",IF(YEAR(B254)='Diário 3º PA'!$O$1,MONTH(B254)-'Diário 3º PA'!$N$1+1,(YEAR(B254)-'Diário 3º PA'!$O$1)*12-'Diário 3º PA'!$N$1+1+MONTH(B254)))</f>
        <v/>
      </c>
    </row>
    <row r="255" spans="1:10" x14ac:dyDescent="0.2">
      <c r="A255" s="423">
        <v>242</v>
      </c>
      <c r="B255" s="429"/>
      <c r="C255" s="425"/>
      <c r="D255" s="425"/>
      <c r="E255" s="426"/>
      <c r="F255" s="427"/>
      <c r="G255" s="425"/>
      <c r="H255" s="428"/>
      <c r="I255" s="234" t="str">
        <f t="shared" si="4"/>
        <v/>
      </c>
      <c r="J255" s="220" t="str">
        <f>IF(B255="","",IF(YEAR(B255)='Diário 3º PA'!$O$1,MONTH(B255)-'Diário 3º PA'!$N$1+1,(YEAR(B255)-'Diário 3º PA'!$O$1)*12-'Diário 3º PA'!$N$1+1+MONTH(B255)))</f>
        <v/>
      </c>
    </row>
    <row r="256" spans="1:10" x14ac:dyDescent="0.2">
      <c r="A256" s="423">
        <v>243</v>
      </c>
      <c r="B256" s="429"/>
      <c r="C256" s="425"/>
      <c r="D256" s="425"/>
      <c r="E256" s="426"/>
      <c r="F256" s="427"/>
      <c r="G256" s="425"/>
      <c r="H256" s="428"/>
      <c r="I256" s="234" t="str">
        <f t="shared" si="4"/>
        <v/>
      </c>
      <c r="J256" s="220" t="str">
        <f>IF(B256="","",IF(YEAR(B256)='Diário 3º PA'!$O$1,MONTH(B256)-'Diário 3º PA'!$N$1+1,(YEAR(B256)-'Diário 3º PA'!$O$1)*12-'Diário 3º PA'!$N$1+1+MONTH(B256)))</f>
        <v/>
      </c>
    </row>
    <row r="257" spans="1:10" x14ac:dyDescent="0.2">
      <c r="A257" s="423">
        <v>244</v>
      </c>
      <c r="B257" s="429"/>
      <c r="C257" s="425"/>
      <c r="D257" s="425"/>
      <c r="E257" s="426"/>
      <c r="F257" s="427"/>
      <c r="G257" s="425"/>
      <c r="H257" s="428"/>
      <c r="I257" s="234" t="str">
        <f t="shared" si="4"/>
        <v/>
      </c>
      <c r="J257" s="220" t="str">
        <f>IF(B257="","",IF(YEAR(B257)='Diário 3º PA'!$O$1,MONTH(B257)-'Diário 3º PA'!$N$1+1,(YEAR(B257)-'Diário 3º PA'!$O$1)*12-'Diário 3º PA'!$N$1+1+MONTH(B257)))</f>
        <v/>
      </c>
    </row>
    <row r="258" spans="1:10" x14ac:dyDescent="0.2">
      <c r="A258" s="423">
        <v>245</v>
      </c>
      <c r="B258" s="429"/>
      <c r="C258" s="425"/>
      <c r="D258" s="425"/>
      <c r="E258" s="426"/>
      <c r="F258" s="427"/>
      <c r="G258" s="425"/>
      <c r="H258" s="428"/>
      <c r="I258" s="234" t="str">
        <f t="shared" si="4"/>
        <v/>
      </c>
      <c r="J258" s="220" t="str">
        <f>IF(B258="","",IF(YEAR(B258)='Diário 3º PA'!$O$1,MONTH(B258)-'Diário 3º PA'!$N$1+1,(YEAR(B258)-'Diário 3º PA'!$O$1)*12-'Diário 3º PA'!$N$1+1+MONTH(B258)))</f>
        <v/>
      </c>
    </row>
    <row r="259" spans="1:10" x14ac:dyDescent="0.2">
      <c r="A259" s="423">
        <v>246</v>
      </c>
      <c r="B259" s="429"/>
      <c r="C259" s="425"/>
      <c r="D259" s="425"/>
      <c r="E259" s="426"/>
      <c r="F259" s="427"/>
      <c r="G259" s="425"/>
      <c r="H259" s="428"/>
      <c r="I259" s="234" t="str">
        <f t="shared" si="4"/>
        <v/>
      </c>
      <c r="J259" s="220" t="str">
        <f>IF(B259="","",IF(YEAR(B259)='Diário 3º PA'!$O$1,MONTH(B259)-'Diário 3º PA'!$N$1+1,(YEAR(B259)-'Diário 3º PA'!$O$1)*12-'Diário 3º PA'!$N$1+1+MONTH(B259)))</f>
        <v/>
      </c>
    </row>
    <row r="260" spans="1:10" x14ac:dyDescent="0.2">
      <c r="A260" s="423">
        <v>247</v>
      </c>
      <c r="B260" s="429"/>
      <c r="C260" s="425"/>
      <c r="D260" s="425"/>
      <c r="E260" s="426"/>
      <c r="F260" s="427"/>
      <c r="G260" s="425"/>
      <c r="H260" s="428"/>
      <c r="I260" s="234" t="str">
        <f t="shared" si="4"/>
        <v/>
      </c>
      <c r="J260" s="220" t="str">
        <f>IF(B260="","",IF(YEAR(B260)='Diário 3º PA'!$O$1,MONTH(B260)-'Diário 3º PA'!$N$1+1,(YEAR(B260)-'Diário 3º PA'!$O$1)*12-'Diário 3º PA'!$N$1+1+MONTH(B260)))</f>
        <v/>
      </c>
    </row>
    <row r="261" spans="1:10" x14ac:dyDescent="0.2">
      <c r="A261" s="423">
        <v>248</v>
      </c>
      <c r="B261" s="429"/>
      <c r="C261" s="425"/>
      <c r="D261" s="425"/>
      <c r="E261" s="426"/>
      <c r="F261" s="427"/>
      <c r="G261" s="425"/>
      <c r="H261" s="428"/>
      <c r="I261" s="234" t="str">
        <f t="shared" si="4"/>
        <v/>
      </c>
      <c r="J261" s="220" t="str">
        <f>IF(B261="","",IF(YEAR(B261)='Diário 3º PA'!$O$1,MONTH(B261)-'Diário 3º PA'!$N$1+1,(YEAR(B261)-'Diário 3º PA'!$O$1)*12-'Diário 3º PA'!$N$1+1+MONTH(B261)))</f>
        <v/>
      </c>
    </row>
    <row r="262" spans="1:10" x14ac:dyDescent="0.2">
      <c r="A262" s="423">
        <v>249</v>
      </c>
      <c r="B262" s="429"/>
      <c r="C262" s="425"/>
      <c r="D262" s="425"/>
      <c r="E262" s="426"/>
      <c r="F262" s="427"/>
      <c r="G262" s="425"/>
      <c r="H262" s="428"/>
      <c r="I262" s="234" t="str">
        <f t="shared" si="4"/>
        <v/>
      </c>
      <c r="J262" s="220" t="str">
        <f>IF(B262="","",IF(YEAR(B262)='Diário 3º PA'!$O$1,MONTH(B262)-'Diário 3º PA'!$N$1+1,(YEAR(B262)-'Diário 3º PA'!$O$1)*12-'Diário 3º PA'!$N$1+1+MONTH(B262)))</f>
        <v/>
      </c>
    </row>
    <row r="263" spans="1:10" ht="13.5" thickBot="1" x14ac:dyDescent="0.25">
      <c r="A263" s="430">
        <v>250</v>
      </c>
      <c r="B263" s="431"/>
      <c r="C263" s="432"/>
      <c r="D263" s="432"/>
      <c r="E263" s="433"/>
      <c r="F263" s="434"/>
      <c r="G263" s="432"/>
      <c r="H263" s="435"/>
      <c r="I263" s="234" t="str">
        <f t="shared" si="4"/>
        <v/>
      </c>
      <c r="J263" s="220" t="str">
        <f>IF(B263="","",IF(YEAR(B263)='Diário 3º PA'!$O$1,MONTH(B263)-'Diário 3º PA'!$N$1+1,(YEAR(B263)-'Diário 3º PA'!$O$1)*12-'Diário 3º PA'!$N$1+1+MONTH(B263)))</f>
        <v/>
      </c>
    </row>
    <row r="264" spans="1:10" x14ac:dyDescent="0.2">
      <c r="F264" s="221"/>
      <c r="G264" s="221"/>
      <c r="H264" s="221"/>
    </row>
    <row r="265" spans="1:10" x14ac:dyDescent="0.2">
      <c r="F265" s="221"/>
      <c r="G265" s="221"/>
      <c r="H265" s="221"/>
    </row>
  </sheetData>
  <sheetProtection formatRows="0" insertRows="0"/>
  <autoFilter ref="A4:J263"/>
  <mergeCells count="3">
    <mergeCell ref="A1:H1"/>
    <mergeCell ref="A2:H2"/>
    <mergeCell ref="A3:H3"/>
  </mergeCells>
  <dataValidations count="5">
    <dataValidation type="list" allowBlank="1" showInputMessage="1" showErrorMessage="1" sqref="C7:C263">
      <formula1>Categorias</formula1>
    </dataValidation>
    <dataValidation type="list" allowBlank="1" showInputMessage="1" showErrorMessage="1" sqref="D5:D69">
      <formula1>INDIRECT($K5)</formula1>
    </dataValidation>
    <dataValidation type="list" allowBlank="1" showInputMessage="1" showErrorMessage="1" sqref="C5:C6">
      <formula1>#REF!</formula1>
    </dataValidation>
    <dataValidation type="list" allowBlank="1" showInputMessage="1" showErrorMessage="1" sqref="D70:D263">
      <formula1>INDIRECT($I70)</formula1>
    </dataValidation>
    <dataValidation type="list" allowBlank="1" showInputMessage="1" showErrorMessage="1" sqref="F5:F263">
      <formula1>VinculoPT</formula1>
    </dataValidation>
  </dataValidations>
  <printOptions horizontalCentered="1"/>
  <pageMargins left="0.19685039370078741" right="0.19685039370078741" top="0.59055118110236227" bottom="0.59055118110236227" header="0" footer="0"/>
  <pageSetup paperSize="9" scale="67"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Q4258"/>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K7" sqref="K7"/>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22" customWidth="1"/>
    <col min="10" max="10" width="17.28515625" style="321" customWidth="1"/>
    <col min="11" max="11" width="14.7109375" style="322" customWidth="1"/>
    <col min="12" max="12" width="20.140625" style="321" customWidth="1"/>
    <col min="13" max="13" width="12.42578125" style="52" customWidth="1"/>
    <col min="14" max="14" width="10.28515625" style="91" hidden="1" customWidth="1"/>
    <col min="15" max="15" width="8.5703125" style="91" hidden="1" customWidth="1"/>
    <col min="16" max="16" width="11.28515625" style="87" hidden="1" customWidth="1"/>
    <col min="17" max="16384" width="9.140625" style="87"/>
  </cols>
  <sheetData>
    <row r="1" spans="1:16" ht="18"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537"/>
      <c r="M1" s="537"/>
      <c r="N1" s="88">
        <f>IF(Resumo!$C$5="","",MONTH(Resumo!$C$5))</f>
        <v>1</v>
      </c>
      <c r="O1" s="88">
        <f>YEAR(Resumo!$C$5)</f>
        <v>2022</v>
      </c>
    </row>
    <row r="2" spans="1:16" ht="18" customHeight="1" thickBot="1" x14ac:dyDescent="0.25">
      <c r="A2" s="567" t="str">
        <f>"Tabela 9 - Diário de Entradas e Saídas do Contrato de Gestão - "&amp;LEFT(Capa!A14,1)&amp;"º Período Avaliatório"</f>
        <v>Tabela 9 - Diário de Entradas e Saídas do Contrato de Gestão - 3º Período Avaliatório</v>
      </c>
      <c r="B2" s="567"/>
      <c r="C2" s="567"/>
      <c r="D2" s="567"/>
      <c r="E2" s="567"/>
      <c r="F2" s="567"/>
      <c r="G2" s="567"/>
      <c r="H2" s="567"/>
      <c r="I2" s="567"/>
      <c r="J2" s="567"/>
      <c r="K2" s="567"/>
      <c r="L2" s="567"/>
      <c r="M2" s="567"/>
      <c r="N2" s="89"/>
      <c r="O2" s="89"/>
    </row>
    <row r="3" spans="1:16" s="90" customFormat="1" ht="39" customHeight="1" thickBot="1" x14ac:dyDescent="0.25">
      <c r="A3" s="54" t="s">
        <v>597</v>
      </c>
      <c r="B3" s="54" t="s">
        <v>598</v>
      </c>
      <c r="C3" s="55" t="s">
        <v>522</v>
      </c>
      <c r="D3" s="54" t="s">
        <v>518</v>
      </c>
      <c r="E3" s="55" t="s">
        <v>416</v>
      </c>
      <c r="F3" s="55" t="s">
        <v>599</v>
      </c>
      <c r="G3" s="55" t="s">
        <v>521</v>
      </c>
      <c r="H3" s="55" t="s">
        <v>519</v>
      </c>
      <c r="I3" s="98" t="s">
        <v>520</v>
      </c>
      <c r="J3" s="55" t="s">
        <v>601</v>
      </c>
      <c r="K3" s="98" t="s">
        <v>602</v>
      </c>
      <c r="L3" s="55" t="s">
        <v>603</v>
      </c>
      <c r="M3" s="55" t="s">
        <v>604</v>
      </c>
      <c r="N3" s="69" t="s">
        <v>605</v>
      </c>
      <c r="O3" s="69" t="s">
        <v>606</v>
      </c>
      <c r="P3" s="69" t="s">
        <v>518</v>
      </c>
    </row>
    <row r="4" spans="1:16" ht="25.5" x14ac:dyDescent="0.2">
      <c r="A4" s="374">
        <f>IF(B4="","",ROW()-ROW($A$3))</f>
        <v>1</v>
      </c>
      <c r="B4" s="351">
        <v>44564</v>
      </c>
      <c r="C4" s="367">
        <v>44531</v>
      </c>
      <c r="D4" s="353" t="s">
        <v>107</v>
      </c>
      <c r="E4" s="353" t="s">
        <v>224</v>
      </c>
      <c r="F4" s="354">
        <v>7790.58</v>
      </c>
      <c r="G4" s="355" t="s">
        <v>607</v>
      </c>
      <c r="H4" s="353" t="s">
        <v>127</v>
      </c>
      <c r="I4" s="357" t="s">
        <v>608</v>
      </c>
      <c r="J4" s="356" t="s">
        <v>609</v>
      </c>
      <c r="K4" s="357" t="s">
        <v>610</v>
      </c>
      <c r="L4" s="356" t="s">
        <v>611</v>
      </c>
      <c r="M4" s="368">
        <v>44547</v>
      </c>
      <c r="N4" s="70">
        <f t="shared" ref="N4:O4" si="0">IF(B4=0,0,IF(YEAR(B4)=$O$1,MONTH(B4)-$N$1+1,(YEAR(B4)-$O$1)*12-$N$1+1+MONTH(B4)))</f>
        <v>1</v>
      </c>
      <c r="O4" s="70">
        <f t="shared" si="0"/>
        <v>0</v>
      </c>
      <c r="P4" s="135" t="str">
        <f>SUBSTITUTE(D4," ","_")</f>
        <v>Gastos_Gerais</v>
      </c>
    </row>
    <row r="5" spans="1:16" s="325" customFormat="1" ht="25.5" x14ac:dyDescent="0.2">
      <c r="A5" s="374">
        <f t="shared" ref="A5:A63" si="1">IF(B5="","",ROW()-ROW($A$3))</f>
        <v>2</v>
      </c>
      <c r="B5" s="370">
        <v>44564</v>
      </c>
      <c r="C5" s="376">
        <v>44531</v>
      </c>
      <c r="D5" s="362" t="s">
        <v>107</v>
      </c>
      <c r="E5" s="362" t="s">
        <v>360</v>
      </c>
      <c r="F5" s="372">
        <v>41.3</v>
      </c>
      <c r="G5" s="362" t="s">
        <v>612</v>
      </c>
      <c r="H5" s="362" t="s">
        <v>126</v>
      </c>
      <c r="I5" s="364" t="s">
        <v>613</v>
      </c>
      <c r="J5" s="363" t="s">
        <v>609</v>
      </c>
      <c r="K5" s="364" t="s">
        <v>420</v>
      </c>
      <c r="L5" s="363">
        <v>14592</v>
      </c>
      <c r="M5" s="373">
        <v>44550</v>
      </c>
      <c r="N5" s="70">
        <f t="shared" ref="N5:N7" si="2">IF(B5=0,0,IF(YEAR(B5)=$O$1,MONTH(B5)-$N$1+1,(YEAR(B5)-$O$1)*12-$N$1+1+MONTH(B5)))</f>
        <v>1</v>
      </c>
      <c r="O5" s="70">
        <f t="shared" ref="O5:O7" si="3">IF(C5=0,0,IF(YEAR(C5)=$O$1,MONTH(C5)-$N$1+1,(YEAR(C5)-$O$1)*12-$N$1+1+MONTH(C5)))</f>
        <v>0</v>
      </c>
      <c r="P5" s="135" t="str">
        <f t="shared" ref="P5:P7" si="4">SUBSTITUTE(D5," ","_")</f>
        <v>Gastos_Gerais</v>
      </c>
    </row>
    <row r="6" spans="1:16" ht="25.5" x14ac:dyDescent="0.2">
      <c r="A6" s="374">
        <f t="shared" si="1"/>
        <v>3</v>
      </c>
      <c r="B6" s="375">
        <v>44564</v>
      </c>
      <c r="C6" s="376">
        <v>44531</v>
      </c>
      <c r="D6" s="362" t="s">
        <v>107</v>
      </c>
      <c r="E6" s="362" t="s">
        <v>328</v>
      </c>
      <c r="F6" s="378">
        <v>2140</v>
      </c>
      <c r="G6" s="379" t="s">
        <v>614</v>
      </c>
      <c r="H6" s="362" t="s">
        <v>546</v>
      </c>
      <c r="I6" s="381" t="s">
        <v>615</v>
      </c>
      <c r="J6" s="380" t="s">
        <v>609</v>
      </c>
      <c r="K6" s="381" t="s">
        <v>420</v>
      </c>
      <c r="L6" s="380">
        <v>868</v>
      </c>
      <c r="M6" s="382">
        <v>44557</v>
      </c>
      <c r="N6" s="70">
        <f t="shared" si="2"/>
        <v>1</v>
      </c>
      <c r="O6" s="70">
        <f t="shared" si="3"/>
        <v>0</v>
      </c>
      <c r="P6" s="135" t="str">
        <f t="shared" si="4"/>
        <v>Gastos_Gerais</v>
      </c>
    </row>
    <row r="7" spans="1:16" ht="25.5" x14ac:dyDescent="0.2">
      <c r="A7" s="374">
        <f t="shared" si="1"/>
        <v>4</v>
      </c>
      <c r="B7" s="358">
        <v>44564</v>
      </c>
      <c r="C7" s="376">
        <v>44531</v>
      </c>
      <c r="D7" s="362" t="s">
        <v>107</v>
      </c>
      <c r="E7" s="362" t="s">
        <v>328</v>
      </c>
      <c r="F7" s="361">
        <v>1297</v>
      </c>
      <c r="G7" s="362" t="s">
        <v>616</v>
      </c>
      <c r="H7" s="362" t="s">
        <v>546</v>
      </c>
      <c r="I7" s="364" t="s">
        <v>615</v>
      </c>
      <c r="J7" s="363" t="s">
        <v>609</v>
      </c>
      <c r="K7" s="364" t="s">
        <v>420</v>
      </c>
      <c r="L7" s="363">
        <v>2594</v>
      </c>
      <c r="M7" s="382">
        <v>44557</v>
      </c>
      <c r="N7" s="70">
        <f t="shared" si="2"/>
        <v>1</v>
      </c>
      <c r="O7" s="70">
        <f t="shared" si="3"/>
        <v>0</v>
      </c>
      <c r="P7" s="135" t="str">
        <f t="shared" si="4"/>
        <v>Gastos_Gerais</v>
      </c>
    </row>
    <row r="8" spans="1:16" ht="25.5" x14ac:dyDescent="0.2">
      <c r="A8" s="374">
        <f t="shared" si="1"/>
        <v>5</v>
      </c>
      <c r="B8" s="370">
        <v>44564</v>
      </c>
      <c r="C8" s="371">
        <v>44531</v>
      </c>
      <c r="D8" s="362" t="s">
        <v>107</v>
      </c>
      <c r="E8" s="362" t="s">
        <v>296</v>
      </c>
      <c r="F8" s="372">
        <v>359.17</v>
      </c>
      <c r="G8" s="362" t="s">
        <v>617</v>
      </c>
      <c r="H8" s="362" t="s">
        <v>120</v>
      </c>
      <c r="I8" s="364" t="s">
        <v>618</v>
      </c>
      <c r="J8" s="363" t="s">
        <v>609</v>
      </c>
      <c r="K8" s="364" t="s">
        <v>420</v>
      </c>
      <c r="L8" s="363">
        <v>202133</v>
      </c>
      <c r="M8" s="382">
        <v>44557</v>
      </c>
      <c r="N8" s="70">
        <f t="shared" ref="N8:N13" si="5">IF(B8=0,0,IF(YEAR(B8)=$O$1,MONTH(B8)-$N$1+1,(YEAR(B8)-$O$1)*12-$N$1+1+MONTH(B8)))</f>
        <v>1</v>
      </c>
      <c r="O8" s="70">
        <f t="shared" ref="O8:O13" si="6">IF(C8=0,0,IF(YEAR(C8)=$O$1,MONTH(C8)-$N$1+1,(YEAR(C8)-$O$1)*12-$N$1+1+MONTH(C8)))</f>
        <v>0</v>
      </c>
      <c r="P8" s="135" t="str">
        <f t="shared" ref="P8:P13" si="7">SUBSTITUTE(D8," ","_")</f>
        <v>Gastos_Gerais</v>
      </c>
    </row>
    <row r="9" spans="1:16" ht="25.5" x14ac:dyDescent="0.2">
      <c r="A9" s="374">
        <f t="shared" si="1"/>
        <v>6</v>
      </c>
      <c r="B9" s="358">
        <v>44564</v>
      </c>
      <c r="C9" s="383">
        <v>44562</v>
      </c>
      <c r="D9" s="360" t="s">
        <v>107</v>
      </c>
      <c r="E9" s="360" t="s">
        <v>300</v>
      </c>
      <c r="F9" s="361">
        <v>994.7</v>
      </c>
      <c r="G9" s="362" t="s">
        <v>619</v>
      </c>
      <c r="H9" s="360" t="s">
        <v>121</v>
      </c>
      <c r="I9" s="364" t="s">
        <v>620</v>
      </c>
      <c r="J9" s="363" t="s">
        <v>609</v>
      </c>
      <c r="K9" s="364" t="s">
        <v>420</v>
      </c>
      <c r="L9" s="363">
        <v>29615</v>
      </c>
      <c r="M9" s="382">
        <v>44559</v>
      </c>
      <c r="N9" s="70">
        <f t="shared" si="5"/>
        <v>1</v>
      </c>
      <c r="O9" s="70">
        <f t="shared" si="6"/>
        <v>1</v>
      </c>
      <c r="P9" s="135" t="str">
        <f t="shared" si="7"/>
        <v>Gastos_Gerais</v>
      </c>
    </row>
    <row r="10" spans="1:16" ht="25.5" x14ac:dyDescent="0.2">
      <c r="A10" s="374">
        <f t="shared" si="1"/>
        <v>7</v>
      </c>
      <c r="B10" s="358">
        <v>44564</v>
      </c>
      <c r="C10" s="383">
        <v>44531</v>
      </c>
      <c r="D10" s="360" t="s">
        <v>107</v>
      </c>
      <c r="E10" s="360" t="s">
        <v>368</v>
      </c>
      <c r="F10" s="361">
        <v>1587.17</v>
      </c>
      <c r="G10" s="362" t="s">
        <v>621</v>
      </c>
      <c r="H10" s="360" t="s">
        <v>124</v>
      </c>
      <c r="I10" s="364" t="s">
        <v>622</v>
      </c>
      <c r="J10" s="363" t="s">
        <v>609</v>
      </c>
      <c r="K10" s="364" t="s">
        <v>420</v>
      </c>
      <c r="L10" s="363">
        <v>26915</v>
      </c>
      <c r="M10" s="382">
        <v>44550</v>
      </c>
      <c r="N10" s="70">
        <f t="shared" si="5"/>
        <v>1</v>
      </c>
      <c r="O10" s="70">
        <f t="shared" si="6"/>
        <v>0</v>
      </c>
      <c r="P10" s="135" t="str">
        <f t="shared" si="7"/>
        <v>Gastos_Gerais</v>
      </c>
    </row>
    <row r="11" spans="1:16" ht="25.5" x14ac:dyDescent="0.2">
      <c r="A11" s="374">
        <f t="shared" si="1"/>
        <v>8</v>
      </c>
      <c r="B11" s="358">
        <v>44564</v>
      </c>
      <c r="C11" s="383">
        <v>44531</v>
      </c>
      <c r="D11" s="360" t="s">
        <v>107</v>
      </c>
      <c r="E11" s="360" t="s">
        <v>310</v>
      </c>
      <c r="F11" s="361">
        <v>595.4</v>
      </c>
      <c r="G11" s="362" t="s">
        <v>623</v>
      </c>
      <c r="H11" s="360" t="s">
        <v>131</v>
      </c>
      <c r="I11" s="364" t="s">
        <v>624</v>
      </c>
      <c r="J11" s="363" t="s">
        <v>609</v>
      </c>
      <c r="K11" s="364" t="s">
        <v>420</v>
      </c>
      <c r="L11" s="363">
        <v>25577</v>
      </c>
      <c r="M11" s="382">
        <v>44557</v>
      </c>
      <c r="N11" s="70">
        <f t="shared" si="5"/>
        <v>1</v>
      </c>
      <c r="O11" s="70">
        <f t="shared" si="6"/>
        <v>0</v>
      </c>
      <c r="P11" s="135" t="str">
        <f t="shared" si="7"/>
        <v>Gastos_Gerais</v>
      </c>
    </row>
    <row r="12" spans="1:16" ht="36" x14ac:dyDescent="0.2">
      <c r="A12" s="374">
        <f t="shared" si="1"/>
        <v>9</v>
      </c>
      <c r="B12" s="358">
        <v>44564</v>
      </c>
      <c r="C12" s="383">
        <v>44562</v>
      </c>
      <c r="D12" s="360" t="s">
        <v>107</v>
      </c>
      <c r="E12" s="360" t="s">
        <v>320</v>
      </c>
      <c r="F12" s="361">
        <v>2000</v>
      </c>
      <c r="G12" s="362" t="s">
        <v>625</v>
      </c>
      <c r="H12" s="360" t="s">
        <v>123</v>
      </c>
      <c r="I12" s="364" t="s">
        <v>626</v>
      </c>
      <c r="J12" s="363" t="s">
        <v>609</v>
      </c>
      <c r="K12" s="364" t="s">
        <v>420</v>
      </c>
      <c r="L12" s="363">
        <v>1813270</v>
      </c>
      <c r="M12" s="382">
        <v>44565</v>
      </c>
      <c r="N12" s="70">
        <f t="shared" si="5"/>
        <v>1</v>
      </c>
      <c r="O12" s="70">
        <f t="shared" si="6"/>
        <v>1</v>
      </c>
      <c r="P12" s="135" t="str">
        <f t="shared" si="7"/>
        <v>Gastos_Gerais</v>
      </c>
    </row>
    <row r="13" spans="1:16" ht="25.5" x14ac:dyDescent="0.2">
      <c r="A13" s="374">
        <f t="shared" si="1"/>
        <v>10</v>
      </c>
      <c r="B13" s="358">
        <v>44564</v>
      </c>
      <c r="C13" s="383">
        <v>44562</v>
      </c>
      <c r="D13" s="360" t="s">
        <v>107</v>
      </c>
      <c r="E13" s="360" t="s">
        <v>294</v>
      </c>
      <c r="F13" s="361">
        <v>319</v>
      </c>
      <c r="G13" s="362" t="s">
        <v>627</v>
      </c>
      <c r="H13" s="360" t="s">
        <v>122</v>
      </c>
      <c r="I13" s="364" t="s">
        <v>628</v>
      </c>
      <c r="J13" s="363" t="s">
        <v>629</v>
      </c>
      <c r="K13" s="364" t="s">
        <v>420</v>
      </c>
      <c r="L13" s="363">
        <v>5</v>
      </c>
      <c r="M13" s="382">
        <v>44559</v>
      </c>
      <c r="N13" s="70">
        <f t="shared" si="5"/>
        <v>1</v>
      </c>
      <c r="O13" s="70">
        <f t="shared" si="6"/>
        <v>1</v>
      </c>
      <c r="P13" s="135" t="str">
        <f t="shared" si="7"/>
        <v>Gastos_Gerais</v>
      </c>
    </row>
    <row r="14" spans="1:16" ht="36" x14ac:dyDescent="0.2">
      <c r="A14" s="374">
        <f t="shared" si="1"/>
        <v>11</v>
      </c>
      <c r="B14" s="370">
        <v>44564</v>
      </c>
      <c r="C14" s="371">
        <v>44562</v>
      </c>
      <c r="D14" s="362" t="s">
        <v>107</v>
      </c>
      <c r="E14" s="362" t="s">
        <v>358</v>
      </c>
      <c r="F14" s="372">
        <v>566.70000000000005</v>
      </c>
      <c r="G14" s="362" t="s">
        <v>630</v>
      </c>
      <c r="H14" s="362" t="s">
        <v>128</v>
      </c>
      <c r="I14" s="364" t="s">
        <v>631</v>
      </c>
      <c r="J14" s="363" t="s">
        <v>629</v>
      </c>
      <c r="K14" s="364" t="s">
        <v>420</v>
      </c>
      <c r="L14" s="363">
        <v>646</v>
      </c>
      <c r="M14" s="382">
        <v>44560</v>
      </c>
      <c r="N14" s="70">
        <f t="shared" ref="N14:N33" si="8">IF(B14=0,0,IF(YEAR(B14)=$O$1,MONTH(B14)-$N$1+1,(YEAR(B14)-$O$1)*12-$N$1+1+MONTH(B14)))</f>
        <v>1</v>
      </c>
      <c r="O14" s="70">
        <f t="shared" ref="O14:O33" si="9">IF(C14=0,0,IF(YEAR(C14)=$O$1,MONTH(C14)-$N$1+1,(YEAR(C14)-$O$1)*12-$N$1+1+MONTH(C14)))</f>
        <v>1</v>
      </c>
      <c r="P14" s="135" t="str">
        <f t="shared" ref="P14:P33" si="10">SUBSTITUTE(D14," ","_")</f>
        <v>Gastos_Gerais</v>
      </c>
    </row>
    <row r="15" spans="1:16" ht="36" x14ac:dyDescent="0.2">
      <c r="A15" s="374">
        <f t="shared" si="1"/>
        <v>12</v>
      </c>
      <c r="B15" s="358">
        <v>44565</v>
      </c>
      <c r="C15" s="383">
        <v>44562</v>
      </c>
      <c r="D15" s="360" t="s">
        <v>107</v>
      </c>
      <c r="E15" s="360" t="s">
        <v>397</v>
      </c>
      <c r="F15" s="361">
        <v>365.93</v>
      </c>
      <c r="G15" s="362" t="s">
        <v>632</v>
      </c>
      <c r="H15" s="360" t="s">
        <v>128</v>
      </c>
      <c r="I15" s="364" t="s">
        <v>633</v>
      </c>
      <c r="J15" s="363" t="s">
        <v>609</v>
      </c>
      <c r="K15" s="364" t="s">
        <v>420</v>
      </c>
      <c r="L15" s="363">
        <v>2226</v>
      </c>
      <c r="M15" s="382">
        <v>44558</v>
      </c>
      <c r="N15" s="70">
        <f t="shared" si="8"/>
        <v>1</v>
      </c>
      <c r="O15" s="70">
        <f t="shared" si="9"/>
        <v>1</v>
      </c>
      <c r="P15" s="135" t="str">
        <f t="shared" si="10"/>
        <v>Gastos_Gerais</v>
      </c>
    </row>
    <row r="16" spans="1:16" ht="25.5" x14ac:dyDescent="0.2">
      <c r="A16" s="374">
        <f t="shared" si="1"/>
        <v>13</v>
      </c>
      <c r="B16" s="358">
        <v>44565</v>
      </c>
      <c r="C16" s="383">
        <v>44562</v>
      </c>
      <c r="D16" s="360" t="s">
        <v>107</v>
      </c>
      <c r="E16" s="360" t="s">
        <v>326</v>
      </c>
      <c r="F16" s="361">
        <v>692.86</v>
      </c>
      <c r="G16" s="362" t="s">
        <v>634</v>
      </c>
      <c r="H16" s="360" t="s">
        <v>120</v>
      </c>
      <c r="I16" s="364" t="s">
        <v>635</v>
      </c>
      <c r="J16" s="363" t="s">
        <v>609</v>
      </c>
      <c r="K16" s="364" t="s">
        <v>609</v>
      </c>
      <c r="L16" s="363">
        <v>83223827</v>
      </c>
      <c r="M16" s="382">
        <v>44558</v>
      </c>
      <c r="N16" s="70">
        <f t="shared" si="8"/>
        <v>1</v>
      </c>
      <c r="O16" s="70">
        <f t="shared" si="9"/>
        <v>1</v>
      </c>
      <c r="P16" s="135" t="str">
        <f t="shared" si="10"/>
        <v>Gastos_Gerais</v>
      </c>
    </row>
    <row r="17" spans="1:16" ht="25.5" x14ac:dyDescent="0.2">
      <c r="A17" s="369">
        <f t="shared" si="1"/>
        <v>14</v>
      </c>
      <c r="B17" s="370">
        <v>44565</v>
      </c>
      <c r="C17" s="371">
        <v>44562</v>
      </c>
      <c r="D17" s="362" t="s">
        <v>107</v>
      </c>
      <c r="E17" s="360" t="s">
        <v>346</v>
      </c>
      <c r="F17" s="372">
        <v>386</v>
      </c>
      <c r="G17" s="362" t="s">
        <v>636</v>
      </c>
      <c r="H17" s="362" t="s">
        <v>122</v>
      </c>
      <c r="I17" s="364" t="s">
        <v>637</v>
      </c>
      <c r="J17" s="363" t="s">
        <v>609</v>
      </c>
      <c r="K17" s="364" t="s">
        <v>420</v>
      </c>
      <c r="L17" s="363">
        <v>19703</v>
      </c>
      <c r="M17" s="382">
        <v>44546</v>
      </c>
      <c r="N17" s="70">
        <f t="shared" si="8"/>
        <v>1</v>
      </c>
      <c r="O17" s="70">
        <f t="shared" si="9"/>
        <v>1</v>
      </c>
      <c r="P17" s="135" t="str">
        <f t="shared" si="10"/>
        <v>Gastos_Gerais</v>
      </c>
    </row>
    <row r="18" spans="1:16" ht="38.25" x14ac:dyDescent="0.2">
      <c r="A18" s="374">
        <f t="shared" si="1"/>
        <v>15</v>
      </c>
      <c r="B18" s="358">
        <v>44565</v>
      </c>
      <c r="C18" s="383">
        <v>44562</v>
      </c>
      <c r="D18" s="360" t="s">
        <v>109</v>
      </c>
      <c r="E18" s="360" t="s">
        <v>381</v>
      </c>
      <c r="F18" s="361">
        <v>2388</v>
      </c>
      <c r="G18" s="360" t="s">
        <v>638</v>
      </c>
      <c r="H18" s="360" t="s">
        <v>132</v>
      </c>
      <c r="I18" s="364" t="s">
        <v>639</v>
      </c>
      <c r="J18" s="363" t="s">
        <v>609</v>
      </c>
      <c r="K18" s="364" t="s">
        <v>420</v>
      </c>
      <c r="L18" s="363">
        <v>12654</v>
      </c>
      <c r="M18" s="382">
        <v>44544</v>
      </c>
      <c r="N18" s="70">
        <f t="shared" si="8"/>
        <v>1</v>
      </c>
      <c r="O18" s="70">
        <f t="shared" si="9"/>
        <v>1</v>
      </c>
      <c r="P18" s="135" t="str">
        <f t="shared" si="10"/>
        <v>Aquisição_de_Bens_Permanentes</v>
      </c>
    </row>
    <row r="19" spans="1:16" ht="25.5" x14ac:dyDescent="0.2">
      <c r="A19" s="374">
        <f t="shared" si="1"/>
        <v>16</v>
      </c>
      <c r="B19" s="358">
        <v>44565</v>
      </c>
      <c r="C19" s="383">
        <v>44562</v>
      </c>
      <c r="D19" s="360" t="s">
        <v>107</v>
      </c>
      <c r="E19" s="360" t="s">
        <v>346</v>
      </c>
      <c r="F19" s="361">
        <v>98</v>
      </c>
      <c r="G19" s="360" t="s">
        <v>640</v>
      </c>
      <c r="H19" s="360" t="s">
        <v>124</v>
      </c>
      <c r="I19" s="364" t="s">
        <v>641</v>
      </c>
      <c r="J19" s="363" t="s">
        <v>609</v>
      </c>
      <c r="K19" s="364" t="s">
        <v>420</v>
      </c>
      <c r="L19" s="363">
        <v>21312</v>
      </c>
      <c r="M19" s="382">
        <v>44551</v>
      </c>
      <c r="N19" s="70">
        <f t="shared" si="8"/>
        <v>1</v>
      </c>
      <c r="O19" s="70">
        <f t="shared" si="9"/>
        <v>1</v>
      </c>
      <c r="P19" s="135" t="str">
        <f t="shared" si="10"/>
        <v>Gastos_Gerais</v>
      </c>
    </row>
    <row r="20" spans="1:16" ht="25.5" x14ac:dyDescent="0.2">
      <c r="A20" s="374">
        <f t="shared" si="1"/>
        <v>17</v>
      </c>
      <c r="B20" s="358">
        <v>44565</v>
      </c>
      <c r="C20" s="383">
        <v>44562</v>
      </c>
      <c r="D20" s="360" t="s">
        <v>107</v>
      </c>
      <c r="E20" s="360" t="s">
        <v>346</v>
      </c>
      <c r="F20" s="361">
        <v>2166.4</v>
      </c>
      <c r="G20" s="360" t="s">
        <v>642</v>
      </c>
      <c r="H20" s="360" t="s">
        <v>130</v>
      </c>
      <c r="I20" s="364" t="s">
        <v>643</v>
      </c>
      <c r="J20" s="363" t="s">
        <v>609</v>
      </c>
      <c r="K20" s="364" t="s">
        <v>420</v>
      </c>
      <c r="L20" s="363">
        <v>3372</v>
      </c>
      <c r="M20" s="382">
        <v>44552</v>
      </c>
      <c r="N20" s="70">
        <f t="shared" si="8"/>
        <v>1</v>
      </c>
      <c r="O20" s="70">
        <f t="shared" si="9"/>
        <v>1</v>
      </c>
      <c r="P20" s="135" t="str">
        <f t="shared" si="10"/>
        <v>Gastos_Gerais</v>
      </c>
    </row>
    <row r="21" spans="1:16" ht="25.5" x14ac:dyDescent="0.2">
      <c r="A21" s="374">
        <f t="shared" si="1"/>
        <v>18</v>
      </c>
      <c r="B21" s="358">
        <v>44565</v>
      </c>
      <c r="C21" s="383">
        <v>44562</v>
      </c>
      <c r="D21" s="360" t="s">
        <v>96</v>
      </c>
      <c r="E21" s="360" t="s">
        <v>196</v>
      </c>
      <c r="F21" s="361">
        <v>115.33</v>
      </c>
      <c r="G21" s="360" t="s">
        <v>644</v>
      </c>
      <c r="H21" s="360" t="s">
        <v>119</v>
      </c>
      <c r="I21" s="364" t="s">
        <v>645</v>
      </c>
      <c r="J21" s="363" t="s">
        <v>609</v>
      </c>
      <c r="K21" s="364" t="s">
        <v>420</v>
      </c>
      <c r="L21" s="363">
        <v>20223166</v>
      </c>
      <c r="M21" s="382">
        <v>44566</v>
      </c>
      <c r="N21" s="70">
        <f t="shared" si="8"/>
        <v>1</v>
      </c>
      <c r="O21" s="70">
        <f t="shared" si="9"/>
        <v>1</v>
      </c>
      <c r="P21" s="135" t="str">
        <f t="shared" si="10"/>
        <v>Gastos_com_Pessoal</v>
      </c>
    </row>
    <row r="22" spans="1:16" ht="38.25" x14ac:dyDescent="0.2">
      <c r="A22" s="374">
        <f t="shared" si="1"/>
        <v>19</v>
      </c>
      <c r="B22" s="358">
        <v>44565</v>
      </c>
      <c r="C22" s="383">
        <v>44562</v>
      </c>
      <c r="D22" s="360" t="s">
        <v>109</v>
      </c>
      <c r="E22" s="360" t="s">
        <v>379</v>
      </c>
      <c r="F22" s="361">
        <v>3813</v>
      </c>
      <c r="G22" s="360" t="s">
        <v>646</v>
      </c>
      <c r="H22" s="360" t="s">
        <v>119</v>
      </c>
      <c r="I22" s="364" t="s">
        <v>639</v>
      </c>
      <c r="J22" s="363" t="s">
        <v>609</v>
      </c>
      <c r="K22" s="364" t="s">
        <v>420</v>
      </c>
      <c r="L22" s="363">
        <v>12716</v>
      </c>
      <c r="M22" s="382">
        <v>44552</v>
      </c>
      <c r="N22" s="70">
        <f t="shared" si="8"/>
        <v>1</v>
      </c>
      <c r="O22" s="70">
        <f t="shared" si="9"/>
        <v>1</v>
      </c>
      <c r="P22" s="135" t="str">
        <f t="shared" si="10"/>
        <v>Aquisição_de_Bens_Permanentes</v>
      </c>
    </row>
    <row r="23" spans="1:16" ht="25.5" x14ac:dyDescent="0.2">
      <c r="A23" s="374">
        <f t="shared" si="1"/>
        <v>20</v>
      </c>
      <c r="B23" s="358">
        <v>44565</v>
      </c>
      <c r="C23" s="383">
        <v>44531</v>
      </c>
      <c r="D23" s="360" t="s">
        <v>107</v>
      </c>
      <c r="E23" s="360" t="s">
        <v>222</v>
      </c>
      <c r="F23" s="361">
        <v>72.19</v>
      </c>
      <c r="G23" s="360" t="s">
        <v>647</v>
      </c>
      <c r="H23" s="360" t="s">
        <v>131</v>
      </c>
      <c r="I23" s="364" t="s">
        <v>648</v>
      </c>
      <c r="J23" s="363" t="s">
        <v>609</v>
      </c>
      <c r="K23" s="364" t="s">
        <v>420</v>
      </c>
      <c r="L23" s="363">
        <v>352459149</v>
      </c>
      <c r="M23" s="382">
        <v>44545</v>
      </c>
      <c r="N23" s="70">
        <f t="shared" si="8"/>
        <v>1</v>
      </c>
      <c r="O23" s="70">
        <f t="shared" si="9"/>
        <v>0</v>
      </c>
      <c r="P23" s="135" t="str">
        <f t="shared" si="10"/>
        <v>Gastos_Gerais</v>
      </c>
    </row>
    <row r="24" spans="1:16" ht="25.5" x14ac:dyDescent="0.2">
      <c r="A24" s="374">
        <f t="shared" si="1"/>
        <v>21</v>
      </c>
      <c r="B24" s="358">
        <v>44565</v>
      </c>
      <c r="C24" s="383">
        <v>44531</v>
      </c>
      <c r="D24" s="360" t="s">
        <v>107</v>
      </c>
      <c r="E24" s="360" t="s">
        <v>222</v>
      </c>
      <c r="F24" s="361">
        <v>1176.8900000000001</v>
      </c>
      <c r="G24" s="360" t="s">
        <v>647</v>
      </c>
      <c r="H24" s="360" t="s">
        <v>131</v>
      </c>
      <c r="I24" s="364" t="s">
        <v>648</v>
      </c>
      <c r="J24" s="363" t="s">
        <v>609</v>
      </c>
      <c r="K24" s="364" t="s">
        <v>420</v>
      </c>
      <c r="L24" s="363">
        <v>352464273</v>
      </c>
      <c r="M24" s="382">
        <v>44516</v>
      </c>
      <c r="N24" s="70">
        <f t="shared" si="8"/>
        <v>1</v>
      </c>
      <c r="O24" s="70">
        <f t="shared" si="9"/>
        <v>0</v>
      </c>
      <c r="P24" s="135" t="str">
        <f t="shared" si="10"/>
        <v>Gastos_Gerais</v>
      </c>
    </row>
    <row r="25" spans="1:16" ht="25.5" x14ac:dyDescent="0.2">
      <c r="A25" s="374">
        <f t="shared" si="1"/>
        <v>22</v>
      </c>
      <c r="B25" s="358">
        <v>44565</v>
      </c>
      <c r="C25" s="383">
        <v>44562</v>
      </c>
      <c r="D25" s="360" t="s">
        <v>107</v>
      </c>
      <c r="E25" s="360" t="s">
        <v>224</v>
      </c>
      <c r="F25" s="361">
        <v>2070.29</v>
      </c>
      <c r="G25" s="360" t="s">
        <v>649</v>
      </c>
      <c r="H25" s="360" t="s">
        <v>124</v>
      </c>
      <c r="I25" s="364" t="s">
        <v>650</v>
      </c>
      <c r="J25" s="363" t="s">
        <v>609</v>
      </c>
      <c r="K25" s="364" t="s">
        <v>610</v>
      </c>
      <c r="L25" s="363" t="s">
        <v>651</v>
      </c>
      <c r="M25" s="382">
        <v>44565</v>
      </c>
      <c r="N25" s="70">
        <f t="shared" si="8"/>
        <v>1</v>
      </c>
      <c r="O25" s="70">
        <f t="shared" si="9"/>
        <v>1</v>
      </c>
      <c r="P25" s="135" t="str">
        <f t="shared" si="10"/>
        <v>Gastos_Gerais</v>
      </c>
    </row>
    <row r="26" spans="1:16" ht="25.5" x14ac:dyDescent="0.2">
      <c r="A26" s="374">
        <f t="shared" si="1"/>
        <v>23</v>
      </c>
      <c r="B26" s="358">
        <v>44565</v>
      </c>
      <c r="C26" s="383">
        <v>44562</v>
      </c>
      <c r="D26" s="360" t="s">
        <v>107</v>
      </c>
      <c r="E26" s="360" t="s">
        <v>224</v>
      </c>
      <c r="F26" s="361">
        <v>5543.52</v>
      </c>
      <c r="G26" s="360" t="s">
        <v>649</v>
      </c>
      <c r="H26" s="360" t="s">
        <v>588</v>
      </c>
      <c r="I26" s="364" t="s">
        <v>608</v>
      </c>
      <c r="J26" s="363" t="s">
        <v>609</v>
      </c>
      <c r="K26" s="364" t="s">
        <v>610</v>
      </c>
      <c r="L26" s="363" t="s">
        <v>652</v>
      </c>
      <c r="M26" s="382">
        <v>44544</v>
      </c>
      <c r="N26" s="70">
        <f t="shared" si="8"/>
        <v>1</v>
      </c>
      <c r="O26" s="70">
        <f t="shared" si="9"/>
        <v>1</v>
      </c>
      <c r="P26" s="135" t="str">
        <f t="shared" si="10"/>
        <v>Gastos_Gerais</v>
      </c>
    </row>
    <row r="27" spans="1:16" ht="25.5" x14ac:dyDescent="0.2">
      <c r="A27" s="374">
        <f t="shared" si="1"/>
        <v>24</v>
      </c>
      <c r="B27" s="358">
        <v>44565</v>
      </c>
      <c r="C27" s="383">
        <v>44531</v>
      </c>
      <c r="D27" s="360" t="s">
        <v>107</v>
      </c>
      <c r="E27" s="360" t="s">
        <v>222</v>
      </c>
      <c r="F27" s="361">
        <v>3697.19</v>
      </c>
      <c r="G27" s="362" t="s">
        <v>647</v>
      </c>
      <c r="H27" s="360" t="s">
        <v>122</v>
      </c>
      <c r="I27" s="364" t="s">
        <v>648</v>
      </c>
      <c r="J27" s="363" t="s">
        <v>609</v>
      </c>
      <c r="K27" s="364" t="s">
        <v>420</v>
      </c>
      <c r="L27" s="365">
        <v>70500741</v>
      </c>
      <c r="M27" s="382">
        <v>44559</v>
      </c>
      <c r="N27" s="70">
        <f t="shared" si="8"/>
        <v>1</v>
      </c>
      <c r="O27" s="70">
        <f t="shared" si="9"/>
        <v>0</v>
      </c>
      <c r="P27" s="135" t="str">
        <f t="shared" si="10"/>
        <v>Gastos_Gerais</v>
      </c>
    </row>
    <row r="28" spans="1:16" ht="48" x14ac:dyDescent="0.2">
      <c r="A28" s="374">
        <f t="shared" si="1"/>
        <v>25</v>
      </c>
      <c r="B28" s="358">
        <v>44565</v>
      </c>
      <c r="C28" s="383">
        <v>44531</v>
      </c>
      <c r="D28" s="360" t="s">
        <v>107</v>
      </c>
      <c r="E28" s="360" t="s">
        <v>230</v>
      </c>
      <c r="F28" s="361">
        <v>4159.29</v>
      </c>
      <c r="G28" s="360" t="s">
        <v>653</v>
      </c>
      <c r="H28" s="360" t="s">
        <v>119</v>
      </c>
      <c r="I28" s="364" t="s">
        <v>654</v>
      </c>
      <c r="J28" s="363" t="s">
        <v>609</v>
      </c>
      <c r="K28" s="364" t="s">
        <v>610</v>
      </c>
      <c r="L28" s="363" t="s">
        <v>655</v>
      </c>
      <c r="M28" s="382">
        <v>44200</v>
      </c>
      <c r="N28" s="70">
        <f t="shared" si="8"/>
        <v>1</v>
      </c>
      <c r="O28" s="70">
        <f t="shared" si="9"/>
        <v>0</v>
      </c>
      <c r="P28" s="135" t="str">
        <f t="shared" si="10"/>
        <v>Gastos_Gerais</v>
      </c>
    </row>
    <row r="29" spans="1:16" ht="36" x14ac:dyDescent="0.2">
      <c r="A29" s="374">
        <f t="shared" si="1"/>
        <v>26</v>
      </c>
      <c r="B29" s="375">
        <v>44565</v>
      </c>
      <c r="C29" s="376">
        <v>44562</v>
      </c>
      <c r="D29" s="377" t="s">
        <v>107</v>
      </c>
      <c r="E29" s="377" t="s">
        <v>332</v>
      </c>
      <c r="F29" s="384">
        <v>47.25</v>
      </c>
      <c r="G29" s="379" t="s">
        <v>656</v>
      </c>
      <c r="H29" s="377" t="s">
        <v>119</v>
      </c>
      <c r="I29" s="381" t="s">
        <v>657</v>
      </c>
      <c r="J29" s="381" t="s">
        <v>629</v>
      </c>
      <c r="K29" s="381" t="s">
        <v>658</v>
      </c>
      <c r="L29" s="380">
        <v>87348</v>
      </c>
      <c r="M29" s="385">
        <v>44571</v>
      </c>
      <c r="N29" s="70">
        <f t="shared" si="8"/>
        <v>1</v>
      </c>
      <c r="O29" s="70">
        <f t="shared" si="9"/>
        <v>1</v>
      </c>
      <c r="P29" s="135" t="str">
        <f t="shared" si="10"/>
        <v>Gastos_Gerais</v>
      </c>
    </row>
    <row r="30" spans="1:16" ht="36" x14ac:dyDescent="0.2">
      <c r="A30" s="374">
        <f t="shared" si="1"/>
        <v>27</v>
      </c>
      <c r="B30" s="358">
        <v>44565</v>
      </c>
      <c r="C30" s="383">
        <v>44562</v>
      </c>
      <c r="D30" s="360" t="s">
        <v>107</v>
      </c>
      <c r="E30" s="360" t="s">
        <v>334</v>
      </c>
      <c r="F30" s="361">
        <v>240</v>
      </c>
      <c r="G30" s="362" t="s">
        <v>659</v>
      </c>
      <c r="H30" s="360" t="s">
        <v>588</v>
      </c>
      <c r="I30" s="364" t="s">
        <v>660</v>
      </c>
      <c r="J30" s="363" t="s">
        <v>629</v>
      </c>
      <c r="K30" s="364" t="s">
        <v>661</v>
      </c>
      <c r="L30" s="363">
        <v>99401910</v>
      </c>
      <c r="M30" s="382">
        <v>44565</v>
      </c>
      <c r="N30" s="70">
        <f t="shared" si="8"/>
        <v>1</v>
      </c>
      <c r="O30" s="70">
        <f t="shared" si="9"/>
        <v>1</v>
      </c>
      <c r="P30" s="135" t="str">
        <f t="shared" si="10"/>
        <v>Gastos_Gerais</v>
      </c>
    </row>
    <row r="31" spans="1:16" ht="25.5" x14ac:dyDescent="0.2">
      <c r="A31" s="374">
        <f t="shared" si="1"/>
        <v>28</v>
      </c>
      <c r="B31" s="358">
        <v>44565</v>
      </c>
      <c r="C31" s="383">
        <v>44562</v>
      </c>
      <c r="D31" s="360" t="s">
        <v>107</v>
      </c>
      <c r="E31" s="360" t="s">
        <v>268</v>
      </c>
      <c r="F31" s="361">
        <v>126.15</v>
      </c>
      <c r="G31" s="362" t="s">
        <v>662</v>
      </c>
      <c r="H31" s="360" t="s">
        <v>120</v>
      </c>
      <c r="I31" s="364" t="s">
        <v>663</v>
      </c>
      <c r="J31" s="363" t="s">
        <v>629</v>
      </c>
      <c r="K31" s="364" t="s">
        <v>420</v>
      </c>
      <c r="L31" s="363">
        <v>20221</v>
      </c>
      <c r="M31" s="382">
        <v>44564</v>
      </c>
      <c r="N31" s="70">
        <f t="shared" si="8"/>
        <v>1</v>
      </c>
      <c r="O31" s="70">
        <f t="shared" si="9"/>
        <v>1</v>
      </c>
      <c r="P31" s="135" t="str">
        <f t="shared" si="10"/>
        <v>Gastos_Gerais</v>
      </c>
    </row>
    <row r="32" spans="1:16" ht="48" x14ac:dyDescent="0.2">
      <c r="A32" s="374">
        <f t="shared" si="1"/>
        <v>29</v>
      </c>
      <c r="B32" s="358">
        <v>44565</v>
      </c>
      <c r="C32" s="359">
        <v>44531</v>
      </c>
      <c r="D32" s="360" t="s">
        <v>96</v>
      </c>
      <c r="E32" s="360" t="s">
        <v>98</v>
      </c>
      <c r="F32" s="395">
        <v>24755</v>
      </c>
      <c r="G32" s="362" t="s">
        <v>664</v>
      </c>
      <c r="H32" s="360" t="s">
        <v>119</v>
      </c>
      <c r="I32" s="364" t="s">
        <v>553</v>
      </c>
      <c r="J32" s="363" t="s">
        <v>629</v>
      </c>
      <c r="K32" s="364" t="s">
        <v>665</v>
      </c>
      <c r="L32" s="363">
        <v>377641</v>
      </c>
      <c r="M32" s="382">
        <v>44566</v>
      </c>
      <c r="N32" s="70">
        <f t="shared" si="8"/>
        <v>1</v>
      </c>
      <c r="O32" s="70">
        <f t="shared" si="9"/>
        <v>0</v>
      </c>
      <c r="P32" s="135" t="str">
        <f t="shared" si="10"/>
        <v>Gastos_com_Pessoal</v>
      </c>
    </row>
    <row r="33" spans="1:16" ht="48" x14ac:dyDescent="0.2">
      <c r="A33" s="374">
        <f t="shared" si="1"/>
        <v>30</v>
      </c>
      <c r="B33" s="358">
        <v>44565</v>
      </c>
      <c r="C33" s="359">
        <v>44531</v>
      </c>
      <c r="D33" s="360" t="s">
        <v>96</v>
      </c>
      <c r="E33" s="360" t="s">
        <v>98</v>
      </c>
      <c r="F33" s="395">
        <v>18496</v>
      </c>
      <c r="G33" s="362" t="s">
        <v>666</v>
      </c>
      <c r="H33" s="360" t="s">
        <v>119</v>
      </c>
      <c r="I33" s="364" t="s">
        <v>553</v>
      </c>
      <c r="J33" s="363" t="s">
        <v>629</v>
      </c>
      <c r="K33" s="364" t="s">
        <v>665</v>
      </c>
      <c r="L33" s="363">
        <v>377641</v>
      </c>
      <c r="M33" s="382">
        <v>44566</v>
      </c>
      <c r="N33" s="70">
        <f t="shared" si="8"/>
        <v>1</v>
      </c>
      <c r="O33" s="70">
        <f t="shared" si="9"/>
        <v>0</v>
      </c>
      <c r="P33" s="135" t="str">
        <f t="shared" si="10"/>
        <v>Gastos_com_Pessoal</v>
      </c>
    </row>
    <row r="34" spans="1:16" ht="60" x14ac:dyDescent="0.2">
      <c r="A34" s="374">
        <f t="shared" si="1"/>
        <v>31</v>
      </c>
      <c r="B34" s="358">
        <v>44565</v>
      </c>
      <c r="C34" s="359">
        <v>44531</v>
      </c>
      <c r="D34" s="360" t="s">
        <v>96</v>
      </c>
      <c r="E34" s="360" t="s">
        <v>98</v>
      </c>
      <c r="F34" s="395">
        <v>1983091</v>
      </c>
      <c r="G34" s="362" t="s">
        <v>667</v>
      </c>
      <c r="H34" s="360" t="s">
        <v>119</v>
      </c>
      <c r="I34" s="364" t="s">
        <v>553</v>
      </c>
      <c r="J34" s="363" t="s">
        <v>629</v>
      </c>
      <c r="K34" s="364" t="s">
        <v>665</v>
      </c>
      <c r="L34" s="363">
        <v>377641</v>
      </c>
      <c r="M34" s="382">
        <v>44566</v>
      </c>
      <c r="N34" s="70">
        <f t="shared" ref="N34" si="11">IF(B34=0,0,IF(YEAR(B34)=$O$1,MONTH(B34)-$N$1+1,(YEAR(B34)-$O$1)*12-$N$1+1+MONTH(B34)))</f>
        <v>1</v>
      </c>
      <c r="O34" s="70">
        <f t="shared" ref="O34" si="12">IF(C34=0,0,IF(YEAR(C34)=$O$1,MONTH(C34)-$N$1+1,(YEAR(C34)-$O$1)*12-$N$1+1+MONTH(C34)))</f>
        <v>0</v>
      </c>
      <c r="P34" s="135" t="str">
        <f t="shared" ref="P34" si="13">SUBSTITUTE(D34," ","_")</f>
        <v>Gastos_com_Pessoal</v>
      </c>
    </row>
    <row r="35" spans="1:16" ht="48" x14ac:dyDescent="0.2">
      <c r="A35" s="374">
        <f t="shared" si="1"/>
        <v>32</v>
      </c>
      <c r="B35" s="375">
        <v>44566</v>
      </c>
      <c r="C35" s="376">
        <v>44562</v>
      </c>
      <c r="D35" s="377" t="s">
        <v>107</v>
      </c>
      <c r="E35" s="377" t="s">
        <v>334</v>
      </c>
      <c r="F35" s="465">
        <v>240</v>
      </c>
      <c r="G35" s="379" t="s">
        <v>668</v>
      </c>
      <c r="H35" s="377" t="s">
        <v>588</v>
      </c>
      <c r="I35" s="364" t="s">
        <v>669</v>
      </c>
      <c r="J35" s="381" t="s">
        <v>629</v>
      </c>
      <c r="K35" s="381" t="s">
        <v>665</v>
      </c>
      <c r="L35" s="386">
        <v>377641</v>
      </c>
      <c r="M35" s="385">
        <v>44566</v>
      </c>
      <c r="N35" s="70">
        <f t="shared" ref="N35:N43" si="14">IF(B35=0,0,IF(YEAR(B35)=$O$1,MONTH(B35)-$N$1+1,(YEAR(B35)-$O$1)*12-$N$1+1+MONTH(B35)))</f>
        <v>1</v>
      </c>
      <c r="O35" s="70">
        <f t="shared" ref="O35:O43" si="15">IF(C35=0,0,IF(YEAR(C35)=$O$1,MONTH(C35)-$N$1+1,(YEAR(C35)-$O$1)*12-$N$1+1+MONTH(C35)))</f>
        <v>1</v>
      </c>
      <c r="P35" s="135" t="str">
        <f t="shared" ref="P35:P43" si="16">SUBSTITUTE(D35," ","_")</f>
        <v>Gastos_Gerais</v>
      </c>
    </row>
    <row r="36" spans="1:16" ht="36" x14ac:dyDescent="0.2">
      <c r="A36" s="374">
        <f t="shared" si="1"/>
        <v>33</v>
      </c>
      <c r="B36" s="375">
        <v>44566</v>
      </c>
      <c r="C36" s="376">
        <v>44562</v>
      </c>
      <c r="D36" s="377" t="s">
        <v>107</v>
      </c>
      <c r="E36" s="377" t="s">
        <v>334</v>
      </c>
      <c r="F36" s="378">
        <v>60</v>
      </c>
      <c r="G36" s="377" t="s">
        <v>670</v>
      </c>
      <c r="H36" s="377" t="s">
        <v>128</v>
      </c>
      <c r="I36" s="381" t="s">
        <v>671</v>
      </c>
      <c r="J36" s="381" t="s">
        <v>629</v>
      </c>
      <c r="K36" s="381" t="s">
        <v>672</v>
      </c>
      <c r="L36" s="386">
        <v>156708</v>
      </c>
      <c r="M36" s="385">
        <v>44566</v>
      </c>
      <c r="N36" s="70">
        <f t="shared" si="14"/>
        <v>1</v>
      </c>
      <c r="O36" s="70">
        <f t="shared" si="15"/>
        <v>1</v>
      </c>
      <c r="P36" s="135" t="str">
        <f t="shared" si="16"/>
        <v>Gastos_Gerais</v>
      </c>
    </row>
    <row r="37" spans="1:16" ht="36" x14ac:dyDescent="0.2">
      <c r="A37" s="374">
        <f t="shared" si="1"/>
        <v>34</v>
      </c>
      <c r="B37" s="358">
        <v>44566</v>
      </c>
      <c r="C37" s="383">
        <v>44562</v>
      </c>
      <c r="D37" s="360" t="s">
        <v>107</v>
      </c>
      <c r="E37" s="360" t="s">
        <v>334</v>
      </c>
      <c r="F37" s="361">
        <v>60</v>
      </c>
      <c r="G37" s="362" t="s">
        <v>673</v>
      </c>
      <c r="H37" s="360" t="s">
        <v>128</v>
      </c>
      <c r="I37" s="364" t="s">
        <v>674</v>
      </c>
      <c r="J37" s="363" t="s">
        <v>629</v>
      </c>
      <c r="K37" s="364" t="s">
        <v>661</v>
      </c>
      <c r="L37" s="363">
        <v>13523431</v>
      </c>
      <c r="M37" s="382">
        <v>44566</v>
      </c>
      <c r="N37" s="70">
        <f t="shared" si="14"/>
        <v>1</v>
      </c>
      <c r="O37" s="70">
        <f t="shared" si="15"/>
        <v>1</v>
      </c>
      <c r="P37" s="135" t="str">
        <f t="shared" si="16"/>
        <v>Gastos_Gerais</v>
      </c>
    </row>
    <row r="38" spans="1:16" ht="25.5" x14ac:dyDescent="0.2">
      <c r="A38" s="374">
        <f t="shared" si="1"/>
        <v>35</v>
      </c>
      <c r="B38" s="358">
        <v>44567</v>
      </c>
      <c r="C38" s="383">
        <v>44531</v>
      </c>
      <c r="D38" s="360" t="s">
        <v>107</v>
      </c>
      <c r="E38" s="360" t="s">
        <v>214</v>
      </c>
      <c r="F38" s="361">
        <v>6185.22</v>
      </c>
      <c r="G38" s="360" t="s">
        <v>675</v>
      </c>
      <c r="H38" s="360" t="s">
        <v>120</v>
      </c>
      <c r="I38" s="364" t="s">
        <v>676</v>
      </c>
      <c r="J38" s="363" t="s">
        <v>609</v>
      </c>
      <c r="K38" s="364" t="s">
        <v>609</v>
      </c>
      <c r="L38" s="363">
        <v>18143</v>
      </c>
      <c r="M38" s="382">
        <v>44558</v>
      </c>
      <c r="N38" s="70">
        <f t="shared" si="14"/>
        <v>1</v>
      </c>
      <c r="O38" s="70">
        <f t="shared" si="15"/>
        <v>0</v>
      </c>
      <c r="P38" s="135" t="str">
        <f t="shared" si="16"/>
        <v>Gastos_Gerais</v>
      </c>
    </row>
    <row r="39" spans="1:16" ht="25.5" x14ac:dyDescent="0.2">
      <c r="A39" s="374">
        <f t="shared" si="1"/>
        <v>36</v>
      </c>
      <c r="B39" s="358">
        <v>44567</v>
      </c>
      <c r="C39" s="383">
        <v>44531</v>
      </c>
      <c r="D39" s="360" t="s">
        <v>107</v>
      </c>
      <c r="E39" s="360" t="s">
        <v>216</v>
      </c>
      <c r="F39" s="361">
        <v>889.29</v>
      </c>
      <c r="G39" s="360" t="s">
        <v>677</v>
      </c>
      <c r="H39" s="360" t="s">
        <v>120</v>
      </c>
      <c r="I39" s="364" t="s">
        <v>676</v>
      </c>
      <c r="J39" s="363" t="s">
        <v>609</v>
      </c>
      <c r="K39" s="364" t="s">
        <v>609</v>
      </c>
      <c r="L39" s="363">
        <v>18143</v>
      </c>
      <c r="M39" s="382">
        <v>44558</v>
      </c>
      <c r="N39" s="70">
        <f t="shared" si="14"/>
        <v>1</v>
      </c>
      <c r="O39" s="70">
        <f t="shared" si="15"/>
        <v>0</v>
      </c>
      <c r="P39" s="135" t="str">
        <f t="shared" si="16"/>
        <v>Gastos_Gerais</v>
      </c>
    </row>
    <row r="40" spans="1:16" ht="25.5" x14ac:dyDescent="0.2">
      <c r="A40" s="369">
        <f t="shared" si="1"/>
        <v>37</v>
      </c>
      <c r="B40" s="370">
        <v>44567</v>
      </c>
      <c r="C40" s="371">
        <v>44562</v>
      </c>
      <c r="D40" s="362" t="s">
        <v>107</v>
      </c>
      <c r="E40" s="362" t="s">
        <v>264</v>
      </c>
      <c r="F40" s="372">
        <v>825.95</v>
      </c>
      <c r="G40" s="362" t="s">
        <v>678</v>
      </c>
      <c r="H40" s="362" t="s">
        <v>123</v>
      </c>
      <c r="I40" s="364" t="s">
        <v>679</v>
      </c>
      <c r="J40" s="364" t="s">
        <v>609</v>
      </c>
      <c r="K40" s="364" t="s">
        <v>420</v>
      </c>
      <c r="L40" s="364">
        <v>1379</v>
      </c>
      <c r="M40" s="373">
        <v>44559</v>
      </c>
      <c r="N40" s="70">
        <f t="shared" si="14"/>
        <v>1</v>
      </c>
      <c r="O40" s="70">
        <f t="shared" si="15"/>
        <v>1</v>
      </c>
      <c r="P40" s="135" t="str">
        <f t="shared" si="16"/>
        <v>Gastos_Gerais</v>
      </c>
    </row>
    <row r="41" spans="1:16" ht="25.5" x14ac:dyDescent="0.2">
      <c r="A41" s="374">
        <f t="shared" si="1"/>
        <v>38</v>
      </c>
      <c r="B41" s="358">
        <v>44567</v>
      </c>
      <c r="C41" s="383">
        <v>44562</v>
      </c>
      <c r="D41" s="360" t="s">
        <v>107</v>
      </c>
      <c r="E41" s="360" t="s">
        <v>290</v>
      </c>
      <c r="F41" s="361">
        <v>566.19000000000005</v>
      </c>
      <c r="G41" s="360" t="s">
        <v>680</v>
      </c>
      <c r="H41" s="360" t="s">
        <v>124</v>
      </c>
      <c r="I41" s="364" t="s">
        <v>681</v>
      </c>
      <c r="J41" s="363" t="s">
        <v>609</v>
      </c>
      <c r="K41" s="364" t="s">
        <v>420</v>
      </c>
      <c r="L41" s="363">
        <v>614935</v>
      </c>
      <c r="M41" s="382">
        <v>44558</v>
      </c>
      <c r="N41" s="70">
        <f t="shared" si="14"/>
        <v>1</v>
      </c>
      <c r="O41" s="70">
        <f t="shared" si="15"/>
        <v>1</v>
      </c>
      <c r="P41" s="135" t="str">
        <f t="shared" si="16"/>
        <v>Gastos_Gerais</v>
      </c>
    </row>
    <row r="42" spans="1:16" s="466" customFormat="1" ht="38.25" x14ac:dyDescent="0.2">
      <c r="A42" s="461">
        <f t="shared" si="1"/>
        <v>39</v>
      </c>
      <c r="B42" s="462">
        <v>44567</v>
      </c>
      <c r="C42" s="463">
        <v>44562</v>
      </c>
      <c r="D42" s="464" t="s">
        <v>109</v>
      </c>
      <c r="E42" s="464" t="s">
        <v>385</v>
      </c>
      <c r="F42" s="465">
        <v>5592</v>
      </c>
      <c r="G42" s="464" t="s">
        <v>682</v>
      </c>
      <c r="H42" s="464" t="s">
        <v>546</v>
      </c>
      <c r="I42" s="467" t="s">
        <v>683</v>
      </c>
      <c r="J42" s="396" t="s">
        <v>609</v>
      </c>
      <c r="K42" s="396" t="s">
        <v>420</v>
      </c>
      <c r="L42" s="396">
        <v>5873</v>
      </c>
      <c r="M42" s="397">
        <v>44559</v>
      </c>
      <c r="N42" s="70">
        <f t="shared" si="14"/>
        <v>1</v>
      </c>
      <c r="O42" s="70">
        <f t="shared" si="15"/>
        <v>1</v>
      </c>
      <c r="P42" s="135" t="str">
        <f t="shared" si="16"/>
        <v>Aquisição_de_Bens_Permanentes</v>
      </c>
    </row>
    <row r="43" spans="1:16" ht="25.5" x14ac:dyDescent="0.2">
      <c r="A43" s="374">
        <f t="shared" si="1"/>
        <v>40</v>
      </c>
      <c r="B43" s="358">
        <v>44567</v>
      </c>
      <c r="C43" s="383">
        <v>44562</v>
      </c>
      <c r="D43" s="360" t="s">
        <v>107</v>
      </c>
      <c r="E43" s="360" t="s">
        <v>294</v>
      </c>
      <c r="F43" s="361">
        <v>42044.85</v>
      </c>
      <c r="G43" s="360" t="s">
        <v>684</v>
      </c>
      <c r="H43" s="360" t="s">
        <v>123</v>
      </c>
      <c r="I43" s="364" t="s">
        <v>558</v>
      </c>
      <c r="J43" s="363" t="s">
        <v>609</v>
      </c>
      <c r="K43" s="364" t="s">
        <v>420</v>
      </c>
      <c r="L43" s="363">
        <v>77</v>
      </c>
      <c r="M43" s="382">
        <v>44564</v>
      </c>
      <c r="N43" s="70">
        <f t="shared" si="14"/>
        <v>1</v>
      </c>
      <c r="O43" s="70">
        <f t="shared" si="15"/>
        <v>1</v>
      </c>
      <c r="P43" s="135" t="str">
        <f t="shared" si="16"/>
        <v>Gastos_Gerais</v>
      </c>
    </row>
    <row r="44" spans="1:16" ht="25.5" x14ac:dyDescent="0.2">
      <c r="A44" s="374">
        <f t="shared" si="1"/>
        <v>41</v>
      </c>
      <c r="B44" s="358">
        <v>44567</v>
      </c>
      <c r="C44" s="383">
        <v>44562</v>
      </c>
      <c r="D44" s="360" t="s">
        <v>107</v>
      </c>
      <c r="E44" s="360" t="s">
        <v>294</v>
      </c>
      <c r="F44" s="361">
        <v>21148.82</v>
      </c>
      <c r="G44" s="360" t="s">
        <v>686</v>
      </c>
      <c r="H44" s="360" t="s">
        <v>126</v>
      </c>
      <c r="I44" s="364" t="s">
        <v>558</v>
      </c>
      <c r="J44" s="363" t="s">
        <v>609</v>
      </c>
      <c r="K44" s="364" t="s">
        <v>420</v>
      </c>
      <c r="L44" s="363">
        <v>78</v>
      </c>
      <c r="M44" s="382">
        <v>44564</v>
      </c>
      <c r="N44" s="70">
        <f t="shared" ref="N44:N107" si="17">IF(B44=0,0,IF(YEAR(B44)=$O$1,MONTH(B44)-$N$1+1,(YEAR(B44)-$O$1)*12-$N$1+1+MONTH(B44)))</f>
        <v>1</v>
      </c>
      <c r="O44" s="70">
        <f t="shared" ref="O44:O107" si="18">IF(C44=0,0,IF(YEAR(C44)=$O$1,MONTH(C44)-$N$1+1,(YEAR(C44)-$O$1)*12-$N$1+1+MONTH(C44)))</f>
        <v>1</v>
      </c>
      <c r="P44" s="135" t="str">
        <f t="shared" ref="P44:P107" si="19">SUBSTITUTE(D44," ","_")</f>
        <v>Gastos_Gerais</v>
      </c>
    </row>
    <row r="45" spans="1:16" ht="25.5" x14ac:dyDescent="0.2">
      <c r="A45" s="374">
        <f t="shared" si="1"/>
        <v>42</v>
      </c>
      <c r="B45" s="358">
        <v>44567</v>
      </c>
      <c r="C45" s="383">
        <v>44562</v>
      </c>
      <c r="D45" s="360" t="s">
        <v>107</v>
      </c>
      <c r="E45" s="360" t="s">
        <v>294</v>
      </c>
      <c r="F45" s="361">
        <v>31546.45</v>
      </c>
      <c r="G45" s="360" t="s">
        <v>687</v>
      </c>
      <c r="H45" s="360" t="s">
        <v>127</v>
      </c>
      <c r="I45" s="364" t="s">
        <v>558</v>
      </c>
      <c r="J45" s="363" t="s">
        <v>609</v>
      </c>
      <c r="K45" s="364" t="s">
        <v>420</v>
      </c>
      <c r="L45" s="363">
        <v>76</v>
      </c>
      <c r="M45" s="382">
        <v>44564</v>
      </c>
      <c r="N45" s="70">
        <f t="shared" si="17"/>
        <v>1</v>
      </c>
      <c r="O45" s="70">
        <f t="shared" si="18"/>
        <v>1</v>
      </c>
      <c r="P45" s="135" t="str">
        <f t="shared" si="19"/>
        <v>Gastos_Gerais</v>
      </c>
    </row>
    <row r="46" spans="1:16" ht="25.5" x14ac:dyDescent="0.2">
      <c r="A46" s="374">
        <f t="shared" si="1"/>
        <v>43</v>
      </c>
      <c r="B46" s="358">
        <v>44567</v>
      </c>
      <c r="C46" s="383">
        <v>44562</v>
      </c>
      <c r="D46" s="360" t="s">
        <v>107</v>
      </c>
      <c r="E46" s="360" t="s">
        <v>294</v>
      </c>
      <c r="F46" s="361">
        <v>16239.72</v>
      </c>
      <c r="G46" s="360" t="s">
        <v>688</v>
      </c>
      <c r="H46" s="360" t="s">
        <v>132</v>
      </c>
      <c r="I46" s="364" t="s">
        <v>558</v>
      </c>
      <c r="J46" s="363" t="s">
        <v>609</v>
      </c>
      <c r="K46" s="364" t="s">
        <v>420</v>
      </c>
      <c r="L46" s="363" t="s">
        <v>689</v>
      </c>
      <c r="M46" s="382">
        <v>44564</v>
      </c>
      <c r="N46" s="70">
        <f t="shared" si="17"/>
        <v>1</v>
      </c>
      <c r="O46" s="70">
        <f t="shared" si="18"/>
        <v>1</v>
      </c>
      <c r="P46" s="135" t="str">
        <f t="shared" si="19"/>
        <v>Gastos_Gerais</v>
      </c>
    </row>
    <row r="47" spans="1:16" ht="25.5" x14ac:dyDescent="0.2">
      <c r="A47" s="374">
        <f t="shared" si="1"/>
        <v>44</v>
      </c>
      <c r="B47" s="358">
        <v>44567</v>
      </c>
      <c r="C47" s="383">
        <v>44562</v>
      </c>
      <c r="D47" s="360" t="s">
        <v>107</v>
      </c>
      <c r="E47" s="360" t="s">
        <v>294</v>
      </c>
      <c r="F47" s="361">
        <v>28424.7</v>
      </c>
      <c r="G47" s="360" t="s">
        <v>690</v>
      </c>
      <c r="H47" s="360" t="s">
        <v>128</v>
      </c>
      <c r="I47" s="364" t="s">
        <v>558</v>
      </c>
      <c r="J47" s="363" t="s">
        <v>609</v>
      </c>
      <c r="K47" s="364" t="s">
        <v>420</v>
      </c>
      <c r="L47" s="363">
        <v>75</v>
      </c>
      <c r="M47" s="382">
        <v>44564</v>
      </c>
      <c r="N47" s="70">
        <f t="shared" si="17"/>
        <v>1</v>
      </c>
      <c r="O47" s="70">
        <f t="shared" si="18"/>
        <v>1</v>
      </c>
      <c r="P47" s="135" t="str">
        <f t="shared" si="19"/>
        <v>Gastos_Gerais</v>
      </c>
    </row>
    <row r="48" spans="1:16" ht="25.5" x14ac:dyDescent="0.2">
      <c r="A48" s="374">
        <f t="shared" si="1"/>
        <v>45</v>
      </c>
      <c r="B48" s="358">
        <v>44567</v>
      </c>
      <c r="C48" s="383">
        <v>44562</v>
      </c>
      <c r="D48" s="360" t="s">
        <v>107</v>
      </c>
      <c r="E48" s="360" t="s">
        <v>294</v>
      </c>
      <c r="F48" s="361">
        <v>26883.34</v>
      </c>
      <c r="G48" s="360" t="s">
        <v>691</v>
      </c>
      <c r="H48" s="360" t="s">
        <v>121</v>
      </c>
      <c r="I48" s="364" t="s">
        <v>564</v>
      </c>
      <c r="J48" s="363" t="s">
        <v>609</v>
      </c>
      <c r="K48" s="364" t="s">
        <v>420</v>
      </c>
      <c r="L48" s="363">
        <v>5</v>
      </c>
      <c r="M48" s="382">
        <v>44564</v>
      </c>
      <c r="N48" s="70">
        <f t="shared" si="17"/>
        <v>1</v>
      </c>
      <c r="O48" s="70">
        <f t="shared" si="18"/>
        <v>1</v>
      </c>
      <c r="P48" s="135" t="str">
        <f t="shared" si="19"/>
        <v>Gastos_Gerais</v>
      </c>
    </row>
    <row r="49" spans="1:16" ht="36" x14ac:dyDescent="0.2">
      <c r="A49" s="374">
        <f t="shared" si="1"/>
        <v>46</v>
      </c>
      <c r="B49" s="358">
        <v>44567</v>
      </c>
      <c r="C49" s="383">
        <v>44562</v>
      </c>
      <c r="D49" s="360" t="s">
        <v>107</v>
      </c>
      <c r="E49" s="360" t="s">
        <v>348</v>
      </c>
      <c r="F49" s="361">
        <v>190</v>
      </c>
      <c r="G49" s="360" t="s">
        <v>692</v>
      </c>
      <c r="H49" s="360" t="s">
        <v>132</v>
      </c>
      <c r="I49" s="364" t="s">
        <v>693</v>
      </c>
      <c r="J49" s="363" t="s">
        <v>609</v>
      </c>
      <c r="K49" s="364" t="s">
        <v>420</v>
      </c>
      <c r="L49" s="363">
        <v>252</v>
      </c>
      <c r="M49" s="382">
        <v>44566</v>
      </c>
      <c r="N49" s="70">
        <f t="shared" si="17"/>
        <v>1</v>
      </c>
      <c r="O49" s="70">
        <f t="shared" si="18"/>
        <v>1</v>
      </c>
      <c r="P49" s="135" t="str">
        <f t="shared" si="19"/>
        <v>Gastos_Gerais</v>
      </c>
    </row>
    <row r="50" spans="1:16" ht="25.5" x14ac:dyDescent="0.2">
      <c r="A50" s="374">
        <f t="shared" si="1"/>
        <v>47</v>
      </c>
      <c r="B50" s="358">
        <v>44567</v>
      </c>
      <c r="C50" s="383">
        <v>44531</v>
      </c>
      <c r="D50" s="360" t="s">
        <v>107</v>
      </c>
      <c r="E50" s="360" t="s">
        <v>226</v>
      </c>
      <c r="F50" s="361">
        <v>82.68</v>
      </c>
      <c r="G50" s="360" t="s">
        <v>694</v>
      </c>
      <c r="H50" s="360" t="s">
        <v>588</v>
      </c>
      <c r="I50" s="364" t="s">
        <v>654</v>
      </c>
      <c r="J50" s="363" t="s">
        <v>609</v>
      </c>
      <c r="K50" s="364" t="s">
        <v>610</v>
      </c>
      <c r="L50" s="363" t="s">
        <v>695</v>
      </c>
      <c r="M50" s="382">
        <v>44567</v>
      </c>
      <c r="N50" s="70">
        <f t="shared" si="17"/>
        <v>1</v>
      </c>
      <c r="O50" s="70">
        <f t="shared" si="18"/>
        <v>0</v>
      </c>
      <c r="P50" s="135" t="str">
        <f t="shared" si="19"/>
        <v>Gastos_Gerais</v>
      </c>
    </row>
    <row r="51" spans="1:16" ht="25.5" x14ac:dyDescent="0.2">
      <c r="A51" s="374">
        <f t="shared" si="1"/>
        <v>48</v>
      </c>
      <c r="B51" s="358">
        <v>44567</v>
      </c>
      <c r="C51" s="383">
        <v>44562</v>
      </c>
      <c r="D51" s="360" t="s">
        <v>107</v>
      </c>
      <c r="E51" s="360" t="s">
        <v>224</v>
      </c>
      <c r="F51" s="361">
        <v>351.33</v>
      </c>
      <c r="G51" s="360" t="s">
        <v>649</v>
      </c>
      <c r="H51" s="360" t="s">
        <v>132</v>
      </c>
      <c r="I51" s="364" t="s">
        <v>696</v>
      </c>
      <c r="J51" s="363" t="s">
        <v>609</v>
      </c>
      <c r="K51" s="364" t="s">
        <v>610</v>
      </c>
      <c r="L51" s="363">
        <v>2591787001</v>
      </c>
      <c r="M51" s="382">
        <v>44567</v>
      </c>
      <c r="N51" s="70">
        <f t="shared" si="17"/>
        <v>1</v>
      </c>
      <c r="O51" s="70">
        <f t="shared" si="18"/>
        <v>1</v>
      </c>
      <c r="P51" s="135" t="str">
        <f t="shared" si="19"/>
        <v>Gastos_Gerais</v>
      </c>
    </row>
    <row r="52" spans="1:16" ht="25.5" x14ac:dyDescent="0.2">
      <c r="A52" s="374">
        <f t="shared" si="1"/>
        <v>49</v>
      </c>
      <c r="B52" s="358">
        <v>44567</v>
      </c>
      <c r="C52" s="383">
        <v>44562</v>
      </c>
      <c r="D52" s="360" t="s">
        <v>107</v>
      </c>
      <c r="E52" s="360" t="s">
        <v>358</v>
      </c>
      <c r="F52" s="361">
        <v>83.6</v>
      </c>
      <c r="G52" s="360" t="s">
        <v>697</v>
      </c>
      <c r="H52" s="360" t="s">
        <v>132</v>
      </c>
      <c r="I52" s="364" t="s">
        <v>698</v>
      </c>
      <c r="J52" s="363" t="s">
        <v>629</v>
      </c>
      <c r="K52" s="364" t="s">
        <v>672</v>
      </c>
      <c r="L52" s="363">
        <v>141729</v>
      </c>
      <c r="M52" s="382">
        <v>44567</v>
      </c>
      <c r="N52" s="70">
        <f t="shared" si="17"/>
        <v>1</v>
      </c>
      <c r="O52" s="70">
        <f t="shared" si="18"/>
        <v>1</v>
      </c>
      <c r="P52" s="135" t="str">
        <f t="shared" si="19"/>
        <v>Gastos_Gerais</v>
      </c>
    </row>
    <row r="53" spans="1:16" ht="36" x14ac:dyDescent="0.2">
      <c r="A53" s="374">
        <f t="shared" si="1"/>
        <v>50</v>
      </c>
      <c r="B53" s="358">
        <v>44567</v>
      </c>
      <c r="C53" s="383">
        <v>44562</v>
      </c>
      <c r="D53" s="360" t="s">
        <v>96</v>
      </c>
      <c r="E53" s="360" t="s">
        <v>196</v>
      </c>
      <c r="F53" s="361">
        <v>136</v>
      </c>
      <c r="G53" s="360" t="s">
        <v>699</v>
      </c>
      <c r="H53" s="360" t="s">
        <v>122</v>
      </c>
      <c r="I53" s="364" t="s">
        <v>700</v>
      </c>
      <c r="J53" s="363" t="s">
        <v>629</v>
      </c>
      <c r="K53" s="364" t="s">
        <v>420</v>
      </c>
      <c r="L53" s="363">
        <v>2022351</v>
      </c>
      <c r="M53" s="382">
        <v>44568</v>
      </c>
      <c r="N53" s="70">
        <f t="shared" si="17"/>
        <v>1</v>
      </c>
      <c r="O53" s="70">
        <f t="shared" si="18"/>
        <v>1</v>
      </c>
      <c r="P53" s="135" t="str">
        <f t="shared" si="19"/>
        <v>Gastos_com_Pessoal</v>
      </c>
    </row>
    <row r="54" spans="1:16" ht="25.5" x14ac:dyDescent="0.2">
      <c r="A54" s="374">
        <f t="shared" si="1"/>
        <v>51</v>
      </c>
      <c r="B54" s="358">
        <v>44567</v>
      </c>
      <c r="C54" s="383">
        <v>44562</v>
      </c>
      <c r="D54" s="360" t="s">
        <v>107</v>
      </c>
      <c r="E54" s="360" t="s">
        <v>358</v>
      </c>
      <c r="F54" s="361">
        <v>371.75</v>
      </c>
      <c r="G54" s="360" t="s">
        <v>697</v>
      </c>
      <c r="H54" s="360" t="s">
        <v>121</v>
      </c>
      <c r="I54" s="364" t="s">
        <v>701</v>
      </c>
      <c r="J54" s="363" t="s">
        <v>629</v>
      </c>
      <c r="K54" s="364" t="s">
        <v>420</v>
      </c>
      <c r="L54" s="363">
        <v>47</v>
      </c>
      <c r="M54" s="382">
        <v>44553</v>
      </c>
      <c r="N54" s="70">
        <f t="shared" si="17"/>
        <v>1</v>
      </c>
      <c r="O54" s="70">
        <f t="shared" si="18"/>
        <v>1</v>
      </c>
      <c r="P54" s="135" t="str">
        <f t="shared" si="19"/>
        <v>Gastos_Gerais</v>
      </c>
    </row>
    <row r="55" spans="1:16" ht="72" x14ac:dyDescent="0.2">
      <c r="A55" s="374">
        <f t="shared" si="1"/>
        <v>52</v>
      </c>
      <c r="B55" s="358">
        <v>44567</v>
      </c>
      <c r="C55" s="383">
        <v>44562</v>
      </c>
      <c r="D55" s="360" t="s">
        <v>107</v>
      </c>
      <c r="E55" s="360" t="s">
        <v>334</v>
      </c>
      <c r="F55" s="378">
        <v>69.8</v>
      </c>
      <c r="G55" s="377" t="s">
        <v>702</v>
      </c>
      <c r="H55" s="360" t="s">
        <v>132</v>
      </c>
      <c r="I55" s="364" t="s">
        <v>703</v>
      </c>
      <c r="J55" s="363" t="s">
        <v>629</v>
      </c>
      <c r="K55" s="364" t="s">
        <v>661</v>
      </c>
      <c r="L55" s="363">
        <v>33462077</v>
      </c>
      <c r="M55" s="382">
        <v>44567</v>
      </c>
      <c r="N55" s="70">
        <f t="shared" si="17"/>
        <v>1</v>
      </c>
      <c r="O55" s="70">
        <f t="shared" si="18"/>
        <v>1</v>
      </c>
      <c r="P55" s="135" t="str">
        <f t="shared" si="19"/>
        <v>Gastos_Gerais</v>
      </c>
    </row>
    <row r="56" spans="1:16" ht="48" x14ac:dyDescent="0.2">
      <c r="A56" s="374">
        <f t="shared" si="1"/>
        <v>53</v>
      </c>
      <c r="B56" s="358">
        <v>44567</v>
      </c>
      <c r="C56" s="383">
        <v>44562</v>
      </c>
      <c r="D56" s="360" t="s">
        <v>107</v>
      </c>
      <c r="E56" s="360" t="s">
        <v>334</v>
      </c>
      <c r="F56" s="361">
        <v>420</v>
      </c>
      <c r="G56" s="360" t="s">
        <v>704</v>
      </c>
      <c r="H56" s="360" t="s">
        <v>120</v>
      </c>
      <c r="I56" s="364" t="s">
        <v>705</v>
      </c>
      <c r="J56" s="363" t="s">
        <v>629</v>
      </c>
      <c r="K56" s="364" t="s">
        <v>665</v>
      </c>
      <c r="L56" s="363">
        <v>377641</v>
      </c>
      <c r="M56" s="382">
        <v>44567</v>
      </c>
      <c r="N56" s="70">
        <f t="shared" si="17"/>
        <v>1</v>
      </c>
      <c r="O56" s="70">
        <f t="shared" si="18"/>
        <v>1</v>
      </c>
      <c r="P56" s="135" t="str">
        <f t="shared" si="19"/>
        <v>Gastos_Gerais</v>
      </c>
    </row>
    <row r="57" spans="1:16" ht="36" x14ac:dyDescent="0.2">
      <c r="A57" s="374">
        <f t="shared" si="1"/>
        <v>54</v>
      </c>
      <c r="B57" s="358">
        <v>44567</v>
      </c>
      <c r="C57" s="383">
        <v>44562</v>
      </c>
      <c r="D57" s="360" t="s">
        <v>107</v>
      </c>
      <c r="E57" s="360" t="s">
        <v>332</v>
      </c>
      <c r="F57" s="361">
        <v>261.58999999999997</v>
      </c>
      <c r="G57" s="360" t="s">
        <v>706</v>
      </c>
      <c r="H57" s="360" t="s">
        <v>120</v>
      </c>
      <c r="I57" s="364" t="s">
        <v>705</v>
      </c>
      <c r="J57" s="363" t="s">
        <v>629</v>
      </c>
      <c r="K57" s="364" t="s">
        <v>665</v>
      </c>
      <c r="L57" s="363">
        <v>377641</v>
      </c>
      <c r="M57" s="382">
        <v>44567</v>
      </c>
      <c r="N57" s="70">
        <f t="shared" si="17"/>
        <v>1</v>
      </c>
      <c r="O57" s="70">
        <f t="shared" si="18"/>
        <v>1</v>
      </c>
      <c r="P57" s="135" t="str">
        <f t="shared" si="19"/>
        <v>Gastos_Gerais</v>
      </c>
    </row>
    <row r="58" spans="1:16" ht="36" x14ac:dyDescent="0.2">
      <c r="A58" s="374">
        <f t="shared" si="1"/>
        <v>55</v>
      </c>
      <c r="B58" s="358">
        <v>44567</v>
      </c>
      <c r="C58" s="383">
        <v>44562</v>
      </c>
      <c r="D58" s="360" t="s">
        <v>107</v>
      </c>
      <c r="E58" s="360" t="s">
        <v>334</v>
      </c>
      <c r="F58" s="361">
        <v>420</v>
      </c>
      <c r="G58" s="360" t="s">
        <v>707</v>
      </c>
      <c r="H58" s="360" t="s">
        <v>120</v>
      </c>
      <c r="I58" s="364" t="s">
        <v>708</v>
      </c>
      <c r="J58" s="363" t="s">
        <v>629</v>
      </c>
      <c r="K58" s="364" t="s">
        <v>665</v>
      </c>
      <c r="L58" s="363">
        <v>377641</v>
      </c>
      <c r="M58" s="382">
        <v>44567</v>
      </c>
      <c r="N58" s="70">
        <f t="shared" si="17"/>
        <v>1</v>
      </c>
      <c r="O58" s="70">
        <f t="shared" si="18"/>
        <v>1</v>
      </c>
      <c r="P58" s="135" t="str">
        <f t="shared" si="19"/>
        <v>Gastos_Gerais</v>
      </c>
    </row>
    <row r="59" spans="1:16" ht="36" x14ac:dyDescent="0.2">
      <c r="A59" s="374">
        <f t="shared" si="1"/>
        <v>56</v>
      </c>
      <c r="B59" s="358">
        <v>44567</v>
      </c>
      <c r="C59" s="383">
        <v>44562</v>
      </c>
      <c r="D59" s="360" t="s">
        <v>107</v>
      </c>
      <c r="E59" s="360" t="s">
        <v>332</v>
      </c>
      <c r="F59" s="361">
        <v>261.58999999999997</v>
      </c>
      <c r="G59" s="360" t="s">
        <v>709</v>
      </c>
      <c r="H59" s="360" t="s">
        <v>120</v>
      </c>
      <c r="I59" s="364" t="s">
        <v>708</v>
      </c>
      <c r="J59" s="363" t="s">
        <v>629</v>
      </c>
      <c r="K59" s="364" t="s">
        <v>665</v>
      </c>
      <c r="L59" s="363">
        <v>377641</v>
      </c>
      <c r="M59" s="382">
        <v>44567</v>
      </c>
      <c r="N59" s="70">
        <f t="shared" si="17"/>
        <v>1</v>
      </c>
      <c r="O59" s="70">
        <f t="shared" si="18"/>
        <v>1</v>
      </c>
      <c r="P59" s="135" t="str">
        <f t="shared" si="19"/>
        <v>Gastos_Gerais</v>
      </c>
    </row>
    <row r="60" spans="1:16" ht="48" x14ac:dyDescent="0.2">
      <c r="A60" s="374">
        <f t="shared" si="1"/>
        <v>57</v>
      </c>
      <c r="B60" s="358">
        <v>44567</v>
      </c>
      <c r="C60" s="383">
        <v>44562</v>
      </c>
      <c r="D60" s="360" t="s">
        <v>107</v>
      </c>
      <c r="E60" s="360" t="s">
        <v>334</v>
      </c>
      <c r="F60" s="361">
        <v>420</v>
      </c>
      <c r="G60" s="360" t="s">
        <v>710</v>
      </c>
      <c r="H60" s="360" t="s">
        <v>120</v>
      </c>
      <c r="I60" s="364" t="s">
        <v>711</v>
      </c>
      <c r="J60" s="363" t="s">
        <v>629</v>
      </c>
      <c r="K60" s="364" t="s">
        <v>665</v>
      </c>
      <c r="L60" s="363">
        <v>377641</v>
      </c>
      <c r="M60" s="382">
        <v>44567</v>
      </c>
      <c r="N60" s="70">
        <f t="shared" si="17"/>
        <v>1</v>
      </c>
      <c r="O60" s="70">
        <f t="shared" si="18"/>
        <v>1</v>
      </c>
      <c r="P60" s="135" t="str">
        <f t="shared" si="19"/>
        <v>Gastos_Gerais</v>
      </c>
    </row>
    <row r="61" spans="1:16" ht="36" x14ac:dyDescent="0.2">
      <c r="A61" s="374">
        <f t="shared" si="1"/>
        <v>58</v>
      </c>
      <c r="B61" s="358">
        <v>44567</v>
      </c>
      <c r="C61" s="383">
        <v>44562</v>
      </c>
      <c r="D61" s="360" t="s">
        <v>107</v>
      </c>
      <c r="E61" s="360" t="s">
        <v>332</v>
      </c>
      <c r="F61" s="361">
        <v>261.58999999999997</v>
      </c>
      <c r="G61" s="360" t="s">
        <v>712</v>
      </c>
      <c r="H61" s="360" t="s">
        <v>120</v>
      </c>
      <c r="I61" s="364" t="s">
        <v>711</v>
      </c>
      <c r="J61" s="363" t="s">
        <v>629</v>
      </c>
      <c r="K61" s="364" t="s">
        <v>665</v>
      </c>
      <c r="L61" s="363">
        <v>377641</v>
      </c>
      <c r="M61" s="382">
        <v>44567</v>
      </c>
      <c r="N61" s="70">
        <f t="shared" si="17"/>
        <v>1</v>
      </c>
      <c r="O61" s="70">
        <f t="shared" si="18"/>
        <v>1</v>
      </c>
      <c r="P61" s="135" t="str">
        <f t="shared" si="19"/>
        <v>Gastos_Gerais</v>
      </c>
    </row>
    <row r="62" spans="1:16" ht="25.5" x14ac:dyDescent="0.2">
      <c r="A62" s="374">
        <f t="shared" si="1"/>
        <v>59</v>
      </c>
      <c r="B62" s="358">
        <v>44568</v>
      </c>
      <c r="C62" s="383">
        <v>44562</v>
      </c>
      <c r="D62" s="360" t="s">
        <v>107</v>
      </c>
      <c r="E62" s="360" t="s">
        <v>310</v>
      </c>
      <c r="F62" s="361">
        <v>429.45</v>
      </c>
      <c r="G62" s="360" t="s">
        <v>713</v>
      </c>
      <c r="H62" s="360" t="s">
        <v>121</v>
      </c>
      <c r="I62" s="364" t="s">
        <v>620</v>
      </c>
      <c r="J62" s="363" t="s">
        <v>609</v>
      </c>
      <c r="K62" s="364" t="s">
        <v>420</v>
      </c>
      <c r="L62" s="363">
        <v>29686</v>
      </c>
      <c r="M62" s="382">
        <v>44565</v>
      </c>
      <c r="N62" s="70">
        <f t="shared" si="17"/>
        <v>1</v>
      </c>
      <c r="O62" s="70">
        <f t="shared" si="18"/>
        <v>1</v>
      </c>
      <c r="P62" s="135" t="str">
        <f t="shared" si="19"/>
        <v>Gastos_Gerais</v>
      </c>
    </row>
    <row r="63" spans="1:16" ht="38.25" x14ac:dyDescent="0.2">
      <c r="A63" s="374">
        <f t="shared" si="1"/>
        <v>60</v>
      </c>
      <c r="B63" s="370">
        <v>44568</v>
      </c>
      <c r="C63" s="371">
        <v>44562</v>
      </c>
      <c r="D63" s="362" t="s">
        <v>109</v>
      </c>
      <c r="E63" s="362" t="s">
        <v>385</v>
      </c>
      <c r="F63" s="372">
        <v>518</v>
      </c>
      <c r="G63" s="362" t="s">
        <v>714</v>
      </c>
      <c r="H63" s="362" t="s">
        <v>131</v>
      </c>
      <c r="I63" s="364" t="s">
        <v>586</v>
      </c>
      <c r="J63" s="364" t="s">
        <v>609</v>
      </c>
      <c r="K63" s="364" t="s">
        <v>420</v>
      </c>
      <c r="L63" s="364">
        <v>9393</v>
      </c>
      <c r="M63" s="373">
        <v>44565</v>
      </c>
      <c r="N63" s="70">
        <f t="shared" si="17"/>
        <v>1</v>
      </c>
      <c r="O63" s="70">
        <f t="shared" si="18"/>
        <v>1</v>
      </c>
      <c r="P63" s="135" t="str">
        <f t="shared" si="19"/>
        <v>Aquisição_de_Bens_Permanentes</v>
      </c>
    </row>
    <row r="64" spans="1:16" ht="25.5" x14ac:dyDescent="0.2">
      <c r="A64" s="374">
        <f t="shared" ref="A64:A127" si="20">IF(B64="","",ROW()-ROW($A$3))</f>
        <v>61</v>
      </c>
      <c r="B64" s="358">
        <v>44568</v>
      </c>
      <c r="C64" s="383">
        <v>44531</v>
      </c>
      <c r="D64" s="360" t="s">
        <v>107</v>
      </c>
      <c r="E64" s="360" t="s">
        <v>230</v>
      </c>
      <c r="F64" s="361">
        <v>299</v>
      </c>
      <c r="G64" s="362" t="s">
        <v>230</v>
      </c>
      <c r="H64" s="360" t="s">
        <v>546</v>
      </c>
      <c r="I64" s="364" t="s">
        <v>715</v>
      </c>
      <c r="J64" s="364" t="s">
        <v>609</v>
      </c>
      <c r="K64" s="364" t="s">
        <v>609</v>
      </c>
      <c r="L64" s="363" t="s">
        <v>716</v>
      </c>
      <c r="M64" s="382">
        <v>44285</v>
      </c>
      <c r="N64" s="70">
        <f t="shared" si="17"/>
        <v>1</v>
      </c>
      <c r="O64" s="70">
        <f t="shared" si="18"/>
        <v>0</v>
      </c>
      <c r="P64" s="135" t="str">
        <f t="shared" si="19"/>
        <v>Gastos_Gerais</v>
      </c>
    </row>
    <row r="65" spans="1:16" ht="25.5" x14ac:dyDescent="0.2">
      <c r="A65" s="374">
        <f t="shared" si="20"/>
        <v>62</v>
      </c>
      <c r="B65" s="358">
        <v>44568</v>
      </c>
      <c r="C65" s="383">
        <v>44531</v>
      </c>
      <c r="D65" s="360" t="s">
        <v>107</v>
      </c>
      <c r="E65" s="360" t="s">
        <v>368</v>
      </c>
      <c r="F65" s="361">
        <v>1386.28</v>
      </c>
      <c r="G65" s="360" t="s">
        <v>717</v>
      </c>
      <c r="H65" s="360" t="s">
        <v>131</v>
      </c>
      <c r="I65" s="364" t="s">
        <v>718</v>
      </c>
      <c r="J65" s="363" t="s">
        <v>609</v>
      </c>
      <c r="K65" s="364" t="s">
        <v>420</v>
      </c>
      <c r="L65" s="363">
        <v>989</v>
      </c>
      <c r="M65" s="382">
        <v>44566</v>
      </c>
      <c r="N65" s="70">
        <f t="shared" si="17"/>
        <v>1</v>
      </c>
      <c r="O65" s="70">
        <f t="shared" si="18"/>
        <v>0</v>
      </c>
      <c r="P65" s="135" t="str">
        <f t="shared" si="19"/>
        <v>Gastos_Gerais</v>
      </c>
    </row>
    <row r="66" spans="1:16" ht="25.5" x14ac:dyDescent="0.2">
      <c r="A66" s="374">
        <f t="shared" si="20"/>
        <v>63</v>
      </c>
      <c r="B66" s="358">
        <v>44568</v>
      </c>
      <c r="C66" s="383">
        <v>44562</v>
      </c>
      <c r="D66" s="360" t="s">
        <v>107</v>
      </c>
      <c r="E66" s="360" t="s">
        <v>334</v>
      </c>
      <c r="F66" s="361">
        <v>260</v>
      </c>
      <c r="G66" s="362" t="s">
        <v>719</v>
      </c>
      <c r="H66" s="360" t="s">
        <v>120</v>
      </c>
      <c r="I66" s="364" t="s">
        <v>720</v>
      </c>
      <c r="J66" s="363" t="s">
        <v>609</v>
      </c>
      <c r="K66" s="364" t="s">
        <v>420</v>
      </c>
      <c r="L66" s="363">
        <v>36854</v>
      </c>
      <c r="M66" s="382">
        <v>44566</v>
      </c>
      <c r="N66" s="70">
        <f t="shared" si="17"/>
        <v>1</v>
      </c>
      <c r="O66" s="70">
        <f t="shared" si="18"/>
        <v>1</v>
      </c>
      <c r="P66" s="135" t="str">
        <f t="shared" si="19"/>
        <v>Gastos_Gerais</v>
      </c>
    </row>
    <row r="67" spans="1:16" ht="48" x14ac:dyDescent="0.2">
      <c r="A67" s="374">
        <f t="shared" si="20"/>
        <v>64</v>
      </c>
      <c r="B67" s="358">
        <v>44568</v>
      </c>
      <c r="C67" s="383">
        <v>44531</v>
      </c>
      <c r="D67" s="360" t="s">
        <v>96</v>
      </c>
      <c r="E67" s="360" t="s">
        <v>191</v>
      </c>
      <c r="F67" s="361">
        <v>4940</v>
      </c>
      <c r="G67" s="362" t="s">
        <v>721</v>
      </c>
      <c r="H67" s="360" t="s">
        <v>119</v>
      </c>
      <c r="I67" s="364" t="s">
        <v>524</v>
      </c>
      <c r="J67" s="363" t="s">
        <v>609</v>
      </c>
      <c r="K67" s="364" t="s">
        <v>609</v>
      </c>
      <c r="L67" s="363">
        <v>348</v>
      </c>
      <c r="M67" s="382">
        <v>44564</v>
      </c>
      <c r="N67" s="70">
        <f t="shared" si="17"/>
        <v>1</v>
      </c>
      <c r="O67" s="70">
        <f t="shared" si="18"/>
        <v>0</v>
      </c>
      <c r="P67" s="135" t="str">
        <f t="shared" si="19"/>
        <v>Gastos_com_Pessoal</v>
      </c>
    </row>
    <row r="68" spans="1:16" ht="48" x14ac:dyDescent="0.2">
      <c r="A68" s="374">
        <f t="shared" si="20"/>
        <v>65</v>
      </c>
      <c r="B68" s="358">
        <v>44568</v>
      </c>
      <c r="C68" s="383">
        <v>44531</v>
      </c>
      <c r="D68" s="360" t="s">
        <v>96</v>
      </c>
      <c r="E68" s="360" t="s">
        <v>191</v>
      </c>
      <c r="F68" s="361">
        <v>4356.3999999999996</v>
      </c>
      <c r="G68" s="360" t="s">
        <v>722</v>
      </c>
      <c r="H68" s="360" t="s">
        <v>119</v>
      </c>
      <c r="I68" s="364" t="s">
        <v>524</v>
      </c>
      <c r="J68" s="363" t="s">
        <v>609</v>
      </c>
      <c r="K68" s="364" t="s">
        <v>609</v>
      </c>
      <c r="L68" s="363">
        <v>2667</v>
      </c>
      <c r="M68" s="382">
        <v>44564</v>
      </c>
      <c r="N68" s="70">
        <f t="shared" si="17"/>
        <v>1</v>
      </c>
      <c r="O68" s="70">
        <f t="shared" si="18"/>
        <v>0</v>
      </c>
      <c r="P68" s="135" t="str">
        <f t="shared" si="19"/>
        <v>Gastos_com_Pessoal</v>
      </c>
    </row>
    <row r="69" spans="1:16" ht="25.5" x14ac:dyDescent="0.2">
      <c r="A69" s="374">
        <f t="shared" si="20"/>
        <v>66</v>
      </c>
      <c r="B69" s="358">
        <v>44568</v>
      </c>
      <c r="C69" s="383">
        <v>44562</v>
      </c>
      <c r="D69" s="360" t="s">
        <v>107</v>
      </c>
      <c r="E69" s="360" t="s">
        <v>300</v>
      </c>
      <c r="F69" s="361">
        <v>951.8</v>
      </c>
      <c r="G69" s="360" t="s">
        <v>723</v>
      </c>
      <c r="H69" s="360" t="s">
        <v>130</v>
      </c>
      <c r="I69" s="364" t="s">
        <v>724</v>
      </c>
      <c r="J69" s="363" t="s">
        <v>609</v>
      </c>
      <c r="K69" s="364" t="s">
        <v>420</v>
      </c>
      <c r="L69" s="363">
        <v>1326</v>
      </c>
      <c r="M69" s="382">
        <v>44564</v>
      </c>
      <c r="N69" s="70">
        <f t="shared" si="17"/>
        <v>1</v>
      </c>
      <c r="O69" s="70">
        <f t="shared" si="18"/>
        <v>1</v>
      </c>
      <c r="P69" s="135" t="str">
        <f t="shared" si="19"/>
        <v>Gastos_Gerais</v>
      </c>
    </row>
    <row r="70" spans="1:16" ht="36" x14ac:dyDescent="0.2">
      <c r="A70" s="374">
        <f t="shared" si="20"/>
        <v>67</v>
      </c>
      <c r="B70" s="370">
        <v>44568</v>
      </c>
      <c r="C70" s="371">
        <v>44562</v>
      </c>
      <c r="D70" s="362" t="s">
        <v>107</v>
      </c>
      <c r="E70" s="360" t="s">
        <v>254</v>
      </c>
      <c r="F70" s="372">
        <v>356</v>
      </c>
      <c r="G70" s="362" t="s">
        <v>725</v>
      </c>
      <c r="H70" s="362" t="s">
        <v>122</v>
      </c>
      <c r="I70" s="364" t="s">
        <v>726</v>
      </c>
      <c r="J70" s="363" t="s">
        <v>609</v>
      </c>
      <c r="K70" s="364" t="s">
        <v>420</v>
      </c>
      <c r="L70" s="363">
        <v>20211963</v>
      </c>
      <c r="M70" s="382">
        <v>44545</v>
      </c>
      <c r="N70" s="70">
        <f t="shared" si="17"/>
        <v>1</v>
      </c>
      <c r="O70" s="70">
        <f t="shared" si="18"/>
        <v>1</v>
      </c>
      <c r="P70" s="135" t="str">
        <f t="shared" si="19"/>
        <v>Gastos_Gerais</v>
      </c>
    </row>
    <row r="71" spans="1:16" ht="48" x14ac:dyDescent="0.2">
      <c r="A71" s="374">
        <f t="shared" si="20"/>
        <v>68</v>
      </c>
      <c r="B71" s="358">
        <v>44568</v>
      </c>
      <c r="C71" s="383">
        <v>44531</v>
      </c>
      <c r="D71" s="360" t="s">
        <v>96</v>
      </c>
      <c r="E71" s="360" t="s">
        <v>191</v>
      </c>
      <c r="F71" s="361">
        <v>32</v>
      </c>
      <c r="G71" s="360" t="s">
        <v>727</v>
      </c>
      <c r="H71" s="360" t="s">
        <v>119</v>
      </c>
      <c r="I71" s="364" t="s">
        <v>524</v>
      </c>
      <c r="J71" s="363" t="s">
        <v>609</v>
      </c>
      <c r="K71" s="364" t="s">
        <v>609</v>
      </c>
      <c r="L71" s="363">
        <v>1169</v>
      </c>
      <c r="M71" s="382">
        <v>44564</v>
      </c>
      <c r="N71" s="70">
        <f t="shared" si="17"/>
        <v>1</v>
      </c>
      <c r="O71" s="70">
        <f t="shared" si="18"/>
        <v>0</v>
      </c>
      <c r="P71" s="135" t="str">
        <f t="shared" si="19"/>
        <v>Gastos_com_Pessoal</v>
      </c>
    </row>
    <row r="72" spans="1:16" ht="25.5" x14ac:dyDescent="0.2">
      <c r="A72" s="374">
        <f t="shared" si="20"/>
        <v>69</v>
      </c>
      <c r="B72" s="358">
        <v>44568</v>
      </c>
      <c r="C72" s="383">
        <v>44562</v>
      </c>
      <c r="D72" s="360" t="s">
        <v>107</v>
      </c>
      <c r="E72" s="360" t="s">
        <v>292</v>
      </c>
      <c r="F72" s="361">
        <v>264</v>
      </c>
      <c r="G72" s="360" t="s">
        <v>728</v>
      </c>
      <c r="H72" s="360" t="s">
        <v>120</v>
      </c>
      <c r="I72" s="364" t="s">
        <v>729</v>
      </c>
      <c r="J72" s="363" t="s">
        <v>609</v>
      </c>
      <c r="K72" s="364" t="s">
        <v>420</v>
      </c>
      <c r="L72" s="363">
        <v>22140</v>
      </c>
      <c r="M72" s="382">
        <v>44560</v>
      </c>
      <c r="N72" s="70">
        <f t="shared" si="17"/>
        <v>1</v>
      </c>
      <c r="O72" s="70">
        <f t="shared" si="18"/>
        <v>1</v>
      </c>
      <c r="P72" s="135" t="str">
        <f t="shared" si="19"/>
        <v>Gastos_Gerais</v>
      </c>
    </row>
    <row r="73" spans="1:16" ht="25.5" x14ac:dyDescent="0.2">
      <c r="A73" s="374">
        <f t="shared" si="20"/>
        <v>70</v>
      </c>
      <c r="B73" s="358">
        <v>44568</v>
      </c>
      <c r="C73" s="383">
        <v>44531</v>
      </c>
      <c r="D73" s="360" t="s">
        <v>96</v>
      </c>
      <c r="E73" s="360" t="s">
        <v>202</v>
      </c>
      <c r="F73" s="361">
        <v>8389.92</v>
      </c>
      <c r="G73" s="362" t="s">
        <v>730</v>
      </c>
      <c r="H73" s="360" t="s">
        <v>119</v>
      </c>
      <c r="I73" s="364" t="s">
        <v>731</v>
      </c>
      <c r="J73" s="363" t="s">
        <v>609</v>
      </c>
      <c r="K73" s="364" t="s">
        <v>609</v>
      </c>
      <c r="L73" s="363">
        <v>397665</v>
      </c>
      <c r="M73" s="382">
        <v>44558</v>
      </c>
      <c r="N73" s="70">
        <f t="shared" si="17"/>
        <v>1</v>
      </c>
      <c r="O73" s="70">
        <f t="shared" si="18"/>
        <v>0</v>
      </c>
      <c r="P73" s="135" t="str">
        <f t="shared" si="19"/>
        <v>Gastos_com_Pessoal</v>
      </c>
    </row>
    <row r="74" spans="1:16" ht="25.5" x14ac:dyDescent="0.2">
      <c r="A74" s="374">
        <f t="shared" si="20"/>
        <v>71</v>
      </c>
      <c r="B74" s="358">
        <v>44568</v>
      </c>
      <c r="C74" s="383">
        <v>44531</v>
      </c>
      <c r="D74" s="360" t="s">
        <v>96</v>
      </c>
      <c r="E74" s="360" t="s">
        <v>208</v>
      </c>
      <c r="F74" s="361">
        <v>19068</v>
      </c>
      <c r="G74" s="362" t="s">
        <v>732</v>
      </c>
      <c r="H74" s="360" t="s">
        <v>119</v>
      </c>
      <c r="I74" s="364" t="s">
        <v>733</v>
      </c>
      <c r="J74" s="363" t="s">
        <v>609</v>
      </c>
      <c r="K74" s="364" t="s">
        <v>609</v>
      </c>
      <c r="L74" s="363">
        <v>403872</v>
      </c>
      <c r="M74" s="382">
        <v>44558</v>
      </c>
      <c r="N74" s="70">
        <f t="shared" si="17"/>
        <v>1</v>
      </c>
      <c r="O74" s="70">
        <f t="shared" si="18"/>
        <v>0</v>
      </c>
      <c r="P74" s="135" t="str">
        <f t="shared" si="19"/>
        <v>Gastos_com_Pessoal</v>
      </c>
    </row>
    <row r="75" spans="1:16" ht="48" x14ac:dyDescent="0.2">
      <c r="A75" s="374">
        <f t="shared" si="20"/>
        <v>72</v>
      </c>
      <c r="B75" s="358">
        <v>44568</v>
      </c>
      <c r="C75" s="383">
        <v>44531</v>
      </c>
      <c r="D75" s="360" t="s">
        <v>96</v>
      </c>
      <c r="E75" s="360" t="s">
        <v>191</v>
      </c>
      <c r="F75" s="361">
        <v>20743.8</v>
      </c>
      <c r="G75" s="362" t="s">
        <v>734</v>
      </c>
      <c r="H75" s="360" t="s">
        <v>119</v>
      </c>
      <c r="I75" s="364" t="s">
        <v>735</v>
      </c>
      <c r="J75" s="364" t="s">
        <v>609</v>
      </c>
      <c r="K75" s="364" t="s">
        <v>609</v>
      </c>
      <c r="L75" s="363">
        <v>1771</v>
      </c>
      <c r="M75" s="382">
        <v>44564</v>
      </c>
      <c r="N75" s="70">
        <f t="shared" si="17"/>
        <v>1</v>
      </c>
      <c r="O75" s="70">
        <f t="shared" si="18"/>
        <v>0</v>
      </c>
      <c r="P75" s="135" t="str">
        <f t="shared" si="19"/>
        <v>Gastos_com_Pessoal</v>
      </c>
    </row>
    <row r="76" spans="1:16" ht="25.5" x14ac:dyDescent="0.2">
      <c r="A76" s="374">
        <f t="shared" si="20"/>
        <v>73</v>
      </c>
      <c r="B76" s="358">
        <v>44568</v>
      </c>
      <c r="C76" s="383">
        <v>44562</v>
      </c>
      <c r="D76" s="360" t="s">
        <v>107</v>
      </c>
      <c r="E76" s="360" t="s">
        <v>334</v>
      </c>
      <c r="F76" s="361">
        <v>120</v>
      </c>
      <c r="G76" s="360" t="s">
        <v>736</v>
      </c>
      <c r="H76" s="360" t="s">
        <v>121</v>
      </c>
      <c r="I76" s="364" t="s">
        <v>737</v>
      </c>
      <c r="J76" s="363" t="s">
        <v>629</v>
      </c>
      <c r="K76" s="364" t="s">
        <v>672</v>
      </c>
      <c r="L76" s="363">
        <v>601757</v>
      </c>
      <c r="M76" s="382">
        <v>44567</v>
      </c>
      <c r="N76" s="70">
        <f t="shared" si="17"/>
        <v>1</v>
      </c>
      <c r="O76" s="70">
        <f t="shared" si="18"/>
        <v>1</v>
      </c>
      <c r="P76" s="135" t="str">
        <f t="shared" si="19"/>
        <v>Gastos_Gerais</v>
      </c>
    </row>
    <row r="77" spans="1:16" ht="36" x14ac:dyDescent="0.2">
      <c r="A77" s="374">
        <f t="shared" si="20"/>
        <v>74</v>
      </c>
      <c r="B77" s="358">
        <v>44568</v>
      </c>
      <c r="C77" s="383">
        <v>44562</v>
      </c>
      <c r="D77" s="360" t="s">
        <v>107</v>
      </c>
      <c r="E77" s="360" t="s">
        <v>334</v>
      </c>
      <c r="F77" s="361">
        <v>120</v>
      </c>
      <c r="G77" s="360" t="s">
        <v>738</v>
      </c>
      <c r="H77" s="360" t="s">
        <v>121</v>
      </c>
      <c r="I77" s="364" t="s">
        <v>739</v>
      </c>
      <c r="J77" s="363" t="s">
        <v>629</v>
      </c>
      <c r="K77" s="364" t="s">
        <v>672</v>
      </c>
      <c r="L77" s="363">
        <v>601716</v>
      </c>
      <c r="M77" s="382">
        <v>44568</v>
      </c>
      <c r="N77" s="70">
        <f t="shared" si="17"/>
        <v>1</v>
      </c>
      <c r="O77" s="70">
        <f t="shared" si="18"/>
        <v>1</v>
      </c>
      <c r="P77" s="135" t="str">
        <f t="shared" si="19"/>
        <v>Gastos_Gerais</v>
      </c>
    </row>
    <row r="78" spans="1:16" ht="36" x14ac:dyDescent="0.2">
      <c r="A78" s="374">
        <f t="shared" si="20"/>
        <v>75</v>
      </c>
      <c r="B78" s="358">
        <v>44568</v>
      </c>
      <c r="C78" s="383">
        <v>44562</v>
      </c>
      <c r="D78" s="360" t="s">
        <v>96</v>
      </c>
      <c r="E78" s="360" t="s">
        <v>98</v>
      </c>
      <c r="F78" s="361">
        <v>1148.18</v>
      </c>
      <c r="G78" s="360" t="s">
        <v>740</v>
      </c>
      <c r="H78" s="360" t="s">
        <v>124</v>
      </c>
      <c r="I78" s="364" t="s">
        <v>741</v>
      </c>
      <c r="J78" s="363" t="s">
        <v>629</v>
      </c>
      <c r="K78" s="364" t="s">
        <v>672</v>
      </c>
      <c r="L78" s="363">
        <v>189400</v>
      </c>
      <c r="M78" s="382">
        <v>44568</v>
      </c>
      <c r="N78" s="70">
        <f t="shared" si="17"/>
        <v>1</v>
      </c>
      <c r="O78" s="70">
        <f t="shared" si="18"/>
        <v>1</v>
      </c>
      <c r="P78" s="135" t="str">
        <f t="shared" si="19"/>
        <v>Gastos_com_Pessoal</v>
      </c>
    </row>
    <row r="79" spans="1:16" ht="25.5" x14ac:dyDescent="0.2">
      <c r="A79" s="374">
        <f t="shared" si="20"/>
        <v>76</v>
      </c>
      <c r="B79" s="358">
        <v>44568</v>
      </c>
      <c r="C79" s="383">
        <v>44562</v>
      </c>
      <c r="D79" s="360" t="s">
        <v>107</v>
      </c>
      <c r="E79" s="360" t="s">
        <v>334</v>
      </c>
      <c r="F79" s="361">
        <v>180</v>
      </c>
      <c r="G79" s="360" t="s">
        <v>742</v>
      </c>
      <c r="H79" s="360" t="s">
        <v>588</v>
      </c>
      <c r="I79" s="364" t="s">
        <v>743</v>
      </c>
      <c r="J79" s="363" t="s">
        <v>629</v>
      </c>
      <c r="K79" s="364" t="s">
        <v>672</v>
      </c>
      <c r="L79" s="363">
        <v>196452</v>
      </c>
      <c r="M79" s="382">
        <v>44568</v>
      </c>
      <c r="N79" s="70">
        <f t="shared" si="17"/>
        <v>1</v>
      </c>
      <c r="O79" s="70">
        <f t="shared" si="18"/>
        <v>1</v>
      </c>
      <c r="P79" s="135" t="str">
        <f t="shared" si="19"/>
        <v>Gastos_Gerais</v>
      </c>
    </row>
    <row r="80" spans="1:16" ht="25.5" x14ac:dyDescent="0.2">
      <c r="A80" s="374">
        <f t="shared" si="20"/>
        <v>77</v>
      </c>
      <c r="B80" s="358">
        <v>44568</v>
      </c>
      <c r="C80" s="383">
        <v>44531</v>
      </c>
      <c r="D80" s="360" t="s">
        <v>96</v>
      </c>
      <c r="E80" s="360" t="s">
        <v>175</v>
      </c>
      <c r="F80" s="361">
        <v>247286.41</v>
      </c>
      <c r="G80" s="362" t="s">
        <v>744</v>
      </c>
      <c r="H80" s="360" t="s">
        <v>119</v>
      </c>
      <c r="I80" s="364" t="s">
        <v>745</v>
      </c>
      <c r="J80" s="363" t="s">
        <v>629</v>
      </c>
      <c r="K80" s="364" t="s">
        <v>661</v>
      </c>
      <c r="L80" s="363">
        <v>48196280</v>
      </c>
      <c r="M80" s="382">
        <v>44568</v>
      </c>
      <c r="N80" s="70">
        <f t="shared" si="17"/>
        <v>1</v>
      </c>
      <c r="O80" s="70">
        <f t="shared" si="18"/>
        <v>0</v>
      </c>
      <c r="P80" s="135" t="str">
        <f t="shared" si="19"/>
        <v>Gastos_com_Pessoal</v>
      </c>
    </row>
    <row r="81" spans="1:16" ht="36" x14ac:dyDescent="0.2">
      <c r="A81" s="374">
        <f t="shared" si="20"/>
        <v>78</v>
      </c>
      <c r="B81" s="358">
        <v>44568</v>
      </c>
      <c r="C81" s="383">
        <v>44562</v>
      </c>
      <c r="D81" s="360" t="s">
        <v>96</v>
      </c>
      <c r="E81" s="360" t="s">
        <v>98</v>
      </c>
      <c r="F81" s="361">
        <v>644.61</v>
      </c>
      <c r="G81" s="362" t="s">
        <v>746</v>
      </c>
      <c r="H81" s="360" t="s">
        <v>123</v>
      </c>
      <c r="I81" s="364" t="s">
        <v>747</v>
      </c>
      <c r="J81" s="363" t="s">
        <v>629</v>
      </c>
      <c r="K81" s="364" t="s">
        <v>661</v>
      </c>
      <c r="L81" s="363">
        <v>55355049</v>
      </c>
      <c r="M81" s="382">
        <v>44568</v>
      </c>
      <c r="N81" s="70">
        <f t="shared" si="17"/>
        <v>1</v>
      </c>
      <c r="O81" s="70">
        <f t="shared" si="18"/>
        <v>1</v>
      </c>
      <c r="P81" s="135" t="str">
        <f t="shared" si="19"/>
        <v>Gastos_com_Pessoal</v>
      </c>
    </row>
    <row r="82" spans="1:16" ht="36" x14ac:dyDescent="0.2">
      <c r="A82" s="374">
        <f t="shared" si="20"/>
        <v>79</v>
      </c>
      <c r="B82" s="358">
        <v>44568</v>
      </c>
      <c r="C82" s="383">
        <v>44562</v>
      </c>
      <c r="D82" s="360" t="s">
        <v>96</v>
      </c>
      <c r="E82" s="360" t="s">
        <v>98</v>
      </c>
      <c r="F82" s="361">
        <v>1320</v>
      </c>
      <c r="G82" s="360" t="s">
        <v>748</v>
      </c>
      <c r="H82" s="360" t="s">
        <v>588</v>
      </c>
      <c r="I82" s="364" t="s">
        <v>749</v>
      </c>
      <c r="J82" s="363" t="s">
        <v>629</v>
      </c>
      <c r="K82" s="364" t="s">
        <v>661</v>
      </c>
      <c r="L82" s="363">
        <v>55896051</v>
      </c>
      <c r="M82" s="382">
        <v>44568</v>
      </c>
      <c r="N82" s="70">
        <f t="shared" si="17"/>
        <v>1</v>
      </c>
      <c r="O82" s="70">
        <f t="shared" si="18"/>
        <v>1</v>
      </c>
      <c r="P82" s="135" t="str">
        <f t="shared" si="19"/>
        <v>Gastos_com_Pessoal</v>
      </c>
    </row>
    <row r="83" spans="1:16" ht="36" x14ac:dyDescent="0.2">
      <c r="A83" s="374">
        <f t="shared" si="20"/>
        <v>80</v>
      </c>
      <c r="B83" s="358">
        <v>44568</v>
      </c>
      <c r="C83" s="383">
        <v>44562</v>
      </c>
      <c r="D83" s="360" t="s">
        <v>96</v>
      </c>
      <c r="E83" s="360" t="s">
        <v>98</v>
      </c>
      <c r="F83" s="361">
        <v>592.77</v>
      </c>
      <c r="G83" s="360" t="s">
        <v>750</v>
      </c>
      <c r="H83" s="360" t="s">
        <v>127</v>
      </c>
      <c r="I83" s="364" t="s">
        <v>751</v>
      </c>
      <c r="J83" s="381" t="s">
        <v>629</v>
      </c>
      <c r="K83" s="381" t="s">
        <v>661</v>
      </c>
      <c r="L83" s="386">
        <v>55925581</v>
      </c>
      <c r="M83" s="385">
        <v>44568</v>
      </c>
      <c r="N83" s="70">
        <f t="shared" si="17"/>
        <v>1</v>
      </c>
      <c r="O83" s="70">
        <f t="shared" si="18"/>
        <v>1</v>
      </c>
      <c r="P83" s="135" t="str">
        <f t="shared" si="19"/>
        <v>Gastos_com_Pessoal</v>
      </c>
    </row>
    <row r="84" spans="1:16" ht="48" x14ac:dyDescent="0.2">
      <c r="A84" s="374">
        <f t="shared" si="20"/>
        <v>81</v>
      </c>
      <c r="B84" s="358">
        <v>44568</v>
      </c>
      <c r="C84" s="383">
        <v>44562</v>
      </c>
      <c r="D84" s="360" t="s">
        <v>107</v>
      </c>
      <c r="E84" s="377" t="s">
        <v>334</v>
      </c>
      <c r="F84" s="378">
        <v>69.8</v>
      </c>
      <c r="G84" s="377" t="s">
        <v>752</v>
      </c>
      <c r="H84" s="360" t="s">
        <v>132</v>
      </c>
      <c r="I84" s="364" t="s">
        <v>753</v>
      </c>
      <c r="J84" s="363" t="s">
        <v>629</v>
      </c>
      <c r="K84" s="364" t="s">
        <v>661</v>
      </c>
      <c r="L84" s="363">
        <v>56013161</v>
      </c>
      <c r="M84" s="382">
        <v>44568</v>
      </c>
      <c r="N84" s="70">
        <f t="shared" si="17"/>
        <v>1</v>
      </c>
      <c r="O84" s="70">
        <f t="shared" si="18"/>
        <v>1</v>
      </c>
      <c r="P84" s="135" t="str">
        <f t="shared" si="19"/>
        <v>Gastos_Gerais</v>
      </c>
    </row>
    <row r="85" spans="1:16" ht="48" x14ac:dyDescent="0.2">
      <c r="A85" s="374">
        <f t="shared" si="20"/>
        <v>82</v>
      </c>
      <c r="B85" s="358">
        <v>44568</v>
      </c>
      <c r="C85" s="383">
        <v>44562</v>
      </c>
      <c r="D85" s="360" t="s">
        <v>107</v>
      </c>
      <c r="E85" s="377" t="s">
        <v>334</v>
      </c>
      <c r="F85" s="378">
        <v>142</v>
      </c>
      <c r="G85" s="377" t="s">
        <v>754</v>
      </c>
      <c r="H85" s="360" t="s">
        <v>132</v>
      </c>
      <c r="I85" s="364" t="s">
        <v>753</v>
      </c>
      <c r="J85" s="363" t="s">
        <v>629</v>
      </c>
      <c r="K85" s="364" t="s">
        <v>661</v>
      </c>
      <c r="L85" s="363">
        <v>56087978</v>
      </c>
      <c r="M85" s="382">
        <v>44568</v>
      </c>
      <c r="N85" s="70">
        <f t="shared" si="17"/>
        <v>1</v>
      </c>
      <c r="O85" s="70">
        <f t="shared" si="18"/>
        <v>1</v>
      </c>
      <c r="P85" s="135" t="str">
        <f t="shared" si="19"/>
        <v>Gastos_Gerais</v>
      </c>
    </row>
    <row r="86" spans="1:16" ht="25.5" x14ac:dyDescent="0.2">
      <c r="A86" s="374">
        <f t="shared" si="20"/>
        <v>83</v>
      </c>
      <c r="B86" s="358">
        <v>44568</v>
      </c>
      <c r="C86" s="383">
        <v>44562</v>
      </c>
      <c r="D86" s="360" t="s">
        <v>107</v>
      </c>
      <c r="E86" s="377" t="s">
        <v>334</v>
      </c>
      <c r="F86" s="378">
        <v>180</v>
      </c>
      <c r="G86" s="377" t="s">
        <v>755</v>
      </c>
      <c r="H86" s="360" t="s">
        <v>588</v>
      </c>
      <c r="I86" s="364" t="s">
        <v>756</v>
      </c>
      <c r="J86" s="363" t="s">
        <v>629</v>
      </c>
      <c r="K86" s="364" t="s">
        <v>661</v>
      </c>
      <c r="L86" s="363">
        <v>57362527</v>
      </c>
      <c r="M86" s="382">
        <v>44568</v>
      </c>
      <c r="N86" s="70">
        <f t="shared" si="17"/>
        <v>1</v>
      </c>
      <c r="O86" s="70">
        <f t="shared" si="18"/>
        <v>1</v>
      </c>
      <c r="P86" s="135" t="str">
        <f t="shared" si="19"/>
        <v>Gastos_Gerais</v>
      </c>
    </row>
    <row r="87" spans="1:16" ht="36" x14ac:dyDescent="0.2">
      <c r="A87" s="374">
        <f t="shared" si="20"/>
        <v>84</v>
      </c>
      <c r="B87" s="358">
        <v>44568</v>
      </c>
      <c r="C87" s="383">
        <v>44562</v>
      </c>
      <c r="D87" s="360" t="s">
        <v>107</v>
      </c>
      <c r="E87" s="377" t="s">
        <v>334</v>
      </c>
      <c r="F87" s="378">
        <v>180</v>
      </c>
      <c r="G87" s="377" t="s">
        <v>757</v>
      </c>
      <c r="H87" s="360" t="s">
        <v>588</v>
      </c>
      <c r="I87" s="364" t="s">
        <v>660</v>
      </c>
      <c r="J87" s="363" t="s">
        <v>629</v>
      </c>
      <c r="K87" s="364" t="s">
        <v>661</v>
      </c>
      <c r="L87" s="363">
        <v>57396277</v>
      </c>
      <c r="M87" s="382">
        <v>44568</v>
      </c>
      <c r="N87" s="70">
        <f t="shared" si="17"/>
        <v>1</v>
      </c>
      <c r="O87" s="70">
        <f t="shared" si="18"/>
        <v>1</v>
      </c>
      <c r="P87" s="135" t="str">
        <f t="shared" si="19"/>
        <v>Gastos_Gerais</v>
      </c>
    </row>
    <row r="88" spans="1:16" ht="25.5" x14ac:dyDescent="0.2">
      <c r="A88" s="374">
        <f t="shared" si="20"/>
        <v>85</v>
      </c>
      <c r="B88" s="375">
        <v>44568</v>
      </c>
      <c r="C88" s="376">
        <v>44562</v>
      </c>
      <c r="D88" s="377" t="s">
        <v>96</v>
      </c>
      <c r="E88" s="377" t="s">
        <v>181</v>
      </c>
      <c r="F88" s="378">
        <v>113.83</v>
      </c>
      <c r="G88" s="377" t="s">
        <v>758</v>
      </c>
      <c r="H88" s="377" t="s">
        <v>121</v>
      </c>
      <c r="I88" s="381" t="s">
        <v>759</v>
      </c>
      <c r="J88" s="380" t="s">
        <v>629</v>
      </c>
      <c r="K88" s="381" t="s">
        <v>665</v>
      </c>
      <c r="L88" s="380">
        <v>377641</v>
      </c>
      <c r="M88" s="385">
        <v>44568</v>
      </c>
      <c r="N88" s="70">
        <f t="shared" si="17"/>
        <v>1</v>
      </c>
      <c r="O88" s="70">
        <f t="shared" si="18"/>
        <v>1</v>
      </c>
      <c r="P88" s="135" t="str">
        <f t="shared" si="19"/>
        <v>Gastos_com_Pessoal</v>
      </c>
    </row>
    <row r="89" spans="1:16" ht="25.5" x14ac:dyDescent="0.2">
      <c r="A89" s="374">
        <f t="shared" si="20"/>
        <v>86</v>
      </c>
      <c r="B89" s="358">
        <v>44568</v>
      </c>
      <c r="C89" s="383">
        <v>44562</v>
      </c>
      <c r="D89" s="360" t="s">
        <v>96</v>
      </c>
      <c r="E89" s="360" t="s">
        <v>183</v>
      </c>
      <c r="F89" s="361">
        <v>37.94</v>
      </c>
      <c r="G89" s="360" t="s">
        <v>760</v>
      </c>
      <c r="H89" s="360" t="s">
        <v>121</v>
      </c>
      <c r="I89" s="364" t="s">
        <v>759</v>
      </c>
      <c r="J89" s="363" t="s">
        <v>629</v>
      </c>
      <c r="K89" s="364" t="s">
        <v>665</v>
      </c>
      <c r="L89" s="363">
        <v>377641</v>
      </c>
      <c r="M89" s="382">
        <v>44568</v>
      </c>
      <c r="N89" s="70">
        <f t="shared" si="17"/>
        <v>1</v>
      </c>
      <c r="O89" s="70">
        <f t="shared" si="18"/>
        <v>1</v>
      </c>
      <c r="P89" s="135" t="str">
        <f t="shared" si="19"/>
        <v>Gastos_com_Pessoal</v>
      </c>
    </row>
    <row r="90" spans="1:16" ht="36" x14ac:dyDescent="0.2">
      <c r="A90" s="374">
        <f t="shared" si="20"/>
        <v>87</v>
      </c>
      <c r="B90" s="358">
        <v>44568</v>
      </c>
      <c r="C90" s="383">
        <v>44562</v>
      </c>
      <c r="D90" s="360" t="s">
        <v>96</v>
      </c>
      <c r="E90" s="360" t="s">
        <v>185</v>
      </c>
      <c r="F90" s="361">
        <v>5.16</v>
      </c>
      <c r="G90" s="360" t="s">
        <v>761</v>
      </c>
      <c r="H90" s="360" t="s">
        <v>121</v>
      </c>
      <c r="I90" s="364" t="s">
        <v>759</v>
      </c>
      <c r="J90" s="363" t="s">
        <v>629</v>
      </c>
      <c r="K90" s="364" t="s">
        <v>665</v>
      </c>
      <c r="L90" s="363">
        <v>377641</v>
      </c>
      <c r="M90" s="382">
        <v>44568</v>
      </c>
      <c r="N90" s="70">
        <f t="shared" si="17"/>
        <v>1</v>
      </c>
      <c r="O90" s="70">
        <f t="shared" si="18"/>
        <v>1</v>
      </c>
      <c r="P90" s="135" t="str">
        <f t="shared" si="19"/>
        <v>Gastos_com_Pessoal</v>
      </c>
    </row>
    <row r="91" spans="1:16" ht="25.5" x14ac:dyDescent="0.2">
      <c r="A91" s="374">
        <f t="shared" si="20"/>
        <v>88</v>
      </c>
      <c r="B91" s="358">
        <v>44571</v>
      </c>
      <c r="C91" s="383">
        <v>44531</v>
      </c>
      <c r="D91" s="360" t="s">
        <v>107</v>
      </c>
      <c r="E91" s="360" t="s">
        <v>222</v>
      </c>
      <c r="F91" s="395">
        <v>3494.77</v>
      </c>
      <c r="G91" s="360" t="s">
        <v>647</v>
      </c>
      <c r="H91" s="360" t="s">
        <v>127</v>
      </c>
      <c r="I91" s="364" t="s">
        <v>648</v>
      </c>
      <c r="J91" s="363" t="s">
        <v>609</v>
      </c>
      <c r="K91" s="364" t="s">
        <v>420</v>
      </c>
      <c r="L91" s="363">
        <v>69528955</v>
      </c>
      <c r="M91" s="382">
        <v>44543</v>
      </c>
      <c r="N91" s="70">
        <f t="shared" si="17"/>
        <v>1</v>
      </c>
      <c r="O91" s="70">
        <f t="shared" si="18"/>
        <v>0</v>
      </c>
      <c r="P91" s="135" t="str">
        <f t="shared" si="19"/>
        <v>Gastos_Gerais</v>
      </c>
    </row>
    <row r="92" spans="1:16" ht="25.5" x14ac:dyDescent="0.2">
      <c r="A92" s="374">
        <f t="shared" si="20"/>
        <v>89</v>
      </c>
      <c r="B92" s="358">
        <v>44571</v>
      </c>
      <c r="C92" s="383">
        <v>44531</v>
      </c>
      <c r="D92" s="360" t="s">
        <v>107</v>
      </c>
      <c r="E92" s="360" t="s">
        <v>222</v>
      </c>
      <c r="F92" s="361">
        <v>1344.96</v>
      </c>
      <c r="G92" s="362" t="s">
        <v>647</v>
      </c>
      <c r="H92" s="360" t="s">
        <v>124</v>
      </c>
      <c r="I92" s="364" t="s">
        <v>648</v>
      </c>
      <c r="J92" s="363" t="s">
        <v>609</v>
      </c>
      <c r="K92" s="364" t="s">
        <v>420</v>
      </c>
      <c r="L92" s="363" t="s">
        <v>762</v>
      </c>
      <c r="M92" s="382">
        <v>44532</v>
      </c>
      <c r="N92" s="70">
        <f t="shared" si="17"/>
        <v>1</v>
      </c>
      <c r="O92" s="70">
        <f t="shared" si="18"/>
        <v>0</v>
      </c>
      <c r="P92" s="135" t="str">
        <f t="shared" si="19"/>
        <v>Gastos_Gerais</v>
      </c>
    </row>
    <row r="93" spans="1:16" s="325" customFormat="1" ht="25.5" x14ac:dyDescent="0.2">
      <c r="A93" s="374">
        <f t="shared" si="20"/>
        <v>90</v>
      </c>
      <c r="B93" s="370">
        <v>44571</v>
      </c>
      <c r="C93" s="383">
        <v>44531</v>
      </c>
      <c r="D93" s="362" t="s">
        <v>107</v>
      </c>
      <c r="E93" s="362" t="s">
        <v>222</v>
      </c>
      <c r="F93" s="372">
        <v>6993.51</v>
      </c>
      <c r="G93" s="362" t="s">
        <v>647</v>
      </c>
      <c r="H93" s="362" t="s">
        <v>121</v>
      </c>
      <c r="I93" s="364" t="s">
        <v>648</v>
      </c>
      <c r="J93" s="364" t="s">
        <v>609</v>
      </c>
      <c r="K93" s="364" t="s">
        <v>420</v>
      </c>
      <c r="L93" s="364">
        <v>69956717</v>
      </c>
      <c r="M93" s="373">
        <v>44571</v>
      </c>
      <c r="N93" s="70">
        <f t="shared" si="17"/>
        <v>1</v>
      </c>
      <c r="O93" s="70">
        <f t="shared" si="18"/>
        <v>0</v>
      </c>
      <c r="P93" s="135" t="str">
        <f t="shared" si="19"/>
        <v>Gastos_Gerais</v>
      </c>
    </row>
    <row r="94" spans="1:16" ht="25.5" x14ac:dyDescent="0.2">
      <c r="A94" s="374">
        <f t="shared" si="20"/>
        <v>91</v>
      </c>
      <c r="B94" s="358">
        <v>44571</v>
      </c>
      <c r="C94" s="383">
        <v>44531</v>
      </c>
      <c r="D94" s="360" t="s">
        <v>107</v>
      </c>
      <c r="E94" s="360" t="s">
        <v>230</v>
      </c>
      <c r="F94" s="361">
        <v>771.99</v>
      </c>
      <c r="G94" s="360" t="s">
        <v>763</v>
      </c>
      <c r="H94" s="360" t="s">
        <v>126</v>
      </c>
      <c r="I94" s="364" t="s">
        <v>654</v>
      </c>
      <c r="J94" s="363" t="s">
        <v>609</v>
      </c>
      <c r="K94" s="364" t="s">
        <v>420</v>
      </c>
      <c r="L94" s="363">
        <v>3546592</v>
      </c>
      <c r="M94" s="382">
        <v>44571</v>
      </c>
      <c r="N94" s="70">
        <f t="shared" si="17"/>
        <v>1</v>
      </c>
      <c r="O94" s="70">
        <f t="shared" si="18"/>
        <v>0</v>
      </c>
      <c r="P94" s="135" t="str">
        <f t="shared" si="19"/>
        <v>Gastos_Gerais</v>
      </c>
    </row>
    <row r="95" spans="1:16" ht="25.5" x14ac:dyDescent="0.2">
      <c r="A95" s="374">
        <f t="shared" si="20"/>
        <v>92</v>
      </c>
      <c r="B95" s="399">
        <v>44571</v>
      </c>
      <c r="C95" s="371">
        <v>44531</v>
      </c>
      <c r="D95" s="379" t="s">
        <v>107</v>
      </c>
      <c r="E95" s="379" t="s">
        <v>228</v>
      </c>
      <c r="F95" s="384">
        <v>299.39999999999998</v>
      </c>
      <c r="G95" s="360" t="s">
        <v>764</v>
      </c>
      <c r="H95" s="379" t="s">
        <v>119</v>
      </c>
      <c r="I95" s="381" t="s">
        <v>544</v>
      </c>
      <c r="J95" s="380" t="s">
        <v>609</v>
      </c>
      <c r="K95" s="381" t="s">
        <v>420</v>
      </c>
      <c r="L95" s="380" t="s">
        <v>765</v>
      </c>
      <c r="M95" s="382">
        <v>44571</v>
      </c>
      <c r="N95" s="70">
        <f t="shared" si="17"/>
        <v>1</v>
      </c>
      <c r="O95" s="70">
        <f t="shared" si="18"/>
        <v>0</v>
      </c>
      <c r="P95" s="135" t="str">
        <f t="shared" si="19"/>
        <v>Gastos_Gerais</v>
      </c>
    </row>
    <row r="96" spans="1:16" ht="25.5" x14ac:dyDescent="0.2">
      <c r="A96" s="374">
        <f t="shared" si="20"/>
        <v>93</v>
      </c>
      <c r="B96" s="358">
        <v>44571</v>
      </c>
      <c r="C96" s="383">
        <v>44531</v>
      </c>
      <c r="D96" s="360" t="s">
        <v>107</v>
      </c>
      <c r="E96" s="360" t="s">
        <v>230</v>
      </c>
      <c r="F96" s="361">
        <v>899.94</v>
      </c>
      <c r="G96" s="360" t="s">
        <v>766</v>
      </c>
      <c r="H96" s="360" t="s">
        <v>119</v>
      </c>
      <c r="I96" s="364" t="s">
        <v>544</v>
      </c>
      <c r="J96" s="363" t="s">
        <v>609</v>
      </c>
      <c r="K96" s="364" t="s">
        <v>420</v>
      </c>
      <c r="L96" s="363">
        <v>46950424</v>
      </c>
      <c r="M96" s="382">
        <v>44549</v>
      </c>
      <c r="N96" s="70">
        <f t="shared" si="17"/>
        <v>1</v>
      </c>
      <c r="O96" s="70">
        <f t="shared" si="18"/>
        <v>0</v>
      </c>
      <c r="P96" s="135" t="str">
        <f t="shared" si="19"/>
        <v>Gastos_Gerais</v>
      </c>
    </row>
    <row r="97" spans="1:16" ht="25.5" x14ac:dyDescent="0.2">
      <c r="A97" s="374">
        <f t="shared" si="20"/>
        <v>94</v>
      </c>
      <c r="B97" s="375">
        <v>44571</v>
      </c>
      <c r="C97" s="376">
        <v>44562</v>
      </c>
      <c r="D97" s="377" t="s">
        <v>107</v>
      </c>
      <c r="E97" s="377" t="s">
        <v>294</v>
      </c>
      <c r="F97" s="378">
        <v>31727.5</v>
      </c>
      <c r="G97" s="377" t="s">
        <v>767</v>
      </c>
      <c r="H97" s="377" t="s">
        <v>124</v>
      </c>
      <c r="I97" s="381" t="s">
        <v>768</v>
      </c>
      <c r="J97" s="380" t="s">
        <v>609</v>
      </c>
      <c r="K97" s="381" t="s">
        <v>420</v>
      </c>
      <c r="L97" s="363">
        <v>17</v>
      </c>
      <c r="M97" s="382">
        <v>44567</v>
      </c>
      <c r="N97" s="70">
        <f t="shared" si="17"/>
        <v>1</v>
      </c>
      <c r="O97" s="70">
        <f t="shared" si="18"/>
        <v>1</v>
      </c>
      <c r="P97" s="135" t="str">
        <f t="shared" si="19"/>
        <v>Gastos_Gerais</v>
      </c>
    </row>
    <row r="98" spans="1:16" ht="25.5" x14ac:dyDescent="0.2">
      <c r="A98" s="369">
        <f t="shared" si="20"/>
        <v>95</v>
      </c>
      <c r="B98" s="370">
        <v>44571</v>
      </c>
      <c r="C98" s="371">
        <v>44562</v>
      </c>
      <c r="D98" s="362" t="s">
        <v>107</v>
      </c>
      <c r="E98" s="362" t="s">
        <v>360</v>
      </c>
      <c r="F98" s="372">
        <v>980</v>
      </c>
      <c r="G98" s="362" t="s">
        <v>769</v>
      </c>
      <c r="H98" s="362" t="s">
        <v>546</v>
      </c>
      <c r="I98" s="364" t="s">
        <v>770</v>
      </c>
      <c r="J98" s="363" t="s">
        <v>609</v>
      </c>
      <c r="K98" s="364" t="s">
        <v>420</v>
      </c>
      <c r="L98" s="363">
        <v>108</v>
      </c>
      <c r="M98" s="382">
        <v>44567</v>
      </c>
      <c r="N98" s="70">
        <f t="shared" si="17"/>
        <v>1</v>
      </c>
      <c r="O98" s="70">
        <f t="shared" si="18"/>
        <v>1</v>
      </c>
      <c r="P98" s="135" t="str">
        <f t="shared" si="19"/>
        <v>Gastos_Gerais</v>
      </c>
    </row>
    <row r="99" spans="1:16" ht="48" x14ac:dyDescent="0.2">
      <c r="A99" s="374">
        <f t="shared" si="20"/>
        <v>96</v>
      </c>
      <c r="B99" s="358">
        <v>44571</v>
      </c>
      <c r="C99" s="383">
        <v>44531</v>
      </c>
      <c r="D99" s="360" t="s">
        <v>107</v>
      </c>
      <c r="E99" s="360" t="s">
        <v>274</v>
      </c>
      <c r="F99" s="361">
        <v>2247.54</v>
      </c>
      <c r="G99" s="360" t="s">
        <v>540</v>
      </c>
      <c r="H99" s="360" t="s">
        <v>120</v>
      </c>
      <c r="I99" s="364" t="s">
        <v>539</v>
      </c>
      <c r="J99" s="363" t="s">
        <v>609</v>
      </c>
      <c r="K99" s="364" t="s">
        <v>609</v>
      </c>
      <c r="L99" s="363">
        <v>1503372</v>
      </c>
      <c r="M99" s="382">
        <v>44571</v>
      </c>
      <c r="N99" s="70">
        <f t="shared" si="17"/>
        <v>1</v>
      </c>
      <c r="O99" s="70">
        <f t="shared" si="18"/>
        <v>0</v>
      </c>
      <c r="P99" s="135" t="str">
        <f t="shared" si="19"/>
        <v>Gastos_Gerais</v>
      </c>
    </row>
    <row r="100" spans="1:16" ht="25.5" x14ac:dyDescent="0.2">
      <c r="A100" s="374">
        <f t="shared" si="20"/>
        <v>97</v>
      </c>
      <c r="B100" s="375">
        <v>44571</v>
      </c>
      <c r="C100" s="376">
        <v>44562</v>
      </c>
      <c r="D100" s="377" t="s">
        <v>107</v>
      </c>
      <c r="E100" s="377" t="s">
        <v>300</v>
      </c>
      <c r="F100" s="378">
        <v>626.37</v>
      </c>
      <c r="G100" s="377" t="s">
        <v>771</v>
      </c>
      <c r="H100" s="377" t="s">
        <v>126</v>
      </c>
      <c r="I100" s="381" t="s">
        <v>772</v>
      </c>
      <c r="J100" s="380" t="s">
        <v>609</v>
      </c>
      <c r="K100" s="364" t="s">
        <v>420</v>
      </c>
      <c r="L100" s="363">
        <v>139259</v>
      </c>
      <c r="M100" s="382">
        <v>44551</v>
      </c>
      <c r="N100" s="70">
        <f t="shared" si="17"/>
        <v>1</v>
      </c>
      <c r="O100" s="70">
        <f t="shared" si="18"/>
        <v>1</v>
      </c>
      <c r="P100" s="135" t="str">
        <f t="shared" si="19"/>
        <v>Gastos_Gerais</v>
      </c>
    </row>
    <row r="101" spans="1:16" ht="25.5" x14ac:dyDescent="0.2">
      <c r="A101" s="374">
        <f t="shared" si="20"/>
        <v>98</v>
      </c>
      <c r="B101" s="358">
        <v>44571</v>
      </c>
      <c r="C101" s="383">
        <v>44562</v>
      </c>
      <c r="D101" s="360" t="s">
        <v>107</v>
      </c>
      <c r="E101" s="360" t="s">
        <v>300</v>
      </c>
      <c r="F101" s="361">
        <v>1239.0999999999999</v>
      </c>
      <c r="G101" s="360" t="s">
        <v>773</v>
      </c>
      <c r="H101" s="360" t="s">
        <v>588</v>
      </c>
      <c r="I101" s="364" t="s">
        <v>772</v>
      </c>
      <c r="J101" s="363" t="s">
        <v>609</v>
      </c>
      <c r="K101" s="364" t="s">
        <v>420</v>
      </c>
      <c r="L101" s="363">
        <v>139278</v>
      </c>
      <c r="M101" s="382">
        <v>44551</v>
      </c>
      <c r="N101" s="70">
        <f t="shared" si="17"/>
        <v>1</v>
      </c>
      <c r="O101" s="70">
        <f t="shared" si="18"/>
        <v>1</v>
      </c>
      <c r="P101" s="135" t="str">
        <f t="shared" si="19"/>
        <v>Gastos_Gerais</v>
      </c>
    </row>
    <row r="102" spans="1:16" ht="25.5" x14ac:dyDescent="0.2">
      <c r="A102" s="374">
        <f t="shared" si="20"/>
        <v>99</v>
      </c>
      <c r="B102" s="358">
        <v>44571</v>
      </c>
      <c r="C102" s="383">
        <v>44562</v>
      </c>
      <c r="D102" s="360" t="s">
        <v>107</v>
      </c>
      <c r="E102" s="360" t="s">
        <v>300</v>
      </c>
      <c r="F102" s="361">
        <v>1498.11</v>
      </c>
      <c r="G102" s="360" t="s">
        <v>774</v>
      </c>
      <c r="H102" s="360" t="s">
        <v>123</v>
      </c>
      <c r="I102" s="364" t="s">
        <v>772</v>
      </c>
      <c r="J102" s="363" t="s">
        <v>609</v>
      </c>
      <c r="K102" s="364" t="s">
        <v>420</v>
      </c>
      <c r="L102" s="363">
        <v>139279</v>
      </c>
      <c r="M102" s="382">
        <v>44551</v>
      </c>
      <c r="N102" s="70">
        <f t="shared" si="17"/>
        <v>1</v>
      </c>
      <c r="O102" s="70">
        <f t="shared" si="18"/>
        <v>1</v>
      </c>
      <c r="P102" s="135" t="str">
        <f t="shared" si="19"/>
        <v>Gastos_Gerais</v>
      </c>
    </row>
    <row r="103" spans="1:16" ht="36" x14ac:dyDescent="0.2">
      <c r="A103" s="374">
        <f t="shared" si="20"/>
        <v>100</v>
      </c>
      <c r="B103" s="358">
        <v>44571</v>
      </c>
      <c r="C103" s="383">
        <v>44562</v>
      </c>
      <c r="D103" s="360" t="s">
        <v>107</v>
      </c>
      <c r="E103" s="360" t="s">
        <v>254</v>
      </c>
      <c r="F103" s="395">
        <v>2556.59</v>
      </c>
      <c r="G103" s="360" t="s">
        <v>775</v>
      </c>
      <c r="H103" s="360" t="s">
        <v>126</v>
      </c>
      <c r="I103" s="364" t="s">
        <v>776</v>
      </c>
      <c r="J103" s="363" t="s">
        <v>609</v>
      </c>
      <c r="K103" s="364" t="s">
        <v>420</v>
      </c>
      <c r="L103" s="363">
        <v>1791</v>
      </c>
      <c r="M103" s="382">
        <v>44567</v>
      </c>
      <c r="N103" s="70">
        <f t="shared" si="17"/>
        <v>1</v>
      </c>
      <c r="O103" s="70">
        <f t="shared" si="18"/>
        <v>1</v>
      </c>
      <c r="P103" s="135" t="str">
        <f t="shared" si="19"/>
        <v>Gastos_Gerais</v>
      </c>
    </row>
    <row r="104" spans="1:16" ht="25.5" x14ac:dyDescent="0.2">
      <c r="A104" s="374">
        <f t="shared" si="20"/>
        <v>101</v>
      </c>
      <c r="B104" s="358">
        <v>44571</v>
      </c>
      <c r="C104" s="383">
        <v>44562</v>
      </c>
      <c r="D104" s="360" t="s">
        <v>107</v>
      </c>
      <c r="E104" s="360" t="s">
        <v>360</v>
      </c>
      <c r="F104" s="361">
        <v>1383.79</v>
      </c>
      <c r="G104" s="360" t="s">
        <v>777</v>
      </c>
      <c r="H104" s="360" t="s">
        <v>126</v>
      </c>
      <c r="I104" s="364" t="s">
        <v>776</v>
      </c>
      <c r="J104" s="363" t="s">
        <v>609</v>
      </c>
      <c r="K104" s="364" t="s">
        <v>420</v>
      </c>
      <c r="L104" s="363">
        <v>2181</v>
      </c>
      <c r="M104" s="382">
        <v>44567</v>
      </c>
      <c r="N104" s="70">
        <f t="shared" si="17"/>
        <v>1</v>
      </c>
      <c r="O104" s="70">
        <f t="shared" si="18"/>
        <v>1</v>
      </c>
      <c r="P104" s="135" t="str">
        <f t="shared" si="19"/>
        <v>Gastos_Gerais</v>
      </c>
    </row>
    <row r="105" spans="1:16" ht="48" x14ac:dyDescent="0.2">
      <c r="A105" s="374">
        <f t="shared" si="20"/>
        <v>102</v>
      </c>
      <c r="B105" s="358">
        <v>44571</v>
      </c>
      <c r="C105" s="383">
        <v>44531</v>
      </c>
      <c r="D105" s="360" t="s">
        <v>107</v>
      </c>
      <c r="E105" s="360" t="s">
        <v>282</v>
      </c>
      <c r="F105" s="361">
        <v>4988.7700000000004</v>
      </c>
      <c r="G105" s="360" t="s">
        <v>778</v>
      </c>
      <c r="H105" s="360" t="s">
        <v>119</v>
      </c>
      <c r="I105" s="364" t="s">
        <v>593</v>
      </c>
      <c r="J105" s="363" t="s">
        <v>609</v>
      </c>
      <c r="K105" s="364" t="s">
        <v>779</v>
      </c>
      <c r="L105" s="363" t="s">
        <v>780</v>
      </c>
      <c r="M105" s="382">
        <v>44571</v>
      </c>
      <c r="N105" s="70">
        <f t="shared" si="17"/>
        <v>1</v>
      </c>
      <c r="O105" s="70">
        <f t="shared" si="18"/>
        <v>0</v>
      </c>
      <c r="P105" s="135" t="str">
        <f t="shared" si="19"/>
        <v>Gastos_Gerais</v>
      </c>
    </row>
    <row r="106" spans="1:16" ht="48" x14ac:dyDescent="0.2">
      <c r="A106" s="374">
        <f t="shared" si="20"/>
        <v>103</v>
      </c>
      <c r="B106" s="358">
        <v>44571</v>
      </c>
      <c r="C106" s="383">
        <v>44531</v>
      </c>
      <c r="D106" s="360" t="s">
        <v>96</v>
      </c>
      <c r="E106" s="360" t="s">
        <v>187</v>
      </c>
      <c r="F106" s="361">
        <v>6438.1</v>
      </c>
      <c r="G106" s="360" t="s">
        <v>531</v>
      </c>
      <c r="H106" s="360" t="s">
        <v>119</v>
      </c>
      <c r="I106" s="364" t="s">
        <v>530</v>
      </c>
      <c r="J106" s="363" t="s">
        <v>609</v>
      </c>
      <c r="K106" s="364" t="s">
        <v>420</v>
      </c>
      <c r="L106" s="363">
        <v>20211698</v>
      </c>
      <c r="M106" s="382">
        <v>44540</v>
      </c>
      <c r="N106" s="70">
        <f t="shared" si="17"/>
        <v>1</v>
      </c>
      <c r="O106" s="70">
        <f t="shared" si="18"/>
        <v>0</v>
      </c>
      <c r="P106" s="135" t="str">
        <f t="shared" si="19"/>
        <v>Gastos_com_Pessoal</v>
      </c>
    </row>
    <row r="107" spans="1:16" ht="25.5" x14ac:dyDescent="0.2">
      <c r="A107" s="374">
        <f t="shared" si="20"/>
        <v>104</v>
      </c>
      <c r="B107" s="358">
        <v>44571</v>
      </c>
      <c r="C107" s="383">
        <v>44562</v>
      </c>
      <c r="D107" s="360" t="s">
        <v>107</v>
      </c>
      <c r="E107" s="360" t="s">
        <v>320</v>
      </c>
      <c r="F107" s="361">
        <v>2000</v>
      </c>
      <c r="G107" s="360" t="s">
        <v>781</v>
      </c>
      <c r="H107" s="360" t="s">
        <v>128</v>
      </c>
      <c r="I107" s="364" t="s">
        <v>626</v>
      </c>
      <c r="J107" s="363" t="s">
        <v>609</v>
      </c>
      <c r="K107" s="364" t="s">
        <v>609</v>
      </c>
      <c r="L107" s="363" t="s">
        <v>782</v>
      </c>
      <c r="M107" s="382">
        <v>44568</v>
      </c>
      <c r="N107" s="70">
        <f t="shared" si="17"/>
        <v>1</v>
      </c>
      <c r="O107" s="70">
        <f t="shared" si="18"/>
        <v>1</v>
      </c>
      <c r="P107" s="135" t="str">
        <f t="shared" si="19"/>
        <v>Gastos_Gerais</v>
      </c>
    </row>
    <row r="108" spans="1:16" ht="25.5" x14ac:dyDescent="0.2">
      <c r="A108" s="374">
        <f t="shared" si="20"/>
        <v>105</v>
      </c>
      <c r="B108" s="358">
        <v>44571</v>
      </c>
      <c r="C108" s="383">
        <v>44562</v>
      </c>
      <c r="D108" s="360" t="s">
        <v>107</v>
      </c>
      <c r="E108" s="360" t="s">
        <v>296</v>
      </c>
      <c r="F108" s="361">
        <v>112.7</v>
      </c>
      <c r="G108" s="360" t="s">
        <v>783</v>
      </c>
      <c r="H108" s="360" t="s">
        <v>126</v>
      </c>
      <c r="I108" s="364" t="s">
        <v>784</v>
      </c>
      <c r="J108" s="363" t="s">
        <v>609</v>
      </c>
      <c r="K108" s="364" t="s">
        <v>420</v>
      </c>
      <c r="L108" s="363">
        <v>1226</v>
      </c>
      <c r="M108" s="382">
        <v>44550</v>
      </c>
      <c r="N108" s="70">
        <f t="shared" ref="N108:N171" si="21">IF(B108=0,0,IF(YEAR(B108)=$O$1,MONTH(B108)-$N$1+1,(YEAR(B108)-$O$1)*12-$N$1+1+MONTH(B108)))</f>
        <v>1</v>
      </c>
      <c r="O108" s="70">
        <f t="shared" ref="O108:O171" si="22">IF(C108=0,0,IF(YEAR(C108)=$O$1,MONTH(C108)-$N$1+1,(YEAR(C108)-$O$1)*12-$N$1+1+MONTH(C108)))</f>
        <v>1</v>
      </c>
      <c r="P108" s="135" t="str">
        <f t="shared" ref="P108:P171" si="23">SUBSTITUTE(D108," ","_")</f>
        <v>Gastos_Gerais</v>
      </c>
    </row>
    <row r="109" spans="1:16" ht="25.5" x14ac:dyDescent="0.2">
      <c r="A109" s="374">
        <f t="shared" si="20"/>
        <v>106</v>
      </c>
      <c r="B109" s="358">
        <v>44571</v>
      </c>
      <c r="C109" s="383">
        <v>44562</v>
      </c>
      <c r="D109" s="360" t="s">
        <v>107</v>
      </c>
      <c r="E109" s="360" t="s">
        <v>358</v>
      </c>
      <c r="F109" s="361">
        <v>544.82000000000005</v>
      </c>
      <c r="G109" s="360" t="s">
        <v>697</v>
      </c>
      <c r="H109" s="360" t="s">
        <v>121</v>
      </c>
      <c r="I109" s="364" t="s">
        <v>701</v>
      </c>
      <c r="J109" s="363" t="s">
        <v>629</v>
      </c>
      <c r="K109" s="364" t="s">
        <v>420</v>
      </c>
      <c r="L109" s="363">
        <v>48</v>
      </c>
      <c r="M109" s="382">
        <v>44567</v>
      </c>
      <c r="N109" s="70">
        <f t="shared" si="21"/>
        <v>1</v>
      </c>
      <c r="O109" s="70">
        <f t="shared" si="22"/>
        <v>1</v>
      </c>
      <c r="P109" s="135" t="str">
        <f t="shared" si="23"/>
        <v>Gastos_Gerais</v>
      </c>
    </row>
    <row r="110" spans="1:16" ht="51" x14ac:dyDescent="0.2">
      <c r="A110" s="374">
        <f t="shared" si="20"/>
        <v>107</v>
      </c>
      <c r="B110" s="358">
        <v>44571</v>
      </c>
      <c r="C110" s="383">
        <v>44531</v>
      </c>
      <c r="D110" s="360" t="s">
        <v>76</v>
      </c>
      <c r="E110" s="360" t="s">
        <v>76</v>
      </c>
      <c r="F110" s="361">
        <v>196361.95</v>
      </c>
      <c r="G110" s="360" t="s">
        <v>785</v>
      </c>
      <c r="H110" s="360" t="s">
        <v>119</v>
      </c>
      <c r="I110" s="364" t="s">
        <v>551</v>
      </c>
      <c r="J110" s="363" t="s">
        <v>629</v>
      </c>
      <c r="K110" s="364" t="s">
        <v>672</v>
      </c>
      <c r="L110" s="363">
        <v>94680080</v>
      </c>
      <c r="M110" s="382">
        <v>44571</v>
      </c>
      <c r="N110" s="70">
        <f t="shared" si="21"/>
        <v>1</v>
      </c>
      <c r="O110" s="70">
        <f t="shared" si="22"/>
        <v>0</v>
      </c>
      <c r="P110" s="135" t="str">
        <f t="shared" si="23"/>
        <v>Transferência_para_Reserva_de_Recursos</v>
      </c>
    </row>
    <row r="111" spans="1:16" ht="38.25" x14ac:dyDescent="0.2">
      <c r="A111" s="374">
        <f t="shared" si="20"/>
        <v>108</v>
      </c>
      <c r="B111" s="358">
        <v>44572</v>
      </c>
      <c r="C111" s="383">
        <v>44562</v>
      </c>
      <c r="D111" s="360" t="s">
        <v>109</v>
      </c>
      <c r="E111" s="360" t="s">
        <v>375</v>
      </c>
      <c r="F111" s="395">
        <v>2835</v>
      </c>
      <c r="G111" s="360" t="s">
        <v>786</v>
      </c>
      <c r="H111" s="360" t="s">
        <v>123</v>
      </c>
      <c r="I111" s="364" t="s">
        <v>776</v>
      </c>
      <c r="J111" s="363" t="s">
        <v>609</v>
      </c>
      <c r="K111" s="364" t="s">
        <v>420</v>
      </c>
      <c r="L111" s="363">
        <v>2182</v>
      </c>
      <c r="M111" s="382">
        <v>44567</v>
      </c>
      <c r="N111" s="70">
        <f t="shared" si="21"/>
        <v>1</v>
      </c>
      <c r="O111" s="70">
        <f t="shared" si="22"/>
        <v>1</v>
      </c>
      <c r="P111" s="135" t="str">
        <f t="shared" si="23"/>
        <v>Aquisição_de_Bens_Permanentes</v>
      </c>
    </row>
    <row r="112" spans="1:16" ht="38.25" x14ac:dyDescent="0.2">
      <c r="A112" s="374">
        <f t="shared" si="20"/>
        <v>109</v>
      </c>
      <c r="B112" s="358">
        <v>44572</v>
      </c>
      <c r="C112" s="383">
        <v>44562</v>
      </c>
      <c r="D112" s="360" t="s">
        <v>109</v>
      </c>
      <c r="E112" s="360" t="s">
        <v>375</v>
      </c>
      <c r="F112" s="395">
        <v>2835</v>
      </c>
      <c r="G112" s="360" t="s">
        <v>786</v>
      </c>
      <c r="H112" s="360" t="s">
        <v>126</v>
      </c>
      <c r="I112" s="364" t="s">
        <v>776</v>
      </c>
      <c r="J112" s="363" t="s">
        <v>609</v>
      </c>
      <c r="K112" s="364" t="s">
        <v>420</v>
      </c>
      <c r="L112" s="363">
        <v>2182</v>
      </c>
      <c r="M112" s="382">
        <v>44567</v>
      </c>
      <c r="N112" s="70">
        <f t="shared" si="21"/>
        <v>1</v>
      </c>
      <c r="O112" s="70">
        <f t="shared" si="22"/>
        <v>1</v>
      </c>
      <c r="P112" s="135" t="str">
        <f t="shared" si="23"/>
        <v>Aquisição_de_Bens_Permanentes</v>
      </c>
    </row>
    <row r="113" spans="1:16" ht="38.25" x14ac:dyDescent="0.2">
      <c r="A113" s="374">
        <f t="shared" si="20"/>
        <v>110</v>
      </c>
      <c r="B113" s="358">
        <v>44572</v>
      </c>
      <c r="C113" s="383">
        <v>44562</v>
      </c>
      <c r="D113" s="360" t="s">
        <v>109</v>
      </c>
      <c r="E113" s="360" t="s">
        <v>375</v>
      </c>
      <c r="F113" s="395">
        <v>2835</v>
      </c>
      <c r="G113" s="360" t="s">
        <v>786</v>
      </c>
      <c r="H113" s="360" t="s">
        <v>128</v>
      </c>
      <c r="I113" s="364" t="s">
        <v>776</v>
      </c>
      <c r="J113" s="363" t="s">
        <v>609</v>
      </c>
      <c r="K113" s="364" t="s">
        <v>420</v>
      </c>
      <c r="L113" s="363">
        <v>2182</v>
      </c>
      <c r="M113" s="382">
        <v>44567</v>
      </c>
      <c r="N113" s="70">
        <f t="shared" si="21"/>
        <v>1</v>
      </c>
      <c r="O113" s="70">
        <f t="shared" si="22"/>
        <v>1</v>
      </c>
      <c r="P113" s="135" t="str">
        <f t="shared" si="23"/>
        <v>Aquisição_de_Bens_Permanentes</v>
      </c>
    </row>
    <row r="114" spans="1:16" ht="38.25" x14ac:dyDescent="0.2">
      <c r="A114" s="374">
        <f t="shared" si="20"/>
        <v>111</v>
      </c>
      <c r="B114" s="358">
        <v>44572</v>
      </c>
      <c r="C114" s="383">
        <v>44562</v>
      </c>
      <c r="D114" s="360" t="s">
        <v>109</v>
      </c>
      <c r="E114" s="360" t="s">
        <v>375</v>
      </c>
      <c r="F114" s="395">
        <v>1078</v>
      </c>
      <c r="G114" s="360" t="s">
        <v>787</v>
      </c>
      <c r="H114" s="360" t="s">
        <v>123</v>
      </c>
      <c r="I114" s="364" t="s">
        <v>776</v>
      </c>
      <c r="J114" s="363" t="s">
        <v>609</v>
      </c>
      <c r="K114" s="364" t="s">
        <v>420</v>
      </c>
      <c r="L114" s="363">
        <v>2182</v>
      </c>
      <c r="M114" s="382">
        <v>44567</v>
      </c>
      <c r="N114" s="70">
        <f t="shared" si="21"/>
        <v>1</v>
      </c>
      <c r="O114" s="70">
        <f t="shared" si="22"/>
        <v>1</v>
      </c>
      <c r="P114" s="135" t="str">
        <f t="shared" si="23"/>
        <v>Aquisição_de_Bens_Permanentes</v>
      </c>
    </row>
    <row r="115" spans="1:16" ht="38.25" x14ac:dyDescent="0.2">
      <c r="A115" s="374">
        <f t="shared" si="20"/>
        <v>112</v>
      </c>
      <c r="B115" s="358">
        <v>44572</v>
      </c>
      <c r="C115" s="383">
        <v>44562</v>
      </c>
      <c r="D115" s="360" t="s">
        <v>109</v>
      </c>
      <c r="E115" s="360" t="s">
        <v>375</v>
      </c>
      <c r="F115" s="395">
        <v>1078</v>
      </c>
      <c r="G115" s="360" t="s">
        <v>787</v>
      </c>
      <c r="H115" s="360" t="s">
        <v>126</v>
      </c>
      <c r="I115" s="364" t="s">
        <v>776</v>
      </c>
      <c r="J115" s="363" t="s">
        <v>609</v>
      </c>
      <c r="K115" s="364" t="s">
        <v>420</v>
      </c>
      <c r="L115" s="363">
        <v>2182</v>
      </c>
      <c r="M115" s="382">
        <v>44567</v>
      </c>
      <c r="N115" s="70">
        <f t="shared" si="21"/>
        <v>1</v>
      </c>
      <c r="O115" s="70">
        <f t="shared" si="22"/>
        <v>1</v>
      </c>
      <c r="P115" s="135" t="str">
        <f t="shared" si="23"/>
        <v>Aquisição_de_Bens_Permanentes</v>
      </c>
    </row>
    <row r="116" spans="1:16" ht="38.25" x14ac:dyDescent="0.2">
      <c r="A116" s="374">
        <f t="shared" si="20"/>
        <v>113</v>
      </c>
      <c r="B116" s="358">
        <v>44572</v>
      </c>
      <c r="C116" s="383">
        <v>44562</v>
      </c>
      <c r="D116" s="360" t="s">
        <v>109</v>
      </c>
      <c r="E116" s="360" t="s">
        <v>375</v>
      </c>
      <c r="F116" s="395">
        <v>1078</v>
      </c>
      <c r="G116" s="362" t="s">
        <v>787</v>
      </c>
      <c r="H116" s="360" t="s">
        <v>128</v>
      </c>
      <c r="I116" s="364" t="s">
        <v>776</v>
      </c>
      <c r="J116" s="363" t="s">
        <v>609</v>
      </c>
      <c r="K116" s="364" t="s">
        <v>420</v>
      </c>
      <c r="L116" s="363">
        <v>2182</v>
      </c>
      <c r="M116" s="382">
        <v>44567</v>
      </c>
      <c r="N116" s="70">
        <f t="shared" si="21"/>
        <v>1</v>
      </c>
      <c r="O116" s="70">
        <f t="shared" si="22"/>
        <v>1</v>
      </c>
      <c r="P116" s="135" t="str">
        <f t="shared" si="23"/>
        <v>Aquisição_de_Bens_Permanentes</v>
      </c>
    </row>
    <row r="117" spans="1:16" ht="25.5" x14ac:dyDescent="0.2">
      <c r="A117" s="374">
        <f t="shared" si="20"/>
        <v>114</v>
      </c>
      <c r="B117" s="358">
        <v>44572</v>
      </c>
      <c r="C117" s="383">
        <v>44562</v>
      </c>
      <c r="D117" s="360" t="s">
        <v>107</v>
      </c>
      <c r="E117" s="360" t="s">
        <v>360</v>
      </c>
      <c r="F117" s="395">
        <v>7965</v>
      </c>
      <c r="G117" s="379" t="s">
        <v>788</v>
      </c>
      <c r="H117" s="360" t="s">
        <v>119</v>
      </c>
      <c r="I117" s="364" t="s">
        <v>776</v>
      </c>
      <c r="J117" s="363" t="s">
        <v>609</v>
      </c>
      <c r="K117" s="364" t="s">
        <v>420</v>
      </c>
      <c r="L117" s="363">
        <v>2182</v>
      </c>
      <c r="M117" s="382">
        <v>44567</v>
      </c>
      <c r="N117" s="70">
        <f t="shared" si="21"/>
        <v>1</v>
      </c>
      <c r="O117" s="70">
        <f t="shared" si="22"/>
        <v>1</v>
      </c>
      <c r="P117" s="135" t="str">
        <f t="shared" si="23"/>
        <v>Gastos_Gerais</v>
      </c>
    </row>
    <row r="118" spans="1:16" ht="36" x14ac:dyDescent="0.2">
      <c r="A118" s="369">
        <f t="shared" si="20"/>
        <v>115</v>
      </c>
      <c r="B118" s="399">
        <v>44572</v>
      </c>
      <c r="C118" s="400">
        <v>44562</v>
      </c>
      <c r="D118" s="379" t="s">
        <v>107</v>
      </c>
      <c r="E118" s="379" t="s">
        <v>254</v>
      </c>
      <c r="F118" s="465">
        <v>1950</v>
      </c>
      <c r="G118" s="379" t="s">
        <v>789</v>
      </c>
      <c r="H118" s="379" t="s">
        <v>119</v>
      </c>
      <c r="I118" s="381" t="s">
        <v>776</v>
      </c>
      <c r="J118" s="380" t="s">
        <v>609</v>
      </c>
      <c r="K118" s="381" t="s">
        <v>420</v>
      </c>
      <c r="L118" s="380">
        <v>1793</v>
      </c>
      <c r="M118" s="385">
        <v>44567</v>
      </c>
      <c r="N118" s="70">
        <f t="shared" si="21"/>
        <v>1</v>
      </c>
      <c r="O118" s="70">
        <f t="shared" si="22"/>
        <v>1</v>
      </c>
      <c r="P118" s="135" t="str">
        <f t="shared" si="23"/>
        <v>Gastos_Gerais</v>
      </c>
    </row>
    <row r="119" spans="1:16" ht="25.5" x14ac:dyDescent="0.2">
      <c r="A119" s="374">
        <f t="shared" si="20"/>
        <v>116</v>
      </c>
      <c r="B119" s="358">
        <v>44572</v>
      </c>
      <c r="C119" s="383">
        <v>44562</v>
      </c>
      <c r="D119" s="360" t="s">
        <v>107</v>
      </c>
      <c r="E119" s="360" t="s">
        <v>300</v>
      </c>
      <c r="F119" s="361">
        <v>1251.1500000000001</v>
      </c>
      <c r="G119" s="360" t="s">
        <v>790</v>
      </c>
      <c r="H119" s="360" t="s">
        <v>127</v>
      </c>
      <c r="I119" s="364" t="s">
        <v>772</v>
      </c>
      <c r="J119" s="363" t="s">
        <v>609</v>
      </c>
      <c r="K119" s="364" t="s">
        <v>420</v>
      </c>
      <c r="L119" s="363">
        <v>139372</v>
      </c>
      <c r="M119" s="382">
        <v>44553</v>
      </c>
      <c r="N119" s="70">
        <f t="shared" si="21"/>
        <v>1</v>
      </c>
      <c r="O119" s="70">
        <f t="shared" si="22"/>
        <v>1</v>
      </c>
      <c r="P119" s="135" t="str">
        <f t="shared" si="23"/>
        <v>Gastos_Gerais</v>
      </c>
    </row>
    <row r="120" spans="1:16" ht="36" x14ac:dyDescent="0.2">
      <c r="A120" s="374">
        <f t="shared" si="20"/>
        <v>117</v>
      </c>
      <c r="B120" s="358">
        <v>44572</v>
      </c>
      <c r="C120" s="383">
        <v>44531</v>
      </c>
      <c r="D120" s="360" t="s">
        <v>107</v>
      </c>
      <c r="E120" s="360" t="s">
        <v>260</v>
      </c>
      <c r="F120" s="372">
        <v>278.82</v>
      </c>
      <c r="G120" s="360" t="s">
        <v>791</v>
      </c>
      <c r="H120" s="360" t="s">
        <v>122</v>
      </c>
      <c r="I120" s="364" t="s">
        <v>792</v>
      </c>
      <c r="J120" s="363" t="s">
        <v>609</v>
      </c>
      <c r="K120" s="364" t="s">
        <v>420</v>
      </c>
      <c r="L120" s="363">
        <v>2021106</v>
      </c>
      <c r="M120" s="382">
        <v>44558</v>
      </c>
      <c r="N120" s="70">
        <f t="shared" si="21"/>
        <v>1</v>
      </c>
      <c r="O120" s="70">
        <f t="shared" si="22"/>
        <v>0</v>
      </c>
      <c r="P120" s="135" t="str">
        <f t="shared" si="23"/>
        <v>Gastos_Gerais</v>
      </c>
    </row>
    <row r="121" spans="1:16" ht="25.5" x14ac:dyDescent="0.2">
      <c r="A121" s="374">
        <f t="shared" si="20"/>
        <v>118</v>
      </c>
      <c r="B121" s="358">
        <v>44572</v>
      </c>
      <c r="C121" s="383">
        <v>44562</v>
      </c>
      <c r="D121" s="360" t="s">
        <v>107</v>
      </c>
      <c r="E121" s="360" t="s">
        <v>370</v>
      </c>
      <c r="F121" s="372">
        <v>9844.02</v>
      </c>
      <c r="G121" s="360" t="s">
        <v>793</v>
      </c>
      <c r="H121" s="360" t="s">
        <v>119</v>
      </c>
      <c r="I121" s="364" t="s">
        <v>794</v>
      </c>
      <c r="J121" s="363" t="s">
        <v>609</v>
      </c>
      <c r="K121" s="364" t="s">
        <v>420</v>
      </c>
      <c r="L121" s="363">
        <v>20222</v>
      </c>
      <c r="M121" s="382">
        <v>44566</v>
      </c>
      <c r="N121" s="70">
        <f t="shared" si="21"/>
        <v>1</v>
      </c>
      <c r="O121" s="70">
        <f t="shared" si="22"/>
        <v>1</v>
      </c>
      <c r="P121" s="135" t="str">
        <f t="shared" si="23"/>
        <v>Gastos_Gerais</v>
      </c>
    </row>
    <row r="122" spans="1:16" ht="25.5" x14ac:dyDescent="0.2">
      <c r="A122" s="374">
        <f t="shared" si="20"/>
        <v>119</v>
      </c>
      <c r="B122" s="358">
        <v>44572</v>
      </c>
      <c r="C122" s="383">
        <v>44562</v>
      </c>
      <c r="D122" s="360" t="s">
        <v>107</v>
      </c>
      <c r="E122" s="360" t="s">
        <v>300</v>
      </c>
      <c r="F122" s="361">
        <v>1500</v>
      </c>
      <c r="G122" s="360" t="s">
        <v>795</v>
      </c>
      <c r="H122" s="360" t="s">
        <v>128</v>
      </c>
      <c r="I122" s="364" t="s">
        <v>772</v>
      </c>
      <c r="J122" s="363" t="s">
        <v>609</v>
      </c>
      <c r="K122" s="364" t="s">
        <v>420</v>
      </c>
      <c r="L122" s="363">
        <v>139359</v>
      </c>
      <c r="M122" s="382">
        <v>44552</v>
      </c>
      <c r="N122" s="70">
        <f t="shared" si="21"/>
        <v>1</v>
      </c>
      <c r="O122" s="70">
        <f t="shared" si="22"/>
        <v>1</v>
      </c>
      <c r="P122" s="135" t="str">
        <f t="shared" si="23"/>
        <v>Gastos_Gerais</v>
      </c>
    </row>
    <row r="123" spans="1:16" ht="25.5" x14ac:dyDescent="0.2">
      <c r="A123" s="374">
        <f t="shared" si="20"/>
        <v>120</v>
      </c>
      <c r="B123" s="358">
        <v>44572</v>
      </c>
      <c r="C123" s="383">
        <v>44562</v>
      </c>
      <c r="D123" s="360" t="s">
        <v>107</v>
      </c>
      <c r="E123" s="360" t="s">
        <v>300</v>
      </c>
      <c r="F123" s="361">
        <v>1414.1</v>
      </c>
      <c r="G123" s="360" t="s">
        <v>796</v>
      </c>
      <c r="H123" s="360" t="s">
        <v>131</v>
      </c>
      <c r="I123" s="364" t="s">
        <v>797</v>
      </c>
      <c r="J123" s="363" t="s">
        <v>609</v>
      </c>
      <c r="K123" s="364" t="s">
        <v>420</v>
      </c>
      <c r="L123" s="363">
        <v>3589</v>
      </c>
      <c r="M123" s="382">
        <v>44568</v>
      </c>
      <c r="N123" s="70">
        <f t="shared" si="21"/>
        <v>1</v>
      </c>
      <c r="O123" s="70">
        <f t="shared" si="22"/>
        <v>1</v>
      </c>
      <c r="P123" s="135" t="str">
        <f t="shared" si="23"/>
        <v>Gastos_Gerais</v>
      </c>
    </row>
    <row r="124" spans="1:16" ht="25.5" x14ac:dyDescent="0.2">
      <c r="A124" s="374">
        <f t="shared" si="20"/>
        <v>121</v>
      </c>
      <c r="B124" s="358">
        <v>44572</v>
      </c>
      <c r="C124" s="383">
        <v>44531</v>
      </c>
      <c r="D124" s="360" t="s">
        <v>107</v>
      </c>
      <c r="E124" s="360" t="s">
        <v>324</v>
      </c>
      <c r="F124" s="361">
        <v>68.13</v>
      </c>
      <c r="G124" s="360" t="s">
        <v>798</v>
      </c>
      <c r="H124" s="360" t="s">
        <v>131</v>
      </c>
      <c r="I124" s="364" t="s">
        <v>799</v>
      </c>
      <c r="J124" s="363" t="s">
        <v>800</v>
      </c>
      <c r="K124" s="364" t="s">
        <v>800</v>
      </c>
      <c r="L124" s="363">
        <v>1286564821</v>
      </c>
      <c r="M124" s="382">
        <v>44572</v>
      </c>
      <c r="N124" s="70">
        <f t="shared" si="21"/>
        <v>1</v>
      </c>
      <c r="O124" s="70">
        <f t="shared" si="22"/>
        <v>0</v>
      </c>
      <c r="P124" s="135" t="str">
        <f t="shared" si="23"/>
        <v>Gastos_Gerais</v>
      </c>
    </row>
    <row r="125" spans="1:16" ht="25.5" x14ac:dyDescent="0.2">
      <c r="A125" s="374">
        <f t="shared" si="20"/>
        <v>122</v>
      </c>
      <c r="B125" s="358">
        <v>44572</v>
      </c>
      <c r="C125" s="383">
        <v>44531</v>
      </c>
      <c r="D125" s="360" t="s">
        <v>107</v>
      </c>
      <c r="E125" s="360" t="s">
        <v>324</v>
      </c>
      <c r="F125" s="361">
        <v>63.82</v>
      </c>
      <c r="G125" s="360" t="s">
        <v>801</v>
      </c>
      <c r="H125" s="360" t="s">
        <v>131</v>
      </c>
      <c r="I125" s="364" t="s">
        <v>799</v>
      </c>
      <c r="J125" s="363" t="s">
        <v>800</v>
      </c>
      <c r="K125" s="364" t="s">
        <v>800</v>
      </c>
      <c r="L125" s="363">
        <v>1286564821</v>
      </c>
      <c r="M125" s="382">
        <v>44572</v>
      </c>
      <c r="N125" s="70">
        <f t="shared" si="21"/>
        <v>1</v>
      </c>
      <c r="O125" s="70">
        <f t="shared" si="22"/>
        <v>0</v>
      </c>
      <c r="P125" s="135" t="str">
        <f t="shared" si="23"/>
        <v>Gastos_Gerais</v>
      </c>
    </row>
    <row r="126" spans="1:16" ht="25.5" x14ac:dyDescent="0.2">
      <c r="A126" s="374">
        <f t="shared" si="20"/>
        <v>123</v>
      </c>
      <c r="B126" s="358">
        <v>44572</v>
      </c>
      <c r="C126" s="383">
        <v>44531</v>
      </c>
      <c r="D126" s="360" t="s">
        <v>107</v>
      </c>
      <c r="E126" s="360" t="s">
        <v>324</v>
      </c>
      <c r="F126" s="361">
        <v>63.82</v>
      </c>
      <c r="G126" s="360" t="s">
        <v>802</v>
      </c>
      <c r="H126" s="360" t="s">
        <v>131</v>
      </c>
      <c r="I126" s="364" t="s">
        <v>799</v>
      </c>
      <c r="J126" s="363" t="s">
        <v>800</v>
      </c>
      <c r="K126" s="364" t="s">
        <v>800</v>
      </c>
      <c r="L126" s="363">
        <v>1286564821</v>
      </c>
      <c r="M126" s="382">
        <v>44572</v>
      </c>
      <c r="N126" s="70">
        <f t="shared" si="21"/>
        <v>1</v>
      </c>
      <c r="O126" s="70">
        <f t="shared" si="22"/>
        <v>0</v>
      </c>
      <c r="P126" s="135" t="str">
        <f t="shared" si="23"/>
        <v>Gastos_Gerais</v>
      </c>
    </row>
    <row r="127" spans="1:16" ht="25.5" x14ac:dyDescent="0.2">
      <c r="A127" s="374">
        <f t="shared" si="20"/>
        <v>124</v>
      </c>
      <c r="B127" s="358">
        <v>44572</v>
      </c>
      <c r="C127" s="383">
        <v>44531</v>
      </c>
      <c r="D127" s="360" t="s">
        <v>107</v>
      </c>
      <c r="E127" s="360" t="s">
        <v>324</v>
      </c>
      <c r="F127" s="361">
        <v>67.91</v>
      </c>
      <c r="G127" s="360" t="s">
        <v>803</v>
      </c>
      <c r="H127" s="360" t="s">
        <v>124</v>
      </c>
      <c r="I127" s="364" t="s">
        <v>799</v>
      </c>
      <c r="J127" s="363" t="s">
        <v>800</v>
      </c>
      <c r="K127" s="364" t="s">
        <v>800</v>
      </c>
      <c r="L127" s="363">
        <v>1286565640</v>
      </c>
      <c r="M127" s="382">
        <v>44572</v>
      </c>
      <c r="N127" s="70">
        <f t="shared" si="21"/>
        <v>1</v>
      </c>
      <c r="O127" s="70">
        <f t="shared" si="22"/>
        <v>0</v>
      </c>
      <c r="P127" s="135" t="str">
        <f t="shared" si="23"/>
        <v>Gastos_Gerais</v>
      </c>
    </row>
    <row r="128" spans="1:16" ht="25.5" x14ac:dyDescent="0.2">
      <c r="A128" s="374">
        <f t="shared" ref="A128:A191" si="24">IF(B128="","",ROW()-ROW($A$3))</f>
        <v>125</v>
      </c>
      <c r="B128" s="358">
        <v>44572</v>
      </c>
      <c r="C128" s="383">
        <v>44531</v>
      </c>
      <c r="D128" s="360" t="s">
        <v>107</v>
      </c>
      <c r="E128" s="360" t="s">
        <v>324</v>
      </c>
      <c r="F128" s="361">
        <v>63.61</v>
      </c>
      <c r="G128" s="360" t="s">
        <v>804</v>
      </c>
      <c r="H128" s="360" t="s">
        <v>124</v>
      </c>
      <c r="I128" s="364" t="s">
        <v>799</v>
      </c>
      <c r="J128" s="363" t="s">
        <v>800</v>
      </c>
      <c r="K128" s="364" t="s">
        <v>800</v>
      </c>
      <c r="L128" s="363">
        <v>1286565640</v>
      </c>
      <c r="M128" s="382">
        <v>44572</v>
      </c>
      <c r="N128" s="70">
        <f t="shared" si="21"/>
        <v>1</v>
      </c>
      <c r="O128" s="70">
        <f t="shared" si="22"/>
        <v>0</v>
      </c>
      <c r="P128" s="135" t="str">
        <f t="shared" si="23"/>
        <v>Gastos_Gerais</v>
      </c>
    </row>
    <row r="129" spans="1:16" ht="25.5" x14ac:dyDescent="0.2">
      <c r="A129" s="374">
        <f t="shared" si="24"/>
        <v>126</v>
      </c>
      <c r="B129" s="358">
        <v>44572</v>
      </c>
      <c r="C129" s="383">
        <v>44531</v>
      </c>
      <c r="D129" s="360" t="s">
        <v>107</v>
      </c>
      <c r="E129" s="360" t="s">
        <v>324</v>
      </c>
      <c r="F129" s="361">
        <v>63.61</v>
      </c>
      <c r="G129" s="362" t="s">
        <v>805</v>
      </c>
      <c r="H129" s="360" t="s">
        <v>124</v>
      </c>
      <c r="I129" s="364" t="s">
        <v>799</v>
      </c>
      <c r="J129" s="363" t="s">
        <v>800</v>
      </c>
      <c r="K129" s="364" t="s">
        <v>800</v>
      </c>
      <c r="L129" s="363">
        <v>1286565640</v>
      </c>
      <c r="M129" s="382">
        <v>44572</v>
      </c>
      <c r="N129" s="70">
        <f t="shared" si="21"/>
        <v>1</v>
      </c>
      <c r="O129" s="70">
        <f t="shared" si="22"/>
        <v>0</v>
      </c>
      <c r="P129" s="135" t="str">
        <f t="shared" si="23"/>
        <v>Gastos_Gerais</v>
      </c>
    </row>
    <row r="130" spans="1:16" ht="25.5" x14ac:dyDescent="0.2">
      <c r="A130" s="374">
        <f t="shared" si="24"/>
        <v>127</v>
      </c>
      <c r="B130" s="358">
        <v>44572</v>
      </c>
      <c r="C130" s="383">
        <v>44531</v>
      </c>
      <c r="D130" s="360" t="s">
        <v>107</v>
      </c>
      <c r="E130" s="360" t="s">
        <v>324</v>
      </c>
      <c r="F130" s="361">
        <v>67.91</v>
      </c>
      <c r="G130" s="362" t="s">
        <v>806</v>
      </c>
      <c r="H130" s="360" t="s">
        <v>128</v>
      </c>
      <c r="I130" s="364" t="s">
        <v>799</v>
      </c>
      <c r="J130" s="363" t="s">
        <v>800</v>
      </c>
      <c r="K130" s="364" t="s">
        <v>800</v>
      </c>
      <c r="L130" s="363">
        <v>1286565879</v>
      </c>
      <c r="M130" s="382">
        <v>44572</v>
      </c>
      <c r="N130" s="70">
        <f t="shared" si="21"/>
        <v>1</v>
      </c>
      <c r="O130" s="70">
        <f t="shared" si="22"/>
        <v>0</v>
      </c>
      <c r="P130" s="135" t="str">
        <f t="shared" si="23"/>
        <v>Gastos_Gerais</v>
      </c>
    </row>
    <row r="131" spans="1:16" ht="25.5" x14ac:dyDescent="0.2">
      <c r="A131" s="374">
        <f t="shared" si="24"/>
        <v>128</v>
      </c>
      <c r="B131" s="358">
        <v>44572</v>
      </c>
      <c r="C131" s="383">
        <v>44531</v>
      </c>
      <c r="D131" s="360" t="s">
        <v>107</v>
      </c>
      <c r="E131" s="360" t="s">
        <v>324</v>
      </c>
      <c r="F131" s="361">
        <v>63.61</v>
      </c>
      <c r="G131" s="362" t="s">
        <v>807</v>
      </c>
      <c r="H131" s="360" t="s">
        <v>128</v>
      </c>
      <c r="I131" s="364" t="s">
        <v>799</v>
      </c>
      <c r="J131" s="363" t="s">
        <v>800</v>
      </c>
      <c r="K131" s="364" t="s">
        <v>800</v>
      </c>
      <c r="L131" s="363">
        <v>1286565879</v>
      </c>
      <c r="M131" s="382">
        <v>44572</v>
      </c>
      <c r="N131" s="70">
        <f t="shared" si="21"/>
        <v>1</v>
      </c>
      <c r="O131" s="70">
        <f t="shared" si="22"/>
        <v>0</v>
      </c>
      <c r="P131" s="135" t="str">
        <f t="shared" si="23"/>
        <v>Gastos_Gerais</v>
      </c>
    </row>
    <row r="132" spans="1:16" ht="25.5" x14ac:dyDescent="0.2">
      <c r="A132" s="374">
        <f t="shared" si="24"/>
        <v>129</v>
      </c>
      <c r="B132" s="358">
        <v>44572</v>
      </c>
      <c r="C132" s="383">
        <v>44531</v>
      </c>
      <c r="D132" s="360" t="s">
        <v>107</v>
      </c>
      <c r="E132" s="360" t="s">
        <v>324</v>
      </c>
      <c r="F132" s="361">
        <v>63.61</v>
      </c>
      <c r="G132" s="362" t="s">
        <v>808</v>
      </c>
      <c r="H132" s="360" t="s">
        <v>128</v>
      </c>
      <c r="I132" s="364" t="s">
        <v>799</v>
      </c>
      <c r="J132" s="363" t="s">
        <v>800</v>
      </c>
      <c r="K132" s="364" t="s">
        <v>800</v>
      </c>
      <c r="L132" s="363">
        <v>1286565879</v>
      </c>
      <c r="M132" s="382">
        <v>44572</v>
      </c>
      <c r="N132" s="70">
        <f t="shared" si="21"/>
        <v>1</v>
      </c>
      <c r="O132" s="70">
        <f t="shared" si="22"/>
        <v>0</v>
      </c>
      <c r="P132" s="135" t="str">
        <f t="shared" si="23"/>
        <v>Gastos_Gerais</v>
      </c>
    </row>
    <row r="133" spans="1:16" ht="25.5" x14ac:dyDescent="0.2">
      <c r="A133" s="374">
        <f t="shared" si="24"/>
        <v>130</v>
      </c>
      <c r="B133" s="358">
        <v>44572</v>
      </c>
      <c r="C133" s="383">
        <v>44531</v>
      </c>
      <c r="D133" s="360" t="s">
        <v>107</v>
      </c>
      <c r="E133" s="360" t="s">
        <v>324</v>
      </c>
      <c r="F133" s="361">
        <v>67.91</v>
      </c>
      <c r="G133" s="362" t="s">
        <v>809</v>
      </c>
      <c r="H133" s="360" t="s">
        <v>123</v>
      </c>
      <c r="I133" s="364" t="s">
        <v>799</v>
      </c>
      <c r="J133" s="363" t="s">
        <v>800</v>
      </c>
      <c r="K133" s="364" t="s">
        <v>800</v>
      </c>
      <c r="L133" s="363">
        <v>1286566735</v>
      </c>
      <c r="M133" s="382">
        <v>44572</v>
      </c>
      <c r="N133" s="70">
        <f t="shared" si="21"/>
        <v>1</v>
      </c>
      <c r="O133" s="70">
        <f t="shared" si="22"/>
        <v>0</v>
      </c>
      <c r="P133" s="135" t="str">
        <f t="shared" si="23"/>
        <v>Gastos_Gerais</v>
      </c>
    </row>
    <row r="134" spans="1:16" ht="25.5" x14ac:dyDescent="0.2">
      <c r="A134" s="374">
        <f t="shared" si="24"/>
        <v>131</v>
      </c>
      <c r="B134" s="358">
        <v>44572</v>
      </c>
      <c r="C134" s="383">
        <v>44531</v>
      </c>
      <c r="D134" s="360" t="s">
        <v>107</v>
      </c>
      <c r="E134" s="360" t="s">
        <v>324</v>
      </c>
      <c r="F134" s="361">
        <v>63.61</v>
      </c>
      <c r="G134" s="362" t="s">
        <v>810</v>
      </c>
      <c r="H134" s="360" t="s">
        <v>123</v>
      </c>
      <c r="I134" s="364" t="s">
        <v>799</v>
      </c>
      <c r="J134" s="363" t="s">
        <v>800</v>
      </c>
      <c r="K134" s="364" t="s">
        <v>800</v>
      </c>
      <c r="L134" s="363">
        <v>1286566735</v>
      </c>
      <c r="M134" s="382">
        <v>44572</v>
      </c>
      <c r="N134" s="70">
        <f t="shared" si="21"/>
        <v>1</v>
      </c>
      <c r="O134" s="70">
        <f t="shared" si="22"/>
        <v>0</v>
      </c>
      <c r="P134" s="135" t="str">
        <f t="shared" si="23"/>
        <v>Gastos_Gerais</v>
      </c>
    </row>
    <row r="135" spans="1:16" ht="25.5" x14ac:dyDescent="0.2">
      <c r="A135" s="374">
        <f t="shared" si="24"/>
        <v>132</v>
      </c>
      <c r="B135" s="358">
        <v>44572</v>
      </c>
      <c r="C135" s="383">
        <v>44531</v>
      </c>
      <c r="D135" s="360" t="s">
        <v>107</v>
      </c>
      <c r="E135" s="360" t="s">
        <v>324</v>
      </c>
      <c r="F135" s="361">
        <v>63.61</v>
      </c>
      <c r="G135" s="362" t="s">
        <v>811</v>
      </c>
      <c r="H135" s="360" t="s">
        <v>123</v>
      </c>
      <c r="I135" s="364" t="s">
        <v>799</v>
      </c>
      <c r="J135" s="363" t="s">
        <v>800</v>
      </c>
      <c r="K135" s="364" t="s">
        <v>800</v>
      </c>
      <c r="L135" s="364">
        <v>1286566735</v>
      </c>
      <c r="M135" s="382">
        <v>44572</v>
      </c>
      <c r="N135" s="70">
        <f t="shared" si="21"/>
        <v>1</v>
      </c>
      <c r="O135" s="70">
        <f t="shared" si="22"/>
        <v>0</v>
      </c>
      <c r="P135" s="135" t="str">
        <f t="shared" si="23"/>
        <v>Gastos_Gerais</v>
      </c>
    </row>
    <row r="136" spans="1:16" ht="25.5" x14ac:dyDescent="0.2">
      <c r="A136" s="374">
        <f t="shared" si="24"/>
        <v>133</v>
      </c>
      <c r="B136" s="358">
        <v>44572</v>
      </c>
      <c r="C136" s="383">
        <v>44531</v>
      </c>
      <c r="D136" s="360" t="s">
        <v>107</v>
      </c>
      <c r="E136" s="360" t="s">
        <v>324</v>
      </c>
      <c r="F136" s="361">
        <v>78.849999999999994</v>
      </c>
      <c r="G136" s="362" t="s">
        <v>812</v>
      </c>
      <c r="H136" s="360" t="s">
        <v>123</v>
      </c>
      <c r="I136" s="364" t="s">
        <v>799</v>
      </c>
      <c r="J136" s="363" t="s">
        <v>800</v>
      </c>
      <c r="K136" s="364" t="s">
        <v>800</v>
      </c>
      <c r="L136" s="363">
        <v>1286567090</v>
      </c>
      <c r="M136" s="382">
        <v>44572</v>
      </c>
      <c r="N136" s="70">
        <f t="shared" si="21"/>
        <v>1</v>
      </c>
      <c r="O136" s="70">
        <f t="shared" si="22"/>
        <v>0</v>
      </c>
      <c r="P136" s="135" t="str">
        <f t="shared" si="23"/>
        <v>Gastos_Gerais</v>
      </c>
    </row>
    <row r="137" spans="1:16" ht="25.5" x14ac:dyDescent="0.2">
      <c r="A137" s="374">
        <f t="shared" si="24"/>
        <v>134</v>
      </c>
      <c r="B137" s="358">
        <v>44572</v>
      </c>
      <c r="C137" s="383">
        <v>44531</v>
      </c>
      <c r="D137" s="360" t="s">
        <v>107</v>
      </c>
      <c r="E137" s="360" t="s">
        <v>324</v>
      </c>
      <c r="F137" s="361">
        <v>73.650000000000006</v>
      </c>
      <c r="G137" s="362" t="s">
        <v>813</v>
      </c>
      <c r="H137" s="360" t="s">
        <v>123</v>
      </c>
      <c r="I137" s="364" t="s">
        <v>799</v>
      </c>
      <c r="J137" s="363" t="s">
        <v>800</v>
      </c>
      <c r="K137" s="364" t="s">
        <v>800</v>
      </c>
      <c r="L137" s="363">
        <v>1286567090</v>
      </c>
      <c r="M137" s="382">
        <v>44572</v>
      </c>
      <c r="N137" s="70">
        <f t="shared" si="21"/>
        <v>1</v>
      </c>
      <c r="O137" s="70">
        <f t="shared" si="22"/>
        <v>0</v>
      </c>
      <c r="P137" s="135" t="str">
        <f t="shared" si="23"/>
        <v>Gastos_Gerais</v>
      </c>
    </row>
    <row r="138" spans="1:16" ht="25.5" x14ac:dyDescent="0.2">
      <c r="A138" s="374">
        <f t="shared" si="24"/>
        <v>135</v>
      </c>
      <c r="B138" s="358">
        <v>44572</v>
      </c>
      <c r="C138" s="383">
        <v>44531</v>
      </c>
      <c r="D138" s="360" t="s">
        <v>107</v>
      </c>
      <c r="E138" s="360" t="s">
        <v>324</v>
      </c>
      <c r="F138" s="361">
        <v>73.650000000000006</v>
      </c>
      <c r="G138" s="362" t="s">
        <v>814</v>
      </c>
      <c r="H138" s="360" t="s">
        <v>123</v>
      </c>
      <c r="I138" s="364" t="s">
        <v>799</v>
      </c>
      <c r="J138" s="364" t="s">
        <v>800</v>
      </c>
      <c r="K138" s="364" t="s">
        <v>800</v>
      </c>
      <c r="L138" s="364">
        <v>1286567090</v>
      </c>
      <c r="M138" s="387">
        <v>44572</v>
      </c>
      <c r="N138" s="70">
        <f t="shared" si="21"/>
        <v>1</v>
      </c>
      <c r="O138" s="70">
        <f t="shared" si="22"/>
        <v>0</v>
      </c>
      <c r="P138" s="135" t="str">
        <f t="shared" si="23"/>
        <v>Gastos_Gerais</v>
      </c>
    </row>
    <row r="139" spans="1:16" ht="25.5" x14ac:dyDescent="0.2">
      <c r="A139" s="374">
        <f t="shared" si="24"/>
        <v>136</v>
      </c>
      <c r="B139" s="358">
        <v>44572</v>
      </c>
      <c r="C139" s="383">
        <v>44531</v>
      </c>
      <c r="D139" s="360" t="s">
        <v>107</v>
      </c>
      <c r="E139" s="360" t="s">
        <v>324</v>
      </c>
      <c r="F139" s="361">
        <v>70.17</v>
      </c>
      <c r="G139" s="362" t="s">
        <v>815</v>
      </c>
      <c r="H139" s="360" t="s">
        <v>588</v>
      </c>
      <c r="I139" s="364" t="s">
        <v>799</v>
      </c>
      <c r="J139" s="364" t="s">
        <v>800</v>
      </c>
      <c r="K139" s="364" t="s">
        <v>800</v>
      </c>
      <c r="L139" s="364">
        <v>1286568738</v>
      </c>
      <c r="M139" s="387">
        <v>44572</v>
      </c>
      <c r="N139" s="70">
        <f t="shared" si="21"/>
        <v>1</v>
      </c>
      <c r="O139" s="70">
        <f t="shared" si="22"/>
        <v>0</v>
      </c>
      <c r="P139" s="135" t="str">
        <f t="shared" si="23"/>
        <v>Gastos_Gerais</v>
      </c>
    </row>
    <row r="140" spans="1:16" ht="25.5" x14ac:dyDescent="0.2">
      <c r="A140" s="374">
        <f t="shared" si="24"/>
        <v>137</v>
      </c>
      <c r="B140" s="358">
        <v>44572</v>
      </c>
      <c r="C140" s="383">
        <v>44531</v>
      </c>
      <c r="D140" s="360" t="s">
        <v>107</v>
      </c>
      <c r="E140" s="360" t="s">
        <v>324</v>
      </c>
      <c r="F140" s="361">
        <v>65.73</v>
      </c>
      <c r="G140" s="362" t="s">
        <v>816</v>
      </c>
      <c r="H140" s="360" t="s">
        <v>588</v>
      </c>
      <c r="I140" s="364" t="s">
        <v>799</v>
      </c>
      <c r="J140" s="364" t="s">
        <v>800</v>
      </c>
      <c r="K140" s="364" t="s">
        <v>800</v>
      </c>
      <c r="L140" s="364">
        <v>1286568738</v>
      </c>
      <c r="M140" s="387">
        <v>44572</v>
      </c>
      <c r="N140" s="70">
        <f t="shared" si="21"/>
        <v>1</v>
      </c>
      <c r="O140" s="70">
        <f t="shared" si="22"/>
        <v>0</v>
      </c>
      <c r="P140" s="135" t="str">
        <f t="shared" si="23"/>
        <v>Gastos_Gerais</v>
      </c>
    </row>
    <row r="141" spans="1:16" ht="25.5" x14ac:dyDescent="0.2">
      <c r="A141" s="374">
        <f t="shared" si="24"/>
        <v>138</v>
      </c>
      <c r="B141" s="358">
        <v>44572</v>
      </c>
      <c r="C141" s="383">
        <v>44531</v>
      </c>
      <c r="D141" s="360" t="s">
        <v>107</v>
      </c>
      <c r="E141" s="360" t="s">
        <v>324</v>
      </c>
      <c r="F141" s="361">
        <v>65.73</v>
      </c>
      <c r="G141" s="362" t="s">
        <v>817</v>
      </c>
      <c r="H141" s="360" t="s">
        <v>588</v>
      </c>
      <c r="I141" s="364" t="s">
        <v>799</v>
      </c>
      <c r="J141" s="364" t="s">
        <v>800</v>
      </c>
      <c r="K141" s="364" t="s">
        <v>800</v>
      </c>
      <c r="L141" s="364">
        <v>1286568738</v>
      </c>
      <c r="M141" s="387">
        <v>44572</v>
      </c>
      <c r="N141" s="70">
        <f t="shared" si="21"/>
        <v>1</v>
      </c>
      <c r="O141" s="70">
        <f t="shared" si="22"/>
        <v>0</v>
      </c>
      <c r="P141" s="135" t="str">
        <f t="shared" si="23"/>
        <v>Gastos_Gerais</v>
      </c>
    </row>
    <row r="142" spans="1:16" ht="25.5" x14ac:dyDescent="0.2">
      <c r="A142" s="374">
        <f t="shared" si="24"/>
        <v>139</v>
      </c>
      <c r="B142" s="358">
        <v>44572</v>
      </c>
      <c r="C142" s="383">
        <v>44531</v>
      </c>
      <c r="D142" s="360" t="s">
        <v>107</v>
      </c>
      <c r="E142" s="360" t="s">
        <v>324</v>
      </c>
      <c r="F142" s="361">
        <v>67.91</v>
      </c>
      <c r="G142" s="362" t="s">
        <v>818</v>
      </c>
      <c r="H142" s="360" t="s">
        <v>127</v>
      </c>
      <c r="I142" s="364" t="s">
        <v>799</v>
      </c>
      <c r="J142" s="363" t="s">
        <v>800</v>
      </c>
      <c r="K142" s="364" t="s">
        <v>800</v>
      </c>
      <c r="L142" s="363">
        <v>1286566782</v>
      </c>
      <c r="M142" s="382">
        <v>44572</v>
      </c>
      <c r="N142" s="70">
        <f t="shared" si="21"/>
        <v>1</v>
      </c>
      <c r="O142" s="70">
        <f t="shared" si="22"/>
        <v>0</v>
      </c>
      <c r="P142" s="135" t="str">
        <f t="shared" si="23"/>
        <v>Gastos_Gerais</v>
      </c>
    </row>
    <row r="143" spans="1:16" ht="25.5" x14ac:dyDescent="0.2">
      <c r="A143" s="374">
        <f t="shared" si="24"/>
        <v>140</v>
      </c>
      <c r="B143" s="358">
        <v>44572</v>
      </c>
      <c r="C143" s="383">
        <v>44531</v>
      </c>
      <c r="D143" s="360" t="s">
        <v>107</v>
      </c>
      <c r="E143" s="360" t="s">
        <v>324</v>
      </c>
      <c r="F143" s="361">
        <v>63.61</v>
      </c>
      <c r="G143" s="362" t="s">
        <v>819</v>
      </c>
      <c r="H143" s="360" t="s">
        <v>127</v>
      </c>
      <c r="I143" s="364" t="s">
        <v>799</v>
      </c>
      <c r="J143" s="363" t="s">
        <v>800</v>
      </c>
      <c r="K143" s="364" t="s">
        <v>800</v>
      </c>
      <c r="L143" s="363">
        <v>1286566782</v>
      </c>
      <c r="M143" s="382">
        <v>44572</v>
      </c>
      <c r="N143" s="70">
        <f t="shared" si="21"/>
        <v>1</v>
      </c>
      <c r="O143" s="70">
        <f t="shared" si="22"/>
        <v>0</v>
      </c>
      <c r="P143" s="135" t="str">
        <f t="shared" si="23"/>
        <v>Gastos_Gerais</v>
      </c>
    </row>
    <row r="144" spans="1:16" ht="25.5" x14ac:dyDescent="0.2">
      <c r="A144" s="374">
        <f t="shared" si="24"/>
        <v>141</v>
      </c>
      <c r="B144" s="358">
        <v>44572</v>
      </c>
      <c r="C144" s="383">
        <v>44531</v>
      </c>
      <c r="D144" s="360" t="s">
        <v>107</v>
      </c>
      <c r="E144" s="360" t="s">
        <v>324</v>
      </c>
      <c r="F144" s="361">
        <v>63.61</v>
      </c>
      <c r="G144" s="362" t="s">
        <v>820</v>
      </c>
      <c r="H144" s="360" t="s">
        <v>127</v>
      </c>
      <c r="I144" s="364" t="s">
        <v>799</v>
      </c>
      <c r="J144" s="363" t="s">
        <v>800</v>
      </c>
      <c r="K144" s="364" t="s">
        <v>800</v>
      </c>
      <c r="L144" s="363">
        <v>1286566782</v>
      </c>
      <c r="M144" s="382">
        <v>44572</v>
      </c>
      <c r="N144" s="70">
        <f t="shared" si="21"/>
        <v>1</v>
      </c>
      <c r="O144" s="70">
        <f t="shared" si="22"/>
        <v>0</v>
      </c>
      <c r="P144" s="135" t="str">
        <f t="shared" si="23"/>
        <v>Gastos_Gerais</v>
      </c>
    </row>
    <row r="145" spans="1:16" ht="25.5" x14ac:dyDescent="0.2">
      <c r="A145" s="374">
        <f t="shared" si="24"/>
        <v>142</v>
      </c>
      <c r="B145" s="358">
        <v>44572</v>
      </c>
      <c r="C145" s="383">
        <v>44531</v>
      </c>
      <c r="D145" s="360" t="s">
        <v>107</v>
      </c>
      <c r="E145" s="360" t="s">
        <v>324</v>
      </c>
      <c r="F145" s="361">
        <v>78.849999999999994</v>
      </c>
      <c r="G145" s="362" t="s">
        <v>821</v>
      </c>
      <c r="H145" s="360" t="s">
        <v>127</v>
      </c>
      <c r="I145" s="364" t="s">
        <v>799</v>
      </c>
      <c r="J145" s="363" t="s">
        <v>800</v>
      </c>
      <c r="K145" s="364" t="s">
        <v>800</v>
      </c>
      <c r="L145" s="363">
        <v>1286565186</v>
      </c>
      <c r="M145" s="382">
        <v>44572</v>
      </c>
      <c r="N145" s="70">
        <f t="shared" si="21"/>
        <v>1</v>
      </c>
      <c r="O145" s="70">
        <f t="shared" si="22"/>
        <v>0</v>
      </c>
      <c r="P145" s="135" t="str">
        <f t="shared" si="23"/>
        <v>Gastos_Gerais</v>
      </c>
    </row>
    <row r="146" spans="1:16" ht="25.5" x14ac:dyDescent="0.2">
      <c r="A146" s="374">
        <f t="shared" si="24"/>
        <v>143</v>
      </c>
      <c r="B146" s="358">
        <v>44572</v>
      </c>
      <c r="C146" s="383">
        <v>44531</v>
      </c>
      <c r="D146" s="360" t="s">
        <v>107</v>
      </c>
      <c r="E146" s="360" t="s">
        <v>324</v>
      </c>
      <c r="F146" s="361">
        <v>73.650000000000006</v>
      </c>
      <c r="G146" s="360" t="s">
        <v>822</v>
      </c>
      <c r="H146" s="360" t="s">
        <v>127</v>
      </c>
      <c r="I146" s="364" t="s">
        <v>799</v>
      </c>
      <c r="J146" s="381" t="s">
        <v>800</v>
      </c>
      <c r="K146" s="381" t="s">
        <v>800</v>
      </c>
      <c r="L146" s="386">
        <v>1286565186</v>
      </c>
      <c r="M146" s="385">
        <v>44572</v>
      </c>
      <c r="N146" s="70">
        <f t="shared" si="21"/>
        <v>1</v>
      </c>
      <c r="O146" s="70">
        <f t="shared" si="22"/>
        <v>0</v>
      </c>
      <c r="P146" s="135" t="str">
        <f t="shared" si="23"/>
        <v>Gastos_Gerais</v>
      </c>
    </row>
    <row r="147" spans="1:16" ht="25.5" x14ac:dyDescent="0.2">
      <c r="A147" s="374">
        <f t="shared" si="24"/>
        <v>144</v>
      </c>
      <c r="B147" s="358">
        <v>44572</v>
      </c>
      <c r="C147" s="383">
        <v>44531</v>
      </c>
      <c r="D147" s="360" t="s">
        <v>107</v>
      </c>
      <c r="E147" s="360" t="s">
        <v>324</v>
      </c>
      <c r="F147" s="361">
        <v>73.650000000000006</v>
      </c>
      <c r="G147" s="362" t="s">
        <v>823</v>
      </c>
      <c r="H147" s="360" t="s">
        <v>127</v>
      </c>
      <c r="I147" s="364" t="s">
        <v>799</v>
      </c>
      <c r="J147" s="364" t="s">
        <v>800</v>
      </c>
      <c r="K147" s="364" t="s">
        <v>800</v>
      </c>
      <c r="L147" s="363">
        <v>1286565186</v>
      </c>
      <c r="M147" s="382">
        <v>44572</v>
      </c>
      <c r="N147" s="70">
        <f t="shared" si="21"/>
        <v>1</v>
      </c>
      <c r="O147" s="70">
        <f t="shared" si="22"/>
        <v>0</v>
      </c>
      <c r="P147" s="135" t="str">
        <f t="shared" si="23"/>
        <v>Gastos_Gerais</v>
      </c>
    </row>
    <row r="148" spans="1:16" ht="25.5" x14ac:dyDescent="0.2">
      <c r="A148" s="374">
        <f t="shared" si="24"/>
        <v>145</v>
      </c>
      <c r="B148" s="358">
        <v>44572</v>
      </c>
      <c r="C148" s="383">
        <v>44531</v>
      </c>
      <c r="D148" s="360" t="s">
        <v>107</v>
      </c>
      <c r="E148" s="360" t="s">
        <v>324</v>
      </c>
      <c r="F148" s="361">
        <v>67.91</v>
      </c>
      <c r="G148" s="362" t="s">
        <v>824</v>
      </c>
      <c r="H148" s="360" t="s">
        <v>130</v>
      </c>
      <c r="I148" s="364" t="s">
        <v>799</v>
      </c>
      <c r="J148" s="363" t="s">
        <v>800</v>
      </c>
      <c r="K148" s="364" t="s">
        <v>800</v>
      </c>
      <c r="L148" s="363">
        <v>1286567472</v>
      </c>
      <c r="M148" s="382">
        <v>44572</v>
      </c>
      <c r="N148" s="70">
        <f t="shared" si="21"/>
        <v>1</v>
      </c>
      <c r="O148" s="70">
        <f t="shared" si="22"/>
        <v>0</v>
      </c>
      <c r="P148" s="135" t="str">
        <f t="shared" si="23"/>
        <v>Gastos_Gerais</v>
      </c>
    </row>
    <row r="149" spans="1:16" ht="25.5" x14ac:dyDescent="0.2">
      <c r="A149" s="374">
        <f t="shared" si="24"/>
        <v>146</v>
      </c>
      <c r="B149" s="358">
        <v>44572</v>
      </c>
      <c r="C149" s="383">
        <v>44531</v>
      </c>
      <c r="D149" s="360" t="s">
        <v>107</v>
      </c>
      <c r="E149" s="360" t="s">
        <v>324</v>
      </c>
      <c r="F149" s="361">
        <v>63.61</v>
      </c>
      <c r="G149" s="360" t="s">
        <v>825</v>
      </c>
      <c r="H149" s="360" t="s">
        <v>130</v>
      </c>
      <c r="I149" s="364" t="s">
        <v>799</v>
      </c>
      <c r="J149" s="363" t="s">
        <v>800</v>
      </c>
      <c r="K149" s="364" t="s">
        <v>800</v>
      </c>
      <c r="L149" s="363">
        <v>1286567472</v>
      </c>
      <c r="M149" s="382">
        <v>44572</v>
      </c>
      <c r="N149" s="70">
        <f t="shared" si="21"/>
        <v>1</v>
      </c>
      <c r="O149" s="70">
        <f t="shared" si="22"/>
        <v>0</v>
      </c>
      <c r="P149" s="135" t="str">
        <f t="shared" si="23"/>
        <v>Gastos_Gerais</v>
      </c>
    </row>
    <row r="150" spans="1:16" ht="25.5" x14ac:dyDescent="0.2">
      <c r="A150" s="374">
        <f t="shared" si="24"/>
        <v>147</v>
      </c>
      <c r="B150" s="358">
        <v>44572</v>
      </c>
      <c r="C150" s="383">
        <v>44531</v>
      </c>
      <c r="D150" s="360" t="s">
        <v>107</v>
      </c>
      <c r="E150" s="360" t="s">
        <v>324</v>
      </c>
      <c r="F150" s="361">
        <v>63.61</v>
      </c>
      <c r="G150" s="360" t="s">
        <v>826</v>
      </c>
      <c r="H150" s="360" t="s">
        <v>130</v>
      </c>
      <c r="I150" s="364" t="s">
        <v>799</v>
      </c>
      <c r="J150" s="363" t="s">
        <v>800</v>
      </c>
      <c r="K150" s="364" t="s">
        <v>800</v>
      </c>
      <c r="L150" s="363">
        <v>1286567472</v>
      </c>
      <c r="M150" s="382">
        <v>44572</v>
      </c>
      <c r="N150" s="70">
        <f t="shared" si="21"/>
        <v>1</v>
      </c>
      <c r="O150" s="70">
        <f t="shared" si="22"/>
        <v>0</v>
      </c>
      <c r="P150" s="135" t="str">
        <f t="shared" si="23"/>
        <v>Gastos_Gerais</v>
      </c>
    </row>
    <row r="151" spans="1:16" ht="25.5" x14ac:dyDescent="0.2">
      <c r="A151" s="374">
        <f t="shared" si="24"/>
        <v>148</v>
      </c>
      <c r="B151" s="358">
        <v>44572</v>
      </c>
      <c r="C151" s="383">
        <v>44531</v>
      </c>
      <c r="D151" s="360" t="s">
        <v>107</v>
      </c>
      <c r="E151" s="360" t="s">
        <v>324</v>
      </c>
      <c r="F151" s="361">
        <v>66.28</v>
      </c>
      <c r="G151" s="360" t="s">
        <v>827</v>
      </c>
      <c r="H151" s="360" t="s">
        <v>126</v>
      </c>
      <c r="I151" s="364" t="s">
        <v>799</v>
      </c>
      <c r="J151" s="363" t="s">
        <v>800</v>
      </c>
      <c r="K151" s="364" t="s">
        <v>800</v>
      </c>
      <c r="L151" s="363">
        <v>1286569165</v>
      </c>
      <c r="M151" s="382">
        <v>44572</v>
      </c>
      <c r="N151" s="70">
        <f t="shared" si="21"/>
        <v>1</v>
      </c>
      <c r="O151" s="70">
        <f t="shared" si="22"/>
        <v>0</v>
      </c>
      <c r="P151" s="135" t="str">
        <f t="shared" si="23"/>
        <v>Gastos_Gerais</v>
      </c>
    </row>
    <row r="152" spans="1:16" ht="25.5" x14ac:dyDescent="0.2">
      <c r="A152" s="374">
        <f t="shared" si="24"/>
        <v>149</v>
      </c>
      <c r="B152" s="358">
        <v>44572</v>
      </c>
      <c r="C152" s="383">
        <v>44531</v>
      </c>
      <c r="D152" s="360" t="s">
        <v>107</v>
      </c>
      <c r="E152" s="360" t="s">
        <v>324</v>
      </c>
      <c r="F152" s="361">
        <v>62.27</v>
      </c>
      <c r="G152" s="360" t="s">
        <v>828</v>
      </c>
      <c r="H152" s="360" t="s">
        <v>126</v>
      </c>
      <c r="I152" s="364" t="s">
        <v>799</v>
      </c>
      <c r="J152" s="363" t="s">
        <v>800</v>
      </c>
      <c r="K152" s="364" t="s">
        <v>800</v>
      </c>
      <c r="L152" s="363">
        <v>1286569165</v>
      </c>
      <c r="M152" s="382">
        <v>44572</v>
      </c>
      <c r="N152" s="70">
        <f t="shared" si="21"/>
        <v>1</v>
      </c>
      <c r="O152" s="70">
        <f t="shared" si="22"/>
        <v>0</v>
      </c>
      <c r="P152" s="135" t="str">
        <f t="shared" si="23"/>
        <v>Gastos_Gerais</v>
      </c>
    </row>
    <row r="153" spans="1:16" ht="25.5" x14ac:dyDescent="0.2">
      <c r="A153" s="374">
        <f t="shared" si="24"/>
        <v>150</v>
      </c>
      <c r="B153" s="358">
        <v>44572</v>
      </c>
      <c r="C153" s="383">
        <v>44531</v>
      </c>
      <c r="D153" s="360" t="s">
        <v>107</v>
      </c>
      <c r="E153" s="360" t="s">
        <v>324</v>
      </c>
      <c r="F153" s="361">
        <v>62.27</v>
      </c>
      <c r="G153" s="360" t="s">
        <v>829</v>
      </c>
      <c r="H153" s="360" t="s">
        <v>126</v>
      </c>
      <c r="I153" s="364" t="s">
        <v>799</v>
      </c>
      <c r="J153" s="363" t="s">
        <v>800</v>
      </c>
      <c r="K153" s="364" t="s">
        <v>800</v>
      </c>
      <c r="L153" s="363">
        <v>1286569165</v>
      </c>
      <c r="M153" s="382">
        <v>44572</v>
      </c>
      <c r="N153" s="70">
        <f t="shared" si="21"/>
        <v>1</v>
      </c>
      <c r="O153" s="70">
        <f t="shared" si="22"/>
        <v>0</v>
      </c>
      <c r="P153" s="135" t="str">
        <f t="shared" si="23"/>
        <v>Gastos_Gerais</v>
      </c>
    </row>
    <row r="154" spans="1:16" ht="25.5" x14ac:dyDescent="0.2">
      <c r="A154" s="374">
        <f t="shared" si="24"/>
        <v>151</v>
      </c>
      <c r="B154" s="358">
        <v>44572</v>
      </c>
      <c r="C154" s="383">
        <v>44531</v>
      </c>
      <c r="D154" s="360" t="s">
        <v>107</v>
      </c>
      <c r="E154" s="360" t="s">
        <v>324</v>
      </c>
      <c r="F154" s="361">
        <v>78.849999999999994</v>
      </c>
      <c r="G154" s="360" t="s">
        <v>830</v>
      </c>
      <c r="H154" s="360" t="s">
        <v>546</v>
      </c>
      <c r="I154" s="364" t="s">
        <v>799</v>
      </c>
      <c r="J154" s="363" t="s">
        <v>800</v>
      </c>
      <c r="K154" s="364" t="s">
        <v>800</v>
      </c>
      <c r="L154" s="363">
        <v>1286567898</v>
      </c>
      <c r="M154" s="382">
        <v>44572</v>
      </c>
      <c r="N154" s="70">
        <f t="shared" si="21"/>
        <v>1</v>
      </c>
      <c r="O154" s="70">
        <f t="shared" si="22"/>
        <v>0</v>
      </c>
      <c r="P154" s="135" t="str">
        <f t="shared" si="23"/>
        <v>Gastos_Gerais</v>
      </c>
    </row>
    <row r="155" spans="1:16" ht="25.5" x14ac:dyDescent="0.2">
      <c r="A155" s="374">
        <f t="shared" si="24"/>
        <v>152</v>
      </c>
      <c r="B155" s="358">
        <v>44572</v>
      </c>
      <c r="C155" s="383">
        <v>44531</v>
      </c>
      <c r="D155" s="360" t="s">
        <v>107</v>
      </c>
      <c r="E155" s="360" t="s">
        <v>324</v>
      </c>
      <c r="F155" s="361">
        <v>73.650000000000006</v>
      </c>
      <c r="G155" s="360" t="s">
        <v>831</v>
      </c>
      <c r="H155" s="360" t="s">
        <v>546</v>
      </c>
      <c r="I155" s="364" t="s">
        <v>799</v>
      </c>
      <c r="J155" s="363" t="s">
        <v>800</v>
      </c>
      <c r="K155" s="364" t="s">
        <v>800</v>
      </c>
      <c r="L155" s="363">
        <v>1286567898</v>
      </c>
      <c r="M155" s="382">
        <v>44572</v>
      </c>
      <c r="N155" s="70">
        <f t="shared" si="21"/>
        <v>1</v>
      </c>
      <c r="O155" s="70">
        <f t="shared" si="22"/>
        <v>0</v>
      </c>
      <c r="P155" s="135" t="str">
        <f t="shared" si="23"/>
        <v>Gastos_Gerais</v>
      </c>
    </row>
    <row r="156" spans="1:16" ht="25.5" x14ac:dyDescent="0.2">
      <c r="A156" s="374">
        <f t="shared" si="24"/>
        <v>153</v>
      </c>
      <c r="B156" s="358">
        <v>44572</v>
      </c>
      <c r="C156" s="383">
        <v>44531</v>
      </c>
      <c r="D156" s="360" t="s">
        <v>107</v>
      </c>
      <c r="E156" s="360" t="s">
        <v>324</v>
      </c>
      <c r="F156" s="361">
        <v>73.650000000000006</v>
      </c>
      <c r="G156" s="360" t="s">
        <v>832</v>
      </c>
      <c r="H156" s="360" t="s">
        <v>546</v>
      </c>
      <c r="I156" s="364" t="s">
        <v>799</v>
      </c>
      <c r="J156" s="363" t="s">
        <v>800</v>
      </c>
      <c r="K156" s="364" t="s">
        <v>800</v>
      </c>
      <c r="L156" s="363">
        <v>1286567898</v>
      </c>
      <c r="M156" s="382">
        <v>44572</v>
      </c>
      <c r="N156" s="70">
        <f t="shared" si="21"/>
        <v>1</v>
      </c>
      <c r="O156" s="70">
        <f t="shared" si="22"/>
        <v>0</v>
      </c>
      <c r="P156" s="135" t="str">
        <f t="shared" si="23"/>
        <v>Gastos_Gerais</v>
      </c>
    </row>
    <row r="157" spans="1:16" ht="25.5" x14ac:dyDescent="0.2">
      <c r="A157" s="374">
        <f t="shared" si="24"/>
        <v>154</v>
      </c>
      <c r="B157" s="358">
        <v>44572</v>
      </c>
      <c r="C157" s="383">
        <v>44531</v>
      </c>
      <c r="D157" s="360" t="s">
        <v>107</v>
      </c>
      <c r="E157" s="360" t="s">
        <v>324</v>
      </c>
      <c r="F157" s="361">
        <v>70.17</v>
      </c>
      <c r="G157" s="360" t="s">
        <v>833</v>
      </c>
      <c r="H157" s="360" t="s">
        <v>546</v>
      </c>
      <c r="I157" s="364" t="s">
        <v>799</v>
      </c>
      <c r="J157" s="363" t="s">
        <v>800</v>
      </c>
      <c r="K157" s="364" t="s">
        <v>800</v>
      </c>
      <c r="L157" s="363">
        <v>1286568428</v>
      </c>
      <c r="M157" s="382">
        <v>44572</v>
      </c>
      <c r="N157" s="70">
        <f t="shared" si="21"/>
        <v>1</v>
      </c>
      <c r="O157" s="70">
        <f t="shared" si="22"/>
        <v>0</v>
      </c>
      <c r="P157" s="135" t="str">
        <f t="shared" si="23"/>
        <v>Gastos_Gerais</v>
      </c>
    </row>
    <row r="158" spans="1:16" ht="25.5" x14ac:dyDescent="0.2">
      <c r="A158" s="374">
        <f t="shared" si="24"/>
        <v>155</v>
      </c>
      <c r="B158" s="358">
        <v>44572</v>
      </c>
      <c r="C158" s="383">
        <v>44531</v>
      </c>
      <c r="D158" s="360" t="s">
        <v>107</v>
      </c>
      <c r="E158" s="360" t="s">
        <v>324</v>
      </c>
      <c r="F158" s="361">
        <v>65.73</v>
      </c>
      <c r="G158" s="360" t="s">
        <v>834</v>
      </c>
      <c r="H158" s="360" t="s">
        <v>546</v>
      </c>
      <c r="I158" s="364" t="s">
        <v>799</v>
      </c>
      <c r="J158" s="363" t="s">
        <v>800</v>
      </c>
      <c r="K158" s="364" t="s">
        <v>800</v>
      </c>
      <c r="L158" s="363">
        <v>1286568428</v>
      </c>
      <c r="M158" s="382">
        <v>44572</v>
      </c>
      <c r="N158" s="70">
        <f t="shared" si="21"/>
        <v>1</v>
      </c>
      <c r="O158" s="70">
        <f t="shared" si="22"/>
        <v>0</v>
      </c>
      <c r="P158" s="135" t="str">
        <f t="shared" si="23"/>
        <v>Gastos_Gerais</v>
      </c>
    </row>
    <row r="159" spans="1:16" ht="25.5" x14ac:dyDescent="0.2">
      <c r="A159" s="374">
        <f t="shared" si="24"/>
        <v>156</v>
      </c>
      <c r="B159" s="358">
        <v>44572</v>
      </c>
      <c r="C159" s="383">
        <v>44531</v>
      </c>
      <c r="D159" s="360" t="s">
        <v>107</v>
      </c>
      <c r="E159" s="360" t="s">
        <v>324</v>
      </c>
      <c r="F159" s="361">
        <v>65.73</v>
      </c>
      <c r="G159" s="360" t="s">
        <v>835</v>
      </c>
      <c r="H159" s="360" t="s">
        <v>546</v>
      </c>
      <c r="I159" s="364" t="s">
        <v>799</v>
      </c>
      <c r="J159" s="363" t="s">
        <v>800</v>
      </c>
      <c r="K159" s="364" t="s">
        <v>800</v>
      </c>
      <c r="L159" s="363">
        <v>1286568428</v>
      </c>
      <c r="M159" s="382">
        <v>44572</v>
      </c>
      <c r="N159" s="70">
        <f t="shared" si="21"/>
        <v>1</v>
      </c>
      <c r="O159" s="70">
        <f t="shared" si="22"/>
        <v>0</v>
      </c>
      <c r="P159" s="135" t="str">
        <f t="shared" si="23"/>
        <v>Gastos_Gerais</v>
      </c>
    </row>
    <row r="160" spans="1:16" ht="25.5" x14ac:dyDescent="0.2">
      <c r="A160" s="374">
        <f t="shared" si="24"/>
        <v>157</v>
      </c>
      <c r="B160" s="358">
        <v>44572</v>
      </c>
      <c r="C160" s="383">
        <v>44531</v>
      </c>
      <c r="D160" s="360" t="s">
        <v>107</v>
      </c>
      <c r="E160" s="360" t="s">
        <v>324</v>
      </c>
      <c r="F160" s="361">
        <v>67.91</v>
      </c>
      <c r="G160" s="362" t="s">
        <v>836</v>
      </c>
      <c r="H160" s="360" t="s">
        <v>122</v>
      </c>
      <c r="I160" s="364" t="s">
        <v>799</v>
      </c>
      <c r="J160" s="364" t="s">
        <v>800</v>
      </c>
      <c r="K160" s="364" t="s">
        <v>800</v>
      </c>
      <c r="L160" s="363">
        <v>1286564350</v>
      </c>
      <c r="M160" s="382">
        <v>44572</v>
      </c>
      <c r="N160" s="70">
        <f t="shared" si="21"/>
        <v>1</v>
      </c>
      <c r="O160" s="70">
        <f t="shared" si="22"/>
        <v>0</v>
      </c>
      <c r="P160" s="135" t="str">
        <f t="shared" si="23"/>
        <v>Gastos_Gerais</v>
      </c>
    </row>
    <row r="161" spans="1:16" ht="25.5" x14ac:dyDescent="0.2">
      <c r="A161" s="374">
        <f t="shared" si="24"/>
        <v>158</v>
      </c>
      <c r="B161" s="358">
        <v>44572</v>
      </c>
      <c r="C161" s="383">
        <v>44531</v>
      </c>
      <c r="D161" s="360" t="s">
        <v>107</v>
      </c>
      <c r="E161" s="360" t="s">
        <v>324</v>
      </c>
      <c r="F161" s="361">
        <v>63.61</v>
      </c>
      <c r="G161" s="362" t="s">
        <v>837</v>
      </c>
      <c r="H161" s="360" t="s">
        <v>122</v>
      </c>
      <c r="I161" s="364" t="s">
        <v>799</v>
      </c>
      <c r="J161" s="364" t="s">
        <v>800</v>
      </c>
      <c r="K161" s="364" t="s">
        <v>800</v>
      </c>
      <c r="L161" s="363">
        <v>1286564350</v>
      </c>
      <c r="M161" s="382">
        <v>44572</v>
      </c>
      <c r="N161" s="70">
        <f t="shared" si="21"/>
        <v>1</v>
      </c>
      <c r="O161" s="70">
        <f t="shared" si="22"/>
        <v>0</v>
      </c>
      <c r="P161" s="135" t="str">
        <f t="shared" si="23"/>
        <v>Gastos_Gerais</v>
      </c>
    </row>
    <row r="162" spans="1:16" ht="25.5" x14ac:dyDescent="0.2">
      <c r="A162" s="374">
        <f t="shared" si="24"/>
        <v>159</v>
      </c>
      <c r="B162" s="358">
        <v>44572</v>
      </c>
      <c r="C162" s="383">
        <v>44531</v>
      </c>
      <c r="D162" s="360" t="s">
        <v>107</v>
      </c>
      <c r="E162" s="360" t="s">
        <v>324</v>
      </c>
      <c r="F162" s="361">
        <v>63.61</v>
      </c>
      <c r="G162" s="362" t="s">
        <v>838</v>
      </c>
      <c r="H162" s="360" t="s">
        <v>122</v>
      </c>
      <c r="I162" s="364" t="s">
        <v>799</v>
      </c>
      <c r="J162" s="364" t="s">
        <v>800</v>
      </c>
      <c r="K162" s="364" t="s">
        <v>800</v>
      </c>
      <c r="L162" s="363">
        <v>1286564350</v>
      </c>
      <c r="M162" s="382">
        <v>44572</v>
      </c>
      <c r="N162" s="70">
        <f t="shared" si="21"/>
        <v>1</v>
      </c>
      <c r="O162" s="70">
        <f t="shared" si="22"/>
        <v>0</v>
      </c>
      <c r="P162" s="135" t="str">
        <f t="shared" si="23"/>
        <v>Gastos_Gerais</v>
      </c>
    </row>
    <row r="163" spans="1:16" ht="25.5" x14ac:dyDescent="0.2">
      <c r="A163" s="374">
        <f t="shared" si="24"/>
        <v>160</v>
      </c>
      <c r="B163" s="358">
        <v>44572</v>
      </c>
      <c r="C163" s="383">
        <v>44531</v>
      </c>
      <c r="D163" s="360" t="s">
        <v>107</v>
      </c>
      <c r="E163" s="360" t="s">
        <v>324</v>
      </c>
      <c r="F163" s="361">
        <v>78.849999999999994</v>
      </c>
      <c r="G163" s="362" t="s">
        <v>839</v>
      </c>
      <c r="H163" s="360" t="s">
        <v>121</v>
      </c>
      <c r="I163" s="364" t="s">
        <v>799</v>
      </c>
      <c r="J163" s="364" t="s">
        <v>800</v>
      </c>
      <c r="K163" s="364" t="s">
        <v>800</v>
      </c>
      <c r="L163" s="363">
        <v>1286569980</v>
      </c>
      <c r="M163" s="382">
        <v>44572</v>
      </c>
      <c r="N163" s="70">
        <f t="shared" si="21"/>
        <v>1</v>
      </c>
      <c r="O163" s="70">
        <f t="shared" si="22"/>
        <v>0</v>
      </c>
      <c r="P163" s="135" t="str">
        <f t="shared" si="23"/>
        <v>Gastos_Gerais</v>
      </c>
    </row>
    <row r="164" spans="1:16" ht="25.5" x14ac:dyDescent="0.2">
      <c r="A164" s="374">
        <f t="shared" si="24"/>
        <v>161</v>
      </c>
      <c r="B164" s="358">
        <v>44572</v>
      </c>
      <c r="C164" s="383">
        <v>44531</v>
      </c>
      <c r="D164" s="360" t="s">
        <v>107</v>
      </c>
      <c r="E164" s="360" t="s">
        <v>324</v>
      </c>
      <c r="F164" s="361">
        <v>73.650000000000006</v>
      </c>
      <c r="G164" s="362" t="s">
        <v>840</v>
      </c>
      <c r="H164" s="360" t="s">
        <v>121</v>
      </c>
      <c r="I164" s="364" t="s">
        <v>799</v>
      </c>
      <c r="J164" s="364" t="s">
        <v>800</v>
      </c>
      <c r="K164" s="364" t="s">
        <v>800</v>
      </c>
      <c r="L164" s="363">
        <v>1286569980</v>
      </c>
      <c r="M164" s="382">
        <v>44572</v>
      </c>
      <c r="N164" s="70">
        <f t="shared" si="21"/>
        <v>1</v>
      </c>
      <c r="O164" s="70">
        <f t="shared" si="22"/>
        <v>0</v>
      </c>
      <c r="P164" s="135" t="str">
        <f t="shared" si="23"/>
        <v>Gastos_Gerais</v>
      </c>
    </row>
    <row r="165" spans="1:16" ht="25.5" x14ac:dyDescent="0.2">
      <c r="A165" s="374">
        <f t="shared" si="24"/>
        <v>162</v>
      </c>
      <c r="B165" s="358">
        <v>44572</v>
      </c>
      <c r="C165" s="383">
        <v>44531</v>
      </c>
      <c r="D165" s="360" t="s">
        <v>107</v>
      </c>
      <c r="E165" s="360" t="s">
        <v>324</v>
      </c>
      <c r="F165" s="361">
        <v>73.650000000000006</v>
      </c>
      <c r="G165" s="362" t="s">
        <v>841</v>
      </c>
      <c r="H165" s="360" t="s">
        <v>121</v>
      </c>
      <c r="I165" s="364" t="s">
        <v>799</v>
      </c>
      <c r="J165" s="364" t="s">
        <v>800</v>
      </c>
      <c r="K165" s="364" t="s">
        <v>800</v>
      </c>
      <c r="L165" s="363">
        <v>1286569980</v>
      </c>
      <c r="M165" s="382">
        <v>44572</v>
      </c>
      <c r="N165" s="70">
        <f t="shared" si="21"/>
        <v>1</v>
      </c>
      <c r="O165" s="70">
        <f t="shared" si="22"/>
        <v>0</v>
      </c>
      <c r="P165" s="135" t="str">
        <f t="shared" si="23"/>
        <v>Gastos_Gerais</v>
      </c>
    </row>
    <row r="166" spans="1:16" ht="25.5" x14ac:dyDescent="0.2">
      <c r="A166" s="374">
        <f t="shared" si="24"/>
        <v>163</v>
      </c>
      <c r="B166" s="358">
        <v>44572</v>
      </c>
      <c r="C166" s="383">
        <v>44531</v>
      </c>
      <c r="D166" s="360" t="s">
        <v>107</v>
      </c>
      <c r="E166" s="360" t="s">
        <v>324</v>
      </c>
      <c r="F166" s="361">
        <v>116.91</v>
      </c>
      <c r="G166" s="362" t="s">
        <v>842</v>
      </c>
      <c r="H166" s="360" t="s">
        <v>132</v>
      </c>
      <c r="I166" s="364" t="s">
        <v>799</v>
      </c>
      <c r="J166" s="364" t="s">
        <v>800</v>
      </c>
      <c r="K166" s="364" t="s">
        <v>800</v>
      </c>
      <c r="L166" s="363">
        <v>1286541180</v>
      </c>
      <c r="M166" s="382">
        <v>44572</v>
      </c>
      <c r="N166" s="70">
        <f t="shared" si="21"/>
        <v>1</v>
      </c>
      <c r="O166" s="70">
        <f t="shared" si="22"/>
        <v>0</v>
      </c>
      <c r="P166" s="135" t="str">
        <f t="shared" si="23"/>
        <v>Gastos_Gerais</v>
      </c>
    </row>
    <row r="167" spans="1:16" ht="25.5" x14ac:dyDescent="0.2">
      <c r="A167" s="374">
        <f t="shared" si="24"/>
        <v>164</v>
      </c>
      <c r="B167" s="358">
        <v>44572</v>
      </c>
      <c r="C167" s="383">
        <v>44562</v>
      </c>
      <c r="D167" s="360" t="s">
        <v>107</v>
      </c>
      <c r="E167" s="360" t="s">
        <v>320</v>
      </c>
      <c r="F167" s="361">
        <v>1000</v>
      </c>
      <c r="G167" s="362" t="s">
        <v>843</v>
      </c>
      <c r="H167" s="360" t="s">
        <v>123</v>
      </c>
      <c r="I167" s="364" t="s">
        <v>626</v>
      </c>
      <c r="J167" s="364" t="s">
        <v>609</v>
      </c>
      <c r="K167" s="364" t="s">
        <v>609</v>
      </c>
      <c r="L167" s="363" t="s">
        <v>844</v>
      </c>
      <c r="M167" s="382">
        <v>44571</v>
      </c>
      <c r="N167" s="70">
        <f t="shared" si="21"/>
        <v>1</v>
      </c>
      <c r="O167" s="70">
        <f t="shared" si="22"/>
        <v>1</v>
      </c>
      <c r="P167" s="135" t="str">
        <f t="shared" si="23"/>
        <v>Gastos_Gerais</v>
      </c>
    </row>
    <row r="168" spans="1:16" ht="25.5" x14ac:dyDescent="0.2">
      <c r="A168" s="374">
        <f t="shared" si="24"/>
        <v>165</v>
      </c>
      <c r="B168" s="358">
        <v>44572</v>
      </c>
      <c r="C168" s="383">
        <v>44562</v>
      </c>
      <c r="D168" s="360" t="s">
        <v>96</v>
      </c>
      <c r="E168" s="360" t="s">
        <v>196</v>
      </c>
      <c r="F168" s="361">
        <v>518.29999999999995</v>
      </c>
      <c r="G168" s="360" t="s">
        <v>845</v>
      </c>
      <c r="H168" s="360" t="s">
        <v>120</v>
      </c>
      <c r="I168" s="364" t="s">
        <v>645</v>
      </c>
      <c r="J168" s="364" t="s">
        <v>609</v>
      </c>
      <c r="K168" s="364" t="s">
        <v>609</v>
      </c>
      <c r="L168" s="363">
        <v>3306950</v>
      </c>
      <c r="M168" s="382">
        <v>44572</v>
      </c>
      <c r="N168" s="70">
        <f t="shared" si="21"/>
        <v>1</v>
      </c>
      <c r="O168" s="70">
        <f t="shared" si="22"/>
        <v>1</v>
      </c>
      <c r="P168" s="135" t="str">
        <f t="shared" si="23"/>
        <v>Gastos_com_Pessoal</v>
      </c>
    </row>
    <row r="169" spans="1:16" ht="25.5" x14ac:dyDescent="0.2">
      <c r="A169" s="374">
        <f t="shared" si="24"/>
        <v>166</v>
      </c>
      <c r="B169" s="358">
        <v>44572</v>
      </c>
      <c r="C169" s="383">
        <v>44562</v>
      </c>
      <c r="D169" s="360" t="s">
        <v>96</v>
      </c>
      <c r="E169" s="360" t="s">
        <v>177</v>
      </c>
      <c r="F169" s="361">
        <v>453.45</v>
      </c>
      <c r="G169" s="362" t="s">
        <v>846</v>
      </c>
      <c r="H169" s="360" t="s">
        <v>124</v>
      </c>
      <c r="I169" s="364" t="s">
        <v>847</v>
      </c>
      <c r="J169" s="364" t="s">
        <v>848</v>
      </c>
      <c r="K169" s="364" t="s">
        <v>849</v>
      </c>
      <c r="L169" s="363" t="s">
        <v>850</v>
      </c>
      <c r="M169" s="382">
        <v>44572</v>
      </c>
      <c r="N169" s="70">
        <f t="shared" si="21"/>
        <v>1</v>
      </c>
      <c r="O169" s="70">
        <f t="shared" si="22"/>
        <v>1</v>
      </c>
      <c r="P169" s="135" t="str">
        <f t="shared" si="23"/>
        <v>Gastos_com_Pessoal</v>
      </c>
    </row>
    <row r="170" spans="1:16" ht="25.5" x14ac:dyDescent="0.2">
      <c r="A170" s="374">
        <f t="shared" si="24"/>
        <v>167</v>
      </c>
      <c r="B170" s="358">
        <v>44572</v>
      </c>
      <c r="C170" s="383">
        <v>44562</v>
      </c>
      <c r="D170" s="360" t="s">
        <v>96</v>
      </c>
      <c r="E170" s="360" t="s">
        <v>179</v>
      </c>
      <c r="F170" s="361">
        <v>125</v>
      </c>
      <c r="G170" s="362" t="s">
        <v>851</v>
      </c>
      <c r="H170" s="360" t="s">
        <v>124</v>
      </c>
      <c r="I170" s="364" t="s">
        <v>847</v>
      </c>
      <c r="J170" s="363" t="s">
        <v>665</v>
      </c>
      <c r="K170" s="364" t="s">
        <v>665</v>
      </c>
      <c r="L170" s="363">
        <v>377641</v>
      </c>
      <c r="M170" s="382">
        <v>44572</v>
      </c>
      <c r="N170" s="70">
        <f t="shared" si="21"/>
        <v>1</v>
      </c>
      <c r="O170" s="70">
        <f t="shared" si="22"/>
        <v>1</v>
      </c>
      <c r="P170" s="135" t="str">
        <f t="shared" si="23"/>
        <v>Gastos_com_Pessoal</v>
      </c>
    </row>
    <row r="171" spans="1:16" ht="25.5" x14ac:dyDescent="0.2">
      <c r="A171" s="374">
        <f t="shared" si="24"/>
        <v>168</v>
      </c>
      <c r="B171" s="358">
        <v>44572</v>
      </c>
      <c r="C171" s="383">
        <v>44562</v>
      </c>
      <c r="D171" s="360" t="s">
        <v>96</v>
      </c>
      <c r="E171" s="360" t="s">
        <v>181</v>
      </c>
      <c r="F171" s="361">
        <v>750</v>
      </c>
      <c r="G171" s="362" t="s">
        <v>758</v>
      </c>
      <c r="H171" s="360" t="s">
        <v>124</v>
      </c>
      <c r="I171" s="364" t="s">
        <v>847</v>
      </c>
      <c r="J171" s="364" t="s">
        <v>665</v>
      </c>
      <c r="K171" s="364" t="s">
        <v>665</v>
      </c>
      <c r="L171" s="363">
        <v>377641</v>
      </c>
      <c r="M171" s="382">
        <v>44572</v>
      </c>
      <c r="N171" s="70">
        <f t="shared" si="21"/>
        <v>1</v>
      </c>
      <c r="O171" s="70">
        <f t="shared" si="22"/>
        <v>1</v>
      </c>
      <c r="P171" s="135" t="str">
        <f t="shared" si="23"/>
        <v>Gastos_com_Pessoal</v>
      </c>
    </row>
    <row r="172" spans="1:16" ht="25.5" x14ac:dyDescent="0.2">
      <c r="A172" s="374">
        <f t="shared" si="24"/>
        <v>169</v>
      </c>
      <c r="B172" s="358">
        <v>44572</v>
      </c>
      <c r="C172" s="383">
        <v>44562</v>
      </c>
      <c r="D172" s="360" t="s">
        <v>96</v>
      </c>
      <c r="E172" s="360" t="s">
        <v>183</v>
      </c>
      <c r="F172" s="361">
        <v>250</v>
      </c>
      <c r="G172" s="360" t="s">
        <v>760</v>
      </c>
      <c r="H172" s="360" t="s">
        <v>124</v>
      </c>
      <c r="I172" s="364" t="s">
        <v>847</v>
      </c>
      <c r="J172" s="363" t="s">
        <v>665</v>
      </c>
      <c r="K172" s="364" t="s">
        <v>665</v>
      </c>
      <c r="L172" s="363">
        <v>377641</v>
      </c>
      <c r="M172" s="382">
        <v>44572</v>
      </c>
      <c r="N172" s="70">
        <f t="shared" ref="N172:N235" si="25">IF(B172=0,0,IF(YEAR(B172)=$O$1,MONTH(B172)-$N$1+1,(YEAR(B172)-$O$1)*12-$N$1+1+MONTH(B172)))</f>
        <v>1</v>
      </c>
      <c r="O172" s="70">
        <f t="shared" ref="O172:O235" si="26">IF(C172=0,0,IF(YEAR(C172)=$O$1,MONTH(C172)-$N$1+1,(YEAR(C172)-$O$1)*12-$N$1+1+MONTH(C172)))</f>
        <v>1</v>
      </c>
      <c r="P172" s="135" t="str">
        <f t="shared" ref="P172:P235" si="27">SUBSTITUTE(D172," ","_")</f>
        <v>Gastos_com_Pessoal</v>
      </c>
    </row>
    <row r="173" spans="1:16" ht="36" x14ac:dyDescent="0.2">
      <c r="A173" s="374">
        <f t="shared" si="24"/>
        <v>170</v>
      </c>
      <c r="B173" s="358">
        <v>44572</v>
      </c>
      <c r="C173" s="383">
        <v>44562</v>
      </c>
      <c r="D173" s="360" t="s">
        <v>96</v>
      </c>
      <c r="E173" s="360" t="s">
        <v>185</v>
      </c>
      <c r="F173" s="361">
        <v>1629.45</v>
      </c>
      <c r="G173" s="362" t="s">
        <v>761</v>
      </c>
      <c r="H173" s="360" t="s">
        <v>124</v>
      </c>
      <c r="I173" s="364" t="s">
        <v>847</v>
      </c>
      <c r="J173" s="363" t="s">
        <v>665</v>
      </c>
      <c r="K173" s="364" t="s">
        <v>665</v>
      </c>
      <c r="L173" s="363">
        <v>377641</v>
      </c>
      <c r="M173" s="382">
        <v>44572</v>
      </c>
      <c r="N173" s="70">
        <f t="shared" si="25"/>
        <v>1</v>
      </c>
      <c r="O173" s="70">
        <f t="shared" si="26"/>
        <v>1</v>
      </c>
      <c r="P173" s="135" t="str">
        <f t="shared" si="27"/>
        <v>Gastos_com_Pessoal</v>
      </c>
    </row>
    <row r="174" spans="1:16" ht="25.5" x14ac:dyDescent="0.2">
      <c r="A174" s="374">
        <f t="shared" si="24"/>
        <v>171</v>
      </c>
      <c r="B174" s="358">
        <v>44572</v>
      </c>
      <c r="C174" s="383">
        <v>44562</v>
      </c>
      <c r="D174" s="360" t="s">
        <v>96</v>
      </c>
      <c r="E174" s="360" t="s">
        <v>181</v>
      </c>
      <c r="F174" s="361">
        <v>8.99</v>
      </c>
      <c r="G174" s="360" t="s">
        <v>758</v>
      </c>
      <c r="H174" s="360" t="s">
        <v>122</v>
      </c>
      <c r="I174" s="364" t="s">
        <v>852</v>
      </c>
      <c r="J174" s="381" t="s">
        <v>665</v>
      </c>
      <c r="K174" s="381" t="s">
        <v>665</v>
      </c>
      <c r="L174" s="386">
        <v>377641</v>
      </c>
      <c r="M174" s="385">
        <v>44572</v>
      </c>
      <c r="N174" s="70">
        <f t="shared" si="25"/>
        <v>1</v>
      </c>
      <c r="O174" s="70">
        <f t="shared" si="26"/>
        <v>1</v>
      </c>
      <c r="P174" s="135" t="str">
        <f t="shared" si="27"/>
        <v>Gastos_com_Pessoal</v>
      </c>
    </row>
    <row r="175" spans="1:16" ht="25.5" x14ac:dyDescent="0.2">
      <c r="A175" s="374">
        <f t="shared" si="24"/>
        <v>172</v>
      </c>
      <c r="B175" s="358">
        <v>44572</v>
      </c>
      <c r="C175" s="383">
        <v>44562</v>
      </c>
      <c r="D175" s="360" t="s">
        <v>96</v>
      </c>
      <c r="E175" s="360" t="s">
        <v>183</v>
      </c>
      <c r="F175" s="361">
        <v>3</v>
      </c>
      <c r="G175" s="360" t="s">
        <v>760</v>
      </c>
      <c r="H175" s="360" t="s">
        <v>122</v>
      </c>
      <c r="I175" s="364" t="s">
        <v>852</v>
      </c>
      <c r="J175" s="363" t="s">
        <v>665</v>
      </c>
      <c r="K175" s="364" t="s">
        <v>665</v>
      </c>
      <c r="L175" s="363">
        <v>377641</v>
      </c>
      <c r="M175" s="382">
        <v>44572</v>
      </c>
      <c r="N175" s="70">
        <f t="shared" si="25"/>
        <v>1</v>
      </c>
      <c r="O175" s="70">
        <f t="shared" si="26"/>
        <v>1</v>
      </c>
      <c r="P175" s="135" t="str">
        <f t="shared" si="27"/>
        <v>Gastos_com_Pessoal</v>
      </c>
    </row>
    <row r="176" spans="1:16" ht="36" x14ac:dyDescent="0.2">
      <c r="A176" s="374">
        <f t="shared" si="24"/>
        <v>173</v>
      </c>
      <c r="B176" s="358">
        <v>44572</v>
      </c>
      <c r="C176" s="383">
        <v>44562</v>
      </c>
      <c r="D176" s="360" t="s">
        <v>96</v>
      </c>
      <c r="E176" s="360" t="s">
        <v>185</v>
      </c>
      <c r="F176" s="361">
        <v>10.44</v>
      </c>
      <c r="G176" s="360" t="s">
        <v>761</v>
      </c>
      <c r="H176" s="360" t="s">
        <v>122</v>
      </c>
      <c r="I176" s="364" t="s">
        <v>852</v>
      </c>
      <c r="J176" s="363" t="s">
        <v>665</v>
      </c>
      <c r="K176" s="364" t="s">
        <v>665</v>
      </c>
      <c r="L176" s="363">
        <v>377641</v>
      </c>
      <c r="M176" s="382">
        <v>44572</v>
      </c>
      <c r="N176" s="70">
        <f t="shared" si="25"/>
        <v>1</v>
      </c>
      <c r="O176" s="70">
        <f t="shared" si="26"/>
        <v>1</v>
      </c>
      <c r="P176" s="135" t="str">
        <f t="shared" si="27"/>
        <v>Gastos_com_Pessoal</v>
      </c>
    </row>
    <row r="177" spans="1:16" ht="25.5" x14ac:dyDescent="0.2">
      <c r="A177" s="374">
        <f t="shared" si="24"/>
        <v>174</v>
      </c>
      <c r="B177" s="358">
        <v>44572</v>
      </c>
      <c r="C177" s="383">
        <v>44562</v>
      </c>
      <c r="D177" s="360" t="s">
        <v>96</v>
      </c>
      <c r="E177" s="360" t="s">
        <v>181</v>
      </c>
      <c r="F177" s="361">
        <v>579.80999999999995</v>
      </c>
      <c r="G177" s="360" t="s">
        <v>758</v>
      </c>
      <c r="H177" s="360" t="s">
        <v>122</v>
      </c>
      <c r="I177" s="364" t="s">
        <v>853</v>
      </c>
      <c r="J177" s="363" t="s">
        <v>665</v>
      </c>
      <c r="K177" s="364" t="s">
        <v>665</v>
      </c>
      <c r="L177" s="363">
        <v>377641</v>
      </c>
      <c r="M177" s="382">
        <v>44572</v>
      </c>
      <c r="N177" s="70">
        <f t="shared" si="25"/>
        <v>1</v>
      </c>
      <c r="O177" s="70">
        <f t="shared" si="26"/>
        <v>1</v>
      </c>
      <c r="P177" s="135" t="str">
        <f t="shared" si="27"/>
        <v>Gastos_com_Pessoal</v>
      </c>
    </row>
    <row r="178" spans="1:16" ht="25.5" x14ac:dyDescent="0.2">
      <c r="A178" s="374">
        <f t="shared" si="24"/>
        <v>175</v>
      </c>
      <c r="B178" s="358">
        <v>44572</v>
      </c>
      <c r="C178" s="383">
        <v>44562</v>
      </c>
      <c r="D178" s="360" t="s">
        <v>96</v>
      </c>
      <c r="E178" s="360" t="s">
        <v>183</v>
      </c>
      <c r="F178" s="361">
        <v>193.27</v>
      </c>
      <c r="G178" s="360" t="s">
        <v>760</v>
      </c>
      <c r="H178" s="360" t="s">
        <v>122</v>
      </c>
      <c r="I178" s="364" t="s">
        <v>853</v>
      </c>
      <c r="J178" s="363" t="s">
        <v>665</v>
      </c>
      <c r="K178" s="364" t="s">
        <v>665</v>
      </c>
      <c r="L178" s="363">
        <v>377641</v>
      </c>
      <c r="M178" s="382">
        <v>44572</v>
      </c>
      <c r="N178" s="70">
        <f t="shared" si="25"/>
        <v>1</v>
      </c>
      <c r="O178" s="70">
        <f t="shared" si="26"/>
        <v>1</v>
      </c>
      <c r="P178" s="135" t="str">
        <f t="shared" si="27"/>
        <v>Gastos_com_Pessoal</v>
      </c>
    </row>
    <row r="179" spans="1:16" ht="36" x14ac:dyDescent="0.2">
      <c r="A179" s="374">
        <f t="shared" si="24"/>
        <v>176</v>
      </c>
      <c r="B179" s="358">
        <v>44572</v>
      </c>
      <c r="C179" s="383">
        <v>44562</v>
      </c>
      <c r="D179" s="360" t="s">
        <v>96</v>
      </c>
      <c r="E179" s="360" t="s">
        <v>185</v>
      </c>
      <c r="F179" s="361">
        <v>63.18</v>
      </c>
      <c r="G179" s="360" t="s">
        <v>761</v>
      </c>
      <c r="H179" s="360" t="s">
        <v>122</v>
      </c>
      <c r="I179" s="364" t="s">
        <v>853</v>
      </c>
      <c r="J179" s="363" t="s">
        <v>665</v>
      </c>
      <c r="K179" s="364" t="s">
        <v>665</v>
      </c>
      <c r="L179" s="363">
        <v>377641</v>
      </c>
      <c r="M179" s="382">
        <v>44572</v>
      </c>
      <c r="N179" s="70">
        <f t="shared" si="25"/>
        <v>1</v>
      </c>
      <c r="O179" s="70">
        <f t="shared" si="26"/>
        <v>1</v>
      </c>
      <c r="P179" s="135" t="str">
        <f t="shared" si="27"/>
        <v>Gastos_com_Pessoal</v>
      </c>
    </row>
    <row r="180" spans="1:16" ht="25.5" x14ac:dyDescent="0.2">
      <c r="A180" s="374">
        <f t="shared" si="24"/>
        <v>177</v>
      </c>
      <c r="B180" s="358">
        <v>44572</v>
      </c>
      <c r="C180" s="383">
        <v>44562</v>
      </c>
      <c r="D180" s="360" t="s">
        <v>96</v>
      </c>
      <c r="E180" s="360" t="s">
        <v>181</v>
      </c>
      <c r="F180" s="361">
        <v>1536.72</v>
      </c>
      <c r="G180" s="360" t="s">
        <v>758</v>
      </c>
      <c r="H180" s="360" t="s">
        <v>128</v>
      </c>
      <c r="I180" s="364" t="s">
        <v>854</v>
      </c>
      <c r="J180" s="363" t="s">
        <v>665</v>
      </c>
      <c r="K180" s="364" t="s">
        <v>665</v>
      </c>
      <c r="L180" s="363">
        <v>377641</v>
      </c>
      <c r="M180" s="382">
        <v>44572</v>
      </c>
      <c r="N180" s="70">
        <f t="shared" si="25"/>
        <v>1</v>
      </c>
      <c r="O180" s="70">
        <f t="shared" si="26"/>
        <v>1</v>
      </c>
      <c r="P180" s="135" t="str">
        <f t="shared" si="27"/>
        <v>Gastos_com_Pessoal</v>
      </c>
    </row>
    <row r="181" spans="1:16" ht="25.5" x14ac:dyDescent="0.2">
      <c r="A181" s="374">
        <f t="shared" si="24"/>
        <v>178</v>
      </c>
      <c r="B181" s="358">
        <v>44572</v>
      </c>
      <c r="C181" s="383">
        <v>44562</v>
      </c>
      <c r="D181" s="360" t="s">
        <v>96</v>
      </c>
      <c r="E181" s="360" t="s">
        <v>183</v>
      </c>
      <c r="F181" s="361">
        <v>512.24</v>
      </c>
      <c r="G181" s="362" t="s">
        <v>760</v>
      </c>
      <c r="H181" s="360" t="s">
        <v>128</v>
      </c>
      <c r="I181" s="364" t="s">
        <v>854</v>
      </c>
      <c r="J181" s="364" t="s">
        <v>665</v>
      </c>
      <c r="K181" s="364" t="s">
        <v>665</v>
      </c>
      <c r="L181" s="363">
        <v>377641</v>
      </c>
      <c r="M181" s="382">
        <v>44572</v>
      </c>
      <c r="N181" s="70">
        <f t="shared" si="25"/>
        <v>1</v>
      </c>
      <c r="O181" s="70">
        <f t="shared" si="26"/>
        <v>1</v>
      </c>
      <c r="P181" s="135" t="str">
        <f t="shared" si="27"/>
        <v>Gastos_com_Pessoal</v>
      </c>
    </row>
    <row r="182" spans="1:16" ht="36" x14ac:dyDescent="0.2">
      <c r="A182" s="374">
        <f t="shared" si="24"/>
        <v>179</v>
      </c>
      <c r="B182" s="358">
        <v>44572</v>
      </c>
      <c r="C182" s="383">
        <v>44562</v>
      </c>
      <c r="D182" s="360" t="s">
        <v>96</v>
      </c>
      <c r="E182" s="360" t="s">
        <v>185</v>
      </c>
      <c r="F182" s="361">
        <v>105.84</v>
      </c>
      <c r="G182" s="362" t="s">
        <v>761</v>
      </c>
      <c r="H182" s="360" t="s">
        <v>128</v>
      </c>
      <c r="I182" s="364" t="s">
        <v>854</v>
      </c>
      <c r="J182" s="364" t="s">
        <v>665</v>
      </c>
      <c r="K182" s="364" t="s">
        <v>665</v>
      </c>
      <c r="L182" s="363">
        <v>377641</v>
      </c>
      <c r="M182" s="382">
        <v>44572</v>
      </c>
      <c r="N182" s="70">
        <f t="shared" si="25"/>
        <v>1</v>
      </c>
      <c r="O182" s="70">
        <f t="shared" si="26"/>
        <v>1</v>
      </c>
      <c r="P182" s="135" t="str">
        <f t="shared" si="27"/>
        <v>Gastos_com_Pessoal</v>
      </c>
    </row>
    <row r="183" spans="1:16" ht="25.5" x14ac:dyDescent="0.2">
      <c r="A183" s="374">
        <f t="shared" si="24"/>
        <v>180</v>
      </c>
      <c r="B183" s="375">
        <v>44572</v>
      </c>
      <c r="C183" s="376">
        <v>44562</v>
      </c>
      <c r="D183" s="377" t="s">
        <v>96</v>
      </c>
      <c r="E183" s="377" t="s">
        <v>181</v>
      </c>
      <c r="F183" s="378">
        <v>1520.19</v>
      </c>
      <c r="G183" s="377" t="s">
        <v>758</v>
      </c>
      <c r="H183" s="377" t="s">
        <v>123</v>
      </c>
      <c r="I183" s="381" t="s">
        <v>855</v>
      </c>
      <c r="J183" s="380" t="s">
        <v>665</v>
      </c>
      <c r="K183" s="381" t="s">
        <v>665</v>
      </c>
      <c r="L183" s="363">
        <v>377641</v>
      </c>
      <c r="M183" s="382">
        <v>44572</v>
      </c>
      <c r="N183" s="70">
        <f t="shared" si="25"/>
        <v>1</v>
      </c>
      <c r="O183" s="70">
        <f t="shared" si="26"/>
        <v>1</v>
      </c>
      <c r="P183" s="135" t="str">
        <f t="shared" si="27"/>
        <v>Gastos_com_Pessoal</v>
      </c>
    </row>
    <row r="184" spans="1:16" ht="25.5" x14ac:dyDescent="0.2">
      <c r="A184" s="374">
        <f t="shared" si="24"/>
        <v>181</v>
      </c>
      <c r="B184" s="375">
        <v>44572</v>
      </c>
      <c r="C184" s="376">
        <v>44562</v>
      </c>
      <c r="D184" s="377" t="s">
        <v>96</v>
      </c>
      <c r="E184" s="377" t="s">
        <v>183</v>
      </c>
      <c r="F184" s="378">
        <v>506.73</v>
      </c>
      <c r="G184" s="377" t="s">
        <v>760</v>
      </c>
      <c r="H184" s="377" t="s">
        <v>123</v>
      </c>
      <c r="I184" s="364" t="s">
        <v>855</v>
      </c>
      <c r="J184" s="380" t="s">
        <v>665</v>
      </c>
      <c r="K184" s="381" t="s">
        <v>665</v>
      </c>
      <c r="L184" s="363">
        <v>377641</v>
      </c>
      <c r="M184" s="382">
        <v>44572</v>
      </c>
      <c r="N184" s="70">
        <f t="shared" si="25"/>
        <v>1</v>
      </c>
      <c r="O184" s="70">
        <f t="shared" si="26"/>
        <v>1</v>
      </c>
      <c r="P184" s="135" t="str">
        <f t="shared" si="27"/>
        <v>Gastos_com_Pessoal</v>
      </c>
    </row>
    <row r="185" spans="1:16" ht="36" x14ac:dyDescent="0.2">
      <c r="A185" s="374">
        <f t="shared" si="24"/>
        <v>182</v>
      </c>
      <c r="B185" s="375">
        <v>44572</v>
      </c>
      <c r="C185" s="376">
        <v>44562</v>
      </c>
      <c r="D185" s="377" t="s">
        <v>96</v>
      </c>
      <c r="E185" s="377" t="s">
        <v>185</v>
      </c>
      <c r="F185" s="378">
        <v>129.82</v>
      </c>
      <c r="G185" s="377" t="s">
        <v>761</v>
      </c>
      <c r="H185" s="377" t="s">
        <v>123</v>
      </c>
      <c r="I185" s="381" t="s">
        <v>855</v>
      </c>
      <c r="J185" s="380" t="s">
        <v>665</v>
      </c>
      <c r="K185" s="381" t="s">
        <v>665</v>
      </c>
      <c r="L185" s="363">
        <v>377641</v>
      </c>
      <c r="M185" s="382">
        <v>44572</v>
      </c>
      <c r="N185" s="70">
        <f t="shared" si="25"/>
        <v>1</v>
      </c>
      <c r="O185" s="70">
        <f t="shared" si="26"/>
        <v>1</v>
      </c>
      <c r="P185" s="135" t="str">
        <f t="shared" si="27"/>
        <v>Gastos_com_Pessoal</v>
      </c>
    </row>
    <row r="186" spans="1:16" ht="25.5" x14ac:dyDescent="0.2">
      <c r="A186" s="374">
        <f t="shared" si="24"/>
        <v>183</v>
      </c>
      <c r="B186" s="375">
        <v>44572</v>
      </c>
      <c r="C186" s="376">
        <v>44562</v>
      </c>
      <c r="D186" s="377" t="s">
        <v>96</v>
      </c>
      <c r="E186" s="377" t="s">
        <v>179</v>
      </c>
      <c r="F186" s="378">
        <v>158.33000000000001</v>
      </c>
      <c r="G186" s="377" t="s">
        <v>851</v>
      </c>
      <c r="H186" s="377" t="s">
        <v>131</v>
      </c>
      <c r="I186" s="381" t="s">
        <v>856</v>
      </c>
      <c r="J186" s="380" t="s">
        <v>665</v>
      </c>
      <c r="K186" s="381" t="s">
        <v>665</v>
      </c>
      <c r="L186" s="363">
        <v>377641</v>
      </c>
      <c r="M186" s="382">
        <v>44572</v>
      </c>
      <c r="N186" s="70">
        <f t="shared" si="25"/>
        <v>1</v>
      </c>
      <c r="O186" s="70">
        <f t="shared" si="26"/>
        <v>1</v>
      </c>
      <c r="P186" s="135" t="str">
        <f t="shared" si="27"/>
        <v>Gastos_com_Pessoal</v>
      </c>
    </row>
    <row r="187" spans="1:16" ht="25.5" x14ac:dyDescent="0.2">
      <c r="A187" s="374">
        <f t="shared" si="24"/>
        <v>184</v>
      </c>
      <c r="B187" s="375">
        <v>44572</v>
      </c>
      <c r="C187" s="376">
        <v>44562</v>
      </c>
      <c r="D187" s="377" t="s">
        <v>96</v>
      </c>
      <c r="E187" s="377" t="s">
        <v>181</v>
      </c>
      <c r="F187" s="378">
        <v>2529.5300000000002</v>
      </c>
      <c r="G187" s="377" t="s">
        <v>758</v>
      </c>
      <c r="H187" s="377" t="s">
        <v>131</v>
      </c>
      <c r="I187" s="381" t="s">
        <v>856</v>
      </c>
      <c r="J187" s="380" t="s">
        <v>665</v>
      </c>
      <c r="K187" s="381" t="s">
        <v>665</v>
      </c>
      <c r="L187" s="363">
        <v>377641</v>
      </c>
      <c r="M187" s="382">
        <v>44572</v>
      </c>
      <c r="N187" s="70">
        <f t="shared" si="25"/>
        <v>1</v>
      </c>
      <c r="O187" s="70">
        <f t="shared" si="26"/>
        <v>1</v>
      </c>
      <c r="P187" s="135" t="str">
        <f t="shared" si="27"/>
        <v>Gastos_com_Pessoal</v>
      </c>
    </row>
    <row r="188" spans="1:16" ht="25.5" x14ac:dyDescent="0.2">
      <c r="A188" s="374">
        <f t="shared" si="24"/>
        <v>185</v>
      </c>
      <c r="B188" s="375">
        <v>44572</v>
      </c>
      <c r="C188" s="376">
        <v>44562</v>
      </c>
      <c r="D188" s="377" t="s">
        <v>96</v>
      </c>
      <c r="E188" s="377" t="s">
        <v>183</v>
      </c>
      <c r="F188" s="378">
        <v>843.17</v>
      </c>
      <c r="G188" s="377" t="s">
        <v>760</v>
      </c>
      <c r="H188" s="377" t="s">
        <v>131</v>
      </c>
      <c r="I188" s="381" t="s">
        <v>856</v>
      </c>
      <c r="J188" s="380" t="s">
        <v>665</v>
      </c>
      <c r="K188" s="381" t="s">
        <v>665</v>
      </c>
      <c r="L188" s="363">
        <v>377641</v>
      </c>
      <c r="M188" s="382">
        <v>44572</v>
      </c>
      <c r="N188" s="70">
        <f t="shared" si="25"/>
        <v>1</v>
      </c>
      <c r="O188" s="70">
        <f t="shared" si="26"/>
        <v>1</v>
      </c>
      <c r="P188" s="135" t="str">
        <f t="shared" si="27"/>
        <v>Gastos_com_Pessoal</v>
      </c>
    </row>
    <row r="189" spans="1:16" ht="36" x14ac:dyDescent="0.2">
      <c r="A189" s="374">
        <f t="shared" si="24"/>
        <v>186</v>
      </c>
      <c r="B189" s="375">
        <v>44572</v>
      </c>
      <c r="C189" s="376">
        <v>44562</v>
      </c>
      <c r="D189" s="377" t="s">
        <v>96</v>
      </c>
      <c r="E189" s="377" t="s">
        <v>185</v>
      </c>
      <c r="F189" s="378">
        <v>3032.09</v>
      </c>
      <c r="G189" s="377" t="s">
        <v>761</v>
      </c>
      <c r="H189" s="377" t="s">
        <v>131</v>
      </c>
      <c r="I189" s="381" t="s">
        <v>856</v>
      </c>
      <c r="J189" s="380" t="s">
        <v>665</v>
      </c>
      <c r="K189" s="381" t="s">
        <v>665</v>
      </c>
      <c r="L189" s="363">
        <v>377641</v>
      </c>
      <c r="M189" s="382">
        <v>44572</v>
      </c>
      <c r="N189" s="70">
        <f t="shared" si="25"/>
        <v>1</v>
      </c>
      <c r="O189" s="70">
        <f t="shared" si="26"/>
        <v>1</v>
      </c>
      <c r="P189" s="135" t="str">
        <f t="shared" si="27"/>
        <v>Gastos_com_Pessoal</v>
      </c>
    </row>
    <row r="190" spans="1:16" ht="25.5" x14ac:dyDescent="0.2">
      <c r="A190" s="374">
        <f t="shared" si="24"/>
        <v>187</v>
      </c>
      <c r="B190" s="375">
        <v>44572</v>
      </c>
      <c r="C190" s="376">
        <v>44562</v>
      </c>
      <c r="D190" s="377" t="s">
        <v>96</v>
      </c>
      <c r="E190" s="377" t="s">
        <v>181</v>
      </c>
      <c r="F190" s="378">
        <v>1250</v>
      </c>
      <c r="G190" s="377" t="s">
        <v>758</v>
      </c>
      <c r="H190" s="377" t="s">
        <v>121</v>
      </c>
      <c r="I190" s="381" t="s">
        <v>857</v>
      </c>
      <c r="J190" s="380" t="s">
        <v>665</v>
      </c>
      <c r="K190" s="381" t="s">
        <v>665</v>
      </c>
      <c r="L190" s="363">
        <v>377641</v>
      </c>
      <c r="M190" s="382">
        <v>44572</v>
      </c>
      <c r="N190" s="70">
        <f t="shared" si="25"/>
        <v>1</v>
      </c>
      <c r="O190" s="70">
        <f t="shared" si="26"/>
        <v>1</v>
      </c>
      <c r="P190" s="135" t="str">
        <f t="shared" si="27"/>
        <v>Gastos_com_Pessoal</v>
      </c>
    </row>
    <row r="191" spans="1:16" ht="25.5" x14ac:dyDescent="0.2">
      <c r="A191" s="374">
        <f t="shared" si="24"/>
        <v>188</v>
      </c>
      <c r="B191" s="375">
        <v>44572</v>
      </c>
      <c r="C191" s="376">
        <v>44562</v>
      </c>
      <c r="D191" s="377" t="s">
        <v>96</v>
      </c>
      <c r="E191" s="377" t="s">
        <v>183</v>
      </c>
      <c r="F191" s="378">
        <v>416.67</v>
      </c>
      <c r="G191" s="377" t="s">
        <v>760</v>
      </c>
      <c r="H191" s="377" t="s">
        <v>121</v>
      </c>
      <c r="I191" s="381" t="s">
        <v>857</v>
      </c>
      <c r="J191" s="380" t="s">
        <v>665</v>
      </c>
      <c r="K191" s="381" t="s">
        <v>665</v>
      </c>
      <c r="L191" s="363">
        <v>377641</v>
      </c>
      <c r="M191" s="382">
        <v>44572</v>
      </c>
      <c r="N191" s="70">
        <f t="shared" si="25"/>
        <v>1</v>
      </c>
      <c r="O191" s="70">
        <f t="shared" si="26"/>
        <v>1</v>
      </c>
      <c r="P191" s="135" t="str">
        <f t="shared" si="27"/>
        <v>Gastos_com_Pessoal</v>
      </c>
    </row>
    <row r="192" spans="1:16" ht="36" x14ac:dyDescent="0.2">
      <c r="A192" s="374">
        <f t="shared" ref="A192:A255" si="28">IF(B192="","",ROW()-ROW($A$3))</f>
        <v>189</v>
      </c>
      <c r="B192" s="375">
        <v>44573</v>
      </c>
      <c r="C192" s="376">
        <v>44562</v>
      </c>
      <c r="D192" s="377" t="s">
        <v>96</v>
      </c>
      <c r="E192" s="377" t="s">
        <v>185</v>
      </c>
      <c r="F192" s="378">
        <v>24.67</v>
      </c>
      <c r="G192" s="377" t="s">
        <v>761</v>
      </c>
      <c r="H192" s="377" t="s">
        <v>121</v>
      </c>
      <c r="I192" s="381" t="s">
        <v>857</v>
      </c>
      <c r="J192" s="380" t="s">
        <v>665</v>
      </c>
      <c r="K192" s="381" t="s">
        <v>665</v>
      </c>
      <c r="L192" s="363">
        <v>377641</v>
      </c>
      <c r="M192" s="382">
        <v>44572</v>
      </c>
      <c r="N192" s="70">
        <f t="shared" si="25"/>
        <v>1</v>
      </c>
      <c r="O192" s="70">
        <f t="shared" si="26"/>
        <v>1</v>
      </c>
      <c r="P192" s="135" t="str">
        <f t="shared" si="27"/>
        <v>Gastos_com_Pessoal</v>
      </c>
    </row>
    <row r="193" spans="1:16" ht="36" x14ac:dyDescent="0.2">
      <c r="A193" s="374">
        <f t="shared" si="28"/>
        <v>190</v>
      </c>
      <c r="B193" s="399">
        <v>44574</v>
      </c>
      <c r="C193" s="371">
        <v>44531</v>
      </c>
      <c r="D193" s="379" t="s">
        <v>107</v>
      </c>
      <c r="E193" s="379" t="s">
        <v>260</v>
      </c>
      <c r="F193" s="384">
        <v>3273.2</v>
      </c>
      <c r="G193" s="379" t="s">
        <v>858</v>
      </c>
      <c r="H193" s="379" t="s">
        <v>119</v>
      </c>
      <c r="I193" s="381" t="s">
        <v>859</v>
      </c>
      <c r="J193" s="381" t="s">
        <v>609</v>
      </c>
      <c r="K193" s="381" t="s">
        <v>610</v>
      </c>
      <c r="L193" s="364">
        <v>45103</v>
      </c>
      <c r="M193" s="373">
        <v>44545</v>
      </c>
      <c r="N193" s="70">
        <f t="shared" si="25"/>
        <v>1</v>
      </c>
      <c r="O193" s="70">
        <f t="shared" si="26"/>
        <v>0</v>
      </c>
      <c r="P193" s="135" t="str">
        <f t="shared" si="27"/>
        <v>Gastos_Gerais</v>
      </c>
    </row>
    <row r="194" spans="1:16" ht="36" x14ac:dyDescent="0.2">
      <c r="A194" s="374">
        <f t="shared" si="28"/>
        <v>191</v>
      </c>
      <c r="B194" s="375">
        <v>44574</v>
      </c>
      <c r="C194" s="383">
        <v>44531</v>
      </c>
      <c r="D194" s="377" t="s">
        <v>107</v>
      </c>
      <c r="E194" s="377" t="s">
        <v>260</v>
      </c>
      <c r="F194" s="378">
        <v>360</v>
      </c>
      <c r="G194" s="377" t="s">
        <v>860</v>
      </c>
      <c r="H194" s="377" t="s">
        <v>124</v>
      </c>
      <c r="I194" s="381" t="s">
        <v>859</v>
      </c>
      <c r="J194" s="380" t="s">
        <v>609</v>
      </c>
      <c r="K194" s="381" t="s">
        <v>610</v>
      </c>
      <c r="L194" s="363">
        <v>45108</v>
      </c>
      <c r="M194" s="382">
        <v>44545</v>
      </c>
      <c r="N194" s="70">
        <f t="shared" si="25"/>
        <v>1</v>
      </c>
      <c r="O194" s="70">
        <f t="shared" si="26"/>
        <v>0</v>
      </c>
      <c r="P194" s="135" t="str">
        <f t="shared" si="27"/>
        <v>Gastos_Gerais</v>
      </c>
    </row>
    <row r="195" spans="1:16" ht="25.5" x14ac:dyDescent="0.2">
      <c r="A195" s="374">
        <f t="shared" si="28"/>
        <v>192</v>
      </c>
      <c r="B195" s="462">
        <v>44574</v>
      </c>
      <c r="C195" s="463">
        <v>44562</v>
      </c>
      <c r="D195" s="464" t="s">
        <v>107</v>
      </c>
      <c r="E195" s="464" t="s">
        <v>294</v>
      </c>
      <c r="F195" s="465">
        <v>33673.599999999999</v>
      </c>
      <c r="G195" s="464" t="s">
        <v>861</v>
      </c>
      <c r="H195" s="377" t="s">
        <v>546</v>
      </c>
      <c r="I195" s="381" t="s">
        <v>562</v>
      </c>
      <c r="J195" s="380" t="s">
        <v>609</v>
      </c>
      <c r="K195" s="381" t="s">
        <v>420</v>
      </c>
      <c r="L195" s="363">
        <v>105</v>
      </c>
      <c r="M195" s="382">
        <v>44567</v>
      </c>
      <c r="N195" s="70">
        <f t="shared" si="25"/>
        <v>1</v>
      </c>
      <c r="O195" s="70">
        <f t="shared" si="26"/>
        <v>1</v>
      </c>
      <c r="P195" s="135" t="str">
        <f t="shared" si="27"/>
        <v>Gastos_Gerais</v>
      </c>
    </row>
    <row r="196" spans="1:16" ht="25.5" x14ac:dyDescent="0.2">
      <c r="A196" s="374">
        <f t="shared" si="28"/>
        <v>193</v>
      </c>
      <c r="B196" s="370">
        <v>44574</v>
      </c>
      <c r="C196" s="371">
        <v>44562</v>
      </c>
      <c r="D196" s="362" t="s">
        <v>107</v>
      </c>
      <c r="E196" s="362" t="s">
        <v>346</v>
      </c>
      <c r="F196" s="372">
        <v>646.6</v>
      </c>
      <c r="G196" s="362" t="s">
        <v>862</v>
      </c>
      <c r="H196" s="362" t="s">
        <v>130</v>
      </c>
      <c r="I196" s="364" t="s">
        <v>863</v>
      </c>
      <c r="J196" s="363" t="s">
        <v>609</v>
      </c>
      <c r="K196" s="364" t="s">
        <v>420</v>
      </c>
      <c r="L196" s="363">
        <v>359734</v>
      </c>
      <c r="M196" s="382">
        <v>44547</v>
      </c>
      <c r="N196" s="70">
        <f t="shared" si="25"/>
        <v>1</v>
      </c>
      <c r="O196" s="70">
        <f t="shared" si="26"/>
        <v>1</v>
      </c>
      <c r="P196" s="135" t="str">
        <f t="shared" si="27"/>
        <v>Gastos_Gerais</v>
      </c>
    </row>
    <row r="197" spans="1:16" ht="25.5" x14ac:dyDescent="0.2">
      <c r="A197" s="374">
        <f t="shared" si="28"/>
        <v>194</v>
      </c>
      <c r="B197" s="358">
        <v>44574</v>
      </c>
      <c r="C197" s="383">
        <v>44562</v>
      </c>
      <c r="D197" s="360" t="s">
        <v>107</v>
      </c>
      <c r="E197" s="360" t="s">
        <v>290</v>
      </c>
      <c r="F197" s="361">
        <v>395.83</v>
      </c>
      <c r="G197" s="362" t="s">
        <v>864</v>
      </c>
      <c r="H197" s="360" t="s">
        <v>120</v>
      </c>
      <c r="I197" s="364" t="s">
        <v>865</v>
      </c>
      <c r="J197" s="363" t="s">
        <v>609</v>
      </c>
      <c r="K197" s="364" t="s">
        <v>420</v>
      </c>
      <c r="L197" s="363">
        <v>13586</v>
      </c>
      <c r="M197" s="382">
        <v>44545</v>
      </c>
      <c r="N197" s="70">
        <f t="shared" si="25"/>
        <v>1</v>
      </c>
      <c r="O197" s="70">
        <f t="shared" si="26"/>
        <v>1</v>
      </c>
      <c r="P197" s="135" t="str">
        <f t="shared" si="27"/>
        <v>Gastos_Gerais</v>
      </c>
    </row>
    <row r="198" spans="1:16" ht="25.5" x14ac:dyDescent="0.2">
      <c r="A198" s="374">
        <f t="shared" si="28"/>
        <v>195</v>
      </c>
      <c r="B198" s="358">
        <v>44574</v>
      </c>
      <c r="C198" s="383">
        <v>44562</v>
      </c>
      <c r="D198" s="360" t="s">
        <v>107</v>
      </c>
      <c r="E198" s="360" t="s">
        <v>290</v>
      </c>
      <c r="F198" s="361">
        <v>810.08</v>
      </c>
      <c r="G198" s="379" t="s">
        <v>866</v>
      </c>
      <c r="H198" s="360" t="s">
        <v>130</v>
      </c>
      <c r="I198" s="364" t="s">
        <v>865</v>
      </c>
      <c r="J198" s="363" t="s">
        <v>609</v>
      </c>
      <c r="K198" s="364" t="s">
        <v>420</v>
      </c>
      <c r="L198" s="363">
        <v>13585</v>
      </c>
      <c r="M198" s="382">
        <v>44545</v>
      </c>
      <c r="N198" s="70">
        <f t="shared" si="25"/>
        <v>1</v>
      </c>
      <c r="O198" s="70">
        <f t="shared" si="26"/>
        <v>1</v>
      </c>
      <c r="P198" s="135" t="str">
        <f t="shared" si="27"/>
        <v>Gastos_Gerais</v>
      </c>
    </row>
    <row r="199" spans="1:16" ht="25.5" x14ac:dyDescent="0.2">
      <c r="A199" s="374">
        <f t="shared" si="28"/>
        <v>196</v>
      </c>
      <c r="B199" s="358">
        <v>44574</v>
      </c>
      <c r="C199" s="383">
        <v>44562</v>
      </c>
      <c r="D199" s="360" t="s">
        <v>107</v>
      </c>
      <c r="E199" s="360" t="s">
        <v>290</v>
      </c>
      <c r="F199" s="361">
        <v>1401.18</v>
      </c>
      <c r="G199" s="360" t="s">
        <v>867</v>
      </c>
      <c r="H199" s="360" t="s">
        <v>588</v>
      </c>
      <c r="I199" s="364" t="s">
        <v>865</v>
      </c>
      <c r="J199" s="363" t="s">
        <v>609</v>
      </c>
      <c r="K199" s="364" t="s">
        <v>420</v>
      </c>
      <c r="L199" s="363">
        <v>13601</v>
      </c>
      <c r="M199" s="382">
        <v>44545</v>
      </c>
      <c r="N199" s="70">
        <f t="shared" si="25"/>
        <v>1</v>
      </c>
      <c r="O199" s="70">
        <f t="shared" si="26"/>
        <v>1</v>
      </c>
      <c r="P199" s="135" t="str">
        <f t="shared" si="27"/>
        <v>Gastos_Gerais</v>
      </c>
    </row>
    <row r="200" spans="1:16" ht="25.5" x14ac:dyDescent="0.2">
      <c r="A200" s="374">
        <f t="shared" si="28"/>
        <v>197</v>
      </c>
      <c r="B200" s="358">
        <v>44574</v>
      </c>
      <c r="C200" s="383">
        <v>44562</v>
      </c>
      <c r="D200" s="360" t="s">
        <v>107</v>
      </c>
      <c r="E200" s="360" t="s">
        <v>290</v>
      </c>
      <c r="F200" s="361">
        <v>2720.61</v>
      </c>
      <c r="G200" s="389" t="s">
        <v>868</v>
      </c>
      <c r="H200" s="360" t="s">
        <v>127</v>
      </c>
      <c r="I200" s="364" t="s">
        <v>865</v>
      </c>
      <c r="J200" s="363" t="s">
        <v>609</v>
      </c>
      <c r="K200" s="364" t="s">
        <v>420</v>
      </c>
      <c r="L200" s="363">
        <v>13580</v>
      </c>
      <c r="M200" s="382">
        <v>44545</v>
      </c>
      <c r="N200" s="70">
        <f t="shared" si="25"/>
        <v>1</v>
      </c>
      <c r="O200" s="70">
        <f t="shared" si="26"/>
        <v>1</v>
      </c>
      <c r="P200" s="135" t="str">
        <f t="shared" si="27"/>
        <v>Gastos_Gerais</v>
      </c>
    </row>
    <row r="201" spans="1:16" ht="25.5" x14ac:dyDescent="0.2">
      <c r="A201" s="374">
        <f t="shared" si="28"/>
        <v>198</v>
      </c>
      <c r="B201" s="358">
        <v>44574</v>
      </c>
      <c r="C201" s="383">
        <v>44562</v>
      </c>
      <c r="D201" s="360" t="s">
        <v>107</v>
      </c>
      <c r="E201" s="360" t="s">
        <v>290</v>
      </c>
      <c r="F201" s="361">
        <v>1499.11</v>
      </c>
      <c r="G201" s="360" t="s">
        <v>869</v>
      </c>
      <c r="H201" s="360" t="s">
        <v>128</v>
      </c>
      <c r="I201" s="364" t="s">
        <v>865</v>
      </c>
      <c r="J201" s="363" t="s">
        <v>609</v>
      </c>
      <c r="K201" s="364" t="s">
        <v>420</v>
      </c>
      <c r="L201" s="363">
        <v>13587</v>
      </c>
      <c r="M201" s="382">
        <v>44545</v>
      </c>
      <c r="N201" s="70">
        <f t="shared" si="25"/>
        <v>1</v>
      </c>
      <c r="O201" s="70">
        <f t="shared" si="26"/>
        <v>1</v>
      </c>
      <c r="P201" s="135" t="str">
        <f t="shared" si="27"/>
        <v>Gastos_Gerais</v>
      </c>
    </row>
    <row r="202" spans="1:16" ht="25.5" x14ac:dyDescent="0.2">
      <c r="A202" s="374">
        <f t="shared" si="28"/>
        <v>199</v>
      </c>
      <c r="B202" s="358">
        <v>44574</v>
      </c>
      <c r="C202" s="383">
        <v>44562</v>
      </c>
      <c r="D202" s="360" t="s">
        <v>107</v>
      </c>
      <c r="E202" s="360" t="s">
        <v>290</v>
      </c>
      <c r="F202" s="361">
        <v>3107.67</v>
      </c>
      <c r="G202" s="360" t="s">
        <v>870</v>
      </c>
      <c r="H202" s="360" t="s">
        <v>123</v>
      </c>
      <c r="I202" s="364" t="s">
        <v>865</v>
      </c>
      <c r="J202" s="363" t="s">
        <v>609</v>
      </c>
      <c r="K202" s="364" t="s">
        <v>420</v>
      </c>
      <c r="L202" s="363">
        <v>13579</v>
      </c>
      <c r="M202" s="382">
        <v>44545</v>
      </c>
      <c r="N202" s="70">
        <f t="shared" si="25"/>
        <v>1</v>
      </c>
      <c r="O202" s="70">
        <f t="shared" si="26"/>
        <v>1</v>
      </c>
      <c r="P202" s="135" t="str">
        <f t="shared" si="27"/>
        <v>Gastos_Gerais</v>
      </c>
    </row>
    <row r="203" spans="1:16" ht="48" x14ac:dyDescent="0.2">
      <c r="A203" s="374">
        <f t="shared" si="28"/>
        <v>200</v>
      </c>
      <c r="B203" s="358">
        <v>44574</v>
      </c>
      <c r="C203" s="383">
        <v>44562</v>
      </c>
      <c r="D203" s="360" t="s">
        <v>107</v>
      </c>
      <c r="E203" s="360" t="s">
        <v>344</v>
      </c>
      <c r="F203" s="361">
        <v>1722.6</v>
      </c>
      <c r="G203" s="360" t="s">
        <v>871</v>
      </c>
      <c r="H203" s="360" t="s">
        <v>126</v>
      </c>
      <c r="I203" s="364" t="s">
        <v>872</v>
      </c>
      <c r="J203" s="363" t="s">
        <v>609</v>
      </c>
      <c r="K203" s="364" t="s">
        <v>420</v>
      </c>
      <c r="L203" s="363">
        <v>20221</v>
      </c>
      <c r="M203" s="382">
        <v>44571</v>
      </c>
      <c r="N203" s="70">
        <f t="shared" si="25"/>
        <v>1</v>
      </c>
      <c r="O203" s="70">
        <f t="shared" si="26"/>
        <v>1</v>
      </c>
      <c r="P203" s="135" t="str">
        <f t="shared" si="27"/>
        <v>Gastos_Gerais</v>
      </c>
    </row>
    <row r="204" spans="1:16" ht="48" x14ac:dyDescent="0.2">
      <c r="A204" s="374">
        <f t="shared" si="28"/>
        <v>201</v>
      </c>
      <c r="B204" s="358">
        <v>44574</v>
      </c>
      <c r="C204" s="383">
        <v>44562</v>
      </c>
      <c r="D204" s="360" t="s">
        <v>107</v>
      </c>
      <c r="E204" s="360" t="s">
        <v>344</v>
      </c>
      <c r="F204" s="361">
        <v>547.35</v>
      </c>
      <c r="G204" s="360" t="s">
        <v>873</v>
      </c>
      <c r="H204" s="360" t="s">
        <v>124</v>
      </c>
      <c r="I204" s="364" t="s">
        <v>874</v>
      </c>
      <c r="J204" s="363" t="s">
        <v>609</v>
      </c>
      <c r="K204" s="364" t="s">
        <v>420</v>
      </c>
      <c r="L204" s="363">
        <v>20023</v>
      </c>
      <c r="M204" s="382">
        <v>44568</v>
      </c>
      <c r="N204" s="70">
        <f t="shared" si="25"/>
        <v>1</v>
      </c>
      <c r="O204" s="70">
        <f t="shared" si="26"/>
        <v>1</v>
      </c>
      <c r="P204" s="135" t="str">
        <f t="shared" si="27"/>
        <v>Gastos_Gerais</v>
      </c>
    </row>
    <row r="205" spans="1:16" ht="25.5" x14ac:dyDescent="0.2">
      <c r="A205" s="374">
        <f t="shared" si="28"/>
        <v>202</v>
      </c>
      <c r="B205" s="358">
        <v>44574</v>
      </c>
      <c r="C205" s="383">
        <v>44531</v>
      </c>
      <c r="D205" s="360" t="s">
        <v>107</v>
      </c>
      <c r="E205" s="360" t="s">
        <v>222</v>
      </c>
      <c r="F205" s="361">
        <v>1450.54</v>
      </c>
      <c r="G205" s="360" t="s">
        <v>647</v>
      </c>
      <c r="H205" s="360" t="s">
        <v>120</v>
      </c>
      <c r="I205" s="364" t="s">
        <v>648</v>
      </c>
      <c r="J205" s="363" t="s">
        <v>609</v>
      </c>
      <c r="K205" s="364" t="s">
        <v>420</v>
      </c>
      <c r="L205" s="363">
        <v>70950250</v>
      </c>
      <c r="M205" s="382">
        <v>44571</v>
      </c>
      <c r="N205" s="70">
        <f t="shared" si="25"/>
        <v>1</v>
      </c>
      <c r="O205" s="70">
        <f t="shared" si="26"/>
        <v>0</v>
      </c>
      <c r="P205" s="135" t="str">
        <f t="shared" si="27"/>
        <v>Gastos_Gerais</v>
      </c>
    </row>
    <row r="206" spans="1:16" ht="25.5" x14ac:dyDescent="0.2">
      <c r="A206" s="374">
        <f t="shared" si="28"/>
        <v>203</v>
      </c>
      <c r="B206" s="358">
        <v>44574</v>
      </c>
      <c r="C206" s="383">
        <v>44562</v>
      </c>
      <c r="D206" s="360" t="s">
        <v>96</v>
      </c>
      <c r="E206" s="360" t="s">
        <v>177</v>
      </c>
      <c r="F206" s="361">
        <v>1319.43</v>
      </c>
      <c r="G206" s="360" t="s">
        <v>846</v>
      </c>
      <c r="H206" s="360" t="s">
        <v>131</v>
      </c>
      <c r="I206" s="364" t="s">
        <v>856</v>
      </c>
      <c r="J206" s="363" t="s">
        <v>848</v>
      </c>
      <c r="K206" s="364" t="s">
        <v>849</v>
      </c>
      <c r="L206" s="363" t="s">
        <v>875</v>
      </c>
      <c r="M206" s="382">
        <v>44574</v>
      </c>
      <c r="N206" s="70">
        <f t="shared" si="25"/>
        <v>1</v>
      </c>
      <c r="O206" s="70">
        <f t="shared" si="26"/>
        <v>1</v>
      </c>
      <c r="P206" s="135" t="str">
        <f t="shared" si="27"/>
        <v>Gastos_com_Pessoal</v>
      </c>
    </row>
    <row r="207" spans="1:16" ht="48" x14ac:dyDescent="0.2">
      <c r="A207" s="369">
        <f t="shared" si="28"/>
        <v>204</v>
      </c>
      <c r="B207" s="370">
        <v>44574</v>
      </c>
      <c r="C207" s="371">
        <v>44562</v>
      </c>
      <c r="D207" s="362" t="s">
        <v>107</v>
      </c>
      <c r="E207" s="362" t="s">
        <v>276</v>
      </c>
      <c r="F207" s="372">
        <v>35.020000000000003</v>
      </c>
      <c r="G207" s="362" t="s">
        <v>876</v>
      </c>
      <c r="H207" s="362" t="s">
        <v>124</v>
      </c>
      <c r="I207" s="364" t="s">
        <v>877</v>
      </c>
      <c r="J207" s="363" t="s">
        <v>629</v>
      </c>
      <c r="K207" s="364" t="s">
        <v>672</v>
      </c>
      <c r="L207" s="363">
        <v>154741</v>
      </c>
      <c r="M207" s="382">
        <v>44574</v>
      </c>
      <c r="N207" s="70">
        <f t="shared" si="25"/>
        <v>1</v>
      </c>
      <c r="O207" s="70">
        <f t="shared" si="26"/>
        <v>1</v>
      </c>
      <c r="P207" s="135" t="str">
        <f t="shared" si="27"/>
        <v>Gastos_Gerais</v>
      </c>
    </row>
    <row r="208" spans="1:16" ht="25.5" x14ac:dyDescent="0.2">
      <c r="A208" s="374">
        <f t="shared" si="28"/>
        <v>205</v>
      </c>
      <c r="B208" s="358">
        <v>44574</v>
      </c>
      <c r="C208" s="383">
        <v>44562</v>
      </c>
      <c r="D208" s="360" t="s">
        <v>96</v>
      </c>
      <c r="E208" s="360" t="s">
        <v>181</v>
      </c>
      <c r="F208" s="361">
        <v>1599.71</v>
      </c>
      <c r="G208" s="360" t="s">
        <v>878</v>
      </c>
      <c r="H208" s="360" t="s">
        <v>120</v>
      </c>
      <c r="I208" s="364" t="s">
        <v>879</v>
      </c>
      <c r="J208" s="363" t="s">
        <v>665</v>
      </c>
      <c r="K208" s="364" t="s">
        <v>665</v>
      </c>
      <c r="L208" s="363">
        <v>377641</v>
      </c>
      <c r="M208" s="382">
        <v>44574</v>
      </c>
      <c r="N208" s="70">
        <f t="shared" si="25"/>
        <v>1</v>
      </c>
      <c r="O208" s="70">
        <f t="shared" si="26"/>
        <v>1</v>
      </c>
      <c r="P208" s="135" t="str">
        <f t="shared" si="27"/>
        <v>Gastos_com_Pessoal</v>
      </c>
    </row>
    <row r="209" spans="1:16" ht="25.5" x14ac:dyDescent="0.2">
      <c r="A209" s="374">
        <f t="shared" si="28"/>
        <v>206</v>
      </c>
      <c r="B209" s="358">
        <v>44574</v>
      </c>
      <c r="C209" s="383">
        <v>44562</v>
      </c>
      <c r="D209" s="360" t="s">
        <v>96</v>
      </c>
      <c r="E209" s="360" t="s">
        <v>183</v>
      </c>
      <c r="F209" s="361">
        <v>539.58000000000004</v>
      </c>
      <c r="G209" s="360" t="s">
        <v>880</v>
      </c>
      <c r="H209" s="360" t="s">
        <v>120</v>
      </c>
      <c r="I209" s="364" t="s">
        <v>879</v>
      </c>
      <c r="J209" s="363" t="s">
        <v>665</v>
      </c>
      <c r="K209" s="364" t="s">
        <v>665</v>
      </c>
      <c r="L209" s="363">
        <v>377641</v>
      </c>
      <c r="M209" s="382">
        <v>44574</v>
      </c>
      <c r="N209" s="70">
        <f t="shared" si="25"/>
        <v>1</v>
      </c>
      <c r="O209" s="70">
        <f t="shared" si="26"/>
        <v>1</v>
      </c>
      <c r="P209" s="135" t="str">
        <f t="shared" si="27"/>
        <v>Gastos_com_Pessoal</v>
      </c>
    </row>
    <row r="210" spans="1:16" ht="25.5" x14ac:dyDescent="0.2">
      <c r="A210" s="374">
        <f t="shared" si="28"/>
        <v>207</v>
      </c>
      <c r="B210" s="358">
        <v>44574</v>
      </c>
      <c r="C210" s="383">
        <v>44562</v>
      </c>
      <c r="D210" s="360" t="s">
        <v>107</v>
      </c>
      <c r="E210" s="360" t="s">
        <v>278</v>
      </c>
      <c r="F210" s="361">
        <v>2.5</v>
      </c>
      <c r="G210" s="360" t="s">
        <v>278</v>
      </c>
      <c r="H210" s="360" t="s">
        <v>120</v>
      </c>
      <c r="I210" s="364" t="s">
        <v>881</v>
      </c>
      <c r="J210" s="363" t="s">
        <v>882</v>
      </c>
      <c r="K210" s="364" t="s">
        <v>883</v>
      </c>
      <c r="L210" s="363">
        <v>377641</v>
      </c>
      <c r="M210" s="382">
        <v>44574</v>
      </c>
      <c r="N210" s="70">
        <f t="shared" si="25"/>
        <v>1</v>
      </c>
      <c r="O210" s="70">
        <f t="shared" si="26"/>
        <v>1</v>
      </c>
      <c r="P210" s="135" t="str">
        <f t="shared" si="27"/>
        <v>Gastos_Gerais</v>
      </c>
    </row>
    <row r="211" spans="1:16" ht="25.5" x14ac:dyDescent="0.2">
      <c r="A211" s="374">
        <f t="shared" si="28"/>
        <v>208</v>
      </c>
      <c r="B211" s="358">
        <v>44575</v>
      </c>
      <c r="C211" s="383">
        <v>44562</v>
      </c>
      <c r="D211" s="360" t="s">
        <v>107</v>
      </c>
      <c r="E211" s="360" t="s">
        <v>300</v>
      </c>
      <c r="F211" s="361">
        <v>423</v>
      </c>
      <c r="G211" s="360" t="s">
        <v>884</v>
      </c>
      <c r="H211" s="360" t="s">
        <v>121</v>
      </c>
      <c r="I211" s="364" t="s">
        <v>620</v>
      </c>
      <c r="J211" s="363" t="s">
        <v>609</v>
      </c>
      <c r="K211" s="364" t="s">
        <v>420</v>
      </c>
      <c r="L211" s="363">
        <v>29785</v>
      </c>
      <c r="M211" s="390">
        <v>44571</v>
      </c>
      <c r="N211" s="70">
        <f t="shared" si="25"/>
        <v>1</v>
      </c>
      <c r="O211" s="70">
        <f t="shared" si="26"/>
        <v>1</v>
      </c>
      <c r="P211" s="135" t="str">
        <f t="shared" si="27"/>
        <v>Gastos_Gerais</v>
      </c>
    </row>
    <row r="212" spans="1:16" ht="25.5" x14ac:dyDescent="0.2">
      <c r="A212" s="374">
        <f t="shared" si="28"/>
        <v>209</v>
      </c>
      <c r="B212" s="358">
        <v>44575</v>
      </c>
      <c r="C212" s="383">
        <v>44562</v>
      </c>
      <c r="D212" s="360" t="s">
        <v>107</v>
      </c>
      <c r="E212" s="360" t="s">
        <v>358</v>
      </c>
      <c r="F212" s="361">
        <v>198.05</v>
      </c>
      <c r="G212" s="360" t="s">
        <v>697</v>
      </c>
      <c r="H212" s="360" t="s">
        <v>131</v>
      </c>
      <c r="I212" s="364" t="s">
        <v>586</v>
      </c>
      <c r="J212" s="363" t="s">
        <v>609</v>
      </c>
      <c r="K212" s="364" t="s">
        <v>420</v>
      </c>
      <c r="L212" s="363">
        <v>9439</v>
      </c>
      <c r="M212" s="382">
        <v>44573</v>
      </c>
      <c r="N212" s="70">
        <f t="shared" si="25"/>
        <v>1</v>
      </c>
      <c r="O212" s="70">
        <f t="shared" si="26"/>
        <v>1</v>
      </c>
      <c r="P212" s="135" t="str">
        <f t="shared" si="27"/>
        <v>Gastos_Gerais</v>
      </c>
    </row>
    <row r="213" spans="1:16" ht="36" x14ac:dyDescent="0.2">
      <c r="A213" s="374">
        <f t="shared" si="28"/>
        <v>210</v>
      </c>
      <c r="B213" s="358">
        <v>44575</v>
      </c>
      <c r="C213" s="383">
        <v>44562</v>
      </c>
      <c r="D213" s="360" t="s">
        <v>107</v>
      </c>
      <c r="E213" s="360" t="s">
        <v>397</v>
      </c>
      <c r="F213" s="361">
        <v>409.2</v>
      </c>
      <c r="G213" s="360" t="s">
        <v>885</v>
      </c>
      <c r="H213" s="360" t="s">
        <v>131</v>
      </c>
      <c r="I213" s="364" t="s">
        <v>586</v>
      </c>
      <c r="J213" s="363" t="s">
        <v>609</v>
      </c>
      <c r="K213" s="364" t="s">
        <v>420</v>
      </c>
      <c r="L213" s="363">
        <v>9438</v>
      </c>
      <c r="M213" s="382">
        <v>44573</v>
      </c>
      <c r="N213" s="70">
        <f t="shared" si="25"/>
        <v>1</v>
      </c>
      <c r="O213" s="70">
        <f t="shared" si="26"/>
        <v>1</v>
      </c>
      <c r="P213" s="135" t="str">
        <f t="shared" si="27"/>
        <v>Gastos_Gerais</v>
      </c>
    </row>
    <row r="214" spans="1:16" ht="25.5" x14ac:dyDescent="0.2">
      <c r="A214" s="374">
        <f t="shared" si="28"/>
        <v>211</v>
      </c>
      <c r="B214" s="358">
        <v>44575</v>
      </c>
      <c r="C214" s="383">
        <v>44562</v>
      </c>
      <c r="D214" s="360" t="s">
        <v>107</v>
      </c>
      <c r="E214" s="360" t="s">
        <v>294</v>
      </c>
      <c r="F214" s="361">
        <v>18961.2</v>
      </c>
      <c r="G214" s="360" t="s">
        <v>886</v>
      </c>
      <c r="H214" s="360" t="s">
        <v>131</v>
      </c>
      <c r="I214" s="364" t="s">
        <v>887</v>
      </c>
      <c r="J214" s="363" t="s">
        <v>609</v>
      </c>
      <c r="K214" s="364" t="s">
        <v>420</v>
      </c>
      <c r="L214" s="363">
        <v>160</v>
      </c>
      <c r="M214" s="382">
        <v>44572</v>
      </c>
      <c r="N214" s="70">
        <f t="shared" si="25"/>
        <v>1</v>
      </c>
      <c r="O214" s="70">
        <f t="shared" si="26"/>
        <v>1</v>
      </c>
      <c r="P214" s="135" t="str">
        <f t="shared" si="27"/>
        <v>Gastos_Gerais</v>
      </c>
    </row>
    <row r="215" spans="1:16" ht="25.5" x14ac:dyDescent="0.2">
      <c r="A215" s="374">
        <f t="shared" si="28"/>
        <v>212</v>
      </c>
      <c r="B215" s="358">
        <v>44575</v>
      </c>
      <c r="C215" s="383">
        <v>44562</v>
      </c>
      <c r="D215" s="360" t="s">
        <v>107</v>
      </c>
      <c r="E215" s="360" t="s">
        <v>290</v>
      </c>
      <c r="F215" s="361">
        <v>976.3</v>
      </c>
      <c r="G215" s="360" t="s">
        <v>888</v>
      </c>
      <c r="H215" s="360" t="s">
        <v>126</v>
      </c>
      <c r="I215" s="364" t="s">
        <v>865</v>
      </c>
      <c r="J215" s="363" t="s">
        <v>609</v>
      </c>
      <c r="K215" s="364" t="s">
        <v>420</v>
      </c>
      <c r="L215" s="363">
        <v>13635</v>
      </c>
      <c r="M215" s="382">
        <v>44546</v>
      </c>
      <c r="N215" s="70">
        <f t="shared" si="25"/>
        <v>1</v>
      </c>
      <c r="O215" s="70">
        <f t="shared" si="26"/>
        <v>1</v>
      </c>
      <c r="P215" s="135" t="str">
        <f t="shared" si="27"/>
        <v>Gastos_Gerais</v>
      </c>
    </row>
    <row r="216" spans="1:16" ht="25.5" x14ac:dyDescent="0.2">
      <c r="A216" s="374">
        <f t="shared" si="28"/>
        <v>213</v>
      </c>
      <c r="B216" s="358">
        <v>44575</v>
      </c>
      <c r="C216" s="383">
        <v>44562</v>
      </c>
      <c r="D216" s="360" t="s">
        <v>107</v>
      </c>
      <c r="E216" s="360" t="s">
        <v>294</v>
      </c>
      <c r="F216" s="361">
        <v>33108.26</v>
      </c>
      <c r="G216" s="360" t="s">
        <v>889</v>
      </c>
      <c r="H216" s="360" t="s">
        <v>122</v>
      </c>
      <c r="I216" s="364" t="s">
        <v>561</v>
      </c>
      <c r="J216" s="363" t="s">
        <v>609</v>
      </c>
      <c r="K216" s="364" t="s">
        <v>420</v>
      </c>
      <c r="L216" s="363">
        <v>809</v>
      </c>
      <c r="M216" s="382">
        <v>44567</v>
      </c>
      <c r="N216" s="70">
        <f t="shared" si="25"/>
        <v>1</v>
      </c>
      <c r="O216" s="70">
        <f t="shared" si="26"/>
        <v>1</v>
      </c>
      <c r="P216" s="135" t="str">
        <f t="shared" si="27"/>
        <v>Gastos_Gerais</v>
      </c>
    </row>
    <row r="217" spans="1:16" ht="25.5" x14ac:dyDescent="0.2">
      <c r="A217" s="374">
        <f t="shared" si="28"/>
        <v>214</v>
      </c>
      <c r="B217" s="370">
        <v>44575</v>
      </c>
      <c r="C217" s="371">
        <v>44562</v>
      </c>
      <c r="D217" s="362" t="s">
        <v>107</v>
      </c>
      <c r="E217" s="362" t="s">
        <v>350</v>
      </c>
      <c r="F217" s="372">
        <v>250</v>
      </c>
      <c r="G217" s="360" t="s">
        <v>350</v>
      </c>
      <c r="H217" s="362" t="s">
        <v>124</v>
      </c>
      <c r="I217" s="364" t="s">
        <v>890</v>
      </c>
      <c r="J217" s="363" t="s">
        <v>609</v>
      </c>
      <c r="K217" s="364" t="s">
        <v>420</v>
      </c>
      <c r="L217" s="363">
        <v>17984</v>
      </c>
      <c r="M217" s="382">
        <v>44571</v>
      </c>
      <c r="N217" s="70">
        <f t="shared" si="25"/>
        <v>1</v>
      </c>
      <c r="O217" s="70">
        <f t="shared" si="26"/>
        <v>1</v>
      </c>
      <c r="P217" s="135" t="str">
        <f t="shared" si="27"/>
        <v>Gastos_Gerais</v>
      </c>
    </row>
    <row r="218" spans="1:16" ht="25.5" x14ac:dyDescent="0.2">
      <c r="A218" s="374">
        <f t="shared" si="28"/>
        <v>215</v>
      </c>
      <c r="B218" s="375">
        <v>44575</v>
      </c>
      <c r="C218" s="376">
        <v>44562</v>
      </c>
      <c r="D218" s="377" t="s">
        <v>107</v>
      </c>
      <c r="E218" s="377" t="s">
        <v>234</v>
      </c>
      <c r="F218" s="378">
        <v>40800</v>
      </c>
      <c r="G218" s="362" t="s">
        <v>536</v>
      </c>
      <c r="H218" s="360" t="s">
        <v>120</v>
      </c>
      <c r="I218" s="364" t="s">
        <v>535</v>
      </c>
      <c r="J218" s="363" t="s">
        <v>609</v>
      </c>
      <c r="K218" s="364" t="s">
        <v>420</v>
      </c>
      <c r="L218" s="363">
        <v>202223</v>
      </c>
      <c r="M218" s="382">
        <v>44566</v>
      </c>
      <c r="N218" s="70">
        <f t="shared" si="25"/>
        <v>1</v>
      </c>
      <c r="O218" s="70">
        <f t="shared" si="26"/>
        <v>1</v>
      </c>
      <c r="P218" s="135" t="str">
        <f t="shared" si="27"/>
        <v>Gastos_Gerais</v>
      </c>
    </row>
    <row r="219" spans="1:16" ht="36" x14ac:dyDescent="0.2">
      <c r="A219" s="374">
        <f t="shared" si="28"/>
        <v>216</v>
      </c>
      <c r="B219" s="358">
        <v>44575</v>
      </c>
      <c r="C219" s="376">
        <v>44562</v>
      </c>
      <c r="D219" s="360" t="s">
        <v>107</v>
      </c>
      <c r="E219" s="360" t="s">
        <v>356</v>
      </c>
      <c r="F219" s="361">
        <v>997.5</v>
      </c>
      <c r="G219" s="362" t="s">
        <v>891</v>
      </c>
      <c r="H219" s="360" t="s">
        <v>132</v>
      </c>
      <c r="I219" s="364" t="s">
        <v>892</v>
      </c>
      <c r="J219" s="363" t="s">
        <v>609</v>
      </c>
      <c r="K219" s="364" t="s">
        <v>420</v>
      </c>
      <c r="L219" s="363">
        <v>8</v>
      </c>
      <c r="M219" s="382">
        <v>44569</v>
      </c>
      <c r="N219" s="70">
        <f t="shared" si="25"/>
        <v>1</v>
      </c>
      <c r="O219" s="70">
        <f t="shared" si="26"/>
        <v>1</v>
      </c>
      <c r="P219" s="135" t="str">
        <f t="shared" si="27"/>
        <v>Gastos_Gerais</v>
      </c>
    </row>
    <row r="220" spans="1:16" ht="25.5" x14ac:dyDescent="0.2">
      <c r="A220" s="374">
        <f t="shared" si="28"/>
        <v>217</v>
      </c>
      <c r="B220" s="358">
        <v>44575</v>
      </c>
      <c r="C220" s="383">
        <v>44531</v>
      </c>
      <c r="D220" s="360" t="s">
        <v>107</v>
      </c>
      <c r="E220" s="360" t="s">
        <v>370</v>
      </c>
      <c r="F220" s="361">
        <v>1350</v>
      </c>
      <c r="G220" s="360" t="s">
        <v>893</v>
      </c>
      <c r="H220" s="360" t="s">
        <v>119</v>
      </c>
      <c r="I220" s="364" t="s">
        <v>894</v>
      </c>
      <c r="J220" s="363" t="s">
        <v>609</v>
      </c>
      <c r="K220" s="364" t="s">
        <v>420</v>
      </c>
      <c r="L220" s="363">
        <v>309308</v>
      </c>
      <c r="M220" s="382">
        <v>44563</v>
      </c>
      <c r="N220" s="70">
        <f t="shared" si="25"/>
        <v>1</v>
      </c>
      <c r="O220" s="70">
        <f t="shared" si="26"/>
        <v>0</v>
      </c>
      <c r="P220" s="135" t="str">
        <f t="shared" si="27"/>
        <v>Gastos_Gerais</v>
      </c>
    </row>
    <row r="221" spans="1:16" ht="25.5" x14ac:dyDescent="0.2">
      <c r="A221" s="374">
        <f t="shared" si="28"/>
        <v>218</v>
      </c>
      <c r="B221" s="358">
        <v>44575</v>
      </c>
      <c r="C221" s="383">
        <v>44562</v>
      </c>
      <c r="D221" s="360" t="s">
        <v>107</v>
      </c>
      <c r="E221" s="360" t="s">
        <v>320</v>
      </c>
      <c r="F221" s="361">
        <v>1000</v>
      </c>
      <c r="G221" s="379" t="s">
        <v>895</v>
      </c>
      <c r="H221" s="360" t="s">
        <v>130</v>
      </c>
      <c r="I221" s="381" t="s">
        <v>626</v>
      </c>
      <c r="J221" s="381" t="s">
        <v>609</v>
      </c>
      <c r="K221" s="381" t="s">
        <v>609</v>
      </c>
      <c r="L221" s="363" t="s">
        <v>896</v>
      </c>
      <c r="M221" s="382">
        <v>44575</v>
      </c>
      <c r="N221" s="70">
        <f t="shared" si="25"/>
        <v>1</v>
      </c>
      <c r="O221" s="70">
        <f t="shared" si="26"/>
        <v>1</v>
      </c>
      <c r="P221" s="135" t="str">
        <f t="shared" si="27"/>
        <v>Gastos_Gerais</v>
      </c>
    </row>
    <row r="222" spans="1:16" ht="25.5" x14ac:dyDescent="0.2">
      <c r="A222" s="374">
        <f t="shared" si="28"/>
        <v>219</v>
      </c>
      <c r="B222" s="358">
        <v>44575</v>
      </c>
      <c r="C222" s="383">
        <v>44562</v>
      </c>
      <c r="D222" s="360" t="s">
        <v>107</v>
      </c>
      <c r="E222" s="360" t="s">
        <v>320</v>
      </c>
      <c r="F222" s="361">
        <v>1500</v>
      </c>
      <c r="G222" s="379" t="s">
        <v>897</v>
      </c>
      <c r="H222" s="360" t="s">
        <v>546</v>
      </c>
      <c r="I222" s="381" t="s">
        <v>626</v>
      </c>
      <c r="J222" s="381" t="s">
        <v>609</v>
      </c>
      <c r="K222" s="381" t="s">
        <v>609</v>
      </c>
      <c r="L222" s="363" t="s">
        <v>898</v>
      </c>
      <c r="M222" s="382">
        <v>44575</v>
      </c>
      <c r="N222" s="70">
        <f t="shared" si="25"/>
        <v>1</v>
      </c>
      <c r="O222" s="70">
        <f t="shared" si="26"/>
        <v>1</v>
      </c>
      <c r="P222" s="135" t="str">
        <f t="shared" si="27"/>
        <v>Gastos_Gerais</v>
      </c>
    </row>
    <row r="223" spans="1:16" ht="25.5" x14ac:dyDescent="0.2">
      <c r="A223" s="374">
        <f t="shared" si="28"/>
        <v>220</v>
      </c>
      <c r="B223" s="358">
        <v>44575</v>
      </c>
      <c r="C223" s="383">
        <v>44562</v>
      </c>
      <c r="D223" s="360" t="s">
        <v>107</v>
      </c>
      <c r="E223" s="360" t="s">
        <v>224</v>
      </c>
      <c r="F223" s="361">
        <v>14088.38</v>
      </c>
      <c r="G223" s="360" t="s">
        <v>649</v>
      </c>
      <c r="H223" s="360" t="s">
        <v>128</v>
      </c>
      <c r="I223" s="364" t="s">
        <v>899</v>
      </c>
      <c r="J223" s="363" t="s">
        <v>609</v>
      </c>
      <c r="K223" s="364" t="s">
        <v>610</v>
      </c>
      <c r="L223" s="363" t="s">
        <v>900</v>
      </c>
      <c r="M223" s="382">
        <v>44575</v>
      </c>
      <c r="N223" s="70">
        <f t="shared" si="25"/>
        <v>1</v>
      </c>
      <c r="O223" s="70">
        <f t="shared" si="26"/>
        <v>1</v>
      </c>
      <c r="P223" s="135" t="str">
        <f t="shared" si="27"/>
        <v>Gastos_Gerais</v>
      </c>
    </row>
    <row r="224" spans="1:16" ht="25.5" x14ac:dyDescent="0.2">
      <c r="A224" s="374">
        <f t="shared" si="28"/>
        <v>221</v>
      </c>
      <c r="B224" s="358">
        <v>44575</v>
      </c>
      <c r="C224" s="383">
        <v>44562</v>
      </c>
      <c r="D224" s="360" t="s">
        <v>107</v>
      </c>
      <c r="E224" s="360" t="s">
        <v>224</v>
      </c>
      <c r="F224" s="361">
        <v>1699.97</v>
      </c>
      <c r="G224" s="360" t="s">
        <v>649</v>
      </c>
      <c r="H224" s="360" t="s">
        <v>130</v>
      </c>
      <c r="I224" s="364" t="s">
        <v>899</v>
      </c>
      <c r="J224" s="363" t="s">
        <v>609</v>
      </c>
      <c r="K224" s="364" t="s">
        <v>610</v>
      </c>
      <c r="L224" s="363" t="s">
        <v>901</v>
      </c>
      <c r="M224" s="382">
        <v>44575</v>
      </c>
      <c r="N224" s="70">
        <f t="shared" si="25"/>
        <v>1</v>
      </c>
      <c r="O224" s="70">
        <f t="shared" si="26"/>
        <v>1</v>
      </c>
      <c r="P224" s="135" t="str">
        <f t="shared" si="27"/>
        <v>Gastos_Gerais</v>
      </c>
    </row>
    <row r="225" spans="1:16" ht="25.5" x14ac:dyDescent="0.2">
      <c r="A225" s="374">
        <f t="shared" si="28"/>
        <v>222</v>
      </c>
      <c r="B225" s="358">
        <v>44575</v>
      </c>
      <c r="C225" s="383">
        <v>44531</v>
      </c>
      <c r="D225" s="360" t="s">
        <v>107</v>
      </c>
      <c r="E225" s="360" t="s">
        <v>228</v>
      </c>
      <c r="F225" s="361">
        <v>3526.05</v>
      </c>
      <c r="G225" s="360" t="s">
        <v>902</v>
      </c>
      <c r="H225" s="360" t="s">
        <v>119</v>
      </c>
      <c r="I225" s="364" t="s">
        <v>544</v>
      </c>
      <c r="J225" s="363" t="s">
        <v>609</v>
      </c>
      <c r="K225" s="364" t="s">
        <v>610</v>
      </c>
      <c r="L225" s="363">
        <v>4627810770</v>
      </c>
      <c r="M225" s="382">
        <v>44575</v>
      </c>
      <c r="N225" s="70">
        <f t="shared" si="25"/>
        <v>1</v>
      </c>
      <c r="O225" s="70">
        <f t="shared" si="26"/>
        <v>0</v>
      </c>
      <c r="P225" s="135" t="str">
        <f t="shared" si="27"/>
        <v>Gastos_Gerais</v>
      </c>
    </row>
    <row r="226" spans="1:16" ht="25.5" x14ac:dyDescent="0.2">
      <c r="A226" s="374">
        <f t="shared" si="28"/>
        <v>223</v>
      </c>
      <c r="B226" s="358">
        <v>44575</v>
      </c>
      <c r="C226" s="383">
        <v>44531</v>
      </c>
      <c r="D226" s="360" t="s">
        <v>107</v>
      </c>
      <c r="E226" s="360" t="s">
        <v>230</v>
      </c>
      <c r="F226" s="361">
        <v>889</v>
      </c>
      <c r="G226" s="360" t="s">
        <v>230</v>
      </c>
      <c r="H226" s="360" t="s">
        <v>132</v>
      </c>
      <c r="I226" s="364" t="s">
        <v>903</v>
      </c>
      <c r="J226" s="363" t="s">
        <v>609</v>
      </c>
      <c r="K226" s="364" t="s">
        <v>610</v>
      </c>
      <c r="L226" s="363">
        <v>376605601</v>
      </c>
      <c r="M226" s="382">
        <v>44575</v>
      </c>
      <c r="N226" s="70">
        <f t="shared" si="25"/>
        <v>1</v>
      </c>
      <c r="O226" s="70">
        <f t="shared" si="26"/>
        <v>0</v>
      </c>
      <c r="P226" s="135" t="str">
        <f t="shared" si="27"/>
        <v>Gastos_Gerais</v>
      </c>
    </row>
    <row r="227" spans="1:16" ht="25.5" x14ac:dyDescent="0.2">
      <c r="A227" s="374">
        <f t="shared" si="28"/>
        <v>224</v>
      </c>
      <c r="B227" s="358">
        <v>44575</v>
      </c>
      <c r="C227" s="383">
        <v>44531</v>
      </c>
      <c r="D227" s="360" t="s">
        <v>107</v>
      </c>
      <c r="E227" s="360" t="s">
        <v>230</v>
      </c>
      <c r="F227" s="361">
        <v>598.94000000000005</v>
      </c>
      <c r="G227" s="360" t="s">
        <v>230</v>
      </c>
      <c r="H227" s="360" t="s">
        <v>122</v>
      </c>
      <c r="I227" s="364" t="s">
        <v>903</v>
      </c>
      <c r="J227" s="363" t="s">
        <v>609</v>
      </c>
      <c r="K227" s="364" t="s">
        <v>610</v>
      </c>
      <c r="L227" s="363">
        <v>376397038</v>
      </c>
      <c r="M227" s="382">
        <v>44575</v>
      </c>
      <c r="N227" s="70">
        <f t="shared" si="25"/>
        <v>1</v>
      </c>
      <c r="O227" s="70">
        <f t="shared" si="26"/>
        <v>0</v>
      </c>
      <c r="P227" s="135" t="str">
        <f t="shared" si="27"/>
        <v>Gastos_Gerais</v>
      </c>
    </row>
    <row r="228" spans="1:16" ht="25.5" x14ac:dyDescent="0.2">
      <c r="A228" s="374">
        <f t="shared" si="28"/>
        <v>225</v>
      </c>
      <c r="B228" s="358">
        <v>44575</v>
      </c>
      <c r="C228" s="383">
        <v>44531</v>
      </c>
      <c r="D228" s="360" t="s">
        <v>107</v>
      </c>
      <c r="E228" s="360" t="s">
        <v>230</v>
      </c>
      <c r="F228" s="361">
        <v>1146</v>
      </c>
      <c r="G228" s="360" t="s">
        <v>230</v>
      </c>
      <c r="H228" s="360" t="s">
        <v>120</v>
      </c>
      <c r="I228" s="364" t="s">
        <v>904</v>
      </c>
      <c r="J228" s="363" t="s">
        <v>609</v>
      </c>
      <c r="K228" s="364" t="s">
        <v>610</v>
      </c>
      <c r="L228" s="363">
        <v>376752178</v>
      </c>
      <c r="M228" s="382">
        <v>44575</v>
      </c>
      <c r="N228" s="70">
        <f t="shared" si="25"/>
        <v>1</v>
      </c>
      <c r="O228" s="70">
        <f t="shared" si="26"/>
        <v>0</v>
      </c>
      <c r="P228" s="135" t="str">
        <f t="shared" si="27"/>
        <v>Gastos_Gerais</v>
      </c>
    </row>
    <row r="229" spans="1:16" ht="25.5" x14ac:dyDescent="0.2">
      <c r="A229" s="374">
        <f t="shared" si="28"/>
        <v>226</v>
      </c>
      <c r="B229" s="358">
        <v>44575</v>
      </c>
      <c r="C229" s="383">
        <v>44531</v>
      </c>
      <c r="D229" s="360" t="s">
        <v>107</v>
      </c>
      <c r="E229" s="360" t="s">
        <v>260</v>
      </c>
      <c r="F229" s="361">
        <v>600</v>
      </c>
      <c r="G229" s="360" t="s">
        <v>905</v>
      </c>
      <c r="H229" s="360" t="s">
        <v>121</v>
      </c>
      <c r="I229" s="364" t="s">
        <v>906</v>
      </c>
      <c r="J229" s="363" t="s">
        <v>609</v>
      </c>
      <c r="K229" s="364" t="s">
        <v>420</v>
      </c>
      <c r="L229" s="363">
        <v>20228</v>
      </c>
      <c r="M229" s="382">
        <v>44575</v>
      </c>
      <c r="N229" s="70">
        <f t="shared" si="25"/>
        <v>1</v>
      </c>
      <c r="O229" s="70">
        <f t="shared" si="26"/>
        <v>0</v>
      </c>
      <c r="P229" s="135" t="str">
        <f t="shared" si="27"/>
        <v>Gastos_Gerais</v>
      </c>
    </row>
    <row r="230" spans="1:16" ht="25.5" x14ac:dyDescent="0.2">
      <c r="A230" s="374">
        <f t="shared" si="28"/>
        <v>227</v>
      </c>
      <c r="B230" s="370">
        <v>44575</v>
      </c>
      <c r="C230" s="371">
        <v>44562</v>
      </c>
      <c r="D230" s="362" t="s">
        <v>107</v>
      </c>
      <c r="E230" s="362" t="s">
        <v>294</v>
      </c>
      <c r="F230" s="372">
        <v>374.16</v>
      </c>
      <c r="G230" s="362" t="s">
        <v>907</v>
      </c>
      <c r="H230" s="362" t="s">
        <v>126</v>
      </c>
      <c r="I230" s="364" t="s">
        <v>908</v>
      </c>
      <c r="J230" s="363" t="s">
        <v>609</v>
      </c>
      <c r="K230" s="364" t="s">
        <v>420</v>
      </c>
      <c r="L230" s="363">
        <v>291</v>
      </c>
      <c r="M230" s="382">
        <v>44575</v>
      </c>
      <c r="N230" s="70">
        <f t="shared" si="25"/>
        <v>1</v>
      </c>
      <c r="O230" s="70">
        <f t="shared" si="26"/>
        <v>1</v>
      </c>
      <c r="P230" s="135" t="str">
        <f t="shared" si="27"/>
        <v>Gastos_Gerais</v>
      </c>
    </row>
    <row r="231" spans="1:16" ht="25.5" x14ac:dyDescent="0.2">
      <c r="A231" s="374">
        <f t="shared" si="28"/>
        <v>228</v>
      </c>
      <c r="B231" s="370">
        <v>44575</v>
      </c>
      <c r="C231" s="371">
        <v>44562</v>
      </c>
      <c r="D231" s="362" t="s">
        <v>107</v>
      </c>
      <c r="E231" s="362" t="s">
        <v>350</v>
      </c>
      <c r="F231" s="372">
        <v>253</v>
      </c>
      <c r="G231" s="362" t="s">
        <v>909</v>
      </c>
      <c r="H231" s="362" t="s">
        <v>128</v>
      </c>
      <c r="I231" s="364" t="s">
        <v>910</v>
      </c>
      <c r="J231" s="363" t="s">
        <v>609</v>
      </c>
      <c r="K231" s="364" t="s">
        <v>420</v>
      </c>
      <c r="L231" s="363">
        <v>185</v>
      </c>
      <c r="M231" s="382">
        <v>44575</v>
      </c>
      <c r="N231" s="70">
        <f t="shared" si="25"/>
        <v>1</v>
      </c>
      <c r="O231" s="70">
        <f t="shared" si="26"/>
        <v>1</v>
      </c>
      <c r="P231" s="135" t="str">
        <f t="shared" si="27"/>
        <v>Gastos_Gerais</v>
      </c>
    </row>
    <row r="232" spans="1:16" ht="25.5" x14ac:dyDescent="0.2">
      <c r="A232" s="374">
        <f t="shared" si="28"/>
        <v>229</v>
      </c>
      <c r="B232" s="358">
        <v>44578</v>
      </c>
      <c r="C232" s="383">
        <v>44531</v>
      </c>
      <c r="D232" s="360" t="s">
        <v>107</v>
      </c>
      <c r="E232" s="360" t="s">
        <v>222</v>
      </c>
      <c r="F232" s="361">
        <v>2235.7199999999998</v>
      </c>
      <c r="G232" s="360" t="s">
        <v>647</v>
      </c>
      <c r="H232" s="360" t="s">
        <v>588</v>
      </c>
      <c r="I232" s="364" t="s">
        <v>648</v>
      </c>
      <c r="J232" s="363" t="s">
        <v>609</v>
      </c>
      <c r="K232" s="364" t="s">
        <v>420</v>
      </c>
      <c r="L232" s="363">
        <v>71219942</v>
      </c>
      <c r="M232" s="382">
        <v>44578</v>
      </c>
      <c r="N232" s="70">
        <f t="shared" si="25"/>
        <v>1</v>
      </c>
      <c r="O232" s="70">
        <f t="shared" si="26"/>
        <v>0</v>
      </c>
      <c r="P232" s="135" t="str">
        <f t="shared" si="27"/>
        <v>Gastos_Gerais</v>
      </c>
    </row>
    <row r="233" spans="1:16" ht="25.5" x14ac:dyDescent="0.2">
      <c r="A233" s="374">
        <f t="shared" si="28"/>
        <v>230</v>
      </c>
      <c r="B233" s="358">
        <v>44578</v>
      </c>
      <c r="C233" s="383">
        <v>44562</v>
      </c>
      <c r="D233" s="360" t="s">
        <v>107</v>
      </c>
      <c r="E233" s="360" t="s">
        <v>310</v>
      </c>
      <c r="F233" s="361">
        <v>432.5</v>
      </c>
      <c r="G233" s="360" t="s">
        <v>911</v>
      </c>
      <c r="H233" s="360" t="s">
        <v>130</v>
      </c>
      <c r="I233" s="364" t="s">
        <v>912</v>
      </c>
      <c r="J233" s="363" t="s">
        <v>609</v>
      </c>
      <c r="K233" s="381" t="s">
        <v>420</v>
      </c>
      <c r="L233" s="386">
        <v>352</v>
      </c>
      <c r="M233" s="382">
        <v>44578</v>
      </c>
      <c r="N233" s="70">
        <f t="shared" si="25"/>
        <v>1</v>
      </c>
      <c r="O233" s="70">
        <f t="shared" si="26"/>
        <v>1</v>
      </c>
      <c r="P233" s="135" t="str">
        <f t="shared" si="27"/>
        <v>Gastos_Gerais</v>
      </c>
    </row>
    <row r="234" spans="1:16" ht="38.25" x14ac:dyDescent="0.2">
      <c r="A234" s="374">
        <f t="shared" si="28"/>
        <v>231</v>
      </c>
      <c r="B234" s="358">
        <v>44578</v>
      </c>
      <c r="C234" s="383">
        <v>44562</v>
      </c>
      <c r="D234" s="360" t="s">
        <v>109</v>
      </c>
      <c r="E234" s="360" t="s">
        <v>381</v>
      </c>
      <c r="F234" s="361">
        <v>2100</v>
      </c>
      <c r="G234" s="360" t="s">
        <v>913</v>
      </c>
      <c r="H234" s="360" t="s">
        <v>123</v>
      </c>
      <c r="I234" s="364" t="s">
        <v>914</v>
      </c>
      <c r="J234" s="363" t="s">
        <v>609</v>
      </c>
      <c r="K234" s="381" t="s">
        <v>420</v>
      </c>
      <c r="L234" s="386">
        <v>13370</v>
      </c>
      <c r="M234" s="382">
        <v>44568</v>
      </c>
      <c r="N234" s="70">
        <f t="shared" si="25"/>
        <v>1</v>
      </c>
      <c r="O234" s="70">
        <f t="shared" si="26"/>
        <v>1</v>
      </c>
      <c r="P234" s="135" t="str">
        <f t="shared" si="27"/>
        <v>Aquisição_de_Bens_Permanentes</v>
      </c>
    </row>
    <row r="235" spans="1:16" ht="72" x14ac:dyDescent="0.2">
      <c r="A235" s="369">
        <f t="shared" si="28"/>
        <v>232</v>
      </c>
      <c r="B235" s="370">
        <v>44578</v>
      </c>
      <c r="C235" s="371">
        <v>44562</v>
      </c>
      <c r="D235" s="362" t="s">
        <v>109</v>
      </c>
      <c r="E235" s="362" t="s">
        <v>401</v>
      </c>
      <c r="F235" s="372">
        <v>152306</v>
      </c>
      <c r="G235" s="362" t="s">
        <v>915</v>
      </c>
      <c r="H235" s="362" t="s">
        <v>119</v>
      </c>
      <c r="I235" s="364" t="s">
        <v>916</v>
      </c>
      <c r="J235" s="364" t="s">
        <v>609</v>
      </c>
      <c r="K235" s="381" t="s">
        <v>420</v>
      </c>
      <c r="L235" s="386">
        <v>1442</v>
      </c>
      <c r="M235" s="373">
        <v>44574</v>
      </c>
      <c r="N235" s="70">
        <f t="shared" si="25"/>
        <v>1</v>
      </c>
      <c r="O235" s="70">
        <f t="shared" si="26"/>
        <v>1</v>
      </c>
      <c r="P235" s="135" t="str">
        <f t="shared" si="27"/>
        <v>Aquisição_de_Bens_Permanentes</v>
      </c>
    </row>
    <row r="236" spans="1:16" ht="25.5" x14ac:dyDescent="0.2">
      <c r="A236" s="374">
        <f t="shared" si="28"/>
        <v>233</v>
      </c>
      <c r="B236" s="358">
        <v>44578</v>
      </c>
      <c r="C236" s="383">
        <v>44562</v>
      </c>
      <c r="D236" s="360" t="s">
        <v>107</v>
      </c>
      <c r="E236" s="360" t="s">
        <v>356</v>
      </c>
      <c r="F236" s="361">
        <v>1497.75</v>
      </c>
      <c r="G236" s="360" t="s">
        <v>891</v>
      </c>
      <c r="H236" s="360" t="s">
        <v>122</v>
      </c>
      <c r="I236" s="364" t="s">
        <v>917</v>
      </c>
      <c r="J236" s="363" t="s">
        <v>609</v>
      </c>
      <c r="K236" s="364" t="s">
        <v>420</v>
      </c>
      <c r="L236" s="386">
        <v>155</v>
      </c>
      <c r="M236" s="382">
        <v>44568</v>
      </c>
      <c r="N236" s="70">
        <f t="shared" ref="N236:N289" si="29">IF(B236=0,0,IF(YEAR(B236)=$O$1,MONTH(B236)-$N$1+1,(YEAR(B236)-$O$1)*12-$N$1+1+MONTH(B236)))</f>
        <v>1</v>
      </c>
      <c r="O236" s="70">
        <f t="shared" ref="O236:O289" si="30">IF(C236=0,0,IF(YEAR(C236)=$O$1,MONTH(C236)-$N$1+1,(YEAR(C236)-$O$1)*12-$N$1+1+MONTH(C236)))</f>
        <v>1</v>
      </c>
      <c r="P236" s="135" t="str">
        <f t="shared" ref="P236:P289" si="31">SUBSTITUTE(D236," ","_")</f>
        <v>Gastos_Gerais</v>
      </c>
    </row>
    <row r="237" spans="1:16" ht="25.5" x14ac:dyDescent="0.2">
      <c r="A237" s="374">
        <f t="shared" si="28"/>
        <v>234</v>
      </c>
      <c r="B237" s="358">
        <v>44578</v>
      </c>
      <c r="C237" s="383">
        <v>44562</v>
      </c>
      <c r="D237" s="360" t="s">
        <v>107</v>
      </c>
      <c r="E237" s="360" t="s">
        <v>360</v>
      </c>
      <c r="F237" s="361">
        <v>449.47</v>
      </c>
      <c r="G237" s="360" t="s">
        <v>918</v>
      </c>
      <c r="H237" s="360" t="s">
        <v>131</v>
      </c>
      <c r="I237" s="364" t="s">
        <v>919</v>
      </c>
      <c r="J237" s="363" t="s">
        <v>609</v>
      </c>
      <c r="K237" s="364" t="s">
        <v>420</v>
      </c>
      <c r="L237" s="363">
        <v>353</v>
      </c>
      <c r="M237" s="382">
        <v>44567</v>
      </c>
      <c r="N237" s="70">
        <f t="shared" si="29"/>
        <v>1</v>
      </c>
      <c r="O237" s="70">
        <f t="shared" si="30"/>
        <v>1</v>
      </c>
      <c r="P237" s="135" t="str">
        <f t="shared" si="31"/>
        <v>Gastos_Gerais</v>
      </c>
    </row>
    <row r="238" spans="1:16" ht="25.5" x14ac:dyDescent="0.2">
      <c r="A238" s="374">
        <f t="shared" si="28"/>
        <v>235</v>
      </c>
      <c r="B238" s="358">
        <v>44578</v>
      </c>
      <c r="C238" s="383">
        <v>44562</v>
      </c>
      <c r="D238" s="360" t="s">
        <v>107</v>
      </c>
      <c r="E238" s="360" t="s">
        <v>256</v>
      </c>
      <c r="F238" s="361">
        <v>280</v>
      </c>
      <c r="G238" s="360" t="s">
        <v>920</v>
      </c>
      <c r="H238" s="360" t="s">
        <v>131</v>
      </c>
      <c r="I238" s="364" t="s">
        <v>919</v>
      </c>
      <c r="J238" s="363" t="s">
        <v>609</v>
      </c>
      <c r="K238" s="364" t="s">
        <v>420</v>
      </c>
      <c r="L238" s="363">
        <v>803</v>
      </c>
      <c r="M238" s="382">
        <v>44568</v>
      </c>
      <c r="N238" s="70">
        <f t="shared" si="29"/>
        <v>1</v>
      </c>
      <c r="O238" s="70">
        <f t="shared" si="30"/>
        <v>1</v>
      </c>
      <c r="P238" s="135" t="str">
        <f t="shared" si="31"/>
        <v>Gastos_Gerais</v>
      </c>
    </row>
    <row r="239" spans="1:16" ht="25.5" x14ac:dyDescent="0.2">
      <c r="A239" s="374">
        <f t="shared" si="28"/>
        <v>236</v>
      </c>
      <c r="B239" s="358">
        <v>44578</v>
      </c>
      <c r="C239" s="383">
        <v>44562</v>
      </c>
      <c r="D239" s="360" t="s">
        <v>107</v>
      </c>
      <c r="E239" s="360" t="s">
        <v>362</v>
      </c>
      <c r="F239" s="361">
        <v>216</v>
      </c>
      <c r="G239" s="360" t="s">
        <v>921</v>
      </c>
      <c r="H239" s="360" t="s">
        <v>123</v>
      </c>
      <c r="I239" s="364" t="s">
        <v>922</v>
      </c>
      <c r="J239" s="363" t="s">
        <v>629</v>
      </c>
      <c r="K239" s="364" t="s">
        <v>420</v>
      </c>
      <c r="L239" s="363">
        <v>239</v>
      </c>
      <c r="M239" s="382">
        <v>44575</v>
      </c>
      <c r="N239" s="70">
        <f t="shared" si="29"/>
        <v>1</v>
      </c>
      <c r="O239" s="70">
        <f t="shared" si="30"/>
        <v>1</v>
      </c>
      <c r="P239" s="135" t="str">
        <f t="shared" si="31"/>
        <v>Gastos_Gerais</v>
      </c>
    </row>
    <row r="240" spans="1:16" ht="25.5" x14ac:dyDescent="0.2">
      <c r="A240" s="374">
        <f t="shared" si="28"/>
        <v>237</v>
      </c>
      <c r="B240" s="358">
        <v>44578</v>
      </c>
      <c r="C240" s="383">
        <v>44562</v>
      </c>
      <c r="D240" s="360" t="s">
        <v>107</v>
      </c>
      <c r="E240" s="360" t="s">
        <v>294</v>
      </c>
      <c r="F240" s="361">
        <v>249</v>
      </c>
      <c r="G240" s="362" t="s">
        <v>923</v>
      </c>
      <c r="H240" s="360" t="s">
        <v>122</v>
      </c>
      <c r="I240" s="364" t="s">
        <v>628</v>
      </c>
      <c r="J240" s="363" t="s">
        <v>629</v>
      </c>
      <c r="K240" s="364" t="s">
        <v>420</v>
      </c>
      <c r="L240" s="363">
        <v>6</v>
      </c>
      <c r="M240" s="382">
        <v>44575</v>
      </c>
      <c r="N240" s="70">
        <f t="shared" si="29"/>
        <v>1</v>
      </c>
      <c r="O240" s="70">
        <f t="shared" si="30"/>
        <v>1</v>
      </c>
      <c r="P240" s="135" t="str">
        <f t="shared" si="31"/>
        <v>Gastos_Gerais</v>
      </c>
    </row>
    <row r="241" spans="1:16" ht="42.75" customHeight="1" x14ac:dyDescent="0.2">
      <c r="A241" s="374">
        <f t="shared" si="28"/>
        <v>238</v>
      </c>
      <c r="B241" s="358">
        <v>44579</v>
      </c>
      <c r="C241" s="383">
        <v>44562</v>
      </c>
      <c r="D241" s="360" t="s">
        <v>107</v>
      </c>
      <c r="E241" s="377" t="s">
        <v>334</v>
      </c>
      <c r="F241" s="378">
        <v>-120</v>
      </c>
      <c r="G241" s="377" t="s">
        <v>924</v>
      </c>
      <c r="H241" s="360" t="s">
        <v>132</v>
      </c>
      <c r="I241" s="364" t="s">
        <v>925</v>
      </c>
      <c r="J241" s="363" t="s">
        <v>629</v>
      </c>
      <c r="K241" s="364" t="s">
        <v>672</v>
      </c>
      <c r="L241" s="363">
        <v>143316</v>
      </c>
      <c r="M241" s="382">
        <v>44579</v>
      </c>
      <c r="N241" s="70">
        <f t="shared" si="29"/>
        <v>1</v>
      </c>
      <c r="O241" s="70">
        <f t="shared" si="30"/>
        <v>1</v>
      </c>
      <c r="P241" s="135" t="str">
        <f t="shared" si="31"/>
        <v>Gastos_Gerais</v>
      </c>
    </row>
    <row r="242" spans="1:16" ht="43.5" customHeight="1" x14ac:dyDescent="0.2">
      <c r="A242" s="374">
        <f t="shared" si="28"/>
        <v>239</v>
      </c>
      <c r="B242" s="358">
        <v>44579</v>
      </c>
      <c r="C242" s="383">
        <v>44562</v>
      </c>
      <c r="D242" s="360" t="s">
        <v>107</v>
      </c>
      <c r="E242" s="377" t="s">
        <v>334</v>
      </c>
      <c r="F242" s="378">
        <v>-120</v>
      </c>
      <c r="G242" s="379" t="s">
        <v>926</v>
      </c>
      <c r="H242" s="360" t="s">
        <v>132</v>
      </c>
      <c r="I242" s="364" t="s">
        <v>927</v>
      </c>
      <c r="J242" s="363" t="s">
        <v>629</v>
      </c>
      <c r="K242" s="364" t="s">
        <v>661</v>
      </c>
      <c r="L242" s="363">
        <v>143713</v>
      </c>
      <c r="M242" s="382">
        <v>44579</v>
      </c>
      <c r="N242" s="70">
        <f t="shared" si="29"/>
        <v>1</v>
      </c>
      <c r="O242" s="70">
        <f t="shared" si="30"/>
        <v>1</v>
      </c>
      <c r="P242" s="135" t="str">
        <f t="shared" si="31"/>
        <v>Gastos_Gerais</v>
      </c>
    </row>
    <row r="243" spans="1:16" ht="25.5" x14ac:dyDescent="0.2">
      <c r="A243" s="374">
        <f t="shared" si="28"/>
        <v>240</v>
      </c>
      <c r="B243" s="358">
        <v>44579</v>
      </c>
      <c r="C243" s="383">
        <v>44562</v>
      </c>
      <c r="D243" s="360" t="s">
        <v>107</v>
      </c>
      <c r="E243" s="360" t="s">
        <v>300</v>
      </c>
      <c r="F243" s="361">
        <v>777.87</v>
      </c>
      <c r="G243" s="360" t="s">
        <v>928</v>
      </c>
      <c r="H243" s="360" t="s">
        <v>130</v>
      </c>
      <c r="I243" s="364" t="s">
        <v>772</v>
      </c>
      <c r="J243" s="363" t="s">
        <v>609</v>
      </c>
      <c r="K243" s="364" t="s">
        <v>420</v>
      </c>
      <c r="L243" s="363">
        <v>139547</v>
      </c>
      <c r="M243" s="382">
        <v>44559</v>
      </c>
      <c r="N243" s="70">
        <f t="shared" si="29"/>
        <v>1</v>
      </c>
      <c r="O243" s="70">
        <f t="shared" si="30"/>
        <v>1</v>
      </c>
      <c r="P243" s="135" t="str">
        <f t="shared" si="31"/>
        <v>Gastos_Gerais</v>
      </c>
    </row>
    <row r="244" spans="1:16" ht="25.5" x14ac:dyDescent="0.2">
      <c r="A244" s="374">
        <f t="shared" si="28"/>
        <v>241</v>
      </c>
      <c r="B244" s="358">
        <v>44579</v>
      </c>
      <c r="C244" s="383">
        <v>44562</v>
      </c>
      <c r="D244" s="360" t="s">
        <v>107</v>
      </c>
      <c r="E244" s="360" t="s">
        <v>294</v>
      </c>
      <c r="F244" s="361">
        <v>24185.97</v>
      </c>
      <c r="G244" s="360" t="s">
        <v>929</v>
      </c>
      <c r="H244" s="360" t="s">
        <v>588</v>
      </c>
      <c r="I244" s="364" t="s">
        <v>930</v>
      </c>
      <c r="J244" s="363" t="s">
        <v>609</v>
      </c>
      <c r="K244" s="364" t="s">
        <v>420</v>
      </c>
      <c r="L244" s="363">
        <v>879</v>
      </c>
      <c r="M244" s="382">
        <v>44573</v>
      </c>
      <c r="N244" s="70">
        <f t="shared" si="29"/>
        <v>1</v>
      </c>
      <c r="O244" s="70">
        <f t="shared" si="30"/>
        <v>1</v>
      </c>
      <c r="P244" s="135" t="str">
        <f t="shared" si="31"/>
        <v>Gastos_Gerais</v>
      </c>
    </row>
    <row r="245" spans="1:16" ht="25.5" x14ac:dyDescent="0.2">
      <c r="A245" s="374">
        <f t="shared" si="28"/>
        <v>242</v>
      </c>
      <c r="B245" s="358">
        <v>44579</v>
      </c>
      <c r="C245" s="383">
        <v>44562</v>
      </c>
      <c r="D245" s="360" t="s">
        <v>107</v>
      </c>
      <c r="E245" s="360" t="s">
        <v>294</v>
      </c>
      <c r="F245" s="361">
        <v>29744.04</v>
      </c>
      <c r="G245" s="362" t="s">
        <v>931</v>
      </c>
      <c r="H245" s="360" t="s">
        <v>130</v>
      </c>
      <c r="I245" s="364" t="s">
        <v>930</v>
      </c>
      <c r="J245" s="363" t="s">
        <v>609</v>
      </c>
      <c r="K245" s="364" t="s">
        <v>609</v>
      </c>
      <c r="L245" s="363" t="s">
        <v>932</v>
      </c>
      <c r="M245" s="382">
        <v>44579</v>
      </c>
      <c r="N245" s="70">
        <f t="shared" si="29"/>
        <v>1</v>
      </c>
      <c r="O245" s="70">
        <f t="shared" si="30"/>
        <v>1</v>
      </c>
      <c r="P245" s="135" t="str">
        <f t="shared" si="31"/>
        <v>Gastos_Gerais</v>
      </c>
    </row>
    <row r="246" spans="1:16" ht="25.5" x14ac:dyDescent="0.2">
      <c r="A246" s="374">
        <f t="shared" si="28"/>
        <v>243</v>
      </c>
      <c r="B246" s="358">
        <v>44579</v>
      </c>
      <c r="C246" s="383">
        <v>44562</v>
      </c>
      <c r="D246" s="360" t="s">
        <v>107</v>
      </c>
      <c r="E246" s="360" t="s">
        <v>320</v>
      </c>
      <c r="F246" s="361">
        <v>1000</v>
      </c>
      <c r="G246" s="362" t="s">
        <v>933</v>
      </c>
      <c r="H246" s="360" t="s">
        <v>127</v>
      </c>
      <c r="I246" s="364" t="s">
        <v>626</v>
      </c>
      <c r="J246" s="363" t="s">
        <v>609</v>
      </c>
      <c r="K246" s="364" t="s">
        <v>609</v>
      </c>
      <c r="L246" s="363" t="s">
        <v>932</v>
      </c>
      <c r="M246" s="382">
        <v>44579</v>
      </c>
      <c r="N246" s="70">
        <f t="shared" si="29"/>
        <v>1</v>
      </c>
      <c r="O246" s="70">
        <f t="shared" si="30"/>
        <v>1</v>
      </c>
      <c r="P246" s="135" t="str">
        <f t="shared" si="31"/>
        <v>Gastos_Gerais</v>
      </c>
    </row>
    <row r="247" spans="1:16" ht="25.5" x14ac:dyDescent="0.2">
      <c r="A247" s="374">
        <f t="shared" si="28"/>
        <v>244</v>
      </c>
      <c r="B247" s="358">
        <v>44579</v>
      </c>
      <c r="C247" s="383">
        <v>44562</v>
      </c>
      <c r="D247" s="360" t="s">
        <v>107</v>
      </c>
      <c r="E247" s="360" t="s">
        <v>320</v>
      </c>
      <c r="F247" s="361">
        <v>1000</v>
      </c>
      <c r="G247" s="360" t="s">
        <v>934</v>
      </c>
      <c r="H247" s="360" t="s">
        <v>588</v>
      </c>
      <c r="I247" s="364" t="s">
        <v>626</v>
      </c>
      <c r="J247" s="363" t="s">
        <v>609</v>
      </c>
      <c r="K247" s="364" t="s">
        <v>609</v>
      </c>
      <c r="L247" s="363" t="s">
        <v>932</v>
      </c>
      <c r="M247" s="382">
        <v>44579</v>
      </c>
      <c r="N247" s="70">
        <f t="shared" si="29"/>
        <v>1</v>
      </c>
      <c r="O247" s="70">
        <f t="shared" si="30"/>
        <v>1</v>
      </c>
      <c r="P247" s="135" t="str">
        <f t="shared" si="31"/>
        <v>Gastos_Gerais</v>
      </c>
    </row>
    <row r="248" spans="1:16" ht="25.5" x14ac:dyDescent="0.2">
      <c r="A248" s="374">
        <f t="shared" si="28"/>
        <v>245</v>
      </c>
      <c r="B248" s="358">
        <v>44579</v>
      </c>
      <c r="C248" s="383">
        <v>44562</v>
      </c>
      <c r="D248" s="360" t="s">
        <v>107</v>
      </c>
      <c r="E248" s="360" t="s">
        <v>320</v>
      </c>
      <c r="F248" s="361">
        <v>1000</v>
      </c>
      <c r="G248" s="360" t="s">
        <v>935</v>
      </c>
      <c r="H248" s="360" t="s">
        <v>128</v>
      </c>
      <c r="I248" s="364" t="s">
        <v>626</v>
      </c>
      <c r="J248" s="363" t="s">
        <v>609</v>
      </c>
      <c r="K248" s="364" t="s">
        <v>609</v>
      </c>
      <c r="L248" s="363" t="s">
        <v>932</v>
      </c>
      <c r="M248" s="382">
        <v>44579</v>
      </c>
      <c r="N248" s="70">
        <f t="shared" si="29"/>
        <v>1</v>
      </c>
      <c r="O248" s="70">
        <f t="shared" si="30"/>
        <v>1</v>
      </c>
      <c r="P248" s="135" t="str">
        <f t="shared" si="31"/>
        <v>Gastos_Gerais</v>
      </c>
    </row>
    <row r="249" spans="1:16" ht="25.5" x14ac:dyDescent="0.2">
      <c r="A249" s="374">
        <f t="shared" si="28"/>
        <v>246</v>
      </c>
      <c r="B249" s="358">
        <v>44579</v>
      </c>
      <c r="C249" s="383">
        <v>44562</v>
      </c>
      <c r="D249" s="360" t="s">
        <v>107</v>
      </c>
      <c r="E249" s="360" t="s">
        <v>320</v>
      </c>
      <c r="F249" s="361">
        <v>1000</v>
      </c>
      <c r="G249" s="360" t="s">
        <v>843</v>
      </c>
      <c r="H249" s="360" t="s">
        <v>123</v>
      </c>
      <c r="I249" s="364" t="s">
        <v>626</v>
      </c>
      <c r="J249" s="363" t="s">
        <v>609</v>
      </c>
      <c r="K249" s="364" t="s">
        <v>609</v>
      </c>
      <c r="L249" s="363">
        <v>143316</v>
      </c>
      <c r="M249" s="382">
        <v>44579</v>
      </c>
      <c r="N249" s="70">
        <f t="shared" si="29"/>
        <v>1</v>
      </c>
      <c r="O249" s="70">
        <f t="shared" si="30"/>
        <v>1</v>
      </c>
      <c r="P249" s="135" t="str">
        <f t="shared" si="31"/>
        <v>Gastos_Gerais</v>
      </c>
    </row>
    <row r="250" spans="1:16" ht="25.5" x14ac:dyDescent="0.2">
      <c r="A250" s="374">
        <f t="shared" si="28"/>
        <v>247</v>
      </c>
      <c r="B250" s="358">
        <v>44579</v>
      </c>
      <c r="C250" s="383">
        <v>44531</v>
      </c>
      <c r="D250" s="360" t="s">
        <v>107</v>
      </c>
      <c r="E250" s="360" t="s">
        <v>222</v>
      </c>
      <c r="F250" s="361">
        <v>2242.42</v>
      </c>
      <c r="G250" s="360" t="s">
        <v>647</v>
      </c>
      <c r="H250" s="360" t="s">
        <v>130</v>
      </c>
      <c r="I250" s="364" t="s">
        <v>648</v>
      </c>
      <c r="J250" s="363" t="s">
        <v>609</v>
      </c>
      <c r="K250" s="364" t="s">
        <v>420</v>
      </c>
      <c r="L250" s="363">
        <v>71285756</v>
      </c>
      <c r="M250" s="382">
        <v>44574</v>
      </c>
      <c r="N250" s="70">
        <f t="shared" si="29"/>
        <v>1</v>
      </c>
      <c r="O250" s="70">
        <f t="shared" si="30"/>
        <v>0</v>
      </c>
      <c r="P250" s="135" t="str">
        <f t="shared" si="31"/>
        <v>Gastos_Gerais</v>
      </c>
    </row>
    <row r="251" spans="1:16" ht="25.5" x14ac:dyDescent="0.2">
      <c r="A251" s="374">
        <f t="shared" si="28"/>
        <v>248</v>
      </c>
      <c r="B251" s="370">
        <v>44579</v>
      </c>
      <c r="C251" s="371">
        <v>44562</v>
      </c>
      <c r="D251" s="362" t="s">
        <v>107</v>
      </c>
      <c r="E251" s="362" t="s">
        <v>370</v>
      </c>
      <c r="F251" s="372">
        <v>130</v>
      </c>
      <c r="G251" s="362" t="s">
        <v>936</v>
      </c>
      <c r="H251" s="362" t="s">
        <v>122</v>
      </c>
      <c r="I251" s="364" t="s">
        <v>937</v>
      </c>
      <c r="J251" s="364" t="s">
        <v>629</v>
      </c>
      <c r="K251" s="364" t="s">
        <v>420</v>
      </c>
      <c r="L251" s="364">
        <v>24123</v>
      </c>
      <c r="M251" s="373">
        <v>44546</v>
      </c>
      <c r="N251" s="70">
        <f t="shared" si="29"/>
        <v>1</v>
      </c>
      <c r="O251" s="70">
        <f t="shared" si="30"/>
        <v>1</v>
      </c>
      <c r="P251" s="135" t="str">
        <f t="shared" si="31"/>
        <v>Gastos_Gerais</v>
      </c>
    </row>
    <row r="252" spans="1:16" ht="36" x14ac:dyDescent="0.2">
      <c r="A252" s="374">
        <f t="shared" si="28"/>
        <v>249</v>
      </c>
      <c r="B252" s="358">
        <v>44579</v>
      </c>
      <c r="C252" s="383">
        <v>44562</v>
      </c>
      <c r="D252" s="360" t="s">
        <v>107</v>
      </c>
      <c r="E252" s="377" t="s">
        <v>334</v>
      </c>
      <c r="F252" s="378">
        <v>120</v>
      </c>
      <c r="G252" s="377" t="s">
        <v>938</v>
      </c>
      <c r="H252" s="360" t="s">
        <v>132</v>
      </c>
      <c r="I252" s="364" t="s">
        <v>925</v>
      </c>
      <c r="J252" s="363" t="s">
        <v>629</v>
      </c>
      <c r="K252" s="364" t="s">
        <v>672</v>
      </c>
      <c r="L252" s="363">
        <v>143316</v>
      </c>
      <c r="M252" s="382">
        <v>44579</v>
      </c>
      <c r="N252" s="70">
        <f t="shared" si="29"/>
        <v>1</v>
      </c>
      <c r="O252" s="70">
        <f t="shared" si="30"/>
        <v>1</v>
      </c>
      <c r="P252" s="135" t="str">
        <f t="shared" si="31"/>
        <v>Gastos_Gerais</v>
      </c>
    </row>
    <row r="253" spans="1:16" ht="36" x14ac:dyDescent="0.2">
      <c r="A253" s="374">
        <f t="shared" si="28"/>
        <v>250</v>
      </c>
      <c r="B253" s="358">
        <v>44579</v>
      </c>
      <c r="C253" s="383">
        <v>44562</v>
      </c>
      <c r="D253" s="360" t="s">
        <v>107</v>
      </c>
      <c r="E253" s="360" t="s">
        <v>334</v>
      </c>
      <c r="F253" s="361">
        <v>120</v>
      </c>
      <c r="G253" s="362" t="s">
        <v>939</v>
      </c>
      <c r="H253" s="360" t="s">
        <v>128</v>
      </c>
      <c r="I253" s="364" t="s">
        <v>940</v>
      </c>
      <c r="J253" s="363" t="s">
        <v>629</v>
      </c>
      <c r="K253" s="364" t="s">
        <v>672</v>
      </c>
      <c r="L253" s="363">
        <v>143713</v>
      </c>
      <c r="M253" s="382">
        <v>44579</v>
      </c>
      <c r="N253" s="70">
        <f t="shared" si="29"/>
        <v>1</v>
      </c>
      <c r="O253" s="70">
        <f t="shared" si="30"/>
        <v>1</v>
      </c>
      <c r="P253" s="135" t="str">
        <f t="shared" si="31"/>
        <v>Gastos_Gerais</v>
      </c>
    </row>
    <row r="254" spans="1:16" ht="25.5" x14ac:dyDescent="0.2">
      <c r="A254" s="374">
        <f t="shared" si="28"/>
        <v>251</v>
      </c>
      <c r="B254" s="358">
        <v>44579</v>
      </c>
      <c r="C254" s="383">
        <v>44562</v>
      </c>
      <c r="D254" s="360" t="s">
        <v>107</v>
      </c>
      <c r="E254" s="360" t="s">
        <v>358</v>
      </c>
      <c r="F254" s="361">
        <v>175</v>
      </c>
      <c r="G254" s="362" t="s">
        <v>697</v>
      </c>
      <c r="H254" s="360" t="s">
        <v>127</v>
      </c>
      <c r="I254" s="364" t="s">
        <v>631</v>
      </c>
      <c r="J254" s="363" t="s">
        <v>629</v>
      </c>
      <c r="K254" s="364" t="s">
        <v>609</v>
      </c>
      <c r="L254" s="363">
        <v>5</v>
      </c>
      <c r="M254" s="382">
        <v>44579</v>
      </c>
      <c r="N254" s="70">
        <f t="shared" si="29"/>
        <v>1</v>
      </c>
      <c r="O254" s="70">
        <f t="shared" si="30"/>
        <v>1</v>
      </c>
      <c r="P254" s="135" t="str">
        <f t="shared" si="31"/>
        <v>Gastos_Gerais</v>
      </c>
    </row>
    <row r="255" spans="1:16" ht="36" x14ac:dyDescent="0.2">
      <c r="A255" s="374">
        <f t="shared" si="28"/>
        <v>252</v>
      </c>
      <c r="B255" s="358">
        <v>44579</v>
      </c>
      <c r="C255" s="383">
        <v>44562</v>
      </c>
      <c r="D255" s="360" t="s">
        <v>107</v>
      </c>
      <c r="E255" s="377" t="s">
        <v>334</v>
      </c>
      <c r="F255" s="378">
        <v>120</v>
      </c>
      <c r="G255" s="379" t="s">
        <v>941</v>
      </c>
      <c r="H255" s="360" t="s">
        <v>132</v>
      </c>
      <c r="I255" s="364" t="s">
        <v>927</v>
      </c>
      <c r="J255" s="363" t="s">
        <v>629</v>
      </c>
      <c r="K255" s="364" t="s">
        <v>661</v>
      </c>
      <c r="L255" s="363">
        <v>3391507</v>
      </c>
      <c r="M255" s="382">
        <v>44579</v>
      </c>
      <c r="N255" s="70">
        <f t="shared" si="29"/>
        <v>1</v>
      </c>
      <c r="O255" s="70">
        <f t="shared" si="30"/>
        <v>1</v>
      </c>
      <c r="P255" s="135" t="str">
        <f t="shared" si="31"/>
        <v>Gastos_Gerais</v>
      </c>
    </row>
    <row r="256" spans="1:16" ht="36" x14ac:dyDescent="0.2">
      <c r="A256" s="374">
        <f t="shared" ref="A256:A309" si="32">IF(B256="","",ROW()-ROW($A$3))</f>
        <v>253</v>
      </c>
      <c r="B256" s="358">
        <v>44579</v>
      </c>
      <c r="C256" s="383">
        <v>44562</v>
      </c>
      <c r="D256" s="360" t="s">
        <v>107</v>
      </c>
      <c r="E256" s="377" t="s">
        <v>334</v>
      </c>
      <c r="F256" s="378">
        <v>120</v>
      </c>
      <c r="G256" s="377" t="s">
        <v>942</v>
      </c>
      <c r="H256" s="360" t="s">
        <v>132</v>
      </c>
      <c r="I256" s="364" t="s">
        <v>943</v>
      </c>
      <c r="J256" s="363" t="s">
        <v>629</v>
      </c>
      <c r="K256" s="364" t="s">
        <v>661</v>
      </c>
      <c r="L256" s="363">
        <v>33458905</v>
      </c>
      <c r="M256" s="382">
        <v>44579</v>
      </c>
      <c r="N256" s="70">
        <f t="shared" si="29"/>
        <v>1</v>
      </c>
      <c r="O256" s="70">
        <f t="shared" si="30"/>
        <v>1</v>
      </c>
      <c r="P256" s="135" t="str">
        <f t="shared" si="31"/>
        <v>Gastos_Gerais</v>
      </c>
    </row>
    <row r="257" spans="1:16" ht="25.5" x14ac:dyDescent="0.2">
      <c r="A257" s="374">
        <f t="shared" si="32"/>
        <v>254</v>
      </c>
      <c r="B257" s="358">
        <v>44580</v>
      </c>
      <c r="C257" s="383">
        <v>44197</v>
      </c>
      <c r="D257" s="360" t="s">
        <v>96</v>
      </c>
      <c r="E257" s="360" t="s">
        <v>204</v>
      </c>
      <c r="F257" s="361">
        <v>16976.939999999999</v>
      </c>
      <c r="G257" s="360" t="s">
        <v>944</v>
      </c>
      <c r="H257" s="360" t="s">
        <v>119</v>
      </c>
      <c r="I257" s="364" t="s">
        <v>945</v>
      </c>
      <c r="J257" s="363" t="s">
        <v>609</v>
      </c>
      <c r="K257" s="364" t="s">
        <v>609</v>
      </c>
      <c r="L257" s="363">
        <v>490565</v>
      </c>
      <c r="M257" s="382">
        <v>44567</v>
      </c>
      <c r="N257" s="70">
        <f t="shared" si="29"/>
        <v>1</v>
      </c>
      <c r="O257" s="70">
        <f t="shared" si="30"/>
        <v>-11</v>
      </c>
      <c r="P257" s="135" t="str">
        <f t="shared" si="31"/>
        <v>Gastos_com_Pessoal</v>
      </c>
    </row>
    <row r="258" spans="1:16" ht="48" x14ac:dyDescent="0.2">
      <c r="A258" s="374">
        <f t="shared" si="32"/>
        <v>255</v>
      </c>
      <c r="B258" s="358">
        <v>44580</v>
      </c>
      <c r="C258" s="383">
        <v>44562</v>
      </c>
      <c r="D258" s="360" t="s">
        <v>107</v>
      </c>
      <c r="E258" s="360" t="s">
        <v>397</v>
      </c>
      <c r="F258" s="395">
        <v>18936</v>
      </c>
      <c r="G258" s="360" t="s">
        <v>946</v>
      </c>
      <c r="H258" s="360" t="s">
        <v>119</v>
      </c>
      <c r="I258" s="364" t="s">
        <v>947</v>
      </c>
      <c r="J258" s="363" t="s">
        <v>609</v>
      </c>
      <c r="K258" s="364" t="s">
        <v>420</v>
      </c>
      <c r="L258" s="363">
        <v>57515</v>
      </c>
      <c r="M258" s="382">
        <v>44578</v>
      </c>
      <c r="N258" s="70">
        <f t="shared" si="29"/>
        <v>1</v>
      </c>
      <c r="O258" s="70">
        <f t="shared" si="30"/>
        <v>1</v>
      </c>
      <c r="P258" s="135" t="str">
        <f t="shared" si="31"/>
        <v>Gastos_Gerais</v>
      </c>
    </row>
    <row r="259" spans="1:16" ht="36" x14ac:dyDescent="0.2">
      <c r="A259" s="374">
        <f t="shared" si="32"/>
        <v>256</v>
      </c>
      <c r="B259" s="358">
        <v>44580</v>
      </c>
      <c r="C259" s="383">
        <v>44531</v>
      </c>
      <c r="D259" s="360" t="s">
        <v>107</v>
      </c>
      <c r="E259" s="360" t="s">
        <v>282</v>
      </c>
      <c r="F259" s="361">
        <v>200.32</v>
      </c>
      <c r="G259" s="360" t="s">
        <v>948</v>
      </c>
      <c r="H259" s="360" t="s">
        <v>119</v>
      </c>
      <c r="I259" s="364" t="s">
        <v>949</v>
      </c>
      <c r="J259" s="363" t="s">
        <v>609</v>
      </c>
      <c r="K259" s="364" t="s">
        <v>950</v>
      </c>
      <c r="L259" s="363">
        <v>1708</v>
      </c>
      <c r="M259" s="382">
        <v>44580</v>
      </c>
      <c r="N259" s="70">
        <f t="shared" si="29"/>
        <v>1</v>
      </c>
      <c r="O259" s="70">
        <f t="shared" si="30"/>
        <v>0</v>
      </c>
      <c r="P259" s="135" t="str">
        <f t="shared" si="31"/>
        <v>Gastos_Gerais</v>
      </c>
    </row>
    <row r="260" spans="1:16" ht="36" x14ac:dyDescent="0.2">
      <c r="A260" s="374">
        <f t="shared" si="32"/>
        <v>257</v>
      </c>
      <c r="B260" s="358">
        <v>44580</v>
      </c>
      <c r="C260" s="383">
        <v>44531</v>
      </c>
      <c r="D260" s="360" t="s">
        <v>107</v>
      </c>
      <c r="E260" s="360" t="s">
        <v>282</v>
      </c>
      <c r="F260" s="361">
        <v>621</v>
      </c>
      <c r="G260" s="360" t="s">
        <v>951</v>
      </c>
      <c r="H260" s="360" t="s">
        <v>119</v>
      </c>
      <c r="I260" s="364" t="s">
        <v>949</v>
      </c>
      <c r="J260" s="363" t="s">
        <v>609</v>
      </c>
      <c r="K260" s="364" t="s">
        <v>950</v>
      </c>
      <c r="L260" s="363">
        <v>5952</v>
      </c>
      <c r="M260" s="382">
        <v>44580</v>
      </c>
      <c r="N260" s="70">
        <f t="shared" si="29"/>
        <v>1</v>
      </c>
      <c r="O260" s="70">
        <f t="shared" si="30"/>
        <v>0</v>
      </c>
      <c r="P260" s="135" t="str">
        <f t="shared" si="31"/>
        <v>Gastos_Gerais</v>
      </c>
    </row>
    <row r="261" spans="1:16" ht="25.5" x14ac:dyDescent="0.2">
      <c r="A261" s="374">
        <f t="shared" si="32"/>
        <v>258</v>
      </c>
      <c r="B261" s="358">
        <v>44580</v>
      </c>
      <c r="C261" s="383">
        <v>44562</v>
      </c>
      <c r="D261" s="360" t="s">
        <v>107</v>
      </c>
      <c r="E261" s="360" t="s">
        <v>224</v>
      </c>
      <c r="F261" s="361">
        <v>30576.55</v>
      </c>
      <c r="G261" s="360" t="s">
        <v>649</v>
      </c>
      <c r="H261" s="360" t="s">
        <v>546</v>
      </c>
      <c r="I261" s="364" t="s">
        <v>650</v>
      </c>
      <c r="J261" s="363" t="s">
        <v>609</v>
      </c>
      <c r="K261" s="364" t="s">
        <v>610</v>
      </c>
      <c r="L261" s="363" t="s">
        <v>952</v>
      </c>
      <c r="M261" s="382">
        <v>44580</v>
      </c>
      <c r="N261" s="70">
        <f t="shared" si="29"/>
        <v>1</v>
      </c>
      <c r="O261" s="70">
        <f t="shared" si="30"/>
        <v>1</v>
      </c>
      <c r="P261" s="135" t="str">
        <f t="shared" si="31"/>
        <v>Gastos_Gerais</v>
      </c>
    </row>
    <row r="262" spans="1:16" ht="25.5" x14ac:dyDescent="0.2">
      <c r="A262" s="374">
        <f t="shared" si="32"/>
        <v>259</v>
      </c>
      <c r="B262" s="375">
        <v>44580</v>
      </c>
      <c r="C262" s="383">
        <v>44531</v>
      </c>
      <c r="D262" s="377" t="s">
        <v>107</v>
      </c>
      <c r="E262" s="377" t="s">
        <v>226</v>
      </c>
      <c r="F262" s="378">
        <v>129.99</v>
      </c>
      <c r="G262" s="377" t="s">
        <v>694</v>
      </c>
      <c r="H262" s="377" t="s">
        <v>128</v>
      </c>
      <c r="I262" s="381" t="s">
        <v>953</v>
      </c>
      <c r="J262" s="363" t="s">
        <v>609</v>
      </c>
      <c r="K262" s="364" t="s">
        <v>610</v>
      </c>
      <c r="L262" s="363" t="s">
        <v>954</v>
      </c>
      <c r="M262" s="382">
        <v>44580</v>
      </c>
      <c r="N262" s="70">
        <f t="shared" si="29"/>
        <v>1</v>
      </c>
      <c r="O262" s="70">
        <f t="shared" si="30"/>
        <v>0</v>
      </c>
      <c r="P262" s="135" t="str">
        <f t="shared" si="31"/>
        <v>Gastos_Gerais</v>
      </c>
    </row>
    <row r="263" spans="1:16" ht="25.5" x14ac:dyDescent="0.2">
      <c r="A263" s="374">
        <f t="shared" si="32"/>
        <v>260</v>
      </c>
      <c r="B263" s="358">
        <v>44580</v>
      </c>
      <c r="C263" s="383">
        <v>44531</v>
      </c>
      <c r="D263" s="360" t="s">
        <v>107</v>
      </c>
      <c r="E263" s="360" t="s">
        <v>226</v>
      </c>
      <c r="F263" s="361">
        <v>129.99</v>
      </c>
      <c r="G263" s="360" t="s">
        <v>694</v>
      </c>
      <c r="H263" s="360" t="s">
        <v>127</v>
      </c>
      <c r="I263" s="364" t="s">
        <v>953</v>
      </c>
      <c r="J263" s="363" t="s">
        <v>609</v>
      </c>
      <c r="K263" s="364" t="s">
        <v>610</v>
      </c>
      <c r="L263" s="363" t="s">
        <v>955</v>
      </c>
      <c r="M263" s="382">
        <v>44580</v>
      </c>
      <c r="N263" s="70">
        <f t="shared" si="29"/>
        <v>1</v>
      </c>
      <c r="O263" s="70">
        <f t="shared" si="30"/>
        <v>0</v>
      </c>
      <c r="P263" s="135" t="str">
        <f t="shared" si="31"/>
        <v>Gastos_Gerais</v>
      </c>
    </row>
    <row r="264" spans="1:16" ht="25.5" x14ac:dyDescent="0.2">
      <c r="A264" s="374">
        <f t="shared" si="32"/>
        <v>261</v>
      </c>
      <c r="B264" s="375">
        <v>44580</v>
      </c>
      <c r="C264" s="383">
        <v>44531</v>
      </c>
      <c r="D264" s="377" t="s">
        <v>107</v>
      </c>
      <c r="E264" s="377" t="s">
        <v>226</v>
      </c>
      <c r="F264" s="378">
        <v>129.99</v>
      </c>
      <c r="G264" s="377" t="s">
        <v>694</v>
      </c>
      <c r="H264" s="377" t="s">
        <v>130</v>
      </c>
      <c r="I264" s="381" t="s">
        <v>953</v>
      </c>
      <c r="J264" s="380" t="s">
        <v>609</v>
      </c>
      <c r="K264" s="381" t="s">
        <v>610</v>
      </c>
      <c r="L264" s="380" t="s">
        <v>956</v>
      </c>
      <c r="M264" s="382">
        <v>44580</v>
      </c>
      <c r="N264" s="70">
        <f t="shared" si="29"/>
        <v>1</v>
      </c>
      <c r="O264" s="70">
        <f t="shared" si="30"/>
        <v>0</v>
      </c>
      <c r="P264" s="135" t="str">
        <f t="shared" si="31"/>
        <v>Gastos_Gerais</v>
      </c>
    </row>
    <row r="265" spans="1:16" ht="25.5" x14ac:dyDescent="0.2">
      <c r="A265" s="374">
        <f t="shared" si="32"/>
        <v>262</v>
      </c>
      <c r="B265" s="375">
        <v>44580</v>
      </c>
      <c r="C265" s="383">
        <v>44531</v>
      </c>
      <c r="D265" s="377" t="s">
        <v>107</v>
      </c>
      <c r="E265" s="377" t="s">
        <v>226</v>
      </c>
      <c r="F265" s="378">
        <v>129.99</v>
      </c>
      <c r="G265" s="377" t="s">
        <v>694</v>
      </c>
      <c r="H265" s="377" t="s">
        <v>121</v>
      </c>
      <c r="I265" s="381" t="s">
        <v>953</v>
      </c>
      <c r="J265" s="380" t="s">
        <v>609</v>
      </c>
      <c r="K265" s="364" t="s">
        <v>610</v>
      </c>
      <c r="L265" s="363" t="s">
        <v>957</v>
      </c>
      <c r="M265" s="382">
        <v>44580</v>
      </c>
      <c r="N265" s="70">
        <f t="shared" si="29"/>
        <v>1</v>
      </c>
      <c r="O265" s="70">
        <f t="shared" si="30"/>
        <v>0</v>
      </c>
      <c r="P265" s="135" t="str">
        <f t="shared" si="31"/>
        <v>Gastos_Gerais</v>
      </c>
    </row>
    <row r="266" spans="1:16" ht="25.5" x14ac:dyDescent="0.2">
      <c r="A266" s="374">
        <f t="shared" si="32"/>
        <v>263</v>
      </c>
      <c r="B266" s="375">
        <v>44580</v>
      </c>
      <c r="C266" s="383">
        <v>44531</v>
      </c>
      <c r="D266" s="377" t="s">
        <v>107</v>
      </c>
      <c r="E266" s="377" t="s">
        <v>226</v>
      </c>
      <c r="F266" s="378">
        <v>164.48</v>
      </c>
      <c r="G266" s="377" t="s">
        <v>694</v>
      </c>
      <c r="H266" s="377" t="s">
        <v>124</v>
      </c>
      <c r="I266" s="381" t="s">
        <v>953</v>
      </c>
      <c r="J266" s="380" t="s">
        <v>609</v>
      </c>
      <c r="K266" s="381" t="s">
        <v>610</v>
      </c>
      <c r="L266" s="380" t="s">
        <v>958</v>
      </c>
      <c r="M266" s="385">
        <v>44580</v>
      </c>
      <c r="N266" s="70">
        <f t="shared" si="29"/>
        <v>1</v>
      </c>
      <c r="O266" s="70">
        <f t="shared" si="30"/>
        <v>0</v>
      </c>
      <c r="P266" s="135" t="str">
        <f t="shared" si="31"/>
        <v>Gastos_Gerais</v>
      </c>
    </row>
    <row r="267" spans="1:16" ht="25.5" x14ac:dyDescent="0.2">
      <c r="A267" s="374">
        <f t="shared" si="32"/>
        <v>264</v>
      </c>
      <c r="B267" s="375">
        <v>44580</v>
      </c>
      <c r="C267" s="383">
        <v>44531</v>
      </c>
      <c r="D267" s="377" t="s">
        <v>107</v>
      </c>
      <c r="E267" s="377" t="s">
        <v>226</v>
      </c>
      <c r="F267" s="378">
        <v>118.02</v>
      </c>
      <c r="G267" s="377" t="s">
        <v>694</v>
      </c>
      <c r="H267" s="377" t="s">
        <v>588</v>
      </c>
      <c r="I267" s="381" t="s">
        <v>654</v>
      </c>
      <c r="J267" s="380" t="s">
        <v>609</v>
      </c>
      <c r="K267" s="381" t="s">
        <v>610</v>
      </c>
      <c r="L267" s="363" t="s">
        <v>959</v>
      </c>
      <c r="M267" s="382">
        <v>44580</v>
      </c>
      <c r="N267" s="70">
        <f t="shared" si="29"/>
        <v>1</v>
      </c>
      <c r="O267" s="70">
        <f t="shared" si="30"/>
        <v>0</v>
      </c>
      <c r="P267" s="135" t="str">
        <f t="shared" si="31"/>
        <v>Gastos_Gerais</v>
      </c>
    </row>
    <row r="268" spans="1:16" ht="25.5" x14ac:dyDescent="0.2">
      <c r="A268" s="374">
        <f t="shared" si="32"/>
        <v>265</v>
      </c>
      <c r="B268" s="358">
        <v>44580</v>
      </c>
      <c r="C268" s="383">
        <v>44531</v>
      </c>
      <c r="D268" s="360" t="s">
        <v>107</v>
      </c>
      <c r="E268" s="360" t="s">
        <v>226</v>
      </c>
      <c r="F268" s="361">
        <v>118.02</v>
      </c>
      <c r="G268" s="360" t="s">
        <v>694</v>
      </c>
      <c r="H268" s="360" t="s">
        <v>123</v>
      </c>
      <c r="I268" s="364" t="s">
        <v>654</v>
      </c>
      <c r="J268" s="364" t="s">
        <v>609</v>
      </c>
      <c r="K268" s="364" t="s">
        <v>610</v>
      </c>
      <c r="L268" s="363" t="s">
        <v>960</v>
      </c>
      <c r="M268" s="382">
        <v>44580</v>
      </c>
      <c r="N268" s="70">
        <f t="shared" si="29"/>
        <v>1</v>
      </c>
      <c r="O268" s="70">
        <f t="shared" si="30"/>
        <v>0</v>
      </c>
      <c r="P268" s="135" t="str">
        <f t="shared" si="31"/>
        <v>Gastos_Gerais</v>
      </c>
    </row>
    <row r="269" spans="1:16" ht="25.5" x14ac:dyDescent="0.2">
      <c r="A269" s="374">
        <f t="shared" si="32"/>
        <v>266</v>
      </c>
      <c r="B269" s="358">
        <v>44580</v>
      </c>
      <c r="C269" s="383">
        <v>44531</v>
      </c>
      <c r="D269" s="360" t="s">
        <v>107</v>
      </c>
      <c r="E269" s="360" t="s">
        <v>226</v>
      </c>
      <c r="F269" s="361">
        <v>102.07</v>
      </c>
      <c r="G269" s="360" t="s">
        <v>694</v>
      </c>
      <c r="H269" s="360" t="s">
        <v>126</v>
      </c>
      <c r="I269" s="364" t="s">
        <v>654</v>
      </c>
      <c r="J269" s="364" t="s">
        <v>609</v>
      </c>
      <c r="K269" s="364" t="s">
        <v>610</v>
      </c>
      <c r="L269" s="363" t="s">
        <v>961</v>
      </c>
      <c r="M269" s="382">
        <v>44580</v>
      </c>
      <c r="N269" s="70">
        <f t="shared" si="29"/>
        <v>1</v>
      </c>
      <c r="O269" s="70">
        <f t="shared" si="30"/>
        <v>0</v>
      </c>
      <c r="P269" s="135" t="str">
        <f t="shared" si="31"/>
        <v>Gastos_Gerais</v>
      </c>
    </row>
    <row r="270" spans="1:16" ht="25.5" x14ac:dyDescent="0.2">
      <c r="A270" s="374">
        <f t="shared" si="32"/>
        <v>267</v>
      </c>
      <c r="B270" s="358">
        <v>44580</v>
      </c>
      <c r="C270" s="383">
        <v>44531</v>
      </c>
      <c r="D270" s="360" t="s">
        <v>107</v>
      </c>
      <c r="E270" s="360" t="s">
        <v>226</v>
      </c>
      <c r="F270" s="361">
        <v>118.02</v>
      </c>
      <c r="G270" s="360" t="s">
        <v>694</v>
      </c>
      <c r="H270" s="360" t="s">
        <v>131</v>
      </c>
      <c r="I270" s="364" t="s">
        <v>654</v>
      </c>
      <c r="J270" s="364" t="s">
        <v>609</v>
      </c>
      <c r="K270" s="364" t="s">
        <v>610</v>
      </c>
      <c r="L270" s="363" t="s">
        <v>962</v>
      </c>
      <c r="M270" s="382">
        <v>44580</v>
      </c>
      <c r="N270" s="70">
        <f t="shared" si="29"/>
        <v>1</v>
      </c>
      <c r="O270" s="70">
        <f t="shared" si="30"/>
        <v>0</v>
      </c>
      <c r="P270" s="135" t="str">
        <f t="shared" si="31"/>
        <v>Gastos_Gerais</v>
      </c>
    </row>
    <row r="271" spans="1:16" ht="25.5" x14ac:dyDescent="0.2">
      <c r="A271" s="374">
        <f t="shared" si="32"/>
        <v>268</v>
      </c>
      <c r="B271" s="358">
        <v>44580</v>
      </c>
      <c r="C271" s="383">
        <v>44531</v>
      </c>
      <c r="D271" s="360" t="s">
        <v>107</v>
      </c>
      <c r="E271" s="360" t="s">
        <v>230</v>
      </c>
      <c r="F271" s="395">
        <v>771.99</v>
      </c>
      <c r="G271" s="360" t="s">
        <v>763</v>
      </c>
      <c r="H271" s="360" t="s">
        <v>588</v>
      </c>
      <c r="I271" s="364" t="s">
        <v>654</v>
      </c>
      <c r="J271" s="363" t="s">
        <v>609</v>
      </c>
      <c r="K271" s="364" t="s">
        <v>610</v>
      </c>
      <c r="L271" s="363" t="s">
        <v>963</v>
      </c>
      <c r="M271" s="382">
        <v>44580</v>
      </c>
      <c r="N271" s="70">
        <f t="shared" si="29"/>
        <v>1</v>
      </c>
      <c r="O271" s="70">
        <f t="shared" si="30"/>
        <v>0</v>
      </c>
      <c r="P271" s="135" t="str">
        <f t="shared" si="31"/>
        <v>Gastos_Gerais</v>
      </c>
    </row>
    <row r="272" spans="1:16" ht="25.5" x14ac:dyDescent="0.2">
      <c r="A272" s="374">
        <f t="shared" si="32"/>
        <v>269</v>
      </c>
      <c r="B272" s="358">
        <v>44580</v>
      </c>
      <c r="C272" s="383">
        <v>44531</v>
      </c>
      <c r="D272" s="360" t="s">
        <v>107</v>
      </c>
      <c r="E272" s="360" t="s">
        <v>230</v>
      </c>
      <c r="F272" s="361">
        <v>771.99</v>
      </c>
      <c r="G272" s="360" t="s">
        <v>763</v>
      </c>
      <c r="H272" s="360" t="s">
        <v>123</v>
      </c>
      <c r="I272" s="364" t="s">
        <v>654</v>
      </c>
      <c r="J272" s="363" t="s">
        <v>609</v>
      </c>
      <c r="K272" s="364" t="s">
        <v>610</v>
      </c>
      <c r="L272" s="363" t="s">
        <v>964</v>
      </c>
      <c r="M272" s="382">
        <v>44580</v>
      </c>
      <c r="N272" s="70">
        <f t="shared" si="29"/>
        <v>1</v>
      </c>
      <c r="O272" s="70">
        <f t="shared" si="30"/>
        <v>0</v>
      </c>
      <c r="P272" s="135" t="str">
        <f t="shared" si="31"/>
        <v>Gastos_Gerais</v>
      </c>
    </row>
    <row r="273" spans="1:16" ht="25.5" x14ac:dyDescent="0.2">
      <c r="A273" s="374">
        <f t="shared" si="32"/>
        <v>270</v>
      </c>
      <c r="B273" s="358">
        <v>44580</v>
      </c>
      <c r="C273" s="383">
        <v>44531</v>
      </c>
      <c r="D273" s="360" t="s">
        <v>107</v>
      </c>
      <c r="E273" s="360" t="s">
        <v>230</v>
      </c>
      <c r="F273" s="361">
        <v>986</v>
      </c>
      <c r="G273" s="360" t="s">
        <v>763</v>
      </c>
      <c r="H273" s="360" t="s">
        <v>131</v>
      </c>
      <c r="I273" s="364" t="s">
        <v>654</v>
      </c>
      <c r="J273" s="363" t="s">
        <v>609</v>
      </c>
      <c r="K273" s="364" t="s">
        <v>610</v>
      </c>
      <c r="L273" s="363" t="s">
        <v>965</v>
      </c>
      <c r="M273" s="382">
        <v>44580</v>
      </c>
      <c r="N273" s="70">
        <f t="shared" si="29"/>
        <v>1</v>
      </c>
      <c r="O273" s="70">
        <f t="shared" si="30"/>
        <v>0</v>
      </c>
      <c r="P273" s="135" t="str">
        <f t="shared" si="31"/>
        <v>Gastos_Gerais</v>
      </c>
    </row>
    <row r="274" spans="1:16" ht="25.5" x14ac:dyDescent="0.2">
      <c r="A274" s="374">
        <f t="shared" si="32"/>
        <v>271</v>
      </c>
      <c r="B274" s="370">
        <v>44580</v>
      </c>
      <c r="C274" s="371">
        <v>44531</v>
      </c>
      <c r="D274" s="362" t="s">
        <v>107</v>
      </c>
      <c r="E274" s="362" t="s">
        <v>228</v>
      </c>
      <c r="F274" s="372">
        <v>104.03</v>
      </c>
      <c r="G274" s="362" t="s">
        <v>966</v>
      </c>
      <c r="H274" s="362" t="s">
        <v>131</v>
      </c>
      <c r="I274" s="364" t="s">
        <v>953</v>
      </c>
      <c r="J274" s="363" t="s">
        <v>609</v>
      </c>
      <c r="K274" s="364" t="s">
        <v>610</v>
      </c>
      <c r="L274" s="363">
        <v>1309400135</v>
      </c>
      <c r="M274" s="382">
        <v>44580</v>
      </c>
      <c r="N274" s="70">
        <f t="shared" si="29"/>
        <v>1</v>
      </c>
      <c r="O274" s="70">
        <f t="shared" si="30"/>
        <v>0</v>
      </c>
      <c r="P274" s="135" t="str">
        <f t="shared" si="31"/>
        <v>Gastos_Gerais</v>
      </c>
    </row>
    <row r="275" spans="1:16" ht="41.25" customHeight="1" x14ac:dyDescent="0.2">
      <c r="A275" s="374">
        <f t="shared" si="32"/>
        <v>272</v>
      </c>
      <c r="B275" s="358">
        <v>44580</v>
      </c>
      <c r="C275" s="383">
        <v>44562</v>
      </c>
      <c r="D275" s="360" t="s">
        <v>107</v>
      </c>
      <c r="E275" s="377" t="s">
        <v>334</v>
      </c>
      <c r="F275" s="378">
        <v>120</v>
      </c>
      <c r="G275" s="377" t="s">
        <v>967</v>
      </c>
      <c r="H275" s="360" t="s">
        <v>132</v>
      </c>
      <c r="I275" s="364" t="s">
        <v>927</v>
      </c>
      <c r="J275" s="363" t="s">
        <v>629</v>
      </c>
      <c r="K275" s="364" t="s">
        <v>661</v>
      </c>
      <c r="L275" s="363">
        <v>142086</v>
      </c>
      <c r="M275" s="382">
        <v>44580</v>
      </c>
      <c r="N275" s="70">
        <f t="shared" si="29"/>
        <v>1</v>
      </c>
      <c r="O275" s="70">
        <f t="shared" si="30"/>
        <v>1</v>
      </c>
      <c r="P275" s="135" t="str">
        <f t="shared" si="31"/>
        <v>Gastos_Gerais</v>
      </c>
    </row>
    <row r="276" spans="1:16" ht="48" x14ac:dyDescent="0.2">
      <c r="A276" s="374">
        <f t="shared" si="32"/>
        <v>273</v>
      </c>
      <c r="B276" s="358">
        <v>44580</v>
      </c>
      <c r="C276" s="383">
        <v>44562</v>
      </c>
      <c r="D276" s="360" t="s">
        <v>107</v>
      </c>
      <c r="E276" s="377" t="s">
        <v>334</v>
      </c>
      <c r="F276" s="378">
        <v>120</v>
      </c>
      <c r="G276" s="377" t="s">
        <v>968</v>
      </c>
      <c r="H276" s="360" t="s">
        <v>132</v>
      </c>
      <c r="I276" s="364" t="s">
        <v>925</v>
      </c>
      <c r="J276" s="363" t="s">
        <v>629</v>
      </c>
      <c r="K276" s="364" t="s">
        <v>672</v>
      </c>
      <c r="L276" s="363">
        <v>142213</v>
      </c>
      <c r="M276" s="382">
        <v>44580</v>
      </c>
      <c r="N276" s="70">
        <f t="shared" si="29"/>
        <v>1</v>
      </c>
      <c r="O276" s="70">
        <f t="shared" si="30"/>
        <v>1</v>
      </c>
      <c r="P276" s="135" t="str">
        <f t="shared" si="31"/>
        <v>Gastos_Gerais</v>
      </c>
    </row>
    <row r="277" spans="1:16" ht="25.5" x14ac:dyDescent="0.2">
      <c r="A277" s="374">
        <f t="shared" si="32"/>
        <v>274</v>
      </c>
      <c r="B277" s="358">
        <v>44580</v>
      </c>
      <c r="C277" s="383">
        <v>44531</v>
      </c>
      <c r="D277" s="360" t="s">
        <v>96</v>
      </c>
      <c r="E277" s="360" t="s">
        <v>98</v>
      </c>
      <c r="F277" s="361">
        <v>205869.92</v>
      </c>
      <c r="G277" s="360" t="s">
        <v>969</v>
      </c>
      <c r="H277" s="360" t="s">
        <v>119</v>
      </c>
      <c r="I277" s="364" t="s">
        <v>970</v>
      </c>
      <c r="J277" s="363" t="s">
        <v>629</v>
      </c>
      <c r="K277" s="364" t="s">
        <v>661</v>
      </c>
      <c r="L277" s="363">
        <v>49530084</v>
      </c>
      <c r="M277" s="382">
        <v>44580</v>
      </c>
      <c r="N277" s="70">
        <f t="shared" si="29"/>
        <v>1</v>
      </c>
      <c r="O277" s="70">
        <f t="shared" si="30"/>
        <v>0</v>
      </c>
      <c r="P277" s="135" t="str">
        <f t="shared" si="31"/>
        <v>Gastos_com_Pessoal</v>
      </c>
    </row>
    <row r="278" spans="1:16" ht="25.5" x14ac:dyDescent="0.2">
      <c r="A278" s="374">
        <f t="shared" si="32"/>
        <v>275</v>
      </c>
      <c r="B278" s="358">
        <v>44580</v>
      </c>
      <c r="C278" s="383">
        <v>44531</v>
      </c>
      <c r="D278" s="360" t="s">
        <v>96</v>
      </c>
      <c r="E278" s="360" t="s">
        <v>171</v>
      </c>
      <c r="F278" s="361">
        <v>105589.98</v>
      </c>
      <c r="G278" s="360" t="s">
        <v>971</v>
      </c>
      <c r="H278" s="360" t="s">
        <v>119</v>
      </c>
      <c r="I278" s="364" t="s">
        <v>972</v>
      </c>
      <c r="J278" s="363" t="s">
        <v>629</v>
      </c>
      <c r="K278" s="364" t="s">
        <v>661</v>
      </c>
      <c r="L278" s="363">
        <v>49546783</v>
      </c>
      <c r="M278" s="382">
        <v>44580</v>
      </c>
      <c r="N278" s="70">
        <f t="shared" si="29"/>
        <v>1</v>
      </c>
      <c r="O278" s="70">
        <f t="shared" si="30"/>
        <v>0</v>
      </c>
      <c r="P278" s="135" t="str">
        <f t="shared" si="31"/>
        <v>Gastos_com_Pessoal</v>
      </c>
    </row>
    <row r="279" spans="1:16" ht="25.5" x14ac:dyDescent="0.2">
      <c r="A279" s="374">
        <f t="shared" si="32"/>
        <v>276</v>
      </c>
      <c r="B279" s="358">
        <v>44580</v>
      </c>
      <c r="C279" s="383">
        <v>44531</v>
      </c>
      <c r="D279" s="360" t="s">
        <v>96</v>
      </c>
      <c r="E279" s="360" t="s">
        <v>98</v>
      </c>
      <c r="F279" s="361">
        <v>64874.34</v>
      </c>
      <c r="G279" s="360" t="s">
        <v>973</v>
      </c>
      <c r="H279" s="360" t="s">
        <v>119</v>
      </c>
      <c r="I279" s="364" t="s">
        <v>528</v>
      </c>
      <c r="J279" s="363" t="s">
        <v>629</v>
      </c>
      <c r="K279" s="364" t="s">
        <v>661</v>
      </c>
      <c r="L279" s="363">
        <v>49584076</v>
      </c>
      <c r="M279" s="382">
        <v>44580</v>
      </c>
      <c r="N279" s="70">
        <f t="shared" si="29"/>
        <v>1</v>
      </c>
      <c r="O279" s="70">
        <f t="shared" si="30"/>
        <v>0</v>
      </c>
      <c r="P279" s="135" t="str">
        <f t="shared" si="31"/>
        <v>Gastos_com_Pessoal</v>
      </c>
    </row>
    <row r="280" spans="1:16" ht="25.5" x14ac:dyDescent="0.2">
      <c r="A280" s="374">
        <f t="shared" si="32"/>
        <v>277</v>
      </c>
      <c r="B280" s="358">
        <v>44580</v>
      </c>
      <c r="C280" s="383">
        <v>44562</v>
      </c>
      <c r="D280" s="360" t="s">
        <v>107</v>
      </c>
      <c r="E280" s="360" t="s">
        <v>292</v>
      </c>
      <c r="F280" s="361">
        <v>209</v>
      </c>
      <c r="G280" s="360" t="s">
        <v>974</v>
      </c>
      <c r="H280" s="360" t="s">
        <v>121</v>
      </c>
      <c r="I280" s="364" t="s">
        <v>975</v>
      </c>
      <c r="J280" s="363" t="s">
        <v>629</v>
      </c>
      <c r="K280" s="364" t="s">
        <v>420</v>
      </c>
      <c r="L280" s="363">
        <v>700</v>
      </c>
      <c r="M280" s="382">
        <v>44214</v>
      </c>
      <c r="N280" s="70">
        <f t="shared" si="29"/>
        <v>1</v>
      </c>
      <c r="O280" s="70">
        <f t="shared" si="30"/>
        <v>1</v>
      </c>
      <c r="P280" s="135" t="str">
        <f t="shared" si="31"/>
        <v>Gastos_Gerais</v>
      </c>
    </row>
    <row r="281" spans="1:16" ht="36" x14ac:dyDescent="0.2">
      <c r="A281" s="374">
        <f t="shared" si="32"/>
        <v>278</v>
      </c>
      <c r="B281" s="358">
        <v>44580</v>
      </c>
      <c r="C281" s="383">
        <v>44562</v>
      </c>
      <c r="D281" s="360" t="s">
        <v>107</v>
      </c>
      <c r="E281" s="377" t="s">
        <v>334</v>
      </c>
      <c r="F281" s="378">
        <v>120</v>
      </c>
      <c r="G281" s="377" t="s">
        <v>976</v>
      </c>
      <c r="H281" s="360" t="s">
        <v>132</v>
      </c>
      <c r="I281" s="364" t="s">
        <v>753</v>
      </c>
      <c r="J281" s="363" t="s">
        <v>629</v>
      </c>
      <c r="K281" s="364" t="s">
        <v>661</v>
      </c>
      <c r="L281" s="363">
        <v>50765923</v>
      </c>
      <c r="M281" s="382">
        <v>44580</v>
      </c>
      <c r="N281" s="70">
        <f t="shared" si="29"/>
        <v>1</v>
      </c>
      <c r="O281" s="70">
        <f t="shared" si="30"/>
        <v>1</v>
      </c>
      <c r="P281" s="135" t="str">
        <f t="shared" si="31"/>
        <v>Gastos_Gerais</v>
      </c>
    </row>
    <row r="282" spans="1:16" ht="25.5" x14ac:dyDescent="0.2">
      <c r="A282" s="374">
        <f t="shared" si="32"/>
        <v>279</v>
      </c>
      <c r="B282" s="358">
        <v>44580</v>
      </c>
      <c r="C282" s="383">
        <v>44531</v>
      </c>
      <c r="D282" s="360" t="s">
        <v>107</v>
      </c>
      <c r="E282" s="360" t="s">
        <v>282</v>
      </c>
      <c r="F282" s="361">
        <v>4049.88</v>
      </c>
      <c r="G282" s="360" t="s">
        <v>977</v>
      </c>
      <c r="H282" s="360" t="s">
        <v>120</v>
      </c>
      <c r="I282" s="364" t="s">
        <v>972</v>
      </c>
      <c r="J282" s="363" t="s">
        <v>629</v>
      </c>
      <c r="K282" s="364" t="s">
        <v>661</v>
      </c>
      <c r="L282" s="363">
        <v>52785829</v>
      </c>
      <c r="M282" s="382">
        <v>44580</v>
      </c>
      <c r="N282" s="70">
        <f t="shared" si="29"/>
        <v>1</v>
      </c>
      <c r="O282" s="70">
        <f t="shared" si="30"/>
        <v>0</v>
      </c>
      <c r="P282" s="135" t="str">
        <f t="shared" si="31"/>
        <v>Gastos_Gerais</v>
      </c>
    </row>
    <row r="283" spans="1:16" ht="36" x14ac:dyDescent="0.2">
      <c r="A283" s="374">
        <f t="shared" si="32"/>
        <v>280</v>
      </c>
      <c r="B283" s="358">
        <v>44581</v>
      </c>
      <c r="C283" s="383">
        <v>44562</v>
      </c>
      <c r="D283" s="360" t="s">
        <v>107</v>
      </c>
      <c r="E283" s="360" t="s">
        <v>366</v>
      </c>
      <c r="F283" s="361">
        <v>948.81</v>
      </c>
      <c r="G283" s="360" t="s">
        <v>978</v>
      </c>
      <c r="H283" s="360" t="s">
        <v>588</v>
      </c>
      <c r="I283" s="364" t="s">
        <v>979</v>
      </c>
      <c r="J283" s="363" t="s">
        <v>609</v>
      </c>
      <c r="K283" s="364" t="s">
        <v>420</v>
      </c>
      <c r="L283" s="363">
        <v>1375</v>
      </c>
      <c r="M283" s="382">
        <v>44564</v>
      </c>
      <c r="N283" s="70">
        <f t="shared" si="29"/>
        <v>1</v>
      </c>
      <c r="O283" s="70">
        <f t="shared" si="30"/>
        <v>1</v>
      </c>
      <c r="P283" s="135" t="str">
        <f t="shared" si="31"/>
        <v>Gastos_Gerais</v>
      </c>
    </row>
    <row r="284" spans="1:16" ht="36" x14ac:dyDescent="0.2">
      <c r="A284" s="374">
        <f t="shared" si="32"/>
        <v>281</v>
      </c>
      <c r="B284" s="358">
        <v>44581</v>
      </c>
      <c r="C284" s="383">
        <v>44562</v>
      </c>
      <c r="D284" s="360" t="s">
        <v>107</v>
      </c>
      <c r="E284" s="360" t="s">
        <v>366</v>
      </c>
      <c r="F284" s="361">
        <v>1139.3499999999999</v>
      </c>
      <c r="G284" s="360" t="s">
        <v>978</v>
      </c>
      <c r="H284" s="360" t="s">
        <v>130</v>
      </c>
      <c r="I284" s="364" t="s">
        <v>979</v>
      </c>
      <c r="J284" s="363" t="s">
        <v>609</v>
      </c>
      <c r="K284" s="364" t="s">
        <v>420</v>
      </c>
      <c r="L284" s="363">
        <v>1378</v>
      </c>
      <c r="M284" s="382">
        <v>44564</v>
      </c>
      <c r="N284" s="70">
        <f t="shared" si="29"/>
        <v>1</v>
      </c>
      <c r="O284" s="70">
        <f t="shared" si="30"/>
        <v>1</v>
      </c>
      <c r="P284" s="135" t="str">
        <f t="shared" si="31"/>
        <v>Gastos_Gerais</v>
      </c>
    </row>
    <row r="285" spans="1:16" ht="36" x14ac:dyDescent="0.2">
      <c r="A285" s="374">
        <f t="shared" si="32"/>
        <v>282</v>
      </c>
      <c r="B285" s="358">
        <v>44581</v>
      </c>
      <c r="C285" s="383">
        <v>44562</v>
      </c>
      <c r="D285" s="360" t="s">
        <v>107</v>
      </c>
      <c r="E285" s="360" t="s">
        <v>366</v>
      </c>
      <c r="F285" s="361">
        <v>1076.73</v>
      </c>
      <c r="G285" s="360" t="s">
        <v>978</v>
      </c>
      <c r="H285" s="360" t="s">
        <v>126</v>
      </c>
      <c r="I285" s="364" t="s">
        <v>979</v>
      </c>
      <c r="J285" s="363" t="s">
        <v>609</v>
      </c>
      <c r="K285" s="364" t="s">
        <v>420</v>
      </c>
      <c r="L285" s="363">
        <v>1376</v>
      </c>
      <c r="M285" s="382">
        <v>44564</v>
      </c>
      <c r="N285" s="70">
        <f t="shared" si="29"/>
        <v>1</v>
      </c>
      <c r="O285" s="70">
        <f t="shared" si="30"/>
        <v>1</v>
      </c>
      <c r="P285" s="135" t="str">
        <f t="shared" si="31"/>
        <v>Gastos_Gerais</v>
      </c>
    </row>
    <row r="286" spans="1:16" ht="36" x14ac:dyDescent="0.2">
      <c r="A286" s="374">
        <f t="shared" si="32"/>
        <v>283</v>
      </c>
      <c r="B286" s="358">
        <v>44581</v>
      </c>
      <c r="C286" s="383">
        <v>44562</v>
      </c>
      <c r="D286" s="360" t="s">
        <v>107</v>
      </c>
      <c r="E286" s="360" t="s">
        <v>366</v>
      </c>
      <c r="F286" s="361">
        <v>1032.56</v>
      </c>
      <c r="G286" s="360" t="s">
        <v>978</v>
      </c>
      <c r="H286" s="360" t="s">
        <v>128</v>
      </c>
      <c r="I286" s="364" t="s">
        <v>979</v>
      </c>
      <c r="J286" s="363" t="s">
        <v>609</v>
      </c>
      <c r="K286" s="364" t="s">
        <v>420</v>
      </c>
      <c r="L286" s="363">
        <v>1374</v>
      </c>
      <c r="M286" s="382">
        <v>44564</v>
      </c>
      <c r="N286" s="70">
        <f t="shared" si="29"/>
        <v>1</v>
      </c>
      <c r="O286" s="70">
        <f t="shared" si="30"/>
        <v>1</v>
      </c>
      <c r="P286" s="135" t="str">
        <f t="shared" si="31"/>
        <v>Gastos_Gerais</v>
      </c>
    </row>
    <row r="287" spans="1:16" ht="36" x14ac:dyDescent="0.2">
      <c r="A287" s="374">
        <f t="shared" si="32"/>
        <v>284</v>
      </c>
      <c r="B287" s="358">
        <v>44581</v>
      </c>
      <c r="C287" s="383">
        <v>44562</v>
      </c>
      <c r="D287" s="360" t="s">
        <v>107</v>
      </c>
      <c r="E287" s="360" t="s">
        <v>366</v>
      </c>
      <c r="F287" s="361">
        <v>1339.59</v>
      </c>
      <c r="G287" s="377" t="s">
        <v>978</v>
      </c>
      <c r="H287" s="360" t="s">
        <v>127</v>
      </c>
      <c r="I287" s="364" t="s">
        <v>979</v>
      </c>
      <c r="J287" s="363" t="s">
        <v>609</v>
      </c>
      <c r="K287" s="364" t="s">
        <v>420</v>
      </c>
      <c r="L287" s="363">
        <v>1377</v>
      </c>
      <c r="M287" s="382">
        <v>44564</v>
      </c>
      <c r="N287" s="70">
        <f t="shared" si="29"/>
        <v>1</v>
      </c>
      <c r="O287" s="70">
        <f t="shared" si="30"/>
        <v>1</v>
      </c>
      <c r="P287" s="135" t="str">
        <f t="shared" si="31"/>
        <v>Gastos_Gerais</v>
      </c>
    </row>
    <row r="288" spans="1:16" ht="36" x14ac:dyDescent="0.2">
      <c r="A288" s="374">
        <f t="shared" si="32"/>
        <v>285</v>
      </c>
      <c r="B288" s="358">
        <v>44581</v>
      </c>
      <c r="C288" s="383">
        <v>44562</v>
      </c>
      <c r="D288" s="360" t="s">
        <v>107</v>
      </c>
      <c r="E288" s="360" t="s">
        <v>366</v>
      </c>
      <c r="F288" s="361">
        <v>1500.24</v>
      </c>
      <c r="G288" s="362" t="s">
        <v>978</v>
      </c>
      <c r="H288" s="360" t="s">
        <v>123</v>
      </c>
      <c r="I288" s="364" t="s">
        <v>979</v>
      </c>
      <c r="J288" s="363" t="s">
        <v>609</v>
      </c>
      <c r="K288" s="364" t="s">
        <v>420</v>
      </c>
      <c r="L288" s="363">
        <v>1373</v>
      </c>
      <c r="M288" s="382">
        <v>44564</v>
      </c>
      <c r="N288" s="70">
        <f t="shared" si="29"/>
        <v>1</v>
      </c>
      <c r="O288" s="70">
        <f t="shared" si="30"/>
        <v>1</v>
      </c>
      <c r="P288" s="135" t="str">
        <f t="shared" si="31"/>
        <v>Gastos_Gerais</v>
      </c>
    </row>
    <row r="289" spans="1:16" ht="25.5" x14ac:dyDescent="0.2">
      <c r="A289" s="374">
        <f t="shared" si="32"/>
        <v>286</v>
      </c>
      <c r="B289" s="358">
        <v>44581</v>
      </c>
      <c r="C289" s="383">
        <v>44562</v>
      </c>
      <c r="D289" s="360" t="s">
        <v>107</v>
      </c>
      <c r="E289" s="360" t="s">
        <v>294</v>
      </c>
      <c r="F289" s="361">
        <v>39165.74</v>
      </c>
      <c r="G289" s="362" t="s">
        <v>684</v>
      </c>
      <c r="H289" s="360" t="s">
        <v>123</v>
      </c>
      <c r="I289" s="364" t="s">
        <v>558</v>
      </c>
      <c r="J289" s="363" t="s">
        <v>609</v>
      </c>
      <c r="K289" s="364" t="s">
        <v>420</v>
      </c>
      <c r="L289" s="363">
        <v>79</v>
      </c>
      <c r="M289" s="382">
        <v>44578</v>
      </c>
      <c r="N289" s="70">
        <f t="shared" si="29"/>
        <v>1</v>
      </c>
      <c r="O289" s="70">
        <f t="shared" si="30"/>
        <v>1</v>
      </c>
      <c r="P289" s="135" t="str">
        <f t="shared" si="31"/>
        <v>Gastos_Gerais</v>
      </c>
    </row>
    <row r="290" spans="1:16" ht="25.5" x14ac:dyDescent="0.2">
      <c r="A290" s="374">
        <f t="shared" si="32"/>
        <v>287</v>
      </c>
      <c r="B290" s="358">
        <v>44581</v>
      </c>
      <c r="C290" s="383">
        <v>44562</v>
      </c>
      <c r="D290" s="360" t="s">
        <v>96</v>
      </c>
      <c r="E290" s="360" t="s">
        <v>179</v>
      </c>
      <c r="F290" s="361">
        <v>172.11</v>
      </c>
      <c r="G290" s="362" t="s">
        <v>851</v>
      </c>
      <c r="H290" s="360" t="s">
        <v>588</v>
      </c>
      <c r="I290" s="364" t="s">
        <v>980</v>
      </c>
      <c r="J290" s="363" t="s">
        <v>629</v>
      </c>
      <c r="K290" s="364" t="s">
        <v>665</v>
      </c>
      <c r="L290" s="363">
        <v>377641</v>
      </c>
      <c r="M290" s="382">
        <v>44581</v>
      </c>
      <c r="N290" s="70">
        <f t="shared" ref="N290:N340" si="33">IF(B290=0,0,IF(YEAR(B290)=$O$1,MONTH(B290)-$N$1+1,(YEAR(B290)-$O$1)*12-$N$1+1+MONTH(B290)))</f>
        <v>1</v>
      </c>
      <c r="O290" s="70">
        <f t="shared" ref="O290:O340" si="34">IF(C290=0,0,IF(YEAR(C290)=$O$1,MONTH(C290)-$N$1+1,(YEAR(C290)-$O$1)*12-$N$1+1+MONTH(C290)))</f>
        <v>1</v>
      </c>
      <c r="P290" s="135" t="str">
        <f t="shared" ref="P290:P340" si="35">SUBSTITUTE(D290," ","_")</f>
        <v>Gastos_com_Pessoal</v>
      </c>
    </row>
    <row r="291" spans="1:16" ht="25.5" x14ac:dyDescent="0.2">
      <c r="A291" s="374">
        <f t="shared" si="32"/>
        <v>288</v>
      </c>
      <c r="B291" s="358">
        <v>44581</v>
      </c>
      <c r="C291" s="383">
        <v>44562</v>
      </c>
      <c r="D291" s="360" t="s">
        <v>96</v>
      </c>
      <c r="E291" s="360" t="s">
        <v>181</v>
      </c>
      <c r="F291" s="361">
        <v>1730.17</v>
      </c>
      <c r="G291" s="360" t="s">
        <v>758</v>
      </c>
      <c r="H291" s="360" t="s">
        <v>588</v>
      </c>
      <c r="I291" s="364" t="s">
        <v>980</v>
      </c>
      <c r="J291" s="363" t="s">
        <v>629</v>
      </c>
      <c r="K291" s="364" t="s">
        <v>665</v>
      </c>
      <c r="L291" s="363">
        <v>377641</v>
      </c>
      <c r="M291" s="382">
        <v>44581</v>
      </c>
      <c r="N291" s="70">
        <f t="shared" si="33"/>
        <v>1</v>
      </c>
      <c r="O291" s="70">
        <f t="shared" si="34"/>
        <v>1</v>
      </c>
      <c r="P291" s="135" t="str">
        <f t="shared" si="35"/>
        <v>Gastos_com_Pessoal</v>
      </c>
    </row>
    <row r="292" spans="1:16" ht="25.5" x14ac:dyDescent="0.2">
      <c r="A292" s="374">
        <f t="shared" si="32"/>
        <v>289</v>
      </c>
      <c r="B292" s="358">
        <v>44581</v>
      </c>
      <c r="C292" s="383">
        <v>44562</v>
      </c>
      <c r="D292" s="360" t="s">
        <v>96</v>
      </c>
      <c r="E292" s="360" t="s">
        <v>183</v>
      </c>
      <c r="F292" s="361">
        <v>576.72</v>
      </c>
      <c r="G292" s="360" t="s">
        <v>760</v>
      </c>
      <c r="H292" s="360" t="s">
        <v>588</v>
      </c>
      <c r="I292" s="364" t="s">
        <v>980</v>
      </c>
      <c r="J292" s="363" t="s">
        <v>629</v>
      </c>
      <c r="K292" s="364" t="s">
        <v>665</v>
      </c>
      <c r="L292" s="363">
        <v>377641</v>
      </c>
      <c r="M292" s="382">
        <v>44581</v>
      </c>
      <c r="N292" s="70">
        <f t="shared" si="33"/>
        <v>1</v>
      </c>
      <c r="O292" s="70">
        <f t="shared" si="34"/>
        <v>1</v>
      </c>
      <c r="P292" s="135" t="str">
        <f t="shared" si="35"/>
        <v>Gastos_com_Pessoal</v>
      </c>
    </row>
    <row r="293" spans="1:16" ht="36" x14ac:dyDescent="0.2">
      <c r="A293" s="374">
        <f t="shared" si="32"/>
        <v>290</v>
      </c>
      <c r="B293" s="358">
        <v>44581</v>
      </c>
      <c r="C293" s="383">
        <v>44562</v>
      </c>
      <c r="D293" s="360" t="s">
        <v>96</v>
      </c>
      <c r="E293" s="360" t="s">
        <v>185</v>
      </c>
      <c r="F293" s="361">
        <v>3314.78</v>
      </c>
      <c r="G293" s="360" t="s">
        <v>761</v>
      </c>
      <c r="H293" s="360" t="s">
        <v>588</v>
      </c>
      <c r="I293" s="364" t="s">
        <v>980</v>
      </c>
      <c r="J293" s="363" t="s">
        <v>629</v>
      </c>
      <c r="K293" s="364" t="s">
        <v>665</v>
      </c>
      <c r="L293" s="363">
        <v>377641</v>
      </c>
      <c r="M293" s="382">
        <v>44581</v>
      </c>
      <c r="N293" s="70">
        <f t="shared" si="33"/>
        <v>1</v>
      </c>
      <c r="O293" s="70">
        <f t="shared" si="34"/>
        <v>1</v>
      </c>
      <c r="P293" s="135" t="str">
        <f t="shared" si="35"/>
        <v>Gastos_com_Pessoal</v>
      </c>
    </row>
    <row r="294" spans="1:16" ht="36" x14ac:dyDescent="0.2">
      <c r="A294" s="369">
        <f t="shared" si="32"/>
        <v>291</v>
      </c>
      <c r="B294" s="370">
        <v>44582</v>
      </c>
      <c r="C294" s="371">
        <v>44562</v>
      </c>
      <c r="D294" s="362" t="s">
        <v>107</v>
      </c>
      <c r="E294" s="362" t="s">
        <v>252</v>
      </c>
      <c r="F294" s="372">
        <v>6271.85</v>
      </c>
      <c r="G294" s="362" t="s">
        <v>981</v>
      </c>
      <c r="H294" s="362" t="s">
        <v>119</v>
      </c>
      <c r="I294" s="364" t="s">
        <v>982</v>
      </c>
      <c r="J294" s="364" t="s">
        <v>609</v>
      </c>
      <c r="K294" s="364" t="s">
        <v>420</v>
      </c>
      <c r="L294" s="411" t="s">
        <v>983</v>
      </c>
      <c r="M294" s="373">
        <v>44566</v>
      </c>
      <c r="N294" s="70">
        <f t="shared" si="33"/>
        <v>1</v>
      </c>
      <c r="O294" s="70">
        <f t="shared" si="34"/>
        <v>1</v>
      </c>
      <c r="P294" s="135" t="str">
        <f t="shared" si="35"/>
        <v>Gastos_Gerais</v>
      </c>
    </row>
    <row r="295" spans="1:16" ht="25.5" x14ac:dyDescent="0.2">
      <c r="A295" s="369">
        <f t="shared" si="32"/>
        <v>292</v>
      </c>
      <c r="B295" s="370">
        <v>44582</v>
      </c>
      <c r="C295" s="371">
        <v>44562</v>
      </c>
      <c r="D295" s="362" t="s">
        <v>107</v>
      </c>
      <c r="E295" s="362" t="s">
        <v>346</v>
      </c>
      <c r="F295" s="372">
        <v>4177.2</v>
      </c>
      <c r="G295" s="362" t="s">
        <v>984</v>
      </c>
      <c r="H295" s="362" t="s">
        <v>132</v>
      </c>
      <c r="I295" s="364" t="s">
        <v>985</v>
      </c>
      <c r="J295" s="364" t="s">
        <v>609</v>
      </c>
      <c r="K295" s="364" t="s">
        <v>420</v>
      </c>
      <c r="L295" s="364">
        <v>3825</v>
      </c>
      <c r="M295" s="373">
        <v>44572</v>
      </c>
      <c r="N295" s="70">
        <f t="shared" si="33"/>
        <v>1</v>
      </c>
      <c r="O295" s="70">
        <f t="shared" si="34"/>
        <v>1</v>
      </c>
      <c r="P295" s="135" t="str">
        <f t="shared" si="35"/>
        <v>Gastos_Gerais</v>
      </c>
    </row>
    <row r="296" spans="1:16" ht="25.5" x14ac:dyDescent="0.2">
      <c r="A296" s="374">
        <f t="shared" si="32"/>
        <v>293</v>
      </c>
      <c r="B296" s="358">
        <v>44582</v>
      </c>
      <c r="C296" s="383">
        <v>44562</v>
      </c>
      <c r="D296" s="360" t="s">
        <v>107</v>
      </c>
      <c r="E296" s="360" t="s">
        <v>328</v>
      </c>
      <c r="F296" s="361">
        <v>5970.75</v>
      </c>
      <c r="G296" s="360" t="s">
        <v>614</v>
      </c>
      <c r="H296" s="360" t="s">
        <v>128</v>
      </c>
      <c r="I296" s="364" t="s">
        <v>986</v>
      </c>
      <c r="J296" s="363" t="s">
        <v>609</v>
      </c>
      <c r="K296" s="364" t="s">
        <v>420</v>
      </c>
      <c r="L296" s="363">
        <v>627</v>
      </c>
      <c r="M296" s="382">
        <v>44574</v>
      </c>
      <c r="N296" s="70">
        <f t="shared" si="33"/>
        <v>1</v>
      </c>
      <c r="O296" s="70">
        <f t="shared" si="34"/>
        <v>1</v>
      </c>
      <c r="P296" s="135" t="str">
        <f t="shared" si="35"/>
        <v>Gastos_Gerais</v>
      </c>
    </row>
    <row r="297" spans="1:16" ht="25.5" x14ac:dyDescent="0.2">
      <c r="A297" s="374">
        <f t="shared" si="32"/>
        <v>294</v>
      </c>
      <c r="B297" s="358">
        <v>44582</v>
      </c>
      <c r="C297" s="383">
        <v>44562</v>
      </c>
      <c r="D297" s="360" t="s">
        <v>107</v>
      </c>
      <c r="E297" s="360" t="s">
        <v>328</v>
      </c>
      <c r="F297" s="361">
        <v>1495.13</v>
      </c>
      <c r="G297" s="360" t="s">
        <v>987</v>
      </c>
      <c r="H297" s="360" t="s">
        <v>128</v>
      </c>
      <c r="I297" s="364" t="s">
        <v>986</v>
      </c>
      <c r="J297" s="363" t="s">
        <v>609</v>
      </c>
      <c r="K297" s="364" t="s">
        <v>420</v>
      </c>
      <c r="L297" s="363">
        <v>202228</v>
      </c>
      <c r="M297" s="382">
        <v>44574</v>
      </c>
      <c r="N297" s="70">
        <f t="shared" si="33"/>
        <v>1</v>
      </c>
      <c r="O297" s="70">
        <f t="shared" si="34"/>
        <v>1</v>
      </c>
      <c r="P297" s="135" t="str">
        <f t="shared" si="35"/>
        <v>Gastos_Gerais</v>
      </c>
    </row>
    <row r="298" spans="1:16" ht="25.5" x14ac:dyDescent="0.2">
      <c r="A298" s="374">
        <f t="shared" si="32"/>
        <v>295</v>
      </c>
      <c r="B298" s="358">
        <v>44582</v>
      </c>
      <c r="C298" s="383">
        <v>44562</v>
      </c>
      <c r="D298" s="360" t="s">
        <v>107</v>
      </c>
      <c r="E298" s="360" t="s">
        <v>328</v>
      </c>
      <c r="F298" s="361">
        <v>1199</v>
      </c>
      <c r="G298" s="360" t="s">
        <v>614</v>
      </c>
      <c r="H298" s="360" t="s">
        <v>128</v>
      </c>
      <c r="I298" s="364" t="s">
        <v>986</v>
      </c>
      <c r="J298" s="363" t="s">
        <v>609</v>
      </c>
      <c r="K298" s="364" t="s">
        <v>420</v>
      </c>
      <c r="L298" s="363">
        <v>628</v>
      </c>
      <c r="M298" s="382">
        <v>44574</v>
      </c>
      <c r="N298" s="70">
        <f t="shared" si="33"/>
        <v>1</v>
      </c>
      <c r="O298" s="70">
        <f t="shared" si="34"/>
        <v>1</v>
      </c>
      <c r="P298" s="135" t="str">
        <f t="shared" si="35"/>
        <v>Gastos_Gerais</v>
      </c>
    </row>
    <row r="299" spans="1:16" ht="25.5" x14ac:dyDescent="0.2">
      <c r="A299" s="374">
        <f t="shared" si="32"/>
        <v>296</v>
      </c>
      <c r="B299" s="358">
        <v>44582</v>
      </c>
      <c r="C299" s="383">
        <v>44562</v>
      </c>
      <c r="D299" s="360" t="s">
        <v>107</v>
      </c>
      <c r="E299" s="360" t="s">
        <v>328</v>
      </c>
      <c r="F299" s="361">
        <v>2749.11</v>
      </c>
      <c r="G299" s="360" t="s">
        <v>987</v>
      </c>
      <c r="H299" s="360" t="s">
        <v>128</v>
      </c>
      <c r="I299" s="364" t="s">
        <v>986</v>
      </c>
      <c r="J299" s="363" t="s">
        <v>609</v>
      </c>
      <c r="K299" s="364" t="s">
        <v>420</v>
      </c>
      <c r="L299" s="363">
        <v>202229</v>
      </c>
      <c r="M299" s="382">
        <v>44574</v>
      </c>
      <c r="N299" s="70">
        <f t="shared" si="33"/>
        <v>1</v>
      </c>
      <c r="O299" s="70">
        <f t="shared" si="34"/>
        <v>1</v>
      </c>
      <c r="P299" s="135" t="str">
        <f t="shared" si="35"/>
        <v>Gastos_Gerais</v>
      </c>
    </row>
    <row r="300" spans="1:16" ht="25.5" x14ac:dyDescent="0.2">
      <c r="A300" s="374">
        <f t="shared" si="32"/>
        <v>297</v>
      </c>
      <c r="B300" s="358">
        <v>44582</v>
      </c>
      <c r="C300" s="383">
        <v>44562</v>
      </c>
      <c r="D300" s="360" t="s">
        <v>107</v>
      </c>
      <c r="E300" s="360" t="s">
        <v>294</v>
      </c>
      <c r="F300" s="361">
        <v>24892.11</v>
      </c>
      <c r="G300" s="360" t="s">
        <v>690</v>
      </c>
      <c r="H300" s="360" t="s">
        <v>128</v>
      </c>
      <c r="I300" s="364" t="s">
        <v>558</v>
      </c>
      <c r="J300" s="363" t="s">
        <v>609</v>
      </c>
      <c r="K300" s="364" t="s">
        <v>420</v>
      </c>
      <c r="L300" s="363">
        <v>83</v>
      </c>
      <c r="M300" s="382">
        <v>44579</v>
      </c>
      <c r="N300" s="70">
        <f t="shared" si="33"/>
        <v>1</v>
      </c>
      <c r="O300" s="70">
        <f t="shared" si="34"/>
        <v>1</v>
      </c>
      <c r="P300" s="135" t="str">
        <f t="shared" si="35"/>
        <v>Gastos_Gerais</v>
      </c>
    </row>
    <row r="301" spans="1:16" ht="25.5" x14ac:dyDescent="0.2">
      <c r="A301" s="374">
        <f t="shared" si="32"/>
        <v>298</v>
      </c>
      <c r="B301" s="358">
        <v>44582</v>
      </c>
      <c r="C301" s="383">
        <v>44562</v>
      </c>
      <c r="D301" s="360" t="s">
        <v>107</v>
      </c>
      <c r="E301" s="360" t="s">
        <v>294</v>
      </c>
      <c r="F301" s="361">
        <v>20840.349999999999</v>
      </c>
      <c r="G301" s="360" t="s">
        <v>686</v>
      </c>
      <c r="H301" s="360" t="s">
        <v>126</v>
      </c>
      <c r="I301" s="364" t="s">
        <v>558</v>
      </c>
      <c r="J301" s="363" t="s">
        <v>609</v>
      </c>
      <c r="K301" s="364" t="s">
        <v>420</v>
      </c>
      <c r="L301" s="363">
        <v>81</v>
      </c>
      <c r="M301" s="382">
        <v>44578</v>
      </c>
      <c r="N301" s="70">
        <f t="shared" si="33"/>
        <v>1</v>
      </c>
      <c r="O301" s="70">
        <f t="shared" si="34"/>
        <v>1</v>
      </c>
      <c r="P301" s="135" t="str">
        <f t="shared" si="35"/>
        <v>Gastos_Gerais</v>
      </c>
    </row>
    <row r="302" spans="1:16" ht="25.5" x14ac:dyDescent="0.2">
      <c r="A302" s="374">
        <f t="shared" si="32"/>
        <v>299</v>
      </c>
      <c r="B302" s="358">
        <v>44582</v>
      </c>
      <c r="C302" s="383">
        <v>44562</v>
      </c>
      <c r="D302" s="360" t="s">
        <v>107</v>
      </c>
      <c r="E302" s="360" t="s">
        <v>294</v>
      </c>
      <c r="F302" s="361">
        <v>31395.06</v>
      </c>
      <c r="G302" s="362" t="s">
        <v>687</v>
      </c>
      <c r="H302" s="360" t="s">
        <v>127</v>
      </c>
      <c r="I302" s="364" t="s">
        <v>558</v>
      </c>
      <c r="J302" s="363" t="s">
        <v>609</v>
      </c>
      <c r="K302" s="364" t="s">
        <v>420</v>
      </c>
      <c r="L302" s="363">
        <v>82</v>
      </c>
      <c r="M302" s="382">
        <v>44579</v>
      </c>
      <c r="N302" s="70">
        <f t="shared" si="33"/>
        <v>1</v>
      </c>
      <c r="O302" s="70">
        <f t="shared" si="34"/>
        <v>1</v>
      </c>
      <c r="P302" s="135" t="str">
        <f t="shared" si="35"/>
        <v>Gastos_Gerais</v>
      </c>
    </row>
    <row r="303" spans="1:16" ht="25.5" x14ac:dyDescent="0.2">
      <c r="A303" s="374">
        <f t="shared" si="32"/>
        <v>300</v>
      </c>
      <c r="B303" s="358">
        <v>44582</v>
      </c>
      <c r="C303" s="383">
        <v>44562</v>
      </c>
      <c r="D303" s="360" t="s">
        <v>107</v>
      </c>
      <c r="E303" s="360" t="s">
        <v>294</v>
      </c>
      <c r="F303" s="361">
        <v>18132.29</v>
      </c>
      <c r="G303" s="362" t="s">
        <v>688</v>
      </c>
      <c r="H303" s="360" t="s">
        <v>132</v>
      </c>
      <c r="I303" s="364" t="s">
        <v>558</v>
      </c>
      <c r="J303" s="363" t="s">
        <v>609</v>
      </c>
      <c r="K303" s="364" t="s">
        <v>420</v>
      </c>
      <c r="L303" s="363">
        <v>80</v>
      </c>
      <c r="M303" s="382">
        <v>44578</v>
      </c>
      <c r="N303" s="70">
        <f t="shared" si="33"/>
        <v>1</v>
      </c>
      <c r="O303" s="70">
        <f t="shared" si="34"/>
        <v>1</v>
      </c>
      <c r="P303" s="135" t="str">
        <f t="shared" si="35"/>
        <v>Gastos_Gerais</v>
      </c>
    </row>
    <row r="304" spans="1:16" ht="25.5" x14ac:dyDescent="0.2">
      <c r="A304" s="374">
        <f t="shared" si="32"/>
        <v>301</v>
      </c>
      <c r="B304" s="358">
        <v>44582</v>
      </c>
      <c r="C304" s="383">
        <v>44562</v>
      </c>
      <c r="D304" s="360" t="s">
        <v>107</v>
      </c>
      <c r="E304" s="360" t="s">
        <v>294</v>
      </c>
      <c r="F304" s="361">
        <v>25527.8</v>
      </c>
      <c r="G304" s="362" t="s">
        <v>691</v>
      </c>
      <c r="H304" s="360" t="s">
        <v>121</v>
      </c>
      <c r="I304" s="364" t="s">
        <v>564</v>
      </c>
      <c r="J304" s="363" t="s">
        <v>609</v>
      </c>
      <c r="K304" s="364" t="s">
        <v>420</v>
      </c>
      <c r="L304" s="363">
        <v>6</v>
      </c>
      <c r="M304" s="382">
        <v>44578</v>
      </c>
      <c r="N304" s="70">
        <f t="shared" si="33"/>
        <v>1</v>
      </c>
      <c r="O304" s="70">
        <f t="shared" si="34"/>
        <v>1</v>
      </c>
      <c r="P304" s="135" t="str">
        <f t="shared" si="35"/>
        <v>Gastos_Gerais</v>
      </c>
    </row>
    <row r="305" spans="1:16" ht="25.5" x14ac:dyDescent="0.2">
      <c r="A305" s="374">
        <f t="shared" si="32"/>
        <v>302</v>
      </c>
      <c r="B305" s="375">
        <v>44582</v>
      </c>
      <c r="C305" s="376">
        <v>44562</v>
      </c>
      <c r="D305" s="377" t="s">
        <v>107</v>
      </c>
      <c r="E305" s="377" t="s">
        <v>300</v>
      </c>
      <c r="F305" s="378">
        <v>4498.88</v>
      </c>
      <c r="G305" s="377" t="s">
        <v>988</v>
      </c>
      <c r="H305" s="377" t="s">
        <v>122</v>
      </c>
      <c r="I305" s="381" t="s">
        <v>989</v>
      </c>
      <c r="J305" s="380" t="s">
        <v>609</v>
      </c>
      <c r="K305" s="381" t="s">
        <v>420</v>
      </c>
      <c r="L305" s="380">
        <v>5295</v>
      </c>
      <c r="M305" s="385">
        <v>44580</v>
      </c>
      <c r="N305" s="70">
        <f t="shared" si="33"/>
        <v>1</v>
      </c>
      <c r="O305" s="70">
        <f t="shared" si="34"/>
        <v>1</v>
      </c>
      <c r="P305" s="135" t="str">
        <f t="shared" si="35"/>
        <v>Gastos_Gerais</v>
      </c>
    </row>
    <row r="306" spans="1:16" ht="25.5" x14ac:dyDescent="0.2">
      <c r="A306" s="374">
        <f t="shared" si="32"/>
        <v>303</v>
      </c>
      <c r="B306" s="358">
        <v>44582</v>
      </c>
      <c r="C306" s="383">
        <v>44562</v>
      </c>
      <c r="D306" s="360" t="s">
        <v>107</v>
      </c>
      <c r="E306" s="360" t="s">
        <v>252</v>
      </c>
      <c r="F306" s="361">
        <v>210</v>
      </c>
      <c r="G306" s="362" t="s">
        <v>990</v>
      </c>
      <c r="H306" s="360" t="s">
        <v>121</v>
      </c>
      <c r="I306" s="364" t="s">
        <v>991</v>
      </c>
      <c r="J306" s="363" t="s">
        <v>609</v>
      </c>
      <c r="K306" s="364" t="s">
        <v>420</v>
      </c>
      <c r="L306" s="363">
        <v>202240</v>
      </c>
      <c r="M306" s="382">
        <v>44575</v>
      </c>
      <c r="N306" s="70">
        <f t="shared" si="33"/>
        <v>1</v>
      </c>
      <c r="O306" s="70">
        <f t="shared" si="34"/>
        <v>1</v>
      </c>
      <c r="P306" s="135" t="str">
        <f t="shared" si="35"/>
        <v>Gastos_Gerais</v>
      </c>
    </row>
    <row r="307" spans="1:16" ht="25.5" x14ac:dyDescent="0.2">
      <c r="A307" s="374">
        <f t="shared" si="32"/>
        <v>304</v>
      </c>
      <c r="B307" s="370">
        <v>44582</v>
      </c>
      <c r="C307" s="371">
        <v>44562</v>
      </c>
      <c r="D307" s="362" t="s">
        <v>107</v>
      </c>
      <c r="E307" s="362" t="s">
        <v>298</v>
      </c>
      <c r="F307" s="372">
        <v>2286.6</v>
      </c>
      <c r="G307" s="362" t="s">
        <v>992</v>
      </c>
      <c r="H307" s="362" t="s">
        <v>120</v>
      </c>
      <c r="I307" s="364" t="s">
        <v>993</v>
      </c>
      <c r="J307" s="363" t="s">
        <v>609</v>
      </c>
      <c r="K307" s="364" t="s">
        <v>420</v>
      </c>
      <c r="L307" s="363">
        <v>104</v>
      </c>
      <c r="M307" s="382">
        <v>44574</v>
      </c>
      <c r="N307" s="70">
        <f t="shared" si="33"/>
        <v>1</v>
      </c>
      <c r="O307" s="70">
        <f t="shared" si="34"/>
        <v>1</v>
      </c>
      <c r="P307" s="135" t="str">
        <f t="shared" si="35"/>
        <v>Gastos_Gerais</v>
      </c>
    </row>
    <row r="308" spans="1:16" ht="25.5" x14ac:dyDescent="0.2">
      <c r="A308" s="374">
        <f t="shared" si="32"/>
        <v>305</v>
      </c>
      <c r="B308" s="358">
        <v>44582</v>
      </c>
      <c r="C308" s="383">
        <v>44562</v>
      </c>
      <c r="D308" s="360" t="s">
        <v>107</v>
      </c>
      <c r="E308" s="360" t="s">
        <v>346</v>
      </c>
      <c r="F308" s="361">
        <v>226.8</v>
      </c>
      <c r="G308" s="362" t="s">
        <v>994</v>
      </c>
      <c r="H308" s="360" t="s">
        <v>120</v>
      </c>
      <c r="I308" s="364" t="s">
        <v>995</v>
      </c>
      <c r="J308" s="363" t="s">
        <v>609</v>
      </c>
      <c r="K308" s="364" t="s">
        <v>420</v>
      </c>
      <c r="L308" s="363">
        <v>20225</v>
      </c>
      <c r="M308" s="382">
        <v>44578</v>
      </c>
      <c r="N308" s="70">
        <f t="shared" si="33"/>
        <v>1</v>
      </c>
      <c r="O308" s="70">
        <f t="shared" si="34"/>
        <v>1</v>
      </c>
      <c r="P308" s="135" t="str">
        <f t="shared" si="35"/>
        <v>Gastos_Gerais</v>
      </c>
    </row>
    <row r="309" spans="1:16" ht="25.5" x14ac:dyDescent="0.2">
      <c r="A309" s="374">
        <f t="shared" si="32"/>
        <v>306</v>
      </c>
      <c r="B309" s="358">
        <v>44582</v>
      </c>
      <c r="C309" s="383">
        <v>44562</v>
      </c>
      <c r="D309" s="360" t="s">
        <v>107</v>
      </c>
      <c r="E309" s="360" t="s">
        <v>346</v>
      </c>
      <c r="F309" s="361">
        <v>1080</v>
      </c>
      <c r="G309" s="362" t="s">
        <v>996</v>
      </c>
      <c r="H309" s="360" t="s">
        <v>120</v>
      </c>
      <c r="I309" s="364" t="s">
        <v>995</v>
      </c>
      <c r="J309" s="363" t="s">
        <v>609</v>
      </c>
      <c r="K309" s="364" t="s">
        <v>420</v>
      </c>
      <c r="L309" s="363">
        <v>48882</v>
      </c>
      <c r="M309" s="382">
        <v>44578</v>
      </c>
      <c r="N309" s="70">
        <f t="shared" si="33"/>
        <v>1</v>
      </c>
      <c r="O309" s="70">
        <f t="shared" si="34"/>
        <v>1</v>
      </c>
      <c r="P309" s="135" t="str">
        <f t="shared" si="35"/>
        <v>Gastos_Gerais</v>
      </c>
    </row>
    <row r="310" spans="1:16" ht="25.5" x14ac:dyDescent="0.2">
      <c r="A310" s="369">
        <f t="shared" ref="A310:A351" si="36">IF(B310="","",ROW()-ROW($A$3))</f>
        <v>307</v>
      </c>
      <c r="B310" s="370">
        <v>44582</v>
      </c>
      <c r="C310" s="371">
        <v>44562</v>
      </c>
      <c r="D310" s="362" t="s">
        <v>107</v>
      </c>
      <c r="E310" s="362" t="s">
        <v>370</v>
      </c>
      <c r="F310" s="372">
        <v>1223.5999999999999</v>
      </c>
      <c r="G310" s="362" t="s">
        <v>997</v>
      </c>
      <c r="H310" s="362" t="s">
        <v>131</v>
      </c>
      <c r="I310" s="364" t="s">
        <v>998</v>
      </c>
      <c r="J310" s="364" t="s">
        <v>609</v>
      </c>
      <c r="K310" s="364" t="s">
        <v>420</v>
      </c>
      <c r="L310" s="364">
        <v>950</v>
      </c>
      <c r="M310" s="373">
        <v>44578</v>
      </c>
      <c r="N310" s="70">
        <f t="shared" si="33"/>
        <v>1</v>
      </c>
      <c r="O310" s="70">
        <f t="shared" si="34"/>
        <v>1</v>
      </c>
      <c r="P310" s="135" t="str">
        <f t="shared" si="35"/>
        <v>Gastos_Gerais</v>
      </c>
    </row>
    <row r="311" spans="1:16" ht="25.5" x14ac:dyDescent="0.2">
      <c r="A311" s="374">
        <f t="shared" si="36"/>
        <v>308</v>
      </c>
      <c r="B311" s="358">
        <v>44582</v>
      </c>
      <c r="C311" s="383">
        <v>44562</v>
      </c>
      <c r="D311" s="360" t="s">
        <v>107</v>
      </c>
      <c r="E311" s="360" t="s">
        <v>328</v>
      </c>
      <c r="F311" s="361">
        <v>3072</v>
      </c>
      <c r="G311" s="362" t="s">
        <v>614</v>
      </c>
      <c r="H311" s="360" t="s">
        <v>546</v>
      </c>
      <c r="I311" s="364" t="s">
        <v>999</v>
      </c>
      <c r="J311" s="363" t="s">
        <v>609</v>
      </c>
      <c r="K311" s="364" t="s">
        <v>420</v>
      </c>
      <c r="L311" s="363">
        <v>283</v>
      </c>
      <c r="M311" s="382">
        <v>44554</v>
      </c>
      <c r="N311" s="70">
        <f t="shared" si="33"/>
        <v>1</v>
      </c>
      <c r="O311" s="70">
        <f t="shared" si="34"/>
        <v>1</v>
      </c>
      <c r="P311" s="135" t="str">
        <f t="shared" si="35"/>
        <v>Gastos_Gerais</v>
      </c>
    </row>
    <row r="312" spans="1:16" ht="25.5" x14ac:dyDescent="0.2">
      <c r="A312" s="374">
        <f t="shared" si="36"/>
        <v>309</v>
      </c>
      <c r="B312" s="358">
        <v>44582</v>
      </c>
      <c r="C312" s="383">
        <v>44562</v>
      </c>
      <c r="D312" s="360" t="s">
        <v>107</v>
      </c>
      <c r="E312" s="360" t="s">
        <v>328</v>
      </c>
      <c r="F312" s="361">
        <v>570</v>
      </c>
      <c r="G312" s="362" t="s">
        <v>614</v>
      </c>
      <c r="H312" s="360" t="s">
        <v>546</v>
      </c>
      <c r="I312" s="364" t="s">
        <v>999</v>
      </c>
      <c r="J312" s="363" t="s">
        <v>609</v>
      </c>
      <c r="K312" s="364" t="s">
        <v>420</v>
      </c>
      <c r="L312" s="363">
        <v>318</v>
      </c>
      <c r="M312" s="382">
        <v>44557</v>
      </c>
      <c r="N312" s="70">
        <f t="shared" si="33"/>
        <v>1</v>
      </c>
      <c r="O312" s="70">
        <f t="shared" si="34"/>
        <v>1</v>
      </c>
      <c r="P312" s="135" t="str">
        <f t="shared" si="35"/>
        <v>Gastos_Gerais</v>
      </c>
    </row>
    <row r="313" spans="1:16" ht="25.5" x14ac:dyDescent="0.2">
      <c r="A313" s="374">
        <f t="shared" si="36"/>
        <v>310</v>
      </c>
      <c r="B313" s="358">
        <v>44582</v>
      </c>
      <c r="C313" s="383">
        <v>44562</v>
      </c>
      <c r="D313" s="360" t="s">
        <v>107</v>
      </c>
      <c r="E313" s="360" t="s">
        <v>360</v>
      </c>
      <c r="F313" s="361">
        <v>399.8</v>
      </c>
      <c r="G313" s="362" t="s">
        <v>1000</v>
      </c>
      <c r="H313" s="360" t="s">
        <v>128</v>
      </c>
      <c r="I313" s="364" t="s">
        <v>1001</v>
      </c>
      <c r="J313" s="363" t="s">
        <v>609</v>
      </c>
      <c r="K313" s="364" t="s">
        <v>420</v>
      </c>
      <c r="L313" s="363">
        <v>3405</v>
      </c>
      <c r="M313" s="382">
        <v>44568</v>
      </c>
      <c r="N313" s="70">
        <f t="shared" si="33"/>
        <v>1</v>
      </c>
      <c r="O313" s="70">
        <f t="shared" si="34"/>
        <v>1</v>
      </c>
      <c r="P313" s="135" t="str">
        <f t="shared" si="35"/>
        <v>Gastos_Gerais</v>
      </c>
    </row>
    <row r="314" spans="1:16" ht="25.5" x14ac:dyDescent="0.2">
      <c r="A314" s="374">
        <f t="shared" si="36"/>
        <v>311</v>
      </c>
      <c r="B314" s="358">
        <v>44582</v>
      </c>
      <c r="C314" s="383">
        <v>44562</v>
      </c>
      <c r="D314" s="360" t="s">
        <v>107</v>
      </c>
      <c r="E314" s="360" t="s">
        <v>370</v>
      </c>
      <c r="F314" s="361">
        <v>3750</v>
      </c>
      <c r="G314" s="360" t="s">
        <v>1002</v>
      </c>
      <c r="H314" s="360" t="s">
        <v>119</v>
      </c>
      <c r="I314" s="364" t="s">
        <v>1003</v>
      </c>
      <c r="J314" s="363" t="s">
        <v>609</v>
      </c>
      <c r="K314" s="364" t="s">
        <v>420</v>
      </c>
      <c r="L314" s="363">
        <v>10274</v>
      </c>
      <c r="M314" s="382">
        <v>44579</v>
      </c>
      <c r="N314" s="70">
        <f t="shared" si="33"/>
        <v>1</v>
      </c>
      <c r="O314" s="70">
        <f t="shared" si="34"/>
        <v>1</v>
      </c>
      <c r="P314" s="135" t="str">
        <f t="shared" si="35"/>
        <v>Gastos_Gerais</v>
      </c>
    </row>
    <row r="315" spans="1:16" ht="25.5" x14ac:dyDescent="0.2">
      <c r="A315" s="374">
        <f t="shared" si="36"/>
        <v>312</v>
      </c>
      <c r="B315" s="358">
        <v>44582</v>
      </c>
      <c r="C315" s="383">
        <v>44531</v>
      </c>
      <c r="D315" s="360" t="s">
        <v>107</v>
      </c>
      <c r="E315" s="360" t="s">
        <v>368</v>
      </c>
      <c r="F315" s="361">
        <v>3624.37</v>
      </c>
      <c r="G315" s="360" t="s">
        <v>1004</v>
      </c>
      <c r="H315" s="360" t="s">
        <v>128</v>
      </c>
      <c r="I315" s="364" t="s">
        <v>1005</v>
      </c>
      <c r="J315" s="363" t="s">
        <v>609</v>
      </c>
      <c r="K315" s="364" t="s">
        <v>420</v>
      </c>
      <c r="L315" s="363">
        <v>20223</v>
      </c>
      <c r="M315" s="382">
        <v>44573</v>
      </c>
      <c r="N315" s="70">
        <f t="shared" si="33"/>
        <v>1</v>
      </c>
      <c r="O315" s="70">
        <f t="shared" si="34"/>
        <v>0</v>
      </c>
      <c r="P315" s="135" t="str">
        <f t="shared" si="35"/>
        <v>Gastos_Gerais</v>
      </c>
    </row>
    <row r="316" spans="1:16" ht="25.5" x14ac:dyDescent="0.2">
      <c r="A316" s="374">
        <f t="shared" si="36"/>
        <v>313</v>
      </c>
      <c r="B316" s="358">
        <v>44582</v>
      </c>
      <c r="C316" s="383">
        <v>44531</v>
      </c>
      <c r="D316" s="360" t="s">
        <v>107</v>
      </c>
      <c r="E316" s="360" t="s">
        <v>368</v>
      </c>
      <c r="F316" s="361">
        <v>1428.58</v>
      </c>
      <c r="G316" s="362" t="s">
        <v>1006</v>
      </c>
      <c r="H316" s="360" t="s">
        <v>588</v>
      </c>
      <c r="I316" s="364" t="s">
        <v>1005</v>
      </c>
      <c r="J316" s="364" t="s">
        <v>609</v>
      </c>
      <c r="K316" s="364" t="s">
        <v>420</v>
      </c>
      <c r="L316" s="363">
        <v>20224</v>
      </c>
      <c r="M316" s="382">
        <v>44573</v>
      </c>
      <c r="N316" s="70">
        <f t="shared" si="33"/>
        <v>1</v>
      </c>
      <c r="O316" s="70">
        <f t="shared" si="34"/>
        <v>0</v>
      </c>
      <c r="P316" s="135" t="str">
        <f t="shared" si="35"/>
        <v>Gastos_Gerais</v>
      </c>
    </row>
    <row r="317" spans="1:16" ht="25.5" x14ac:dyDescent="0.2">
      <c r="A317" s="374">
        <f t="shared" si="36"/>
        <v>314</v>
      </c>
      <c r="B317" s="358">
        <v>44582</v>
      </c>
      <c r="C317" s="383">
        <v>44531</v>
      </c>
      <c r="D317" s="360" t="s">
        <v>107</v>
      </c>
      <c r="E317" s="360" t="s">
        <v>368</v>
      </c>
      <c r="F317" s="361">
        <v>951.72</v>
      </c>
      <c r="G317" s="360" t="s">
        <v>1007</v>
      </c>
      <c r="H317" s="360" t="s">
        <v>127</v>
      </c>
      <c r="I317" s="364" t="s">
        <v>1005</v>
      </c>
      <c r="J317" s="364" t="s">
        <v>609</v>
      </c>
      <c r="K317" s="364" t="s">
        <v>420</v>
      </c>
      <c r="L317" s="363">
        <v>20225</v>
      </c>
      <c r="M317" s="382">
        <v>44573</v>
      </c>
      <c r="N317" s="70">
        <f t="shared" si="33"/>
        <v>1</v>
      </c>
      <c r="O317" s="70">
        <f t="shared" si="34"/>
        <v>0</v>
      </c>
      <c r="P317" s="135" t="str">
        <f t="shared" si="35"/>
        <v>Gastos_Gerais</v>
      </c>
    </row>
    <row r="318" spans="1:16" ht="25.5" x14ac:dyDescent="0.2">
      <c r="A318" s="374">
        <f t="shared" si="36"/>
        <v>315</v>
      </c>
      <c r="B318" s="358">
        <v>44582</v>
      </c>
      <c r="C318" s="383">
        <v>44531</v>
      </c>
      <c r="D318" s="360" t="s">
        <v>107</v>
      </c>
      <c r="E318" s="360" t="s">
        <v>368</v>
      </c>
      <c r="F318" s="361">
        <v>500.61</v>
      </c>
      <c r="G318" s="360" t="s">
        <v>1008</v>
      </c>
      <c r="H318" s="360" t="s">
        <v>130</v>
      </c>
      <c r="I318" s="364" t="s">
        <v>1005</v>
      </c>
      <c r="J318" s="364" t="s">
        <v>609</v>
      </c>
      <c r="K318" s="364" t="s">
        <v>420</v>
      </c>
      <c r="L318" s="363">
        <v>20226</v>
      </c>
      <c r="M318" s="382">
        <v>44573</v>
      </c>
      <c r="N318" s="70">
        <f t="shared" si="33"/>
        <v>1</v>
      </c>
      <c r="O318" s="70">
        <f t="shared" si="34"/>
        <v>0</v>
      </c>
      <c r="P318" s="135" t="str">
        <f t="shared" si="35"/>
        <v>Gastos_Gerais</v>
      </c>
    </row>
    <row r="319" spans="1:16" ht="25.5" x14ac:dyDescent="0.2">
      <c r="A319" s="369">
        <f t="shared" si="36"/>
        <v>316</v>
      </c>
      <c r="B319" s="370">
        <v>44582</v>
      </c>
      <c r="C319" s="371">
        <v>44562</v>
      </c>
      <c r="D319" s="362" t="s">
        <v>107</v>
      </c>
      <c r="E319" s="362" t="s">
        <v>256</v>
      </c>
      <c r="F319" s="372">
        <v>3500</v>
      </c>
      <c r="G319" s="362" t="s">
        <v>1009</v>
      </c>
      <c r="H319" s="362" t="s">
        <v>119</v>
      </c>
      <c r="I319" s="364" t="s">
        <v>1010</v>
      </c>
      <c r="J319" s="364" t="s">
        <v>609</v>
      </c>
      <c r="K319" s="364" t="s">
        <v>420</v>
      </c>
      <c r="L319" s="364">
        <v>2034</v>
      </c>
      <c r="M319" s="373">
        <v>44579</v>
      </c>
      <c r="N319" s="70">
        <f t="shared" si="33"/>
        <v>1</v>
      </c>
      <c r="O319" s="70">
        <f t="shared" si="34"/>
        <v>1</v>
      </c>
      <c r="P319" s="135" t="str">
        <f t="shared" si="35"/>
        <v>Gastos_Gerais</v>
      </c>
    </row>
    <row r="320" spans="1:16" ht="25.5" x14ac:dyDescent="0.2">
      <c r="A320" s="374">
        <f t="shared" si="36"/>
        <v>317</v>
      </c>
      <c r="B320" s="358">
        <v>44582</v>
      </c>
      <c r="C320" s="383">
        <v>44562</v>
      </c>
      <c r="D320" s="360" t="s">
        <v>107</v>
      </c>
      <c r="E320" s="360" t="s">
        <v>224</v>
      </c>
      <c r="F320" s="361">
        <v>34688.769999999997</v>
      </c>
      <c r="G320" s="360" t="s">
        <v>649</v>
      </c>
      <c r="H320" s="360" t="s">
        <v>121</v>
      </c>
      <c r="I320" s="364" t="s">
        <v>1011</v>
      </c>
      <c r="J320" s="364" t="s">
        <v>609</v>
      </c>
      <c r="K320" s="364" t="s">
        <v>610</v>
      </c>
      <c r="L320" s="363" t="s">
        <v>1012</v>
      </c>
      <c r="M320" s="382">
        <v>44582</v>
      </c>
      <c r="N320" s="70">
        <f t="shared" si="33"/>
        <v>1</v>
      </c>
      <c r="O320" s="70">
        <f t="shared" si="34"/>
        <v>1</v>
      </c>
      <c r="P320" s="135" t="str">
        <f t="shared" si="35"/>
        <v>Gastos_Gerais</v>
      </c>
    </row>
    <row r="321" spans="1:16" ht="25.5" x14ac:dyDescent="0.2">
      <c r="A321" s="374">
        <f t="shared" si="36"/>
        <v>318</v>
      </c>
      <c r="B321" s="358">
        <v>44582</v>
      </c>
      <c r="C321" s="383">
        <v>44562</v>
      </c>
      <c r="D321" s="360" t="s">
        <v>107</v>
      </c>
      <c r="E321" s="360" t="s">
        <v>320</v>
      </c>
      <c r="F321" s="361">
        <v>1000</v>
      </c>
      <c r="G321" s="360" t="s">
        <v>935</v>
      </c>
      <c r="H321" s="360" t="s">
        <v>128</v>
      </c>
      <c r="I321" s="364" t="s">
        <v>626</v>
      </c>
      <c r="J321" s="364" t="s">
        <v>609</v>
      </c>
      <c r="K321" s="364" t="s">
        <v>609</v>
      </c>
      <c r="L321" s="363" t="s">
        <v>1013</v>
      </c>
      <c r="M321" s="382">
        <v>44582</v>
      </c>
      <c r="N321" s="70">
        <f t="shared" si="33"/>
        <v>1</v>
      </c>
      <c r="O321" s="70">
        <f t="shared" si="34"/>
        <v>1</v>
      </c>
      <c r="P321" s="135" t="str">
        <f t="shared" si="35"/>
        <v>Gastos_Gerais</v>
      </c>
    </row>
    <row r="322" spans="1:16" ht="25.5" x14ac:dyDescent="0.2">
      <c r="A322" s="374">
        <f t="shared" si="36"/>
        <v>319</v>
      </c>
      <c r="B322" s="358">
        <v>44582</v>
      </c>
      <c r="C322" s="383">
        <v>44562</v>
      </c>
      <c r="D322" s="360" t="s">
        <v>107</v>
      </c>
      <c r="E322" s="360" t="s">
        <v>320</v>
      </c>
      <c r="F322" s="361">
        <v>1000</v>
      </c>
      <c r="G322" s="360" t="s">
        <v>843</v>
      </c>
      <c r="H322" s="360" t="s">
        <v>123</v>
      </c>
      <c r="I322" s="364" t="s">
        <v>626</v>
      </c>
      <c r="J322" s="364" t="s">
        <v>609</v>
      </c>
      <c r="K322" s="364" t="s">
        <v>609</v>
      </c>
      <c r="L322" s="363" t="s">
        <v>1014</v>
      </c>
      <c r="M322" s="382">
        <v>44582</v>
      </c>
      <c r="N322" s="70">
        <f t="shared" si="33"/>
        <v>1</v>
      </c>
      <c r="O322" s="70">
        <f t="shared" si="34"/>
        <v>1</v>
      </c>
      <c r="P322" s="135" t="str">
        <f t="shared" si="35"/>
        <v>Gastos_Gerais</v>
      </c>
    </row>
    <row r="323" spans="1:16" ht="25.5" x14ac:dyDescent="0.2">
      <c r="A323" s="374">
        <f t="shared" si="36"/>
        <v>320</v>
      </c>
      <c r="B323" s="358">
        <v>44582</v>
      </c>
      <c r="C323" s="383">
        <v>44562</v>
      </c>
      <c r="D323" s="360" t="s">
        <v>107</v>
      </c>
      <c r="E323" s="360" t="s">
        <v>320</v>
      </c>
      <c r="F323" s="361">
        <v>1000</v>
      </c>
      <c r="G323" s="360" t="s">
        <v>895</v>
      </c>
      <c r="H323" s="360" t="s">
        <v>130</v>
      </c>
      <c r="I323" s="364" t="s">
        <v>626</v>
      </c>
      <c r="J323" s="364" t="s">
        <v>609</v>
      </c>
      <c r="K323" s="364" t="s">
        <v>609</v>
      </c>
      <c r="L323" s="363" t="s">
        <v>1015</v>
      </c>
      <c r="M323" s="382">
        <v>44582</v>
      </c>
      <c r="N323" s="70">
        <f t="shared" si="33"/>
        <v>1</v>
      </c>
      <c r="O323" s="70">
        <f t="shared" si="34"/>
        <v>1</v>
      </c>
      <c r="P323" s="135" t="str">
        <f t="shared" si="35"/>
        <v>Gastos_Gerais</v>
      </c>
    </row>
    <row r="324" spans="1:16" ht="25.5" x14ac:dyDescent="0.2">
      <c r="A324" s="374">
        <f t="shared" si="36"/>
        <v>321</v>
      </c>
      <c r="B324" s="358">
        <v>44582</v>
      </c>
      <c r="C324" s="383">
        <v>44562</v>
      </c>
      <c r="D324" s="360" t="s">
        <v>96</v>
      </c>
      <c r="E324" s="360" t="s">
        <v>177</v>
      </c>
      <c r="F324" s="361">
        <v>909.84</v>
      </c>
      <c r="G324" s="360" t="s">
        <v>846</v>
      </c>
      <c r="H324" s="360" t="s">
        <v>588</v>
      </c>
      <c r="I324" s="364" t="s">
        <v>980</v>
      </c>
      <c r="J324" s="364" t="s">
        <v>848</v>
      </c>
      <c r="K324" s="364" t="s">
        <v>849</v>
      </c>
      <c r="L324" s="363" t="s">
        <v>1016</v>
      </c>
      <c r="M324" s="382">
        <v>44582</v>
      </c>
      <c r="N324" s="70">
        <f t="shared" si="33"/>
        <v>1</v>
      </c>
      <c r="O324" s="70">
        <f t="shared" si="34"/>
        <v>1</v>
      </c>
      <c r="P324" s="135" t="str">
        <f t="shared" si="35"/>
        <v>Gastos_com_Pessoal</v>
      </c>
    </row>
    <row r="325" spans="1:16" ht="25.5" x14ac:dyDescent="0.2">
      <c r="A325" s="374">
        <f t="shared" si="36"/>
        <v>322</v>
      </c>
      <c r="B325" s="358">
        <v>44582</v>
      </c>
      <c r="C325" s="383">
        <v>44562</v>
      </c>
      <c r="D325" s="360" t="s">
        <v>107</v>
      </c>
      <c r="E325" s="360" t="s">
        <v>346</v>
      </c>
      <c r="F325" s="361">
        <v>58000</v>
      </c>
      <c r="G325" s="360" t="s">
        <v>1017</v>
      </c>
      <c r="H325" s="360" t="s">
        <v>128</v>
      </c>
      <c r="I325" s="364" t="s">
        <v>1018</v>
      </c>
      <c r="J325" s="364" t="s">
        <v>665</v>
      </c>
      <c r="K325" s="364" t="s">
        <v>420</v>
      </c>
      <c r="L325" s="363">
        <v>18</v>
      </c>
      <c r="M325" s="382">
        <v>44572</v>
      </c>
      <c r="N325" s="70">
        <f t="shared" si="33"/>
        <v>1</v>
      </c>
      <c r="O325" s="70">
        <f t="shared" si="34"/>
        <v>1</v>
      </c>
      <c r="P325" s="135" t="str">
        <f t="shared" si="35"/>
        <v>Gastos_Gerais</v>
      </c>
    </row>
    <row r="326" spans="1:16" ht="25.5" x14ac:dyDescent="0.2">
      <c r="A326" s="374">
        <f t="shared" si="36"/>
        <v>323</v>
      </c>
      <c r="B326" s="358">
        <v>44585</v>
      </c>
      <c r="C326" s="383">
        <v>44531</v>
      </c>
      <c r="D326" s="360" t="s">
        <v>107</v>
      </c>
      <c r="E326" s="360" t="s">
        <v>222</v>
      </c>
      <c r="F326" s="361">
        <v>5287.85</v>
      </c>
      <c r="G326" s="362" t="s">
        <v>647</v>
      </c>
      <c r="H326" s="360" t="s">
        <v>132</v>
      </c>
      <c r="I326" s="364" t="s">
        <v>648</v>
      </c>
      <c r="J326" s="364" t="s">
        <v>609</v>
      </c>
      <c r="K326" s="364" t="s">
        <v>420</v>
      </c>
      <c r="L326" s="363">
        <v>71692586</v>
      </c>
      <c r="M326" s="382">
        <v>44580</v>
      </c>
      <c r="N326" s="70">
        <f t="shared" si="33"/>
        <v>1</v>
      </c>
      <c r="O326" s="70">
        <f t="shared" si="34"/>
        <v>0</v>
      </c>
      <c r="P326" s="135" t="str">
        <f t="shared" si="35"/>
        <v>Gastos_Gerais</v>
      </c>
    </row>
    <row r="327" spans="1:16" ht="25.5" x14ac:dyDescent="0.2">
      <c r="A327" s="374">
        <f t="shared" si="36"/>
        <v>324</v>
      </c>
      <c r="B327" s="358">
        <v>44585</v>
      </c>
      <c r="C327" s="383">
        <v>44531</v>
      </c>
      <c r="D327" s="360" t="s">
        <v>107</v>
      </c>
      <c r="E327" s="360" t="s">
        <v>222</v>
      </c>
      <c r="F327" s="361">
        <v>4491.41</v>
      </c>
      <c r="G327" s="362" t="s">
        <v>647</v>
      </c>
      <c r="H327" s="360" t="s">
        <v>128</v>
      </c>
      <c r="I327" s="364" t="s">
        <v>648</v>
      </c>
      <c r="J327" s="363" t="s">
        <v>609</v>
      </c>
      <c r="K327" s="364" t="s">
        <v>420</v>
      </c>
      <c r="L327" s="363">
        <v>70968239</v>
      </c>
      <c r="M327" s="382">
        <v>44571</v>
      </c>
      <c r="N327" s="70">
        <f t="shared" si="33"/>
        <v>1</v>
      </c>
      <c r="O327" s="70">
        <f t="shared" si="34"/>
        <v>0</v>
      </c>
      <c r="P327" s="135" t="str">
        <f t="shared" si="35"/>
        <v>Gastos_Gerais</v>
      </c>
    </row>
    <row r="328" spans="1:16" ht="25.5" x14ac:dyDescent="0.2">
      <c r="A328" s="374">
        <f t="shared" si="36"/>
        <v>325</v>
      </c>
      <c r="B328" s="358">
        <v>44585</v>
      </c>
      <c r="C328" s="383">
        <v>44531</v>
      </c>
      <c r="D328" s="360" t="s">
        <v>107</v>
      </c>
      <c r="E328" s="360" t="s">
        <v>230</v>
      </c>
      <c r="F328" s="395">
        <v>771.99</v>
      </c>
      <c r="G328" s="360" t="s">
        <v>763</v>
      </c>
      <c r="H328" s="360" t="s">
        <v>128</v>
      </c>
      <c r="I328" s="364" t="s">
        <v>654</v>
      </c>
      <c r="J328" s="363" t="s">
        <v>609</v>
      </c>
      <c r="K328" s="364" t="s">
        <v>610</v>
      </c>
      <c r="L328" s="363" t="s">
        <v>1019</v>
      </c>
      <c r="M328" s="382">
        <v>44585</v>
      </c>
      <c r="N328" s="70">
        <f t="shared" si="33"/>
        <v>1</v>
      </c>
      <c r="O328" s="70">
        <f t="shared" si="34"/>
        <v>0</v>
      </c>
      <c r="P328" s="135" t="str">
        <f t="shared" si="35"/>
        <v>Gastos_Gerais</v>
      </c>
    </row>
    <row r="329" spans="1:16" ht="25.5" x14ac:dyDescent="0.2">
      <c r="A329" s="374">
        <f t="shared" si="36"/>
        <v>326</v>
      </c>
      <c r="B329" s="358">
        <v>44585</v>
      </c>
      <c r="C329" s="383">
        <v>44531</v>
      </c>
      <c r="D329" s="360" t="s">
        <v>107</v>
      </c>
      <c r="E329" s="360" t="s">
        <v>230</v>
      </c>
      <c r="F329" s="361">
        <v>771.99</v>
      </c>
      <c r="G329" s="360" t="s">
        <v>763</v>
      </c>
      <c r="H329" s="360" t="s">
        <v>127</v>
      </c>
      <c r="I329" s="364" t="s">
        <v>654</v>
      </c>
      <c r="J329" s="363" t="s">
        <v>609</v>
      </c>
      <c r="K329" s="364" t="s">
        <v>610</v>
      </c>
      <c r="L329" s="363" t="s">
        <v>1019</v>
      </c>
      <c r="M329" s="382">
        <v>44585</v>
      </c>
      <c r="N329" s="70">
        <f t="shared" si="33"/>
        <v>1</v>
      </c>
      <c r="O329" s="70">
        <f t="shared" si="34"/>
        <v>0</v>
      </c>
      <c r="P329" s="135" t="str">
        <f t="shared" si="35"/>
        <v>Gastos_Gerais</v>
      </c>
    </row>
    <row r="330" spans="1:16" ht="25.5" x14ac:dyDescent="0.2">
      <c r="A330" s="374">
        <f t="shared" si="36"/>
        <v>327</v>
      </c>
      <c r="B330" s="358">
        <v>44585</v>
      </c>
      <c r="C330" s="383">
        <v>44531</v>
      </c>
      <c r="D330" s="360" t="s">
        <v>107</v>
      </c>
      <c r="E330" s="360" t="s">
        <v>230</v>
      </c>
      <c r="F330" s="361">
        <v>771.99</v>
      </c>
      <c r="G330" s="360" t="s">
        <v>763</v>
      </c>
      <c r="H330" s="362" t="s">
        <v>130</v>
      </c>
      <c r="I330" s="364" t="s">
        <v>654</v>
      </c>
      <c r="J330" s="364" t="s">
        <v>609</v>
      </c>
      <c r="K330" s="364" t="s">
        <v>610</v>
      </c>
      <c r="L330" s="363" t="s">
        <v>1019</v>
      </c>
      <c r="M330" s="382">
        <v>44585</v>
      </c>
      <c r="N330" s="70">
        <f t="shared" si="33"/>
        <v>1</v>
      </c>
      <c r="O330" s="70">
        <f t="shared" si="34"/>
        <v>0</v>
      </c>
      <c r="P330" s="135" t="str">
        <f t="shared" si="35"/>
        <v>Gastos_Gerais</v>
      </c>
    </row>
    <row r="331" spans="1:16" ht="25.5" x14ac:dyDescent="0.2">
      <c r="A331" s="374">
        <f t="shared" si="36"/>
        <v>328</v>
      </c>
      <c r="B331" s="358">
        <v>44585</v>
      </c>
      <c r="C331" s="383">
        <v>44531</v>
      </c>
      <c r="D331" s="360" t="s">
        <v>107</v>
      </c>
      <c r="E331" s="360" t="s">
        <v>230</v>
      </c>
      <c r="F331" s="361">
        <v>771.99</v>
      </c>
      <c r="G331" s="360" t="s">
        <v>763</v>
      </c>
      <c r="H331" s="360" t="s">
        <v>121</v>
      </c>
      <c r="I331" s="364" t="s">
        <v>654</v>
      </c>
      <c r="J331" s="363" t="s">
        <v>609</v>
      </c>
      <c r="K331" s="364" t="s">
        <v>610</v>
      </c>
      <c r="L331" s="363" t="s">
        <v>1019</v>
      </c>
      <c r="M331" s="382">
        <v>44585</v>
      </c>
      <c r="N331" s="70">
        <f t="shared" si="33"/>
        <v>1</v>
      </c>
      <c r="O331" s="70">
        <f t="shared" si="34"/>
        <v>0</v>
      </c>
      <c r="P331" s="135" t="str">
        <f t="shared" si="35"/>
        <v>Gastos_Gerais</v>
      </c>
    </row>
    <row r="332" spans="1:16" ht="25.5" x14ac:dyDescent="0.2">
      <c r="A332" s="374">
        <f t="shared" si="36"/>
        <v>329</v>
      </c>
      <c r="B332" s="358">
        <v>44585</v>
      </c>
      <c r="C332" s="383">
        <v>44531</v>
      </c>
      <c r="D332" s="360" t="s">
        <v>107</v>
      </c>
      <c r="E332" s="360" t="s">
        <v>230</v>
      </c>
      <c r="F332" s="361">
        <v>1732.26</v>
      </c>
      <c r="G332" s="360" t="s">
        <v>230</v>
      </c>
      <c r="H332" s="360" t="s">
        <v>124</v>
      </c>
      <c r="I332" s="364" t="s">
        <v>654</v>
      </c>
      <c r="J332" s="363" t="s">
        <v>609</v>
      </c>
      <c r="K332" s="364" t="s">
        <v>610</v>
      </c>
      <c r="L332" s="363" t="s">
        <v>1019</v>
      </c>
      <c r="M332" s="382">
        <v>44585</v>
      </c>
      <c r="N332" s="70">
        <f t="shared" si="33"/>
        <v>1</v>
      </c>
      <c r="O332" s="70">
        <f t="shared" si="34"/>
        <v>0</v>
      </c>
      <c r="P332" s="135" t="str">
        <f t="shared" si="35"/>
        <v>Gastos_Gerais</v>
      </c>
    </row>
    <row r="333" spans="1:16" ht="36" x14ac:dyDescent="0.2">
      <c r="A333" s="374">
        <f t="shared" si="36"/>
        <v>330</v>
      </c>
      <c r="B333" s="358">
        <v>44585</v>
      </c>
      <c r="C333" s="383">
        <v>44562</v>
      </c>
      <c r="D333" s="360" t="s">
        <v>107</v>
      </c>
      <c r="E333" s="360" t="s">
        <v>397</v>
      </c>
      <c r="F333" s="361">
        <v>168.44</v>
      </c>
      <c r="G333" s="360" t="s">
        <v>1020</v>
      </c>
      <c r="H333" s="360" t="s">
        <v>126</v>
      </c>
      <c r="I333" s="364" t="s">
        <v>633</v>
      </c>
      <c r="J333" s="363" t="s">
        <v>609</v>
      </c>
      <c r="K333" s="364" t="s">
        <v>420</v>
      </c>
      <c r="L333" s="363">
        <v>2285</v>
      </c>
      <c r="M333" s="382">
        <v>44580</v>
      </c>
      <c r="N333" s="70">
        <f t="shared" si="33"/>
        <v>1</v>
      </c>
      <c r="O333" s="70">
        <f t="shared" si="34"/>
        <v>1</v>
      </c>
      <c r="P333" s="135" t="str">
        <f t="shared" si="35"/>
        <v>Gastos_Gerais</v>
      </c>
    </row>
    <row r="334" spans="1:16" ht="36" x14ac:dyDescent="0.2">
      <c r="A334" s="374">
        <f t="shared" si="36"/>
        <v>331</v>
      </c>
      <c r="B334" s="358">
        <v>44585</v>
      </c>
      <c r="C334" s="383">
        <v>44562</v>
      </c>
      <c r="D334" s="360" t="s">
        <v>107</v>
      </c>
      <c r="E334" s="360" t="s">
        <v>397</v>
      </c>
      <c r="F334" s="361">
        <v>323.89</v>
      </c>
      <c r="G334" s="360" t="s">
        <v>1021</v>
      </c>
      <c r="H334" s="360" t="s">
        <v>127</v>
      </c>
      <c r="I334" s="364" t="s">
        <v>633</v>
      </c>
      <c r="J334" s="363" t="s">
        <v>609</v>
      </c>
      <c r="K334" s="364" t="s">
        <v>420</v>
      </c>
      <c r="L334" s="363">
        <v>2287</v>
      </c>
      <c r="M334" s="382">
        <v>44580</v>
      </c>
      <c r="N334" s="70">
        <f t="shared" si="33"/>
        <v>1</v>
      </c>
      <c r="O334" s="70">
        <f t="shared" si="34"/>
        <v>1</v>
      </c>
      <c r="P334" s="135" t="str">
        <f t="shared" si="35"/>
        <v>Gastos_Gerais</v>
      </c>
    </row>
    <row r="335" spans="1:16" ht="36" x14ac:dyDescent="0.2">
      <c r="A335" s="374">
        <f t="shared" si="36"/>
        <v>332</v>
      </c>
      <c r="B335" s="358">
        <v>44585</v>
      </c>
      <c r="C335" s="383">
        <v>44562</v>
      </c>
      <c r="D335" s="360" t="s">
        <v>107</v>
      </c>
      <c r="E335" s="360" t="s">
        <v>397</v>
      </c>
      <c r="F335" s="361">
        <v>421.44</v>
      </c>
      <c r="G335" s="360" t="s">
        <v>1022</v>
      </c>
      <c r="H335" s="360" t="s">
        <v>130</v>
      </c>
      <c r="I335" s="364" t="s">
        <v>633</v>
      </c>
      <c r="J335" s="363" t="s">
        <v>609</v>
      </c>
      <c r="K335" s="364" t="s">
        <v>420</v>
      </c>
      <c r="L335" s="363">
        <v>2284</v>
      </c>
      <c r="M335" s="382">
        <v>44580</v>
      </c>
      <c r="N335" s="70">
        <f t="shared" si="33"/>
        <v>1</v>
      </c>
      <c r="O335" s="70">
        <f t="shared" si="34"/>
        <v>1</v>
      </c>
      <c r="P335" s="135" t="str">
        <f t="shared" si="35"/>
        <v>Gastos_Gerais</v>
      </c>
    </row>
    <row r="336" spans="1:16" ht="36" x14ac:dyDescent="0.2">
      <c r="A336" s="374">
        <f t="shared" si="36"/>
        <v>333</v>
      </c>
      <c r="B336" s="358">
        <v>44585</v>
      </c>
      <c r="C336" s="383">
        <v>44562</v>
      </c>
      <c r="D336" s="360" t="s">
        <v>107</v>
      </c>
      <c r="E336" s="360" t="s">
        <v>397</v>
      </c>
      <c r="F336" s="361">
        <v>629.1</v>
      </c>
      <c r="G336" s="360" t="s">
        <v>1023</v>
      </c>
      <c r="H336" s="360" t="s">
        <v>588</v>
      </c>
      <c r="I336" s="364" t="s">
        <v>633</v>
      </c>
      <c r="J336" s="363" t="s">
        <v>609</v>
      </c>
      <c r="K336" s="364" t="s">
        <v>420</v>
      </c>
      <c r="L336" s="363">
        <v>2288</v>
      </c>
      <c r="M336" s="382">
        <v>44580</v>
      </c>
      <c r="N336" s="70">
        <f t="shared" si="33"/>
        <v>1</v>
      </c>
      <c r="O336" s="70">
        <f t="shared" si="34"/>
        <v>1</v>
      </c>
      <c r="P336" s="135" t="str">
        <f t="shared" si="35"/>
        <v>Gastos_Gerais</v>
      </c>
    </row>
    <row r="337" spans="1:16" ht="36" x14ac:dyDescent="0.2">
      <c r="A337" s="374">
        <f t="shared" si="36"/>
        <v>334</v>
      </c>
      <c r="B337" s="358">
        <v>44585</v>
      </c>
      <c r="C337" s="383">
        <v>44562</v>
      </c>
      <c r="D337" s="360" t="s">
        <v>107</v>
      </c>
      <c r="E337" s="360" t="s">
        <v>397</v>
      </c>
      <c r="F337" s="361">
        <v>659.46</v>
      </c>
      <c r="G337" s="360" t="s">
        <v>1024</v>
      </c>
      <c r="H337" s="360" t="s">
        <v>128</v>
      </c>
      <c r="I337" s="364" t="s">
        <v>633</v>
      </c>
      <c r="J337" s="363" t="s">
        <v>609</v>
      </c>
      <c r="K337" s="364" t="s">
        <v>420</v>
      </c>
      <c r="L337" s="363">
        <v>2286</v>
      </c>
      <c r="M337" s="382">
        <v>44580</v>
      </c>
      <c r="N337" s="70">
        <f t="shared" si="33"/>
        <v>1</v>
      </c>
      <c r="O337" s="70">
        <f t="shared" si="34"/>
        <v>1</v>
      </c>
      <c r="P337" s="135" t="str">
        <f t="shared" si="35"/>
        <v>Gastos_Gerais</v>
      </c>
    </row>
    <row r="338" spans="1:16" ht="36" x14ac:dyDescent="0.2">
      <c r="A338" s="374">
        <f t="shared" si="36"/>
        <v>335</v>
      </c>
      <c r="B338" s="358">
        <v>44585</v>
      </c>
      <c r="C338" s="383">
        <v>44562</v>
      </c>
      <c r="D338" s="360" t="s">
        <v>107</v>
      </c>
      <c r="E338" s="360" t="s">
        <v>397</v>
      </c>
      <c r="F338" s="361">
        <v>705</v>
      </c>
      <c r="G338" s="360" t="s">
        <v>1025</v>
      </c>
      <c r="H338" s="360" t="s">
        <v>123</v>
      </c>
      <c r="I338" s="364" t="s">
        <v>633</v>
      </c>
      <c r="J338" s="363" t="s">
        <v>609</v>
      </c>
      <c r="K338" s="364" t="s">
        <v>420</v>
      </c>
      <c r="L338" s="363">
        <v>2289</v>
      </c>
      <c r="M338" s="382">
        <v>44580</v>
      </c>
      <c r="N338" s="70">
        <f t="shared" si="33"/>
        <v>1</v>
      </c>
      <c r="O338" s="70">
        <f t="shared" si="34"/>
        <v>1</v>
      </c>
      <c r="P338" s="135" t="str">
        <f t="shared" si="35"/>
        <v>Gastos_Gerais</v>
      </c>
    </row>
    <row r="339" spans="1:16" ht="36" x14ac:dyDescent="0.2">
      <c r="A339" s="374">
        <f t="shared" si="36"/>
        <v>336</v>
      </c>
      <c r="B339" s="358">
        <v>44585</v>
      </c>
      <c r="C339" s="383">
        <v>44562</v>
      </c>
      <c r="D339" s="360" t="s">
        <v>107</v>
      </c>
      <c r="E339" s="360" t="s">
        <v>397</v>
      </c>
      <c r="F339" s="361">
        <v>1771</v>
      </c>
      <c r="G339" s="360" t="s">
        <v>1026</v>
      </c>
      <c r="H339" s="360" t="s">
        <v>120</v>
      </c>
      <c r="I339" s="364" t="s">
        <v>633</v>
      </c>
      <c r="J339" s="363" t="s">
        <v>609</v>
      </c>
      <c r="K339" s="364" t="s">
        <v>420</v>
      </c>
      <c r="L339" s="363">
        <v>2283</v>
      </c>
      <c r="M339" s="382">
        <v>44580</v>
      </c>
      <c r="N339" s="70">
        <f t="shared" si="33"/>
        <v>1</v>
      </c>
      <c r="O339" s="70">
        <f t="shared" si="34"/>
        <v>1</v>
      </c>
      <c r="P339" s="135" t="str">
        <f t="shared" si="35"/>
        <v>Gastos_Gerais</v>
      </c>
    </row>
    <row r="340" spans="1:16" ht="60" x14ac:dyDescent="0.2">
      <c r="A340" s="374">
        <f t="shared" si="36"/>
        <v>337</v>
      </c>
      <c r="B340" s="358">
        <v>44585</v>
      </c>
      <c r="C340" s="383">
        <v>44562</v>
      </c>
      <c r="D340" s="360" t="s">
        <v>107</v>
      </c>
      <c r="E340" s="360" t="s">
        <v>332</v>
      </c>
      <c r="F340" s="395">
        <v>3524.25</v>
      </c>
      <c r="G340" s="360" t="s">
        <v>1027</v>
      </c>
      <c r="H340" s="360" t="s">
        <v>126</v>
      </c>
      <c r="I340" s="364" t="s">
        <v>1028</v>
      </c>
      <c r="J340" s="363" t="s">
        <v>609</v>
      </c>
      <c r="K340" s="364" t="s">
        <v>610</v>
      </c>
      <c r="L340" s="363">
        <v>2</v>
      </c>
      <c r="M340" s="382">
        <v>44586</v>
      </c>
      <c r="N340" s="70">
        <f t="shared" si="33"/>
        <v>1</v>
      </c>
      <c r="O340" s="70">
        <f t="shared" si="34"/>
        <v>1</v>
      </c>
      <c r="P340" s="135" t="str">
        <f t="shared" si="35"/>
        <v>Gastos_Gerais</v>
      </c>
    </row>
    <row r="341" spans="1:16" ht="25.5" x14ac:dyDescent="0.2">
      <c r="A341" s="374">
        <f t="shared" si="36"/>
        <v>338</v>
      </c>
      <c r="B341" s="399">
        <v>44585</v>
      </c>
      <c r="C341" s="400">
        <v>44562</v>
      </c>
      <c r="D341" s="379" t="s">
        <v>107</v>
      </c>
      <c r="E341" s="379" t="s">
        <v>370</v>
      </c>
      <c r="F341" s="384">
        <v>4625</v>
      </c>
      <c r="G341" s="379" t="s">
        <v>1029</v>
      </c>
      <c r="H341" s="379" t="s">
        <v>546</v>
      </c>
      <c r="I341" s="381" t="s">
        <v>1030</v>
      </c>
      <c r="J341" s="380" t="s">
        <v>609</v>
      </c>
      <c r="K341" s="381" t="s">
        <v>420</v>
      </c>
      <c r="L341" s="363">
        <v>1671</v>
      </c>
      <c r="M341" s="382">
        <v>44581</v>
      </c>
      <c r="N341" s="70">
        <f t="shared" ref="N341:N395" si="37">IF(B341=0,0,IF(YEAR(B341)=$O$1,MONTH(B341)-$N$1+1,(YEAR(B341)-$O$1)*12-$N$1+1+MONTH(B341)))</f>
        <v>1</v>
      </c>
      <c r="O341" s="70">
        <f t="shared" ref="O341:O395" si="38">IF(C341=0,0,IF(YEAR(C341)=$O$1,MONTH(C341)-$N$1+1,(YEAR(C341)-$O$1)*12-$N$1+1+MONTH(C341)))</f>
        <v>1</v>
      </c>
      <c r="P341" s="135" t="str">
        <f t="shared" ref="P341:P395" si="39">SUBSTITUTE(D341," ","_")</f>
        <v>Gastos_Gerais</v>
      </c>
    </row>
    <row r="342" spans="1:16" ht="48" x14ac:dyDescent="0.2">
      <c r="A342" s="374">
        <f t="shared" si="36"/>
        <v>339</v>
      </c>
      <c r="B342" s="375">
        <v>44585</v>
      </c>
      <c r="C342" s="376">
        <v>44562</v>
      </c>
      <c r="D342" s="377" t="s">
        <v>107</v>
      </c>
      <c r="E342" s="377" t="s">
        <v>344</v>
      </c>
      <c r="F342" s="378">
        <v>1593.1</v>
      </c>
      <c r="G342" s="377" t="s">
        <v>1031</v>
      </c>
      <c r="H342" s="377" t="s">
        <v>131</v>
      </c>
      <c r="I342" s="381" t="s">
        <v>1032</v>
      </c>
      <c r="J342" s="380" t="s">
        <v>609</v>
      </c>
      <c r="K342" s="381" t="s">
        <v>420</v>
      </c>
      <c r="L342" s="363">
        <v>3265</v>
      </c>
      <c r="M342" s="382">
        <v>44578</v>
      </c>
      <c r="N342" s="70">
        <f t="shared" si="37"/>
        <v>1</v>
      </c>
      <c r="O342" s="70">
        <f t="shared" si="38"/>
        <v>1</v>
      </c>
      <c r="P342" s="135" t="str">
        <f t="shared" si="39"/>
        <v>Gastos_Gerais</v>
      </c>
    </row>
    <row r="343" spans="1:16" ht="36" x14ac:dyDescent="0.2">
      <c r="A343" s="374">
        <f t="shared" si="36"/>
        <v>340</v>
      </c>
      <c r="B343" s="375">
        <v>44585</v>
      </c>
      <c r="C343" s="376">
        <v>44562</v>
      </c>
      <c r="D343" s="377" t="s">
        <v>107</v>
      </c>
      <c r="E343" s="377" t="s">
        <v>397</v>
      </c>
      <c r="F343" s="378">
        <v>590</v>
      </c>
      <c r="G343" s="360" t="s">
        <v>1033</v>
      </c>
      <c r="H343" s="377" t="s">
        <v>122</v>
      </c>
      <c r="I343" s="381" t="s">
        <v>1034</v>
      </c>
      <c r="J343" s="380" t="s">
        <v>609</v>
      </c>
      <c r="K343" s="381" t="s">
        <v>420</v>
      </c>
      <c r="L343" s="363">
        <v>4483</v>
      </c>
      <c r="M343" s="382">
        <v>44579</v>
      </c>
      <c r="N343" s="70">
        <f t="shared" si="37"/>
        <v>1</v>
      </c>
      <c r="O343" s="70">
        <f t="shared" si="38"/>
        <v>1</v>
      </c>
      <c r="P343" s="135" t="str">
        <f t="shared" si="39"/>
        <v>Gastos_Gerais</v>
      </c>
    </row>
    <row r="344" spans="1:16" ht="25.5" x14ac:dyDescent="0.2">
      <c r="A344" s="374">
        <f t="shared" si="36"/>
        <v>341</v>
      </c>
      <c r="B344" s="399">
        <v>44585</v>
      </c>
      <c r="C344" s="400">
        <v>44562</v>
      </c>
      <c r="D344" s="379" t="s">
        <v>107</v>
      </c>
      <c r="E344" s="362" t="s">
        <v>264</v>
      </c>
      <c r="F344" s="384">
        <v>662.61</v>
      </c>
      <c r="G344" s="379" t="s">
        <v>1035</v>
      </c>
      <c r="H344" s="379" t="s">
        <v>124</v>
      </c>
      <c r="I344" s="381" t="s">
        <v>1036</v>
      </c>
      <c r="J344" s="380" t="s">
        <v>609</v>
      </c>
      <c r="K344" s="381" t="s">
        <v>420</v>
      </c>
      <c r="L344" s="363">
        <v>527</v>
      </c>
      <c r="M344" s="382">
        <v>44581</v>
      </c>
      <c r="N344" s="70">
        <f t="shared" si="37"/>
        <v>1</v>
      </c>
      <c r="O344" s="70">
        <f t="shared" si="38"/>
        <v>1</v>
      </c>
      <c r="P344" s="135" t="str">
        <f t="shared" si="39"/>
        <v>Gastos_Gerais</v>
      </c>
    </row>
    <row r="345" spans="1:16" ht="25.5" x14ac:dyDescent="0.2">
      <c r="A345" s="374">
        <f t="shared" si="36"/>
        <v>342</v>
      </c>
      <c r="B345" s="375">
        <v>44585</v>
      </c>
      <c r="C345" s="376">
        <v>44562</v>
      </c>
      <c r="D345" s="377" t="s">
        <v>107</v>
      </c>
      <c r="E345" s="377" t="s">
        <v>358</v>
      </c>
      <c r="F345" s="378">
        <v>39.9</v>
      </c>
      <c r="G345" s="377" t="s">
        <v>697</v>
      </c>
      <c r="H345" s="377" t="s">
        <v>128</v>
      </c>
      <c r="I345" s="381" t="s">
        <v>1037</v>
      </c>
      <c r="J345" s="380" t="s">
        <v>609</v>
      </c>
      <c r="K345" s="381" t="s">
        <v>629</v>
      </c>
      <c r="L345" s="363">
        <v>228</v>
      </c>
      <c r="M345" s="382">
        <v>44582</v>
      </c>
      <c r="N345" s="70">
        <f t="shared" si="37"/>
        <v>1</v>
      </c>
      <c r="O345" s="70">
        <f t="shared" si="38"/>
        <v>1</v>
      </c>
      <c r="P345" s="135" t="str">
        <f t="shared" si="39"/>
        <v>Gastos_Gerais</v>
      </c>
    </row>
    <row r="346" spans="1:16" ht="36" x14ac:dyDescent="0.2">
      <c r="A346" s="374">
        <f t="shared" si="36"/>
        <v>343</v>
      </c>
      <c r="B346" s="375">
        <v>44585</v>
      </c>
      <c r="C346" s="376">
        <v>44562</v>
      </c>
      <c r="D346" s="377" t="s">
        <v>107</v>
      </c>
      <c r="E346" s="377" t="s">
        <v>334</v>
      </c>
      <c r="F346" s="378">
        <v>120</v>
      </c>
      <c r="G346" s="377" t="s">
        <v>1038</v>
      </c>
      <c r="H346" s="377" t="s">
        <v>588</v>
      </c>
      <c r="I346" s="381" t="s">
        <v>1039</v>
      </c>
      <c r="J346" s="380" t="s">
        <v>629</v>
      </c>
      <c r="K346" s="381" t="s">
        <v>672</v>
      </c>
      <c r="L346" s="363">
        <v>154041</v>
      </c>
      <c r="M346" s="382">
        <v>44585</v>
      </c>
      <c r="N346" s="70">
        <f t="shared" si="37"/>
        <v>1</v>
      </c>
      <c r="O346" s="70">
        <f t="shared" si="38"/>
        <v>1</v>
      </c>
      <c r="P346" s="135" t="str">
        <f t="shared" si="39"/>
        <v>Gastos_Gerais</v>
      </c>
    </row>
    <row r="347" spans="1:16" ht="36" x14ac:dyDescent="0.2">
      <c r="A347" s="374">
        <f t="shared" si="36"/>
        <v>344</v>
      </c>
      <c r="B347" s="375">
        <v>44585</v>
      </c>
      <c r="C347" s="376">
        <v>44562</v>
      </c>
      <c r="D347" s="377" t="s">
        <v>107</v>
      </c>
      <c r="E347" s="377" t="s">
        <v>334</v>
      </c>
      <c r="F347" s="378">
        <v>120</v>
      </c>
      <c r="G347" s="377" t="s">
        <v>1040</v>
      </c>
      <c r="H347" s="377" t="s">
        <v>588</v>
      </c>
      <c r="I347" s="381" t="s">
        <v>1041</v>
      </c>
      <c r="J347" s="380" t="s">
        <v>629</v>
      </c>
      <c r="K347" s="381" t="s">
        <v>672</v>
      </c>
      <c r="L347" s="363">
        <v>154305</v>
      </c>
      <c r="M347" s="382">
        <v>44585</v>
      </c>
      <c r="N347" s="70">
        <f t="shared" si="37"/>
        <v>1</v>
      </c>
      <c r="O347" s="70">
        <f t="shared" si="38"/>
        <v>1</v>
      </c>
      <c r="P347" s="135" t="str">
        <f t="shared" si="39"/>
        <v>Gastos_Gerais</v>
      </c>
    </row>
    <row r="348" spans="1:16" ht="48" x14ac:dyDescent="0.2">
      <c r="A348" s="374">
        <f t="shared" si="36"/>
        <v>345</v>
      </c>
      <c r="B348" s="375">
        <v>44585</v>
      </c>
      <c r="C348" s="376">
        <v>44562</v>
      </c>
      <c r="D348" s="377" t="s">
        <v>107</v>
      </c>
      <c r="E348" s="377" t="s">
        <v>282</v>
      </c>
      <c r="F348" s="378">
        <v>5.24</v>
      </c>
      <c r="G348" s="377" t="s">
        <v>1042</v>
      </c>
      <c r="H348" s="377" t="s">
        <v>127</v>
      </c>
      <c r="I348" s="381" t="s">
        <v>1043</v>
      </c>
      <c r="J348" s="380" t="s">
        <v>629</v>
      </c>
      <c r="K348" s="381" t="s">
        <v>672</v>
      </c>
      <c r="L348" s="363">
        <v>154646</v>
      </c>
      <c r="M348" s="382">
        <v>44585</v>
      </c>
      <c r="N348" s="70">
        <f t="shared" si="37"/>
        <v>1</v>
      </c>
      <c r="O348" s="70">
        <f t="shared" si="38"/>
        <v>1</v>
      </c>
      <c r="P348" s="135" t="str">
        <f t="shared" si="39"/>
        <v>Gastos_Gerais</v>
      </c>
    </row>
    <row r="349" spans="1:16" ht="25.5" x14ac:dyDescent="0.2">
      <c r="A349" s="374">
        <f t="shared" si="36"/>
        <v>346</v>
      </c>
      <c r="B349" s="375">
        <v>44585</v>
      </c>
      <c r="C349" s="376">
        <v>44562</v>
      </c>
      <c r="D349" s="377" t="s">
        <v>107</v>
      </c>
      <c r="E349" s="377" t="s">
        <v>358</v>
      </c>
      <c r="F349" s="378">
        <v>1479.29</v>
      </c>
      <c r="G349" s="377" t="s">
        <v>697</v>
      </c>
      <c r="H349" s="377" t="s">
        <v>122</v>
      </c>
      <c r="I349" s="381" t="s">
        <v>1044</v>
      </c>
      <c r="J349" s="380" t="s">
        <v>609</v>
      </c>
      <c r="K349" s="381" t="s">
        <v>420</v>
      </c>
      <c r="L349" s="363">
        <v>57</v>
      </c>
      <c r="M349" s="382">
        <v>44582</v>
      </c>
      <c r="N349" s="70">
        <f t="shared" si="37"/>
        <v>1</v>
      </c>
      <c r="O349" s="70">
        <f t="shared" si="38"/>
        <v>1</v>
      </c>
      <c r="P349" s="135" t="str">
        <f t="shared" si="39"/>
        <v>Gastos_Gerais</v>
      </c>
    </row>
    <row r="350" spans="1:16" ht="48" x14ac:dyDescent="0.2">
      <c r="A350" s="374">
        <f t="shared" si="36"/>
        <v>347</v>
      </c>
      <c r="B350" s="375">
        <v>44585</v>
      </c>
      <c r="C350" s="376">
        <v>44562</v>
      </c>
      <c r="D350" s="377" t="s">
        <v>107</v>
      </c>
      <c r="E350" s="377" t="s">
        <v>334</v>
      </c>
      <c r="F350" s="378">
        <v>147.6</v>
      </c>
      <c r="G350" s="377" t="s">
        <v>1045</v>
      </c>
      <c r="H350" s="377" t="s">
        <v>130</v>
      </c>
      <c r="I350" s="381" t="s">
        <v>1046</v>
      </c>
      <c r="J350" s="380" t="s">
        <v>629</v>
      </c>
      <c r="K350" s="381" t="s">
        <v>661</v>
      </c>
      <c r="L350" s="363">
        <v>30793985</v>
      </c>
      <c r="M350" s="382">
        <v>44585</v>
      </c>
      <c r="N350" s="70">
        <f t="shared" si="37"/>
        <v>1</v>
      </c>
      <c r="O350" s="70">
        <f t="shared" si="38"/>
        <v>1</v>
      </c>
      <c r="P350" s="135" t="str">
        <f t="shared" si="39"/>
        <v>Gastos_Gerais</v>
      </c>
    </row>
    <row r="351" spans="1:16" ht="25.5" x14ac:dyDescent="0.2">
      <c r="A351" s="374">
        <f t="shared" si="36"/>
        <v>348</v>
      </c>
      <c r="B351" s="375">
        <v>44585</v>
      </c>
      <c r="C351" s="376">
        <v>44562</v>
      </c>
      <c r="D351" s="377" t="s">
        <v>96</v>
      </c>
      <c r="E351" s="377" t="s">
        <v>179</v>
      </c>
      <c r="F351" s="378">
        <v>344.22</v>
      </c>
      <c r="G351" s="377" t="s">
        <v>851</v>
      </c>
      <c r="H351" s="377" t="s">
        <v>132</v>
      </c>
      <c r="I351" s="381" t="s">
        <v>1047</v>
      </c>
      <c r="J351" s="380" t="s">
        <v>665</v>
      </c>
      <c r="K351" s="381" t="s">
        <v>665</v>
      </c>
      <c r="L351" s="363">
        <v>377641</v>
      </c>
      <c r="M351" s="382">
        <v>44585</v>
      </c>
      <c r="N351" s="70">
        <f t="shared" si="37"/>
        <v>1</v>
      </c>
      <c r="O351" s="70">
        <f t="shared" si="38"/>
        <v>1</v>
      </c>
      <c r="P351" s="135" t="str">
        <f t="shared" si="39"/>
        <v>Gastos_com_Pessoal</v>
      </c>
    </row>
    <row r="352" spans="1:16" ht="25.5" x14ac:dyDescent="0.2">
      <c r="A352" s="374">
        <f t="shared" ref="A352:A407" si="40">IF(B352="","",ROW()-ROW($A$3))</f>
        <v>349</v>
      </c>
      <c r="B352" s="358">
        <v>44585</v>
      </c>
      <c r="C352" s="383">
        <v>44562</v>
      </c>
      <c r="D352" s="360" t="s">
        <v>96</v>
      </c>
      <c r="E352" s="360" t="s">
        <v>181</v>
      </c>
      <c r="F352" s="361">
        <v>1052.52</v>
      </c>
      <c r="G352" s="360" t="s">
        <v>758</v>
      </c>
      <c r="H352" s="360" t="s">
        <v>132</v>
      </c>
      <c r="I352" s="364" t="s">
        <v>1047</v>
      </c>
      <c r="J352" s="363" t="s">
        <v>665</v>
      </c>
      <c r="K352" s="364" t="s">
        <v>665</v>
      </c>
      <c r="L352" s="363">
        <v>377641</v>
      </c>
      <c r="M352" s="382">
        <v>44585</v>
      </c>
      <c r="N352" s="70">
        <f t="shared" si="37"/>
        <v>1</v>
      </c>
      <c r="O352" s="70">
        <f t="shared" si="38"/>
        <v>1</v>
      </c>
      <c r="P352" s="135" t="str">
        <f t="shared" si="39"/>
        <v>Gastos_com_Pessoal</v>
      </c>
    </row>
    <row r="353" spans="1:16" ht="25.5" x14ac:dyDescent="0.2">
      <c r="A353" s="374">
        <f t="shared" si="40"/>
        <v>350</v>
      </c>
      <c r="B353" s="358">
        <v>44585</v>
      </c>
      <c r="C353" s="383">
        <v>44562</v>
      </c>
      <c r="D353" s="360" t="s">
        <v>96</v>
      </c>
      <c r="E353" s="360" t="s">
        <v>183</v>
      </c>
      <c r="F353" s="361">
        <v>350.84</v>
      </c>
      <c r="G353" s="360" t="s">
        <v>760</v>
      </c>
      <c r="H353" s="360" t="s">
        <v>132</v>
      </c>
      <c r="I353" s="364" t="s">
        <v>1047</v>
      </c>
      <c r="J353" s="363" t="s">
        <v>665</v>
      </c>
      <c r="K353" s="364" t="s">
        <v>665</v>
      </c>
      <c r="L353" s="363">
        <v>377641</v>
      </c>
      <c r="M353" s="382">
        <v>44585</v>
      </c>
      <c r="N353" s="70">
        <f t="shared" si="37"/>
        <v>1</v>
      </c>
      <c r="O353" s="70">
        <f t="shared" si="38"/>
        <v>1</v>
      </c>
      <c r="P353" s="135" t="str">
        <f t="shared" si="39"/>
        <v>Gastos_com_Pessoal</v>
      </c>
    </row>
    <row r="354" spans="1:16" ht="36" x14ac:dyDescent="0.2">
      <c r="A354" s="374">
        <f t="shared" si="40"/>
        <v>351</v>
      </c>
      <c r="B354" s="358">
        <v>44585</v>
      </c>
      <c r="C354" s="383">
        <v>44562</v>
      </c>
      <c r="D354" s="360" t="s">
        <v>96</v>
      </c>
      <c r="E354" s="360" t="s">
        <v>185</v>
      </c>
      <c r="F354" s="361">
        <v>3787.59</v>
      </c>
      <c r="G354" s="360" t="s">
        <v>761</v>
      </c>
      <c r="H354" s="360" t="s">
        <v>132</v>
      </c>
      <c r="I354" s="364" t="s">
        <v>1047</v>
      </c>
      <c r="J354" s="363" t="s">
        <v>665</v>
      </c>
      <c r="K354" s="364" t="s">
        <v>665</v>
      </c>
      <c r="L354" s="363">
        <v>377641</v>
      </c>
      <c r="M354" s="382">
        <v>44585</v>
      </c>
      <c r="N354" s="70">
        <f t="shared" si="37"/>
        <v>1</v>
      </c>
      <c r="O354" s="70">
        <f t="shared" si="38"/>
        <v>1</v>
      </c>
      <c r="P354" s="135" t="str">
        <f t="shared" si="39"/>
        <v>Gastos_com_Pessoal</v>
      </c>
    </row>
    <row r="355" spans="1:16" ht="25.5" x14ac:dyDescent="0.2">
      <c r="A355" s="374">
        <f t="shared" si="40"/>
        <v>352</v>
      </c>
      <c r="B355" s="358">
        <v>44586</v>
      </c>
      <c r="C355" s="383">
        <v>44562</v>
      </c>
      <c r="D355" s="360" t="s">
        <v>107</v>
      </c>
      <c r="E355" s="360" t="s">
        <v>326</v>
      </c>
      <c r="F355" s="361">
        <v>1962.54</v>
      </c>
      <c r="G355" s="360" t="s">
        <v>1048</v>
      </c>
      <c r="H355" s="360" t="s">
        <v>119</v>
      </c>
      <c r="I355" s="364" t="s">
        <v>1049</v>
      </c>
      <c r="J355" s="363" t="s">
        <v>609</v>
      </c>
      <c r="K355" s="364" t="s">
        <v>609</v>
      </c>
      <c r="L355" s="363" t="s">
        <v>1050</v>
      </c>
      <c r="M355" s="382">
        <v>44420</v>
      </c>
      <c r="N355" s="70">
        <f t="shared" si="37"/>
        <v>1</v>
      </c>
      <c r="O355" s="70">
        <f t="shared" si="38"/>
        <v>1</v>
      </c>
      <c r="P355" s="135" t="str">
        <f t="shared" si="39"/>
        <v>Gastos_Gerais</v>
      </c>
    </row>
    <row r="356" spans="1:16" ht="36" x14ac:dyDescent="0.2">
      <c r="A356" s="374">
        <f t="shared" si="40"/>
        <v>353</v>
      </c>
      <c r="B356" s="358">
        <v>44586</v>
      </c>
      <c r="C356" s="383">
        <v>44562</v>
      </c>
      <c r="D356" s="360" t="s">
        <v>107</v>
      </c>
      <c r="E356" s="360" t="s">
        <v>254</v>
      </c>
      <c r="F356" s="361">
        <v>53</v>
      </c>
      <c r="G356" s="360" t="s">
        <v>1051</v>
      </c>
      <c r="H356" s="360" t="s">
        <v>126</v>
      </c>
      <c r="I356" s="364" t="s">
        <v>613</v>
      </c>
      <c r="J356" s="363" t="s">
        <v>609</v>
      </c>
      <c r="K356" s="364" t="s">
        <v>420</v>
      </c>
      <c r="L356" s="363">
        <v>14731</v>
      </c>
      <c r="M356" s="382">
        <v>44573</v>
      </c>
      <c r="N356" s="70">
        <f t="shared" si="37"/>
        <v>1</v>
      </c>
      <c r="O356" s="70">
        <f t="shared" si="38"/>
        <v>1</v>
      </c>
      <c r="P356" s="135" t="str">
        <f t="shared" si="39"/>
        <v>Gastos_Gerais</v>
      </c>
    </row>
    <row r="357" spans="1:16" ht="48" x14ac:dyDescent="0.2">
      <c r="A357" s="374">
        <f t="shared" si="40"/>
        <v>354</v>
      </c>
      <c r="B357" s="358">
        <v>44586</v>
      </c>
      <c r="C357" s="383">
        <v>44562</v>
      </c>
      <c r="D357" s="360" t="s">
        <v>96</v>
      </c>
      <c r="E357" s="360" t="s">
        <v>187</v>
      </c>
      <c r="F357" s="361">
        <v>2973.59</v>
      </c>
      <c r="G357" s="360" t="s">
        <v>531</v>
      </c>
      <c r="H357" s="360" t="s">
        <v>119</v>
      </c>
      <c r="I357" s="364" t="s">
        <v>530</v>
      </c>
      <c r="J357" s="363" t="s">
        <v>609</v>
      </c>
      <c r="K357" s="364" t="s">
        <v>420</v>
      </c>
      <c r="L357" s="363">
        <v>2022127</v>
      </c>
      <c r="M357" s="382">
        <v>44578</v>
      </c>
      <c r="N357" s="70">
        <f t="shared" si="37"/>
        <v>1</v>
      </c>
      <c r="O357" s="70">
        <f t="shared" si="38"/>
        <v>1</v>
      </c>
      <c r="P357" s="135" t="str">
        <f t="shared" si="39"/>
        <v>Gastos_com_Pessoal</v>
      </c>
    </row>
    <row r="358" spans="1:16" ht="25.5" x14ac:dyDescent="0.2">
      <c r="A358" s="374">
        <f t="shared" si="40"/>
        <v>355</v>
      </c>
      <c r="B358" s="358">
        <v>44586</v>
      </c>
      <c r="C358" s="383">
        <v>44562</v>
      </c>
      <c r="D358" s="360" t="s">
        <v>107</v>
      </c>
      <c r="E358" s="360" t="s">
        <v>320</v>
      </c>
      <c r="F358" s="361">
        <v>1000</v>
      </c>
      <c r="G358" s="360" t="s">
        <v>1052</v>
      </c>
      <c r="H358" s="360" t="s">
        <v>132</v>
      </c>
      <c r="I358" s="364" t="s">
        <v>626</v>
      </c>
      <c r="J358" s="363" t="s">
        <v>609</v>
      </c>
      <c r="K358" s="364" t="s">
        <v>609</v>
      </c>
      <c r="L358" s="363" t="s">
        <v>1053</v>
      </c>
      <c r="M358" s="382">
        <v>44586</v>
      </c>
      <c r="N358" s="70">
        <f t="shared" si="37"/>
        <v>1</v>
      </c>
      <c r="O358" s="70">
        <f t="shared" si="38"/>
        <v>1</v>
      </c>
      <c r="P358" s="135" t="str">
        <f t="shared" si="39"/>
        <v>Gastos_Gerais</v>
      </c>
    </row>
    <row r="359" spans="1:16" ht="25.5" x14ac:dyDescent="0.2">
      <c r="A359" s="374">
        <f t="shared" si="40"/>
        <v>356</v>
      </c>
      <c r="B359" s="358">
        <v>44586</v>
      </c>
      <c r="C359" s="383">
        <v>44562</v>
      </c>
      <c r="D359" s="360" t="s">
        <v>107</v>
      </c>
      <c r="E359" s="360" t="s">
        <v>320</v>
      </c>
      <c r="F359" s="361">
        <v>2000</v>
      </c>
      <c r="G359" s="360" t="s">
        <v>1054</v>
      </c>
      <c r="H359" s="360" t="s">
        <v>122</v>
      </c>
      <c r="I359" s="364" t="s">
        <v>626</v>
      </c>
      <c r="J359" s="363" t="s">
        <v>609</v>
      </c>
      <c r="K359" s="364" t="s">
        <v>609</v>
      </c>
      <c r="L359" s="363" t="s">
        <v>1055</v>
      </c>
      <c r="M359" s="382">
        <v>44586</v>
      </c>
      <c r="N359" s="70">
        <f t="shared" si="37"/>
        <v>1</v>
      </c>
      <c r="O359" s="70">
        <f t="shared" si="38"/>
        <v>1</v>
      </c>
      <c r="P359" s="135" t="str">
        <f t="shared" si="39"/>
        <v>Gastos_Gerais</v>
      </c>
    </row>
    <row r="360" spans="1:16" ht="36" x14ac:dyDescent="0.2">
      <c r="A360" s="374">
        <f t="shared" si="40"/>
        <v>357</v>
      </c>
      <c r="B360" s="358">
        <v>44586</v>
      </c>
      <c r="C360" s="383">
        <v>44593</v>
      </c>
      <c r="D360" s="360" t="s">
        <v>96</v>
      </c>
      <c r="E360" s="360" t="s">
        <v>196</v>
      </c>
      <c r="F360" s="361">
        <v>36270.589999999997</v>
      </c>
      <c r="G360" s="360" t="s">
        <v>1056</v>
      </c>
      <c r="H360" s="360" t="s">
        <v>119</v>
      </c>
      <c r="I360" s="364" t="s">
        <v>1057</v>
      </c>
      <c r="J360" s="363" t="s">
        <v>609</v>
      </c>
      <c r="K360" s="364" t="s">
        <v>420</v>
      </c>
      <c r="L360" s="363">
        <v>202221106</v>
      </c>
      <c r="M360" s="382">
        <v>44588</v>
      </c>
      <c r="N360" s="70">
        <f t="shared" si="37"/>
        <v>1</v>
      </c>
      <c r="O360" s="70">
        <f t="shared" si="38"/>
        <v>2</v>
      </c>
      <c r="P360" s="135" t="str">
        <f t="shared" si="39"/>
        <v>Gastos_com_Pessoal</v>
      </c>
    </row>
    <row r="361" spans="1:16" ht="25.5" x14ac:dyDescent="0.2">
      <c r="A361" s="374">
        <f t="shared" si="40"/>
        <v>358</v>
      </c>
      <c r="B361" s="358">
        <v>44586</v>
      </c>
      <c r="C361" s="383">
        <v>44562</v>
      </c>
      <c r="D361" s="360" t="s">
        <v>96</v>
      </c>
      <c r="E361" s="360" t="s">
        <v>177</v>
      </c>
      <c r="F361" s="361">
        <v>754.07</v>
      </c>
      <c r="G361" s="360" t="s">
        <v>846</v>
      </c>
      <c r="H361" s="360" t="s">
        <v>132</v>
      </c>
      <c r="I361" s="364" t="s">
        <v>1047</v>
      </c>
      <c r="J361" s="363" t="s">
        <v>848</v>
      </c>
      <c r="K361" s="364" t="s">
        <v>849</v>
      </c>
      <c r="L361" s="363" t="s">
        <v>1058</v>
      </c>
      <c r="M361" s="382">
        <v>44586</v>
      </c>
      <c r="N361" s="70">
        <f t="shared" si="37"/>
        <v>1</v>
      </c>
      <c r="O361" s="70">
        <f t="shared" si="38"/>
        <v>1</v>
      </c>
      <c r="P361" s="135" t="str">
        <f t="shared" si="39"/>
        <v>Gastos_com_Pessoal</v>
      </c>
    </row>
    <row r="362" spans="1:16" ht="25.5" x14ac:dyDescent="0.2">
      <c r="A362" s="374">
        <f t="shared" si="40"/>
        <v>359</v>
      </c>
      <c r="B362" s="358">
        <v>44586</v>
      </c>
      <c r="C362" s="383">
        <v>44531</v>
      </c>
      <c r="D362" s="360" t="s">
        <v>107</v>
      </c>
      <c r="E362" s="360" t="s">
        <v>222</v>
      </c>
      <c r="F362" s="361">
        <v>10858.55</v>
      </c>
      <c r="G362" s="360" t="s">
        <v>647</v>
      </c>
      <c r="H362" s="360" t="s">
        <v>123</v>
      </c>
      <c r="I362" s="364" t="s">
        <v>648</v>
      </c>
      <c r="J362" s="363" t="s">
        <v>609</v>
      </c>
      <c r="K362" s="364" t="s">
        <v>420</v>
      </c>
      <c r="L362" s="363">
        <v>70608498</v>
      </c>
      <c r="M362" s="382">
        <v>44564</v>
      </c>
      <c r="N362" s="70">
        <f t="shared" si="37"/>
        <v>1</v>
      </c>
      <c r="O362" s="70">
        <f t="shared" si="38"/>
        <v>0</v>
      </c>
      <c r="P362" s="135" t="str">
        <f t="shared" si="39"/>
        <v>Gastos_Gerais</v>
      </c>
    </row>
    <row r="363" spans="1:16" ht="36" x14ac:dyDescent="0.2">
      <c r="A363" s="374">
        <f t="shared" si="40"/>
        <v>360</v>
      </c>
      <c r="B363" s="358">
        <v>44586</v>
      </c>
      <c r="C363" s="383">
        <v>44562</v>
      </c>
      <c r="D363" s="360" t="s">
        <v>107</v>
      </c>
      <c r="E363" s="360" t="s">
        <v>334</v>
      </c>
      <c r="F363" s="361">
        <v>87</v>
      </c>
      <c r="G363" s="360" t="s">
        <v>1059</v>
      </c>
      <c r="H363" s="360" t="s">
        <v>588</v>
      </c>
      <c r="I363" s="364" t="s">
        <v>669</v>
      </c>
      <c r="J363" s="363" t="s">
        <v>629</v>
      </c>
      <c r="K363" s="364" t="s">
        <v>672</v>
      </c>
      <c r="L363" s="363">
        <v>145029</v>
      </c>
      <c r="M363" s="382">
        <v>44586</v>
      </c>
      <c r="N363" s="70">
        <f t="shared" si="37"/>
        <v>1</v>
      </c>
      <c r="O363" s="70">
        <f t="shared" si="38"/>
        <v>1</v>
      </c>
      <c r="P363" s="135" t="str">
        <f t="shared" si="39"/>
        <v>Gastos_Gerais</v>
      </c>
    </row>
    <row r="364" spans="1:16" ht="25.5" x14ac:dyDescent="0.2">
      <c r="A364" s="374">
        <f t="shared" si="40"/>
        <v>361</v>
      </c>
      <c r="B364" s="358">
        <v>44586</v>
      </c>
      <c r="C364" s="383">
        <v>44562</v>
      </c>
      <c r="D364" s="360" t="s">
        <v>107</v>
      </c>
      <c r="E364" s="360" t="s">
        <v>298</v>
      </c>
      <c r="F364" s="361">
        <v>480</v>
      </c>
      <c r="G364" s="360" t="s">
        <v>1060</v>
      </c>
      <c r="H364" s="360" t="s">
        <v>130</v>
      </c>
      <c r="I364" s="364" t="s">
        <v>1061</v>
      </c>
      <c r="J364" s="363" t="s">
        <v>629</v>
      </c>
      <c r="K364" s="364" t="s">
        <v>672</v>
      </c>
      <c r="L364" s="363">
        <v>613</v>
      </c>
      <c r="M364" s="382">
        <v>44582</v>
      </c>
      <c r="N364" s="70">
        <f t="shared" si="37"/>
        <v>1</v>
      </c>
      <c r="O364" s="70">
        <f t="shared" si="38"/>
        <v>1</v>
      </c>
      <c r="P364" s="135" t="str">
        <f t="shared" si="39"/>
        <v>Gastos_Gerais</v>
      </c>
    </row>
    <row r="365" spans="1:16" ht="38.25" x14ac:dyDescent="0.2">
      <c r="A365" s="374">
        <f t="shared" si="40"/>
        <v>362</v>
      </c>
      <c r="B365" s="358">
        <v>44586</v>
      </c>
      <c r="C365" s="383">
        <v>44562</v>
      </c>
      <c r="D365" s="360" t="s">
        <v>109</v>
      </c>
      <c r="E365" s="360" t="s">
        <v>377</v>
      </c>
      <c r="F365" s="361">
        <v>550</v>
      </c>
      <c r="G365" s="360" t="s">
        <v>1062</v>
      </c>
      <c r="H365" s="360" t="s">
        <v>130</v>
      </c>
      <c r="I365" s="364" t="s">
        <v>1061</v>
      </c>
      <c r="J365" s="363" t="s">
        <v>629</v>
      </c>
      <c r="K365" s="364" t="s">
        <v>672</v>
      </c>
      <c r="L365" s="363">
        <v>613</v>
      </c>
      <c r="M365" s="382">
        <v>44582</v>
      </c>
      <c r="N365" s="70">
        <f t="shared" si="37"/>
        <v>1</v>
      </c>
      <c r="O365" s="70">
        <f t="shared" si="38"/>
        <v>1</v>
      </c>
      <c r="P365" s="135" t="str">
        <f t="shared" si="39"/>
        <v>Aquisição_de_Bens_Permanentes</v>
      </c>
    </row>
    <row r="366" spans="1:16" ht="25.5" x14ac:dyDescent="0.2">
      <c r="A366" s="374">
        <f t="shared" si="40"/>
        <v>363</v>
      </c>
      <c r="B366" s="358">
        <v>44586</v>
      </c>
      <c r="C366" s="383">
        <v>44562</v>
      </c>
      <c r="D366" s="360" t="s">
        <v>107</v>
      </c>
      <c r="E366" s="360" t="s">
        <v>328</v>
      </c>
      <c r="F366" s="361">
        <v>450</v>
      </c>
      <c r="G366" s="360" t="s">
        <v>1063</v>
      </c>
      <c r="H366" s="360" t="s">
        <v>588</v>
      </c>
      <c r="I366" s="364" t="s">
        <v>1064</v>
      </c>
      <c r="J366" s="363" t="s">
        <v>629</v>
      </c>
      <c r="K366" s="364" t="s">
        <v>420</v>
      </c>
      <c r="L366" s="363">
        <v>183</v>
      </c>
      <c r="M366" s="382">
        <v>44586</v>
      </c>
      <c r="N366" s="70">
        <f t="shared" si="37"/>
        <v>1</v>
      </c>
      <c r="O366" s="70">
        <f t="shared" si="38"/>
        <v>1</v>
      </c>
      <c r="P366" s="135" t="str">
        <f t="shared" si="39"/>
        <v>Gastos_Gerais</v>
      </c>
    </row>
    <row r="367" spans="1:16" ht="25.5" x14ac:dyDescent="0.2">
      <c r="A367" s="374">
        <f t="shared" si="40"/>
        <v>364</v>
      </c>
      <c r="B367" s="370">
        <v>44586</v>
      </c>
      <c r="C367" s="371">
        <v>44562</v>
      </c>
      <c r="D367" s="362" t="s">
        <v>107</v>
      </c>
      <c r="E367" s="362" t="s">
        <v>370</v>
      </c>
      <c r="F367" s="372">
        <v>48.89</v>
      </c>
      <c r="G367" s="362" t="s">
        <v>1065</v>
      </c>
      <c r="H367" s="362" t="s">
        <v>127</v>
      </c>
      <c r="I367" s="364" t="s">
        <v>1066</v>
      </c>
      <c r="J367" s="363" t="s">
        <v>629</v>
      </c>
      <c r="K367" s="364" t="s">
        <v>420</v>
      </c>
      <c r="L367" s="363">
        <v>202253</v>
      </c>
      <c r="M367" s="382">
        <v>44585</v>
      </c>
      <c r="N367" s="70">
        <f t="shared" si="37"/>
        <v>1</v>
      </c>
      <c r="O367" s="70">
        <f t="shared" si="38"/>
        <v>1</v>
      </c>
      <c r="P367" s="135" t="str">
        <f t="shared" si="39"/>
        <v>Gastos_Gerais</v>
      </c>
    </row>
    <row r="368" spans="1:16" ht="25.5" x14ac:dyDescent="0.2">
      <c r="A368" s="374">
        <f t="shared" si="40"/>
        <v>365</v>
      </c>
      <c r="B368" s="358">
        <v>44586</v>
      </c>
      <c r="C368" s="383">
        <v>44562</v>
      </c>
      <c r="D368" s="360" t="s">
        <v>107</v>
      </c>
      <c r="E368" s="360" t="s">
        <v>334</v>
      </c>
      <c r="F368" s="361">
        <v>60</v>
      </c>
      <c r="G368" s="360" t="s">
        <v>1067</v>
      </c>
      <c r="H368" s="360" t="s">
        <v>128</v>
      </c>
      <c r="I368" s="364" t="s">
        <v>1068</v>
      </c>
      <c r="J368" s="363" t="s">
        <v>629</v>
      </c>
      <c r="K368" s="364" t="s">
        <v>672</v>
      </c>
      <c r="L368" s="363">
        <v>151512</v>
      </c>
      <c r="M368" s="382">
        <v>44586</v>
      </c>
      <c r="N368" s="70">
        <f t="shared" si="37"/>
        <v>1</v>
      </c>
      <c r="O368" s="70">
        <f t="shared" si="38"/>
        <v>1</v>
      </c>
      <c r="P368" s="135" t="str">
        <f t="shared" si="39"/>
        <v>Gastos_Gerais</v>
      </c>
    </row>
    <row r="369" spans="1:16" ht="36" x14ac:dyDescent="0.2">
      <c r="A369" s="374">
        <f t="shared" si="40"/>
        <v>366</v>
      </c>
      <c r="B369" s="358">
        <v>44586</v>
      </c>
      <c r="C369" s="383">
        <v>44562</v>
      </c>
      <c r="D369" s="360" t="s">
        <v>107</v>
      </c>
      <c r="E369" s="360" t="s">
        <v>334</v>
      </c>
      <c r="F369" s="361">
        <v>6.1</v>
      </c>
      <c r="G369" s="360" t="s">
        <v>1069</v>
      </c>
      <c r="H369" s="360" t="s">
        <v>132</v>
      </c>
      <c r="I369" s="364" t="s">
        <v>753</v>
      </c>
      <c r="J369" s="363" t="s">
        <v>629</v>
      </c>
      <c r="K369" s="364" t="s">
        <v>661</v>
      </c>
      <c r="L369" s="363">
        <v>47817317</v>
      </c>
      <c r="M369" s="382">
        <v>44586</v>
      </c>
      <c r="N369" s="70">
        <f t="shared" si="37"/>
        <v>1</v>
      </c>
      <c r="O369" s="70">
        <f t="shared" si="38"/>
        <v>1</v>
      </c>
      <c r="P369" s="135" t="str">
        <f t="shared" si="39"/>
        <v>Gastos_Gerais</v>
      </c>
    </row>
    <row r="370" spans="1:16" ht="36" x14ac:dyDescent="0.2">
      <c r="A370" s="374">
        <f t="shared" si="40"/>
        <v>367</v>
      </c>
      <c r="B370" s="358">
        <v>44586</v>
      </c>
      <c r="C370" s="383">
        <v>44562</v>
      </c>
      <c r="D370" s="360" t="s">
        <v>107</v>
      </c>
      <c r="E370" s="360" t="s">
        <v>334</v>
      </c>
      <c r="F370" s="361">
        <v>87</v>
      </c>
      <c r="G370" s="360" t="s">
        <v>1070</v>
      </c>
      <c r="H370" s="360" t="s">
        <v>588</v>
      </c>
      <c r="I370" s="364" t="s">
        <v>660</v>
      </c>
      <c r="J370" s="363" t="s">
        <v>629</v>
      </c>
      <c r="K370" s="364" t="s">
        <v>420</v>
      </c>
      <c r="L370" s="363">
        <v>20227</v>
      </c>
      <c r="M370" s="382">
        <v>44567</v>
      </c>
      <c r="N370" s="70">
        <f t="shared" si="37"/>
        <v>1</v>
      </c>
      <c r="O370" s="70">
        <f t="shared" si="38"/>
        <v>1</v>
      </c>
      <c r="P370" s="135" t="str">
        <f t="shared" si="39"/>
        <v>Gastos_Gerais</v>
      </c>
    </row>
    <row r="371" spans="1:16" ht="25.5" x14ac:dyDescent="0.2">
      <c r="A371" s="374">
        <f t="shared" si="40"/>
        <v>368</v>
      </c>
      <c r="B371" s="358">
        <v>44586</v>
      </c>
      <c r="C371" s="383">
        <v>44562</v>
      </c>
      <c r="D371" s="360" t="s">
        <v>107</v>
      </c>
      <c r="E371" s="360" t="s">
        <v>358</v>
      </c>
      <c r="F371" s="361">
        <v>139.9</v>
      </c>
      <c r="G371" s="392" t="s">
        <v>1071</v>
      </c>
      <c r="H371" s="360" t="s">
        <v>126</v>
      </c>
      <c r="I371" s="364" t="s">
        <v>631</v>
      </c>
      <c r="J371" s="363" t="s">
        <v>629</v>
      </c>
      <c r="K371" s="364" t="s">
        <v>420</v>
      </c>
      <c r="L371" s="363">
        <v>652</v>
      </c>
      <c r="M371" s="382">
        <v>44585</v>
      </c>
      <c r="N371" s="70">
        <f t="shared" si="37"/>
        <v>1</v>
      </c>
      <c r="O371" s="70">
        <f t="shared" si="38"/>
        <v>1</v>
      </c>
      <c r="P371" s="135" t="str">
        <f t="shared" si="39"/>
        <v>Gastos_Gerais</v>
      </c>
    </row>
    <row r="372" spans="1:16" ht="36" x14ac:dyDescent="0.2">
      <c r="A372" s="374">
        <f t="shared" si="40"/>
        <v>369</v>
      </c>
      <c r="B372" s="358">
        <v>44586</v>
      </c>
      <c r="C372" s="383">
        <v>44562</v>
      </c>
      <c r="D372" s="360" t="s">
        <v>107</v>
      </c>
      <c r="E372" s="360" t="s">
        <v>334</v>
      </c>
      <c r="F372" s="361">
        <v>60</v>
      </c>
      <c r="G372" s="360" t="s">
        <v>1072</v>
      </c>
      <c r="H372" s="360" t="s">
        <v>128</v>
      </c>
      <c r="I372" s="364" t="s">
        <v>674</v>
      </c>
      <c r="J372" s="363" t="s">
        <v>629</v>
      </c>
      <c r="K372" s="364" t="s">
        <v>661</v>
      </c>
      <c r="L372" s="363">
        <v>48962368</v>
      </c>
      <c r="M372" s="382">
        <v>44586</v>
      </c>
      <c r="N372" s="70">
        <f t="shared" si="37"/>
        <v>1</v>
      </c>
      <c r="O372" s="70">
        <f t="shared" si="38"/>
        <v>1</v>
      </c>
      <c r="P372" s="135" t="str">
        <f t="shared" si="39"/>
        <v>Gastos_Gerais</v>
      </c>
    </row>
    <row r="373" spans="1:16" ht="25.5" x14ac:dyDescent="0.2">
      <c r="A373" s="374">
        <f t="shared" si="40"/>
        <v>370</v>
      </c>
      <c r="B373" s="358">
        <v>44586</v>
      </c>
      <c r="C373" s="383">
        <v>44562</v>
      </c>
      <c r="D373" s="360" t="s">
        <v>107</v>
      </c>
      <c r="E373" s="360" t="s">
        <v>278</v>
      </c>
      <c r="F373" s="361">
        <v>0.5</v>
      </c>
      <c r="G373" s="360" t="s">
        <v>278</v>
      </c>
      <c r="H373" s="360" t="s">
        <v>120</v>
      </c>
      <c r="I373" s="364" t="s">
        <v>881</v>
      </c>
      <c r="J373" s="363" t="s">
        <v>882</v>
      </c>
      <c r="K373" s="364" t="s">
        <v>883</v>
      </c>
      <c r="L373" s="363">
        <v>377641</v>
      </c>
      <c r="M373" s="382">
        <v>44586</v>
      </c>
      <c r="N373" s="70">
        <f t="shared" si="37"/>
        <v>1</v>
      </c>
      <c r="O373" s="70">
        <f t="shared" si="38"/>
        <v>1</v>
      </c>
      <c r="P373" s="135" t="str">
        <f t="shared" si="39"/>
        <v>Gastos_Gerais</v>
      </c>
    </row>
    <row r="374" spans="1:16" ht="25.5" x14ac:dyDescent="0.2">
      <c r="A374" s="374">
        <f t="shared" si="40"/>
        <v>371</v>
      </c>
      <c r="B374" s="358">
        <v>44586</v>
      </c>
      <c r="C374" s="383">
        <v>44531</v>
      </c>
      <c r="D374" s="360" t="s">
        <v>107</v>
      </c>
      <c r="E374" s="360" t="s">
        <v>222</v>
      </c>
      <c r="F374" s="361">
        <v>10603.02</v>
      </c>
      <c r="G374" s="360" t="s">
        <v>647</v>
      </c>
      <c r="H374" s="360" t="s">
        <v>546</v>
      </c>
      <c r="I374" s="364" t="s">
        <v>648</v>
      </c>
      <c r="J374" s="363" t="s">
        <v>609</v>
      </c>
      <c r="K374" s="364" t="s">
        <v>420</v>
      </c>
      <c r="L374" s="363">
        <v>70608499</v>
      </c>
      <c r="M374" s="382">
        <v>44564</v>
      </c>
      <c r="N374" s="70">
        <f t="shared" si="37"/>
        <v>1</v>
      </c>
      <c r="O374" s="70">
        <f t="shared" si="38"/>
        <v>0</v>
      </c>
      <c r="P374" s="135" t="str">
        <f t="shared" si="39"/>
        <v>Gastos_Gerais</v>
      </c>
    </row>
    <row r="375" spans="1:16" ht="25.5" x14ac:dyDescent="0.2">
      <c r="A375" s="374">
        <f t="shared" si="40"/>
        <v>372</v>
      </c>
      <c r="B375" s="358">
        <v>44587</v>
      </c>
      <c r="C375" s="383">
        <v>44562</v>
      </c>
      <c r="D375" s="360" t="s">
        <v>107</v>
      </c>
      <c r="E375" s="360" t="s">
        <v>328</v>
      </c>
      <c r="F375" s="361">
        <v>400</v>
      </c>
      <c r="G375" s="360" t="s">
        <v>1073</v>
      </c>
      <c r="H375" s="360" t="s">
        <v>122</v>
      </c>
      <c r="I375" s="364" t="s">
        <v>1074</v>
      </c>
      <c r="J375" s="363" t="s">
        <v>609</v>
      </c>
      <c r="K375" s="364" t="s">
        <v>420</v>
      </c>
      <c r="L375" s="363">
        <v>3498</v>
      </c>
      <c r="M375" s="382">
        <v>44579</v>
      </c>
      <c r="N375" s="70">
        <f t="shared" si="37"/>
        <v>1</v>
      </c>
      <c r="O375" s="70">
        <f t="shared" si="38"/>
        <v>1</v>
      </c>
      <c r="P375" s="135" t="str">
        <f t="shared" si="39"/>
        <v>Gastos_Gerais</v>
      </c>
    </row>
    <row r="376" spans="1:16" ht="36" x14ac:dyDescent="0.2">
      <c r="A376" s="374">
        <f t="shared" si="40"/>
        <v>373</v>
      </c>
      <c r="B376" s="358">
        <v>44587</v>
      </c>
      <c r="C376" s="383">
        <v>44562</v>
      </c>
      <c r="D376" s="360" t="s">
        <v>107</v>
      </c>
      <c r="E376" s="360" t="s">
        <v>397</v>
      </c>
      <c r="F376" s="395">
        <v>1546.5</v>
      </c>
      <c r="G376" s="360" t="s">
        <v>1075</v>
      </c>
      <c r="H376" s="360" t="s">
        <v>123</v>
      </c>
      <c r="I376" s="364" t="s">
        <v>613</v>
      </c>
      <c r="J376" s="363" t="s">
        <v>609</v>
      </c>
      <c r="K376" s="364" t="s">
        <v>420</v>
      </c>
      <c r="L376" s="363">
        <v>14734</v>
      </c>
      <c r="M376" s="382">
        <v>44574</v>
      </c>
      <c r="N376" s="70">
        <f t="shared" si="37"/>
        <v>1</v>
      </c>
      <c r="O376" s="70">
        <f t="shared" si="38"/>
        <v>1</v>
      </c>
      <c r="P376" s="135" t="str">
        <f t="shared" si="39"/>
        <v>Gastos_Gerais</v>
      </c>
    </row>
    <row r="377" spans="1:16" ht="25.5" x14ac:dyDescent="0.2">
      <c r="A377" s="374">
        <f t="shared" si="40"/>
        <v>374</v>
      </c>
      <c r="B377" s="358">
        <v>44587</v>
      </c>
      <c r="C377" s="383">
        <v>44562</v>
      </c>
      <c r="D377" s="360" t="s">
        <v>107</v>
      </c>
      <c r="E377" s="360" t="s">
        <v>328</v>
      </c>
      <c r="F377" s="361">
        <v>448</v>
      </c>
      <c r="G377" s="360" t="s">
        <v>1076</v>
      </c>
      <c r="H377" s="360" t="s">
        <v>588</v>
      </c>
      <c r="I377" s="364" t="s">
        <v>1077</v>
      </c>
      <c r="J377" s="363" t="s">
        <v>609</v>
      </c>
      <c r="K377" s="364" t="s">
        <v>420</v>
      </c>
      <c r="L377" s="363">
        <v>8504</v>
      </c>
      <c r="M377" s="382">
        <v>44582</v>
      </c>
      <c r="N377" s="70">
        <f t="shared" si="37"/>
        <v>1</v>
      </c>
      <c r="O377" s="70">
        <f t="shared" si="38"/>
        <v>1</v>
      </c>
      <c r="P377" s="135" t="str">
        <f t="shared" si="39"/>
        <v>Gastos_Gerais</v>
      </c>
    </row>
    <row r="378" spans="1:16" ht="25.5" x14ac:dyDescent="0.2">
      <c r="A378" s="374">
        <f t="shared" si="40"/>
        <v>375</v>
      </c>
      <c r="B378" s="358">
        <v>44587</v>
      </c>
      <c r="C378" s="383">
        <v>44593</v>
      </c>
      <c r="D378" s="360" t="s">
        <v>96</v>
      </c>
      <c r="E378" s="360" t="s">
        <v>196</v>
      </c>
      <c r="F378" s="361">
        <v>2410.94</v>
      </c>
      <c r="G378" s="360" t="s">
        <v>1078</v>
      </c>
      <c r="H378" s="360" t="s">
        <v>121</v>
      </c>
      <c r="I378" s="364" t="s">
        <v>1079</v>
      </c>
      <c r="J378" s="363" t="s">
        <v>609</v>
      </c>
      <c r="K378" s="364" t="s">
        <v>658</v>
      </c>
      <c r="L378" s="363">
        <v>76561</v>
      </c>
      <c r="M378" s="382">
        <v>44587</v>
      </c>
      <c r="N378" s="70">
        <f t="shared" si="37"/>
        <v>1</v>
      </c>
      <c r="O378" s="70">
        <f t="shared" si="38"/>
        <v>2</v>
      </c>
      <c r="P378" s="135" t="str">
        <f t="shared" si="39"/>
        <v>Gastos_com_Pessoal</v>
      </c>
    </row>
    <row r="379" spans="1:16" ht="25.5" x14ac:dyDescent="0.2">
      <c r="A379" s="374">
        <f t="shared" si="40"/>
        <v>376</v>
      </c>
      <c r="B379" s="358">
        <v>44587</v>
      </c>
      <c r="C379" s="383">
        <v>44593</v>
      </c>
      <c r="D379" s="360" t="s">
        <v>96</v>
      </c>
      <c r="E379" s="360" t="s">
        <v>196</v>
      </c>
      <c r="F379" s="361">
        <v>2027.2</v>
      </c>
      <c r="G379" s="360" t="s">
        <v>1080</v>
      </c>
      <c r="H379" s="360" t="s">
        <v>121</v>
      </c>
      <c r="I379" s="364" t="s">
        <v>1079</v>
      </c>
      <c r="J379" s="363" t="s">
        <v>609</v>
      </c>
      <c r="K379" s="364" t="s">
        <v>420</v>
      </c>
      <c r="L379" s="363">
        <v>20221722</v>
      </c>
      <c r="M379" s="382">
        <v>44592</v>
      </c>
      <c r="N379" s="70">
        <f t="shared" si="37"/>
        <v>1</v>
      </c>
      <c r="O379" s="70">
        <f t="shared" si="38"/>
        <v>2</v>
      </c>
      <c r="P379" s="135" t="str">
        <f t="shared" si="39"/>
        <v>Gastos_com_Pessoal</v>
      </c>
    </row>
    <row r="380" spans="1:16" ht="25.5" x14ac:dyDescent="0.2">
      <c r="A380" s="374">
        <f t="shared" si="40"/>
        <v>377</v>
      </c>
      <c r="B380" s="358">
        <v>44587</v>
      </c>
      <c r="C380" s="383">
        <v>44593</v>
      </c>
      <c r="D380" s="360" t="s">
        <v>96</v>
      </c>
      <c r="E380" s="360" t="s">
        <v>196</v>
      </c>
      <c r="F380" s="361">
        <v>89.23</v>
      </c>
      <c r="G380" s="360" t="s">
        <v>1081</v>
      </c>
      <c r="H380" s="360" t="s">
        <v>119</v>
      </c>
      <c r="I380" s="364" t="s">
        <v>1082</v>
      </c>
      <c r="J380" s="363" t="s">
        <v>609</v>
      </c>
      <c r="K380" s="364" t="s">
        <v>420</v>
      </c>
      <c r="L380" s="363">
        <v>124582</v>
      </c>
      <c r="M380" s="382">
        <v>44588</v>
      </c>
      <c r="N380" s="70">
        <f t="shared" si="37"/>
        <v>1</v>
      </c>
      <c r="O380" s="70">
        <f t="shared" si="38"/>
        <v>2</v>
      </c>
      <c r="P380" s="135" t="str">
        <f t="shared" si="39"/>
        <v>Gastos_com_Pessoal</v>
      </c>
    </row>
    <row r="381" spans="1:16" ht="25.5" x14ac:dyDescent="0.2">
      <c r="A381" s="374">
        <f t="shared" si="40"/>
        <v>378</v>
      </c>
      <c r="B381" s="358">
        <v>44587</v>
      </c>
      <c r="C381" s="383">
        <v>44593</v>
      </c>
      <c r="D381" s="360" t="s">
        <v>96</v>
      </c>
      <c r="E381" s="360" t="s">
        <v>196</v>
      </c>
      <c r="F381" s="361">
        <v>37328.129999999997</v>
      </c>
      <c r="G381" s="360" t="s">
        <v>1083</v>
      </c>
      <c r="H381" s="360" t="s">
        <v>119</v>
      </c>
      <c r="I381" s="364" t="s">
        <v>645</v>
      </c>
      <c r="J381" s="363" t="s">
        <v>609</v>
      </c>
      <c r="K381" s="364" t="s">
        <v>1084</v>
      </c>
      <c r="L381" s="363" t="s">
        <v>1085</v>
      </c>
      <c r="M381" s="382">
        <v>44588</v>
      </c>
      <c r="N381" s="70">
        <f t="shared" si="37"/>
        <v>1</v>
      </c>
      <c r="O381" s="70">
        <f t="shared" si="38"/>
        <v>2</v>
      </c>
      <c r="P381" s="135" t="str">
        <f t="shared" si="39"/>
        <v>Gastos_com_Pessoal</v>
      </c>
    </row>
    <row r="382" spans="1:16" ht="25.5" x14ac:dyDescent="0.2">
      <c r="A382" s="374">
        <f t="shared" si="40"/>
        <v>379</v>
      </c>
      <c r="B382" s="358">
        <v>44587</v>
      </c>
      <c r="C382" s="383">
        <v>44562</v>
      </c>
      <c r="D382" s="360" t="s">
        <v>96</v>
      </c>
      <c r="E382" s="360" t="s">
        <v>198</v>
      </c>
      <c r="F382" s="361">
        <v>12052.8</v>
      </c>
      <c r="G382" s="360" t="s">
        <v>1086</v>
      </c>
      <c r="H382" s="360" t="s">
        <v>120</v>
      </c>
      <c r="I382" s="364" t="s">
        <v>1087</v>
      </c>
      <c r="J382" s="363" t="s">
        <v>609</v>
      </c>
      <c r="K382" s="364" t="s">
        <v>420</v>
      </c>
      <c r="L382" s="363">
        <v>2530992</v>
      </c>
      <c r="M382" s="382">
        <v>44587</v>
      </c>
      <c r="N382" s="70">
        <f t="shared" si="37"/>
        <v>1</v>
      </c>
      <c r="O382" s="70">
        <f t="shared" si="38"/>
        <v>1</v>
      </c>
      <c r="P382" s="135" t="str">
        <f t="shared" si="39"/>
        <v>Gastos_com_Pessoal</v>
      </c>
    </row>
    <row r="383" spans="1:16" ht="25.5" x14ac:dyDescent="0.2">
      <c r="A383" s="374">
        <f t="shared" si="40"/>
        <v>380</v>
      </c>
      <c r="B383" s="358">
        <v>44587</v>
      </c>
      <c r="C383" s="383">
        <v>44562</v>
      </c>
      <c r="D383" s="360" t="s">
        <v>107</v>
      </c>
      <c r="E383" s="360" t="s">
        <v>328</v>
      </c>
      <c r="F383" s="361">
        <v>330</v>
      </c>
      <c r="G383" s="360" t="s">
        <v>1076</v>
      </c>
      <c r="H383" s="360" t="s">
        <v>130</v>
      </c>
      <c r="I383" s="364" t="s">
        <v>1088</v>
      </c>
      <c r="J383" s="363" t="s">
        <v>609</v>
      </c>
      <c r="K383" s="364" t="s">
        <v>420</v>
      </c>
      <c r="L383" s="363">
        <v>197</v>
      </c>
      <c r="M383" s="382">
        <v>44586</v>
      </c>
      <c r="N383" s="70">
        <f t="shared" si="37"/>
        <v>1</v>
      </c>
      <c r="O383" s="70">
        <f t="shared" si="38"/>
        <v>1</v>
      </c>
      <c r="P383" s="135" t="str">
        <f t="shared" si="39"/>
        <v>Gastos_Gerais</v>
      </c>
    </row>
    <row r="384" spans="1:16" ht="25.5" x14ac:dyDescent="0.2">
      <c r="A384" s="374">
        <f t="shared" si="40"/>
        <v>381</v>
      </c>
      <c r="B384" s="358">
        <v>44587</v>
      </c>
      <c r="C384" s="383">
        <v>44593</v>
      </c>
      <c r="D384" s="360" t="s">
        <v>96</v>
      </c>
      <c r="E384" s="360" t="s">
        <v>196</v>
      </c>
      <c r="F384" s="361">
        <v>353.4</v>
      </c>
      <c r="G384" s="360" t="s">
        <v>1089</v>
      </c>
      <c r="H384" s="360" t="s">
        <v>546</v>
      </c>
      <c r="I384" s="364" t="s">
        <v>1090</v>
      </c>
      <c r="J384" s="363" t="s">
        <v>629</v>
      </c>
      <c r="K384" s="364" t="s">
        <v>420</v>
      </c>
      <c r="L384" s="363">
        <v>13859</v>
      </c>
      <c r="M384" s="382">
        <v>44592</v>
      </c>
      <c r="N384" s="70">
        <f t="shared" si="37"/>
        <v>1</v>
      </c>
      <c r="O384" s="70">
        <f t="shared" si="38"/>
        <v>2</v>
      </c>
      <c r="P384" s="135" t="str">
        <f t="shared" si="39"/>
        <v>Gastos_com_Pessoal</v>
      </c>
    </row>
    <row r="385" spans="1:16" ht="25.5" x14ac:dyDescent="0.2">
      <c r="A385" s="374">
        <f t="shared" si="40"/>
        <v>382</v>
      </c>
      <c r="B385" s="358">
        <v>44587</v>
      </c>
      <c r="C385" s="383">
        <v>44593</v>
      </c>
      <c r="D385" s="360" t="s">
        <v>96</v>
      </c>
      <c r="E385" s="360" t="s">
        <v>196</v>
      </c>
      <c r="F385" s="361">
        <v>1862</v>
      </c>
      <c r="G385" s="360" t="s">
        <v>1091</v>
      </c>
      <c r="H385" s="360" t="s">
        <v>124</v>
      </c>
      <c r="I385" s="364" t="s">
        <v>1092</v>
      </c>
      <c r="J385" s="363" t="s">
        <v>629</v>
      </c>
      <c r="K385" s="364" t="s">
        <v>672</v>
      </c>
      <c r="L385" s="363">
        <v>147901</v>
      </c>
      <c r="M385" s="382">
        <v>44587</v>
      </c>
      <c r="N385" s="70">
        <f t="shared" si="37"/>
        <v>1</v>
      </c>
      <c r="O385" s="70">
        <f t="shared" si="38"/>
        <v>2</v>
      </c>
      <c r="P385" s="135" t="str">
        <f t="shared" si="39"/>
        <v>Gastos_com_Pessoal</v>
      </c>
    </row>
    <row r="386" spans="1:16" ht="36" x14ac:dyDescent="0.2">
      <c r="A386" s="374">
        <f t="shared" si="40"/>
        <v>383</v>
      </c>
      <c r="B386" s="358">
        <v>44587</v>
      </c>
      <c r="C386" s="383">
        <v>44593</v>
      </c>
      <c r="D386" s="360" t="s">
        <v>96</v>
      </c>
      <c r="E386" s="360" t="s">
        <v>196</v>
      </c>
      <c r="F386" s="361">
        <v>1691.5</v>
      </c>
      <c r="G386" s="360" t="s">
        <v>1093</v>
      </c>
      <c r="H386" s="360" t="s">
        <v>122</v>
      </c>
      <c r="I386" s="364" t="s">
        <v>700</v>
      </c>
      <c r="J386" s="363" t="s">
        <v>629</v>
      </c>
      <c r="K386" s="364" t="s">
        <v>420</v>
      </c>
      <c r="L386" s="363">
        <v>22911</v>
      </c>
      <c r="M386" s="382">
        <v>44588</v>
      </c>
      <c r="N386" s="70">
        <f t="shared" si="37"/>
        <v>1</v>
      </c>
      <c r="O386" s="70">
        <f t="shared" si="38"/>
        <v>2</v>
      </c>
      <c r="P386" s="135" t="str">
        <f t="shared" si="39"/>
        <v>Gastos_com_Pessoal</v>
      </c>
    </row>
    <row r="387" spans="1:16" ht="36" x14ac:dyDescent="0.2">
      <c r="A387" s="374">
        <f t="shared" si="40"/>
        <v>384</v>
      </c>
      <c r="B387" s="358">
        <v>44587</v>
      </c>
      <c r="C387" s="383">
        <v>44593</v>
      </c>
      <c r="D387" s="360" t="s">
        <v>96</v>
      </c>
      <c r="E387" s="360" t="s">
        <v>196</v>
      </c>
      <c r="F387" s="361">
        <v>323</v>
      </c>
      <c r="G387" s="360" t="s">
        <v>1094</v>
      </c>
      <c r="H387" s="360" t="s">
        <v>122</v>
      </c>
      <c r="I387" s="364" t="s">
        <v>700</v>
      </c>
      <c r="J387" s="363" t="s">
        <v>629</v>
      </c>
      <c r="K387" s="364" t="s">
        <v>420</v>
      </c>
      <c r="L387" s="363">
        <v>2022912</v>
      </c>
      <c r="M387" s="382">
        <v>44588</v>
      </c>
      <c r="N387" s="70">
        <f t="shared" si="37"/>
        <v>1</v>
      </c>
      <c r="O387" s="70">
        <f t="shared" si="38"/>
        <v>2</v>
      </c>
      <c r="P387" s="135" t="str">
        <f t="shared" si="39"/>
        <v>Gastos_com_Pessoal</v>
      </c>
    </row>
    <row r="388" spans="1:16" ht="25.5" x14ac:dyDescent="0.2">
      <c r="A388" s="374">
        <f t="shared" si="40"/>
        <v>385</v>
      </c>
      <c r="B388" s="358">
        <v>44587</v>
      </c>
      <c r="C388" s="383">
        <v>44562</v>
      </c>
      <c r="D388" s="360" t="s">
        <v>107</v>
      </c>
      <c r="E388" s="360" t="s">
        <v>350</v>
      </c>
      <c r="F388" s="361">
        <v>100</v>
      </c>
      <c r="G388" s="360" t="s">
        <v>350</v>
      </c>
      <c r="H388" s="360" t="s">
        <v>546</v>
      </c>
      <c r="I388" s="364" t="s">
        <v>1095</v>
      </c>
      <c r="J388" s="363" t="s">
        <v>629</v>
      </c>
      <c r="K388" s="364" t="s">
        <v>420</v>
      </c>
      <c r="L388" s="363">
        <v>158</v>
      </c>
      <c r="M388" s="382">
        <v>44585</v>
      </c>
      <c r="N388" s="70">
        <f t="shared" si="37"/>
        <v>1</v>
      </c>
      <c r="O388" s="70">
        <f t="shared" si="38"/>
        <v>1</v>
      </c>
      <c r="P388" s="135" t="str">
        <f t="shared" si="39"/>
        <v>Gastos_Gerais</v>
      </c>
    </row>
    <row r="389" spans="1:16" ht="25.5" x14ac:dyDescent="0.2">
      <c r="A389" s="374">
        <f t="shared" si="40"/>
        <v>386</v>
      </c>
      <c r="B389" s="358">
        <v>44587</v>
      </c>
      <c r="C389" s="383">
        <v>44593</v>
      </c>
      <c r="D389" s="360" t="s">
        <v>96</v>
      </c>
      <c r="E389" s="360" t="s">
        <v>196</v>
      </c>
      <c r="F389" s="361">
        <v>904</v>
      </c>
      <c r="G389" s="360" t="s">
        <v>1096</v>
      </c>
      <c r="H389" s="360" t="s">
        <v>131</v>
      </c>
      <c r="I389" s="364" t="s">
        <v>1097</v>
      </c>
      <c r="J389" s="363" t="s">
        <v>629</v>
      </c>
      <c r="K389" s="364" t="s">
        <v>420</v>
      </c>
      <c r="L389" s="363">
        <v>58112</v>
      </c>
      <c r="M389" s="382">
        <v>44589</v>
      </c>
      <c r="N389" s="70">
        <f t="shared" si="37"/>
        <v>1</v>
      </c>
      <c r="O389" s="70">
        <f t="shared" si="38"/>
        <v>2</v>
      </c>
      <c r="P389" s="135" t="str">
        <f t="shared" si="39"/>
        <v>Gastos_com_Pessoal</v>
      </c>
    </row>
    <row r="390" spans="1:16" ht="36" x14ac:dyDescent="0.2">
      <c r="A390" s="374">
        <f t="shared" si="40"/>
        <v>387</v>
      </c>
      <c r="B390" s="358">
        <v>44587</v>
      </c>
      <c r="C390" s="383">
        <v>44593</v>
      </c>
      <c r="D390" s="360" t="s">
        <v>96</v>
      </c>
      <c r="E390" s="360" t="s">
        <v>196</v>
      </c>
      <c r="F390" s="361">
        <v>714.4</v>
      </c>
      <c r="G390" s="360" t="s">
        <v>1089</v>
      </c>
      <c r="H390" s="360" t="s">
        <v>124</v>
      </c>
      <c r="I390" s="364" t="s">
        <v>1098</v>
      </c>
      <c r="J390" s="363" t="s">
        <v>629</v>
      </c>
      <c r="K390" s="364" t="s">
        <v>420</v>
      </c>
      <c r="L390" s="363">
        <v>177530</v>
      </c>
      <c r="M390" s="382">
        <v>44592</v>
      </c>
      <c r="N390" s="70">
        <f t="shared" si="37"/>
        <v>1</v>
      </c>
      <c r="O390" s="70">
        <f t="shared" si="38"/>
        <v>2</v>
      </c>
      <c r="P390" s="135" t="str">
        <f t="shared" si="39"/>
        <v>Gastos_com_Pessoal</v>
      </c>
    </row>
    <row r="391" spans="1:16" ht="25.5" x14ac:dyDescent="0.2">
      <c r="A391" s="374">
        <f t="shared" si="40"/>
        <v>388</v>
      </c>
      <c r="B391" s="358">
        <v>44588</v>
      </c>
      <c r="C391" s="383">
        <v>44562</v>
      </c>
      <c r="D391" s="360" t="s">
        <v>107</v>
      </c>
      <c r="E391" s="360" t="s">
        <v>300</v>
      </c>
      <c r="F391" s="361">
        <v>209</v>
      </c>
      <c r="G391" s="360" t="s">
        <v>1099</v>
      </c>
      <c r="H391" s="360" t="s">
        <v>120</v>
      </c>
      <c r="I391" s="364" t="s">
        <v>772</v>
      </c>
      <c r="J391" s="363" t="s">
        <v>609</v>
      </c>
      <c r="K391" s="364" t="s">
        <v>420</v>
      </c>
      <c r="L391" s="363">
        <v>139996</v>
      </c>
      <c r="M391" s="382">
        <v>44568</v>
      </c>
      <c r="N391" s="70">
        <f t="shared" si="37"/>
        <v>1</v>
      </c>
      <c r="O391" s="70">
        <f t="shared" si="38"/>
        <v>1</v>
      </c>
      <c r="P391" s="135" t="str">
        <f t="shared" si="39"/>
        <v>Gastos_Gerais</v>
      </c>
    </row>
    <row r="392" spans="1:16" ht="25.5" x14ac:dyDescent="0.2">
      <c r="A392" s="374">
        <f t="shared" si="40"/>
        <v>389</v>
      </c>
      <c r="B392" s="358">
        <v>44588</v>
      </c>
      <c r="C392" s="383">
        <v>44562</v>
      </c>
      <c r="D392" s="360" t="s">
        <v>107</v>
      </c>
      <c r="E392" s="360" t="s">
        <v>310</v>
      </c>
      <c r="F392" s="361">
        <v>562.89</v>
      </c>
      <c r="G392" s="360" t="s">
        <v>1100</v>
      </c>
      <c r="H392" s="360" t="s">
        <v>130</v>
      </c>
      <c r="I392" s="364" t="s">
        <v>1101</v>
      </c>
      <c r="J392" s="363" t="s">
        <v>609</v>
      </c>
      <c r="K392" s="364" t="s">
        <v>420</v>
      </c>
      <c r="L392" s="363">
        <v>678</v>
      </c>
      <c r="M392" s="382">
        <v>44559</v>
      </c>
      <c r="N392" s="70">
        <f t="shared" si="37"/>
        <v>1</v>
      </c>
      <c r="O392" s="70">
        <f t="shared" si="38"/>
        <v>1</v>
      </c>
      <c r="P392" s="135" t="str">
        <f t="shared" si="39"/>
        <v>Gastos_Gerais</v>
      </c>
    </row>
    <row r="393" spans="1:16" ht="25.5" x14ac:dyDescent="0.2">
      <c r="A393" s="374">
        <f t="shared" si="40"/>
        <v>390</v>
      </c>
      <c r="B393" s="358">
        <v>44588</v>
      </c>
      <c r="C393" s="383">
        <v>44562</v>
      </c>
      <c r="D393" s="360" t="s">
        <v>107</v>
      </c>
      <c r="E393" s="360" t="s">
        <v>290</v>
      </c>
      <c r="F393" s="361">
        <v>1501.5</v>
      </c>
      <c r="G393" s="360" t="s">
        <v>1102</v>
      </c>
      <c r="H393" s="360" t="s">
        <v>122</v>
      </c>
      <c r="I393" s="364" t="s">
        <v>1103</v>
      </c>
      <c r="J393" s="363" t="s">
        <v>609</v>
      </c>
      <c r="K393" s="364" t="s">
        <v>420</v>
      </c>
      <c r="L393" s="363">
        <v>40136</v>
      </c>
      <c r="M393" s="382">
        <v>44559</v>
      </c>
      <c r="N393" s="70">
        <f t="shared" si="37"/>
        <v>1</v>
      </c>
      <c r="O393" s="70">
        <f t="shared" si="38"/>
        <v>1</v>
      </c>
      <c r="P393" s="135" t="str">
        <f t="shared" si="39"/>
        <v>Gastos_Gerais</v>
      </c>
    </row>
    <row r="394" spans="1:16" ht="25.5" x14ac:dyDescent="0.2">
      <c r="A394" s="374">
        <f t="shared" si="40"/>
        <v>391</v>
      </c>
      <c r="B394" s="358">
        <v>44588</v>
      </c>
      <c r="C394" s="383">
        <v>44562</v>
      </c>
      <c r="D394" s="360" t="s">
        <v>107</v>
      </c>
      <c r="E394" s="360" t="s">
        <v>360</v>
      </c>
      <c r="F394" s="395">
        <v>4272.3</v>
      </c>
      <c r="G394" s="360" t="s">
        <v>1104</v>
      </c>
      <c r="H394" s="360" t="s">
        <v>132</v>
      </c>
      <c r="I394" s="364" t="s">
        <v>1105</v>
      </c>
      <c r="J394" s="363" t="s">
        <v>609</v>
      </c>
      <c r="K394" s="364" t="s">
        <v>420</v>
      </c>
      <c r="L394" s="363" t="s">
        <v>1106</v>
      </c>
      <c r="M394" s="382">
        <v>44217</v>
      </c>
      <c r="N394" s="70">
        <f t="shared" si="37"/>
        <v>1</v>
      </c>
      <c r="O394" s="70">
        <f t="shared" si="38"/>
        <v>1</v>
      </c>
      <c r="P394" s="135" t="str">
        <f t="shared" si="39"/>
        <v>Gastos_Gerais</v>
      </c>
    </row>
    <row r="395" spans="1:16" ht="25.5" x14ac:dyDescent="0.2">
      <c r="A395" s="374">
        <f t="shared" si="40"/>
        <v>392</v>
      </c>
      <c r="B395" s="358">
        <v>44588</v>
      </c>
      <c r="C395" s="383">
        <v>44562</v>
      </c>
      <c r="D395" s="360" t="s">
        <v>107</v>
      </c>
      <c r="E395" s="360" t="s">
        <v>320</v>
      </c>
      <c r="F395" s="361">
        <v>1000</v>
      </c>
      <c r="G395" s="360" t="s">
        <v>935</v>
      </c>
      <c r="H395" s="360" t="s">
        <v>128</v>
      </c>
      <c r="I395" s="364" t="s">
        <v>626</v>
      </c>
      <c r="J395" s="363" t="s">
        <v>609</v>
      </c>
      <c r="K395" s="364" t="s">
        <v>609</v>
      </c>
      <c r="L395" s="363" t="s">
        <v>1107</v>
      </c>
      <c r="M395" s="382">
        <v>44588</v>
      </c>
      <c r="N395" s="70">
        <f t="shared" si="37"/>
        <v>1</v>
      </c>
      <c r="O395" s="70">
        <f t="shared" si="38"/>
        <v>1</v>
      </c>
      <c r="P395" s="135" t="str">
        <f t="shared" si="39"/>
        <v>Gastos_Gerais</v>
      </c>
    </row>
    <row r="396" spans="1:16" s="326" customFormat="1" ht="25.5" x14ac:dyDescent="0.2">
      <c r="A396" s="374">
        <f t="shared" si="40"/>
        <v>393</v>
      </c>
      <c r="B396" s="393">
        <v>44588</v>
      </c>
      <c r="C396" s="383">
        <v>44562</v>
      </c>
      <c r="D396" s="392" t="s">
        <v>107</v>
      </c>
      <c r="E396" s="392" t="s">
        <v>224</v>
      </c>
      <c r="F396" s="395">
        <v>991.21</v>
      </c>
      <c r="G396" s="360" t="s">
        <v>649</v>
      </c>
      <c r="H396" s="392" t="s">
        <v>131</v>
      </c>
      <c r="I396" s="364" t="s">
        <v>899</v>
      </c>
      <c r="J396" s="363" t="s">
        <v>609</v>
      </c>
      <c r="K396" s="364" t="s">
        <v>610</v>
      </c>
      <c r="L396" s="363" t="s">
        <v>1108</v>
      </c>
      <c r="M396" s="382">
        <v>44571</v>
      </c>
      <c r="N396" s="70">
        <f t="shared" ref="N396:N430" si="41">IF(B396=0,0,IF(YEAR(B396)=$O$1,MONTH(B396)-$N$1+1,(YEAR(B396)-$O$1)*12-$N$1+1+MONTH(B396)))</f>
        <v>1</v>
      </c>
      <c r="O396" s="70">
        <f t="shared" ref="O396:O430" si="42">IF(C396=0,0,IF(YEAR(C396)=$O$1,MONTH(C396)-$N$1+1,(YEAR(C396)-$O$1)*12-$N$1+1+MONTH(C396)))</f>
        <v>1</v>
      </c>
      <c r="P396" s="135" t="str">
        <f t="shared" ref="P396:P430" si="43">SUBSTITUTE(D396," ","_")</f>
        <v>Gastos_Gerais</v>
      </c>
    </row>
    <row r="397" spans="1:16" ht="25.5" x14ac:dyDescent="0.2">
      <c r="A397" s="374">
        <f t="shared" si="40"/>
        <v>394</v>
      </c>
      <c r="B397" s="375">
        <v>44588</v>
      </c>
      <c r="C397" s="383">
        <v>44562</v>
      </c>
      <c r="D397" s="377" t="s">
        <v>107</v>
      </c>
      <c r="E397" s="377" t="s">
        <v>224</v>
      </c>
      <c r="F397" s="378">
        <v>114</v>
      </c>
      <c r="G397" s="379" t="s">
        <v>649</v>
      </c>
      <c r="H397" s="377" t="s">
        <v>131</v>
      </c>
      <c r="I397" s="381" t="s">
        <v>899</v>
      </c>
      <c r="J397" s="380" t="s">
        <v>609</v>
      </c>
      <c r="K397" s="381" t="s">
        <v>610</v>
      </c>
      <c r="L397" s="380" t="s">
        <v>1109</v>
      </c>
      <c r="M397" s="385">
        <v>44571</v>
      </c>
      <c r="N397" s="70">
        <f t="shared" si="41"/>
        <v>1</v>
      </c>
      <c r="O397" s="70">
        <f t="shared" si="42"/>
        <v>1</v>
      </c>
      <c r="P397" s="135" t="str">
        <f t="shared" si="43"/>
        <v>Gastos_Gerais</v>
      </c>
    </row>
    <row r="398" spans="1:16" ht="25.5" x14ac:dyDescent="0.2">
      <c r="A398" s="374">
        <f t="shared" si="40"/>
        <v>395</v>
      </c>
      <c r="B398" s="358">
        <v>44588</v>
      </c>
      <c r="C398" s="383">
        <v>44531</v>
      </c>
      <c r="D398" s="360" t="s">
        <v>107</v>
      </c>
      <c r="E398" s="360" t="s">
        <v>230</v>
      </c>
      <c r="F398" s="361">
        <v>113.46</v>
      </c>
      <c r="G398" s="362" t="s">
        <v>230</v>
      </c>
      <c r="H398" s="360" t="s">
        <v>546</v>
      </c>
      <c r="I398" s="364" t="s">
        <v>953</v>
      </c>
      <c r="J398" s="364" t="s">
        <v>609</v>
      </c>
      <c r="K398" s="364" t="s">
        <v>420</v>
      </c>
      <c r="L398" s="363">
        <v>97939401</v>
      </c>
      <c r="M398" s="382">
        <v>44568</v>
      </c>
      <c r="N398" s="70">
        <f t="shared" si="41"/>
        <v>1</v>
      </c>
      <c r="O398" s="70">
        <f t="shared" si="42"/>
        <v>0</v>
      </c>
      <c r="P398" s="135" t="str">
        <f t="shared" si="43"/>
        <v>Gastos_Gerais</v>
      </c>
    </row>
    <row r="399" spans="1:16" ht="25.5" x14ac:dyDescent="0.2">
      <c r="A399" s="374">
        <f t="shared" si="40"/>
        <v>396</v>
      </c>
      <c r="B399" s="358">
        <v>44588</v>
      </c>
      <c r="C399" s="383">
        <v>44562</v>
      </c>
      <c r="D399" s="360" t="s">
        <v>107</v>
      </c>
      <c r="E399" s="360" t="s">
        <v>262</v>
      </c>
      <c r="F399" s="361">
        <v>1568</v>
      </c>
      <c r="G399" s="360" t="s">
        <v>1110</v>
      </c>
      <c r="H399" s="360" t="s">
        <v>121</v>
      </c>
      <c r="I399" s="364" t="s">
        <v>1111</v>
      </c>
      <c r="J399" s="363" t="s">
        <v>609</v>
      </c>
      <c r="K399" s="364" t="s">
        <v>420</v>
      </c>
      <c r="L399" s="363">
        <v>20224</v>
      </c>
      <c r="M399" s="382">
        <v>44587</v>
      </c>
      <c r="N399" s="70">
        <f t="shared" si="41"/>
        <v>1</v>
      </c>
      <c r="O399" s="70">
        <f t="shared" si="42"/>
        <v>1</v>
      </c>
      <c r="P399" s="135" t="str">
        <f t="shared" si="43"/>
        <v>Gastos_Gerais</v>
      </c>
    </row>
    <row r="400" spans="1:16" ht="36" x14ac:dyDescent="0.2">
      <c r="A400" s="374">
        <f t="shared" si="40"/>
        <v>397</v>
      </c>
      <c r="B400" s="358">
        <v>44588</v>
      </c>
      <c r="C400" s="383">
        <v>44562</v>
      </c>
      <c r="D400" s="360" t="s">
        <v>107</v>
      </c>
      <c r="E400" s="360" t="s">
        <v>334</v>
      </c>
      <c r="F400" s="361">
        <v>60</v>
      </c>
      <c r="G400" s="360" t="s">
        <v>1112</v>
      </c>
      <c r="H400" s="360" t="s">
        <v>132</v>
      </c>
      <c r="I400" s="364" t="s">
        <v>753</v>
      </c>
      <c r="J400" s="363" t="s">
        <v>629</v>
      </c>
      <c r="K400" s="364" t="s">
        <v>661</v>
      </c>
      <c r="L400" s="363">
        <v>80462744</v>
      </c>
      <c r="M400" s="382">
        <v>44588</v>
      </c>
      <c r="N400" s="70">
        <f t="shared" si="41"/>
        <v>1</v>
      </c>
      <c r="O400" s="70">
        <f t="shared" si="42"/>
        <v>1</v>
      </c>
      <c r="P400" s="135" t="str">
        <f t="shared" si="43"/>
        <v>Gastos_Gerais</v>
      </c>
    </row>
    <row r="401" spans="1:16" ht="48" x14ac:dyDescent="0.2">
      <c r="A401" s="374">
        <f t="shared" si="40"/>
        <v>398</v>
      </c>
      <c r="B401" s="358">
        <v>44589</v>
      </c>
      <c r="C401" s="383">
        <v>44562</v>
      </c>
      <c r="D401" s="360" t="s">
        <v>107</v>
      </c>
      <c r="E401" s="360" t="s">
        <v>344</v>
      </c>
      <c r="F401" s="361">
        <v>623</v>
      </c>
      <c r="G401" s="360" t="s">
        <v>1113</v>
      </c>
      <c r="H401" s="360" t="s">
        <v>131</v>
      </c>
      <c r="I401" s="364" t="s">
        <v>1032</v>
      </c>
      <c r="J401" s="363" t="s">
        <v>609</v>
      </c>
      <c r="K401" s="364" t="s">
        <v>420</v>
      </c>
      <c r="L401" s="363">
        <v>3272</v>
      </c>
      <c r="M401" s="382">
        <v>44587</v>
      </c>
      <c r="N401" s="70">
        <f t="shared" si="41"/>
        <v>1</v>
      </c>
      <c r="O401" s="70">
        <f t="shared" si="42"/>
        <v>1</v>
      </c>
      <c r="P401" s="135" t="str">
        <f t="shared" si="43"/>
        <v>Gastos_Gerais</v>
      </c>
    </row>
    <row r="402" spans="1:16" ht="25.5" x14ac:dyDescent="0.2">
      <c r="A402" s="374">
        <f t="shared" si="40"/>
        <v>399</v>
      </c>
      <c r="B402" s="399">
        <v>44589</v>
      </c>
      <c r="C402" s="400">
        <v>44562</v>
      </c>
      <c r="D402" s="379" t="s">
        <v>107</v>
      </c>
      <c r="E402" s="379" t="s">
        <v>348</v>
      </c>
      <c r="F402" s="384">
        <v>648</v>
      </c>
      <c r="G402" s="379" t="s">
        <v>1114</v>
      </c>
      <c r="H402" s="362" t="s">
        <v>131</v>
      </c>
      <c r="I402" s="364" t="s">
        <v>1115</v>
      </c>
      <c r="J402" s="363" t="s">
        <v>609</v>
      </c>
      <c r="K402" s="364" t="s">
        <v>420</v>
      </c>
      <c r="L402" s="363">
        <v>3320</v>
      </c>
      <c r="M402" s="382">
        <v>44587</v>
      </c>
      <c r="N402" s="70">
        <f t="shared" si="41"/>
        <v>1</v>
      </c>
      <c r="O402" s="70">
        <f t="shared" si="42"/>
        <v>1</v>
      </c>
      <c r="P402" s="135" t="str">
        <f t="shared" si="43"/>
        <v>Gastos_Gerais</v>
      </c>
    </row>
    <row r="403" spans="1:16" ht="25.5" x14ac:dyDescent="0.2">
      <c r="A403" s="374">
        <f t="shared" si="40"/>
        <v>400</v>
      </c>
      <c r="B403" s="358">
        <v>44589</v>
      </c>
      <c r="C403" s="383">
        <v>44562</v>
      </c>
      <c r="D403" s="360" t="s">
        <v>107</v>
      </c>
      <c r="E403" s="360" t="s">
        <v>328</v>
      </c>
      <c r="F403" s="361">
        <v>2488.9</v>
      </c>
      <c r="G403" s="360" t="s">
        <v>614</v>
      </c>
      <c r="H403" s="360" t="s">
        <v>588</v>
      </c>
      <c r="I403" s="364" t="s">
        <v>1116</v>
      </c>
      <c r="J403" s="363" t="s">
        <v>609</v>
      </c>
      <c r="K403" s="364" t="s">
        <v>420</v>
      </c>
      <c r="L403" s="363">
        <v>646</v>
      </c>
      <c r="M403" s="382">
        <v>44587</v>
      </c>
      <c r="N403" s="70">
        <f t="shared" si="41"/>
        <v>1</v>
      </c>
      <c r="O403" s="70">
        <f t="shared" si="42"/>
        <v>1</v>
      </c>
      <c r="P403" s="135" t="str">
        <f t="shared" si="43"/>
        <v>Gastos_Gerais</v>
      </c>
    </row>
    <row r="404" spans="1:16" ht="25.5" x14ac:dyDescent="0.2">
      <c r="A404" s="374">
        <f t="shared" si="40"/>
        <v>401</v>
      </c>
      <c r="B404" s="358">
        <v>44589</v>
      </c>
      <c r="C404" s="383">
        <v>44562</v>
      </c>
      <c r="D404" s="360" t="s">
        <v>107</v>
      </c>
      <c r="E404" s="360" t="s">
        <v>328</v>
      </c>
      <c r="F404" s="361">
        <v>1607.43</v>
      </c>
      <c r="G404" s="360" t="s">
        <v>614</v>
      </c>
      <c r="H404" s="360" t="s">
        <v>588</v>
      </c>
      <c r="I404" s="364" t="s">
        <v>1116</v>
      </c>
      <c r="J404" s="363" t="s">
        <v>609</v>
      </c>
      <c r="K404" s="364" t="s">
        <v>420</v>
      </c>
      <c r="L404" s="363">
        <v>202237</v>
      </c>
      <c r="M404" s="382">
        <v>44587</v>
      </c>
      <c r="N404" s="70">
        <f t="shared" si="41"/>
        <v>1</v>
      </c>
      <c r="O404" s="70">
        <f t="shared" si="42"/>
        <v>1</v>
      </c>
      <c r="P404" s="135" t="str">
        <f t="shared" si="43"/>
        <v>Gastos_Gerais</v>
      </c>
    </row>
    <row r="405" spans="1:16" ht="25.5" x14ac:dyDescent="0.2">
      <c r="A405" s="374">
        <f t="shared" si="40"/>
        <v>402</v>
      </c>
      <c r="B405" s="370">
        <v>44589</v>
      </c>
      <c r="C405" s="371">
        <v>44562</v>
      </c>
      <c r="D405" s="362" t="s">
        <v>107</v>
      </c>
      <c r="E405" s="362" t="s">
        <v>354</v>
      </c>
      <c r="F405" s="372">
        <v>6705.79</v>
      </c>
      <c r="G405" s="362" t="s">
        <v>1117</v>
      </c>
      <c r="H405" s="362" t="s">
        <v>131</v>
      </c>
      <c r="I405" s="364" t="s">
        <v>1118</v>
      </c>
      <c r="J405" s="363" t="s">
        <v>609</v>
      </c>
      <c r="K405" s="364" t="s">
        <v>420</v>
      </c>
      <c r="L405" s="363">
        <v>265</v>
      </c>
      <c r="M405" s="382">
        <v>44587</v>
      </c>
      <c r="N405" s="70">
        <f t="shared" si="41"/>
        <v>1</v>
      </c>
      <c r="O405" s="70">
        <f t="shared" si="42"/>
        <v>1</v>
      </c>
      <c r="P405" s="135" t="str">
        <f t="shared" si="43"/>
        <v>Gastos_Gerais</v>
      </c>
    </row>
    <row r="406" spans="1:16" ht="25.5" x14ac:dyDescent="0.2">
      <c r="A406" s="374">
        <f t="shared" si="40"/>
        <v>403</v>
      </c>
      <c r="B406" s="358">
        <v>44589</v>
      </c>
      <c r="C406" s="383">
        <v>44562</v>
      </c>
      <c r="D406" s="360" t="s">
        <v>107</v>
      </c>
      <c r="E406" s="360" t="s">
        <v>300</v>
      </c>
      <c r="F406" s="361">
        <v>874.15</v>
      </c>
      <c r="G406" s="360" t="s">
        <v>1119</v>
      </c>
      <c r="H406" s="360" t="s">
        <v>120</v>
      </c>
      <c r="I406" s="364" t="s">
        <v>772</v>
      </c>
      <c r="J406" s="363" t="s">
        <v>609</v>
      </c>
      <c r="K406" s="364" t="s">
        <v>420</v>
      </c>
      <c r="L406" s="363">
        <v>140242</v>
      </c>
      <c r="M406" s="382">
        <v>44574</v>
      </c>
      <c r="N406" s="70">
        <f t="shared" si="41"/>
        <v>1</v>
      </c>
      <c r="O406" s="70">
        <f t="shared" si="42"/>
        <v>1</v>
      </c>
      <c r="P406" s="135" t="str">
        <f t="shared" si="43"/>
        <v>Gastos_Gerais</v>
      </c>
    </row>
    <row r="407" spans="1:16" ht="48" x14ac:dyDescent="0.2">
      <c r="A407" s="374">
        <f t="shared" si="40"/>
        <v>404</v>
      </c>
      <c r="B407" s="358">
        <v>44589</v>
      </c>
      <c r="C407" s="383">
        <v>44562</v>
      </c>
      <c r="D407" s="360" t="s">
        <v>107</v>
      </c>
      <c r="E407" s="360" t="s">
        <v>370</v>
      </c>
      <c r="F407" s="395">
        <v>17499.900000000001</v>
      </c>
      <c r="G407" s="360" t="s">
        <v>1120</v>
      </c>
      <c r="H407" s="360" t="s">
        <v>119</v>
      </c>
      <c r="I407" s="364" t="s">
        <v>1003</v>
      </c>
      <c r="J407" s="363" t="s">
        <v>609</v>
      </c>
      <c r="K407" s="364" t="s">
        <v>420</v>
      </c>
      <c r="L407" s="363">
        <v>10302</v>
      </c>
      <c r="M407" s="382">
        <v>44582</v>
      </c>
      <c r="N407" s="70">
        <f t="shared" si="41"/>
        <v>1</v>
      </c>
      <c r="O407" s="70">
        <f t="shared" si="42"/>
        <v>1</v>
      </c>
      <c r="P407" s="135" t="str">
        <f t="shared" si="43"/>
        <v>Gastos_Gerais</v>
      </c>
    </row>
    <row r="408" spans="1:16" ht="25.5" x14ac:dyDescent="0.2">
      <c r="A408" s="374">
        <f t="shared" ref="A408:A445" si="44">IF(B408="","",ROW()-ROW($A$3))</f>
        <v>405</v>
      </c>
      <c r="B408" s="358">
        <v>44589</v>
      </c>
      <c r="C408" s="383">
        <v>44562</v>
      </c>
      <c r="D408" s="360" t="s">
        <v>107</v>
      </c>
      <c r="E408" s="360" t="s">
        <v>334</v>
      </c>
      <c r="F408" s="361">
        <v>280</v>
      </c>
      <c r="G408" s="360" t="s">
        <v>1121</v>
      </c>
      <c r="H408" s="360" t="s">
        <v>120</v>
      </c>
      <c r="I408" s="364" t="s">
        <v>1122</v>
      </c>
      <c r="J408" s="363" t="s">
        <v>609</v>
      </c>
      <c r="K408" s="364" t="s">
        <v>420</v>
      </c>
      <c r="L408" s="363">
        <v>17156</v>
      </c>
      <c r="M408" s="382">
        <v>44568</v>
      </c>
      <c r="N408" s="70">
        <f t="shared" si="41"/>
        <v>1</v>
      </c>
      <c r="O408" s="70">
        <f t="shared" si="42"/>
        <v>1</v>
      </c>
      <c r="P408" s="135" t="str">
        <f t="shared" si="43"/>
        <v>Gastos_Gerais</v>
      </c>
    </row>
    <row r="409" spans="1:16" ht="25.5" x14ac:dyDescent="0.2">
      <c r="A409" s="374">
        <f t="shared" si="44"/>
        <v>406</v>
      </c>
      <c r="B409" s="358">
        <v>44589</v>
      </c>
      <c r="C409" s="383">
        <v>44562</v>
      </c>
      <c r="D409" s="360" t="s">
        <v>107</v>
      </c>
      <c r="E409" s="360" t="s">
        <v>360</v>
      </c>
      <c r="F409" s="361">
        <v>79</v>
      </c>
      <c r="G409" s="360" t="s">
        <v>1123</v>
      </c>
      <c r="H409" s="360" t="s">
        <v>121</v>
      </c>
      <c r="I409" s="364" t="s">
        <v>1124</v>
      </c>
      <c r="J409" s="363" t="s">
        <v>609</v>
      </c>
      <c r="K409" s="364" t="s">
        <v>420</v>
      </c>
      <c r="L409" s="363">
        <v>66032</v>
      </c>
      <c r="M409" s="382">
        <v>44585</v>
      </c>
      <c r="N409" s="70">
        <f t="shared" si="41"/>
        <v>1</v>
      </c>
      <c r="O409" s="70">
        <f t="shared" si="42"/>
        <v>1</v>
      </c>
      <c r="P409" s="135" t="str">
        <f t="shared" si="43"/>
        <v>Gastos_Gerais</v>
      </c>
    </row>
    <row r="410" spans="1:16" ht="36" x14ac:dyDescent="0.2">
      <c r="A410" s="374">
        <f t="shared" si="44"/>
        <v>407</v>
      </c>
      <c r="B410" s="358">
        <v>44589</v>
      </c>
      <c r="C410" s="383">
        <v>44562</v>
      </c>
      <c r="D410" s="360" t="s">
        <v>107</v>
      </c>
      <c r="E410" s="360" t="s">
        <v>397</v>
      </c>
      <c r="F410" s="361">
        <v>980</v>
      </c>
      <c r="G410" s="360" t="s">
        <v>1125</v>
      </c>
      <c r="H410" s="360" t="s">
        <v>124</v>
      </c>
      <c r="I410" s="364" t="s">
        <v>1126</v>
      </c>
      <c r="J410" s="363" t="s">
        <v>609</v>
      </c>
      <c r="K410" s="364" t="s">
        <v>420</v>
      </c>
      <c r="L410" s="363">
        <v>13389</v>
      </c>
      <c r="M410" s="382">
        <v>44575</v>
      </c>
      <c r="N410" s="70">
        <f t="shared" si="41"/>
        <v>1</v>
      </c>
      <c r="O410" s="70">
        <f t="shared" si="42"/>
        <v>1</v>
      </c>
      <c r="P410" s="135" t="str">
        <f t="shared" si="43"/>
        <v>Gastos_Gerais</v>
      </c>
    </row>
    <row r="411" spans="1:16" ht="25.5" x14ac:dyDescent="0.2">
      <c r="A411" s="374">
        <f t="shared" si="44"/>
        <v>408</v>
      </c>
      <c r="B411" s="358">
        <v>44589</v>
      </c>
      <c r="C411" s="383">
        <v>44562</v>
      </c>
      <c r="D411" s="360" t="s">
        <v>107</v>
      </c>
      <c r="E411" s="360" t="s">
        <v>360</v>
      </c>
      <c r="F411" s="361">
        <v>805.3</v>
      </c>
      <c r="G411" s="360" t="s">
        <v>1127</v>
      </c>
      <c r="H411" s="360" t="s">
        <v>131</v>
      </c>
      <c r="I411" s="364" t="s">
        <v>1128</v>
      </c>
      <c r="J411" s="363" t="s">
        <v>609</v>
      </c>
      <c r="K411" s="364" t="s">
        <v>420</v>
      </c>
      <c r="L411" s="363">
        <v>22285</v>
      </c>
      <c r="M411" s="382">
        <v>44585</v>
      </c>
      <c r="N411" s="70">
        <f t="shared" si="41"/>
        <v>1</v>
      </c>
      <c r="O411" s="70">
        <f t="shared" si="42"/>
        <v>1</v>
      </c>
      <c r="P411" s="135" t="str">
        <f t="shared" si="43"/>
        <v>Gastos_Gerais</v>
      </c>
    </row>
    <row r="412" spans="1:16" ht="25.5" x14ac:dyDescent="0.2">
      <c r="A412" s="374">
        <f t="shared" si="44"/>
        <v>409</v>
      </c>
      <c r="B412" s="358">
        <v>44589</v>
      </c>
      <c r="C412" s="383">
        <v>44562</v>
      </c>
      <c r="D412" s="360" t="s">
        <v>107</v>
      </c>
      <c r="E412" s="360" t="s">
        <v>346</v>
      </c>
      <c r="F412" s="361">
        <v>372.4</v>
      </c>
      <c r="G412" s="360" t="s">
        <v>1129</v>
      </c>
      <c r="H412" s="360" t="s">
        <v>120</v>
      </c>
      <c r="I412" s="364" t="s">
        <v>872</v>
      </c>
      <c r="J412" s="363" t="s">
        <v>609</v>
      </c>
      <c r="K412" s="364" t="s">
        <v>420</v>
      </c>
      <c r="L412" s="363">
        <v>202211</v>
      </c>
      <c r="M412" s="382">
        <v>44581</v>
      </c>
      <c r="N412" s="70">
        <f t="shared" si="41"/>
        <v>1</v>
      </c>
      <c r="O412" s="70">
        <f t="shared" si="42"/>
        <v>1</v>
      </c>
      <c r="P412" s="135" t="str">
        <f t="shared" si="43"/>
        <v>Gastos_Gerais</v>
      </c>
    </row>
    <row r="413" spans="1:16" ht="25.5" x14ac:dyDescent="0.2">
      <c r="A413" s="374">
        <f t="shared" si="44"/>
        <v>410</v>
      </c>
      <c r="B413" s="358">
        <v>44589</v>
      </c>
      <c r="C413" s="383">
        <v>44562</v>
      </c>
      <c r="D413" s="360" t="s">
        <v>107</v>
      </c>
      <c r="E413" s="360" t="s">
        <v>360</v>
      </c>
      <c r="F413" s="361">
        <v>11288.1</v>
      </c>
      <c r="G413" s="360" t="s">
        <v>1127</v>
      </c>
      <c r="H413" s="360" t="s">
        <v>546</v>
      </c>
      <c r="I413" s="364" t="s">
        <v>1130</v>
      </c>
      <c r="J413" s="363" t="s">
        <v>609</v>
      </c>
      <c r="K413" s="364" t="s">
        <v>420</v>
      </c>
      <c r="L413" s="363">
        <v>121</v>
      </c>
      <c r="M413" s="382">
        <v>44585</v>
      </c>
      <c r="N413" s="70">
        <f t="shared" si="41"/>
        <v>1</v>
      </c>
      <c r="O413" s="70">
        <f t="shared" si="42"/>
        <v>1</v>
      </c>
      <c r="P413" s="135" t="str">
        <f t="shared" si="43"/>
        <v>Gastos_Gerais</v>
      </c>
    </row>
    <row r="414" spans="1:16" ht="25.5" x14ac:dyDescent="0.2">
      <c r="A414" s="374">
        <f t="shared" si="44"/>
        <v>411</v>
      </c>
      <c r="B414" s="358">
        <v>44589</v>
      </c>
      <c r="C414" s="383">
        <v>44562</v>
      </c>
      <c r="D414" s="360" t="s">
        <v>107</v>
      </c>
      <c r="E414" s="360" t="s">
        <v>290</v>
      </c>
      <c r="F414" s="361">
        <v>1142.3399999999999</v>
      </c>
      <c r="G414" s="360" t="s">
        <v>1131</v>
      </c>
      <c r="H414" s="360" t="s">
        <v>132</v>
      </c>
      <c r="I414" s="364" t="s">
        <v>865</v>
      </c>
      <c r="J414" s="363" t="s">
        <v>609</v>
      </c>
      <c r="K414" s="364" t="s">
        <v>420</v>
      </c>
      <c r="L414" s="363">
        <v>14146</v>
      </c>
      <c r="M414" s="382">
        <v>44566</v>
      </c>
      <c r="N414" s="70">
        <f t="shared" si="41"/>
        <v>1</v>
      </c>
      <c r="O414" s="70">
        <f t="shared" si="42"/>
        <v>1</v>
      </c>
      <c r="P414" s="135" t="str">
        <f t="shared" si="43"/>
        <v>Gastos_Gerais</v>
      </c>
    </row>
    <row r="415" spans="1:16" ht="25.5" x14ac:dyDescent="0.2">
      <c r="A415" s="374">
        <f t="shared" si="44"/>
        <v>412</v>
      </c>
      <c r="B415" s="358">
        <v>44589</v>
      </c>
      <c r="C415" s="383">
        <v>44531</v>
      </c>
      <c r="D415" s="360" t="s">
        <v>107</v>
      </c>
      <c r="E415" s="360" t="s">
        <v>222</v>
      </c>
      <c r="F415" s="361">
        <v>1292.73</v>
      </c>
      <c r="G415" s="360" t="s">
        <v>647</v>
      </c>
      <c r="H415" s="360" t="s">
        <v>131</v>
      </c>
      <c r="I415" s="364" t="s">
        <v>648</v>
      </c>
      <c r="J415" s="363" t="s">
        <v>609</v>
      </c>
      <c r="K415" s="364" t="s">
        <v>420</v>
      </c>
      <c r="L415" s="363">
        <v>360080820</v>
      </c>
      <c r="M415" s="382">
        <v>44545</v>
      </c>
      <c r="N415" s="70">
        <f t="shared" si="41"/>
        <v>1</v>
      </c>
      <c r="O415" s="70">
        <f t="shared" si="42"/>
        <v>0</v>
      </c>
      <c r="P415" s="135" t="str">
        <f t="shared" si="43"/>
        <v>Gastos_Gerais</v>
      </c>
    </row>
    <row r="416" spans="1:16" ht="25.5" x14ac:dyDescent="0.2">
      <c r="A416" s="374">
        <f t="shared" si="44"/>
        <v>413</v>
      </c>
      <c r="B416" s="358">
        <v>44589</v>
      </c>
      <c r="C416" s="383">
        <v>44531</v>
      </c>
      <c r="D416" s="360" t="s">
        <v>107</v>
      </c>
      <c r="E416" s="360" t="s">
        <v>222</v>
      </c>
      <c r="F416" s="361">
        <v>56.07</v>
      </c>
      <c r="G416" s="360" t="s">
        <v>647</v>
      </c>
      <c r="H416" s="360" t="s">
        <v>131</v>
      </c>
      <c r="I416" s="364" t="s">
        <v>648</v>
      </c>
      <c r="J416" s="363" t="s">
        <v>609</v>
      </c>
      <c r="K416" s="364" t="s">
        <v>420</v>
      </c>
      <c r="L416" s="363">
        <v>36007650</v>
      </c>
      <c r="M416" s="382">
        <v>44545</v>
      </c>
      <c r="N416" s="70">
        <f t="shared" si="41"/>
        <v>1</v>
      </c>
      <c r="O416" s="70">
        <f t="shared" si="42"/>
        <v>0</v>
      </c>
      <c r="P416" s="135" t="str">
        <f t="shared" si="43"/>
        <v>Gastos_Gerais</v>
      </c>
    </row>
    <row r="417" spans="1:16" ht="25.5" x14ac:dyDescent="0.2">
      <c r="A417" s="374">
        <f t="shared" si="44"/>
        <v>414</v>
      </c>
      <c r="B417" s="358">
        <v>44589</v>
      </c>
      <c r="C417" s="383">
        <v>44562</v>
      </c>
      <c r="D417" s="360" t="s">
        <v>107</v>
      </c>
      <c r="E417" s="360" t="s">
        <v>224</v>
      </c>
      <c r="F417" s="361">
        <v>4295.54</v>
      </c>
      <c r="G417" s="360" t="s">
        <v>649</v>
      </c>
      <c r="H417" s="360" t="s">
        <v>588</v>
      </c>
      <c r="I417" s="364" t="s">
        <v>899</v>
      </c>
      <c r="J417" s="363" t="s">
        <v>609</v>
      </c>
      <c r="K417" s="364" t="s">
        <v>610</v>
      </c>
      <c r="L417" s="363" t="s">
        <v>1132</v>
      </c>
      <c r="M417" s="382">
        <v>44573</v>
      </c>
      <c r="N417" s="70">
        <f t="shared" si="41"/>
        <v>1</v>
      </c>
      <c r="O417" s="70">
        <f t="shared" si="42"/>
        <v>1</v>
      </c>
      <c r="P417" s="135" t="str">
        <f t="shared" si="43"/>
        <v>Gastos_Gerais</v>
      </c>
    </row>
    <row r="418" spans="1:16" ht="25.5" x14ac:dyDescent="0.2">
      <c r="A418" s="374">
        <f t="shared" si="44"/>
        <v>415</v>
      </c>
      <c r="B418" s="358">
        <v>44589</v>
      </c>
      <c r="C418" s="383">
        <v>44562</v>
      </c>
      <c r="D418" s="360" t="s">
        <v>107</v>
      </c>
      <c r="E418" s="360" t="s">
        <v>320</v>
      </c>
      <c r="F418" s="361">
        <v>1000</v>
      </c>
      <c r="G418" s="360" t="s">
        <v>1133</v>
      </c>
      <c r="H418" s="360" t="s">
        <v>121</v>
      </c>
      <c r="I418" s="364" t="s">
        <v>626</v>
      </c>
      <c r="J418" s="363" t="s">
        <v>609</v>
      </c>
      <c r="K418" s="364" t="s">
        <v>609</v>
      </c>
      <c r="L418" s="363" t="s">
        <v>1134</v>
      </c>
      <c r="M418" s="382">
        <v>44589</v>
      </c>
      <c r="N418" s="70">
        <f t="shared" si="41"/>
        <v>1</v>
      </c>
      <c r="O418" s="70">
        <f t="shared" si="42"/>
        <v>1</v>
      </c>
      <c r="P418" s="135" t="str">
        <f t="shared" si="43"/>
        <v>Gastos_Gerais</v>
      </c>
    </row>
    <row r="419" spans="1:16" ht="25.5" x14ac:dyDescent="0.2">
      <c r="A419" s="374">
        <f t="shared" si="44"/>
        <v>416</v>
      </c>
      <c r="B419" s="358">
        <v>44589</v>
      </c>
      <c r="C419" s="383">
        <v>44562</v>
      </c>
      <c r="D419" s="360" t="s">
        <v>107</v>
      </c>
      <c r="E419" s="360" t="s">
        <v>320</v>
      </c>
      <c r="F419" s="361">
        <v>1000</v>
      </c>
      <c r="G419" s="360" t="s">
        <v>1054</v>
      </c>
      <c r="H419" s="360" t="s">
        <v>122</v>
      </c>
      <c r="I419" s="364" t="s">
        <v>626</v>
      </c>
      <c r="J419" s="363" t="s">
        <v>609</v>
      </c>
      <c r="K419" s="364" t="s">
        <v>609</v>
      </c>
      <c r="L419" s="363" t="s">
        <v>1134</v>
      </c>
      <c r="M419" s="382">
        <v>44589</v>
      </c>
      <c r="N419" s="70">
        <f t="shared" si="41"/>
        <v>1</v>
      </c>
      <c r="O419" s="70">
        <f t="shared" si="42"/>
        <v>1</v>
      </c>
      <c r="P419" s="135" t="str">
        <f t="shared" si="43"/>
        <v>Gastos_Gerais</v>
      </c>
    </row>
    <row r="420" spans="1:16" ht="25.5" x14ac:dyDescent="0.2">
      <c r="A420" s="374">
        <f t="shared" si="44"/>
        <v>417</v>
      </c>
      <c r="B420" s="358">
        <v>44589</v>
      </c>
      <c r="C420" s="383">
        <v>44562</v>
      </c>
      <c r="D420" s="360" t="s">
        <v>107</v>
      </c>
      <c r="E420" s="360" t="s">
        <v>320</v>
      </c>
      <c r="F420" s="361">
        <v>1000</v>
      </c>
      <c r="G420" s="360" t="s">
        <v>1135</v>
      </c>
      <c r="H420" s="360" t="s">
        <v>124</v>
      </c>
      <c r="I420" s="364" t="s">
        <v>626</v>
      </c>
      <c r="J420" s="363" t="s">
        <v>609</v>
      </c>
      <c r="K420" s="364" t="s">
        <v>609</v>
      </c>
      <c r="L420" s="363" t="s">
        <v>1134</v>
      </c>
      <c r="M420" s="382">
        <v>44589</v>
      </c>
      <c r="N420" s="70">
        <f t="shared" si="41"/>
        <v>1</v>
      </c>
      <c r="O420" s="70">
        <f t="shared" si="42"/>
        <v>1</v>
      </c>
      <c r="P420" s="135" t="str">
        <f t="shared" si="43"/>
        <v>Gastos_Gerais</v>
      </c>
    </row>
    <row r="421" spans="1:16" ht="25.5" x14ac:dyDescent="0.2">
      <c r="A421" s="374">
        <f t="shared" si="44"/>
        <v>418</v>
      </c>
      <c r="B421" s="358">
        <v>44589</v>
      </c>
      <c r="C421" s="383">
        <v>44562</v>
      </c>
      <c r="D421" s="360" t="s">
        <v>107</v>
      </c>
      <c r="E421" s="360" t="s">
        <v>320</v>
      </c>
      <c r="F421" s="361">
        <v>1000</v>
      </c>
      <c r="G421" s="360" t="s">
        <v>895</v>
      </c>
      <c r="H421" s="360" t="s">
        <v>130</v>
      </c>
      <c r="I421" s="364" t="s">
        <v>626</v>
      </c>
      <c r="J421" s="363" t="s">
        <v>609</v>
      </c>
      <c r="K421" s="364" t="s">
        <v>609</v>
      </c>
      <c r="L421" s="363" t="s">
        <v>1134</v>
      </c>
      <c r="M421" s="382">
        <v>44589</v>
      </c>
      <c r="N421" s="70">
        <f t="shared" si="41"/>
        <v>1</v>
      </c>
      <c r="O421" s="70">
        <f t="shared" si="42"/>
        <v>1</v>
      </c>
      <c r="P421" s="135" t="str">
        <f t="shared" si="43"/>
        <v>Gastos_Gerais</v>
      </c>
    </row>
    <row r="422" spans="1:16" ht="25.5" x14ac:dyDescent="0.2">
      <c r="A422" s="374">
        <f t="shared" si="44"/>
        <v>419</v>
      </c>
      <c r="B422" s="358">
        <v>44589</v>
      </c>
      <c r="C422" s="383">
        <v>44562</v>
      </c>
      <c r="D422" s="360" t="s">
        <v>107</v>
      </c>
      <c r="E422" s="360" t="s">
        <v>320</v>
      </c>
      <c r="F422" s="361">
        <v>1000</v>
      </c>
      <c r="G422" s="360" t="s">
        <v>933</v>
      </c>
      <c r="H422" s="360" t="s">
        <v>127</v>
      </c>
      <c r="I422" s="364" t="s">
        <v>626</v>
      </c>
      <c r="J422" s="363" t="s">
        <v>609</v>
      </c>
      <c r="K422" s="364" t="s">
        <v>609</v>
      </c>
      <c r="L422" s="363" t="s">
        <v>1134</v>
      </c>
      <c r="M422" s="382">
        <v>44589</v>
      </c>
      <c r="N422" s="70">
        <f t="shared" si="41"/>
        <v>1</v>
      </c>
      <c r="O422" s="70">
        <f t="shared" si="42"/>
        <v>1</v>
      </c>
      <c r="P422" s="135" t="str">
        <f t="shared" si="43"/>
        <v>Gastos_Gerais</v>
      </c>
    </row>
    <row r="423" spans="1:16" ht="25.5" x14ac:dyDescent="0.2">
      <c r="A423" s="374">
        <f t="shared" si="44"/>
        <v>420</v>
      </c>
      <c r="B423" s="358">
        <v>44589</v>
      </c>
      <c r="C423" s="383">
        <v>44562</v>
      </c>
      <c r="D423" s="360" t="s">
        <v>107</v>
      </c>
      <c r="E423" s="360" t="s">
        <v>320</v>
      </c>
      <c r="F423" s="361">
        <v>1000</v>
      </c>
      <c r="G423" s="360" t="s">
        <v>1136</v>
      </c>
      <c r="H423" s="360" t="s">
        <v>126</v>
      </c>
      <c r="I423" s="364" t="s">
        <v>626</v>
      </c>
      <c r="J423" s="363" t="s">
        <v>609</v>
      </c>
      <c r="K423" s="364" t="s">
        <v>609</v>
      </c>
      <c r="L423" s="363" t="s">
        <v>1134</v>
      </c>
      <c r="M423" s="382">
        <v>44589</v>
      </c>
      <c r="N423" s="70">
        <f t="shared" si="41"/>
        <v>1</v>
      </c>
      <c r="O423" s="70">
        <f t="shared" si="42"/>
        <v>1</v>
      </c>
      <c r="P423" s="135" t="str">
        <f t="shared" si="43"/>
        <v>Gastos_Gerais</v>
      </c>
    </row>
    <row r="424" spans="1:16" ht="25.5" x14ac:dyDescent="0.2">
      <c r="A424" s="374">
        <f t="shared" si="44"/>
        <v>421</v>
      </c>
      <c r="B424" s="358">
        <v>44589</v>
      </c>
      <c r="C424" s="383">
        <v>44562</v>
      </c>
      <c r="D424" s="360" t="s">
        <v>107</v>
      </c>
      <c r="E424" s="360" t="s">
        <v>320</v>
      </c>
      <c r="F424" s="361">
        <v>1000</v>
      </c>
      <c r="G424" s="360" t="s">
        <v>934</v>
      </c>
      <c r="H424" s="360" t="s">
        <v>588</v>
      </c>
      <c r="I424" s="364" t="s">
        <v>626</v>
      </c>
      <c r="J424" s="363" t="s">
        <v>609</v>
      </c>
      <c r="K424" s="364" t="s">
        <v>609</v>
      </c>
      <c r="L424" s="363" t="s">
        <v>1134</v>
      </c>
      <c r="M424" s="382">
        <v>44589</v>
      </c>
      <c r="N424" s="70">
        <f t="shared" si="41"/>
        <v>1</v>
      </c>
      <c r="O424" s="70">
        <f t="shared" si="42"/>
        <v>1</v>
      </c>
      <c r="P424" s="135" t="str">
        <f t="shared" si="43"/>
        <v>Gastos_Gerais</v>
      </c>
    </row>
    <row r="425" spans="1:16" ht="25.5" x14ac:dyDescent="0.2">
      <c r="A425" s="374">
        <f t="shared" si="44"/>
        <v>422</v>
      </c>
      <c r="B425" s="358">
        <v>44589</v>
      </c>
      <c r="C425" s="383">
        <v>44562</v>
      </c>
      <c r="D425" s="360" t="s">
        <v>107</v>
      </c>
      <c r="E425" s="360" t="s">
        <v>320</v>
      </c>
      <c r="F425" s="361">
        <v>1000</v>
      </c>
      <c r="G425" s="360" t="s">
        <v>935</v>
      </c>
      <c r="H425" s="360" t="s">
        <v>128</v>
      </c>
      <c r="I425" s="364" t="s">
        <v>626</v>
      </c>
      <c r="J425" s="363" t="s">
        <v>609</v>
      </c>
      <c r="K425" s="364" t="s">
        <v>609</v>
      </c>
      <c r="L425" s="363" t="s">
        <v>1134</v>
      </c>
      <c r="M425" s="382">
        <v>44589</v>
      </c>
      <c r="N425" s="70">
        <f t="shared" si="41"/>
        <v>1</v>
      </c>
      <c r="O425" s="70">
        <f t="shared" si="42"/>
        <v>1</v>
      </c>
      <c r="P425" s="135" t="str">
        <f t="shared" si="43"/>
        <v>Gastos_Gerais</v>
      </c>
    </row>
    <row r="426" spans="1:16" ht="25.5" x14ac:dyDescent="0.2">
      <c r="A426" s="374">
        <f t="shared" si="44"/>
        <v>423</v>
      </c>
      <c r="B426" s="358">
        <v>44589</v>
      </c>
      <c r="C426" s="383">
        <v>44562</v>
      </c>
      <c r="D426" s="360" t="s">
        <v>107</v>
      </c>
      <c r="E426" s="360" t="s">
        <v>320</v>
      </c>
      <c r="F426" s="361">
        <v>1000</v>
      </c>
      <c r="G426" s="360" t="s">
        <v>1137</v>
      </c>
      <c r="H426" s="360" t="s">
        <v>131</v>
      </c>
      <c r="I426" s="364" t="s">
        <v>626</v>
      </c>
      <c r="J426" s="363" t="s">
        <v>609</v>
      </c>
      <c r="K426" s="364" t="s">
        <v>609</v>
      </c>
      <c r="L426" s="363" t="s">
        <v>1134</v>
      </c>
      <c r="M426" s="382">
        <v>44589</v>
      </c>
      <c r="N426" s="70">
        <f t="shared" si="41"/>
        <v>1</v>
      </c>
      <c r="O426" s="70">
        <f t="shared" si="42"/>
        <v>1</v>
      </c>
      <c r="P426" s="135" t="str">
        <f t="shared" si="43"/>
        <v>Gastos_Gerais</v>
      </c>
    </row>
    <row r="427" spans="1:16" ht="25.5" x14ac:dyDescent="0.2">
      <c r="A427" s="374">
        <f t="shared" si="44"/>
        <v>424</v>
      </c>
      <c r="B427" s="358">
        <v>44589</v>
      </c>
      <c r="C427" s="383">
        <v>44562</v>
      </c>
      <c r="D427" s="360" t="s">
        <v>107</v>
      </c>
      <c r="E427" s="360" t="s">
        <v>320</v>
      </c>
      <c r="F427" s="361">
        <v>1000</v>
      </c>
      <c r="G427" s="360" t="s">
        <v>1052</v>
      </c>
      <c r="H427" s="360" t="s">
        <v>132</v>
      </c>
      <c r="I427" s="364" t="s">
        <v>626</v>
      </c>
      <c r="J427" s="363" t="s">
        <v>609</v>
      </c>
      <c r="K427" s="364" t="s">
        <v>609</v>
      </c>
      <c r="L427" s="363" t="s">
        <v>1134</v>
      </c>
      <c r="M427" s="382">
        <v>44589</v>
      </c>
      <c r="N427" s="70">
        <f t="shared" si="41"/>
        <v>1</v>
      </c>
      <c r="O427" s="70">
        <f t="shared" si="42"/>
        <v>1</v>
      </c>
      <c r="P427" s="135" t="str">
        <f t="shared" si="43"/>
        <v>Gastos_Gerais</v>
      </c>
    </row>
    <row r="428" spans="1:16" ht="25.5" x14ac:dyDescent="0.2">
      <c r="A428" s="374">
        <f t="shared" si="44"/>
        <v>425</v>
      </c>
      <c r="B428" s="358">
        <v>44589</v>
      </c>
      <c r="C428" s="383">
        <v>44562</v>
      </c>
      <c r="D428" s="360" t="s">
        <v>107</v>
      </c>
      <c r="E428" s="360" t="s">
        <v>320</v>
      </c>
      <c r="F428" s="361">
        <v>1500</v>
      </c>
      <c r="G428" s="360" t="s">
        <v>897</v>
      </c>
      <c r="H428" s="360" t="s">
        <v>546</v>
      </c>
      <c r="I428" s="364" t="s">
        <v>626</v>
      </c>
      <c r="J428" s="363" t="s">
        <v>609</v>
      </c>
      <c r="K428" s="364" t="s">
        <v>609</v>
      </c>
      <c r="L428" s="363" t="s">
        <v>1134</v>
      </c>
      <c r="M428" s="382">
        <v>44589</v>
      </c>
      <c r="N428" s="70">
        <f t="shared" si="41"/>
        <v>1</v>
      </c>
      <c r="O428" s="70">
        <f t="shared" si="42"/>
        <v>1</v>
      </c>
      <c r="P428" s="135" t="str">
        <f t="shared" si="43"/>
        <v>Gastos_Gerais</v>
      </c>
    </row>
    <row r="429" spans="1:16" ht="25.5" x14ac:dyDescent="0.2">
      <c r="A429" s="374">
        <f t="shared" si="44"/>
        <v>426</v>
      </c>
      <c r="B429" s="358">
        <v>44589</v>
      </c>
      <c r="C429" s="383">
        <v>44562</v>
      </c>
      <c r="D429" s="360" t="s">
        <v>107</v>
      </c>
      <c r="E429" s="360" t="s">
        <v>320</v>
      </c>
      <c r="F429" s="361">
        <v>1500</v>
      </c>
      <c r="G429" s="360" t="s">
        <v>843</v>
      </c>
      <c r="H429" s="360" t="s">
        <v>123</v>
      </c>
      <c r="I429" s="364" t="s">
        <v>626</v>
      </c>
      <c r="J429" s="363" t="s">
        <v>609</v>
      </c>
      <c r="K429" s="364" t="s">
        <v>609</v>
      </c>
      <c r="L429" s="363" t="s">
        <v>1134</v>
      </c>
      <c r="M429" s="382">
        <v>44589</v>
      </c>
      <c r="N429" s="70">
        <f t="shared" si="41"/>
        <v>1</v>
      </c>
      <c r="O429" s="70">
        <f t="shared" si="42"/>
        <v>1</v>
      </c>
      <c r="P429" s="135" t="str">
        <f t="shared" si="43"/>
        <v>Gastos_Gerais</v>
      </c>
    </row>
    <row r="430" spans="1:16" ht="25.5" x14ac:dyDescent="0.2">
      <c r="A430" s="374">
        <f t="shared" si="44"/>
        <v>427</v>
      </c>
      <c r="B430" s="358">
        <v>44589</v>
      </c>
      <c r="C430" s="383">
        <v>44593</v>
      </c>
      <c r="D430" s="360" t="s">
        <v>96</v>
      </c>
      <c r="E430" s="360" t="s">
        <v>196</v>
      </c>
      <c r="F430" s="361">
        <v>1164.96</v>
      </c>
      <c r="G430" s="360" t="s">
        <v>1138</v>
      </c>
      <c r="H430" s="360" t="s">
        <v>119</v>
      </c>
      <c r="I430" s="364" t="s">
        <v>645</v>
      </c>
      <c r="J430" s="363" t="s">
        <v>609</v>
      </c>
      <c r="K430" s="364" t="s">
        <v>1084</v>
      </c>
      <c r="L430" s="363" t="s">
        <v>1139</v>
      </c>
      <c r="M430" s="382">
        <v>44224</v>
      </c>
      <c r="N430" s="70">
        <f t="shared" si="41"/>
        <v>1</v>
      </c>
      <c r="O430" s="70">
        <f t="shared" si="42"/>
        <v>2</v>
      </c>
      <c r="P430" s="135" t="str">
        <f t="shared" si="43"/>
        <v>Gastos_com_Pessoal</v>
      </c>
    </row>
    <row r="431" spans="1:16" ht="36" x14ac:dyDescent="0.2">
      <c r="A431" s="374">
        <f t="shared" si="44"/>
        <v>428</v>
      </c>
      <c r="B431" s="358">
        <v>44589</v>
      </c>
      <c r="C431" s="383">
        <v>44562</v>
      </c>
      <c r="D431" s="360" t="s">
        <v>107</v>
      </c>
      <c r="E431" s="360" t="s">
        <v>397</v>
      </c>
      <c r="F431" s="395">
        <v>288.42</v>
      </c>
      <c r="G431" s="360" t="s">
        <v>1140</v>
      </c>
      <c r="H431" s="360" t="s">
        <v>130</v>
      </c>
      <c r="I431" s="364" t="s">
        <v>633</v>
      </c>
      <c r="J431" s="363" t="s">
        <v>609</v>
      </c>
      <c r="K431" s="364" t="s">
        <v>420</v>
      </c>
      <c r="L431" s="363">
        <v>2295</v>
      </c>
      <c r="M431" s="382">
        <v>44585</v>
      </c>
      <c r="N431" s="70">
        <f t="shared" ref="N431:N488" si="45">IF(B431=0,0,IF(YEAR(B431)=$O$1,MONTH(B431)-$N$1+1,(YEAR(B431)-$O$1)*12-$N$1+1+MONTH(B431)))</f>
        <v>1</v>
      </c>
      <c r="O431" s="70">
        <f t="shared" ref="O431:O488" si="46">IF(C431=0,0,IF(YEAR(C431)=$O$1,MONTH(C431)-$N$1+1,(YEAR(C431)-$O$1)*12-$N$1+1+MONTH(C431)))</f>
        <v>1</v>
      </c>
      <c r="P431" s="135" t="str">
        <f t="shared" ref="P431:P488" si="47">SUBSTITUTE(D431," ","_")</f>
        <v>Gastos_Gerais</v>
      </c>
    </row>
    <row r="432" spans="1:16" ht="36" x14ac:dyDescent="0.2">
      <c r="A432" s="374">
        <f t="shared" si="44"/>
        <v>429</v>
      </c>
      <c r="B432" s="358">
        <v>44589</v>
      </c>
      <c r="C432" s="383">
        <v>44562</v>
      </c>
      <c r="D432" s="360" t="s">
        <v>107</v>
      </c>
      <c r="E432" s="360" t="s">
        <v>397</v>
      </c>
      <c r="F432" s="361">
        <v>263.12</v>
      </c>
      <c r="G432" s="360" t="s">
        <v>1141</v>
      </c>
      <c r="H432" s="360" t="s">
        <v>588</v>
      </c>
      <c r="I432" s="364" t="s">
        <v>633</v>
      </c>
      <c r="J432" s="363" t="s">
        <v>609</v>
      </c>
      <c r="K432" s="364" t="s">
        <v>420</v>
      </c>
      <c r="L432" s="363">
        <v>2294</v>
      </c>
      <c r="M432" s="382">
        <v>44585</v>
      </c>
      <c r="N432" s="70">
        <f t="shared" si="45"/>
        <v>1</v>
      </c>
      <c r="O432" s="70">
        <f t="shared" si="46"/>
        <v>1</v>
      </c>
      <c r="P432" s="135" t="str">
        <f t="shared" si="47"/>
        <v>Gastos_Gerais</v>
      </c>
    </row>
    <row r="433" spans="1:16" ht="36" x14ac:dyDescent="0.2">
      <c r="A433" s="374">
        <f t="shared" si="44"/>
        <v>430</v>
      </c>
      <c r="B433" s="358">
        <v>44589</v>
      </c>
      <c r="C433" s="383">
        <v>44562</v>
      </c>
      <c r="D433" s="360" t="s">
        <v>107</v>
      </c>
      <c r="E433" s="360" t="s">
        <v>397</v>
      </c>
      <c r="F433" s="395">
        <v>2327.6</v>
      </c>
      <c r="G433" s="360" t="s">
        <v>1142</v>
      </c>
      <c r="H433" s="360" t="s">
        <v>119</v>
      </c>
      <c r="I433" s="364" t="s">
        <v>633</v>
      </c>
      <c r="J433" s="363" t="s">
        <v>609</v>
      </c>
      <c r="K433" s="364" t="s">
        <v>420</v>
      </c>
      <c r="L433" s="363">
        <v>2296</v>
      </c>
      <c r="M433" s="382">
        <v>44585</v>
      </c>
      <c r="N433" s="70">
        <f t="shared" si="45"/>
        <v>1</v>
      </c>
      <c r="O433" s="70">
        <f t="shared" si="46"/>
        <v>1</v>
      </c>
      <c r="P433" s="135" t="str">
        <f t="shared" si="47"/>
        <v>Gastos_Gerais</v>
      </c>
    </row>
    <row r="434" spans="1:16" ht="36" x14ac:dyDescent="0.2">
      <c r="A434" s="374">
        <f t="shared" si="44"/>
        <v>431</v>
      </c>
      <c r="B434" s="358">
        <v>44589</v>
      </c>
      <c r="C434" s="383">
        <v>44562</v>
      </c>
      <c r="D434" s="360" t="s">
        <v>107</v>
      </c>
      <c r="E434" s="360" t="s">
        <v>397</v>
      </c>
      <c r="F434" s="361">
        <v>546.48</v>
      </c>
      <c r="G434" s="362" t="s">
        <v>1143</v>
      </c>
      <c r="H434" s="360" t="s">
        <v>123</v>
      </c>
      <c r="I434" s="364" t="s">
        <v>633</v>
      </c>
      <c r="J434" s="363" t="s">
        <v>609</v>
      </c>
      <c r="K434" s="364" t="s">
        <v>420</v>
      </c>
      <c r="L434" s="363">
        <v>2297</v>
      </c>
      <c r="M434" s="382">
        <v>44585</v>
      </c>
      <c r="N434" s="70">
        <f t="shared" si="45"/>
        <v>1</v>
      </c>
      <c r="O434" s="70">
        <f t="shared" si="46"/>
        <v>1</v>
      </c>
      <c r="P434" s="135" t="str">
        <f t="shared" si="47"/>
        <v>Gastos_Gerais</v>
      </c>
    </row>
    <row r="435" spans="1:16" ht="36" x14ac:dyDescent="0.2">
      <c r="A435" s="374">
        <f t="shared" si="44"/>
        <v>432</v>
      </c>
      <c r="B435" s="358">
        <v>44589</v>
      </c>
      <c r="C435" s="383">
        <v>44562</v>
      </c>
      <c r="D435" s="360" t="s">
        <v>107</v>
      </c>
      <c r="E435" s="360" t="s">
        <v>397</v>
      </c>
      <c r="F435" s="361">
        <v>490.82</v>
      </c>
      <c r="G435" s="362" t="s">
        <v>1144</v>
      </c>
      <c r="H435" s="360" t="s">
        <v>127</v>
      </c>
      <c r="I435" s="364" t="s">
        <v>633</v>
      </c>
      <c r="J435" s="363" t="s">
        <v>609</v>
      </c>
      <c r="K435" s="364" t="s">
        <v>420</v>
      </c>
      <c r="L435" s="363">
        <v>2298</v>
      </c>
      <c r="M435" s="382">
        <v>44585</v>
      </c>
      <c r="N435" s="70">
        <f t="shared" si="45"/>
        <v>1</v>
      </c>
      <c r="O435" s="70">
        <f t="shared" si="46"/>
        <v>1</v>
      </c>
      <c r="P435" s="135" t="str">
        <f t="shared" si="47"/>
        <v>Gastos_Gerais</v>
      </c>
    </row>
    <row r="436" spans="1:16" ht="36" x14ac:dyDescent="0.2">
      <c r="A436" s="374">
        <f t="shared" si="44"/>
        <v>433</v>
      </c>
      <c r="B436" s="358">
        <v>44589</v>
      </c>
      <c r="C436" s="383">
        <v>44562</v>
      </c>
      <c r="D436" s="360" t="s">
        <v>107</v>
      </c>
      <c r="E436" s="360" t="s">
        <v>397</v>
      </c>
      <c r="F436" s="361">
        <v>268.18</v>
      </c>
      <c r="G436" s="360" t="s">
        <v>1145</v>
      </c>
      <c r="H436" s="360" t="s">
        <v>126</v>
      </c>
      <c r="I436" s="364" t="s">
        <v>633</v>
      </c>
      <c r="J436" s="363" t="s">
        <v>609</v>
      </c>
      <c r="K436" s="364" t="s">
        <v>420</v>
      </c>
      <c r="L436" s="363">
        <v>2299</v>
      </c>
      <c r="M436" s="382">
        <v>44585</v>
      </c>
      <c r="N436" s="70">
        <f t="shared" si="45"/>
        <v>1</v>
      </c>
      <c r="O436" s="70">
        <f t="shared" si="46"/>
        <v>1</v>
      </c>
      <c r="P436" s="135" t="str">
        <f t="shared" si="47"/>
        <v>Gastos_Gerais</v>
      </c>
    </row>
    <row r="437" spans="1:16" ht="36" x14ac:dyDescent="0.2">
      <c r="A437" s="374">
        <f t="shared" si="44"/>
        <v>434</v>
      </c>
      <c r="B437" s="358">
        <v>44589</v>
      </c>
      <c r="C437" s="383">
        <v>44562</v>
      </c>
      <c r="D437" s="360" t="s">
        <v>107</v>
      </c>
      <c r="E437" s="360" t="s">
        <v>397</v>
      </c>
      <c r="F437" s="361">
        <v>440.22</v>
      </c>
      <c r="G437" s="360" t="s">
        <v>1146</v>
      </c>
      <c r="H437" s="360" t="s">
        <v>128</v>
      </c>
      <c r="I437" s="364" t="s">
        <v>633</v>
      </c>
      <c r="J437" s="363" t="s">
        <v>609</v>
      </c>
      <c r="K437" s="364" t="s">
        <v>420</v>
      </c>
      <c r="L437" s="363">
        <v>2300</v>
      </c>
      <c r="M437" s="382">
        <v>44585</v>
      </c>
      <c r="N437" s="70">
        <f t="shared" si="45"/>
        <v>1</v>
      </c>
      <c r="O437" s="70">
        <f t="shared" si="46"/>
        <v>1</v>
      </c>
      <c r="P437" s="135" t="str">
        <f t="shared" si="47"/>
        <v>Gastos_Gerais</v>
      </c>
    </row>
    <row r="438" spans="1:16" ht="25.5" x14ac:dyDescent="0.2">
      <c r="A438" s="374">
        <f t="shared" si="44"/>
        <v>435</v>
      </c>
      <c r="B438" s="358">
        <v>44589</v>
      </c>
      <c r="C438" s="383">
        <v>44562</v>
      </c>
      <c r="D438" s="360" t="s">
        <v>107</v>
      </c>
      <c r="E438" s="360" t="s">
        <v>290</v>
      </c>
      <c r="F438" s="361">
        <v>4233.4399999999996</v>
      </c>
      <c r="G438" s="360" t="s">
        <v>1147</v>
      </c>
      <c r="H438" s="360" t="s">
        <v>546</v>
      </c>
      <c r="I438" s="364" t="s">
        <v>1148</v>
      </c>
      <c r="J438" s="363" t="s">
        <v>609</v>
      </c>
      <c r="K438" s="364" t="s">
        <v>420</v>
      </c>
      <c r="L438" s="363">
        <v>31502912</v>
      </c>
      <c r="M438" s="382">
        <v>44588</v>
      </c>
      <c r="N438" s="70">
        <f t="shared" si="45"/>
        <v>1</v>
      </c>
      <c r="O438" s="70">
        <f t="shared" si="46"/>
        <v>1</v>
      </c>
      <c r="P438" s="135" t="str">
        <f t="shared" si="47"/>
        <v>Gastos_Gerais</v>
      </c>
    </row>
    <row r="439" spans="1:16" ht="38.25" x14ac:dyDescent="0.2">
      <c r="A439" s="374">
        <f t="shared" si="44"/>
        <v>436</v>
      </c>
      <c r="B439" s="358">
        <v>44589</v>
      </c>
      <c r="C439" s="383">
        <v>44562</v>
      </c>
      <c r="D439" s="360" t="s">
        <v>109</v>
      </c>
      <c r="E439" s="360" t="s">
        <v>377</v>
      </c>
      <c r="F439" s="361">
        <v>3516.15</v>
      </c>
      <c r="G439" s="360" t="s">
        <v>1149</v>
      </c>
      <c r="H439" s="360" t="s">
        <v>121</v>
      </c>
      <c r="I439" s="364" t="s">
        <v>1150</v>
      </c>
      <c r="J439" s="363" t="s">
        <v>609</v>
      </c>
      <c r="K439" s="364" t="s">
        <v>420</v>
      </c>
      <c r="L439" s="363">
        <v>87</v>
      </c>
      <c r="M439" s="382">
        <v>44588</v>
      </c>
      <c r="N439" s="70">
        <f t="shared" si="45"/>
        <v>1</v>
      </c>
      <c r="O439" s="70">
        <f t="shared" si="46"/>
        <v>1</v>
      </c>
      <c r="P439" s="135" t="str">
        <f t="shared" si="47"/>
        <v>Aquisição_de_Bens_Permanentes</v>
      </c>
    </row>
    <row r="440" spans="1:16" ht="25.5" x14ac:dyDescent="0.2">
      <c r="A440" s="374">
        <f t="shared" si="44"/>
        <v>437</v>
      </c>
      <c r="B440" s="358">
        <v>44589</v>
      </c>
      <c r="C440" s="383">
        <v>44562</v>
      </c>
      <c r="D440" s="360" t="s">
        <v>107</v>
      </c>
      <c r="E440" s="360" t="s">
        <v>252</v>
      </c>
      <c r="F440" s="361">
        <v>1200</v>
      </c>
      <c r="G440" s="360" t="s">
        <v>1151</v>
      </c>
      <c r="H440" s="360" t="s">
        <v>121</v>
      </c>
      <c r="I440" s="364" t="s">
        <v>1150</v>
      </c>
      <c r="J440" s="363" t="s">
        <v>609</v>
      </c>
      <c r="K440" s="364" t="s">
        <v>420</v>
      </c>
      <c r="L440" s="363">
        <v>202242</v>
      </c>
      <c r="M440" s="382">
        <v>44588</v>
      </c>
      <c r="N440" s="70">
        <f t="shared" si="45"/>
        <v>1</v>
      </c>
      <c r="O440" s="70">
        <f t="shared" si="46"/>
        <v>1</v>
      </c>
      <c r="P440" s="135" t="str">
        <f t="shared" si="47"/>
        <v>Gastos_Gerais</v>
      </c>
    </row>
    <row r="441" spans="1:16" ht="48" x14ac:dyDescent="0.2">
      <c r="A441" s="374">
        <f t="shared" si="44"/>
        <v>438</v>
      </c>
      <c r="B441" s="358">
        <v>44589</v>
      </c>
      <c r="C441" s="383">
        <v>44562</v>
      </c>
      <c r="D441" s="360" t="s">
        <v>96</v>
      </c>
      <c r="E441" s="360" t="s">
        <v>187</v>
      </c>
      <c r="F441" s="361">
        <v>639.45000000000005</v>
      </c>
      <c r="G441" s="360" t="s">
        <v>531</v>
      </c>
      <c r="H441" s="360" t="s">
        <v>119</v>
      </c>
      <c r="I441" s="364" t="s">
        <v>530</v>
      </c>
      <c r="J441" s="363" t="s">
        <v>609</v>
      </c>
      <c r="K441" s="364" t="s">
        <v>420</v>
      </c>
      <c r="L441" s="363">
        <v>2022140</v>
      </c>
      <c r="M441" s="382">
        <v>44587</v>
      </c>
      <c r="N441" s="70">
        <f t="shared" si="45"/>
        <v>1</v>
      </c>
      <c r="O441" s="70">
        <f t="shared" si="46"/>
        <v>1</v>
      </c>
      <c r="P441" s="135" t="str">
        <f t="shared" si="47"/>
        <v>Gastos_com_Pessoal</v>
      </c>
    </row>
    <row r="442" spans="1:16" ht="25.5" x14ac:dyDescent="0.2">
      <c r="A442" s="374">
        <f t="shared" si="44"/>
        <v>439</v>
      </c>
      <c r="B442" s="358">
        <v>44589</v>
      </c>
      <c r="C442" s="383">
        <v>44562</v>
      </c>
      <c r="D442" s="360" t="s">
        <v>107</v>
      </c>
      <c r="E442" s="360" t="s">
        <v>214</v>
      </c>
      <c r="F442" s="361">
        <v>6293.43</v>
      </c>
      <c r="G442" s="360" t="s">
        <v>675</v>
      </c>
      <c r="H442" s="360" t="s">
        <v>120</v>
      </c>
      <c r="I442" s="364" t="s">
        <v>676</v>
      </c>
      <c r="J442" s="363" t="s">
        <v>609</v>
      </c>
      <c r="K442" s="364" t="s">
        <v>609</v>
      </c>
      <c r="L442" s="363">
        <v>18525</v>
      </c>
      <c r="M442" s="382">
        <v>44589</v>
      </c>
      <c r="N442" s="70">
        <f t="shared" si="45"/>
        <v>1</v>
      </c>
      <c r="O442" s="70">
        <f t="shared" si="46"/>
        <v>1</v>
      </c>
      <c r="P442" s="135" t="str">
        <f t="shared" si="47"/>
        <v>Gastos_Gerais</v>
      </c>
    </row>
    <row r="443" spans="1:16" ht="25.5" x14ac:dyDescent="0.2">
      <c r="A443" s="374">
        <f t="shared" si="44"/>
        <v>440</v>
      </c>
      <c r="B443" s="358">
        <v>44589</v>
      </c>
      <c r="C443" s="383">
        <v>44562</v>
      </c>
      <c r="D443" s="360" t="s">
        <v>107</v>
      </c>
      <c r="E443" s="360" t="s">
        <v>216</v>
      </c>
      <c r="F443" s="361">
        <v>988.68</v>
      </c>
      <c r="G443" s="360" t="s">
        <v>677</v>
      </c>
      <c r="H443" s="360" t="s">
        <v>120</v>
      </c>
      <c r="I443" s="364" t="s">
        <v>676</v>
      </c>
      <c r="J443" s="363" t="s">
        <v>609</v>
      </c>
      <c r="K443" s="364" t="s">
        <v>609</v>
      </c>
      <c r="L443" s="363">
        <v>18525</v>
      </c>
      <c r="M443" s="382">
        <v>44589</v>
      </c>
      <c r="N443" s="70">
        <f t="shared" si="45"/>
        <v>1</v>
      </c>
      <c r="O443" s="70">
        <f t="shared" si="46"/>
        <v>1</v>
      </c>
      <c r="P443" s="135" t="str">
        <f t="shared" si="47"/>
        <v>Gastos_Gerais</v>
      </c>
    </row>
    <row r="444" spans="1:16" ht="25.5" x14ac:dyDescent="0.2">
      <c r="A444" s="374">
        <f t="shared" si="44"/>
        <v>441</v>
      </c>
      <c r="B444" s="358">
        <v>44589</v>
      </c>
      <c r="C444" s="383">
        <v>44562</v>
      </c>
      <c r="D444" s="360" t="s">
        <v>107</v>
      </c>
      <c r="E444" s="360" t="s">
        <v>218</v>
      </c>
      <c r="F444" s="361">
        <v>832.79</v>
      </c>
      <c r="G444" s="360" t="s">
        <v>1152</v>
      </c>
      <c r="H444" s="360" t="s">
        <v>120</v>
      </c>
      <c r="I444" s="364" t="s">
        <v>676</v>
      </c>
      <c r="J444" s="363" t="s">
        <v>609</v>
      </c>
      <c r="K444" s="364" t="s">
        <v>609</v>
      </c>
      <c r="L444" s="363">
        <v>18525</v>
      </c>
      <c r="M444" s="382">
        <v>44589</v>
      </c>
      <c r="N444" s="70">
        <f t="shared" si="45"/>
        <v>1</v>
      </c>
      <c r="O444" s="70">
        <f t="shared" si="46"/>
        <v>1</v>
      </c>
      <c r="P444" s="135" t="str">
        <f t="shared" si="47"/>
        <v>Gastos_Gerais</v>
      </c>
    </row>
    <row r="445" spans="1:16" ht="25.5" x14ac:dyDescent="0.2">
      <c r="A445" s="374">
        <f t="shared" si="44"/>
        <v>442</v>
      </c>
      <c r="B445" s="358">
        <v>44589</v>
      </c>
      <c r="C445" s="383">
        <v>44531</v>
      </c>
      <c r="D445" s="360" t="s">
        <v>107</v>
      </c>
      <c r="E445" s="360" t="s">
        <v>222</v>
      </c>
      <c r="F445" s="361">
        <v>3165.47</v>
      </c>
      <c r="G445" s="360" t="s">
        <v>647</v>
      </c>
      <c r="H445" s="360" t="s">
        <v>122</v>
      </c>
      <c r="I445" s="364" t="s">
        <v>648</v>
      </c>
      <c r="J445" s="363" t="s">
        <v>609</v>
      </c>
      <c r="K445" s="364" t="s">
        <v>420</v>
      </c>
      <c r="L445" s="363">
        <v>72188155</v>
      </c>
      <c r="M445" s="382">
        <v>44587</v>
      </c>
      <c r="N445" s="70">
        <f t="shared" si="45"/>
        <v>1</v>
      </c>
      <c r="O445" s="70">
        <f t="shared" si="46"/>
        <v>0</v>
      </c>
      <c r="P445" s="135" t="str">
        <f t="shared" si="47"/>
        <v>Gastos_Gerais</v>
      </c>
    </row>
    <row r="446" spans="1:16" ht="25.5" x14ac:dyDescent="0.2">
      <c r="A446" s="374">
        <f t="shared" ref="A446:A508" si="48">IF(B446="","",ROW()-ROW($A$3))</f>
        <v>443</v>
      </c>
      <c r="B446" s="358">
        <v>44589</v>
      </c>
      <c r="C446" s="383">
        <v>44531</v>
      </c>
      <c r="D446" s="360" t="s">
        <v>107</v>
      </c>
      <c r="E446" s="360" t="s">
        <v>224</v>
      </c>
      <c r="F446" s="361">
        <v>9111.4</v>
      </c>
      <c r="G446" s="360" t="s">
        <v>649</v>
      </c>
      <c r="H446" s="360" t="s">
        <v>127</v>
      </c>
      <c r="I446" s="364" t="s">
        <v>1011</v>
      </c>
      <c r="J446" s="363" t="s">
        <v>609</v>
      </c>
      <c r="K446" s="364" t="s">
        <v>610</v>
      </c>
      <c r="L446" s="363" t="s">
        <v>1153</v>
      </c>
      <c r="M446" s="382">
        <v>44589</v>
      </c>
      <c r="N446" s="70">
        <f t="shared" si="45"/>
        <v>1</v>
      </c>
      <c r="O446" s="70">
        <f t="shared" si="46"/>
        <v>0</v>
      </c>
      <c r="P446" s="135" t="str">
        <f t="shared" si="47"/>
        <v>Gastos_Gerais</v>
      </c>
    </row>
    <row r="447" spans="1:16" ht="25.5" x14ac:dyDescent="0.2">
      <c r="A447" s="374">
        <f t="shared" si="48"/>
        <v>444</v>
      </c>
      <c r="B447" s="358">
        <v>44589</v>
      </c>
      <c r="C447" s="383">
        <v>44531</v>
      </c>
      <c r="D447" s="360" t="s">
        <v>107</v>
      </c>
      <c r="E447" s="360" t="s">
        <v>224</v>
      </c>
      <c r="F447" s="361">
        <v>1674.82</v>
      </c>
      <c r="G447" s="360" t="s">
        <v>649</v>
      </c>
      <c r="H447" s="360" t="s">
        <v>124</v>
      </c>
      <c r="I447" s="364" t="s">
        <v>1154</v>
      </c>
      <c r="J447" s="363" t="s">
        <v>609</v>
      </c>
      <c r="K447" s="364" t="s">
        <v>610</v>
      </c>
      <c r="L447" s="363" t="s">
        <v>1155</v>
      </c>
      <c r="M447" s="382">
        <v>44589</v>
      </c>
      <c r="N447" s="70">
        <f t="shared" si="45"/>
        <v>1</v>
      </c>
      <c r="O447" s="70">
        <f t="shared" si="46"/>
        <v>0</v>
      </c>
      <c r="P447" s="135" t="str">
        <f t="shared" si="47"/>
        <v>Gastos_Gerais</v>
      </c>
    </row>
    <row r="448" spans="1:16" ht="25.5" x14ac:dyDescent="0.2">
      <c r="A448" s="374">
        <f t="shared" si="48"/>
        <v>445</v>
      </c>
      <c r="B448" s="358">
        <v>44589</v>
      </c>
      <c r="C448" s="383">
        <v>44562</v>
      </c>
      <c r="D448" s="360" t="s">
        <v>96</v>
      </c>
      <c r="E448" s="360" t="s">
        <v>177</v>
      </c>
      <c r="F448" s="361">
        <v>1710.29</v>
      </c>
      <c r="G448" s="360" t="s">
        <v>846</v>
      </c>
      <c r="H448" s="360" t="s">
        <v>127</v>
      </c>
      <c r="I448" s="364" t="s">
        <v>1156</v>
      </c>
      <c r="J448" s="363" t="s">
        <v>848</v>
      </c>
      <c r="K448" s="364" t="s">
        <v>849</v>
      </c>
      <c r="L448" s="363" t="s">
        <v>1157</v>
      </c>
      <c r="M448" s="382">
        <v>44589</v>
      </c>
      <c r="N448" s="70">
        <f t="shared" si="45"/>
        <v>1</v>
      </c>
      <c r="O448" s="70">
        <f t="shared" si="46"/>
        <v>1</v>
      </c>
      <c r="P448" s="135" t="str">
        <f t="shared" si="47"/>
        <v>Gastos_com_Pessoal</v>
      </c>
    </row>
    <row r="449" spans="1:16" ht="25.5" x14ac:dyDescent="0.2">
      <c r="A449" s="374">
        <f t="shared" si="48"/>
        <v>446</v>
      </c>
      <c r="B449" s="370">
        <v>44589</v>
      </c>
      <c r="C449" s="371">
        <v>44562</v>
      </c>
      <c r="D449" s="362" t="s">
        <v>107</v>
      </c>
      <c r="E449" s="362" t="s">
        <v>310</v>
      </c>
      <c r="F449" s="372">
        <v>1704</v>
      </c>
      <c r="G449" s="362" t="s">
        <v>1158</v>
      </c>
      <c r="H449" s="362" t="s">
        <v>121</v>
      </c>
      <c r="I449" s="364" t="s">
        <v>1159</v>
      </c>
      <c r="J449" s="364" t="s">
        <v>629</v>
      </c>
      <c r="K449" s="364" t="s">
        <v>420</v>
      </c>
      <c r="L449" s="364">
        <v>358</v>
      </c>
      <c r="M449" s="382">
        <v>44585</v>
      </c>
      <c r="N449" s="70">
        <f t="shared" si="45"/>
        <v>1</v>
      </c>
      <c r="O449" s="70">
        <f t="shared" si="46"/>
        <v>1</v>
      </c>
      <c r="P449" s="135" t="str">
        <f t="shared" si="47"/>
        <v>Gastos_Gerais</v>
      </c>
    </row>
    <row r="450" spans="1:16" ht="25.5" x14ac:dyDescent="0.2">
      <c r="A450" s="374">
        <f t="shared" si="48"/>
        <v>447</v>
      </c>
      <c r="B450" s="399">
        <v>44589</v>
      </c>
      <c r="C450" s="400">
        <v>44562</v>
      </c>
      <c r="D450" s="379" t="s">
        <v>107</v>
      </c>
      <c r="E450" s="379" t="s">
        <v>360</v>
      </c>
      <c r="F450" s="384">
        <v>108</v>
      </c>
      <c r="G450" s="379" t="s">
        <v>1160</v>
      </c>
      <c r="H450" s="379" t="s">
        <v>131</v>
      </c>
      <c r="I450" s="381" t="s">
        <v>1161</v>
      </c>
      <c r="J450" s="381" t="s">
        <v>629</v>
      </c>
      <c r="K450" s="381" t="s">
        <v>420</v>
      </c>
      <c r="L450" s="381">
        <v>41229</v>
      </c>
      <c r="M450" s="385">
        <v>44589</v>
      </c>
      <c r="N450" s="70">
        <f t="shared" si="45"/>
        <v>1</v>
      </c>
      <c r="O450" s="70">
        <f t="shared" si="46"/>
        <v>1</v>
      </c>
      <c r="P450" s="135" t="str">
        <f t="shared" si="47"/>
        <v>Gastos_Gerais</v>
      </c>
    </row>
    <row r="451" spans="1:16" ht="25.5" x14ac:dyDescent="0.2">
      <c r="A451" s="374">
        <f t="shared" si="48"/>
        <v>448</v>
      </c>
      <c r="B451" s="370">
        <v>44589</v>
      </c>
      <c r="C451" s="371">
        <v>44562</v>
      </c>
      <c r="D451" s="362" t="s">
        <v>107</v>
      </c>
      <c r="E451" s="362" t="s">
        <v>290</v>
      </c>
      <c r="F451" s="372">
        <v>1882.21</v>
      </c>
      <c r="G451" s="360" t="s">
        <v>1162</v>
      </c>
      <c r="H451" s="362" t="s">
        <v>121</v>
      </c>
      <c r="I451" s="364" t="s">
        <v>1163</v>
      </c>
      <c r="J451" s="364" t="s">
        <v>629</v>
      </c>
      <c r="K451" s="364" t="s">
        <v>420</v>
      </c>
      <c r="L451" s="364">
        <v>49357</v>
      </c>
      <c r="M451" s="373">
        <v>44588</v>
      </c>
      <c r="N451" s="70">
        <f t="shared" si="45"/>
        <v>1</v>
      </c>
      <c r="O451" s="70">
        <f t="shared" si="46"/>
        <v>1</v>
      </c>
      <c r="P451" s="135" t="str">
        <f t="shared" si="47"/>
        <v>Gastos_Gerais</v>
      </c>
    </row>
    <row r="452" spans="1:16" ht="25.5" x14ac:dyDescent="0.2">
      <c r="A452" s="374">
        <f t="shared" si="48"/>
        <v>449</v>
      </c>
      <c r="B452" s="358">
        <v>44589</v>
      </c>
      <c r="C452" s="383">
        <v>44562</v>
      </c>
      <c r="D452" s="360" t="s">
        <v>107</v>
      </c>
      <c r="E452" s="360" t="s">
        <v>358</v>
      </c>
      <c r="F452" s="361">
        <v>1226.45</v>
      </c>
      <c r="G452" s="360" t="s">
        <v>697</v>
      </c>
      <c r="H452" s="360" t="s">
        <v>123</v>
      </c>
      <c r="I452" s="364" t="s">
        <v>1037</v>
      </c>
      <c r="J452" s="363" t="s">
        <v>629</v>
      </c>
      <c r="K452" s="364" t="s">
        <v>420</v>
      </c>
      <c r="L452" s="363">
        <v>230</v>
      </c>
      <c r="M452" s="382">
        <v>44589</v>
      </c>
      <c r="N452" s="70">
        <f t="shared" si="45"/>
        <v>1</v>
      </c>
      <c r="O452" s="70">
        <f t="shared" si="46"/>
        <v>1</v>
      </c>
      <c r="P452" s="135" t="str">
        <f t="shared" si="47"/>
        <v>Gastos_Gerais</v>
      </c>
    </row>
    <row r="453" spans="1:16" ht="25.5" x14ac:dyDescent="0.2">
      <c r="A453" s="374">
        <f t="shared" si="48"/>
        <v>450</v>
      </c>
      <c r="B453" s="370">
        <v>44589</v>
      </c>
      <c r="C453" s="371">
        <v>44562</v>
      </c>
      <c r="D453" s="362" t="s">
        <v>107</v>
      </c>
      <c r="E453" s="362" t="s">
        <v>370</v>
      </c>
      <c r="F453" s="372">
        <v>181.75</v>
      </c>
      <c r="G453" s="362" t="s">
        <v>1164</v>
      </c>
      <c r="H453" s="362" t="s">
        <v>121</v>
      </c>
      <c r="I453" s="364" t="s">
        <v>1165</v>
      </c>
      <c r="J453" s="364" t="s">
        <v>629</v>
      </c>
      <c r="K453" s="364" t="s">
        <v>420</v>
      </c>
      <c r="L453" s="364">
        <v>5238</v>
      </c>
      <c r="M453" s="382">
        <v>44589</v>
      </c>
      <c r="N453" s="70">
        <f t="shared" si="45"/>
        <v>1</v>
      </c>
      <c r="O453" s="70">
        <f t="shared" si="46"/>
        <v>1</v>
      </c>
      <c r="P453" s="135" t="str">
        <f t="shared" si="47"/>
        <v>Gastos_Gerais</v>
      </c>
    </row>
    <row r="454" spans="1:16" ht="25.5" x14ac:dyDescent="0.2">
      <c r="A454" s="374">
        <f t="shared" si="48"/>
        <v>451</v>
      </c>
      <c r="B454" s="358">
        <v>44589</v>
      </c>
      <c r="C454" s="383">
        <v>44562</v>
      </c>
      <c r="D454" s="360" t="s">
        <v>107</v>
      </c>
      <c r="E454" s="360" t="s">
        <v>292</v>
      </c>
      <c r="F454" s="361">
        <v>123.58</v>
      </c>
      <c r="G454" s="360" t="s">
        <v>1166</v>
      </c>
      <c r="H454" s="360" t="s">
        <v>121</v>
      </c>
      <c r="I454" s="364" t="s">
        <v>1165</v>
      </c>
      <c r="J454" s="363" t="s">
        <v>629</v>
      </c>
      <c r="K454" s="364" t="s">
        <v>420</v>
      </c>
      <c r="L454" s="363">
        <v>5238</v>
      </c>
      <c r="M454" s="382">
        <v>44589</v>
      </c>
      <c r="N454" s="70">
        <f t="shared" si="45"/>
        <v>1</v>
      </c>
      <c r="O454" s="70">
        <f t="shared" si="46"/>
        <v>1</v>
      </c>
      <c r="P454" s="135" t="str">
        <f t="shared" si="47"/>
        <v>Gastos_Gerais</v>
      </c>
    </row>
    <row r="455" spans="1:16" ht="25.5" x14ac:dyDescent="0.2">
      <c r="A455" s="374">
        <f t="shared" si="48"/>
        <v>452</v>
      </c>
      <c r="B455" s="358">
        <v>44589</v>
      </c>
      <c r="C455" s="383">
        <v>44562</v>
      </c>
      <c r="D455" s="360" t="s">
        <v>107</v>
      </c>
      <c r="E455" s="360" t="s">
        <v>294</v>
      </c>
      <c r="F455" s="361">
        <v>255</v>
      </c>
      <c r="G455" s="360" t="s">
        <v>923</v>
      </c>
      <c r="H455" s="360" t="s">
        <v>122</v>
      </c>
      <c r="I455" s="364" t="s">
        <v>628</v>
      </c>
      <c r="J455" s="363" t="s">
        <v>629</v>
      </c>
      <c r="K455" s="364" t="s">
        <v>420</v>
      </c>
      <c r="L455" s="363">
        <v>7</v>
      </c>
      <c r="M455" s="382">
        <v>44588</v>
      </c>
      <c r="N455" s="70">
        <f t="shared" si="45"/>
        <v>1</v>
      </c>
      <c r="O455" s="70">
        <f t="shared" si="46"/>
        <v>1</v>
      </c>
      <c r="P455" s="135" t="str">
        <f t="shared" si="47"/>
        <v>Gastos_Gerais</v>
      </c>
    </row>
    <row r="456" spans="1:16" ht="25.5" x14ac:dyDescent="0.2">
      <c r="A456" s="374">
        <f t="shared" si="48"/>
        <v>453</v>
      </c>
      <c r="B456" s="358">
        <v>44589</v>
      </c>
      <c r="C456" s="383">
        <v>44562</v>
      </c>
      <c r="D456" s="360" t="s">
        <v>96</v>
      </c>
      <c r="E456" s="360" t="s">
        <v>181</v>
      </c>
      <c r="F456" s="361">
        <v>2529.6</v>
      </c>
      <c r="G456" s="360" t="s">
        <v>1167</v>
      </c>
      <c r="H456" s="360" t="s">
        <v>121</v>
      </c>
      <c r="I456" s="364" t="s">
        <v>1168</v>
      </c>
      <c r="J456" s="363" t="s">
        <v>665</v>
      </c>
      <c r="K456" s="364" t="s">
        <v>665</v>
      </c>
      <c r="L456" s="363">
        <v>377641</v>
      </c>
      <c r="M456" s="382">
        <v>44589</v>
      </c>
      <c r="N456" s="70">
        <f t="shared" si="45"/>
        <v>1</v>
      </c>
      <c r="O456" s="70">
        <f t="shared" si="46"/>
        <v>1</v>
      </c>
      <c r="P456" s="135" t="str">
        <f t="shared" si="47"/>
        <v>Gastos_com_Pessoal</v>
      </c>
    </row>
    <row r="457" spans="1:16" ht="25.5" x14ac:dyDescent="0.2">
      <c r="A457" s="374">
        <f t="shared" si="48"/>
        <v>454</v>
      </c>
      <c r="B457" s="358">
        <v>44589</v>
      </c>
      <c r="C457" s="383">
        <v>44562</v>
      </c>
      <c r="D457" s="360" t="s">
        <v>96</v>
      </c>
      <c r="E457" s="360" t="s">
        <v>183</v>
      </c>
      <c r="F457" s="361">
        <v>894.35</v>
      </c>
      <c r="G457" s="360" t="s">
        <v>1169</v>
      </c>
      <c r="H457" s="360" t="s">
        <v>121</v>
      </c>
      <c r="I457" s="364" t="s">
        <v>1168</v>
      </c>
      <c r="J457" s="363" t="s">
        <v>665</v>
      </c>
      <c r="K457" s="364" t="s">
        <v>665</v>
      </c>
      <c r="L457" s="363">
        <v>377641</v>
      </c>
      <c r="M457" s="382">
        <v>44589</v>
      </c>
      <c r="N457" s="70">
        <f t="shared" si="45"/>
        <v>1</v>
      </c>
      <c r="O457" s="70">
        <f t="shared" si="46"/>
        <v>1</v>
      </c>
      <c r="P457" s="135" t="str">
        <f t="shared" si="47"/>
        <v>Gastos_com_Pessoal</v>
      </c>
    </row>
    <row r="458" spans="1:16" ht="25.5" x14ac:dyDescent="0.2">
      <c r="A458" s="374">
        <f t="shared" si="48"/>
        <v>455</v>
      </c>
      <c r="B458" s="358">
        <v>44589</v>
      </c>
      <c r="C458" s="383">
        <v>44562</v>
      </c>
      <c r="D458" s="360" t="s">
        <v>96</v>
      </c>
      <c r="E458" s="360" t="s">
        <v>181</v>
      </c>
      <c r="F458" s="361">
        <v>2127.09</v>
      </c>
      <c r="G458" s="360" t="s">
        <v>1170</v>
      </c>
      <c r="H458" s="360" t="s">
        <v>121</v>
      </c>
      <c r="I458" s="364" t="s">
        <v>1171</v>
      </c>
      <c r="J458" s="363" t="s">
        <v>665</v>
      </c>
      <c r="K458" s="364" t="s">
        <v>665</v>
      </c>
      <c r="L458" s="363">
        <v>377641</v>
      </c>
      <c r="M458" s="382">
        <v>44589</v>
      </c>
      <c r="N458" s="70">
        <f t="shared" si="45"/>
        <v>1</v>
      </c>
      <c r="O458" s="70">
        <f t="shared" si="46"/>
        <v>1</v>
      </c>
      <c r="P458" s="135" t="str">
        <f t="shared" si="47"/>
        <v>Gastos_com_Pessoal</v>
      </c>
    </row>
    <row r="459" spans="1:16" ht="25.5" x14ac:dyDescent="0.2">
      <c r="A459" s="374">
        <f t="shared" si="48"/>
        <v>456</v>
      </c>
      <c r="B459" s="358">
        <v>44589</v>
      </c>
      <c r="C459" s="383">
        <v>44562</v>
      </c>
      <c r="D459" s="360" t="s">
        <v>96</v>
      </c>
      <c r="E459" s="360" t="s">
        <v>183</v>
      </c>
      <c r="F459" s="361">
        <v>738.45</v>
      </c>
      <c r="G459" s="360" t="s">
        <v>1172</v>
      </c>
      <c r="H459" s="360" t="s">
        <v>121</v>
      </c>
      <c r="I459" s="364" t="s">
        <v>1171</v>
      </c>
      <c r="J459" s="363" t="s">
        <v>665</v>
      </c>
      <c r="K459" s="364" t="s">
        <v>665</v>
      </c>
      <c r="L459" s="363">
        <v>377641</v>
      </c>
      <c r="M459" s="382">
        <v>44589</v>
      </c>
      <c r="N459" s="70">
        <f t="shared" si="45"/>
        <v>1</v>
      </c>
      <c r="O459" s="70">
        <f t="shared" si="46"/>
        <v>1</v>
      </c>
      <c r="P459" s="135" t="str">
        <f t="shared" si="47"/>
        <v>Gastos_com_Pessoal</v>
      </c>
    </row>
    <row r="460" spans="1:16" ht="25.5" x14ac:dyDescent="0.2">
      <c r="A460" s="374">
        <f t="shared" si="48"/>
        <v>457</v>
      </c>
      <c r="B460" s="358">
        <v>44589</v>
      </c>
      <c r="C460" s="383">
        <v>44562</v>
      </c>
      <c r="D460" s="360" t="s">
        <v>96</v>
      </c>
      <c r="E460" s="360" t="s">
        <v>179</v>
      </c>
      <c r="F460" s="361">
        <v>484.62</v>
      </c>
      <c r="G460" s="360" t="s">
        <v>851</v>
      </c>
      <c r="H460" s="360" t="s">
        <v>122</v>
      </c>
      <c r="I460" s="364" t="s">
        <v>1173</v>
      </c>
      <c r="J460" s="363" t="s">
        <v>665</v>
      </c>
      <c r="K460" s="364" t="s">
        <v>665</v>
      </c>
      <c r="L460" s="363">
        <v>377641</v>
      </c>
      <c r="M460" s="382">
        <v>44589</v>
      </c>
      <c r="N460" s="70">
        <f t="shared" si="45"/>
        <v>1</v>
      </c>
      <c r="O460" s="70">
        <f t="shared" si="46"/>
        <v>1</v>
      </c>
      <c r="P460" s="135" t="str">
        <f t="shared" si="47"/>
        <v>Gastos_com_Pessoal</v>
      </c>
    </row>
    <row r="461" spans="1:16" ht="25.5" x14ac:dyDescent="0.2">
      <c r="A461" s="374">
        <f t="shared" si="48"/>
        <v>458</v>
      </c>
      <c r="B461" s="358">
        <v>44589</v>
      </c>
      <c r="C461" s="383">
        <v>44562</v>
      </c>
      <c r="D461" s="360" t="s">
        <v>96</v>
      </c>
      <c r="E461" s="360" t="s">
        <v>181</v>
      </c>
      <c r="F461" s="361">
        <v>5815.45</v>
      </c>
      <c r="G461" s="360" t="s">
        <v>758</v>
      </c>
      <c r="H461" s="360" t="s">
        <v>122</v>
      </c>
      <c r="I461" s="364" t="s">
        <v>1173</v>
      </c>
      <c r="J461" s="363" t="s">
        <v>665</v>
      </c>
      <c r="K461" s="364" t="s">
        <v>665</v>
      </c>
      <c r="L461" s="363">
        <v>377641</v>
      </c>
      <c r="M461" s="382">
        <v>44589</v>
      </c>
      <c r="N461" s="70">
        <f t="shared" si="45"/>
        <v>1</v>
      </c>
      <c r="O461" s="70">
        <f t="shared" si="46"/>
        <v>1</v>
      </c>
      <c r="P461" s="135" t="str">
        <f t="shared" si="47"/>
        <v>Gastos_com_Pessoal</v>
      </c>
    </row>
    <row r="462" spans="1:16" ht="25.5" x14ac:dyDescent="0.2">
      <c r="A462" s="374">
        <f t="shared" si="48"/>
        <v>459</v>
      </c>
      <c r="B462" s="358">
        <v>44589</v>
      </c>
      <c r="C462" s="383">
        <v>44562</v>
      </c>
      <c r="D462" s="360" t="s">
        <v>96</v>
      </c>
      <c r="E462" s="360" t="s">
        <v>183</v>
      </c>
      <c r="F462" s="361">
        <v>1938.48</v>
      </c>
      <c r="G462" s="360" t="s">
        <v>760</v>
      </c>
      <c r="H462" s="360" t="s">
        <v>122</v>
      </c>
      <c r="I462" s="364" t="s">
        <v>1173</v>
      </c>
      <c r="J462" s="363" t="s">
        <v>665</v>
      </c>
      <c r="K462" s="364" t="s">
        <v>665</v>
      </c>
      <c r="L462" s="363">
        <v>377641</v>
      </c>
      <c r="M462" s="382">
        <v>44589</v>
      </c>
      <c r="N462" s="70">
        <f t="shared" si="45"/>
        <v>1</v>
      </c>
      <c r="O462" s="70">
        <f t="shared" si="46"/>
        <v>1</v>
      </c>
      <c r="P462" s="135" t="str">
        <f t="shared" si="47"/>
        <v>Gastos_com_Pessoal</v>
      </c>
    </row>
    <row r="463" spans="1:16" ht="36" x14ac:dyDescent="0.2">
      <c r="A463" s="374">
        <f t="shared" si="48"/>
        <v>460</v>
      </c>
      <c r="B463" s="358">
        <v>44589</v>
      </c>
      <c r="C463" s="383">
        <v>44562</v>
      </c>
      <c r="D463" s="360" t="s">
        <v>96</v>
      </c>
      <c r="E463" s="360" t="s">
        <v>185</v>
      </c>
      <c r="F463" s="361">
        <v>3905.45</v>
      </c>
      <c r="G463" s="360" t="s">
        <v>761</v>
      </c>
      <c r="H463" s="360" t="s">
        <v>122</v>
      </c>
      <c r="I463" s="364" t="s">
        <v>1173</v>
      </c>
      <c r="J463" s="363" t="s">
        <v>665</v>
      </c>
      <c r="K463" s="364" t="s">
        <v>665</v>
      </c>
      <c r="L463" s="363">
        <v>377641</v>
      </c>
      <c r="M463" s="382">
        <v>44589</v>
      </c>
      <c r="N463" s="70">
        <f t="shared" si="45"/>
        <v>1</v>
      </c>
      <c r="O463" s="70">
        <f t="shared" si="46"/>
        <v>1</v>
      </c>
      <c r="P463" s="135" t="str">
        <f t="shared" si="47"/>
        <v>Gastos_com_Pessoal</v>
      </c>
    </row>
    <row r="464" spans="1:16" ht="25.5" x14ac:dyDescent="0.2">
      <c r="A464" s="374">
        <f t="shared" si="48"/>
        <v>461</v>
      </c>
      <c r="B464" s="358">
        <v>44589</v>
      </c>
      <c r="C464" s="383">
        <v>44562</v>
      </c>
      <c r="D464" s="360" t="s">
        <v>96</v>
      </c>
      <c r="E464" s="360" t="s">
        <v>179</v>
      </c>
      <c r="F464" s="361">
        <v>344.22</v>
      </c>
      <c r="G464" s="360" t="s">
        <v>851</v>
      </c>
      <c r="H464" s="360" t="s">
        <v>127</v>
      </c>
      <c r="I464" s="364" t="s">
        <v>1156</v>
      </c>
      <c r="J464" s="363" t="s">
        <v>665</v>
      </c>
      <c r="K464" s="364" t="s">
        <v>665</v>
      </c>
      <c r="L464" s="363">
        <v>377641</v>
      </c>
      <c r="M464" s="382">
        <v>44589</v>
      </c>
      <c r="N464" s="70">
        <f t="shared" si="45"/>
        <v>1</v>
      </c>
      <c r="O464" s="70">
        <f t="shared" si="46"/>
        <v>1</v>
      </c>
      <c r="P464" s="135" t="str">
        <f t="shared" si="47"/>
        <v>Gastos_com_Pessoal</v>
      </c>
    </row>
    <row r="465" spans="1:16" ht="25.5" x14ac:dyDescent="0.2">
      <c r="A465" s="374">
        <f t="shared" si="48"/>
        <v>462</v>
      </c>
      <c r="B465" s="358">
        <v>44589</v>
      </c>
      <c r="C465" s="383">
        <v>44562</v>
      </c>
      <c r="D465" s="360" t="s">
        <v>96</v>
      </c>
      <c r="E465" s="360" t="s">
        <v>181</v>
      </c>
      <c r="F465" s="361">
        <v>2995.06</v>
      </c>
      <c r="G465" s="360" t="s">
        <v>758</v>
      </c>
      <c r="H465" s="360" t="s">
        <v>127</v>
      </c>
      <c r="I465" s="364" t="s">
        <v>1156</v>
      </c>
      <c r="J465" s="363" t="s">
        <v>665</v>
      </c>
      <c r="K465" s="364" t="s">
        <v>665</v>
      </c>
      <c r="L465" s="363">
        <v>377641</v>
      </c>
      <c r="M465" s="382">
        <v>44589</v>
      </c>
      <c r="N465" s="70">
        <f t="shared" si="45"/>
        <v>1</v>
      </c>
      <c r="O465" s="70">
        <f t="shared" si="46"/>
        <v>1</v>
      </c>
      <c r="P465" s="135" t="str">
        <f t="shared" si="47"/>
        <v>Gastos_com_Pessoal</v>
      </c>
    </row>
    <row r="466" spans="1:16" s="325" customFormat="1" ht="25.5" x14ac:dyDescent="0.2">
      <c r="A466" s="374">
        <f t="shared" si="48"/>
        <v>463</v>
      </c>
      <c r="B466" s="358">
        <v>44589</v>
      </c>
      <c r="C466" s="383">
        <v>44562</v>
      </c>
      <c r="D466" s="360" t="s">
        <v>96</v>
      </c>
      <c r="E466" s="360" t="s">
        <v>183</v>
      </c>
      <c r="F466" s="361">
        <v>998.36</v>
      </c>
      <c r="G466" s="360" t="s">
        <v>760</v>
      </c>
      <c r="H466" s="392" t="s">
        <v>127</v>
      </c>
      <c r="I466" s="364" t="s">
        <v>1156</v>
      </c>
      <c r="J466" s="363" t="s">
        <v>665</v>
      </c>
      <c r="K466" s="364" t="s">
        <v>665</v>
      </c>
      <c r="L466" s="396">
        <v>377641</v>
      </c>
      <c r="M466" s="397">
        <v>44589</v>
      </c>
      <c r="N466" s="70">
        <f t="shared" si="45"/>
        <v>1</v>
      </c>
      <c r="O466" s="70">
        <f t="shared" si="46"/>
        <v>1</v>
      </c>
      <c r="P466" s="135" t="str">
        <f t="shared" si="47"/>
        <v>Gastos_com_Pessoal</v>
      </c>
    </row>
    <row r="467" spans="1:16" s="325" customFormat="1" ht="36" x14ac:dyDescent="0.2">
      <c r="A467" s="374">
        <f t="shared" si="48"/>
        <v>464</v>
      </c>
      <c r="B467" s="393">
        <v>44589</v>
      </c>
      <c r="C467" s="394">
        <v>44562</v>
      </c>
      <c r="D467" s="392" t="s">
        <v>96</v>
      </c>
      <c r="E467" s="392" t="s">
        <v>185</v>
      </c>
      <c r="F467" s="395">
        <v>5891.13</v>
      </c>
      <c r="G467" s="360" t="s">
        <v>761</v>
      </c>
      <c r="H467" s="392" t="s">
        <v>127</v>
      </c>
      <c r="I467" s="364" t="s">
        <v>1156</v>
      </c>
      <c r="J467" s="363" t="s">
        <v>665</v>
      </c>
      <c r="K467" s="364" t="s">
        <v>665</v>
      </c>
      <c r="L467" s="396">
        <v>377641</v>
      </c>
      <c r="M467" s="397">
        <v>44589</v>
      </c>
      <c r="N467" s="70">
        <f t="shared" si="45"/>
        <v>1</v>
      </c>
      <c r="O467" s="70">
        <f t="shared" si="46"/>
        <v>1</v>
      </c>
      <c r="P467" s="135" t="str">
        <f t="shared" si="47"/>
        <v>Gastos_com_Pessoal</v>
      </c>
    </row>
    <row r="468" spans="1:16" ht="25.5" x14ac:dyDescent="0.2">
      <c r="A468" s="374">
        <f t="shared" si="48"/>
        <v>465</v>
      </c>
      <c r="B468" s="393">
        <v>44592</v>
      </c>
      <c r="C468" s="394">
        <v>44562</v>
      </c>
      <c r="D468" s="392" t="s">
        <v>107</v>
      </c>
      <c r="E468" s="392" t="s">
        <v>294</v>
      </c>
      <c r="F468" s="395">
        <v>33568.5</v>
      </c>
      <c r="G468" s="360" t="s">
        <v>861</v>
      </c>
      <c r="H468" s="360" t="s">
        <v>546</v>
      </c>
      <c r="I468" s="364" t="s">
        <v>562</v>
      </c>
      <c r="J468" s="363" t="s">
        <v>609</v>
      </c>
      <c r="K468" s="364" t="s">
        <v>420</v>
      </c>
      <c r="L468" s="396">
        <v>108</v>
      </c>
      <c r="M468" s="397">
        <v>44579</v>
      </c>
      <c r="N468" s="70">
        <f t="shared" si="45"/>
        <v>1</v>
      </c>
      <c r="O468" s="70">
        <f t="shared" si="46"/>
        <v>1</v>
      </c>
      <c r="P468" s="135" t="str">
        <f t="shared" si="47"/>
        <v>Gastos_Gerais</v>
      </c>
    </row>
    <row r="469" spans="1:16" ht="25.5" x14ac:dyDescent="0.2">
      <c r="A469" s="374">
        <f t="shared" si="48"/>
        <v>466</v>
      </c>
      <c r="B469" s="358">
        <v>44592</v>
      </c>
      <c r="C469" s="383">
        <v>44562</v>
      </c>
      <c r="D469" s="360" t="s">
        <v>107</v>
      </c>
      <c r="E469" s="360" t="s">
        <v>294</v>
      </c>
      <c r="F469" s="361">
        <v>12188.9</v>
      </c>
      <c r="G469" s="360" t="s">
        <v>886</v>
      </c>
      <c r="H469" s="360" t="s">
        <v>131</v>
      </c>
      <c r="I469" s="364" t="s">
        <v>887</v>
      </c>
      <c r="J469" s="363" t="s">
        <v>609</v>
      </c>
      <c r="K469" s="364" t="s">
        <v>420</v>
      </c>
      <c r="L469" s="363">
        <v>163</v>
      </c>
      <c r="M469" s="382">
        <v>44586</v>
      </c>
      <c r="N469" s="70">
        <f t="shared" si="45"/>
        <v>1</v>
      </c>
      <c r="O469" s="70">
        <f t="shared" si="46"/>
        <v>1</v>
      </c>
      <c r="P469" s="135" t="str">
        <f t="shared" si="47"/>
        <v>Gastos_Gerais</v>
      </c>
    </row>
    <row r="470" spans="1:16" ht="25.5" x14ac:dyDescent="0.2">
      <c r="A470" s="374">
        <f t="shared" si="48"/>
        <v>467</v>
      </c>
      <c r="B470" s="358">
        <v>44592</v>
      </c>
      <c r="C470" s="383">
        <v>44531</v>
      </c>
      <c r="D470" s="360" t="s">
        <v>107</v>
      </c>
      <c r="E470" s="360" t="s">
        <v>368</v>
      </c>
      <c r="F470" s="361">
        <v>1169.55</v>
      </c>
      <c r="G470" s="360" t="s">
        <v>621</v>
      </c>
      <c r="H470" s="360" t="s">
        <v>124</v>
      </c>
      <c r="I470" s="364" t="s">
        <v>622</v>
      </c>
      <c r="J470" s="363" t="s">
        <v>609</v>
      </c>
      <c r="K470" s="364" t="s">
        <v>420</v>
      </c>
      <c r="L470" s="363">
        <v>26995</v>
      </c>
      <c r="M470" s="382">
        <v>44582</v>
      </c>
      <c r="N470" s="70">
        <f t="shared" si="45"/>
        <v>1</v>
      </c>
      <c r="O470" s="70">
        <f t="shared" si="46"/>
        <v>0</v>
      </c>
      <c r="P470" s="135" t="str">
        <f t="shared" si="47"/>
        <v>Gastos_Gerais</v>
      </c>
    </row>
    <row r="471" spans="1:16" ht="25.5" x14ac:dyDescent="0.2">
      <c r="A471" s="374">
        <f t="shared" si="48"/>
        <v>468</v>
      </c>
      <c r="B471" s="358">
        <v>44592</v>
      </c>
      <c r="C471" s="383">
        <v>44562</v>
      </c>
      <c r="D471" s="360" t="s">
        <v>96</v>
      </c>
      <c r="E471" s="360" t="s">
        <v>177</v>
      </c>
      <c r="F471" s="361">
        <v>1549.76</v>
      </c>
      <c r="G471" s="360" t="s">
        <v>846</v>
      </c>
      <c r="H471" s="360" t="s">
        <v>127</v>
      </c>
      <c r="I471" s="364" t="s">
        <v>1174</v>
      </c>
      <c r="J471" s="363" t="s">
        <v>848</v>
      </c>
      <c r="K471" s="364" t="s">
        <v>849</v>
      </c>
      <c r="L471" s="363" t="s">
        <v>1175</v>
      </c>
      <c r="M471" s="382">
        <v>44592</v>
      </c>
      <c r="N471" s="70">
        <f t="shared" si="45"/>
        <v>1</v>
      </c>
      <c r="O471" s="70">
        <f t="shared" si="46"/>
        <v>1</v>
      </c>
      <c r="P471" s="135" t="str">
        <f t="shared" si="47"/>
        <v>Gastos_com_Pessoal</v>
      </c>
    </row>
    <row r="472" spans="1:16" ht="25.5" x14ac:dyDescent="0.2">
      <c r="A472" s="374">
        <f t="shared" si="48"/>
        <v>469</v>
      </c>
      <c r="B472" s="358">
        <v>44592</v>
      </c>
      <c r="C472" s="383">
        <v>44562</v>
      </c>
      <c r="D472" s="360" t="s">
        <v>96</v>
      </c>
      <c r="E472" s="360" t="s">
        <v>177</v>
      </c>
      <c r="F472" s="361">
        <v>1096.4000000000001</v>
      </c>
      <c r="G472" s="360" t="s">
        <v>846</v>
      </c>
      <c r="H472" s="360" t="s">
        <v>127</v>
      </c>
      <c r="I472" s="364" t="s">
        <v>1176</v>
      </c>
      <c r="J472" s="363" t="s">
        <v>848</v>
      </c>
      <c r="K472" s="364" t="s">
        <v>849</v>
      </c>
      <c r="L472" s="363" t="s">
        <v>1177</v>
      </c>
      <c r="M472" s="382">
        <v>44592</v>
      </c>
      <c r="N472" s="70">
        <f t="shared" si="45"/>
        <v>1</v>
      </c>
      <c r="O472" s="70">
        <f t="shared" si="46"/>
        <v>1</v>
      </c>
      <c r="P472" s="135" t="str">
        <f t="shared" si="47"/>
        <v>Gastos_com_Pessoal</v>
      </c>
    </row>
    <row r="473" spans="1:16" ht="36" x14ac:dyDescent="0.2">
      <c r="A473" s="374">
        <f t="shared" si="48"/>
        <v>470</v>
      </c>
      <c r="B473" s="358">
        <v>44592</v>
      </c>
      <c r="C473" s="383">
        <v>44501</v>
      </c>
      <c r="D473" s="360" t="s">
        <v>96</v>
      </c>
      <c r="E473" s="360" t="s">
        <v>98</v>
      </c>
      <c r="F473" s="361">
        <v>557.29</v>
      </c>
      <c r="G473" s="362" t="s">
        <v>1178</v>
      </c>
      <c r="H473" s="360" t="s">
        <v>124</v>
      </c>
      <c r="I473" s="364" t="s">
        <v>741</v>
      </c>
      <c r="J473" s="363" t="s">
        <v>629</v>
      </c>
      <c r="K473" s="364" t="s">
        <v>672</v>
      </c>
      <c r="L473" s="363">
        <v>174730</v>
      </c>
      <c r="M473" s="382">
        <v>44592</v>
      </c>
      <c r="N473" s="70">
        <f t="shared" si="45"/>
        <v>1</v>
      </c>
      <c r="O473" s="70">
        <f t="shared" si="46"/>
        <v>-1</v>
      </c>
      <c r="P473" s="135" t="str">
        <f t="shared" si="47"/>
        <v>Gastos_com_Pessoal</v>
      </c>
    </row>
    <row r="474" spans="1:16" ht="25.5" x14ac:dyDescent="0.2">
      <c r="A474" s="374">
        <f t="shared" si="48"/>
        <v>471</v>
      </c>
      <c r="B474" s="358">
        <v>44592</v>
      </c>
      <c r="C474" s="383">
        <v>44562</v>
      </c>
      <c r="D474" s="360" t="s">
        <v>107</v>
      </c>
      <c r="E474" s="360" t="s">
        <v>358</v>
      </c>
      <c r="F474" s="361">
        <v>87</v>
      </c>
      <c r="G474" s="360" t="s">
        <v>697</v>
      </c>
      <c r="H474" s="360" t="s">
        <v>132</v>
      </c>
      <c r="I474" s="364" t="s">
        <v>1179</v>
      </c>
      <c r="J474" s="363" t="s">
        <v>629</v>
      </c>
      <c r="K474" s="364" t="s">
        <v>420</v>
      </c>
      <c r="L474" s="363">
        <v>269</v>
      </c>
      <c r="M474" s="382">
        <v>44589</v>
      </c>
      <c r="N474" s="70">
        <f t="shared" si="45"/>
        <v>1</v>
      </c>
      <c r="O474" s="70">
        <f t="shared" si="46"/>
        <v>1</v>
      </c>
      <c r="P474" s="135" t="str">
        <f t="shared" si="47"/>
        <v>Gastos_Gerais</v>
      </c>
    </row>
    <row r="475" spans="1:16" ht="38.25" x14ac:dyDescent="0.2">
      <c r="A475" s="374">
        <f t="shared" si="48"/>
        <v>472</v>
      </c>
      <c r="B475" s="358">
        <v>44592</v>
      </c>
      <c r="C475" s="383">
        <v>44562</v>
      </c>
      <c r="D475" s="360" t="s">
        <v>93</v>
      </c>
      <c r="E475" s="360" t="s">
        <v>93</v>
      </c>
      <c r="F475" s="361">
        <v>151043.72</v>
      </c>
      <c r="G475" s="360" t="s">
        <v>1180</v>
      </c>
      <c r="H475" s="360" t="s">
        <v>119</v>
      </c>
      <c r="I475" s="364" t="s">
        <v>551</v>
      </c>
      <c r="J475" s="363" t="s">
        <v>553</v>
      </c>
      <c r="K475" s="364" t="s">
        <v>1181</v>
      </c>
      <c r="L475" s="363" t="s">
        <v>1182</v>
      </c>
      <c r="M475" s="382">
        <v>44592</v>
      </c>
      <c r="N475" s="70">
        <f t="shared" si="45"/>
        <v>1</v>
      </c>
      <c r="O475" s="70">
        <f t="shared" si="46"/>
        <v>1</v>
      </c>
      <c r="P475" s="135" t="str">
        <f t="shared" si="47"/>
        <v>Rendimentos_de_Aplicações_Fin.</v>
      </c>
    </row>
    <row r="476" spans="1:16" s="466" customFormat="1" ht="36" x14ac:dyDescent="0.2">
      <c r="A476" s="523">
        <f t="shared" si="48"/>
        <v>473</v>
      </c>
      <c r="B476" s="393">
        <v>44593</v>
      </c>
      <c r="C476" s="394">
        <v>44593</v>
      </c>
      <c r="D476" s="392" t="s">
        <v>85</v>
      </c>
      <c r="E476" s="392" t="s">
        <v>91</v>
      </c>
      <c r="F476" s="395">
        <v>0.2</v>
      </c>
      <c r="G476" s="392" t="s">
        <v>1183</v>
      </c>
      <c r="H476" s="392" t="s">
        <v>119</v>
      </c>
      <c r="I476" s="396" t="s">
        <v>551</v>
      </c>
      <c r="J476" s="396" t="s">
        <v>1184</v>
      </c>
      <c r="K476" s="396" t="s">
        <v>883</v>
      </c>
      <c r="L476" s="396">
        <v>12345</v>
      </c>
      <c r="M476" s="397">
        <v>44593</v>
      </c>
      <c r="N476" s="70">
        <f t="shared" si="45"/>
        <v>2</v>
      </c>
      <c r="O476" s="70">
        <f t="shared" si="46"/>
        <v>2</v>
      </c>
      <c r="P476" s="524" t="str">
        <f t="shared" si="47"/>
        <v>Receitas</v>
      </c>
    </row>
    <row r="477" spans="1:16" ht="25.5" x14ac:dyDescent="0.2">
      <c r="A477" s="374">
        <f t="shared" si="48"/>
        <v>474</v>
      </c>
      <c r="B477" s="358">
        <v>44593</v>
      </c>
      <c r="C477" s="383">
        <v>44593</v>
      </c>
      <c r="D477" s="360" t="s">
        <v>96</v>
      </c>
      <c r="E477" s="360" t="s">
        <v>177</v>
      </c>
      <c r="F477" s="361">
        <v>28.05</v>
      </c>
      <c r="G477" s="360" t="s">
        <v>1185</v>
      </c>
      <c r="H477" s="360" t="s">
        <v>131</v>
      </c>
      <c r="I477" s="364" t="s">
        <v>856</v>
      </c>
      <c r="J477" s="363" t="s">
        <v>848</v>
      </c>
      <c r="K477" s="364" t="s">
        <v>849</v>
      </c>
      <c r="L477" s="363" t="s">
        <v>1186</v>
      </c>
      <c r="M477" s="382">
        <v>44593</v>
      </c>
      <c r="N477" s="70">
        <f t="shared" si="45"/>
        <v>2</v>
      </c>
      <c r="O477" s="70">
        <f t="shared" si="46"/>
        <v>2</v>
      </c>
      <c r="P477" s="135" t="str">
        <f t="shared" si="47"/>
        <v>Gastos_com_Pessoal</v>
      </c>
    </row>
    <row r="478" spans="1:16" ht="25.5" x14ac:dyDescent="0.2">
      <c r="A478" s="374">
        <f t="shared" si="48"/>
        <v>475</v>
      </c>
      <c r="B478" s="358">
        <v>44593</v>
      </c>
      <c r="C478" s="383">
        <v>44593</v>
      </c>
      <c r="D478" s="360" t="s">
        <v>96</v>
      </c>
      <c r="E478" s="360" t="s">
        <v>177</v>
      </c>
      <c r="F478" s="361">
        <v>19.05</v>
      </c>
      <c r="G478" s="362" t="s">
        <v>1187</v>
      </c>
      <c r="H478" s="360" t="s">
        <v>124</v>
      </c>
      <c r="I478" s="381" t="s">
        <v>847</v>
      </c>
      <c r="J478" s="380" t="s">
        <v>848</v>
      </c>
      <c r="K478" s="381" t="s">
        <v>849</v>
      </c>
      <c r="L478" s="380" t="s">
        <v>1188</v>
      </c>
      <c r="M478" s="382">
        <v>44593</v>
      </c>
      <c r="N478" s="70">
        <f t="shared" si="45"/>
        <v>2</v>
      </c>
      <c r="O478" s="70">
        <f t="shared" si="46"/>
        <v>2</v>
      </c>
      <c r="P478" s="135" t="str">
        <f t="shared" si="47"/>
        <v>Gastos_com_Pessoal</v>
      </c>
    </row>
    <row r="479" spans="1:16" ht="36" x14ac:dyDescent="0.2">
      <c r="A479" s="374">
        <f t="shared" si="48"/>
        <v>476</v>
      </c>
      <c r="B479" s="358">
        <v>44593</v>
      </c>
      <c r="C479" s="383">
        <v>44593</v>
      </c>
      <c r="D479" s="360" t="s">
        <v>107</v>
      </c>
      <c r="E479" s="360" t="s">
        <v>310</v>
      </c>
      <c r="F479" s="361">
        <v>0.1</v>
      </c>
      <c r="G479" s="377" t="s">
        <v>1189</v>
      </c>
      <c r="H479" s="360" t="s">
        <v>120</v>
      </c>
      <c r="I479" s="381" t="s">
        <v>1190</v>
      </c>
      <c r="J479" s="380" t="s">
        <v>629</v>
      </c>
      <c r="K479" s="381" t="s">
        <v>883</v>
      </c>
      <c r="L479" s="380">
        <v>164989</v>
      </c>
      <c r="M479" s="382">
        <v>44593</v>
      </c>
      <c r="N479" s="70">
        <f t="shared" si="45"/>
        <v>2</v>
      </c>
      <c r="O479" s="70">
        <f t="shared" si="46"/>
        <v>2</v>
      </c>
      <c r="P479" s="135" t="str">
        <f t="shared" si="47"/>
        <v>Gastos_Gerais</v>
      </c>
    </row>
    <row r="480" spans="1:16" ht="36" x14ac:dyDescent="0.2">
      <c r="A480" s="374">
        <f t="shared" si="48"/>
        <v>477</v>
      </c>
      <c r="B480" s="358">
        <v>44593</v>
      </c>
      <c r="C480" s="383">
        <v>44593</v>
      </c>
      <c r="D480" s="360" t="s">
        <v>107</v>
      </c>
      <c r="E480" s="360" t="s">
        <v>334</v>
      </c>
      <c r="F480" s="361">
        <v>120</v>
      </c>
      <c r="G480" s="362" t="s">
        <v>1191</v>
      </c>
      <c r="H480" s="360" t="s">
        <v>128</v>
      </c>
      <c r="I480" s="381" t="s">
        <v>1192</v>
      </c>
      <c r="J480" s="380" t="s">
        <v>629</v>
      </c>
      <c r="K480" s="381" t="s">
        <v>672</v>
      </c>
      <c r="L480" s="380">
        <v>173201</v>
      </c>
      <c r="M480" s="382">
        <v>44593</v>
      </c>
      <c r="N480" s="70">
        <f t="shared" si="45"/>
        <v>2</v>
      </c>
      <c r="O480" s="70">
        <f t="shared" si="46"/>
        <v>2</v>
      </c>
      <c r="P480" s="135" t="str">
        <f t="shared" si="47"/>
        <v>Gastos_Gerais</v>
      </c>
    </row>
    <row r="481" spans="1:16" ht="36" x14ac:dyDescent="0.2">
      <c r="A481" s="374">
        <f t="shared" si="48"/>
        <v>478</v>
      </c>
      <c r="B481" s="375">
        <v>44593</v>
      </c>
      <c r="C481" s="376">
        <v>44593</v>
      </c>
      <c r="D481" s="377" t="s">
        <v>107</v>
      </c>
      <c r="E481" s="377" t="s">
        <v>334</v>
      </c>
      <c r="F481" s="378">
        <v>60</v>
      </c>
      <c r="G481" s="377" t="s">
        <v>1193</v>
      </c>
      <c r="H481" s="377" t="s">
        <v>124</v>
      </c>
      <c r="I481" s="380" t="s">
        <v>1194</v>
      </c>
      <c r="J481" s="380" t="s">
        <v>629</v>
      </c>
      <c r="K481" s="381" t="s">
        <v>672</v>
      </c>
      <c r="L481" s="363">
        <v>173818</v>
      </c>
      <c r="M481" s="382">
        <v>44593</v>
      </c>
      <c r="N481" s="70">
        <f t="shared" si="45"/>
        <v>2</v>
      </c>
      <c r="O481" s="70">
        <f t="shared" si="46"/>
        <v>2</v>
      </c>
      <c r="P481" s="135" t="str">
        <f t="shared" si="47"/>
        <v>Gastos_Gerais</v>
      </c>
    </row>
    <row r="482" spans="1:16" ht="36" x14ac:dyDescent="0.2">
      <c r="A482" s="374">
        <f t="shared" si="48"/>
        <v>479</v>
      </c>
      <c r="B482" s="375">
        <v>44593</v>
      </c>
      <c r="C482" s="376">
        <v>44593</v>
      </c>
      <c r="D482" s="377" t="s">
        <v>107</v>
      </c>
      <c r="E482" s="377" t="s">
        <v>334</v>
      </c>
      <c r="F482" s="378">
        <v>60</v>
      </c>
      <c r="G482" s="377" t="s">
        <v>1195</v>
      </c>
      <c r="H482" s="377" t="s">
        <v>124</v>
      </c>
      <c r="I482" s="381" t="s">
        <v>1196</v>
      </c>
      <c r="J482" s="380" t="s">
        <v>629</v>
      </c>
      <c r="K482" s="364" t="s">
        <v>672</v>
      </c>
      <c r="L482" s="363">
        <v>183875</v>
      </c>
      <c r="M482" s="382">
        <v>44593</v>
      </c>
      <c r="N482" s="70">
        <f t="shared" si="45"/>
        <v>2</v>
      </c>
      <c r="O482" s="70">
        <f t="shared" si="46"/>
        <v>2</v>
      </c>
      <c r="P482" s="135" t="str">
        <f t="shared" si="47"/>
        <v>Gastos_Gerais</v>
      </c>
    </row>
    <row r="483" spans="1:16" ht="25.5" x14ac:dyDescent="0.2">
      <c r="A483" s="374">
        <f t="shared" si="48"/>
        <v>480</v>
      </c>
      <c r="B483" s="358">
        <v>44593</v>
      </c>
      <c r="C483" s="383">
        <v>44593</v>
      </c>
      <c r="D483" s="360" t="s">
        <v>107</v>
      </c>
      <c r="E483" s="360" t="s">
        <v>362</v>
      </c>
      <c r="F483" s="361">
        <v>80.72</v>
      </c>
      <c r="G483" s="360" t="s">
        <v>1197</v>
      </c>
      <c r="H483" s="360" t="s">
        <v>127</v>
      </c>
      <c r="I483" s="364" t="s">
        <v>1198</v>
      </c>
      <c r="J483" s="363" t="s">
        <v>629</v>
      </c>
      <c r="K483" s="364" t="s">
        <v>420</v>
      </c>
      <c r="L483" s="363">
        <v>202263</v>
      </c>
      <c r="M483" s="382">
        <v>44593</v>
      </c>
      <c r="N483" s="70">
        <f t="shared" si="45"/>
        <v>2</v>
      </c>
      <c r="O483" s="70">
        <f t="shared" si="46"/>
        <v>2</v>
      </c>
      <c r="P483" s="135" t="str">
        <f t="shared" si="47"/>
        <v>Gastos_Gerais</v>
      </c>
    </row>
    <row r="484" spans="1:16" ht="36" x14ac:dyDescent="0.2">
      <c r="A484" s="374">
        <f t="shared" si="48"/>
        <v>481</v>
      </c>
      <c r="B484" s="358">
        <v>44593</v>
      </c>
      <c r="C484" s="383">
        <v>44593</v>
      </c>
      <c r="D484" s="360" t="s">
        <v>96</v>
      </c>
      <c r="E484" s="360" t="s">
        <v>98</v>
      </c>
      <c r="F484" s="361">
        <v>2019.39</v>
      </c>
      <c r="G484" s="360" t="s">
        <v>1199</v>
      </c>
      <c r="H484" s="360" t="s">
        <v>127</v>
      </c>
      <c r="I484" s="364" t="s">
        <v>751</v>
      </c>
      <c r="J484" s="363" t="s">
        <v>629</v>
      </c>
      <c r="K484" s="364" t="s">
        <v>661</v>
      </c>
      <c r="L484" s="363">
        <v>63083189</v>
      </c>
      <c r="M484" s="382">
        <v>44593</v>
      </c>
      <c r="N484" s="70">
        <f t="shared" si="45"/>
        <v>2</v>
      </c>
      <c r="O484" s="70">
        <f t="shared" si="46"/>
        <v>2</v>
      </c>
      <c r="P484" s="135" t="str">
        <f t="shared" si="47"/>
        <v>Gastos_com_Pessoal</v>
      </c>
    </row>
    <row r="485" spans="1:16" ht="36" x14ac:dyDescent="0.2">
      <c r="A485" s="374">
        <f t="shared" si="48"/>
        <v>482</v>
      </c>
      <c r="B485" s="375">
        <v>44593</v>
      </c>
      <c r="C485" s="376">
        <v>44593</v>
      </c>
      <c r="D485" s="377" t="s">
        <v>107</v>
      </c>
      <c r="E485" s="377" t="s">
        <v>334</v>
      </c>
      <c r="F485" s="378">
        <v>120</v>
      </c>
      <c r="G485" s="377" t="s">
        <v>1200</v>
      </c>
      <c r="H485" s="377" t="s">
        <v>128</v>
      </c>
      <c r="I485" s="381" t="s">
        <v>674</v>
      </c>
      <c r="J485" s="380" t="s">
        <v>629</v>
      </c>
      <c r="K485" s="381" t="s">
        <v>661</v>
      </c>
      <c r="L485" s="380">
        <v>63104433</v>
      </c>
      <c r="M485" s="382">
        <v>44593</v>
      </c>
      <c r="N485" s="70">
        <f t="shared" si="45"/>
        <v>2</v>
      </c>
      <c r="O485" s="70">
        <f t="shared" si="46"/>
        <v>2</v>
      </c>
      <c r="P485" s="135" t="str">
        <f t="shared" si="47"/>
        <v>Gastos_Gerais</v>
      </c>
    </row>
    <row r="486" spans="1:16" ht="36" x14ac:dyDescent="0.2">
      <c r="A486" s="374">
        <f t="shared" si="48"/>
        <v>483</v>
      </c>
      <c r="B486" s="375">
        <v>44593</v>
      </c>
      <c r="C486" s="376">
        <v>44593</v>
      </c>
      <c r="D486" s="377" t="s">
        <v>107</v>
      </c>
      <c r="E486" s="377" t="s">
        <v>334</v>
      </c>
      <c r="F486" s="378">
        <v>60</v>
      </c>
      <c r="G486" s="377" t="s">
        <v>1201</v>
      </c>
      <c r="H486" s="377" t="s">
        <v>132</v>
      </c>
      <c r="I486" s="381" t="s">
        <v>753</v>
      </c>
      <c r="J486" s="380" t="s">
        <v>629</v>
      </c>
      <c r="K486" s="381" t="s">
        <v>661</v>
      </c>
      <c r="L486" s="380">
        <v>63123906</v>
      </c>
      <c r="M486" s="385">
        <v>44593</v>
      </c>
      <c r="N486" s="70">
        <f t="shared" si="45"/>
        <v>2</v>
      </c>
      <c r="O486" s="70">
        <f t="shared" si="46"/>
        <v>2</v>
      </c>
      <c r="P486" s="135" t="str">
        <f t="shared" si="47"/>
        <v>Gastos_Gerais</v>
      </c>
    </row>
    <row r="487" spans="1:16" ht="25.5" x14ac:dyDescent="0.2">
      <c r="A487" s="374">
        <f t="shared" si="48"/>
        <v>484</v>
      </c>
      <c r="B487" s="375">
        <v>44593</v>
      </c>
      <c r="C487" s="376">
        <v>44593</v>
      </c>
      <c r="D487" s="377" t="s">
        <v>96</v>
      </c>
      <c r="E487" s="377" t="s">
        <v>179</v>
      </c>
      <c r="F487" s="378">
        <v>344.22</v>
      </c>
      <c r="G487" s="377" t="s">
        <v>851</v>
      </c>
      <c r="H487" s="377" t="s">
        <v>127</v>
      </c>
      <c r="I487" s="381" t="s">
        <v>1202</v>
      </c>
      <c r="J487" s="380" t="s">
        <v>665</v>
      </c>
      <c r="K487" s="364" t="s">
        <v>665</v>
      </c>
      <c r="L487" s="363">
        <v>377641</v>
      </c>
      <c r="M487" s="382">
        <v>44593</v>
      </c>
      <c r="N487" s="70">
        <f t="shared" si="45"/>
        <v>2</v>
      </c>
      <c r="O487" s="70">
        <f t="shared" si="46"/>
        <v>2</v>
      </c>
      <c r="P487" s="135" t="str">
        <f t="shared" si="47"/>
        <v>Gastos_com_Pessoal</v>
      </c>
    </row>
    <row r="488" spans="1:16" ht="25.5" x14ac:dyDescent="0.2">
      <c r="A488" s="374">
        <f t="shared" si="48"/>
        <v>485</v>
      </c>
      <c r="B488" s="375">
        <v>44593</v>
      </c>
      <c r="C488" s="376">
        <v>44593</v>
      </c>
      <c r="D488" s="377" t="s">
        <v>96</v>
      </c>
      <c r="E488" s="377" t="s">
        <v>181</v>
      </c>
      <c r="F488" s="378">
        <v>2758.7</v>
      </c>
      <c r="G488" s="377" t="s">
        <v>758</v>
      </c>
      <c r="H488" s="377" t="s">
        <v>127</v>
      </c>
      <c r="I488" s="381" t="s">
        <v>1202</v>
      </c>
      <c r="J488" s="380" t="s">
        <v>665</v>
      </c>
      <c r="K488" s="364" t="s">
        <v>665</v>
      </c>
      <c r="L488" s="363">
        <v>377641</v>
      </c>
      <c r="M488" s="382">
        <v>44593</v>
      </c>
      <c r="N488" s="70">
        <f t="shared" si="45"/>
        <v>2</v>
      </c>
      <c r="O488" s="70">
        <f t="shared" si="46"/>
        <v>2</v>
      </c>
      <c r="P488" s="135" t="str">
        <f t="shared" si="47"/>
        <v>Gastos_com_Pessoal</v>
      </c>
    </row>
    <row r="489" spans="1:16" ht="25.5" x14ac:dyDescent="0.2">
      <c r="A489" s="374">
        <f t="shared" si="48"/>
        <v>486</v>
      </c>
      <c r="B489" s="358">
        <v>44593</v>
      </c>
      <c r="C489" s="383">
        <v>44593</v>
      </c>
      <c r="D489" s="360" t="s">
        <v>96</v>
      </c>
      <c r="E489" s="360" t="s">
        <v>183</v>
      </c>
      <c r="F489" s="361">
        <v>919.57</v>
      </c>
      <c r="G489" s="360" t="s">
        <v>760</v>
      </c>
      <c r="H489" s="360" t="s">
        <v>127</v>
      </c>
      <c r="I489" s="364" t="s">
        <v>1202</v>
      </c>
      <c r="J489" s="363" t="s">
        <v>665</v>
      </c>
      <c r="K489" s="364" t="s">
        <v>665</v>
      </c>
      <c r="L489" s="363">
        <v>377641</v>
      </c>
      <c r="M489" s="382">
        <v>44593</v>
      </c>
      <c r="N489" s="70">
        <f t="shared" ref="N489:N547" si="49">IF(B489=0,0,IF(YEAR(B489)=$O$1,MONTH(B489)-$N$1+1,(YEAR(B489)-$O$1)*12-$N$1+1+MONTH(B489)))</f>
        <v>2</v>
      </c>
      <c r="O489" s="70">
        <f t="shared" ref="O489:O547" si="50">IF(C489=0,0,IF(YEAR(C489)=$O$1,MONTH(C489)-$N$1+1,(YEAR(C489)-$O$1)*12-$N$1+1+MONTH(C489)))</f>
        <v>2</v>
      </c>
      <c r="P489" s="135" t="str">
        <f t="shared" ref="P489:P547" si="51">SUBSTITUTE(D489," ","_")</f>
        <v>Gastos_com_Pessoal</v>
      </c>
    </row>
    <row r="490" spans="1:16" ht="36" x14ac:dyDescent="0.2">
      <c r="A490" s="374">
        <f t="shared" si="48"/>
        <v>487</v>
      </c>
      <c r="B490" s="358">
        <v>44593</v>
      </c>
      <c r="C490" s="383">
        <v>44593</v>
      </c>
      <c r="D490" s="360" t="s">
        <v>96</v>
      </c>
      <c r="E490" s="360" t="s">
        <v>185</v>
      </c>
      <c r="F490" s="361">
        <v>3068.62</v>
      </c>
      <c r="G490" s="360" t="s">
        <v>761</v>
      </c>
      <c r="H490" s="360" t="s">
        <v>127</v>
      </c>
      <c r="I490" s="364" t="s">
        <v>1202</v>
      </c>
      <c r="J490" s="363" t="s">
        <v>665</v>
      </c>
      <c r="K490" s="364" t="s">
        <v>665</v>
      </c>
      <c r="L490" s="363">
        <v>377641</v>
      </c>
      <c r="M490" s="382">
        <v>44593</v>
      </c>
      <c r="N490" s="70">
        <f t="shared" si="49"/>
        <v>2</v>
      </c>
      <c r="O490" s="70">
        <f t="shared" si="50"/>
        <v>2</v>
      </c>
      <c r="P490" s="135" t="str">
        <f t="shared" si="51"/>
        <v>Gastos_com_Pessoal</v>
      </c>
    </row>
    <row r="491" spans="1:16" ht="25.5" x14ac:dyDescent="0.2">
      <c r="A491" s="374">
        <f t="shared" si="48"/>
        <v>488</v>
      </c>
      <c r="B491" s="358">
        <v>44593</v>
      </c>
      <c r="C491" s="383">
        <v>44593</v>
      </c>
      <c r="D491" s="360" t="s">
        <v>96</v>
      </c>
      <c r="E491" s="360" t="s">
        <v>179</v>
      </c>
      <c r="F491" s="361">
        <v>238.63</v>
      </c>
      <c r="G491" s="360" t="s">
        <v>851</v>
      </c>
      <c r="H491" s="360" t="s">
        <v>123</v>
      </c>
      <c r="I491" s="364" t="s">
        <v>1203</v>
      </c>
      <c r="J491" s="363" t="s">
        <v>665</v>
      </c>
      <c r="K491" s="364" t="s">
        <v>665</v>
      </c>
      <c r="L491" s="363">
        <v>377641</v>
      </c>
      <c r="M491" s="382">
        <v>44593</v>
      </c>
      <c r="N491" s="70">
        <f t="shared" si="49"/>
        <v>2</v>
      </c>
      <c r="O491" s="70">
        <f t="shared" si="50"/>
        <v>2</v>
      </c>
      <c r="P491" s="135" t="str">
        <f t="shared" si="51"/>
        <v>Gastos_com_Pessoal</v>
      </c>
    </row>
    <row r="492" spans="1:16" ht="25.5" x14ac:dyDescent="0.2">
      <c r="A492" s="374">
        <f t="shared" si="48"/>
        <v>489</v>
      </c>
      <c r="B492" s="358">
        <v>44593</v>
      </c>
      <c r="C492" s="383">
        <v>44593</v>
      </c>
      <c r="D492" s="360" t="s">
        <v>96</v>
      </c>
      <c r="E492" s="360" t="s">
        <v>181</v>
      </c>
      <c r="F492" s="361">
        <v>2147.67</v>
      </c>
      <c r="G492" s="360" t="s">
        <v>758</v>
      </c>
      <c r="H492" s="360" t="s">
        <v>123</v>
      </c>
      <c r="I492" s="364" t="s">
        <v>1203</v>
      </c>
      <c r="J492" s="363" t="s">
        <v>665</v>
      </c>
      <c r="K492" s="364" t="s">
        <v>665</v>
      </c>
      <c r="L492" s="363">
        <v>377641</v>
      </c>
      <c r="M492" s="382">
        <v>44593</v>
      </c>
      <c r="N492" s="70">
        <f t="shared" si="49"/>
        <v>2</v>
      </c>
      <c r="O492" s="70">
        <f t="shared" si="50"/>
        <v>2</v>
      </c>
      <c r="P492" s="135" t="str">
        <f t="shared" si="51"/>
        <v>Gastos_com_Pessoal</v>
      </c>
    </row>
    <row r="493" spans="1:16" ht="25.5" x14ac:dyDescent="0.2">
      <c r="A493" s="374">
        <f t="shared" si="48"/>
        <v>490</v>
      </c>
      <c r="B493" s="358">
        <v>44593</v>
      </c>
      <c r="C493" s="383">
        <v>44593</v>
      </c>
      <c r="D493" s="360" t="s">
        <v>96</v>
      </c>
      <c r="E493" s="360" t="s">
        <v>183</v>
      </c>
      <c r="F493" s="361">
        <v>715.89</v>
      </c>
      <c r="G493" s="360" t="s">
        <v>760</v>
      </c>
      <c r="H493" s="360" t="s">
        <v>123</v>
      </c>
      <c r="I493" s="364" t="s">
        <v>1203</v>
      </c>
      <c r="J493" s="363" t="s">
        <v>665</v>
      </c>
      <c r="K493" s="364" t="s">
        <v>665</v>
      </c>
      <c r="L493" s="363">
        <v>377641</v>
      </c>
      <c r="M493" s="382">
        <v>44593</v>
      </c>
      <c r="N493" s="70">
        <f t="shared" si="49"/>
        <v>2</v>
      </c>
      <c r="O493" s="70">
        <f t="shared" si="50"/>
        <v>2</v>
      </c>
      <c r="P493" s="135" t="str">
        <f t="shared" si="51"/>
        <v>Gastos_com_Pessoal</v>
      </c>
    </row>
    <row r="494" spans="1:16" ht="36" x14ac:dyDescent="0.2">
      <c r="A494" s="374">
        <f t="shared" si="48"/>
        <v>491</v>
      </c>
      <c r="B494" s="358">
        <v>44593</v>
      </c>
      <c r="C494" s="383">
        <v>44593</v>
      </c>
      <c r="D494" s="360" t="s">
        <v>96</v>
      </c>
      <c r="E494" s="360" t="s">
        <v>185</v>
      </c>
      <c r="F494" s="361">
        <v>2082.31</v>
      </c>
      <c r="G494" s="360" t="s">
        <v>761</v>
      </c>
      <c r="H494" s="360" t="s">
        <v>123</v>
      </c>
      <c r="I494" s="364" t="s">
        <v>1203</v>
      </c>
      <c r="J494" s="363" t="s">
        <v>665</v>
      </c>
      <c r="K494" s="364" t="s">
        <v>665</v>
      </c>
      <c r="L494" s="363">
        <v>377641</v>
      </c>
      <c r="M494" s="382">
        <v>44593</v>
      </c>
      <c r="N494" s="70">
        <f t="shared" si="49"/>
        <v>2</v>
      </c>
      <c r="O494" s="70">
        <f t="shared" si="50"/>
        <v>2</v>
      </c>
      <c r="P494" s="135" t="str">
        <f t="shared" si="51"/>
        <v>Gastos_com_Pessoal</v>
      </c>
    </row>
    <row r="495" spans="1:16" ht="25.5" x14ac:dyDescent="0.2">
      <c r="A495" s="374">
        <f t="shared" si="48"/>
        <v>492</v>
      </c>
      <c r="B495" s="358">
        <v>44593</v>
      </c>
      <c r="C495" s="383">
        <v>44593</v>
      </c>
      <c r="D495" s="360" t="s">
        <v>96</v>
      </c>
      <c r="E495" s="360" t="s">
        <v>179</v>
      </c>
      <c r="F495" s="361">
        <v>344.22</v>
      </c>
      <c r="G495" s="360" t="s">
        <v>851</v>
      </c>
      <c r="H495" s="360" t="s">
        <v>127</v>
      </c>
      <c r="I495" s="364" t="s">
        <v>1176</v>
      </c>
      <c r="J495" s="363" t="s">
        <v>665</v>
      </c>
      <c r="K495" s="364" t="s">
        <v>665</v>
      </c>
      <c r="L495" s="363">
        <v>377641</v>
      </c>
      <c r="M495" s="382">
        <v>44593</v>
      </c>
      <c r="N495" s="70">
        <f t="shared" si="49"/>
        <v>2</v>
      </c>
      <c r="O495" s="70">
        <f t="shared" si="50"/>
        <v>2</v>
      </c>
      <c r="P495" s="135" t="str">
        <f t="shared" si="51"/>
        <v>Gastos_com_Pessoal</v>
      </c>
    </row>
    <row r="496" spans="1:16" ht="36" x14ac:dyDescent="0.2">
      <c r="A496" s="374">
        <f t="shared" si="48"/>
        <v>493</v>
      </c>
      <c r="B496" s="375">
        <v>44593</v>
      </c>
      <c r="C496" s="376">
        <v>44593</v>
      </c>
      <c r="D496" s="377" t="s">
        <v>96</v>
      </c>
      <c r="E496" s="377" t="s">
        <v>185</v>
      </c>
      <c r="F496" s="378">
        <v>2464.46</v>
      </c>
      <c r="G496" s="377" t="s">
        <v>761</v>
      </c>
      <c r="H496" s="377" t="s">
        <v>127</v>
      </c>
      <c r="I496" s="381" t="s">
        <v>1176</v>
      </c>
      <c r="J496" s="380" t="s">
        <v>665</v>
      </c>
      <c r="K496" s="381" t="s">
        <v>665</v>
      </c>
      <c r="L496" s="380">
        <v>377641</v>
      </c>
      <c r="M496" s="385">
        <v>44593</v>
      </c>
      <c r="N496" s="70">
        <f t="shared" si="49"/>
        <v>2</v>
      </c>
      <c r="O496" s="70">
        <f t="shared" si="50"/>
        <v>2</v>
      </c>
      <c r="P496" s="135" t="str">
        <f t="shared" si="51"/>
        <v>Gastos_com_Pessoal</v>
      </c>
    </row>
    <row r="497" spans="1:16" ht="25.5" x14ac:dyDescent="0.2">
      <c r="A497" s="374">
        <f t="shared" si="48"/>
        <v>494</v>
      </c>
      <c r="B497" s="358">
        <v>44593</v>
      </c>
      <c r="C497" s="383">
        <v>44593</v>
      </c>
      <c r="D497" s="360" t="s">
        <v>96</v>
      </c>
      <c r="E497" s="360" t="s">
        <v>181</v>
      </c>
      <c r="F497" s="361">
        <v>108.75</v>
      </c>
      <c r="G497" s="360" t="s">
        <v>758</v>
      </c>
      <c r="H497" s="360" t="s">
        <v>121</v>
      </c>
      <c r="I497" s="364" t="s">
        <v>857</v>
      </c>
      <c r="J497" s="363" t="s">
        <v>665</v>
      </c>
      <c r="K497" s="364" t="s">
        <v>665</v>
      </c>
      <c r="L497" s="363">
        <v>377641</v>
      </c>
      <c r="M497" s="382">
        <v>44593</v>
      </c>
      <c r="N497" s="70">
        <f t="shared" si="49"/>
        <v>2</v>
      </c>
      <c r="O497" s="70">
        <f t="shared" si="50"/>
        <v>2</v>
      </c>
      <c r="P497" s="135" t="str">
        <f t="shared" si="51"/>
        <v>Gastos_com_Pessoal</v>
      </c>
    </row>
    <row r="498" spans="1:16" ht="25.5" x14ac:dyDescent="0.2">
      <c r="A498" s="374">
        <f t="shared" si="48"/>
        <v>495</v>
      </c>
      <c r="B498" s="358">
        <v>44593</v>
      </c>
      <c r="C498" s="383">
        <v>44593</v>
      </c>
      <c r="D498" s="360" t="s">
        <v>96</v>
      </c>
      <c r="E498" s="360" t="s">
        <v>183</v>
      </c>
      <c r="F498" s="361">
        <v>36.25</v>
      </c>
      <c r="G498" s="360" t="s">
        <v>760</v>
      </c>
      <c r="H498" s="360" t="s">
        <v>121</v>
      </c>
      <c r="I498" s="364" t="s">
        <v>857</v>
      </c>
      <c r="J498" s="363" t="s">
        <v>665</v>
      </c>
      <c r="K498" s="364" t="s">
        <v>665</v>
      </c>
      <c r="L498" s="363">
        <v>377641</v>
      </c>
      <c r="M498" s="382">
        <v>44593</v>
      </c>
      <c r="N498" s="70">
        <f t="shared" si="49"/>
        <v>2</v>
      </c>
      <c r="O498" s="70">
        <f t="shared" si="50"/>
        <v>2</v>
      </c>
      <c r="P498" s="135" t="str">
        <f t="shared" si="51"/>
        <v>Gastos_com_Pessoal</v>
      </c>
    </row>
    <row r="499" spans="1:16" ht="36" x14ac:dyDescent="0.2">
      <c r="A499" s="374">
        <f t="shared" si="48"/>
        <v>496</v>
      </c>
      <c r="B499" s="358">
        <v>44593</v>
      </c>
      <c r="C499" s="383">
        <v>44593</v>
      </c>
      <c r="D499" s="360" t="s">
        <v>96</v>
      </c>
      <c r="E499" s="360" t="s">
        <v>185</v>
      </c>
      <c r="F499" s="361">
        <v>2.19</v>
      </c>
      <c r="G499" s="360" t="s">
        <v>761</v>
      </c>
      <c r="H499" s="360" t="s">
        <v>121</v>
      </c>
      <c r="I499" s="364" t="s">
        <v>857</v>
      </c>
      <c r="J499" s="363" t="s">
        <v>665</v>
      </c>
      <c r="K499" s="364" t="s">
        <v>665</v>
      </c>
      <c r="L499" s="363">
        <v>377641</v>
      </c>
      <c r="M499" s="382">
        <v>44593</v>
      </c>
      <c r="N499" s="70">
        <f t="shared" si="49"/>
        <v>2</v>
      </c>
      <c r="O499" s="70">
        <f t="shared" si="50"/>
        <v>2</v>
      </c>
      <c r="P499" s="135" t="str">
        <f t="shared" si="51"/>
        <v>Gastos_com_Pessoal</v>
      </c>
    </row>
    <row r="500" spans="1:16" ht="25.5" x14ac:dyDescent="0.2">
      <c r="A500" s="374">
        <f t="shared" si="48"/>
        <v>497</v>
      </c>
      <c r="B500" s="358">
        <v>44593</v>
      </c>
      <c r="C500" s="383">
        <v>44593</v>
      </c>
      <c r="D500" s="360" t="s">
        <v>96</v>
      </c>
      <c r="E500" s="360" t="s">
        <v>181</v>
      </c>
      <c r="F500" s="361">
        <v>0.81</v>
      </c>
      <c r="G500" s="360" t="s">
        <v>758</v>
      </c>
      <c r="H500" s="360" t="s">
        <v>122</v>
      </c>
      <c r="I500" s="364" t="s">
        <v>852</v>
      </c>
      <c r="J500" s="363" t="s">
        <v>665</v>
      </c>
      <c r="K500" s="364" t="s">
        <v>665</v>
      </c>
      <c r="L500" s="363">
        <v>377641</v>
      </c>
      <c r="M500" s="382">
        <v>44593</v>
      </c>
      <c r="N500" s="70">
        <f t="shared" si="49"/>
        <v>2</v>
      </c>
      <c r="O500" s="70">
        <f t="shared" si="50"/>
        <v>2</v>
      </c>
      <c r="P500" s="135" t="str">
        <f t="shared" si="51"/>
        <v>Gastos_com_Pessoal</v>
      </c>
    </row>
    <row r="501" spans="1:16" ht="25.5" x14ac:dyDescent="0.2">
      <c r="A501" s="374">
        <f t="shared" si="48"/>
        <v>498</v>
      </c>
      <c r="B501" s="358">
        <v>44593</v>
      </c>
      <c r="C501" s="383">
        <v>44593</v>
      </c>
      <c r="D501" s="360" t="s">
        <v>96</v>
      </c>
      <c r="E501" s="360" t="s">
        <v>183</v>
      </c>
      <c r="F501" s="361">
        <v>0.27</v>
      </c>
      <c r="G501" s="360" t="s">
        <v>760</v>
      </c>
      <c r="H501" s="360" t="s">
        <v>122</v>
      </c>
      <c r="I501" s="364" t="s">
        <v>852</v>
      </c>
      <c r="J501" s="363" t="s">
        <v>665</v>
      </c>
      <c r="K501" s="364" t="s">
        <v>665</v>
      </c>
      <c r="L501" s="363">
        <v>377641</v>
      </c>
      <c r="M501" s="382">
        <v>44593</v>
      </c>
      <c r="N501" s="70">
        <f t="shared" si="49"/>
        <v>2</v>
      </c>
      <c r="O501" s="70">
        <f t="shared" si="50"/>
        <v>2</v>
      </c>
      <c r="P501" s="135" t="str">
        <f t="shared" si="51"/>
        <v>Gastos_com_Pessoal</v>
      </c>
    </row>
    <row r="502" spans="1:16" ht="36" x14ac:dyDescent="0.2">
      <c r="A502" s="374">
        <f t="shared" si="48"/>
        <v>499</v>
      </c>
      <c r="B502" s="358">
        <v>44593</v>
      </c>
      <c r="C502" s="383">
        <v>44593</v>
      </c>
      <c r="D502" s="360" t="s">
        <v>96</v>
      </c>
      <c r="E502" s="360" t="s">
        <v>185</v>
      </c>
      <c r="F502" s="361">
        <v>0.94</v>
      </c>
      <c r="G502" s="360" t="s">
        <v>761</v>
      </c>
      <c r="H502" s="360" t="s">
        <v>122</v>
      </c>
      <c r="I502" s="364" t="s">
        <v>852</v>
      </c>
      <c r="J502" s="363" t="s">
        <v>665</v>
      </c>
      <c r="K502" s="364" t="s">
        <v>665</v>
      </c>
      <c r="L502" s="363">
        <v>377641</v>
      </c>
      <c r="M502" s="382">
        <v>44593</v>
      </c>
      <c r="N502" s="70">
        <f t="shared" si="49"/>
        <v>2</v>
      </c>
      <c r="O502" s="70">
        <f t="shared" si="50"/>
        <v>2</v>
      </c>
      <c r="P502" s="135" t="str">
        <f t="shared" si="51"/>
        <v>Gastos_com_Pessoal</v>
      </c>
    </row>
    <row r="503" spans="1:16" ht="25.5" x14ac:dyDescent="0.2">
      <c r="A503" s="374">
        <f t="shared" si="48"/>
        <v>500</v>
      </c>
      <c r="B503" s="358">
        <v>44593</v>
      </c>
      <c r="C503" s="383">
        <v>44593</v>
      </c>
      <c r="D503" s="360" t="s">
        <v>96</v>
      </c>
      <c r="E503" s="360" t="s">
        <v>179</v>
      </c>
      <c r="F503" s="361">
        <v>10.88</v>
      </c>
      <c r="G503" s="360" t="s">
        <v>851</v>
      </c>
      <c r="H503" s="360" t="s">
        <v>124</v>
      </c>
      <c r="I503" s="364" t="s">
        <v>1204</v>
      </c>
      <c r="J503" s="363" t="s">
        <v>665</v>
      </c>
      <c r="K503" s="364" t="s">
        <v>665</v>
      </c>
      <c r="L503" s="363">
        <v>377641</v>
      </c>
      <c r="M503" s="382">
        <v>44593</v>
      </c>
      <c r="N503" s="70">
        <f t="shared" si="49"/>
        <v>2</v>
      </c>
      <c r="O503" s="70">
        <f t="shared" si="50"/>
        <v>2</v>
      </c>
      <c r="P503" s="135" t="str">
        <f t="shared" si="51"/>
        <v>Gastos_com_Pessoal</v>
      </c>
    </row>
    <row r="504" spans="1:16" ht="25.5" x14ac:dyDescent="0.2">
      <c r="A504" s="374">
        <f t="shared" si="48"/>
        <v>501</v>
      </c>
      <c r="B504" s="358">
        <v>44593</v>
      </c>
      <c r="C504" s="383">
        <v>44593</v>
      </c>
      <c r="D504" s="360" t="s">
        <v>96</v>
      </c>
      <c r="E504" s="360" t="s">
        <v>181</v>
      </c>
      <c r="F504" s="361">
        <v>65.25</v>
      </c>
      <c r="G504" s="360" t="s">
        <v>758</v>
      </c>
      <c r="H504" s="360" t="s">
        <v>124</v>
      </c>
      <c r="I504" s="364" t="s">
        <v>1204</v>
      </c>
      <c r="J504" s="363" t="s">
        <v>665</v>
      </c>
      <c r="K504" s="364" t="s">
        <v>665</v>
      </c>
      <c r="L504" s="363">
        <v>377641</v>
      </c>
      <c r="M504" s="382">
        <v>44593</v>
      </c>
      <c r="N504" s="70">
        <f t="shared" si="49"/>
        <v>2</v>
      </c>
      <c r="O504" s="70">
        <f t="shared" si="50"/>
        <v>2</v>
      </c>
      <c r="P504" s="135" t="str">
        <f t="shared" si="51"/>
        <v>Gastos_com_Pessoal</v>
      </c>
    </row>
    <row r="505" spans="1:16" ht="25.5" x14ac:dyDescent="0.2">
      <c r="A505" s="374">
        <f t="shared" si="48"/>
        <v>502</v>
      </c>
      <c r="B505" s="358">
        <v>44593</v>
      </c>
      <c r="C505" s="383">
        <v>44593</v>
      </c>
      <c r="D505" s="360" t="s">
        <v>96</v>
      </c>
      <c r="E505" s="360" t="s">
        <v>183</v>
      </c>
      <c r="F505" s="361">
        <v>21.75</v>
      </c>
      <c r="G505" s="360" t="s">
        <v>760</v>
      </c>
      <c r="H505" s="360" t="s">
        <v>124</v>
      </c>
      <c r="I505" s="364" t="s">
        <v>1204</v>
      </c>
      <c r="J505" s="363" t="s">
        <v>665</v>
      </c>
      <c r="K505" s="364" t="s">
        <v>665</v>
      </c>
      <c r="L505" s="363">
        <v>377641</v>
      </c>
      <c r="M505" s="382">
        <v>44593</v>
      </c>
      <c r="N505" s="70">
        <f t="shared" si="49"/>
        <v>2</v>
      </c>
      <c r="O505" s="70">
        <f t="shared" si="50"/>
        <v>2</v>
      </c>
      <c r="P505" s="135" t="str">
        <f t="shared" si="51"/>
        <v>Gastos_com_Pessoal</v>
      </c>
    </row>
    <row r="506" spans="1:16" ht="36" x14ac:dyDescent="0.2">
      <c r="A506" s="374">
        <f t="shared" si="48"/>
        <v>503</v>
      </c>
      <c r="B506" s="358">
        <v>44593</v>
      </c>
      <c r="C506" s="383">
        <v>44593</v>
      </c>
      <c r="D506" s="360" t="s">
        <v>96</v>
      </c>
      <c r="E506" s="360" t="s">
        <v>185</v>
      </c>
      <c r="F506" s="361">
        <v>141.86000000000001</v>
      </c>
      <c r="G506" s="360" t="s">
        <v>761</v>
      </c>
      <c r="H506" s="360" t="s">
        <v>124</v>
      </c>
      <c r="I506" s="364" t="s">
        <v>1204</v>
      </c>
      <c r="J506" s="363" t="s">
        <v>665</v>
      </c>
      <c r="K506" s="364" t="s">
        <v>665</v>
      </c>
      <c r="L506" s="363">
        <v>377641</v>
      </c>
      <c r="M506" s="382">
        <v>44593</v>
      </c>
      <c r="N506" s="70">
        <f t="shared" si="49"/>
        <v>2</v>
      </c>
      <c r="O506" s="70">
        <f t="shared" si="50"/>
        <v>2</v>
      </c>
      <c r="P506" s="135" t="str">
        <f t="shared" si="51"/>
        <v>Gastos_com_Pessoal</v>
      </c>
    </row>
    <row r="507" spans="1:16" ht="25.5" x14ac:dyDescent="0.2">
      <c r="A507" s="374">
        <f t="shared" si="48"/>
        <v>504</v>
      </c>
      <c r="B507" s="358">
        <v>44593</v>
      </c>
      <c r="C507" s="383">
        <v>44593</v>
      </c>
      <c r="D507" s="360" t="s">
        <v>96</v>
      </c>
      <c r="E507" s="360" t="s">
        <v>181</v>
      </c>
      <c r="F507" s="361">
        <v>98.64</v>
      </c>
      <c r="G507" s="360" t="s">
        <v>758</v>
      </c>
      <c r="H507" s="360" t="s">
        <v>123</v>
      </c>
      <c r="I507" s="364" t="s">
        <v>855</v>
      </c>
      <c r="J507" s="363" t="s">
        <v>665</v>
      </c>
      <c r="K507" s="364" t="s">
        <v>665</v>
      </c>
      <c r="L507" s="363">
        <v>377641</v>
      </c>
      <c r="M507" s="382">
        <v>44593</v>
      </c>
      <c r="N507" s="70">
        <f t="shared" si="49"/>
        <v>2</v>
      </c>
      <c r="O507" s="70">
        <f t="shared" si="50"/>
        <v>2</v>
      </c>
      <c r="P507" s="135" t="str">
        <f t="shared" si="51"/>
        <v>Gastos_com_Pessoal</v>
      </c>
    </row>
    <row r="508" spans="1:16" ht="25.5" x14ac:dyDescent="0.2">
      <c r="A508" s="374">
        <f t="shared" si="48"/>
        <v>505</v>
      </c>
      <c r="B508" s="358">
        <v>44593</v>
      </c>
      <c r="C508" s="383">
        <v>44593</v>
      </c>
      <c r="D508" s="360" t="s">
        <v>96</v>
      </c>
      <c r="E508" s="360" t="s">
        <v>183</v>
      </c>
      <c r="F508" s="361">
        <v>32.880000000000003</v>
      </c>
      <c r="G508" s="360" t="s">
        <v>760</v>
      </c>
      <c r="H508" s="360" t="s">
        <v>123</v>
      </c>
      <c r="I508" s="364" t="s">
        <v>855</v>
      </c>
      <c r="J508" s="363" t="s">
        <v>665</v>
      </c>
      <c r="K508" s="364" t="s">
        <v>665</v>
      </c>
      <c r="L508" s="363">
        <v>377641</v>
      </c>
      <c r="M508" s="382">
        <v>44593</v>
      </c>
      <c r="N508" s="70">
        <f t="shared" si="49"/>
        <v>2</v>
      </c>
      <c r="O508" s="70">
        <f t="shared" si="50"/>
        <v>2</v>
      </c>
      <c r="P508" s="135" t="str">
        <f t="shared" si="51"/>
        <v>Gastos_com_Pessoal</v>
      </c>
    </row>
    <row r="509" spans="1:16" ht="36" x14ac:dyDescent="0.2">
      <c r="A509" s="374">
        <f t="shared" ref="A509:A549" si="52">IF(B509="","",ROW()-ROW($A$3))</f>
        <v>506</v>
      </c>
      <c r="B509" s="358">
        <v>44593</v>
      </c>
      <c r="C509" s="383">
        <v>44593</v>
      </c>
      <c r="D509" s="360" t="s">
        <v>96</v>
      </c>
      <c r="E509" s="360" t="s">
        <v>185</v>
      </c>
      <c r="F509" s="361">
        <v>10.66</v>
      </c>
      <c r="G509" s="360" t="s">
        <v>761</v>
      </c>
      <c r="H509" s="360" t="s">
        <v>123</v>
      </c>
      <c r="I509" s="364" t="s">
        <v>855</v>
      </c>
      <c r="J509" s="363" t="s">
        <v>665</v>
      </c>
      <c r="K509" s="364" t="s">
        <v>665</v>
      </c>
      <c r="L509" s="363">
        <v>377641</v>
      </c>
      <c r="M509" s="382">
        <v>44593</v>
      </c>
      <c r="N509" s="70">
        <f t="shared" si="49"/>
        <v>2</v>
      </c>
      <c r="O509" s="70">
        <f t="shared" si="50"/>
        <v>2</v>
      </c>
      <c r="P509" s="135" t="str">
        <f t="shared" si="51"/>
        <v>Gastos_com_Pessoal</v>
      </c>
    </row>
    <row r="510" spans="1:16" ht="25.5" x14ac:dyDescent="0.2">
      <c r="A510" s="374">
        <f t="shared" si="52"/>
        <v>507</v>
      </c>
      <c r="B510" s="358">
        <v>44593</v>
      </c>
      <c r="C510" s="383">
        <v>44593</v>
      </c>
      <c r="D510" s="360" t="s">
        <v>96</v>
      </c>
      <c r="E510" s="360" t="s">
        <v>179</v>
      </c>
      <c r="F510" s="361">
        <v>13.78</v>
      </c>
      <c r="G510" s="360" t="s">
        <v>851</v>
      </c>
      <c r="H510" s="360" t="s">
        <v>131</v>
      </c>
      <c r="I510" s="364" t="s">
        <v>856</v>
      </c>
      <c r="J510" s="363" t="s">
        <v>665</v>
      </c>
      <c r="K510" s="364" t="s">
        <v>665</v>
      </c>
      <c r="L510" s="363">
        <v>377641</v>
      </c>
      <c r="M510" s="382">
        <v>44593</v>
      </c>
      <c r="N510" s="70">
        <f t="shared" si="49"/>
        <v>2</v>
      </c>
      <c r="O510" s="70">
        <f t="shared" si="50"/>
        <v>2</v>
      </c>
      <c r="P510" s="135" t="str">
        <f t="shared" si="51"/>
        <v>Gastos_com_Pessoal</v>
      </c>
    </row>
    <row r="511" spans="1:16" ht="25.5" x14ac:dyDescent="0.2">
      <c r="A511" s="374">
        <f t="shared" si="52"/>
        <v>508</v>
      </c>
      <c r="B511" s="358">
        <v>44593</v>
      </c>
      <c r="C511" s="383">
        <v>44593</v>
      </c>
      <c r="D511" s="360" t="s">
        <v>96</v>
      </c>
      <c r="E511" s="360" t="s">
        <v>181</v>
      </c>
      <c r="F511" s="361">
        <v>170.75</v>
      </c>
      <c r="G511" s="360" t="s">
        <v>758</v>
      </c>
      <c r="H511" s="360" t="s">
        <v>131</v>
      </c>
      <c r="I511" s="364" t="s">
        <v>856</v>
      </c>
      <c r="J511" s="363" t="s">
        <v>665</v>
      </c>
      <c r="K511" s="364" t="s">
        <v>665</v>
      </c>
      <c r="L511" s="363">
        <v>377641</v>
      </c>
      <c r="M511" s="382">
        <v>44593</v>
      </c>
      <c r="N511" s="70">
        <f t="shared" si="49"/>
        <v>2</v>
      </c>
      <c r="O511" s="70">
        <f t="shared" si="50"/>
        <v>2</v>
      </c>
      <c r="P511" s="135" t="str">
        <f t="shared" si="51"/>
        <v>Gastos_com_Pessoal</v>
      </c>
    </row>
    <row r="512" spans="1:16" ht="25.5" x14ac:dyDescent="0.2">
      <c r="A512" s="374">
        <f t="shared" si="52"/>
        <v>509</v>
      </c>
      <c r="B512" s="358">
        <v>44593</v>
      </c>
      <c r="C512" s="383">
        <v>44593</v>
      </c>
      <c r="D512" s="360" t="s">
        <v>96</v>
      </c>
      <c r="E512" s="360" t="s">
        <v>183</v>
      </c>
      <c r="F512" s="361">
        <v>56.91</v>
      </c>
      <c r="G512" s="360" t="s">
        <v>760</v>
      </c>
      <c r="H512" s="360" t="s">
        <v>131</v>
      </c>
      <c r="I512" s="364" t="s">
        <v>856</v>
      </c>
      <c r="J512" s="363" t="s">
        <v>665</v>
      </c>
      <c r="K512" s="364" t="s">
        <v>665</v>
      </c>
      <c r="L512" s="363">
        <v>377641</v>
      </c>
      <c r="M512" s="382">
        <v>44593</v>
      </c>
      <c r="N512" s="70">
        <f t="shared" si="49"/>
        <v>2</v>
      </c>
      <c r="O512" s="70">
        <f t="shared" si="50"/>
        <v>2</v>
      </c>
      <c r="P512" s="135" t="str">
        <f t="shared" si="51"/>
        <v>Gastos_com_Pessoal</v>
      </c>
    </row>
    <row r="513" spans="1:16" ht="36" x14ac:dyDescent="0.2">
      <c r="A513" s="374">
        <f t="shared" si="52"/>
        <v>510</v>
      </c>
      <c r="B513" s="358">
        <v>44593</v>
      </c>
      <c r="C513" s="383">
        <v>44593</v>
      </c>
      <c r="D513" s="360" t="s">
        <v>96</v>
      </c>
      <c r="E513" s="360" t="s">
        <v>185</v>
      </c>
      <c r="F513" s="361">
        <v>209.87</v>
      </c>
      <c r="G513" s="360" t="s">
        <v>761</v>
      </c>
      <c r="H513" s="360" t="s">
        <v>131</v>
      </c>
      <c r="I513" s="364" t="s">
        <v>856</v>
      </c>
      <c r="J513" s="363" t="s">
        <v>665</v>
      </c>
      <c r="K513" s="364" t="s">
        <v>665</v>
      </c>
      <c r="L513" s="363">
        <v>377641</v>
      </c>
      <c r="M513" s="382">
        <v>44593</v>
      </c>
      <c r="N513" s="70">
        <f t="shared" si="49"/>
        <v>2</v>
      </c>
      <c r="O513" s="70">
        <f t="shared" si="50"/>
        <v>2</v>
      </c>
      <c r="P513" s="135" t="str">
        <f t="shared" si="51"/>
        <v>Gastos_com_Pessoal</v>
      </c>
    </row>
    <row r="514" spans="1:16" ht="25.5" x14ac:dyDescent="0.2">
      <c r="A514" s="374">
        <f t="shared" si="52"/>
        <v>511</v>
      </c>
      <c r="B514" s="358">
        <v>44593</v>
      </c>
      <c r="C514" s="383">
        <v>44593</v>
      </c>
      <c r="D514" s="360" t="s">
        <v>96</v>
      </c>
      <c r="E514" s="360" t="s">
        <v>181</v>
      </c>
      <c r="F514" s="361">
        <v>133.69</v>
      </c>
      <c r="G514" s="360" t="s">
        <v>758</v>
      </c>
      <c r="H514" s="360" t="s">
        <v>128</v>
      </c>
      <c r="I514" s="364" t="s">
        <v>854</v>
      </c>
      <c r="J514" s="363" t="s">
        <v>665</v>
      </c>
      <c r="K514" s="364" t="s">
        <v>665</v>
      </c>
      <c r="L514" s="363">
        <v>377641</v>
      </c>
      <c r="M514" s="382">
        <v>44593</v>
      </c>
      <c r="N514" s="70">
        <f t="shared" si="49"/>
        <v>2</v>
      </c>
      <c r="O514" s="70">
        <f t="shared" si="50"/>
        <v>2</v>
      </c>
      <c r="P514" s="135" t="str">
        <f t="shared" si="51"/>
        <v>Gastos_com_Pessoal</v>
      </c>
    </row>
    <row r="515" spans="1:16" ht="25.5" x14ac:dyDescent="0.2">
      <c r="A515" s="374">
        <f t="shared" si="52"/>
        <v>512</v>
      </c>
      <c r="B515" s="358">
        <v>44593</v>
      </c>
      <c r="C515" s="383">
        <v>44593</v>
      </c>
      <c r="D515" s="360" t="s">
        <v>96</v>
      </c>
      <c r="E515" s="360" t="s">
        <v>183</v>
      </c>
      <c r="F515" s="361">
        <v>44.56</v>
      </c>
      <c r="G515" s="360" t="s">
        <v>760</v>
      </c>
      <c r="H515" s="360" t="s">
        <v>128</v>
      </c>
      <c r="I515" s="364" t="s">
        <v>854</v>
      </c>
      <c r="J515" s="363" t="s">
        <v>665</v>
      </c>
      <c r="K515" s="364" t="s">
        <v>665</v>
      </c>
      <c r="L515" s="363">
        <v>377641</v>
      </c>
      <c r="M515" s="382">
        <v>44593</v>
      </c>
      <c r="N515" s="70">
        <f t="shared" si="49"/>
        <v>2</v>
      </c>
      <c r="O515" s="70">
        <f t="shared" si="50"/>
        <v>2</v>
      </c>
      <c r="P515" s="135" t="str">
        <f t="shared" si="51"/>
        <v>Gastos_com_Pessoal</v>
      </c>
    </row>
    <row r="516" spans="1:16" ht="36" x14ac:dyDescent="0.2">
      <c r="A516" s="374">
        <f t="shared" si="52"/>
        <v>513</v>
      </c>
      <c r="B516" s="358">
        <v>44593</v>
      </c>
      <c r="C516" s="383">
        <v>44593</v>
      </c>
      <c r="D516" s="360" t="s">
        <v>96</v>
      </c>
      <c r="E516" s="360" t="s">
        <v>185</v>
      </c>
      <c r="F516" s="361">
        <v>9.3000000000000007</v>
      </c>
      <c r="G516" s="360" t="s">
        <v>761</v>
      </c>
      <c r="H516" s="360" t="s">
        <v>128</v>
      </c>
      <c r="I516" s="364" t="s">
        <v>854</v>
      </c>
      <c r="J516" s="363" t="s">
        <v>665</v>
      </c>
      <c r="K516" s="364" t="s">
        <v>665</v>
      </c>
      <c r="L516" s="363">
        <v>377641</v>
      </c>
      <c r="M516" s="382">
        <v>44593</v>
      </c>
      <c r="N516" s="70">
        <f t="shared" si="49"/>
        <v>2</v>
      </c>
      <c r="O516" s="70">
        <f t="shared" si="50"/>
        <v>2</v>
      </c>
      <c r="P516" s="135" t="str">
        <f t="shared" si="51"/>
        <v>Gastos_com_Pessoal</v>
      </c>
    </row>
    <row r="517" spans="1:16" ht="25.5" x14ac:dyDescent="0.2">
      <c r="A517" s="374">
        <f t="shared" si="52"/>
        <v>514</v>
      </c>
      <c r="B517" s="358">
        <v>44593</v>
      </c>
      <c r="C517" s="383">
        <v>44593</v>
      </c>
      <c r="D517" s="360" t="s">
        <v>96</v>
      </c>
      <c r="E517" s="360" t="s">
        <v>181</v>
      </c>
      <c r="F517" s="361">
        <v>10.79</v>
      </c>
      <c r="G517" s="360" t="s">
        <v>758</v>
      </c>
      <c r="H517" s="360" t="s">
        <v>122</v>
      </c>
      <c r="I517" s="364" t="s">
        <v>853</v>
      </c>
      <c r="J517" s="363" t="s">
        <v>665</v>
      </c>
      <c r="K517" s="364" t="s">
        <v>665</v>
      </c>
      <c r="L517" s="363">
        <v>377641</v>
      </c>
      <c r="M517" s="382">
        <v>44593</v>
      </c>
      <c r="N517" s="70">
        <f t="shared" si="49"/>
        <v>2</v>
      </c>
      <c r="O517" s="70">
        <f t="shared" si="50"/>
        <v>2</v>
      </c>
      <c r="P517" s="135" t="str">
        <f t="shared" si="51"/>
        <v>Gastos_com_Pessoal</v>
      </c>
    </row>
    <row r="518" spans="1:16" ht="25.5" x14ac:dyDescent="0.2">
      <c r="A518" s="374">
        <f t="shared" si="52"/>
        <v>515</v>
      </c>
      <c r="B518" s="358">
        <v>44593</v>
      </c>
      <c r="C518" s="383">
        <v>44593</v>
      </c>
      <c r="D518" s="360" t="s">
        <v>96</v>
      </c>
      <c r="E518" s="360" t="s">
        <v>183</v>
      </c>
      <c r="F518" s="361">
        <v>3.6</v>
      </c>
      <c r="G518" s="360" t="s">
        <v>760</v>
      </c>
      <c r="H518" s="360" t="s">
        <v>122</v>
      </c>
      <c r="I518" s="364" t="s">
        <v>853</v>
      </c>
      <c r="J518" s="363" t="s">
        <v>665</v>
      </c>
      <c r="K518" s="364" t="s">
        <v>665</v>
      </c>
      <c r="L518" s="363">
        <v>377641</v>
      </c>
      <c r="M518" s="382">
        <v>44593</v>
      </c>
      <c r="N518" s="70">
        <f t="shared" si="49"/>
        <v>2</v>
      </c>
      <c r="O518" s="70">
        <f t="shared" si="50"/>
        <v>2</v>
      </c>
      <c r="P518" s="135" t="str">
        <f t="shared" si="51"/>
        <v>Gastos_com_Pessoal</v>
      </c>
    </row>
    <row r="519" spans="1:16" ht="36" x14ac:dyDescent="0.2">
      <c r="A519" s="374">
        <f t="shared" si="52"/>
        <v>516</v>
      </c>
      <c r="B519" s="358">
        <v>44593</v>
      </c>
      <c r="C519" s="383">
        <v>44593</v>
      </c>
      <c r="D519" s="360" t="s">
        <v>96</v>
      </c>
      <c r="E519" s="360" t="s">
        <v>185</v>
      </c>
      <c r="F519" s="361">
        <v>1.51</v>
      </c>
      <c r="G519" s="360" t="s">
        <v>761</v>
      </c>
      <c r="H519" s="360" t="s">
        <v>122</v>
      </c>
      <c r="I519" s="364" t="s">
        <v>853</v>
      </c>
      <c r="J519" s="363" t="s">
        <v>665</v>
      </c>
      <c r="K519" s="364" t="s">
        <v>665</v>
      </c>
      <c r="L519" s="363">
        <v>377641</v>
      </c>
      <c r="M519" s="382">
        <v>44593</v>
      </c>
      <c r="N519" s="70">
        <f t="shared" si="49"/>
        <v>2</v>
      </c>
      <c r="O519" s="70">
        <f t="shared" si="50"/>
        <v>2</v>
      </c>
      <c r="P519" s="135" t="str">
        <f t="shared" si="51"/>
        <v>Gastos_com_Pessoal</v>
      </c>
    </row>
    <row r="520" spans="1:16" ht="25.5" x14ac:dyDescent="0.2">
      <c r="A520" s="374">
        <f t="shared" si="52"/>
        <v>517</v>
      </c>
      <c r="B520" s="358">
        <v>44593</v>
      </c>
      <c r="C520" s="383">
        <v>44593</v>
      </c>
      <c r="D520" s="360" t="s">
        <v>96</v>
      </c>
      <c r="E520" s="360" t="s">
        <v>181</v>
      </c>
      <c r="F520" s="361">
        <v>3070.89</v>
      </c>
      <c r="G520" s="360" t="s">
        <v>1205</v>
      </c>
      <c r="H520" s="360" t="s">
        <v>120</v>
      </c>
      <c r="I520" s="364" t="s">
        <v>705</v>
      </c>
      <c r="J520" s="363" t="s">
        <v>665</v>
      </c>
      <c r="K520" s="364" t="s">
        <v>665</v>
      </c>
      <c r="L520" s="363">
        <v>377641</v>
      </c>
      <c r="M520" s="382">
        <v>44593</v>
      </c>
      <c r="N520" s="70">
        <f t="shared" si="49"/>
        <v>2</v>
      </c>
      <c r="O520" s="70">
        <f t="shared" si="50"/>
        <v>2</v>
      </c>
      <c r="P520" s="135" t="str">
        <f t="shared" si="51"/>
        <v>Gastos_com_Pessoal</v>
      </c>
    </row>
    <row r="521" spans="1:16" ht="25.5" x14ac:dyDescent="0.2">
      <c r="A521" s="374">
        <f t="shared" si="52"/>
        <v>518</v>
      </c>
      <c r="B521" s="358">
        <v>44593</v>
      </c>
      <c r="C521" s="383">
        <v>44593</v>
      </c>
      <c r="D521" s="360" t="s">
        <v>96</v>
      </c>
      <c r="E521" s="360" t="s">
        <v>183</v>
      </c>
      <c r="F521" s="361">
        <v>1159.4000000000001</v>
      </c>
      <c r="G521" s="360" t="s">
        <v>1206</v>
      </c>
      <c r="H521" s="360" t="s">
        <v>120</v>
      </c>
      <c r="I521" s="364" t="s">
        <v>705</v>
      </c>
      <c r="J521" s="363" t="s">
        <v>665</v>
      </c>
      <c r="K521" s="364" t="s">
        <v>665</v>
      </c>
      <c r="L521" s="363">
        <v>377641</v>
      </c>
      <c r="M521" s="382">
        <v>44593</v>
      </c>
      <c r="N521" s="70">
        <f t="shared" si="49"/>
        <v>2</v>
      </c>
      <c r="O521" s="70">
        <f t="shared" si="50"/>
        <v>2</v>
      </c>
      <c r="P521" s="135" t="str">
        <f t="shared" si="51"/>
        <v>Gastos_com_Pessoal</v>
      </c>
    </row>
    <row r="522" spans="1:16" ht="25.5" x14ac:dyDescent="0.2">
      <c r="A522" s="374">
        <f t="shared" si="52"/>
        <v>519</v>
      </c>
      <c r="B522" s="358">
        <v>44593</v>
      </c>
      <c r="C522" s="383">
        <v>44593</v>
      </c>
      <c r="D522" s="360" t="s">
        <v>96</v>
      </c>
      <c r="E522" s="360" t="s">
        <v>181</v>
      </c>
      <c r="F522" s="361">
        <v>2577.4499999999998</v>
      </c>
      <c r="G522" s="360" t="s">
        <v>1207</v>
      </c>
      <c r="H522" s="360" t="s">
        <v>546</v>
      </c>
      <c r="I522" s="364" t="s">
        <v>1208</v>
      </c>
      <c r="J522" s="363" t="s">
        <v>665</v>
      </c>
      <c r="K522" s="364" t="s">
        <v>665</v>
      </c>
      <c r="L522" s="363">
        <v>377641</v>
      </c>
      <c r="M522" s="382">
        <v>44593</v>
      </c>
      <c r="N522" s="70">
        <f t="shared" si="49"/>
        <v>2</v>
      </c>
      <c r="O522" s="70">
        <f t="shared" si="50"/>
        <v>2</v>
      </c>
      <c r="P522" s="135" t="str">
        <f t="shared" si="51"/>
        <v>Gastos_com_Pessoal</v>
      </c>
    </row>
    <row r="523" spans="1:16" ht="25.5" x14ac:dyDescent="0.2">
      <c r="A523" s="374">
        <f t="shared" si="52"/>
        <v>520</v>
      </c>
      <c r="B523" s="358">
        <v>44593</v>
      </c>
      <c r="C523" s="383">
        <v>44593</v>
      </c>
      <c r="D523" s="360" t="s">
        <v>96</v>
      </c>
      <c r="E523" s="360" t="s">
        <v>183</v>
      </c>
      <c r="F523" s="361">
        <v>926.1</v>
      </c>
      <c r="G523" s="360" t="s">
        <v>1207</v>
      </c>
      <c r="H523" s="360" t="s">
        <v>546</v>
      </c>
      <c r="I523" s="364" t="s">
        <v>1208</v>
      </c>
      <c r="J523" s="363" t="s">
        <v>665</v>
      </c>
      <c r="K523" s="364" t="s">
        <v>665</v>
      </c>
      <c r="L523" s="363">
        <v>377641</v>
      </c>
      <c r="M523" s="382">
        <v>44593</v>
      </c>
      <c r="N523" s="70">
        <f t="shared" si="49"/>
        <v>2</v>
      </c>
      <c r="O523" s="70">
        <f t="shared" si="50"/>
        <v>2</v>
      </c>
      <c r="P523" s="135" t="str">
        <f t="shared" si="51"/>
        <v>Gastos_com_Pessoal</v>
      </c>
    </row>
    <row r="524" spans="1:16" ht="25.5" x14ac:dyDescent="0.2">
      <c r="A524" s="374">
        <f t="shared" si="52"/>
        <v>521</v>
      </c>
      <c r="B524" s="375">
        <v>44593</v>
      </c>
      <c r="C524" s="376">
        <v>44593</v>
      </c>
      <c r="D524" s="377" t="s">
        <v>96</v>
      </c>
      <c r="E524" s="377" t="s">
        <v>181</v>
      </c>
      <c r="F524" s="378">
        <v>2546.08</v>
      </c>
      <c r="G524" s="377" t="s">
        <v>1209</v>
      </c>
      <c r="H524" s="377" t="s">
        <v>546</v>
      </c>
      <c r="I524" s="381" t="s">
        <v>1210</v>
      </c>
      <c r="J524" s="380" t="s">
        <v>665</v>
      </c>
      <c r="K524" s="381" t="s">
        <v>665</v>
      </c>
      <c r="L524" s="380">
        <v>377641</v>
      </c>
      <c r="M524" s="385">
        <v>44593</v>
      </c>
      <c r="N524" s="70">
        <f t="shared" si="49"/>
        <v>2</v>
      </c>
      <c r="O524" s="70">
        <f t="shared" si="50"/>
        <v>2</v>
      </c>
      <c r="P524" s="135" t="str">
        <f t="shared" si="51"/>
        <v>Gastos_com_Pessoal</v>
      </c>
    </row>
    <row r="525" spans="1:16" ht="25.5" x14ac:dyDescent="0.2">
      <c r="A525" s="374">
        <f t="shared" si="52"/>
        <v>522</v>
      </c>
      <c r="B525" s="358">
        <v>44593</v>
      </c>
      <c r="C525" s="383">
        <v>44593</v>
      </c>
      <c r="D525" s="360" t="s">
        <v>96</v>
      </c>
      <c r="E525" s="360" t="s">
        <v>183</v>
      </c>
      <c r="F525" s="361">
        <v>889.31</v>
      </c>
      <c r="G525" s="360" t="s">
        <v>1211</v>
      </c>
      <c r="H525" s="360" t="s">
        <v>546</v>
      </c>
      <c r="I525" s="364" t="s">
        <v>1210</v>
      </c>
      <c r="J525" s="363" t="s">
        <v>665</v>
      </c>
      <c r="K525" s="364" t="s">
        <v>665</v>
      </c>
      <c r="L525" s="363">
        <v>377641</v>
      </c>
      <c r="M525" s="382">
        <v>44593</v>
      </c>
      <c r="N525" s="70">
        <f t="shared" si="49"/>
        <v>2</v>
      </c>
      <c r="O525" s="70">
        <f t="shared" si="50"/>
        <v>2</v>
      </c>
      <c r="P525" s="135" t="str">
        <f t="shared" si="51"/>
        <v>Gastos_com_Pessoal</v>
      </c>
    </row>
    <row r="526" spans="1:16" ht="25.5" x14ac:dyDescent="0.2">
      <c r="A526" s="374">
        <f t="shared" si="52"/>
        <v>523</v>
      </c>
      <c r="B526" s="375">
        <v>44593</v>
      </c>
      <c r="C526" s="376">
        <v>44593</v>
      </c>
      <c r="D526" s="377" t="s">
        <v>96</v>
      </c>
      <c r="E526" s="377" t="s">
        <v>181</v>
      </c>
      <c r="F526" s="378">
        <v>1251.3800000000001</v>
      </c>
      <c r="G526" s="362" t="s">
        <v>1212</v>
      </c>
      <c r="H526" s="377" t="s">
        <v>546</v>
      </c>
      <c r="I526" s="364" t="s">
        <v>1213</v>
      </c>
      <c r="J526" s="363" t="s">
        <v>665</v>
      </c>
      <c r="K526" s="364" t="s">
        <v>665</v>
      </c>
      <c r="L526" s="363">
        <v>377641</v>
      </c>
      <c r="M526" s="382">
        <v>44593</v>
      </c>
      <c r="N526" s="70">
        <f t="shared" si="49"/>
        <v>2</v>
      </c>
      <c r="O526" s="70">
        <f t="shared" si="50"/>
        <v>2</v>
      </c>
      <c r="P526" s="135" t="str">
        <f t="shared" si="51"/>
        <v>Gastos_com_Pessoal</v>
      </c>
    </row>
    <row r="527" spans="1:16" ht="25.5" x14ac:dyDescent="0.2">
      <c r="A527" s="374">
        <f t="shared" si="52"/>
        <v>524</v>
      </c>
      <c r="B527" s="358">
        <v>44593</v>
      </c>
      <c r="C527" s="383">
        <v>44593</v>
      </c>
      <c r="D527" s="360" t="s">
        <v>96</v>
      </c>
      <c r="E527" s="360" t="s">
        <v>183</v>
      </c>
      <c r="F527" s="361">
        <v>417.14</v>
      </c>
      <c r="G527" s="360" t="s">
        <v>1214</v>
      </c>
      <c r="H527" s="360" t="s">
        <v>546</v>
      </c>
      <c r="I527" s="364" t="s">
        <v>1213</v>
      </c>
      <c r="J527" s="363" t="s">
        <v>665</v>
      </c>
      <c r="K527" s="364" t="s">
        <v>665</v>
      </c>
      <c r="L527" s="363">
        <v>377641</v>
      </c>
      <c r="M527" s="382">
        <v>44593</v>
      </c>
      <c r="N527" s="70">
        <f t="shared" si="49"/>
        <v>2</v>
      </c>
      <c r="O527" s="70">
        <f t="shared" si="50"/>
        <v>2</v>
      </c>
      <c r="P527" s="135" t="str">
        <f t="shared" si="51"/>
        <v>Gastos_com_Pessoal</v>
      </c>
    </row>
    <row r="528" spans="1:16" ht="25.5" x14ac:dyDescent="0.2">
      <c r="A528" s="374">
        <f t="shared" si="52"/>
        <v>525</v>
      </c>
      <c r="B528" s="358">
        <v>44593</v>
      </c>
      <c r="C528" s="383">
        <v>44593</v>
      </c>
      <c r="D528" s="360" t="s">
        <v>96</v>
      </c>
      <c r="E528" s="360" t="s">
        <v>181</v>
      </c>
      <c r="F528" s="361">
        <v>2415.6799999999998</v>
      </c>
      <c r="G528" s="360" t="s">
        <v>1215</v>
      </c>
      <c r="H528" s="360" t="s">
        <v>546</v>
      </c>
      <c r="I528" s="364" t="s">
        <v>1216</v>
      </c>
      <c r="J528" s="363" t="s">
        <v>665</v>
      </c>
      <c r="K528" s="364" t="s">
        <v>665</v>
      </c>
      <c r="L528" s="363">
        <v>377641</v>
      </c>
      <c r="M528" s="382">
        <v>44593</v>
      </c>
      <c r="N528" s="70">
        <f t="shared" si="49"/>
        <v>2</v>
      </c>
      <c r="O528" s="70">
        <f t="shared" si="50"/>
        <v>2</v>
      </c>
      <c r="P528" s="135" t="str">
        <f t="shared" si="51"/>
        <v>Gastos_com_Pessoal</v>
      </c>
    </row>
    <row r="529" spans="1:16" ht="25.5" x14ac:dyDescent="0.2">
      <c r="A529" s="374">
        <f t="shared" si="52"/>
        <v>526</v>
      </c>
      <c r="B529" s="358">
        <v>44593</v>
      </c>
      <c r="C529" s="383">
        <v>44593</v>
      </c>
      <c r="D529" s="360" t="s">
        <v>96</v>
      </c>
      <c r="E529" s="360" t="s">
        <v>183</v>
      </c>
      <c r="F529" s="361">
        <v>858.73</v>
      </c>
      <c r="G529" s="360" t="s">
        <v>1217</v>
      </c>
      <c r="H529" s="360" t="s">
        <v>546</v>
      </c>
      <c r="I529" s="364" t="s">
        <v>1216</v>
      </c>
      <c r="J529" s="363" t="s">
        <v>665</v>
      </c>
      <c r="K529" s="364" t="s">
        <v>665</v>
      </c>
      <c r="L529" s="363">
        <v>377641</v>
      </c>
      <c r="M529" s="382">
        <v>44593</v>
      </c>
      <c r="N529" s="70">
        <f t="shared" si="49"/>
        <v>2</v>
      </c>
      <c r="O529" s="70">
        <f t="shared" si="50"/>
        <v>2</v>
      </c>
      <c r="P529" s="135" t="str">
        <f t="shared" si="51"/>
        <v>Gastos_com_Pessoal</v>
      </c>
    </row>
    <row r="530" spans="1:16" ht="25.5" x14ac:dyDescent="0.2">
      <c r="A530" s="374">
        <f t="shared" si="52"/>
        <v>527</v>
      </c>
      <c r="B530" s="358">
        <v>44593</v>
      </c>
      <c r="C530" s="383">
        <v>44593</v>
      </c>
      <c r="D530" s="360" t="s">
        <v>96</v>
      </c>
      <c r="E530" s="360" t="s">
        <v>181</v>
      </c>
      <c r="F530" s="361">
        <v>2650.43</v>
      </c>
      <c r="G530" s="360" t="s">
        <v>1218</v>
      </c>
      <c r="H530" s="360" t="s">
        <v>122</v>
      </c>
      <c r="I530" s="364" t="s">
        <v>1219</v>
      </c>
      <c r="J530" s="363" t="s">
        <v>665</v>
      </c>
      <c r="K530" s="364" t="s">
        <v>665</v>
      </c>
      <c r="L530" s="363">
        <v>377641</v>
      </c>
      <c r="M530" s="382">
        <v>44593</v>
      </c>
      <c r="N530" s="70">
        <f t="shared" si="49"/>
        <v>2</v>
      </c>
      <c r="O530" s="70">
        <f t="shared" si="50"/>
        <v>2</v>
      </c>
      <c r="P530" s="135" t="str">
        <f t="shared" si="51"/>
        <v>Gastos_com_Pessoal</v>
      </c>
    </row>
    <row r="531" spans="1:16" ht="25.5" x14ac:dyDescent="0.2">
      <c r="A531" s="374">
        <f t="shared" si="52"/>
        <v>528</v>
      </c>
      <c r="B531" s="358">
        <v>44593</v>
      </c>
      <c r="C531" s="383">
        <v>44593</v>
      </c>
      <c r="D531" s="360" t="s">
        <v>96</v>
      </c>
      <c r="E531" s="360" t="s">
        <v>183</v>
      </c>
      <c r="F531" s="361">
        <v>959.26</v>
      </c>
      <c r="G531" s="360" t="s">
        <v>1220</v>
      </c>
      <c r="H531" s="360" t="s">
        <v>122</v>
      </c>
      <c r="I531" s="364" t="s">
        <v>1219</v>
      </c>
      <c r="J531" s="363" t="s">
        <v>665</v>
      </c>
      <c r="K531" s="364" t="s">
        <v>665</v>
      </c>
      <c r="L531" s="363">
        <v>377641</v>
      </c>
      <c r="M531" s="382">
        <v>44593</v>
      </c>
      <c r="N531" s="70">
        <f t="shared" si="49"/>
        <v>2</v>
      </c>
      <c r="O531" s="70">
        <f t="shared" si="50"/>
        <v>2</v>
      </c>
      <c r="P531" s="135" t="str">
        <f t="shared" si="51"/>
        <v>Gastos_com_Pessoal</v>
      </c>
    </row>
    <row r="532" spans="1:16" ht="25.5" x14ac:dyDescent="0.2">
      <c r="A532" s="374">
        <f t="shared" si="52"/>
        <v>529</v>
      </c>
      <c r="B532" s="358">
        <v>44593</v>
      </c>
      <c r="C532" s="383">
        <v>44593</v>
      </c>
      <c r="D532" s="360" t="s">
        <v>96</v>
      </c>
      <c r="E532" s="360" t="s">
        <v>181</v>
      </c>
      <c r="F532" s="361">
        <v>2470.54</v>
      </c>
      <c r="G532" s="360" t="s">
        <v>1221</v>
      </c>
      <c r="H532" s="360" t="s">
        <v>122</v>
      </c>
      <c r="I532" s="364" t="s">
        <v>1222</v>
      </c>
      <c r="J532" s="363" t="s">
        <v>665</v>
      </c>
      <c r="K532" s="364" t="s">
        <v>665</v>
      </c>
      <c r="L532" s="363">
        <v>377641</v>
      </c>
      <c r="M532" s="382">
        <v>44593</v>
      </c>
      <c r="N532" s="70">
        <f t="shared" si="49"/>
        <v>2</v>
      </c>
      <c r="O532" s="70">
        <f t="shared" si="50"/>
        <v>2</v>
      </c>
      <c r="P532" s="135" t="str">
        <f t="shared" si="51"/>
        <v>Gastos_com_Pessoal</v>
      </c>
    </row>
    <row r="533" spans="1:16" ht="25.5" x14ac:dyDescent="0.2">
      <c r="A533" s="374">
        <f t="shared" si="52"/>
        <v>530</v>
      </c>
      <c r="B533" s="358">
        <v>44593</v>
      </c>
      <c r="C533" s="383">
        <v>44593</v>
      </c>
      <c r="D533" s="360" t="s">
        <v>96</v>
      </c>
      <c r="E533" s="360" t="s">
        <v>183</v>
      </c>
      <c r="F533" s="361">
        <v>881.55</v>
      </c>
      <c r="G533" s="360" t="s">
        <v>1223</v>
      </c>
      <c r="H533" s="360" t="s">
        <v>122</v>
      </c>
      <c r="I533" s="364" t="s">
        <v>1222</v>
      </c>
      <c r="J533" s="363" t="s">
        <v>665</v>
      </c>
      <c r="K533" s="364" t="s">
        <v>665</v>
      </c>
      <c r="L533" s="363">
        <v>377641</v>
      </c>
      <c r="M533" s="382">
        <v>44593</v>
      </c>
      <c r="N533" s="70">
        <f t="shared" si="49"/>
        <v>2</v>
      </c>
      <c r="O533" s="70">
        <f t="shared" si="50"/>
        <v>2</v>
      </c>
      <c r="P533" s="135" t="str">
        <f t="shared" si="51"/>
        <v>Gastos_com_Pessoal</v>
      </c>
    </row>
    <row r="534" spans="1:16" ht="25.5" x14ac:dyDescent="0.2">
      <c r="A534" s="374">
        <f t="shared" si="52"/>
        <v>531</v>
      </c>
      <c r="B534" s="358">
        <v>44593</v>
      </c>
      <c r="C534" s="383">
        <v>44593</v>
      </c>
      <c r="D534" s="360" t="s">
        <v>96</v>
      </c>
      <c r="E534" s="360" t="s">
        <v>181</v>
      </c>
      <c r="F534" s="361">
        <v>2416.75</v>
      </c>
      <c r="G534" s="360" t="s">
        <v>1224</v>
      </c>
      <c r="H534" s="360" t="s">
        <v>546</v>
      </c>
      <c r="I534" s="364" t="s">
        <v>1225</v>
      </c>
      <c r="J534" s="363" t="s">
        <v>665</v>
      </c>
      <c r="K534" s="364" t="s">
        <v>665</v>
      </c>
      <c r="L534" s="363">
        <v>377641</v>
      </c>
      <c r="M534" s="382">
        <v>44593</v>
      </c>
      <c r="N534" s="70">
        <f t="shared" si="49"/>
        <v>2</v>
      </c>
      <c r="O534" s="70">
        <f t="shared" si="50"/>
        <v>2</v>
      </c>
      <c r="P534" s="135" t="str">
        <f t="shared" si="51"/>
        <v>Gastos_com_Pessoal</v>
      </c>
    </row>
    <row r="535" spans="1:16" ht="25.5" x14ac:dyDescent="0.2">
      <c r="A535" s="374">
        <f t="shared" si="52"/>
        <v>532</v>
      </c>
      <c r="B535" s="358">
        <v>44593</v>
      </c>
      <c r="C535" s="383">
        <v>44593</v>
      </c>
      <c r="D535" s="360" t="s">
        <v>96</v>
      </c>
      <c r="E535" s="360" t="s">
        <v>183</v>
      </c>
      <c r="F535" s="361">
        <v>859.48</v>
      </c>
      <c r="G535" s="360" t="s">
        <v>1226</v>
      </c>
      <c r="H535" s="360" t="s">
        <v>546</v>
      </c>
      <c r="I535" s="364" t="s">
        <v>1225</v>
      </c>
      <c r="J535" s="363" t="s">
        <v>665</v>
      </c>
      <c r="K535" s="364" t="s">
        <v>665</v>
      </c>
      <c r="L535" s="363">
        <v>377641</v>
      </c>
      <c r="M535" s="382">
        <v>44593</v>
      </c>
      <c r="N535" s="70">
        <f t="shared" si="49"/>
        <v>2</v>
      </c>
      <c r="O535" s="70">
        <f t="shared" si="50"/>
        <v>2</v>
      </c>
      <c r="P535" s="135" t="str">
        <f t="shared" si="51"/>
        <v>Gastos_com_Pessoal</v>
      </c>
    </row>
    <row r="536" spans="1:16" ht="25.5" x14ac:dyDescent="0.2">
      <c r="A536" s="374">
        <f t="shared" si="52"/>
        <v>533</v>
      </c>
      <c r="B536" s="358">
        <v>44593</v>
      </c>
      <c r="C536" s="383">
        <v>44593</v>
      </c>
      <c r="D536" s="360" t="s">
        <v>96</v>
      </c>
      <c r="E536" s="360" t="s">
        <v>181</v>
      </c>
      <c r="F536" s="361">
        <v>2745.72</v>
      </c>
      <c r="G536" s="360" t="s">
        <v>1227</v>
      </c>
      <c r="H536" s="360" t="s">
        <v>122</v>
      </c>
      <c r="I536" s="364" t="s">
        <v>1228</v>
      </c>
      <c r="J536" s="363" t="s">
        <v>665</v>
      </c>
      <c r="K536" s="364" t="s">
        <v>665</v>
      </c>
      <c r="L536" s="363">
        <v>377641</v>
      </c>
      <c r="M536" s="382">
        <v>44593</v>
      </c>
      <c r="N536" s="70">
        <f t="shared" si="49"/>
        <v>2</v>
      </c>
      <c r="O536" s="70">
        <f t="shared" si="50"/>
        <v>2</v>
      </c>
      <c r="P536" s="135" t="str">
        <f t="shared" si="51"/>
        <v>Gastos_com_Pessoal</v>
      </c>
    </row>
    <row r="537" spans="1:16" ht="25.5" x14ac:dyDescent="0.2">
      <c r="A537" s="374">
        <f t="shared" si="52"/>
        <v>534</v>
      </c>
      <c r="B537" s="358">
        <v>44593</v>
      </c>
      <c r="C537" s="383">
        <v>44593</v>
      </c>
      <c r="D537" s="360" t="s">
        <v>96</v>
      </c>
      <c r="E537" s="360" t="s">
        <v>183</v>
      </c>
      <c r="F537" s="361">
        <v>972.5</v>
      </c>
      <c r="G537" s="360" t="s">
        <v>1229</v>
      </c>
      <c r="H537" s="360" t="s">
        <v>122</v>
      </c>
      <c r="I537" s="364" t="s">
        <v>1228</v>
      </c>
      <c r="J537" s="363" t="s">
        <v>665</v>
      </c>
      <c r="K537" s="364" t="s">
        <v>665</v>
      </c>
      <c r="L537" s="398">
        <v>377641</v>
      </c>
      <c r="M537" s="382">
        <v>44593</v>
      </c>
      <c r="N537" s="70">
        <f t="shared" si="49"/>
        <v>2</v>
      </c>
      <c r="O537" s="70">
        <f t="shared" si="50"/>
        <v>2</v>
      </c>
      <c r="P537" s="135" t="str">
        <f t="shared" si="51"/>
        <v>Gastos_com_Pessoal</v>
      </c>
    </row>
    <row r="538" spans="1:16" ht="25.5" x14ac:dyDescent="0.2">
      <c r="A538" s="374">
        <f t="shared" si="52"/>
        <v>535</v>
      </c>
      <c r="B538" s="358">
        <v>44593</v>
      </c>
      <c r="C538" s="383">
        <v>44593</v>
      </c>
      <c r="D538" s="360" t="s">
        <v>96</v>
      </c>
      <c r="E538" s="360" t="s">
        <v>181</v>
      </c>
      <c r="F538" s="361">
        <v>1752.6</v>
      </c>
      <c r="G538" s="362" t="s">
        <v>1230</v>
      </c>
      <c r="H538" s="360" t="s">
        <v>546</v>
      </c>
      <c r="I538" s="364" t="s">
        <v>1231</v>
      </c>
      <c r="J538" s="363" t="s">
        <v>665</v>
      </c>
      <c r="K538" s="364" t="s">
        <v>665</v>
      </c>
      <c r="L538" s="363">
        <v>377641</v>
      </c>
      <c r="M538" s="382">
        <v>44593</v>
      </c>
      <c r="N538" s="70">
        <f t="shared" si="49"/>
        <v>2</v>
      </c>
      <c r="O538" s="70">
        <f t="shared" si="50"/>
        <v>2</v>
      </c>
      <c r="P538" s="135" t="str">
        <f t="shared" si="51"/>
        <v>Gastos_com_Pessoal</v>
      </c>
    </row>
    <row r="539" spans="1:16" ht="25.5" x14ac:dyDescent="0.2">
      <c r="A539" s="374">
        <f t="shared" si="52"/>
        <v>536</v>
      </c>
      <c r="B539" s="358">
        <v>44593</v>
      </c>
      <c r="C539" s="383">
        <v>44593</v>
      </c>
      <c r="D539" s="360" t="s">
        <v>96</v>
      </c>
      <c r="E539" s="360" t="s">
        <v>183</v>
      </c>
      <c r="F539" s="361">
        <v>596.21</v>
      </c>
      <c r="G539" s="360" t="s">
        <v>1232</v>
      </c>
      <c r="H539" s="360" t="s">
        <v>546</v>
      </c>
      <c r="I539" s="364" t="s">
        <v>1231</v>
      </c>
      <c r="J539" s="363" t="s">
        <v>665</v>
      </c>
      <c r="K539" s="364" t="s">
        <v>665</v>
      </c>
      <c r="L539" s="363">
        <v>377641</v>
      </c>
      <c r="M539" s="382">
        <v>44593</v>
      </c>
      <c r="N539" s="70">
        <f t="shared" si="49"/>
        <v>2</v>
      </c>
      <c r="O539" s="70">
        <f t="shared" si="50"/>
        <v>2</v>
      </c>
      <c r="P539" s="135" t="str">
        <f t="shared" si="51"/>
        <v>Gastos_com_Pessoal</v>
      </c>
    </row>
    <row r="540" spans="1:16" s="489" customFormat="1" ht="36" x14ac:dyDescent="0.2">
      <c r="A540" s="461">
        <f t="shared" si="52"/>
        <v>537</v>
      </c>
      <c r="B540" s="462">
        <v>44594</v>
      </c>
      <c r="C540" s="463">
        <v>44593</v>
      </c>
      <c r="D540" s="464" t="s">
        <v>107</v>
      </c>
      <c r="E540" s="464" t="s">
        <v>346</v>
      </c>
      <c r="F540" s="465">
        <v>-267</v>
      </c>
      <c r="G540" s="464" t="s">
        <v>1233</v>
      </c>
      <c r="H540" s="464" t="s">
        <v>128</v>
      </c>
      <c r="I540" s="467" t="s">
        <v>551</v>
      </c>
      <c r="J540" s="467" t="s">
        <v>629</v>
      </c>
      <c r="K540" s="467" t="s">
        <v>883</v>
      </c>
      <c r="L540" s="467">
        <v>75556595</v>
      </c>
      <c r="M540" s="487">
        <v>44593</v>
      </c>
      <c r="N540" s="488">
        <f t="shared" si="49"/>
        <v>2</v>
      </c>
      <c r="O540" s="488">
        <f t="shared" si="50"/>
        <v>2</v>
      </c>
      <c r="P540" s="135" t="str">
        <f t="shared" si="51"/>
        <v>Gastos_Gerais</v>
      </c>
    </row>
    <row r="541" spans="1:16" ht="25.5" x14ac:dyDescent="0.2">
      <c r="A541" s="374">
        <f t="shared" si="52"/>
        <v>538</v>
      </c>
      <c r="B541" s="358">
        <v>44595</v>
      </c>
      <c r="C541" s="383">
        <v>44562</v>
      </c>
      <c r="D541" s="360" t="s">
        <v>96</v>
      </c>
      <c r="E541" s="360" t="s">
        <v>98</v>
      </c>
      <c r="F541" s="361">
        <v>89378</v>
      </c>
      <c r="G541" s="360" t="s">
        <v>1234</v>
      </c>
      <c r="H541" s="360" t="s">
        <v>120</v>
      </c>
      <c r="I541" s="364" t="s">
        <v>553</v>
      </c>
      <c r="J541" s="363" t="s">
        <v>629</v>
      </c>
      <c r="K541" s="364" t="s">
        <v>1235</v>
      </c>
      <c r="L541" s="363"/>
      <c r="M541" s="382">
        <v>44595</v>
      </c>
      <c r="N541" s="70">
        <f t="shared" si="49"/>
        <v>2</v>
      </c>
      <c r="O541" s="70">
        <f t="shared" si="50"/>
        <v>1</v>
      </c>
      <c r="P541" s="135" t="str">
        <f t="shared" si="51"/>
        <v>Gastos_com_Pessoal</v>
      </c>
    </row>
    <row r="542" spans="1:16" ht="25.5" x14ac:dyDescent="0.2">
      <c r="A542" s="374">
        <f t="shared" si="52"/>
        <v>539</v>
      </c>
      <c r="B542" s="358">
        <v>44595</v>
      </c>
      <c r="C542" s="383">
        <v>44593</v>
      </c>
      <c r="D542" s="360" t="s">
        <v>107</v>
      </c>
      <c r="E542" s="360" t="s">
        <v>278</v>
      </c>
      <c r="F542" s="361">
        <v>190</v>
      </c>
      <c r="G542" s="360" t="s">
        <v>1236</v>
      </c>
      <c r="H542" s="360" t="s">
        <v>119</v>
      </c>
      <c r="I542" s="364" t="s">
        <v>1237</v>
      </c>
      <c r="J542" s="363" t="s">
        <v>882</v>
      </c>
      <c r="K542" s="364" t="s">
        <v>883</v>
      </c>
      <c r="L542" s="363" t="s">
        <v>553</v>
      </c>
      <c r="M542" s="382">
        <v>44595</v>
      </c>
      <c r="N542" s="70">
        <f t="shared" si="49"/>
        <v>2</v>
      </c>
      <c r="O542" s="70">
        <f t="shared" si="50"/>
        <v>2</v>
      </c>
      <c r="P542" s="135" t="str">
        <f t="shared" si="51"/>
        <v>Gastos_Gerais</v>
      </c>
    </row>
    <row r="543" spans="1:16" ht="25.5" x14ac:dyDescent="0.2">
      <c r="A543" s="374">
        <f t="shared" si="52"/>
        <v>540</v>
      </c>
      <c r="B543" s="358">
        <v>44596</v>
      </c>
      <c r="C543" s="383">
        <v>44562</v>
      </c>
      <c r="D543" s="360" t="s">
        <v>96</v>
      </c>
      <c r="E543" s="360" t="s">
        <v>98</v>
      </c>
      <c r="F543" s="361">
        <v>1189</v>
      </c>
      <c r="G543" s="360" t="s">
        <v>1238</v>
      </c>
      <c r="H543" s="360" t="s">
        <v>120</v>
      </c>
      <c r="I543" s="364" t="s">
        <v>1239</v>
      </c>
      <c r="J543" s="363" t="s">
        <v>629</v>
      </c>
      <c r="K543" s="364" t="s">
        <v>672</v>
      </c>
      <c r="L543" s="363" t="s">
        <v>1240</v>
      </c>
      <c r="M543" s="382">
        <v>44596</v>
      </c>
      <c r="N543" s="70">
        <f t="shared" si="49"/>
        <v>2</v>
      </c>
      <c r="O543" s="70">
        <f t="shared" si="50"/>
        <v>1</v>
      </c>
      <c r="P543" s="135" t="str">
        <f t="shared" si="51"/>
        <v>Gastos_com_Pessoal</v>
      </c>
    </row>
    <row r="544" spans="1:16" s="325" customFormat="1" ht="25.5" x14ac:dyDescent="0.2">
      <c r="A544" s="374">
        <f t="shared" si="52"/>
        <v>541</v>
      </c>
      <c r="B544" s="358">
        <v>44596</v>
      </c>
      <c r="C544" s="383">
        <v>44562</v>
      </c>
      <c r="D544" s="360" t="s">
        <v>96</v>
      </c>
      <c r="E544" s="360" t="s">
        <v>98</v>
      </c>
      <c r="F544" s="361">
        <v>1668</v>
      </c>
      <c r="G544" s="360" t="s">
        <v>1238</v>
      </c>
      <c r="H544" s="360" t="s">
        <v>120</v>
      </c>
      <c r="I544" s="364" t="s">
        <v>1241</v>
      </c>
      <c r="J544" s="363" t="s">
        <v>629</v>
      </c>
      <c r="K544" s="364" t="s">
        <v>672</v>
      </c>
      <c r="L544" s="363" t="s">
        <v>1242</v>
      </c>
      <c r="M544" s="382">
        <v>44596</v>
      </c>
      <c r="N544" s="70">
        <f t="shared" si="49"/>
        <v>2</v>
      </c>
      <c r="O544" s="70">
        <f t="shared" si="50"/>
        <v>1</v>
      </c>
      <c r="P544" s="135" t="str">
        <f t="shared" si="51"/>
        <v>Gastos_com_Pessoal</v>
      </c>
    </row>
    <row r="545" spans="1:16" ht="25.5" x14ac:dyDescent="0.2">
      <c r="A545" s="374">
        <f t="shared" si="52"/>
        <v>542</v>
      </c>
      <c r="B545" s="370">
        <v>44596</v>
      </c>
      <c r="C545" s="371">
        <v>44562</v>
      </c>
      <c r="D545" s="362" t="s">
        <v>96</v>
      </c>
      <c r="E545" s="362" t="s">
        <v>98</v>
      </c>
      <c r="F545" s="372">
        <v>5486</v>
      </c>
      <c r="G545" s="360" t="s">
        <v>1238</v>
      </c>
      <c r="H545" s="362" t="s">
        <v>132</v>
      </c>
      <c r="I545" s="364" t="s">
        <v>1243</v>
      </c>
      <c r="J545" s="364" t="s">
        <v>629</v>
      </c>
      <c r="K545" s="364" t="s">
        <v>672</v>
      </c>
      <c r="L545" s="364" t="s">
        <v>1244</v>
      </c>
      <c r="M545" s="373">
        <v>44596</v>
      </c>
      <c r="N545" s="70">
        <f t="shared" si="49"/>
        <v>2</v>
      </c>
      <c r="O545" s="70">
        <f t="shared" si="50"/>
        <v>1</v>
      </c>
      <c r="P545" s="135" t="str">
        <f t="shared" si="51"/>
        <v>Gastos_com_Pessoal</v>
      </c>
    </row>
    <row r="546" spans="1:16" ht="25.5" x14ac:dyDescent="0.2">
      <c r="A546" s="374">
        <f t="shared" si="52"/>
        <v>543</v>
      </c>
      <c r="B546" s="358">
        <v>44596</v>
      </c>
      <c r="C546" s="383">
        <v>44562</v>
      </c>
      <c r="D546" s="360" t="s">
        <v>96</v>
      </c>
      <c r="E546" s="360" t="s">
        <v>98</v>
      </c>
      <c r="F546" s="361">
        <v>1989</v>
      </c>
      <c r="G546" s="360" t="s">
        <v>1245</v>
      </c>
      <c r="H546" s="360" t="s">
        <v>122</v>
      </c>
      <c r="I546" s="364" t="s">
        <v>1246</v>
      </c>
      <c r="J546" s="363" t="s">
        <v>629</v>
      </c>
      <c r="K546" s="364" t="s">
        <v>672</v>
      </c>
      <c r="L546" s="363" t="s">
        <v>1247</v>
      </c>
      <c r="M546" s="382">
        <v>44596</v>
      </c>
      <c r="N546" s="70">
        <f t="shared" si="49"/>
        <v>2</v>
      </c>
      <c r="O546" s="70">
        <f t="shared" si="50"/>
        <v>1</v>
      </c>
      <c r="P546" s="135" t="str">
        <f t="shared" si="51"/>
        <v>Gastos_com_Pessoal</v>
      </c>
    </row>
    <row r="547" spans="1:16" ht="25.5" x14ac:dyDescent="0.2">
      <c r="A547" s="374">
        <f t="shared" si="52"/>
        <v>544</v>
      </c>
      <c r="B547" s="375">
        <v>44596</v>
      </c>
      <c r="C547" s="376">
        <v>44562</v>
      </c>
      <c r="D547" s="377" t="s">
        <v>96</v>
      </c>
      <c r="E547" s="377" t="s">
        <v>98</v>
      </c>
      <c r="F547" s="378">
        <v>1846</v>
      </c>
      <c r="G547" s="377" t="s">
        <v>1238</v>
      </c>
      <c r="H547" s="377" t="s">
        <v>123</v>
      </c>
      <c r="I547" s="381" t="s">
        <v>1248</v>
      </c>
      <c r="J547" s="380" t="s">
        <v>629</v>
      </c>
      <c r="K547" s="381" t="s">
        <v>672</v>
      </c>
      <c r="L547" s="380" t="s">
        <v>1249</v>
      </c>
      <c r="M547" s="385">
        <v>44596</v>
      </c>
      <c r="N547" s="70">
        <f t="shared" si="49"/>
        <v>2</v>
      </c>
      <c r="O547" s="70">
        <f t="shared" si="50"/>
        <v>1</v>
      </c>
      <c r="P547" s="135" t="str">
        <f t="shared" si="51"/>
        <v>Gastos_com_Pessoal</v>
      </c>
    </row>
    <row r="548" spans="1:16" ht="48" x14ac:dyDescent="0.2">
      <c r="A548" s="374">
        <f t="shared" si="52"/>
        <v>545</v>
      </c>
      <c r="B548" s="462">
        <v>44596</v>
      </c>
      <c r="C548" s="463">
        <v>44562</v>
      </c>
      <c r="D548" s="464" t="s">
        <v>96</v>
      </c>
      <c r="E548" s="464" t="s">
        <v>98</v>
      </c>
      <c r="F548" s="465">
        <v>1336190</v>
      </c>
      <c r="G548" s="464" t="s">
        <v>1250</v>
      </c>
      <c r="H548" s="377" t="s">
        <v>119</v>
      </c>
      <c r="I548" s="381" t="s">
        <v>553</v>
      </c>
      <c r="J548" s="363" t="s">
        <v>629</v>
      </c>
      <c r="K548" s="364" t="s">
        <v>1235</v>
      </c>
      <c r="L548" s="380">
        <v>554253522</v>
      </c>
      <c r="M548" s="385">
        <v>44596</v>
      </c>
      <c r="N548" s="70">
        <f t="shared" ref="N548:N549" si="53">IF(B548=0,0,IF(YEAR(B548)=$O$1,MONTH(B548)-$N$1+1,(YEAR(B548)-$O$1)*12-$N$1+1+MONTH(B548)))</f>
        <v>2</v>
      </c>
      <c r="O548" s="70">
        <f t="shared" ref="O548:O549" si="54">IF(C548=0,0,IF(YEAR(C548)=$O$1,MONTH(C548)-$N$1+1,(YEAR(C548)-$O$1)*12-$N$1+1+MONTH(C548)))</f>
        <v>1</v>
      </c>
      <c r="P548" s="135" t="str">
        <f t="shared" ref="P548:P549" si="55">SUBSTITUTE(D548," ","_")</f>
        <v>Gastos_com_Pessoal</v>
      </c>
    </row>
    <row r="549" spans="1:16" ht="36" x14ac:dyDescent="0.2">
      <c r="A549" s="374">
        <f t="shared" si="52"/>
        <v>546</v>
      </c>
      <c r="B549" s="462">
        <v>44596</v>
      </c>
      <c r="C549" s="463">
        <v>44562</v>
      </c>
      <c r="D549" s="464" t="s">
        <v>96</v>
      </c>
      <c r="E549" s="464" t="s">
        <v>98</v>
      </c>
      <c r="F549" s="465">
        <v>855778</v>
      </c>
      <c r="G549" s="464" t="s">
        <v>1251</v>
      </c>
      <c r="H549" s="377" t="s">
        <v>119</v>
      </c>
      <c r="I549" s="381" t="s">
        <v>553</v>
      </c>
      <c r="J549" s="363" t="s">
        <v>629</v>
      </c>
      <c r="K549" s="364" t="s">
        <v>1235</v>
      </c>
      <c r="L549" s="380">
        <v>554312905</v>
      </c>
      <c r="M549" s="385">
        <v>44596</v>
      </c>
      <c r="N549" s="70">
        <f t="shared" si="53"/>
        <v>2</v>
      </c>
      <c r="O549" s="70">
        <f t="shared" si="54"/>
        <v>1</v>
      </c>
      <c r="P549" s="135" t="str">
        <f t="shared" si="55"/>
        <v>Gastos_com_Pessoal</v>
      </c>
    </row>
    <row r="550" spans="1:16" ht="24" x14ac:dyDescent="0.2">
      <c r="A550" s="374">
        <f t="shared" ref="A550:A566" si="56">IF(B550="","",ROW()-ROW($A$3))</f>
        <v>547</v>
      </c>
      <c r="B550" s="358">
        <v>44596</v>
      </c>
      <c r="C550" s="383">
        <v>44593</v>
      </c>
      <c r="D550" s="360" t="s">
        <v>85</v>
      </c>
      <c r="E550" s="360" t="s">
        <v>91</v>
      </c>
      <c r="F550" s="361">
        <v>0.71</v>
      </c>
      <c r="G550" s="360" t="s">
        <v>1252</v>
      </c>
      <c r="H550" s="360" t="s">
        <v>120</v>
      </c>
      <c r="I550" s="364" t="s">
        <v>551</v>
      </c>
      <c r="J550" s="363" t="s">
        <v>1253</v>
      </c>
      <c r="K550" s="364" t="s">
        <v>883</v>
      </c>
      <c r="L550" s="363" t="s">
        <v>553</v>
      </c>
      <c r="M550" s="382">
        <v>44596</v>
      </c>
      <c r="N550" s="70">
        <f t="shared" ref="N550:N604" si="57">IF(B550=0,0,IF(YEAR(B550)=$O$1,MONTH(B550)-$N$1+1,(YEAR(B550)-$O$1)*12-$N$1+1+MONTH(B550)))</f>
        <v>2</v>
      </c>
      <c r="O550" s="70">
        <f t="shared" ref="O550:O604" si="58">IF(C550=0,0,IF(YEAR(C550)=$O$1,MONTH(C550)-$N$1+1,(YEAR(C550)-$O$1)*12-$N$1+1+MONTH(C550)))</f>
        <v>2</v>
      </c>
      <c r="P550" s="135" t="str">
        <f t="shared" ref="P550:P604" si="59">SUBSTITUTE(D550," ","_")</f>
        <v>Receitas</v>
      </c>
    </row>
    <row r="551" spans="1:16" s="327" customFormat="1" ht="25.5" x14ac:dyDescent="0.2">
      <c r="A551" s="374">
        <f t="shared" si="56"/>
        <v>548</v>
      </c>
      <c r="B551" s="370">
        <v>44599</v>
      </c>
      <c r="C551" s="371">
        <v>44562</v>
      </c>
      <c r="D551" s="362" t="s">
        <v>96</v>
      </c>
      <c r="E551" s="362" t="s">
        <v>98</v>
      </c>
      <c r="F551" s="372">
        <v>1850</v>
      </c>
      <c r="G551" s="362" t="s">
        <v>1238</v>
      </c>
      <c r="H551" s="362" t="s">
        <v>123</v>
      </c>
      <c r="I551" s="364" t="s">
        <v>1254</v>
      </c>
      <c r="J551" s="364" t="s">
        <v>629</v>
      </c>
      <c r="K551" s="364" t="s">
        <v>672</v>
      </c>
      <c r="L551" s="364" t="s">
        <v>1255</v>
      </c>
      <c r="M551" s="373">
        <v>44596</v>
      </c>
      <c r="N551" s="70">
        <f t="shared" si="57"/>
        <v>2</v>
      </c>
      <c r="O551" s="70">
        <f t="shared" si="58"/>
        <v>1</v>
      </c>
      <c r="P551" s="135" t="str">
        <f t="shared" si="59"/>
        <v>Gastos_com_Pessoal</v>
      </c>
    </row>
    <row r="552" spans="1:16" s="327" customFormat="1" ht="25.5" x14ac:dyDescent="0.2">
      <c r="A552" s="374">
        <f t="shared" si="56"/>
        <v>549</v>
      </c>
      <c r="B552" s="370">
        <v>44599</v>
      </c>
      <c r="C552" s="371">
        <v>44593</v>
      </c>
      <c r="D552" s="362" t="s">
        <v>96</v>
      </c>
      <c r="E552" s="362" t="s">
        <v>196</v>
      </c>
      <c r="F552" s="372">
        <v>162.4</v>
      </c>
      <c r="G552" s="360" t="s">
        <v>1256</v>
      </c>
      <c r="H552" s="362" t="s">
        <v>121</v>
      </c>
      <c r="I552" s="364" t="s">
        <v>1079</v>
      </c>
      <c r="J552" s="364" t="s">
        <v>609</v>
      </c>
      <c r="K552" s="364" t="s">
        <v>1257</v>
      </c>
      <c r="L552" s="364">
        <v>77432</v>
      </c>
      <c r="M552" s="373">
        <v>44596</v>
      </c>
      <c r="N552" s="70">
        <f t="shared" si="57"/>
        <v>2</v>
      </c>
      <c r="O552" s="70">
        <f t="shared" si="58"/>
        <v>2</v>
      </c>
      <c r="P552" s="135" t="str">
        <f t="shared" si="59"/>
        <v>Gastos_com_Pessoal</v>
      </c>
    </row>
    <row r="553" spans="1:16" ht="25.5" x14ac:dyDescent="0.2">
      <c r="A553" s="374">
        <f t="shared" si="56"/>
        <v>550</v>
      </c>
      <c r="B553" s="358">
        <v>44599</v>
      </c>
      <c r="C553" s="383">
        <v>44562</v>
      </c>
      <c r="D553" s="360" t="s">
        <v>96</v>
      </c>
      <c r="E553" s="360" t="s">
        <v>98</v>
      </c>
      <c r="F553" s="361">
        <v>2558</v>
      </c>
      <c r="G553" s="360" t="s">
        <v>1238</v>
      </c>
      <c r="H553" s="360" t="s">
        <v>123</v>
      </c>
      <c r="I553" s="364" t="s">
        <v>1258</v>
      </c>
      <c r="J553" s="363" t="s">
        <v>629</v>
      </c>
      <c r="K553" s="364" t="s">
        <v>672</v>
      </c>
      <c r="L553" s="363" t="s">
        <v>1259</v>
      </c>
      <c r="M553" s="382">
        <v>44596</v>
      </c>
      <c r="N553" s="70">
        <f t="shared" si="57"/>
        <v>2</v>
      </c>
      <c r="O553" s="70">
        <f t="shared" si="58"/>
        <v>1</v>
      </c>
      <c r="P553" s="135" t="str">
        <f t="shared" si="59"/>
        <v>Gastos_com_Pessoal</v>
      </c>
    </row>
    <row r="554" spans="1:16" ht="25.5" x14ac:dyDescent="0.2">
      <c r="A554" s="374">
        <f t="shared" si="56"/>
        <v>551</v>
      </c>
      <c r="B554" s="358">
        <v>44599</v>
      </c>
      <c r="C554" s="383">
        <v>44562</v>
      </c>
      <c r="D554" s="360" t="s">
        <v>96</v>
      </c>
      <c r="E554" s="360" t="s">
        <v>98</v>
      </c>
      <c r="F554" s="361">
        <v>2386</v>
      </c>
      <c r="G554" s="360" t="s">
        <v>1238</v>
      </c>
      <c r="H554" s="360" t="s">
        <v>588</v>
      </c>
      <c r="I554" s="364" t="s">
        <v>1260</v>
      </c>
      <c r="J554" s="363" t="s">
        <v>629</v>
      </c>
      <c r="K554" s="364" t="s">
        <v>672</v>
      </c>
      <c r="L554" s="363" t="s">
        <v>1261</v>
      </c>
      <c r="M554" s="382">
        <v>44596</v>
      </c>
      <c r="N554" s="70">
        <f t="shared" si="57"/>
        <v>2</v>
      </c>
      <c r="O554" s="70">
        <f t="shared" si="58"/>
        <v>1</v>
      </c>
      <c r="P554" s="135" t="str">
        <f t="shared" si="59"/>
        <v>Gastos_com_Pessoal</v>
      </c>
    </row>
    <row r="555" spans="1:16" ht="25.5" x14ac:dyDescent="0.2">
      <c r="A555" s="374">
        <f t="shared" si="56"/>
        <v>552</v>
      </c>
      <c r="B555" s="358">
        <v>44599</v>
      </c>
      <c r="C555" s="383">
        <v>44562</v>
      </c>
      <c r="D555" s="360" t="s">
        <v>96</v>
      </c>
      <c r="E555" s="360" t="s">
        <v>98</v>
      </c>
      <c r="F555" s="361">
        <v>3056</v>
      </c>
      <c r="G555" s="360" t="s">
        <v>1238</v>
      </c>
      <c r="H555" s="360" t="s">
        <v>121</v>
      </c>
      <c r="I555" s="364" t="s">
        <v>1262</v>
      </c>
      <c r="J555" s="363" t="s">
        <v>629</v>
      </c>
      <c r="K555" s="364" t="s">
        <v>1235</v>
      </c>
      <c r="L555" s="363">
        <v>354782250</v>
      </c>
      <c r="M555" s="382">
        <v>44599</v>
      </c>
      <c r="N555" s="70">
        <f t="shared" si="57"/>
        <v>2</v>
      </c>
      <c r="O555" s="70">
        <f t="shared" si="58"/>
        <v>1</v>
      </c>
      <c r="P555" s="135" t="str">
        <f t="shared" si="59"/>
        <v>Gastos_com_Pessoal</v>
      </c>
    </row>
    <row r="556" spans="1:16" ht="25.5" x14ac:dyDescent="0.2">
      <c r="A556" s="374">
        <f t="shared" si="56"/>
        <v>553</v>
      </c>
      <c r="B556" s="358">
        <v>44599</v>
      </c>
      <c r="C556" s="383">
        <v>44562</v>
      </c>
      <c r="D556" s="360" t="s">
        <v>96</v>
      </c>
      <c r="E556" s="360" t="s">
        <v>98</v>
      </c>
      <c r="F556" s="361">
        <v>2894</v>
      </c>
      <c r="G556" s="360" t="s">
        <v>1238</v>
      </c>
      <c r="H556" s="360" t="s">
        <v>121</v>
      </c>
      <c r="I556" s="364" t="s">
        <v>1263</v>
      </c>
      <c r="J556" s="363" t="s">
        <v>629</v>
      </c>
      <c r="K556" s="364" t="s">
        <v>1235</v>
      </c>
      <c r="L556" s="363">
        <v>354782250</v>
      </c>
      <c r="M556" s="382">
        <v>44599</v>
      </c>
      <c r="N556" s="70">
        <f t="shared" si="57"/>
        <v>2</v>
      </c>
      <c r="O556" s="70">
        <f t="shared" si="58"/>
        <v>1</v>
      </c>
      <c r="P556" s="135" t="str">
        <f t="shared" si="59"/>
        <v>Gastos_com_Pessoal</v>
      </c>
    </row>
    <row r="557" spans="1:16" ht="25.5" x14ac:dyDescent="0.2">
      <c r="A557" s="374">
        <f t="shared" si="56"/>
        <v>554</v>
      </c>
      <c r="B557" s="358">
        <v>44599</v>
      </c>
      <c r="C557" s="383">
        <v>44562</v>
      </c>
      <c r="D557" s="360" t="s">
        <v>96</v>
      </c>
      <c r="E557" s="360" t="s">
        <v>98</v>
      </c>
      <c r="F557" s="361">
        <v>2289</v>
      </c>
      <c r="G557" s="360" t="s">
        <v>1238</v>
      </c>
      <c r="H557" s="360" t="s">
        <v>121</v>
      </c>
      <c r="I557" s="364" t="s">
        <v>1264</v>
      </c>
      <c r="J557" s="363" t="s">
        <v>629</v>
      </c>
      <c r="K557" s="364" t="s">
        <v>1235</v>
      </c>
      <c r="L557" s="363">
        <v>354782250</v>
      </c>
      <c r="M557" s="382">
        <v>44599</v>
      </c>
      <c r="N557" s="70">
        <f t="shared" si="57"/>
        <v>2</v>
      </c>
      <c r="O557" s="70">
        <f t="shared" si="58"/>
        <v>1</v>
      </c>
      <c r="P557" s="135" t="str">
        <f t="shared" si="59"/>
        <v>Gastos_com_Pessoal</v>
      </c>
    </row>
    <row r="558" spans="1:16" ht="25.5" x14ac:dyDescent="0.2">
      <c r="A558" s="374">
        <f t="shared" si="56"/>
        <v>555</v>
      </c>
      <c r="B558" s="358">
        <v>44599</v>
      </c>
      <c r="C558" s="383">
        <v>44562</v>
      </c>
      <c r="D558" s="360" t="s">
        <v>96</v>
      </c>
      <c r="E558" s="360" t="s">
        <v>98</v>
      </c>
      <c r="F558" s="361">
        <v>3197</v>
      </c>
      <c r="G558" s="360" t="s">
        <v>1238</v>
      </c>
      <c r="H558" s="360" t="s">
        <v>546</v>
      </c>
      <c r="I558" s="364" t="s">
        <v>1265</v>
      </c>
      <c r="J558" s="363" t="s">
        <v>629</v>
      </c>
      <c r="K558" s="364" t="s">
        <v>1235</v>
      </c>
      <c r="L558" s="363">
        <v>354782250</v>
      </c>
      <c r="M558" s="382">
        <v>44599</v>
      </c>
      <c r="N558" s="70">
        <f t="shared" si="57"/>
        <v>2</v>
      </c>
      <c r="O558" s="70">
        <f t="shared" si="58"/>
        <v>1</v>
      </c>
      <c r="P558" s="135" t="str">
        <f t="shared" si="59"/>
        <v>Gastos_com_Pessoal</v>
      </c>
    </row>
    <row r="559" spans="1:16" ht="25.5" x14ac:dyDescent="0.2">
      <c r="A559" s="374">
        <f t="shared" si="56"/>
        <v>556</v>
      </c>
      <c r="B559" s="358">
        <v>44599</v>
      </c>
      <c r="C559" s="383">
        <v>44562</v>
      </c>
      <c r="D559" s="360" t="s">
        <v>96</v>
      </c>
      <c r="E559" s="360" t="s">
        <v>98</v>
      </c>
      <c r="F559" s="361">
        <v>2737</v>
      </c>
      <c r="G559" s="360" t="s">
        <v>1238</v>
      </c>
      <c r="H559" s="360" t="s">
        <v>122</v>
      </c>
      <c r="I559" s="364" t="s">
        <v>1266</v>
      </c>
      <c r="J559" s="363" t="s">
        <v>629</v>
      </c>
      <c r="K559" s="364" t="s">
        <v>672</v>
      </c>
      <c r="L559" s="363" t="s">
        <v>1267</v>
      </c>
      <c r="M559" s="382">
        <v>44596</v>
      </c>
      <c r="N559" s="70">
        <f t="shared" si="57"/>
        <v>2</v>
      </c>
      <c r="O559" s="70">
        <f t="shared" si="58"/>
        <v>1</v>
      </c>
      <c r="P559" s="135" t="str">
        <f t="shared" si="59"/>
        <v>Gastos_com_Pessoal</v>
      </c>
    </row>
    <row r="560" spans="1:16" ht="25.5" x14ac:dyDescent="0.2">
      <c r="A560" s="374">
        <f t="shared" si="56"/>
        <v>557</v>
      </c>
      <c r="B560" s="358">
        <v>44599</v>
      </c>
      <c r="C560" s="383">
        <v>44562</v>
      </c>
      <c r="D560" s="360" t="s">
        <v>96</v>
      </c>
      <c r="E560" s="360" t="s">
        <v>98</v>
      </c>
      <c r="F560" s="361">
        <v>2302</v>
      </c>
      <c r="G560" s="360" t="s">
        <v>1238</v>
      </c>
      <c r="H560" s="360" t="s">
        <v>126</v>
      </c>
      <c r="I560" s="364" t="s">
        <v>1268</v>
      </c>
      <c r="J560" s="363" t="s">
        <v>629</v>
      </c>
      <c r="K560" s="364" t="s">
        <v>672</v>
      </c>
      <c r="L560" s="363" t="s">
        <v>1269</v>
      </c>
      <c r="M560" s="382">
        <v>44596</v>
      </c>
      <c r="N560" s="70">
        <f t="shared" si="57"/>
        <v>2</v>
      </c>
      <c r="O560" s="70">
        <f t="shared" si="58"/>
        <v>1</v>
      </c>
      <c r="P560" s="135" t="str">
        <f t="shared" si="59"/>
        <v>Gastos_com_Pessoal</v>
      </c>
    </row>
    <row r="561" spans="1:16" ht="25.5" x14ac:dyDescent="0.2">
      <c r="A561" s="374">
        <f t="shared" si="56"/>
        <v>558</v>
      </c>
      <c r="B561" s="358">
        <v>44599</v>
      </c>
      <c r="C561" s="383">
        <v>44562</v>
      </c>
      <c r="D561" s="360" t="s">
        <v>96</v>
      </c>
      <c r="E561" s="360" t="s">
        <v>98</v>
      </c>
      <c r="F561" s="361">
        <v>2303</v>
      </c>
      <c r="G561" s="360" t="s">
        <v>1238</v>
      </c>
      <c r="H561" s="360" t="s">
        <v>121</v>
      </c>
      <c r="I561" s="364" t="s">
        <v>1270</v>
      </c>
      <c r="J561" s="363" t="s">
        <v>629</v>
      </c>
      <c r="K561" s="364" t="s">
        <v>672</v>
      </c>
      <c r="L561" s="363" t="s">
        <v>1271</v>
      </c>
      <c r="M561" s="382">
        <v>44596</v>
      </c>
      <c r="N561" s="70">
        <f t="shared" si="57"/>
        <v>2</v>
      </c>
      <c r="O561" s="70">
        <f t="shared" si="58"/>
        <v>1</v>
      </c>
      <c r="P561" s="135" t="str">
        <f t="shared" si="59"/>
        <v>Gastos_com_Pessoal</v>
      </c>
    </row>
    <row r="562" spans="1:16" ht="25.5" x14ac:dyDescent="0.2">
      <c r="A562" s="374">
        <f t="shared" si="56"/>
        <v>559</v>
      </c>
      <c r="B562" s="358">
        <v>44599</v>
      </c>
      <c r="C562" s="383">
        <v>44593</v>
      </c>
      <c r="D562" s="360" t="s">
        <v>107</v>
      </c>
      <c r="E562" s="360" t="s">
        <v>334</v>
      </c>
      <c r="F562" s="361">
        <v>16.600000000000001</v>
      </c>
      <c r="G562" s="360" t="s">
        <v>1272</v>
      </c>
      <c r="H562" s="360" t="s">
        <v>128</v>
      </c>
      <c r="I562" s="364" t="s">
        <v>1192</v>
      </c>
      <c r="J562" s="363" t="s">
        <v>629</v>
      </c>
      <c r="K562" s="364" t="s">
        <v>672</v>
      </c>
      <c r="L562" s="363" t="s">
        <v>1273</v>
      </c>
      <c r="M562" s="382">
        <v>44596</v>
      </c>
      <c r="N562" s="70">
        <f t="shared" si="57"/>
        <v>2</v>
      </c>
      <c r="O562" s="70">
        <f t="shared" si="58"/>
        <v>2</v>
      </c>
      <c r="P562" s="135" t="str">
        <f t="shared" si="59"/>
        <v>Gastos_Gerais</v>
      </c>
    </row>
    <row r="563" spans="1:16" ht="25.5" x14ac:dyDescent="0.2">
      <c r="A563" s="374">
        <f t="shared" si="56"/>
        <v>560</v>
      </c>
      <c r="B563" s="358">
        <v>44599</v>
      </c>
      <c r="C563" s="383">
        <v>44562</v>
      </c>
      <c r="D563" s="360" t="s">
        <v>96</v>
      </c>
      <c r="E563" s="360" t="s">
        <v>175</v>
      </c>
      <c r="F563" s="361">
        <v>215832.14</v>
      </c>
      <c r="G563" s="360" t="s">
        <v>1274</v>
      </c>
      <c r="H563" s="360" t="s">
        <v>119</v>
      </c>
      <c r="I563" s="364" t="s">
        <v>745</v>
      </c>
      <c r="J563" s="363" t="s">
        <v>629</v>
      </c>
      <c r="K563" s="364" t="s">
        <v>661</v>
      </c>
      <c r="L563" s="363" t="s">
        <v>553</v>
      </c>
      <c r="M563" s="382">
        <v>44599</v>
      </c>
      <c r="N563" s="70">
        <f t="shared" si="57"/>
        <v>2</v>
      </c>
      <c r="O563" s="70">
        <f t="shared" si="58"/>
        <v>1</v>
      </c>
      <c r="P563" s="135" t="str">
        <f t="shared" si="59"/>
        <v>Gastos_com_Pessoal</v>
      </c>
    </row>
    <row r="564" spans="1:16" ht="25.5" x14ac:dyDescent="0.2">
      <c r="A564" s="374">
        <f t="shared" si="56"/>
        <v>561</v>
      </c>
      <c r="B564" s="358">
        <v>44599</v>
      </c>
      <c r="C564" s="383">
        <v>44562</v>
      </c>
      <c r="D564" s="360" t="s">
        <v>96</v>
      </c>
      <c r="E564" s="360" t="s">
        <v>98</v>
      </c>
      <c r="F564" s="361">
        <v>1502</v>
      </c>
      <c r="G564" s="360" t="s">
        <v>1238</v>
      </c>
      <c r="H564" s="360" t="s">
        <v>122</v>
      </c>
      <c r="I564" s="364" t="s">
        <v>1275</v>
      </c>
      <c r="J564" s="363" t="s">
        <v>629</v>
      </c>
      <c r="K564" s="364" t="s">
        <v>672</v>
      </c>
      <c r="L564" s="363" t="s">
        <v>1276</v>
      </c>
      <c r="M564" s="382">
        <v>44599</v>
      </c>
      <c r="N564" s="70">
        <f t="shared" si="57"/>
        <v>2</v>
      </c>
      <c r="O564" s="70">
        <f t="shared" si="58"/>
        <v>1</v>
      </c>
      <c r="P564" s="135" t="str">
        <f t="shared" si="59"/>
        <v>Gastos_com_Pessoal</v>
      </c>
    </row>
    <row r="565" spans="1:16" ht="25.5" x14ac:dyDescent="0.2">
      <c r="A565" s="374">
        <f t="shared" si="56"/>
        <v>562</v>
      </c>
      <c r="B565" s="358">
        <v>44599</v>
      </c>
      <c r="C565" s="383">
        <v>44562</v>
      </c>
      <c r="D565" s="360" t="s">
        <v>96</v>
      </c>
      <c r="E565" s="360" t="s">
        <v>98</v>
      </c>
      <c r="F565" s="361">
        <v>1130</v>
      </c>
      <c r="G565" s="360" t="s">
        <v>1238</v>
      </c>
      <c r="H565" s="360" t="s">
        <v>588</v>
      </c>
      <c r="I565" s="364" t="s">
        <v>1277</v>
      </c>
      <c r="J565" s="363" t="s">
        <v>629</v>
      </c>
      <c r="K565" s="364" t="s">
        <v>672</v>
      </c>
      <c r="L565" s="363" t="s">
        <v>1278</v>
      </c>
      <c r="M565" s="382">
        <v>44599</v>
      </c>
      <c r="N565" s="70">
        <f t="shared" si="57"/>
        <v>2</v>
      </c>
      <c r="O565" s="70">
        <f t="shared" si="58"/>
        <v>1</v>
      </c>
      <c r="P565" s="135" t="str">
        <f t="shared" si="59"/>
        <v>Gastos_com_Pessoal</v>
      </c>
    </row>
    <row r="566" spans="1:16" ht="25.5" x14ac:dyDescent="0.2">
      <c r="A566" s="374">
        <f t="shared" si="56"/>
        <v>563</v>
      </c>
      <c r="B566" s="358">
        <v>44599</v>
      </c>
      <c r="C566" s="383">
        <v>44562</v>
      </c>
      <c r="D566" s="360" t="s">
        <v>96</v>
      </c>
      <c r="E566" s="360" t="s">
        <v>98</v>
      </c>
      <c r="F566" s="361">
        <v>2589</v>
      </c>
      <c r="G566" s="360" t="s">
        <v>1238</v>
      </c>
      <c r="H566" s="360" t="s">
        <v>546</v>
      </c>
      <c r="I566" s="364" t="s">
        <v>1279</v>
      </c>
      <c r="J566" s="363" t="s">
        <v>629</v>
      </c>
      <c r="K566" s="364" t="s">
        <v>672</v>
      </c>
      <c r="L566" s="363" t="s">
        <v>1280</v>
      </c>
      <c r="M566" s="382">
        <v>44599</v>
      </c>
      <c r="N566" s="70">
        <f t="shared" si="57"/>
        <v>2</v>
      </c>
      <c r="O566" s="70">
        <f t="shared" si="58"/>
        <v>1</v>
      </c>
      <c r="P566" s="135" t="str">
        <f t="shared" si="59"/>
        <v>Gastos_com_Pessoal</v>
      </c>
    </row>
    <row r="567" spans="1:16" ht="36" x14ac:dyDescent="0.2">
      <c r="A567" s="374">
        <f t="shared" ref="A567:A624" si="60">IF(B567="","",ROW()-ROW($A$3))</f>
        <v>564</v>
      </c>
      <c r="B567" s="358">
        <v>44599</v>
      </c>
      <c r="C567" s="383">
        <v>44562</v>
      </c>
      <c r="D567" s="360" t="s">
        <v>96</v>
      </c>
      <c r="E567" s="360" t="s">
        <v>98</v>
      </c>
      <c r="F567" s="361">
        <v>1239.8900000000001</v>
      </c>
      <c r="G567" s="360" t="s">
        <v>1281</v>
      </c>
      <c r="H567" s="360" t="s">
        <v>124</v>
      </c>
      <c r="I567" s="364" t="s">
        <v>741</v>
      </c>
      <c r="J567" s="363" t="s">
        <v>629</v>
      </c>
      <c r="K567" s="364" t="s">
        <v>672</v>
      </c>
      <c r="L567" s="363" t="s">
        <v>1282</v>
      </c>
      <c r="M567" s="382">
        <v>44599</v>
      </c>
      <c r="N567" s="70">
        <f t="shared" si="57"/>
        <v>2</v>
      </c>
      <c r="O567" s="70">
        <f t="shared" si="58"/>
        <v>1</v>
      </c>
      <c r="P567" s="135" t="str">
        <f t="shared" si="59"/>
        <v>Gastos_com_Pessoal</v>
      </c>
    </row>
    <row r="568" spans="1:16" ht="36" x14ac:dyDescent="0.2">
      <c r="A568" s="374">
        <f t="shared" si="60"/>
        <v>565</v>
      </c>
      <c r="B568" s="358">
        <v>44599</v>
      </c>
      <c r="C568" s="383">
        <v>44562</v>
      </c>
      <c r="D568" s="360" t="s">
        <v>96</v>
      </c>
      <c r="E568" s="360" t="s">
        <v>98</v>
      </c>
      <c r="F568" s="361">
        <v>1454.4</v>
      </c>
      <c r="G568" s="360" t="s">
        <v>1283</v>
      </c>
      <c r="H568" s="360" t="s">
        <v>588</v>
      </c>
      <c r="I568" s="364" t="s">
        <v>749</v>
      </c>
      <c r="J568" s="363" t="s">
        <v>629</v>
      </c>
      <c r="K568" s="364" t="s">
        <v>672</v>
      </c>
      <c r="L568" s="363" t="s">
        <v>1284</v>
      </c>
      <c r="M568" s="382">
        <v>44599</v>
      </c>
      <c r="N568" s="70">
        <f t="shared" si="57"/>
        <v>2</v>
      </c>
      <c r="O568" s="70">
        <f t="shared" si="58"/>
        <v>1</v>
      </c>
      <c r="P568" s="135" t="str">
        <f t="shared" si="59"/>
        <v>Gastos_com_Pessoal</v>
      </c>
    </row>
    <row r="569" spans="1:16" ht="36" x14ac:dyDescent="0.2">
      <c r="A569" s="374">
        <f t="shared" si="60"/>
        <v>566</v>
      </c>
      <c r="B569" s="358">
        <v>44599</v>
      </c>
      <c r="C569" s="383">
        <v>44562</v>
      </c>
      <c r="D569" s="360" t="s">
        <v>96</v>
      </c>
      <c r="E569" s="360" t="s">
        <v>98</v>
      </c>
      <c r="F569" s="361">
        <v>699.85</v>
      </c>
      <c r="G569" s="360" t="s">
        <v>1285</v>
      </c>
      <c r="H569" s="360" t="s">
        <v>123</v>
      </c>
      <c r="I569" s="364" t="s">
        <v>747</v>
      </c>
      <c r="J569" s="363" t="s">
        <v>629</v>
      </c>
      <c r="K569" s="364" t="s">
        <v>661</v>
      </c>
      <c r="L569" s="363" t="s">
        <v>1286</v>
      </c>
      <c r="M569" s="382">
        <v>44599</v>
      </c>
      <c r="N569" s="70">
        <f t="shared" si="57"/>
        <v>2</v>
      </c>
      <c r="O569" s="70">
        <f t="shared" si="58"/>
        <v>1</v>
      </c>
      <c r="P569" s="135" t="str">
        <f t="shared" si="59"/>
        <v>Gastos_com_Pessoal</v>
      </c>
    </row>
    <row r="570" spans="1:16" ht="24" x14ac:dyDescent="0.2">
      <c r="A570" s="374">
        <f t="shared" si="60"/>
        <v>567</v>
      </c>
      <c r="B570" s="358">
        <v>44599</v>
      </c>
      <c r="C570" s="383">
        <v>44593</v>
      </c>
      <c r="D570" s="360" t="s">
        <v>85</v>
      </c>
      <c r="E570" s="360" t="s">
        <v>91</v>
      </c>
      <c r="F570" s="361">
        <v>31.15</v>
      </c>
      <c r="G570" s="360" t="s">
        <v>1252</v>
      </c>
      <c r="H570" s="360" t="s">
        <v>120</v>
      </c>
      <c r="I570" s="364" t="s">
        <v>551</v>
      </c>
      <c r="J570" s="363" t="s">
        <v>1253</v>
      </c>
      <c r="K570" s="364" t="s">
        <v>883</v>
      </c>
      <c r="L570" s="363" t="s">
        <v>553</v>
      </c>
      <c r="M570" s="382">
        <v>44596</v>
      </c>
      <c r="N570" s="70">
        <f t="shared" si="57"/>
        <v>2</v>
      </c>
      <c r="O570" s="70">
        <f t="shared" si="58"/>
        <v>2</v>
      </c>
      <c r="P570" s="135" t="str">
        <f t="shared" si="59"/>
        <v>Receitas</v>
      </c>
    </row>
    <row r="571" spans="1:16" ht="25.5" x14ac:dyDescent="0.2">
      <c r="A571" s="374">
        <f t="shared" si="60"/>
        <v>568</v>
      </c>
      <c r="B571" s="358">
        <v>44600</v>
      </c>
      <c r="C571" s="383">
        <v>44593</v>
      </c>
      <c r="D571" s="360" t="s">
        <v>107</v>
      </c>
      <c r="E571" s="360" t="s">
        <v>294</v>
      </c>
      <c r="F571" s="361">
        <v>37134.239999999998</v>
      </c>
      <c r="G571" s="360" t="s">
        <v>889</v>
      </c>
      <c r="H571" s="360" t="s">
        <v>122</v>
      </c>
      <c r="I571" s="364" t="s">
        <v>561</v>
      </c>
      <c r="J571" s="363" t="s">
        <v>609</v>
      </c>
      <c r="K571" s="364" t="s">
        <v>420</v>
      </c>
      <c r="L571" s="363">
        <v>814</v>
      </c>
      <c r="M571" s="382">
        <v>44596</v>
      </c>
      <c r="N571" s="70">
        <f t="shared" si="57"/>
        <v>2</v>
      </c>
      <c r="O571" s="70">
        <f t="shared" si="58"/>
        <v>2</v>
      </c>
      <c r="P571" s="135" t="str">
        <f t="shared" si="59"/>
        <v>Gastos_Gerais</v>
      </c>
    </row>
    <row r="572" spans="1:16" ht="36" x14ac:dyDescent="0.2">
      <c r="A572" s="374">
        <f t="shared" si="60"/>
        <v>569</v>
      </c>
      <c r="B572" s="358">
        <v>44600</v>
      </c>
      <c r="C572" s="383">
        <v>44593</v>
      </c>
      <c r="D572" s="360" t="s">
        <v>107</v>
      </c>
      <c r="E572" s="360" t="s">
        <v>397</v>
      </c>
      <c r="F572" s="361">
        <v>830.67</v>
      </c>
      <c r="G572" s="360" t="s">
        <v>1287</v>
      </c>
      <c r="H572" s="360" t="s">
        <v>128</v>
      </c>
      <c r="I572" s="364" t="s">
        <v>633</v>
      </c>
      <c r="J572" s="363" t="s">
        <v>609</v>
      </c>
      <c r="K572" s="364" t="s">
        <v>420</v>
      </c>
      <c r="L572" s="363">
        <v>2356</v>
      </c>
      <c r="M572" s="382">
        <v>44600</v>
      </c>
      <c r="N572" s="70">
        <f t="shared" si="57"/>
        <v>2</v>
      </c>
      <c r="O572" s="70">
        <f t="shared" si="58"/>
        <v>2</v>
      </c>
      <c r="P572" s="135" t="str">
        <f t="shared" si="59"/>
        <v>Gastos_Gerais</v>
      </c>
    </row>
    <row r="573" spans="1:16" ht="36" x14ac:dyDescent="0.2">
      <c r="A573" s="374">
        <f t="shared" si="60"/>
        <v>570</v>
      </c>
      <c r="B573" s="358">
        <v>44600</v>
      </c>
      <c r="C573" s="383">
        <v>44593</v>
      </c>
      <c r="D573" s="360" t="s">
        <v>107</v>
      </c>
      <c r="E573" s="360" t="s">
        <v>397</v>
      </c>
      <c r="F573" s="361">
        <v>930</v>
      </c>
      <c r="G573" s="360" t="s">
        <v>1288</v>
      </c>
      <c r="H573" s="360" t="s">
        <v>121</v>
      </c>
      <c r="I573" s="364" t="s">
        <v>1124</v>
      </c>
      <c r="J573" s="363" t="s">
        <v>609</v>
      </c>
      <c r="K573" s="364" t="s">
        <v>420</v>
      </c>
      <c r="L573" s="363">
        <v>66028</v>
      </c>
      <c r="M573" s="382">
        <v>44585</v>
      </c>
      <c r="N573" s="70">
        <f t="shared" si="57"/>
        <v>2</v>
      </c>
      <c r="O573" s="70">
        <f t="shared" si="58"/>
        <v>2</v>
      </c>
      <c r="P573" s="135" t="str">
        <f t="shared" si="59"/>
        <v>Gastos_Gerais</v>
      </c>
    </row>
    <row r="574" spans="1:16" ht="25.5" x14ac:dyDescent="0.2">
      <c r="A574" s="374">
        <f t="shared" si="60"/>
        <v>571</v>
      </c>
      <c r="B574" s="358">
        <v>44600</v>
      </c>
      <c r="C574" s="383">
        <v>44593</v>
      </c>
      <c r="D574" s="360" t="s">
        <v>107</v>
      </c>
      <c r="E574" s="360" t="s">
        <v>320</v>
      </c>
      <c r="F574" s="361">
        <v>1000</v>
      </c>
      <c r="G574" s="360" t="s">
        <v>843</v>
      </c>
      <c r="H574" s="360" t="s">
        <v>130</v>
      </c>
      <c r="I574" s="364" t="s">
        <v>626</v>
      </c>
      <c r="J574" s="363" t="s">
        <v>609</v>
      </c>
      <c r="K574" s="364" t="s">
        <v>609</v>
      </c>
      <c r="L574" s="363" t="s">
        <v>1289</v>
      </c>
      <c r="M574" s="382">
        <v>44600</v>
      </c>
      <c r="N574" s="70">
        <f t="shared" si="57"/>
        <v>2</v>
      </c>
      <c r="O574" s="70">
        <f t="shared" si="58"/>
        <v>2</v>
      </c>
      <c r="P574" s="135" t="str">
        <f t="shared" si="59"/>
        <v>Gastos_Gerais</v>
      </c>
    </row>
    <row r="575" spans="1:16" ht="25.5" x14ac:dyDescent="0.2">
      <c r="A575" s="374">
        <f t="shared" si="60"/>
        <v>572</v>
      </c>
      <c r="B575" s="358">
        <v>44600</v>
      </c>
      <c r="C575" s="383">
        <v>44593</v>
      </c>
      <c r="D575" s="360" t="s">
        <v>107</v>
      </c>
      <c r="E575" s="360" t="s">
        <v>346</v>
      </c>
      <c r="F575" s="361">
        <v>4695</v>
      </c>
      <c r="G575" s="360" t="s">
        <v>1290</v>
      </c>
      <c r="H575" s="360" t="s">
        <v>131</v>
      </c>
      <c r="I575" s="364" t="s">
        <v>1291</v>
      </c>
      <c r="J575" s="363" t="s">
        <v>609</v>
      </c>
      <c r="K575" s="364" t="s">
        <v>420</v>
      </c>
      <c r="L575" s="363">
        <v>20224</v>
      </c>
      <c r="M575" s="382">
        <v>44588</v>
      </c>
      <c r="N575" s="70">
        <f t="shared" si="57"/>
        <v>2</v>
      </c>
      <c r="O575" s="70">
        <f t="shared" si="58"/>
        <v>2</v>
      </c>
      <c r="P575" s="135" t="str">
        <f t="shared" si="59"/>
        <v>Gastos_Gerais</v>
      </c>
    </row>
    <row r="576" spans="1:16" ht="36" x14ac:dyDescent="0.2">
      <c r="A576" s="374">
        <f t="shared" si="60"/>
        <v>573</v>
      </c>
      <c r="B576" s="358">
        <v>44600</v>
      </c>
      <c r="C576" s="383">
        <v>44593</v>
      </c>
      <c r="D576" s="360" t="s">
        <v>107</v>
      </c>
      <c r="E576" s="360" t="s">
        <v>397</v>
      </c>
      <c r="F576" s="361">
        <v>1276.78</v>
      </c>
      <c r="G576" s="360" t="s">
        <v>1292</v>
      </c>
      <c r="H576" s="360" t="s">
        <v>123</v>
      </c>
      <c r="I576" s="364" t="s">
        <v>633</v>
      </c>
      <c r="J576" s="363" t="s">
        <v>609</v>
      </c>
      <c r="K576" s="364" t="s">
        <v>420</v>
      </c>
      <c r="L576" s="363">
        <v>2353</v>
      </c>
      <c r="M576" s="382">
        <v>44596</v>
      </c>
      <c r="N576" s="70">
        <f t="shared" si="57"/>
        <v>2</v>
      </c>
      <c r="O576" s="70">
        <f t="shared" si="58"/>
        <v>2</v>
      </c>
      <c r="P576" s="135" t="str">
        <f t="shared" si="59"/>
        <v>Gastos_Gerais</v>
      </c>
    </row>
    <row r="577" spans="1:16" ht="25.5" x14ac:dyDescent="0.2">
      <c r="A577" s="374">
        <f t="shared" si="60"/>
        <v>574</v>
      </c>
      <c r="B577" s="358">
        <v>44600</v>
      </c>
      <c r="C577" s="383">
        <v>44593</v>
      </c>
      <c r="D577" s="360" t="s">
        <v>107</v>
      </c>
      <c r="E577" s="360" t="s">
        <v>328</v>
      </c>
      <c r="F577" s="361">
        <v>450</v>
      </c>
      <c r="G577" s="360" t="s">
        <v>1293</v>
      </c>
      <c r="H577" s="360" t="s">
        <v>130</v>
      </c>
      <c r="I577" s="364" t="s">
        <v>1294</v>
      </c>
      <c r="J577" s="363" t="s">
        <v>609</v>
      </c>
      <c r="K577" s="364" t="s">
        <v>420</v>
      </c>
      <c r="L577" s="363">
        <v>7</v>
      </c>
      <c r="M577" s="382">
        <v>44596</v>
      </c>
      <c r="N577" s="70">
        <f t="shared" si="57"/>
        <v>2</v>
      </c>
      <c r="O577" s="70">
        <f t="shared" si="58"/>
        <v>2</v>
      </c>
      <c r="P577" s="135" t="str">
        <f t="shared" si="59"/>
        <v>Gastos_Gerais</v>
      </c>
    </row>
    <row r="578" spans="1:16" s="327" customFormat="1" ht="36" x14ac:dyDescent="0.2">
      <c r="A578" s="374">
        <f t="shared" si="60"/>
        <v>575</v>
      </c>
      <c r="B578" s="370">
        <v>44600</v>
      </c>
      <c r="C578" s="371">
        <v>44593</v>
      </c>
      <c r="D578" s="362" t="s">
        <v>107</v>
      </c>
      <c r="E578" s="362" t="s">
        <v>397</v>
      </c>
      <c r="F578" s="372">
        <v>993.42</v>
      </c>
      <c r="G578" s="360" t="s">
        <v>1295</v>
      </c>
      <c r="H578" s="362" t="s">
        <v>588</v>
      </c>
      <c r="I578" s="364" t="s">
        <v>633</v>
      </c>
      <c r="J578" s="364" t="s">
        <v>609</v>
      </c>
      <c r="K578" s="364" t="s">
        <v>420</v>
      </c>
      <c r="L578" s="364">
        <v>2354</v>
      </c>
      <c r="M578" s="373">
        <v>44596</v>
      </c>
      <c r="N578" s="70">
        <f t="shared" si="57"/>
        <v>2</v>
      </c>
      <c r="O578" s="70">
        <f t="shared" si="58"/>
        <v>2</v>
      </c>
      <c r="P578" s="135" t="str">
        <f t="shared" si="59"/>
        <v>Gastos_Gerais</v>
      </c>
    </row>
    <row r="579" spans="1:16" s="327" customFormat="1" ht="36" x14ac:dyDescent="0.2">
      <c r="A579" s="374">
        <f t="shared" si="60"/>
        <v>576</v>
      </c>
      <c r="B579" s="370">
        <v>44600</v>
      </c>
      <c r="C579" s="371">
        <v>44593</v>
      </c>
      <c r="D579" s="362" t="s">
        <v>107</v>
      </c>
      <c r="E579" s="362" t="s">
        <v>397</v>
      </c>
      <c r="F579" s="372">
        <v>557.33000000000004</v>
      </c>
      <c r="G579" s="360" t="s">
        <v>1296</v>
      </c>
      <c r="H579" s="362" t="s">
        <v>130</v>
      </c>
      <c r="I579" s="364" t="s">
        <v>633</v>
      </c>
      <c r="J579" s="364" t="s">
        <v>609</v>
      </c>
      <c r="K579" s="364" t="s">
        <v>420</v>
      </c>
      <c r="L579" s="364">
        <v>2358</v>
      </c>
      <c r="M579" s="373">
        <v>44596</v>
      </c>
      <c r="N579" s="70">
        <f t="shared" si="57"/>
        <v>2</v>
      </c>
      <c r="O579" s="70">
        <f t="shared" si="58"/>
        <v>2</v>
      </c>
      <c r="P579" s="135" t="str">
        <f t="shared" si="59"/>
        <v>Gastos_Gerais</v>
      </c>
    </row>
    <row r="580" spans="1:16" ht="36" x14ac:dyDescent="0.2">
      <c r="A580" s="374">
        <f t="shared" si="60"/>
        <v>577</v>
      </c>
      <c r="B580" s="358">
        <v>44600</v>
      </c>
      <c r="C580" s="383">
        <v>44593</v>
      </c>
      <c r="D580" s="360" t="s">
        <v>107</v>
      </c>
      <c r="E580" s="360" t="s">
        <v>397</v>
      </c>
      <c r="F580" s="395">
        <v>3959.45</v>
      </c>
      <c r="G580" s="360" t="s">
        <v>1297</v>
      </c>
      <c r="H580" s="360" t="s">
        <v>119</v>
      </c>
      <c r="I580" s="364" t="s">
        <v>633</v>
      </c>
      <c r="J580" s="363" t="s">
        <v>609</v>
      </c>
      <c r="K580" s="364" t="s">
        <v>420</v>
      </c>
      <c r="L580" s="363">
        <v>2359</v>
      </c>
      <c r="M580" s="382">
        <v>44596</v>
      </c>
      <c r="N580" s="70">
        <f t="shared" si="57"/>
        <v>2</v>
      </c>
      <c r="O580" s="70">
        <f t="shared" si="58"/>
        <v>2</v>
      </c>
      <c r="P580" s="135" t="str">
        <f t="shared" si="59"/>
        <v>Gastos_Gerais</v>
      </c>
    </row>
    <row r="581" spans="1:16" ht="36" x14ac:dyDescent="0.2">
      <c r="A581" s="374">
        <f t="shared" si="60"/>
        <v>578</v>
      </c>
      <c r="B581" s="358">
        <v>44600</v>
      </c>
      <c r="C581" s="383">
        <v>44593</v>
      </c>
      <c r="D581" s="360" t="s">
        <v>107</v>
      </c>
      <c r="E581" s="360" t="s">
        <v>397</v>
      </c>
      <c r="F581" s="361">
        <v>51</v>
      </c>
      <c r="G581" s="360" t="s">
        <v>1298</v>
      </c>
      <c r="H581" s="360" t="s">
        <v>130</v>
      </c>
      <c r="I581" s="364" t="s">
        <v>1299</v>
      </c>
      <c r="J581" s="363" t="s">
        <v>609</v>
      </c>
      <c r="K581" s="364" t="s">
        <v>420</v>
      </c>
      <c r="L581" s="363">
        <v>1185</v>
      </c>
      <c r="M581" s="382">
        <v>44593</v>
      </c>
      <c r="N581" s="70">
        <f t="shared" si="57"/>
        <v>2</v>
      </c>
      <c r="O581" s="70">
        <f t="shared" si="58"/>
        <v>2</v>
      </c>
      <c r="P581" s="135" t="str">
        <f t="shared" si="59"/>
        <v>Gastos_Gerais</v>
      </c>
    </row>
    <row r="582" spans="1:16" ht="36" x14ac:dyDescent="0.2">
      <c r="A582" s="374">
        <f t="shared" si="60"/>
        <v>579</v>
      </c>
      <c r="B582" s="358">
        <v>44600</v>
      </c>
      <c r="C582" s="383">
        <v>44593</v>
      </c>
      <c r="D582" s="360" t="s">
        <v>107</v>
      </c>
      <c r="E582" s="360" t="s">
        <v>397</v>
      </c>
      <c r="F582" s="361">
        <v>461.58</v>
      </c>
      <c r="G582" s="360" t="s">
        <v>1300</v>
      </c>
      <c r="H582" s="360" t="s">
        <v>126</v>
      </c>
      <c r="I582" s="364" t="s">
        <v>633</v>
      </c>
      <c r="J582" s="363" t="s">
        <v>609</v>
      </c>
      <c r="K582" s="364" t="s">
        <v>420</v>
      </c>
      <c r="L582" s="363">
        <v>2357</v>
      </c>
      <c r="M582" s="382">
        <v>44596</v>
      </c>
      <c r="N582" s="70">
        <f t="shared" si="57"/>
        <v>2</v>
      </c>
      <c r="O582" s="70">
        <f t="shared" si="58"/>
        <v>2</v>
      </c>
      <c r="P582" s="135" t="str">
        <f t="shared" si="59"/>
        <v>Gastos_Gerais</v>
      </c>
    </row>
    <row r="583" spans="1:16" ht="36" x14ac:dyDescent="0.2">
      <c r="A583" s="374">
        <f t="shared" si="60"/>
        <v>580</v>
      </c>
      <c r="B583" s="358">
        <v>44600</v>
      </c>
      <c r="C583" s="383">
        <v>44593</v>
      </c>
      <c r="D583" s="360" t="s">
        <v>107</v>
      </c>
      <c r="E583" s="360" t="s">
        <v>397</v>
      </c>
      <c r="F583" s="361">
        <v>779.29</v>
      </c>
      <c r="G583" s="360" t="s">
        <v>1301</v>
      </c>
      <c r="H583" s="360" t="s">
        <v>127</v>
      </c>
      <c r="I583" s="364" t="s">
        <v>633</v>
      </c>
      <c r="J583" s="363" t="s">
        <v>609</v>
      </c>
      <c r="K583" s="364" t="s">
        <v>420</v>
      </c>
      <c r="L583" s="363">
        <v>2355</v>
      </c>
      <c r="M583" s="382">
        <v>44596</v>
      </c>
      <c r="N583" s="70">
        <f t="shared" si="57"/>
        <v>2</v>
      </c>
      <c r="O583" s="70">
        <f t="shared" si="58"/>
        <v>2</v>
      </c>
      <c r="P583" s="135" t="str">
        <f t="shared" si="59"/>
        <v>Gastos_Gerais</v>
      </c>
    </row>
    <row r="584" spans="1:16" ht="25.5" x14ac:dyDescent="0.2">
      <c r="A584" s="374">
        <f t="shared" si="60"/>
        <v>581</v>
      </c>
      <c r="B584" s="358">
        <v>44600</v>
      </c>
      <c r="C584" s="383">
        <v>44562</v>
      </c>
      <c r="D584" s="360" t="s">
        <v>107</v>
      </c>
      <c r="E584" s="360" t="s">
        <v>224</v>
      </c>
      <c r="F584" s="361">
        <v>1366.89</v>
      </c>
      <c r="G584" s="360" t="s">
        <v>649</v>
      </c>
      <c r="H584" s="360" t="s">
        <v>132</v>
      </c>
      <c r="I584" s="364" t="s">
        <v>696</v>
      </c>
      <c r="J584" s="363" t="s">
        <v>609</v>
      </c>
      <c r="K584" s="364" t="s">
        <v>610</v>
      </c>
      <c r="L584" s="363">
        <v>2604176001</v>
      </c>
      <c r="M584" s="382">
        <v>44600</v>
      </c>
      <c r="N584" s="70">
        <f t="shared" si="57"/>
        <v>2</v>
      </c>
      <c r="O584" s="70">
        <f t="shared" si="58"/>
        <v>1</v>
      </c>
      <c r="P584" s="135" t="str">
        <f t="shared" si="59"/>
        <v>Gastos_Gerais</v>
      </c>
    </row>
    <row r="585" spans="1:16" ht="38.25" x14ac:dyDescent="0.2">
      <c r="A585" s="374">
        <f t="shared" si="60"/>
        <v>582</v>
      </c>
      <c r="B585" s="370">
        <v>44600</v>
      </c>
      <c r="C585" s="371">
        <v>44593</v>
      </c>
      <c r="D585" s="362" t="s">
        <v>109</v>
      </c>
      <c r="E585" s="362" t="s">
        <v>375</v>
      </c>
      <c r="F585" s="372">
        <v>6250</v>
      </c>
      <c r="G585" s="362" t="s">
        <v>1302</v>
      </c>
      <c r="H585" s="362" t="s">
        <v>546</v>
      </c>
      <c r="I585" s="364" t="s">
        <v>438</v>
      </c>
      <c r="J585" s="363" t="s">
        <v>609</v>
      </c>
      <c r="K585" s="364" t="s">
        <v>420</v>
      </c>
      <c r="L585" s="363">
        <v>31645877</v>
      </c>
      <c r="M585" s="382">
        <v>44599</v>
      </c>
      <c r="N585" s="70">
        <f t="shared" si="57"/>
        <v>2</v>
      </c>
      <c r="O585" s="70">
        <f t="shared" si="58"/>
        <v>2</v>
      </c>
      <c r="P585" s="135" t="str">
        <f t="shared" si="59"/>
        <v>Aquisição_de_Bens_Permanentes</v>
      </c>
    </row>
    <row r="586" spans="1:16" ht="25.5" x14ac:dyDescent="0.2">
      <c r="A586" s="374">
        <f t="shared" si="60"/>
        <v>583</v>
      </c>
      <c r="B586" s="358">
        <v>44600</v>
      </c>
      <c r="C586" s="383">
        <v>44593</v>
      </c>
      <c r="D586" s="360" t="s">
        <v>107</v>
      </c>
      <c r="E586" s="360" t="s">
        <v>222</v>
      </c>
      <c r="F586" s="361">
        <v>1625.24</v>
      </c>
      <c r="G586" s="360" t="s">
        <v>647</v>
      </c>
      <c r="H586" s="360" t="s">
        <v>120</v>
      </c>
      <c r="I586" s="364" t="s">
        <v>648</v>
      </c>
      <c r="J586" s="363" t="s">
        <v>609</v>
      </c>
      <c r="K586" s="364" t="s">
        <v>420</v>
      </c>
      <c r="L586" s="363">
        <v>72574017</v>
      </c>
      <c r="M586" s="382">
        <v>44595</v>
      </c>
      <c r="N586" s="70">
        <f t="shared" si="57"/>
        <v>2</v>
      </c>
      <c r="O586" s="70">
        <f t="shared" si="58"/>
        <v>2</v>
      </c>
      <c r="P586" s="135" t="str">
        <f t="shared" si="59"/>
        <v>Gastos_Gerais</v>
      </c>
    </row>
    <row r="587" spans="1:16" ht="36" x14ac:dyDescent="0.2">
      <c r="A587" s="374">
        <f t="shared" si="60"/>
        <v>584</v>
      </c>
      <c r="B587" s="358">
        <v>44600</v>
      </c>
      <c r="C587" s="383">
        <v>44593</v>
      </c>
      <c r="D587" s="360" t="s">
        <v>107</v>
      </c>
      <c r="E587" s="360" t="s">
        <v>334</v>
      </c>
      <c r="F587" s="361">
        <v>180</v>
      </c>
      <c r="G587" s="360" t="s">
        <v>1303</v>
      </c>
      <c r="H587" s="360" t="s">
        <v>128</v>
      </c>
      <c r="I587" s="364" t="s">
        <v>1304</v>
      </c>
      <c r="J587" s="363" t="s">
        <v>629</v>
      </c>
      <c r="K587" s="364" t="s">
        <v>1235</v>
      </c>
      <c r="L587" s="363">
        <v>155026828</v>
      </c>
      <c r="M587" s="382">
        <v>44600</v>
      </c>
      <c r="N587" s="70">
        <f t="shared" si="57"/>
        <v>2</v>
      </c>
      <c r="O587" s="70">
        <f t="shared" si="58"/>
        <v>2</v>
      </c>
      <c r="P587" s="135" t="str">
        <f t="shared" si="59"/>
        <v>Gastos_Gerais</v>
      </c>
    </row>
    <row r="588" spans="1:16" ht="25.5" x14ac:dyDescent="0.2">
      <c r="A588" s="374">
        <f t="shared" si="60"/>
        <v>585</v>
      </c>
      <c r="B588" s="358">
        <v>44600</v>
      </c>
      <c r="C588" s="383">
        <v>44593</v>
      </c>
      <c r="D588" s="360" t="s">
        <v>107</v>
      </c>
      <c r="E588" s="360" t="s">
        <v>334</v>
      </c>
      <c r="F588" s="361">
        <v>180</v>
      </c>
      <c r="G588" s="360" t="s">
        <v>1305</v>
      </c>
      <c r="H588" s="360" t="s">
        <v>128</v>
      </c>
      <c r="I588" s="364" t="s">
        <v>1306</v>
      </c>
      <c r="J588" s="363" t="s">
        <v>629</v>
      </c>
      <c r="K588" s="364" t="s">
        <v>1235</v>
      </c>
      <c r="L588" s="363">
        <v>155026828</v>
      </c>
      <c r="M588" s="382">
        <v>44600</v>
      </c>
      <c r="N588" s="70">
        <f t="shared" si="57"/>
        <v>2</v>
      </c>
      <c r="O588" s="70">
        <f t="shared" si="58"/>
        <v>2</v>
      </c>
      <c r="P588" s="135" t="str">
        <f t="shared" si="59"/>
        <v>Gastos_Gerais</v>
      </c>
    </row>
    <row r="589" spans="1:16" ht="48" x14ac:dyDescent="0.2">
      <c r="A589" s="374">
        <f t="shared" si="60"/>
        <v>586</v>
      </c>
      <c r="B589" s="358">
        <v>44600</v>
      </c>
      <c r="C589" s="383">
        <v>44593</v>
      </c>
      <c r="D589" s="360" t="s">
        <v>107</v>
      </c>
      <c r="E589" s="360" t="s">
        <v>334</v>
      </c>
      <c r="F589" s="361">
        <v>300</v>
      </c>
      <c r="G589" s="360" t="s">
        <v>1307</v>
      </c>
      <c r="H589" s="360" t="s">
        <v>120</v>
      </c>
      <c r="I589" s="364" t="s">
        <v>1308</v>
      </c>
      <c r="J589" s="363" t="s">
        <v>629</v>
      </c>
      <c r="K589" s="364" t="s">
        <v>1235</v>
      </c>
      <c r="L589" s="363">
        <v>155026828</v>
      </c>
      <c r="M589" s="382">
        <v>44600</v>
      </c>
      <c r="N589" s="70">
        <f t="shared" si="57"/>
        <v>2</v>
      </c>
      <c r="O589" s="70">
        <f t="shared" si="58"/>
        <v>2</v>
      </c>
      <c r="P589" s="135" t="str">
        <f t="shared" si="59"/>
        <v>Gastos_Gerais</v>
      </c>
    </row>
    <row r="590" spans="1:16" ht="48" x14ac:dyDescent="0.2">
      <c r="A590" s="374">
        <f t="shared" si="60"/>
        <v>587</v>
      </c>
      <c r="B590" s="358">
        <v>44600</v>
      </c>
      <c r="C590" s="383">
        <v>44593</v>
      </c>
      <c r="D590" s="360" t="s">
        <v>107</v>
      </c>
      <c r="E590" s="360" t="s">
        <v>334</v>
      </c>
      <c r="F590" s="361">
        <v>300</v>
      </c>
      <c r="G590" s="360" t="s">
        <v>1309</v>
      </c>
      <c r="H590" s="360" t="s">
        <v>120</v>
      </c>
      <c r="I590" s="364" t="s">
        <v>1310</v>
      </c>
      <c r="J590" s="363" t="s">
        <v>629</v>
      </c>
      <c r="K590" s="364" t="s">
        <v>1235</v>
      </c>
      <c r="L590" s="363">
        <v>155026828</v>
      </c>
      <c r="M590" s="382">
        <v>44600</v>
      </c>
      <c r="N590" s="70">
        <f t="shared" si="57"/>
        <v>2</v>
      </c>
      <c r="O590" s="70">
        <f t="shared" si="58"/>
        <v>2</v>
      </c>
      <c r="P590" s="135" t="str">
        <f t="shared" si="59"/>
        <v>Gastos_Gerais</v>
      </c>
    </row>
    <row r="591" spans="1:16" ht="25.5" x14ac:dyDescent="0.2">
      <c r="A591" s="374">
        <f t="shared" si="60"/>
        <v>588</v>
      </c>
      <c r="B591" s="358">
        <v>44600</v>
      </c>
      <c r="C591" s="383">
        <v>44593</v>
      </c>
      <c r="D591" s="360" t="s">
        <v>96</v>
      </c>
      <c r="E591" s="360" t="s">
        <v>179</v>
      </c>
      <c r="F591" s="361">
        <v>24.11</v>
      </c>
      <c r="G591" s="360" t="s">
        <v>851</v>
      </c>
      <c r="H591" s="360" t="s">
        <v>126</v>
      </c>
      <c r="I591" s="364" t="s">
        <v>1311</v>
      </c>
      <c r="J591" s="363" t="s">
        <v>629</v>
      </c>
      <c r="K591" s="364" t="s">
        <v>1235</v>
      </c>
      <c r="L591" s="363">
        <v>554988760</v>
      </c>
      <c r="M591" s="382">
        <v>44600</v>
      </c>
      <c r="N591" s="70">
        <f t="shared" si="57"/>
        <v>2</v>
      </c>
      <c r="O591" s="70">
        <f t="shared" si="58"/>
        <v>2</v>
      </c>
      <c r="P591" s="135" t="str">
        <f t="shared" si="59"/>
        <v>Gastos_com_Pessoal</v>
      </c>
    </row>
    <row r="592" spans="1:16" ht="25.5" x14ac:dyDescent="0.2">
      <c r="A592" s="374">
        <f t="shared" si="60"/>
        <v>589</v>
      </c>
      <c r="B592" s="358">
        <v>44600</v>
      </c>
      <c r="C592" s="383">
        <v>44593</v>
      </c>
      <c r="D592" s="360" t="s">
        <v>96</v>
      </c>
      <c r="E592" s="360" t="s">
        <v>181</v>
      </c>
      <c r="F592" s="361">
        <v>241.07</v>
      </c>
      <c r="G592" s="360" t="s">
        <v>758</v>
      </c>
      <c r="H592" s="360" t="s">
        <v>126</v>
      </c>
      <c r="I592" s="364" t="s">
        <v>1311</v>
      </c>
      <c r="J592" s="363" t="s">
        <v>629</v>
      </c>
      <c r="K592" s="364" t="s">
        <v>1235</v>
      </c>
      <c r="L592" s="363">
        <v>554988760</v>
      </c>
      <c r="M592" s="382">
        <v>44600</v>
      </c>
      <c r="N592" s="70">
        <f t="shared" si="57"/>
        <v>2</v>
      </c>
      <c r="O592" s="70">
        <f t="shared" si="58"/>
        <v>2</v>
      </c>
      <c r="P592" s="135" t="str">
        <f t="shared" si="59"/>
        <v>Gastos_com_Pessoal</v>
      </c>
    </row>
    <row r="593" spans="1:16" ht="25.5" x14ac:dyDescent="0.2">
      <c r="A593" s="374">
        <f t="shared" si="60"/>
        <v>590</v>
      </c>
      <c r="B593" s="358">
        <v>44600</v>
      </c>
      <c r="C593" s="383">
        <v>44593</v>
      </c>
      <c r="D593" s="360" t="s">
        <v>96</v>
      </c>
      <c r="E593" s="360" t="s">
        <v>183</v>
      </c>
      <c r="F593" s="361">
        <v>80.36</v>
      </c>
      <c r="G593" s="360" t="s">
        <v>760</v>
      </c>
      <c r="H593" s="360" t="s">
        <v>126</v>
      </c>
      <c r="I593" s="364" t="s">
        <v>1311</v>
      </c>
      <c r="J593" s="363" t="s">
        <v>629</v>
      </c>
      <c r="K593" s="364" t="s">
        <v>1235</v>
      </c>
      <c r="L593" s="363">
        <v>554988760</v>
      </c>
      <c r="M593" s="382">
        <v>44600</v>
      </c>
      <c r="N593" s="70">
        <f t="shared" si="57"/>
        <v>2</v>
      </c>
      <c r="O593" s="70">
        <f t="shared" si="58"/>
        <v>2</v>
      </c>
      <c r="P593" s="135" t="str">
        <f t="shared" si="59"/>
        <v>Gastos_com_Pessoal</v>
      </c>
    </row>
    <row r="594" spans="1:16" ht="36" x14ac:dyDescent="0.2">
      <c r="A594" s="374">
        <f t="shared" si="60"/>
        <v>591</v>
      </c>
      <c r="B594" s="358">
        <v>44600</v>
      </c>
      <c r="C594" s="383">
        <v>44593</v>
      </c>
      <c r="D594" s="360" t="s">
        <v>96</v>
      </c>
      <c r="E594" s="360" t="s">
        <v>185</v>
      </c>
      <c r="F594" s="361">
        <v>10.33</v>
      </c>
      <c r="G594" s="360" t="s">
        <v>761</v>
      </c>
      <c r="H594" s="360" t="s">
        <v>126</v>
      </c>
      <c r="I594" s="364" t="s">
        <v>1311</v>
      </c>
      <c r="J594" s="363" t="s">
        <v>629</v>
      </c>
      <c r="K594" s="364" t="s">
        <v>1235</v>
      </c>
      <c r="L594" s="363">
        <v>554988760</v>
      </c>
      <c r="M594" s="382">
        <v>44600</v>
      </c>
      <c r="N594" s="70">
        <f t="shared" si="57"/>
        <v>2</v>
      </c>
      <c r="O594" s="70">
        <f t="shared" si="58"/>
        <v>2</v>
      </c>
      <c r="P594" s="135" t="str">
        <f t="shared" si="59"/>
        <v>Gastos_com_Pessoal</v>
      </c>
    </row>
    <row r="595" spans="1:16" ht="25.5" x14ac:dyDescent="0.2">
      <c r="A595" s="374">
        <f t="shared" si="60"/>
        <v>592</v>
      </c>
      <c r="B595" s="358">
        <v>44600</v>
      </c>
      <c r="C595" s="383">
        <v>44593</v>
      </c>
      <c r="D595" s="360" t="s">
        <v>96</v>
      </c>
      <c r="E595" s="360" t="s">
        <v>181</v>
      </c>
      <c r="F595" s="361">
        <v>734.39</v>
      </c>
      <c r="G595" s="360" t="s">
        <v>758</v>
      </c>
      <c r="H595" s="360" t="s">
        <v>132</v>
      </c>
      <c r="I595" s="364" t="s">
        <v>1312</v>
      </c>
      <c r="J595" s="363" t="s">
        <v>629</v>
      </c>
      <c r="K595" s="364" t="s">
        <v>1235</v>
      </c>
      <c r="L595" s="363">
        <v>554988760</v>
      </c>
      <c r="M595" s="382">
        <v>44600</v>
      </c>
      <c r="N595" s="70">
        <f t="shared" si="57"/>
        <v>2</v>
      </c>
      <c r="O595" s="70">
        <f t="shared" si="58"/>
        <v>2</v>
      </c>
      <c r="P595" s="135" t="str">
        <f t="shared" si="59"/>
        <v>Gastos_com_Pessoal</v>
      </c>
    </row>
    <row r="596" spans="1:16" ht="25.5" x14ac:dyDescent="0.2">
      <c r="A596" s="374">
        <f t="shared" si="60"/>
        <v>593</v>
      </c>
      <c r="B596" s="358">
        <v>44600</v>
      </c>
      <c r="C596" s="383">
        <v>44593</v>
      </c>
      <c r="D596" s="360" t="s">
        <v>96</v>
      </c>
      <c r="E596" s="360" t="s">
        <v>183</v>
      </c>
      <c r="F596" s="361">
        <v>244.8</v>
      </c>
      <c r="G596" s="360" t="s">
        <v>760</v>
      </c>
      <c r="H596" s="360" t="s">
        <v>132</v>
      </c>
      <c r="I596" s="364" t="s">
        <v>1312</v>
      </c>
      <c r="J596" s="363" t="s">
        <v>629</v>
      </c>
      <c r="K596" s="364" t="s">
        <v>1235</v>
      </c>
      <c r="L596" s="363">
        <v>554988760</v>
      </c>
      <c r="M596" s="382">
        <v>44600</v>
      </c>
      <c r="N596" s="70">
        <f t="shared" si="57"/>
        <v>2</v>
      </c>
      <c r="O596" s="70">
        <f t="shared" si="58"/>
        <v>2</v>
      </c>
      <c r="P596" s="135" t="str">
        <f t="shared" si="59"/>
        <v>Gastos_com_Pessoal</v>
      </c>
    </row>
    <row r="597" spans="1:16" ht="36" x14ac:dyDescent="0.2">
      <c r="A597" s="374">
        <f t="shared" si="60"/>
        <v>594</v>
      </c>
      <c r="B597" s="358">
        <v>44600</v>
      </c>
      <c r="C597" s="383">
        <v>44593</v>
      </c>
      <c r="D597" s="360" t="s">
        <v>96</v>
      </c>
      <c r="E597" s="360" t="s">
        <v>185</v>
      </c>
      <c r="F597" s="361">
        <v>85.02</v>
      </c>
      <c r="G597" s="360" t="s">
        <v>761</v>
      </c>
      <c r="H597" s="360" t="s">
        <v>132</v>
      </c>
      <c r="I597" s="364" t="s">
        <v>1312</v>
      </c>
      <c r="J597" s="363" t="s">
        <v>629</v>
      </c>
      <c r="K597" s="364" t="s">
        <v>1235</v>
      </c>
      <c r="L597" s="363">
        <v>554988760</v>
      </c>
      <c r="M597" s="382">
        <v>44600</v>
      </c>
      <c r="N597" s="70">
        <f t="shared" si="57"/>
        <v>2</v>
      </c>
      <c r="O597" s="70">
        <f t="shared" si="58"/>
        <v>2</v>
      </c>
      <c r="P597" s="135" t="str">
        <f t="shared" si="59"/>
        <v>Gastos_com_Pessoal</v>
      </c>
    </row>
    <row r="598" spans="1:16" ht="25.5" x14ac:dyDescent="0.2">
      <c r="A598" s="374">
        <f t="shared" si="60"/>
        <v>595</v>
      </c>
      <c r="B598" s="358">
        <v>44600</v>
      </c>
      <c r="C598" s="383">
        <v>44593</v>
      </c>
      <c r="D598" s="360" t="s">
        <v>96</v>
      </c>
      <c r="E598" s="360" t="s">
        <v>179</v>
      </c>
      <c r="F598" s="361">
        <v>323.56</v>
      </c>
      <c r="G598" s="360" t="s">
        <v>851</v>
      </c>
      <c r="H598" s="360" t="s">
        <v>120</v>
      </c>
      <c r="I598" s="364" t="s">
        <v>1313</v>
      </c>
      <c r="J598" s="363" t="s">
        <v>629</v>
      </c>
      <c r="K598" s="364" t="s">
        <v>1235</v>
      </c>
      <c r="L598" s="363">
        <v>554988760</v>
      </c>
      <c r="M598" s="382">
        <v>44600</v>
      </c>
      <c r="N598" s="70">
        <f t="shared" si="57"/>
        <v>2</v>
      </c>
      <c r="O598" s="70">
        <f t="shared" si="58"/>
        <v>2</v>
      </c>
      <c r="P598" s="135" t="str">
        <f t="shared" si="59"/>
        <v>Gastos_com_Pessoal</v>
      </c>
    </row>
    <row r="599" spans="1:16" ht="25.5" x14ac:dyDescent="0.2">
      <c r="A599" s="374">
        <f t="shared" si="60"/>
        <v>596</v>
      </c>
      <c r="B599" s="358">
        <v>44600</v>
      </c>
      <c r="C599" s="383">
        <v>44593</v>
      </c>
      <c r="D599" s="360" t="s">
        <v>96</v>
      </c>
      <c r="E599" s="360" t="s">
        <v>181</v>
      </c>
      <c r="F599" s="361">
        <v>808.91</v>
      </c>
      <c r="G599" s="360" t="s">
        <v>758</v>
      </c>
      <c r="H599" s="360" t="s">
        <v>120</v>
      </c>
      <c r="I599" s="364" t="s">
        <v>1313</v>
      </c>
      <c r="J599" s="363" t="s">
        <v>629</v>
      </c>
      <c r="K599" s="364" t="s">
        <v>1235</v>
      </c>
      <c r="L599" s="363">
        <v>554988760</v>
      </c>
      <c r="M599" s="382">
        <v>44600</v>
      </c>
      <c r="N599" s="70">
        <f t="shared" si="57"/>
        <v>2</v>
      </c>
      <c r="O599" s="70">
        <f t="shared" si="58"/>
        <v>2</v>
      </c>
      <c r="P599" s="135" t="str">
        <f t="shared" si="59"/>
        <v>Gastos_com_Pessoal</v>
      </c>
    </row>
    <row r="600" spans="1:16" ht="25.5" x14ac:dyDescent="0.2">
      <c r="A600" s="374">
        <f t="shared" si="60"/>
        <v>597</v>
      </c>
      <c r="B600" s="358">
        <v>44600</v>
      </c>
      <c r="C600" s="383">
        <v>44593</v>
      </c>
      <c r="D600" s="360" t="s">
        <v>96</v>
      </c>
      <c r="E600" s="360" t="s">
        <v>183</v>
      </c>
      <c r="F600" s="361">
        <v>269.64</v>
      </c>
      <c r="G600" s="360" t="s">
        <v>760</v>
      </c>
      <c r="H600" s="360" t="s">
        <v>120</v>
      </c>
      <c r="I600" s="364" t="s">
        <v>1313</v>
      </c>
      <c r="J600" s="363" t="s">
        <v>629</v>
      </c>
      <c r="K600" s="364" t="s">
        <v>1235</v>
      </c>
      <c r="L600" s="363">
        <v>554988760</v>
      </c>
      <c r="M600" s="382">
        <v>44600</v>
      </c>
      <c r="N600" s="70">
        <f t="shared" si="57"/>
        <v>2</v>
      </c>
      <c r="O600" s="70">
        <f t="shared" si="58"/>
        <v>2</v>
      </c>
      <c r="P600" s="135" t="str">
        <f t="shared" si="59"/>
        <v>Gastos_com_Pessoal</v>
      </c>
    </row>
    <row r="601" spans="1:16" ht="36" x14ac:dyDescent="0.2">
      <c r="A601" s="374">
        <f t="shared" si="60"/>
        <v>598</v>
      </c>
      <c r="B601" s="358">
        <v>44600</v>
      </c>
      <c r="C601" s="383">
        <v>44593</v>
      </c>
      <c r="D601" s="360" t="s">
        <v>96</v>
      </c>
      <c r="E601" s="360" t="s">
        <v>185</v>
      </c>
      <c r="F601" s="361">
        <v>1524.2</v>
      </c>
      <c r="G601" s="360" t="s">
        <v>761</v>
      </c>
      <c r="H601" s="360" t="s">
        <v>120</v>
      </c>
      <c r="I601" s="364" t="s">
        <v>1313</v>
      </c>
      <c r="J601" s="363" t="s">
        <v>629</v>
      </c>
      <c r="K601" s="364" t="s">
        <v>1235</v>
      </c>
      <c r="L601" s="363">
        <v>554988760</v>
      </c>
      <c r="M601" s="382">
        <v>44600</v>
      </c>
      <c r="N601" s="70">
        <f t="shared" si="57"/>
        <v>2</v>
      </c>
      <c r="O601" s="70">
        <f t="shared" si="58"/>
        <v>2</v>
      </c>
      <c r="P601" s="135" t="str">
        <f t="shared" si="59"/>
        <v>Gastos_com_Pessoal</v>
      </c>
    </row>
    <row r="602" spans="1:16" ht="25.5" x14ac:dyDescent="0.2">
      <c r="A602" s="374">
        <f t="shared" si="60"/>
        <v>599</v>
      </c>
      <c r="B602" s="358">
        <v>44600</v>
      </c>
      <c r="C602" s="383">
        <v>44593</v>
      </c>
      <c r="D602" s="360" t="s">
        <v>96</v>
      </c>
      <c r="E602" s="360" t="s">
        <v>179</v>
      </c>
      <c r="F602" s="361">
        <v>477.26</v>
      </c>
      <c r="G602" s="360" t="s">
        <v>851</v>
      </c>
      <c r="H602" s="360" t="s">
        <v>131</v>
      </c>
      <c r="I602" s="364" t="s">
        <v>1314</v>
      </c>
      <c r="J602" s="363" t="s">
        <v>629</v>
      </c>
      <c r="K602" s="364" t="s">
        <v>1235</v>
      </c>
      <c r="L602" s="363">
        <v>554988760</v>
      </c>
      <c r="M602" s="382">
        <v>44600</v>
      </c>
      <c r="N602" s="70">
        <f t="shared" si="57"/>
        <v>2</v>
      </c>
      <c r="O602" s="70">
        <f t="shared" si="58"/>
        <v>2</v>
      </c>
      <c r="P602" s="135" t="str">
        <f t="shared" si="59"/>
        <v>Gastos_com_Pessoal</v>
      </c>
    </row>
    <row r="603" spans="1:16" ht="25.5" x14ac:dyDescent="0.2">
      <c r="A603" s="374">
        <f t="shared" si="60"/>
        <v>600</v>
      </c>
      <c r="B603" s="358">
        <v>44600</v>
      </c>
      <c r="C603" s="383">
        <v>44593</v>
      </c>
      <c r="D603" s="360" t="s">
        <v>96</v>
      </c>
      <c r="E603" s="360" t="s">
        <v>181</v>
      </c>
      <c r="F603" s="361">
        <v>2863.56</v>
      </c>
      <c r="G603" s="360" t="s">
        <v>758</v>
      </c>
      <c r="H603" s="360" t="s">
        <v>131</v>
      </c>
      <c r="I603" s="364" t="s">
        <v>1314</v>
      </c>
      <c r="J603" s="363" t="s">
        <v>629</v>
      </c>
      <c r="K603" s="364" t="s">
        <v>1235</v>
      </c>
      <c r="L603" s="363">
        <v>554988760</v>
      </c>
      <c r="M603" s="382">
        <v>44600</v>
      </c>
      <c r="N603" s="70">
        <f t="shared" si="57"/>
        <v>2</v>
      </c>
      <c r="O603" s="70">
        <f t="shared" si="58"/>
        <v>2</v>
      </c>
      <c r="P603" s="135" t="str">
        <f t="shared" si="59"/>
        <v>Gastos_com_Pessoal</v>
      </c>
    </row>
    <row r="604" spans="1:16" ht="25.5" x14ac:dyDescent="0.2">
      <c r="A604" s="374">
        <f t="shared" si="60"/>
        <v>601</v>
      </c>
      <c r="B604" s="358">
        <v>44600</v>
      </c>
      <c r="C604" s="383">
        <v>44593</v>
      </c>
      <c r="D604" s="360" t="s">
        <v>96</v>
      </c>
      <c r="E604" s="360" t="s">
        <v>183</v>
      </c>
      <c r="F604" s="361">
        <v>954.52</v>
      </c>
      <c r="G604" s="360" t="s">
        <v>760</v>
      </c>
      <c r="H604" s="360" t="s">
        <v>131</v>
      </c>
      <c r="I604" s="364" t="s">
        <v>1314</v>
      </c>
      <c r="J604" s="363" t="s">
        <v>629</v>
      </c>
      <c r="K604" s="364" t="s">
        <v>1235</v>
      </c>
      <c r="L604" s="363">
        <v>554988760</v>
      </c>
      <c r="M604" s="382">
        <v>44600</v>
      </c>
      <c r="N604" s="70">
        <f t="shared" si="57"/>
        <v>2</v>
      </c>
      <c r="O604" s="70">
        <f t="shared" si="58"/>
        <v>2</v>
      </c>
      <c r="P604" s="135" t="str">
        <f t="shared" si="59"/>
        <v>Gastos_com_Pessoal</v>
      </c>
    </row>
    <row r="605" spans="1:16" ht="36" x14ac:dyDescent="0.2">
      <c r="A605" s="374">
        <f t="shared" si="60"/>
        <v>602</v>
      </c>
      <c r="B605" s="358">
        <v>44600</v>
      </c>
      <c r="C605" s="383">
        <v>44593</v>
      </c>
      <c r="D605" s="360" t="s">
        <v>96</v>
      </c>
      <c r="E605" s="360" t="s">
        <v>185</v>
      </c>
      <c r="F605" s="361">
        <v>2876.47</v>
      </c>
      <c r="G605" s="360" t="s">
        <v>761</v>
      </c>
      <c r="H605" s="360" t="s">
        <v>131</v>
      </c>
      <c r="I605" s="364" t="s">
        <v>1314</v>
      </c>
      <c r="J605" s="363" t="s">
        <v>629</v>
      </c>
      <c r="K605" s="364" t="s">
        <v>1235</v>
      </c>
      <c r="L605" s="363">
        <v>554988760</v>
      </c>
      <c r="M605" s="382">
        <v>44600</v>
      </c>
      <c r="N605" s="70">
        <f t="shared" ref="N605:N634" si="61">IF(B605=0,0,IF(YEAR(B605)=$O$1,MONTH(B605)-$N$1+1,(YEAR(B605)-$O$1)*12-$N$1+1+MONTH(B605)))</f>
        <v>2</v>
      </c>
      <c r="O605" s="70">
        <f t="shared" ref="O605:O634" si="62">IF(C605=0,0,IF(YEAR(C605)=$O$1,MONTH(C605)-$N$1+1,(YEAR(C605)-$O$1)*12-$N$1+1+MONTH(C605)))</f>
        <v>2</v>
      </c>
      <c r="P605" s="135" t="str">
        <f t="shared" ref="P605:P634" si="63">SUBSTITUTE(D605," ","_")</f>
        <v>Gastos_com_Pessoal</v>
      </c>
    </row>
    <row r="606" spans="1:16" ht="25.5" x14ac:dyDescent="0.2">
      <c r="A606" s="374">
        <f t="shared" si="60"/>
        <v>603</v>
      </c>
      <c r="B606" s="358">
        <v>44600</v>
      </c>
      <c r="C606" s="383">
        <v>44593</v>
      </c>
      <c r="D606" s="360" t="s">
        <v>96</v>
      </c>
      <c r="E606" s="360" t="s">
        <v>179</v>
      </c>
      <c r="F606" s="361">
        <v>477.26</v>
      </c>
      <c r="G606" s="360" t="s">
        <v>851</v>
      </c>
      <c r="H606" s="360" t="s">
        <v>127</v>
      </c>
      <c r="I606" s="364" t="s">
        <v>1315</v>
      </c>
      <c r="J606" s="363" t="s">
        <v>629</v>
      </c>
      <c r="K606" s="364" t="s">
        <v>1235</v>
      </c>
      <c r="L606" s="363">
        <v>554988760</v>
      </c>
      <c r="M606" s="382">
        <v>44600</v>
      </c>
      <c r="N606" s="70">
        <f t="shared" si="61"/>
        <v>2</v>
      </c>
      <c r="O606" s="70">
        <f t="shared" si="62"/>
        <v>2</v>
      </c>
      <c r="P606" s="135" t="str">
        <f t="shared" si="63"/>
        <v>Gastos_com_Pessoal</v>
      </c>
    </row>
    <row r="607" spans="1:16" ht="25.5" x14ac:dyDescent="0.2">
      <c r="A607" s="374">
        <f t="shared" si="60"/>
        <v>604</v>
      </c>
      <c r="B607" s="358">
        <v>44600</v>
      </c>
      <c r="C607" s="383">
        <v>44593</v>
      </c>
      <c r="D607" s="360" t="s">
        <v>96</v>
      </c>
      <c r="E607" s="360" t="s">
        <v>181</v>
      </c>
      <c r="F607" s="361">
        <v>2863.56</v>
      </c>
      <c r="G607" s="360" t="s">
        <v>758</v>
      </c>
      <c r="H607" s="360" t="s">
        <v>127</v>
      </c>
      <c r="I607" s="364" t="s">
        <v>1315</v>
      </c>
      <c r="J607" s="363" t="s">
        <v>629</v>
      </c>
      <c r="K607" s="364" t="s">
        <v>1235</v>
      </c>
      <c r="L607" s="363">
        <v>554988760</v>
      </c>
      <c r="M607" s="382">
        <v>44600</v>
      </c>
      <c r="N607" s="70">
        <f t="shared" si="61"/>
        <v>2</v>
      </c>
      <c r="O607" s="70">
        <f t="shared" si="62"/>
        <v>2</v>
      </c>
      <c r="P607" s="135" t="str">
        <f t="shared" si="63"/>
        <v>Gastos_com_Pessoal</v>
      </c>
    </row>
    <row r="608" spans="1:16" ht="25.5" x14ac:dyDescent="0.2">
      <c r="A608" s="374">
        <f t="shared" si="60"/>
        <v>605</v>
      </c>
      <c r="B608" s="358">
        <v>44600</v>
      </c>
      <c r="C608" s="383">
        <v>44593</v>
      </c>
      <c r="D608" s="360" t="s">
        <v>96</v>
      </c>
      <c r="E608" s="360" t="s">
        <v>183</v>
      </c>
      <c r="F608" s="361">
        <v>954.52</v>
      </c>
      <c r="G608" s="360" t="s">
        <v>760</v>
      </c>
      <c r="H608" s="360" t="s">
        <v>127</v>
      </c>
      <c r="I608" s="364" t="s">
        <v>1315</v>
      </c>
      <c r="J608" s="363" t="s">
        <v>629</v>
      </c>
      <c r="K608" s="364" t="s">
        <v>1235</v>
      </c>
      <c r="L608" s="363">
        <v>554988760</v>
      </c>
      <c r="M608" s="382">
        <v>44600</v>
      </c>
      <c r="N608" s="70">
        <f t="shared" si="61"/>
        <v>2</v>
      </c>
      <c r="O608" s="70">
        <f t="shared" si="62"/>
        <v>2</v>
      </c>
      <c r="P608" s="135" t="str">
        <f t="shared" si="63"/>
        <v>Gastos_com_Pessoal</v>
      </c>
    </row>
    <row r="609" spans="1:16" ht="36" x14ac:dyDescent="0.2">
      <c r="A609" s="374">
        <f t="shared" si="60"/>
        <v>606</v>
      </c>
      <c r="B609" s="358">
        <v>44600</v>
      </c>
      <c r="C609" s="383">
        <v>44593</v>
      </c>
      <c r="D609" s="360" t="s">
        <v>96</v>
      </c>
      <c r="E609" s="360" t="s">
        <v>185</v>
      </c>
      <c r="F609" s="361">
        <v>3201.72</v>
      </c>
      <c r="G609" s="360" t="s">
        <v>761</v>
      </c>
      <c r="H609" s="360" t="s">
        <v>127</v>
      </c>
      <c r="I609" s="364" t="s">
        <v>1315</v>
      </c>
      <c r="J609" s="363" t="s">
        <v>629</v>
      </c>
      <c r="K609" s="364" t="s">
        <v>1235</v>
      </c>
      <c r="L609" s="363">
        <v>554988760</v>
      </c>
      <c r="M609" s="382">
        <v>44600</v>
      </c>
      <c r="N609" s="70">
        <f t="shared" si="61"/>
        <v>2</v>
      </c>
      <c r="O609" s="70">
        <f t="shared" si="62"/>
        <v>2</v>
      </c>
      <c r="P609" s="135" t="str">
        <f t="shared" si="63"/>
        <v>Gastos_com_Pessoal</v>
      </c>
    </row>
    <row r="610" spans="1:16" ht="25.5" x14ac:dyDescent="0.2">
      <c r="A610" s="374">
        <f t="shared" si="60"/>
        <v>607</v>
      </c>
      <c r="B610" s="358">
        <v>44600</v>
      </c>
      <c r="C610" s="383">
        <v>44593</v>
      </c>
      <c r="D610" s="360" t="s">
        <v>96</v>
      </c>
      <c r="E610" s="360" t="s">
        <v>179</v>
      </c>
      <c r="F610" s="361">
        <v>27.56</v>
      </c>
      <c r="G610" s="360" t="s">
        <v>851</v>
      </c>
      <c r="H610" s="360" t="s">
        <v>128</v>
      </c>
      <c r="I610" s="364" t="s">
        <v>1316</v>
      </c>
      <c r="J610" s="363" t="s">
        <v>629</v>
      </c>
      <c r="K610" s="364" t="s">
        <v>1235</v>
      </c>
      <c r="L610" s="363">
        <v>554988760</v>
      </c>
      <c r="M610" s="382">
        <v>44600</v>
      </c>
      <c r="N610" s="70">
        <f t="shared" si="61"/>
        <v>2</v>
      </c>
      <c r="O610" s="70">
        <f t="shared" si="62"/>
        <v>2</v>
      </c>
      <c r="P610" s="135" t="str">
        <f t="shared" si="63"/>
        <v>Gastos_com_Pessoal</v>
      </c>
    </row>
    <row r="611" spans="1:16" ht="25.5" x14ac:dyDescent="0.2">
      <c r="A611" s="374">
        <f t="shared" si="60"/>
        <v>608</v>
      </c>
      <c r="B611" s="358">
        <v>44600</v>
      </c>
      <c r="C611" s="383">
        <v>44593</v>
      </c>
      <c r="D611" s="360" t="s">
        <v>96</v>
      </c>
      <c r="E611" s="360" t="s">
        <v>181</v>
      </c>
      <c r="F611" s="361">
        <v>254.09</v>
      </c>
      <c r="G611" s="360" t="s">
        <v>758</v>
      </c>
      <c r="H611" s="360" t="s">
        <v>128</v>
      </c>
      <c r="I611" s="364" t="s">
        <v>1316</v>
      </c>
      <c r="J611" s="363" t="s">
        <v>629</v>
      </c>
      <c r="K611" s="364" t="s">
        <v>1235</v>
      </c>
      <c r="L611" s="363">
        <v>554988760</v>
      </c>
      <c r="M611" s="382">
        <v>44600</v>
      </c>
      <c r="N611" s="70">
        <f t="shared" si="61"/>
        <v>2</v>
      </c>
      <c r="O611" s="70">
        <f t="shared" si="62"/>
        <v>2</v>
      </c>
      <c r="P611" s="135" t="str">
        <f t="shared" si="63"/>
        <v>Gastos_com_Pessoal</v>
      </c>
    </row>
    <row r="612" spans="1:16" ht="25.5" x14ac:dyDescent="0.2">
      <c r="A612" s="374">
        <f t="shared" si="60"/>
        <v>609</v>
      </c>
      <c r="B612" s="358">
        <v>44600</v>
      </c>
      <c r="C612" s="383">
        <v>44593</v>
      </c>
      <c r="D612" s="360" t="s">
        <v>96</v>
      </c>
      <c r="E612" s="360" t="s">
        <v>183</v>
      </c>
      <c r="F612" s="361">
        <v>84.7</v>
      </c>
      <c r="G612" s="360" t="s">
        <v>760</v>
      </c>
      <c r="H612" s="360" t="s">
        <v>128</v>
      </c>
      <c r="I612" s="364" t="s">
        <v>1316</v>
      </c>
      <c r="J612" s="363" t="s">
        <v>629</v>
      </c>
      <c r="K612" s="364" t="s">
        <v>1235</v>
      </c>
      <c r="L612" s="363">
        <v>554988760</v>
      </c>
      <c r="M612" s="382">
        <v>44600</v>
      </c>
      <c r="N612" s="70">
        <f t="shared" si="61"/>
        <v>2</v>
      </c>
      <c r="O612" s="70">
        <f t="shared" si="62"/>
        <v>2</v>
      </c>
      <c r="P612" s="135" t="str">
        <f t="shared" si="63"/>
        <v>Gastos_com_Pessoal</v>
      </c>
    </row>
    <row r="613" spans="1:16" ht="36" x14ac:dyDescent="0.2">
      <c r="A613" s="374">
        <f t="shared" si="60"/>
        <v>610</v>
      </c>
      <c r="B613" s="358">
        <v>44600</v>
      </c>
      <c r="C613" s="383">
        <v>44593</v>
      </c>
      <c r="D613" s="360" t="s">
        <v>96</v>
      </c>
      <c r="E613" s="360" t="s">
        <v>185</v>
      </c>
      <c r="F613" s="361">
        <v>11.82</v>
      </c>
      <c r="G613" s="360" t="s">
        <v>761</v>
      </c>
      <c r="H613" s="360" t="s">
        <v>128</v>
      </c>
      <c r="I613" s="364" t="s">
        <v>1316</v>
      </c>
      <c r="J613" s="363" t="s">
        <v>629</v>
      </c>
      <c r="K613" s="364" t="s">
        <v>1235</v>
      </c>
      <c r="L613" s="363">
        <v>554988760</v>
      </c>
      <c r="M613" s="382">
        <v>44600</v>
      </c>
      <c r="N613" s="70">
        <f t="shared" si="61"/>
        <v>2</v>
      </c>
      <c r="O613" s="70">
        <f t="shared" si="62"/>
        <v>2</v>
      </c>
      <c r="P613" s="135" t="str">
        <f t="shared" si="63"/>
        <v>Gastos_com_Pessoal</v>
      </c>
    </row>
    <row r="614" spans="1:16" ht="25.5" x14ac:dyDescent="0.2">
      <c r="A614" s="374">
        <f t="shared" si="60"/>
        <v>611</v>
      </c>
      <c r="B614" s="358">
        <v>44600</v>
      </c>
      <c r="C614" s="383">
        <v>44562</v>
      </c>
      <c r="D614" s="360" t="s">
        <v>96</v>
      </c>
      <c r="E614" s="360" t="s">
        <v>98</v>
      </c>
      <c r="F614" s="361">
        <v>1850</v>
      </c>
      <c r="G614" s="360" t="s">
        <v>1238</v>
      </c>
      <c r="H614" s="360" t="s">
        <v>121</v>
      </c>
      <c r="I614" s="364" t="s">
        <v>1317</v>
      </c>
      <c r="J614" s="363" t="s">
        <v>629</v>
      </c>
      <c r="K614" s="364" t="s">
        <v>672</v>
      </c>
      <c r="L614" s="363" t="s">
        <v>1318</v>
      </c>
      <c r="M614" s="382">
        <v>44600</v>
      </c>
      <c r="N614" s="70">
        <f t="shared" si="61"/>
        <v>2</v>
      </c>
      <c r="O614" s="70">
        <f t="shared" si="62"/>
        <v>1</v>
      </c>
      <c r="P614" s="135" t="str">
        <f t="shared" si="63"/>
        <v>Gastos_com_Pessoal</v>
      </c>
    </row>
    <row r="615" spans="1:16" ht="25.5" x14ac:dyDescent="0.2">
      <c r="A615" s="374">
        <f t="shared" si="60"/>
        <v>612</v>
      </c>
      <c r="B615" s="358">
        <v>44600</v>
      </c>
      <c r="C615" s="383">
        <v>44562</v>
      </c>
      <c r="D615" s="360" t="s">
        <v>96</v>
      </c>
      <c r="E615" s="360" t="s">
        <v>98</v>
      </c>
      <c r="F615" s="361">
        <v>2738</v>
      </c>
      <c r="G615" s="360" t="s">
        <v>1238</v>
      </c>
      <c r="H615" s="360" t="s">
        <v>127</v>
      </c>
      <c r="I615" s="364" t="s">
        <v>1319</v>
      </c>
      <c r="J615" s="363" t="s">
        <v>629</v>
      </c>
      <c r="K615" s="364" t="s">
        <v>672</v>
      </c>
      <c r="L615" s="363" t="s">
        <v>1320</v>
      </c>
      <c r="M615" s="382">
        <v>44600</v>
      </c>
      <c r="N615" s="70">
        <f t="shared" si="61"/>
        <v>2</v>
      </c>
      <c r="O615" s="70">
        <f t="shared" si="62"/>
        <v>1</v>
      </c>
      <c r="P615" s="135" t="str">
        <f t="shared" si="63"/>
        <v>Gastos_com_Pessoal</v>
      </c>
    </row>
    <row r="616" spans="1:16" ht="25.5" x14ac:dyDescent="0.2">
      <c r="A616" s="374">
        <f t="shared" si="60"/>
        <v>613</v>
      </c>
      <c r="B616" s="358">
        <v>44600</v>
      </c>
      <c r="C616" s="383">
        <v>44593</v>
      </c>
      <c r="D616" s="360" t="s">
        <v>96</v>
      </c>
      <c r="E616" s="360" t="s">
        <v>177</v>
      </c>
      <c r="F616" s="361">
        <v>519.1</v>
      </c>
      <c r="G616" s="360" t="s">
        <v>1321</v>
      </c>
      <c r="H616" s="360" t="s">
        <v>120</v>
      </c>
      <c r="I616" s="364" t="s">
        <v>1313</v>
      </c>
      <c r="J616" s="363" t="s">
        <v>848</v>
      </c>
      <c r="K616" s="364" t="s">
        <v>849</v>
      </c>
      <c r="L616" s="363" t="s">
        <v>1322</v>
      </c>
      <c r="M616" s="382">
        <v>44600</v>
      </c>
      <c r="N616" s="70">
        <f t="shared" si="61"/>
        <v>2</v>
      </c>
      <c r="O616" s="70">
        <f t="shared" si="62"/>
        <v>2</v>
      </c>
      <c r="P616" s="135" t="str">
        <f t="shared" si="63"/>
        <v>Gastos_com_Pessoal</v>
      </c>
    </row>
    <row r="617" spans="1:16" ht="25.5" x14ac:dyDescent="0.2">
      <c r="A617" s="374">
        <f t="shared" si="60"/>
        <v>614</v>
      </c>
      <c r="B617" s="358">
        <v>44600</v>
      </c>
      <c r="C617" s="383">
        <v>44593</v>
      </c>
      <c r="D617" s="360" t="s">
        <v>96</v>
      </c>
      <c r="E617" s="360" t="s">
        <v>177</v>
      </c>
      <c r="F617" s="361">
        <v>1412.05</v>
      </c>
      <c r="G617" s="360" t="s">
        <v>1321</v>
      </c>
      <c r="H617" s="360" t="s">
        <v>127</v>
      </c>
      <c r="I617" s="364" t="s">
        <v>1315</v>
      </c>
      <c r="J617" s="363" t="s">
        <v>848</v>
      </c>
      <c r="K617" s="364" t="s">
        <v>849</v>
      </c>
      <c r="L617" s="363" t="s">
        <v>1323</v>
      </c>
      <c r="M617" s="382">
        <v>44600</v>
      </c>
      <c r="N617" s="70">
        <f t="shared" si="61"/>
        <v>2</v>
      </c>
      <c r="O617" s="70">
        <f t="shared" si="62"/>
        <v>2</v>
      </c>
      <c r="P617" s="135" t="str">
        <f t="shared" si="63"/>
        <v>Gastos_com_Pessoal</v>
      </c>
    </row>
    <row r="618" spans="1:16" ht="25.5" x14ac:dyDescent="0.2">
      <c r="A618" s="374">
        <f t="shared" si="60"/>
        <v>615</v>
      </c>
      <c r="B618" s="358">
        <v>44600</v>
      </c>
      <c r="C618" s="383">
        <v>44593</v>
      </c>
      <c r="D618" s="360" t="s">
        <v>96</v>
      </c>
      <c r="E618" s="360" t="s">
        <v>177</v>
      </c>
      <c r="F618" s="361">
        <v>1175.23</v>
      </c>
      <c r="G618" s="360" t="s">
        <v>1321</v>
      </c>
      <c r="H618" s="360" t="s">
        <v>131</v>
      </c>
      <c r="I618" s="364" t="s">
        <v>1314</v>
      </c>
      <c r="J618" s="363" t="s">
        <v>848</v>
      </c>
      <c r="K618" s="364" t="s">
        <v>849</v>
      </c>
      <c r="L618" s="363" t="s">
        <v>1324</v>
      </c>
      <c r="M618" s="382">
        <v>44600</v>
      </c>
      <c r="N618" s="70">
        <f t="shared" si="61"/>
        <v>2</v>
      </c>
      <c r="O618" s="70">
        <f t="shared" si="62"/>
        <v>2</v>
      </c>
      <c r="P618" s="135" t="str">
        <f t="shared" si="63"/>
        <v>Gastos_com_Pessoal</v>
      </c>
    </row>
    <row r="619" spans="1:16" ht="48" x14ac:dyDescent="0.2">
      <c r="A619" s="374">
        <f t="shared" si="60"/>
        <v>616</v>
      </c>
      <c r="B619" s="358">
        <v>44600</v>
      </c>
      <c r="C619" s="383">
        <v>44593</v>
      </c>
      <c r="D619" s="360" t="s">
        <v>107</v>
      </c>
      <c r="E619" s="360" t="s">
        <v>282</v>
      </c>
      <c r="F619" s="361">
        <v>2252.0700000000002</v>
      </c>
      <c r="G619" s="360" t="s">
        <v>1325</v>
      </c>
      <c r="H619" s="360" t="s">
        <v>119</v>
      </c>
      <c r="I619" s="364" t="s">
        <v>593</v>
      </c>
      <c r="J619" s="363" t="s">
        <v>609</v>
      </c>
      <c r="K619" s="364" t="s">
        <v>779</v>
      </c>
      <c r="L619" s="363" t="s">
        <v>1326</v>
      </c>
      <c r="M619" s="382">
        <v>44600</v>
      </c>
      <c r="N619" s="70">
        <f t="shared" si="61"/>
        <v>2</v>
      </c>
      <c r="O619" s="70">
        <f t="shared" si="62"/>
        <v>2</v>
      </c>
      <c r="P619" s="135" t="str">
        <f t="shared" si="63"/>
        <v>Gastos_Gerais</v>
      </c>
    </row>
    <row r="620" spans="1:16" ht="25.5" x14ac:dyDescent="0.2">
      <c r="A620" s="374">
        <f t="shared" si="60"/>
        <v>617</v>
      </c>
      <c r="B620" s="358">
        <v>44600</v>
      </c>
      <c r="C620" s="383">
        <v>44593</v>
      </c>
      <c r="D620" s="360" t="s">
        <v>107</v>
      </c>
      <c r="E620" s="360" t="s">
        <v>346</v>
      </c>
      <c r="F620" s="361">
        <v>1426.65</v>
      </c>
      <c r="G620" s="360" t="s">
        <v>1327</v>
      </c>
      <c r="H620" s="360" t="s">
        <v>126</v>
      </c>
      <c r="I620" s="364" t="s">
        <v>1328</v>
      </c>
      <c r="J620" s="363" t="s">
        <v>629</v>
      </c>
      <c r="K620" s="364" t="s">
        <v>420</v>
      </c>
      <c r="L620" s="363">
        <v>20227</v>
      </c>
      <c r="M620" s="382">
        <v>44600</v>
      </c>
      <c r="N620" s="70">
        <f t="shared" si="61"/>
        <v>2</v>
      </c>
      <c r="O620" s="70">
        <f t="shared" si="62"/>
        <v>2</v>
      </c>
      <c r="P620" s="135" t="str">
        <f t="shared" si="63"/>
        <v>Gastos_Gerais</v>
      </c>
    </row>
    <row r="621" spans="1:16" x14ac:dyDescent="0.2">
      <c r="A621" s="374">
        <f t="shared" si="60"/>
        <v>618</v>
      </c>
      <c r="B621" s="358">
        <v>44600</v>
      </c>
      <c r="C621" s="383">
        <v>44593</v>
      </c>
      <c r="D621" s="360" t="s">
        <v>85</v>
      </c>
      <c r="E621" s="360" t="s">
        <v>91</v>
      </c>
      <c r="F621" s="361">
        <v>2.25</v>
      </c>
      <c r="G621" s="360" t="s">
        <v>1252</v>
      </c>
      <c r="H621" s="360" t="s">
        <v>119</v>
      </c>
      <c r="I621" s="364" t="s">
        <v>551</v>
      </c>
      <c r="J621" s="363" t="s">
        <v>1253</v>
      </c>
      <c r="K621" s="364" t="s">
        <v>883</v>
      </c>
      <c r="L621" s="363" t="s">
        <v>553</v>
      </c>
      <c r="M621" s="382">
        <v>44600</v>
      </c>
      <c r="N621" s="70">
        <f t="shared" si="61"/>
        <v>2</v>
      </c>
      <c r="O621" s="70">
        <f t="shared" si="62"/>
        <v>2</v>
      </c>
      <c r="P621" s="135" t="str">
        <f t="shared" si="63"/>
        <v>Receitas</v>
      </c>
    </row>
    <row r="622" spans="1:16" ht="25.5" x14ac:dyDescent="0.2">
      <c r="A622" s="374">
        <f t="shared" si="60"/>
        <v>619</v>
      </c>
      <c r="B622" s="358">
        <v>44601</v>
      </c>
      <c r="C622" s="383">
        <v>44562</v>
      </c>
      <c r="D622" s="360" t="s">
        <v>107</v>
      </c>
      <c r="E622" s="360" t="s">
        <v>260</v>
      </c>
      <c r="F622" s="361">
        <v>514.47</v>
      </c>
      <c r="G622" s="360" t="s">
        <v>1329</v>
      </c>
      <c r="H622" s="360" t="s">
        <v>546</v>
      </c>
      <c r="I622" s="364" t="s">
        <v>1330</v>
      </c>
      <c r="J622" s="363" t="s">
        <v>629</v>
      </c>
      <c r="K622" s="364" t="s">
        <v>420</v>
      </c>
      <c r="L622" s="363">
        <v>951</v>
      </c>
      <c r="M622" s="382">
        <v>44600</v>
      </c>
      <c r="N622" s="70">
        <f t="shared" si="61"/>
        <v>2</v>
      </c>
      <c r="O622" s="70">
        <f t="shared" si="62"/>
        <v>1</v>
      </c>
      <c r="P622" s="135" t="str">
        <f t="shared" si="63"/>
        <v>Gastos_Gerais</v>
      </c>
    </row>
    <row r="623" spans="1:16" ht="25.5" x14ac:dyDescent="0.2">
      <c r="A623" s="374">
        <f t="shared" si="60"/>
        <v>620</v>
      </c>
      <c r="B623" s="358">
        <v>44601</v>
      </c>
      <c r="C623" s="383">
        <v>44593</v>
      </c>
      <c r="D623" s="360" t="s">
        <v>96</v>
      </c>
      <c r="E623" s="360" t="s">
        <v>196</v>
      </c>
      <c r="F623" s="361">
        <v>179</v>
      </c>
      <c r="G623" s="360" t="s">
        <v>1256</v>
      </c>
      <c r="H623" s="360" t="s">
        <v>121</v>
      </c>
      <c r="I623" s="364" t="s">
        <v>1079</v>
      </c>
      <c r="J623" s="363" t="s">
        <v>609</v>
      </c>
      <c r="K623" s="364" t="s">
        <v>609</v>
      </c>
      <c r="L623" s="363">
        <v>1000076480</v>
      </c>
      <c r="M623" s="382">
        <v>44601</v>
      </c>
      <c r="N623" s="70">
        <f t="shared" si="61"/>
        <v>2</v>
      </c>
      <c r="O623" s="70">
        <f t="shared" si="62"/>
        <v>2</v>
      </c>
      <c r="P623" s="135" t="str">
        <f t="shared" si="63"/>
        <v>Gastos_com_Pessoal</v>
      </c>
    </row>
    <row r="624" spans="1:16" ht="25.5" x14ac:dyDescent="0.2">
      <c r="A624" s="374">
        <f t="shared" si="60"/>
        <v>621</v>
      </c>
      <c r="B624" s="358">
        <v>44601</v>
      </c>
      <c r="C624" s="383">
        <v>44593</v>
      </c>
      <c r="D624" s="360" t="s">
        <v>107</v>
      </c>
      <c r="E624" s="360" t="s">
        <v>294</v>
      </c>
      <c r="F624" s="361">
        <v>27285.14</v>
      </c>
      <c r="G624" s="360" t="s">
        <v>691</v>
      </c>
      <c r="H624" s="360" t="s">
        <v>121</v>
      </c>
      <c r="I624" s="364" t="s">
        <v>564</v>
      </c>
      <c r="J624" s="363" t="s">
        <v>609</v>
      </c>
      <c r="K624" s="364" t="s">
        <v>420</v>
      </c>
      <c r="L624" s="363">
        <v>7</v>
      </c>
      <c r="M624" s="382">
        <v>44593</v>
      </c>
      <c r="N624" s="70">
        <f t="shared" si="61"/>
        <v>2</v>
      </c>
      <c r="O624" s="70">
        <f t="shared" si="62"/>
        <v>2</v>
      </c>
      <c r="P624" s="135" t="str">
        <f t="shared" si="63"/>
        <v>Gastos_Gerais</v>
      </c>
    </row>
    <row r="625" spans="1:16" ht="48" x14ac:dyDescent="0.2">
      <c r="A625" s="374">
        <f t="shared" ref="A625:A652" si="64">IF(B625="","",ROW()-ROW($A$3))</f>
        <v>622</v>
      </c>
      <c r="B625" s="358">
        <v>44601</v>
      </c>
      <c r="C625" s="383">
        <v>44562</v>
      </c>
      <c r="D625" s="360" t="s">
        <v>96</v>
      </c>
      <c r="E625" s="360" t="s">
        <v>191</v>
      </c>
      <c r="F625" s="361">
        <v>4964</v>
      </c>
      <c r="G625" s="360" t="s">
        <v>1331</v>
      </c>
      <c r="H625" s="360" t="s">
        <v>119</v>
      </c>
      <c r="I625" s="364" t="s">
        <v>735</v>
      </c>
      <c r="J625" s="363" t="s">
        <v>609</v>
      </c>
      <c r="K625" s="364" t="s">
        <v>609</v>
      </c>
      <c r="L625" s="363">
        <v>6633</v>
      </c>
      <c r="M625" s="382">
        <v>44595</v>
      </c>
      <c r="N625" s="70">
        <f t="shared" si="61"/>
        <v>2</v>
      </c>
      <c r="O625" s="70">
        <f t="shared" si="62"/>
        <v>1</v>
      </c>
      <c r="P625" s="135" t="str">
        <f t="shared" si="63"/>
        <v>Gastos_com_Pessoal</v>
      </c>
    </row>
    <row r="626" spans="1:16" ht="25.5" x14ac:dyDescent="0.2">
      <c r="A626" s="374">
        <f t="shared" si="64"/>
        <v>623</v>
      </c>
      <c r="B626" s="358">
        <v>44601</v>
      </c>
      <c r="C626" s="383">
        <v>44593</v>
      </c>
      <c r="D626" s="360" t="s">
        <v>107</v>
      </c>
      <c r="E626" s="360" t="s">
        <v>294</v>
      </c>
      <c r="F626" s="361">
        <v>40949.82</v>
      </c>
      <c r="G626" s="360" t="s">
        <v>684</v>
      </c>
      <c r="H626" s="360" t="s">
        <v>123</v>
      </c>
      <c r="I626" s="364" t="s">
        <v>558</v>
      </c>
      <c r="J626" s="363" t="s">
        <v>609</v>
      </c>
      <c r="K626" s="364" t="s">
        <v>420</v>
      </c>
      <c r="L626" s="363">
        <v>89</v>
      </c>
      <c r="M626" s="382">
        <v>44594</v>
      </c>
      <c r="N626" s="70">
        <f t="shared" si="61"/>
        <v>2</v>
      </c>
      <c r="O626" s="70">
        <f t="shared" si="62"/>
        <v>2</v>
      </c>
      <c r="P626" s="135" t="str">
        <f t="shared" si="63"/>
        <v>Gastos_Gerais</v>
      </c>
    </row>
    <row r="627" spans="1:16" ht="25.5" x14ac:dyDescent="0.2">
      <c r="A627" s="374">
        <f t="shared" si="64"/>
        <v>624</v>
      </c>
      <c r="B627" s="358">
        <v>44601</v>
      </c>
      <c r="C627" s="383">
        <v>44562</v>
      </c>
      <c r="D627" s="360" t="s">
        <v>107</v>
      </c>
      <c r="E627" s="360" t="s">
        <v>230</v>
      </c>
      <c r="F627" s="361">
        <v>299</v>
      </c>
      <c r="G627" s="360" t="s">
        <v>1332</v>
      </c>
      <c r="H627" s="360" t="s">
        <v>546</v>
      </c>
      <c r="I627" s="364" t="s">
        <v>715</v>
      </c>
      <c r="J627" s="363" t="s">
        <v>609</v>
      </c>
      <c r="K627" s="364" t="s">
        <v>609</v>
      </c>
      <c r="L627" s="363" t="s">
        <v>1333</v>
      </c>
      <c r="M627" s="382">
        <v>44285</v>
      </c>
      <c r="N627" s="70">
        <f t="shared" si="61"/>
        <v>2</v>
      </c>
      <c r="O627" s="70">
        <f t="shared" si="62"/>
        <v>1</v>
      </c>
      <c r="P627" s="135" t="str">
        <f t="shared" si="63"/>
        <v>Gastos_Gerais</v>
      </c>
    </row>
    <row r="628" spans="1:16" ht="48" x14ac:dyDescent="0.2">
      <c r="A628" s="374">
        <f t="shared" si="64"/>
        <v>625</v>
      </c>
      <c r="B628" s="358">
        <v>44601</v>
      </c>
      <c r="C628" s="383">
        <v>44562</v>
      </c>
      <c r="D628" s="360" t="s">
        <v>96</v>
      </c>
      <c r="E628" s="360" t="s">
        <v>191</v>
      </c>
      <c r="F628" s="361">
        <v>35</v>
      </c>
      <c r="G628" s="360" t="s">
        <v>1334</v>
      </c>
      <c r="H628" s="360" t="s">
        <v>119</v>
      </c>
      <c r="I628" s="364" t="s">
        <v>524</v>
      </c>
      <c r="J628" s="363" t="s">
        <v>609</v>
      </c>
      <c r="K628" s="364" t="s">
        <v>609</v>
      </c>
      <c r="L628" s="363">
        <v>6351</v>
      </c>
      <c r="M628" s="382">
        <v>44595</v>
      </c>
      <c r="N628" s="70">
        <f t="shared" si="61"/>
        <v>2</v>
      </c>
      <c r="O628" s="70">
        <f t="shared" si="62"/>
        <v>1</v>
      </c>
      <c r="P628" s="135" t="str">
        <f t="shared" si="63"/>
        <v>Gastos_com_Pessoal</v>
      </c>
    </row>
    <row r="629" spans="1:16" ht="48" x14ac:dyDescent="0.2">
      <c r="A629" s="374">
        <f t="shared" si="64"/>
        <v>626</v>
      </c>
      <c r="B629" s="358">
        <v>44601</v>
      </c>
      <c r="C629" s="383">
        <v>44562</v>
      </c>
      <c r="D629" s="360" t="s">
        <v>107</v>
      </c>
      <c r="E629" s="360" t="s">
        <v>352</v>
      </c>
      <c r="F629" s="361">
        <v>24189.48</v>
      </c>
      <c r="G629" s="360" t="s">
        <v>1335</v>
      </c>
      <c r="H629" s="360" t="s">
        <v>119</v>
      </c>
      <c r="I629" s="364" t="s">
        <v>1336</v>
      </c>
      <c r="J629" s="363" t="s">
        <v>609</v>
      </c>
      <c r="K629" s="364" t="s">
        <v>420</v>
      </c>
      <c r="L629" s="363">
        <v>202218</v>
      </c>
      <c r="M629" s="382">
        <v>44592</v>
      </c>
      <c r="N629" s="70">
        <f t="shared" si="61"/>
        <v>2</v>
      </c>
      <c r="O629" s="70">
        <f t="shared" si="62"/>
        <v>1</v>
      </c>
      <c r="P629" s="135" t="str">
        <f t="shared" si="63"/>
        <v>Gastos_Gerais</v>
      </c>
    </row>
    <row r="630" spans="1:16" ht="25.5" x14ac:dyDescent="0.2">
      <c r="A630" s="374">
        <f t="shared" si="64"/>
        <v>627</v>
      </c>
      <c r="B630" s="358">
        <v>44601</v>
      </c>
      <c r="C630" s="383">
        <v>44593</v>
      </c>
      <c r="D630" s="360" t="s">
        <v>107</v>
      </c>
      <c r="E630" s="360" t="s">
        <v>294</v>
      </c>
      <c r="F630" s="361">
        <v>21691.46</v>
      </c>
      <c r="G630" s="360" t="s">
        <v>686</v>
      </c>
      <c r="H630" s="360" t="s">
        <v>126</v>
      </c>
      <c r="I630" s="364" t="s">
        <v>558</v>
      </c>
      <c r="J630" s="363" t="s">
        <v>609</v>
      </c>
      <c r="K630" s="364" t="s">
        <v>420</v>
      </c>
      <c r="L630" s="363">
        <v>84</v>
      </c>
      <c r="M630" s="382">
        <v>44593</v>
      </c>
      <c r="N630" s="70">
        <f t="shared" si="61"/>
        <v>2</v>
      </c>
      <c r="O630" s="70">
        <f t="shared" si="62"/>
        <v>2</v>
      </c>
      <c r="P630" s="135" t="str">
        <f t="shared" si="63"/>
        <v>Gastos_Gerais</v>
      </c>
    </row>
    <row r="631" spans="1:16" ht="36" x14ac:dyDescent="0.2">
      <c r="A631" s="374">
        <f t="shared" si="64"/>
        <v>628</v>
      </c>
      <c r="B631" s="358">
        <v>44601</v>
      </c>
      <c r="C631" s="383">
        <v>44593</v>
      </c>
      <c r="D631" s="360" t="s">
        <v>107</v>
      </c>
      <c r="E631" s="360" t="s">
        <v>397</v>
      </c>
      <c r="F631" s="361">
        <v>280</v>
      </c>
      <c r="G631" s="360" t="s">
        <v>1337</v>
      </c>
      <c r="H631" s="360" t="s">
        <v>122</v>
      </c>
      <c r="I631" s="364" t="s">
        <v>1338</v>
      </c>
      <c r="J631" s="363" t="s">
        <v>609</v>
      </c>
      <c r="K631" s="364" t="s">
        <v>420</v>
      </c>
      <c r="L631" s="363">
        <v>55671</v>
      </c>
      <c r="M631" s="382">
        <v>44593</v>
      </c>
      <c r="N631" s="70">
        <f t="shared" si="61"/>
        <v>2</v>
      </c>
      <c r="O631" s="70">
        <f t="shared" si="62"/>
        <v>2</v>
      </c>
      <c r="P631" s="135" t="str">
        <f t="shared" si="63"/>
        <v>Gastos_Gerais</v>
      </c>
    </row>
    <row r="632" spans="1:16" ht="25.5" x14ac:dyDescent="0.2">
      <c r="A632" s="374">
        <f t="shared" si="64"/>
        <v>629</v>
      </c>
      <c r="B632" s="358">
        <v>44601</v>
      </c>
      <c r="C632" s="383">
        <v>44593</v>
      </c>
      <c r="D632" s="360" t="s">
        <v>107</v>
      </c>
      <c r="E632" s="360" t="s">
        <v>294</v>
      </c>
      <c r="F632" s="361">
        <v>33651.800000000003</v>
      </c>
      <c r="G632" s="360" t="s">
        <v>687</v>
      </c>
      <c r="H632" s="360" t="s">
        <v>127</v>
      </c>
      <c r="I632" s="364" t="s">
        <v>558</v>
      </c>
      <c r="J632" s="363" t="s">
        <v>609</v>
      </c>
      <c r="K632" s="364" t="s">
        <v>420</v>
      </c>
      <c r="L632" s="363">
        <v>85</v>
      </c>
      <c r="M632" s="382">
        <v>44593</v>
      </c>
      <c r="N632" s="70">
        <f t="shared" si="61"/>
        <v>2</v>
      </c>
      <c r="O632" s="70">
        <f t="shared" si="62"/>
        <v>2</v>
      </c>
      <c r="P632" s="135" t="str">
        <f t="shared" si="63"/>
        <v>Gastos_Gerais</v>
      </c>
    </row>
    <row r="633" spans="1:16" ht="25.5" x14ac:dyDescent="0.2">
      <c r="A633" s="374">
        <f t="shared" si="64"/>
        <v>630</v>
      </c>
      <c r="B633" s="358">
        <v>44601</v>
      </c>
      <c r="C633" s="383">
        <v>44593</v>
      </c>
      <c r="D633" s="360" t="s">
        <v>107</v>
      </c>
      <c r="E633" s="360" t="s">
        <v>294</v>
      </c>
      <c r="F633" s="395">
        <v>32481.5</v>
      </c>
      <c r="G633" s="360" t="s">
        <v>767</v>
      </c>
      <c r="H633" s="360" t="s">
        <v>124</v>
      </c>
      <c r="I633" s="364" t="s">
        <v>1339</v>
      </c>
      <c r="J633" s="363" t="s">
        <v>609</v>
      </c>
      <c r="K633" s="364" t="s">
        <v>420</v>
      </c>
      <c r="L633" s="363">
        <v>18</v>
      </c>
      <c r="M633" s="382">
        <v>44594</v>
      </c>
      <c r="N633" s="70">
        <f t="shared" si="61"/>
        <v>2</v>
      </c>
      <c r="O633" s="70">
        <f t="shared" si="62"/>
        <v>2</v>
      </c>
      <c r="P633" s="135" t="str">
        <f t="shared" si="63"/>
        <v>Gastos_Gerais</v>
      </c>
    </row>
    <row r="634" spans="1:16" ht="84" x14ac:dyDescent="0.2">
      <c r="A634" s="374">
        <f t="shared" si="64"/>
        <v>631</v>
      </c>
      <c r="B634" s="358">
        <v>44601</v>
      </c>
      <c r="C634" s="383">
        <v>44593</v>
      </c>
      <c r="D634" s="360" t="s">
        <v>107</v>
      </c>
      <c r="E634" s="360" t="s">
        <v>397</v>
      </c>
      <c r="F634" s="395">
        <v>4864.5</v>
      </c>
      <c r="G634" s="360" t="s">
        <v>1340</v>
      </c>
      <c r="H634" s="360" t="s">
        <v>119</v>
      </c>
      <c r="I634" s="364" t="s">
        <v>1341</v>
      </c>
      <c r="J634" s="363" t="s">
        <v>609</v>
      </c>
      <c r="K634" s="364" t="s">
        <v>420</v>
      </c>
      <c r="L634" s="363">
        <v>82</v>
      </c>
      <c r="M634" s="382">
        <v>44595</v>
      </c>
      <c r="N634" s="70">
        <f t="shared" si="61"/>
        <v>2</v>
      </c>
      <c r="O634" s="70">
        <f t="shared" si="62"/>
        <v>2</v>
      </c>
      <c r="P634" s="135" t="str">
        <f t="shared" si="63"/>
        <v>Gastos_Gerais</v>
      </c>
    </row>
    <row r="635" spans="1:16" ht="25.5" x14ac:dyDescent="0.2">
      <c r="A635" s="374">
        <f t="shared" si="64"/>
        <v>632</v>
      </c>
      <c r="B635" s="358">
        <v>44601</v>
      </c>
      <c r="C635" s="383">
        <v>44593</v>
      </c>
      <c r="D635" s="360" t="s">
        <v>107</v>
      </c>
      <c r="E635" s="360" t="s">
        <v>294</v>
      </c>
      <c r="F635" s="361">
        <v>8688.7999999999993</v>
      </c>
      <c r="G635" s="360" t="s">
        <v>886</v>
      </c>
      <c r="H635" s="360" t="s">
        <v>131</v>
      </c>
      <c r="I635" s="364" t="s">
        <v>564</v>
      </c>
      <c r="J635" s="363" t="s">
        <v>609</v>
      </c>
      <c r="K635" s="364" t="s">
        <v>420</v>
      </c>
      <c r="L635" s="363">
        <v>8</v>
      </c>
      <c r="M635" s="382">
        <v>44593</v>
      </c>
      <c r="N635" s="70">
        <f t="shared" ref="N635:N688" si="65">IF(B635=0,0,IF(YEAR(B635)=$O$1,MONTH(B635)-$N$1+1,(YEAR(B635)-$O$1)*12-$N$1+1+MONTH(B635)))</f>
        <v>2</v>
      </c>
      <c r="O635" s="70">
        <f t="shared" ref="O635:O688" si="66">IF(C635=0,0,IF(YEAR(C635)=$O$1,MONTH(C635)-$N$1+1,(YEAR(C635)-$O$1)*12-$N$1+1+MONTH(C635)))</f>
        <v>2</v>
      </c>
      <c r="P635" s="135" t="str">
        <f t="shared" ref="P635:P688" si="67">SUBSTITUTE(D635," ","_")</f>
        <v>Gastos_Gerais</v>
      </c>
    </row>
    <row r="636" spans="1:16" ht="25.5" x14ac:dyDescent="0.2">
      <c r="A636" s="374">
        <f t="shared" si="64"/>
        <v>633</v>
      </c>
      <c r="B636" s="358">
        <v>44601</v>
      </c>
      <c r="C636" s="383">
        <v>44593</v>
      </c>
      <c r="D636" s="360" t="s">
        <v>107</v>
      </c>
      <c r="E636" s="360" t="s">
        <v>294</v>
      </c>
      <c r="F636" s="361">
        <v>35890.1</v>
      </c>
      <c r="G636" s="360" t="s">
        <v>861</v>
      </c>
      <c r="H636" s="360" t="s">
        <v>546</v>
      </c>
      <c r="I636" s="364" t="s">
        <v>562</v>
      </c>
      <c r="J636" s="363" t="s">
        <v>609</v>
      </c>
      <c r="K636" s="364" t="s">
        <v>420</v>
      </c>
      <c r="L636" s="363">
        <v>110</v>
      </c>
      <c r="M636" s="382">
        <v>44593</v>
      </c>
      <c r="N636" s="70">
        <f t="shared" si="65"/>
        <v>2</v>
      </c>
      <c r="O636" s="70">
        <f t="shared" si="66"/>
        <v>2</v>
      </c>
      <c r="P636" s="135" t="str">
        <f t="shared" si="67"/>
        <v>Gastos_Gerais</v>
      </c>
    </row>
    <row r="637" spans="1:16" ht="25.5" x14ac:dyDescent="0.2">
      <c r="A637" s="374">
        <f t="shared" si="64"/>
        <v>634</v>
      </c>
      <c r="B637" s="358">
        <v>44601</v>
      </c>
      <c r="C637" s="383">
        <v>44562</v>
      </c>
      <c r="D637" s="360" t="s">
        <v>107</v>
      </c>
      <c r="E637" s="360" t="s">
        <v>310</v>
      </c>
      <c r="F637" s="361">
        <v>1999.6</v>
      </c>
      <c r="G637" s="360" t="s">
        <v>1342</v>
      </c>
      <c r="H637" s="360" t="s">
        <v>122</v>
      </c>
      <c r="I637" s="364" t="s">
        <v>1343</v>
      </c>
      <c r="J637" s="363" t="s">
        <v>609</v>
      </c>
      <c r="K637" s="364" t="s">
        <v>420</v>
      </c>
      <c r="L637" s="363">
        <v>202220</v>
      </c>
      <c r="M637" s="382">
        <v>44582</v>
      </c>
      <c r="N637" s="70">
        <f t="shared" si="65"/>
        <v>2</v>
      </c>
      <c r="O637" s="70">
        <f t="shared" si="66"/>
        <v>1</v>
      </c>
      <c r="P637" s="135" t="str">
        <f t="shared" si="67"/>
        <v>Gastos_Gerais</v>
      </c>
    </row>
    <row r="638" spans="1:16" ht="25.5" x14ac:dyDescent="0.2">
      <c r="A638" s="374">
        <f t="shared" si="64"/>
        <v>635</v>
      </c>
      <c r="B638" s="358">
        <v>44601</v>
      </c>
      <c r="C638" s="383">
        <v>44562</v>
      </c>
      <c r="D638" s="360" t="s">
        <v>107</v>
      </c>
      <c r="E638" s="360" t="s">
        <v>298</v>
      </c>
      <c r="F638" s="361">
        <v>240</v>
      </c>
      <c r="G638" s="360" t="s">
        <v>1344</v>
      </c>
      <c r="H638" s="360" t="s">
        <v>131</v>
      </c>
      <c r="I638" s="364" t="s">
        <v>1345</v>
      </c>
      <c r="J638" s="363" t="s">
        <v>609</v>
      </c>
      <c r="K638" s="364" t="s">
        <v>420</v>
      </c>
      <c r="L638" s="363">
        <v>9608</v>
      </c>
      <c r="M638" s="382">
        <v>44592</v>
      </c>
      <c r="N638" s="70">
        <f t="shared" si="65"/>
        <v>2</v>
      </c>
      <c r="O638" s="70">
        <f t="shared" si="66"/>
        <v>1</v>
      </c>
      <c r="P638" s="135" t="str">
        <f t="shared" si="67"/>
        <v>Gastos_Gerais</v>
      </c>
    </row>
    <row r="639" spans="1:16" s="325" customFormat="1" ht="25.5" x14ac:dyDescent="0.2">
      <c r="A639" s="374">
        <f t="shared" si="64"/>
        <v>636</v>
      </c>
      <c r="B639" s="399">
        <v>44601</v>
      </c>
      <c r="C639" s="400">
        <v>44562</v>
      </c>
      <c r="D639" s="379" t="s">
        <v>96</v>
      </c>
      <c r="E639" s="379" t="s">
        <v>208</v>
      </c>
      <c r="F639" s="384">
        <v>20833.599999999999</v>
      </c>
      <c r="G639" s="362" t="s">
        <v>1346</v>
      </c>
      <c r="H639" s="379" t="s">
        <v>119</v>
      </c>
      <c r="I639" s="364" t="s">
        <v>523</v>
      </c>
      <c r="J639" s="381" t="s">
        <v>609</v>
      </c>
      <c r="K639" s="381" t="s">
        <v>609</v>
      </c>
      <c r="L639" s="381">
        <v>417187</v>
      </c>
      <c r="M639" s="401">
        <v>44589</v>
      </c>
      <c r="N639" s="70">
        <f t="shared" si="65"/>
        <v>2</v>
      </c>
      <c r="O639" s="70">
        <f t="shared" si="66"/>
        <v>1</v>
      </c>
      <c r="P639" s="135" t="str">
        <f t="shared" si="67"/>
        <v>Gastos_com_Pessoal</v>
      </c>
    </row>
    <row r="640" spans="1:16" ht="25.5" x14ac:dyDescent="0.2">
      <c r="A640" s="374">
        <f t="shared" si="64"/>
        <v>637</v>
      </c>
      <c r="B640" s="358">
        <v>44601</v>
      </c>
      <c r="C640" s="383">
        <v>44562</v>
      </c>
      <c r="D640" s="360" t="s">
        <v>96</v>
      </c>
      <c r="E640" s="360" t="s">
        <v>202</v>
      </c>
      <c r="F640" s="361">
        <v>9084.6</v>
      </c>
      <c r="G640" s="360" t="s">
        <v>1347</v>
      </c>
      <c r="H640" s="360" t="s">
        <v>119</v>
      </c>
      <c r="I640" s="364" t="s">
        <v>731</v>
      </c>
      <c r="J640" s="363" t="s">
        <v>609</v>
      </c>
      <c r="K640" s="364" t="s">
        <v>609</v>
      </c>
      <c r="L640" s="363">
        <v>410906</v>
      </c>
      <c r="M640" s="382">
        <v>44589</v>
      </c>
      <c r="N640" s="70">
        <f t="shared" si="65"/>
        <v>2</v>
      </c>
      <c r="O640" s="70">
        <f t="shared" si="66"/>
        <v>1</v>
      </c>
      <c r="P640" s="135" t="str">
        <f t="shared" si="67"/>
        <v>Gastos_com_Pessoal</v>
      </c>
    </row>
    <row r="641" spans="1:16" s="328" customFormat="1" ht="25.5" x14ac:dyDescent="0.2">
      <c r="A641" s="374">
        <f t="shared" si="64"/>
        <v>638</v>
      </c>
      <c r="B641" s="370">
        <v>44601</v>
      </c>
      <c r="C641" s="371">
        <v>44562</v>
      </c>
      <c r="D641" s="362" t="s">
        <v>107</v>
      </c>
      <c r="E641" s="362" t="s">
        <v>294</v>
      </c>
      <c r="F641" s="372">
        <v>25208.52</v>
      </c>
      <c r="G641" s="362" t="s">
        <v>690</v>
      </c>
      <c r="H641" s="362" t="s">
        <v>128</v>
      </c>
      <c r="I641" s="364" t="s">
        <v>558</v>
      </c>
      <c r="J641" s="364" t="s">
        <v>609</v>
      </c>
      <c r="K641" s="364" t="s">
        <v>420</v>
      </c>
      <c r="L641" s="364">
        <v>87</v>
      </c>
      <c r="M641" s="373">
        <v>44593</v>
      </c>
      <c r="N641" s="70">
        <f t="shared" si="65"/>
        <v>2</v>
      </c>
      <c r="O641" s="70">
        <f t="shared" si="66"/>
        <v>1</v>
      </c>
      <c r="P641" s="135" t="str">
        <f t="shared" si="67"/>
        <v>Gastos_Gerais</v>
      </c>
    </row>
    <row r="642" spans="1:16" ht="25.5" x14ac:dyDescent="0.2">
      <c r="A642" s="374">
        <f t="shared" si="64"/>
        <v>639</v>
      </c>
      <c r="B642" s="358">
        <v>44601</v>
      </c>
      <c r="C642" s="383">
        <v>44593</v>
      </c>
      <c r="D642" s="360" t="s">
        <v>107</v>
      </c>
      <c r="E642" s="360" t="s">
        <v>320</v>
      </c>
      <c r="F642" s="361">
        <v>1000</v>
      </c>
      <c r="G642" s="360" t="s">
        <v>1137</v>
      </c>
      <c r="H642" s="360" t="s">
        <v>131</v>
      </c>
      <c r="I642" s="364" t="s">
        <v>626</v>
      </c>
      <c r="J642" s="363" t="s">
        <v>609</v>
      </c>
      <c r="K642" s="364" t="s">
        <v>609</v>
      </c>
      <c r="L642" s="363" t="s">
        <v>1348</v>
      </c>
      <c r="M642" s="382">
        <v>44601</v>
      </c>
      <c r="N642" s="70">
        <f t="shared" si="65"/>
        <v>2</v>
      </c>
      <c r="O642" s="70">
        <f t="shared" si="66"/>
        <v>2</v>
      </c>
      <c r="P642" s="135" t="str">
        <f t="shared" si="67"/>
        <v>Gastos_Gerais</v>
      </c>
    </row>
    <row r="643" spans="1:16" ht="48" x14ac:dyDescent="0.2">
      <c r="A643" s="374">
        <f t="shared" si="64"/>
        <v>640</v>
      </c>
      <c r="B643" s="358">
        <v>44601</v>
      </c>
      <c r="C643" s="383">
        <v>44562</v>
      </c>
      <c r="D643" s="360" t="s">
        <v>96</v>
      </c>
      <c r="E643" s="360" t="s">
        <v>191</v>
      </c>
      <c r="F643" s="361">
        <v>5394</v>
      </c>
      <c r="G643" s="360" t="s">
        <v>1349</v>
      </c>
      <c r="H643" s="360" t="s">
        <v>119</v>
      </c>
      <c r="I643" s="364" t="s">
        <v>735</v>
      </c>
      <c r="J643" s="363" t="s">
        <v>609</v>
      </c>
      <c r="K643" s="364" t="s">
        <v>609</v>
      </c>
      <c r="L643" s="363">
        <v>3437</v>
      </c>
      <c r="M643" s="382">
        <v>44583</v>
      </c>
      <c r="N643" s="70">
        <f t="shared" si="65"/>
        <v>2</v>
      </c>
      <c r="O643" s="70">
        <f t="shared" si="66"/>
        <v>1</v>
      </c>
      <c r="P643" s="135" t="str">
        <f t="shared" si="67"/>
        <v>Gastos_com_Pessoal</v>
      </c>
    </row>
    <row r="644" spans="1:16" ht="25.5" x14ac:dyDescent="0.2">
      <c r="A644" s="374">
        <f t="shared" si="64"/>
        <v>641</v>
      </c>
      <c r="B644" s="358">
        <v>44601</v>
      </c>
      <c r="C644" s="383">
        <v>44593</v>
      </c>
      <c r="D644" s="360" t="s">
        <v>96</v>
      </c>
      <c r="E644" s="360" t="s">
        <v>198</v>
      </c>
      <c r="F644" s="361">
        <v>601.62</v>
      </c>
      <c r="G644" s="360" t="s">
        <v>1086</v>
      </c>
      <c r="H644" s="360" t="s">
        <v>120</v>
      </c>
      <c r="I644" s="364" t="s">
        <v>1087</v>
      </c>
      <c r="J644" s="363" t="s">
        <v>609</v>
      </c>
      <c r="K644" s="364" t="s">
        <v>420</v>
      </c>
      <c r="L644" s="363">
        <v>2546937</v>
      </c>
      <c r="M644" s="382">
        <v>44602</v>
      </c>
      <c r="N644" s="70">
        <f t="shared" si="65"/>
        <v>2</v>
      </c>
      <c r="O644" s="70">
        <f t="shared" si="66"/>
        <v>2</v>
      </c>
      <c r="P644" s="135" t="str">
        <f t="shared" si="67"/>
        <v>Gastos_com_Pessoal</v>
      </c>
    </row>
    <row r="645" spans="1:16" ht="48" x14ac:dyDescent="0.2">
      <c r="A645" s="374">
        <f t="shared" si="64"/>
        <v>642</v>
      </c>
      <c r="B645" s="358">
        <v>44601</v>
      </c>
      <c r="C645" s="383">
        <v>44562</v>
      </c>
      <c r="D645" s="360" t="s">
        <v>96</v>
      </c>
      <c r="E645" s="360" t="s">
        <v>191</v>
      </c>
      <c r="F645" s="361">
        <v>23421.599999999999</v>
      </c>
      <c r="G645" s="360" t="s">
        <v>1334</v>
      </c>
      <c r="H645" s="360" t="s">
        <v>119</v>
      </c>
      <c r="I645" s="364" t="s">
        <v>524</v>
      </c>
      <c r="J645" s="363" t="s">
        <v>609</v>
      </c>
      <c r="K645" s="364" t="s">
        <v>609</v>
      </c>
      <c r="L645" s="363">
        <v>6517</v>
      </c>
      <c r="M645" s="382">
        <v>44601</v>
      </c>
      <c r="N645" s="70">
        <f t="shared" si="65"/>
        <v>2</v>
      </c>
      <c r="O645" s="70">
        <f t="shared" si="66"/>
        <v>1</v>
      </c>
      <c r="P645" s="135" t="str">
        <f t="shared" si="67"/>
        <v>Gastos_com_Pessoal</v>
      </c>
    </row>
    <row r="646" spans="1:16" ht="25.5" x14ac:dyDescent="0.2">
      <c r="A646" s="374">
        <f t="shared" si="64"/>
        <v>643</v>
      </c>
      <c r="B646" s="358">
        <v>44601</v>
      </c>
      <c r="C646" s="383">
        <v>44593</v>
      </c>
      <c r="D646" s="360" t="s">
        <v>107</v>
      </c>
      <c r="E646" s="360" t="s">
        <v>294</v>
      </c>
      <c r="F646" s="361">
        <v>20040.45</v>
      </c>
      <c r="G646" s="360" t="s">
        <v>688</v>
      </c>
      <c r="H646" s="360" t="s">
        <v>132</v>
      </c>
      <c r="I646" s="364" t="s">
        <v>558</v>
      </c>
      <c r="J646" s="363" t="s">
        <v>609</v>
      </c>
      <c r="K646" s="364" t="s">
        <v>420</v>
      </c>
      <c r="L646" s="363">
        <v>88</v>
      </c>
      <c r="M646" s="382">
        <v>44594</v>
      </c>
      <c r="N646" s="70">
        <f t="shared" si="65"/>
        <v>2</v>
      </c>
      <c r="O646" s="70">
        <f t="shared" si="66"/>
        <v>2</v>
      </c>
      <c r="P646" s="135" t="str">
        <f t="shared" si="67"/>
        <v>Gastos_Gerais</v>
      </c>
    </row>
    <row r="647" spans="1:16" ht="38.25" x14ac:dyDescent="0.2">
      <c r="A647" s="374">
        <f t="shared" si="64"/>
        <v>644</v>
      </c>
      <c r="B647" s="358">
        <v>44601</v>
      </c>
      <c r="C647" s="383">
        <v>44562</v>
      </c>
      <c r="D647" s="360" t="s">
        <v>109</v>
      </c>
      <c r="E647" s="360" t="s">
        <v>377</v>
      </c>
      <c r="F647" s="361">
        <v>695</v>
      </c>
      <c r="G647" s="360" t="s">
        <v>1350</v>
      </c>
      <c r="H647" s="360" t="s">
        <v>546</v>
      </c>
      <c r="I647" s="364" t="s">
        <v>1351</v>
      </c>
      <c r="J647" s="363" t="s">
        <v>609</v>
      </c>
      <c r="K647" s="364" t="s">
        <v>420</v>
      </c>
      <c r="L647" s="363">
        <v>3607</v>
      </c>
      <c r="M647" s="382">
        <v>44585</v>
      </c>
      <c r="N647" s="70">
        <f t="shared" si="65"/>
        <v>2</v>
      </c>
      <c r="O647" s="70">
        <f t="shared" si="66"/>
        <v>1</v>
      </c>
      <c r="P647" s="135" t="str">
        <f t="shared" si="67"/>
        <v>Aquisição_de_Bens_Permanentes</v>
      </c>
    </row>
    <row r="648" spans="1:16" ht="25.5" x14ac:dyDescent="0.2">
      <c r="A648" s="374">
        <f t="shared" si="64"/>
        <v>645</v>
      </c>
      <c r="B648" s="370">
        <v>44601</v>
      </c>
      <c r="C648" s="371">
        <v>44562</v>
      </c>
      <c r="D648" s="362" t="s">
        <v>107</v>
      </c>
      <c r="E648" s="362" t="s">
        <v>377</v>
      </c>
      <c r="F648" s="372">
        <v>84</v>
      </c>
      <c r="G648" s="362" t="s">
        <v>1352</v>
      </c>
      <c r="H648" s="360" t="s">
        <v>546</v>
      </c>
      <c r="I648" s="364" t="s">
        <v>1351</v>
      </c>
      <c r="J648" s="363" t="s">
        <v>609</v>
      </c>
      <c r="K648" s="364" t="s">
        <v>420</v>
      </c>
      <c r="L648" s="363">
        <v>3607</v>
      </c>
      <c r="M648" s="382">
        <v>44585</v>
      </c>
      <c r="N648" s="70">
        <f t="shared" si="65"/>
        <v>2</v>
      </c>
      <c r="O648" s="70">
        <f t="shared" si="66"/>
        <v>1</v>
      </c>
      <c r="P648" s="135" t="str">
        <f t="shared" si="67"/>
        <v>Gastos_Gerais</v>
      </c>
    </row>
    <row r="649" spans="1:16" ht="25.5" x14ac:dyDescent="0.2">
      <c r="A649" s="374">
        <f t="shared" si="64"/>
        <v>646</v>
      </c>
      <c r="B649" s="358">
        <v>44601</v>
      </c>
      <c r="C649" s="383">
        <v>44593</v>
      </c>
      <c r="D649" s="360" t="s">
        <v>107</v>
      </c>
      <c r="E649" s="360" t="s">
        <v>264</v>
      </c>
      <c r="F649" s="361">
        <v>690</v>
      </c>
      <c r="G649" s="360" t="s">
        <v>1353</v>
      </c>
      <c r="H649" s="360" t="s">
        <v>119</v>
      </c>
      <c r="I649" s="364" t="s">
        <v>1354</v>
      </c>
      <c r="J649" s="363" t="s">
        <v>609</v>
      </c>
      <c r="K649" s="364" t="s">
        <v>420</v>
      </c>
      <c r="L649" s="363">
        <v>62486</v>
      </c>
      <c r="M649" s="382">
        <v>44595</v>
      </c>
      <c r="N649" s="70">
        <f t="shared" si="65"/>
        <v>2</v>
      </c>
      <c r="O649" s="70">
        <f t="shared" si="66"/>
        <v>2</v>
      </c>
      <c r="P649" s="135" t="str">
        <f t="shared" si="67"/>
        <v>Gastos_Gerais</v>
      </c>
    </row>
    <row r="650" spans="1:16" ht="25.5" x14ac:dyDescent="0.2">
      <c r="A650" s="374">
        <f t="shared" si="64"/>
        <v>647</v>
      </c>
      <c r="B650" s="358">
        <v>44601</v>
      </c>
      <c r="C650" s="383">
        <v>44593</v>
      </c>
      <c r="D650" s="360" t="s">
        <v>96</v>
      </c>
      <c r="E650" s="360" t="s">
        <v>183</v>
      </c>
      <c r="F650" s="361">
        <v>634.14</v>
      </c>
      <c r="G650" s="360" t="s">
        <v>1355</v>
      </c>
      <c r="H650" s="360" t="s">
        <v>120</v>
      </c>
      <c r="I650" s="364" t="s">
        <v>711</v>
      </c>
      <c r="J650" s="363" t="s">
        <v>629</v>
      </c>
      <c r="K650" s="364" t="s">
        <v>1235</v>
      </c>
      <c r="L650" s="363">
        <v>355142344</v>
      </c>
      <c r="M650" s="382">
        <v>44601</v>
      </c>
      <c r="N650" s="70">
        <f t="shared" si="65"/>
        <v>2</v>
      </c>
      <c r="O650" s="70">
        <f t="shared" si="66"/>
        <v>2</v>
      </c>
      <c r="P650" s="135" t="str">
        <f t="shared" si="67"/>
        <v>Gastos_com_Pessoal</v>
      </c>
    </row>
    <row r="651" spans="1:16" ht="25.5" x14ac:dyDescent="0.2">
      <c r="A651" s="374">
        <f t="shared" si="64"/>
        <v>648</v>
      </c>
      <c r="B651" s="358">
        <v>44601</v>
      </c>
      <c r="C651" s="383">
        <v>44593</v>
      </c>
      <c r="D651" s="360" t="s">
        <v>96</v>
      </c>
      <c r="E651" s="360" t="s">
        <v>181</v>
      </c>
      <c r="F651" s="361">
        <v>1855.11</v>
      </c>
      <c r="G651" s="360" t="s">
        <v>1356</v>
      </c>
      <c r="H651" s="360" t="s">
        <v>120</v>
      </c>
      <c r="I651" s="364" t="s">
        <v>711</v>
      </c>
      <c r="J651" s="363" t="s">
        <v>629</v>
      </c>
      <c r="K651" s="364" t="s">
        <v>1235</v>
      </c>
      <c r="L651" s="363">
        <v>355142344</v>
      </c>
      <c r="M651" s="382">
        <v>44601</v>
      </c>
      <c r="N651" s="70">
        <f t="shared" si="65"/>
        <v>2</v>
      </c>
      <c r="O651" s="70">
        <f t="shared" si="66"/>
        <v>2</v>
      </c>
      <c r="P651" s="135" t="str">
        <f t="shared" si="67"/>
        <v>Gastos_com_Pessoal</v>
      </c>
    </row>
    <row r="652" spans="1:16" ht="25.5" x14ac:dyDescent="0.2">
      <c r="A652" s="374">
        <f t="shared" si="64"/>
        <v>649</v>
      </c>
      <c r="B652" s="358">
        <v>44601</v>
      </c>
      <c r="C652" s="383">
        <v>44593</v>
      </c>
      <c r="D652" s="360" t="s">
        <v>96</v>
      </c>
      <c r="E652" s="360" t="s">
        <v>183</v>
      </c>
      <c r="F652" s="361">
        <v>875.06</v>
      </c>
      <c r="G652" s="360" t="s">
        <v>1357</v>
      </c>
      <c r="H652" s="360" t="s">
        <v>546</v>
      </c>
      <c r="I652" s="364" t="s">
        <v>1358</v>
      </c>
      <c r="J652" s="363" t="s">
        <v>629</v>
      </c>
      <c r="K652" s="364" t="s">
        <v>1235</v>
      </c>
      <c r="L652" s="363">
        <v>355142344</v>
      </c>
      <c r="M652" s="382">
        <v>44601</v>
      </c>
      <c r="N652" s="70">
        <f t="shared" si="65"/>
        <v>2</v>
      </c>
      <c r="O652" s="70">
        <f t="shared" si="66"/>
        <v>2</v>
      </c>
      <c r="P652" s="135" t="str">
        <f t="shared" si="67"/>
        <v>Gastos_com_Pessoal</v>
      </c>
    </row>
    <row r="653" spans="1:16" ht="25.5" x14ac:dyDescent="0.2">
      <c r="A653" s="374">
        <f t="shared" ref="A653:A707" si="68">IF(B653="","",ROW()-ROW($A$3))</f>
        <v>650</v>
      </c>
      <c r="B653" s="358">
        <v>44601</v>
      </c>
      <c r="C653" s="383">
        <v>44593</v>
      </c>
      <c r="D653" s="360" t="s">
        <v>96</v>
      </c>
      <c r="E653" s="360" t="s">
        <v>181</v>
      </c>
      <c r="F653" s="361">
        <v>2483.48</v>
      </c>
      <c r="G653" s="360" t="s">
        <v>1359</v>
      </c>
      <c r="H653" s="360" t="s">
        <v>546</v>
      </c>
      <c r="I653" s="364" t="s">
        <v>1358</v>
      </c>
      <c r="J653" s="363" t="s">
        <v>629</v>
      </c>
      <c r="K653" s="364" t="s">
        <v>1235</v>
      </c>
      <c r="L653" s="363">
        <v>355142344</v>
      </c>
      <c r="M653" s="382">
        <v>44601</v>
      </c>
      <c r="N653" s="70">
        <f t="shared" si="65"/>
        <v>2</v>
      </c>
      <c r="O653" s="70">
        <f t="shared" si="66"/>
        <v>2</v>
      </c>
      <c r="P653" s="135" t="str">
        <f t="shared" si="67"/>
        <v>Gastos_com_Pessoal</v>
      </c>
    </row>
    <row r="654" spans="1:16" ht="25.5" x14ac:dyDescent="0.2">
      <c r="A654" s="374">
        <f t="shared" si="68"/>
        <v>651</v>
      </c>
      <c r="B654" s="358">
        <v>44601</v>
      </c>
      <c r="C654" s="383">
        <v>44593</v>
      </c>
      <c r="D654" s="360" t="s">
        <v>96</v>
      </c>
      <c r="E654" s="360" t="s">
        <v>183</v>
      </c>
      <c r="F654" s="361">
        <v>1146.08</v>
      </c>
      <c r="G654" s="360" t="s">
        <v>1360</v>
      </c>
      <c r="H654" s="360" t="s">
        <v>546</v>
      </c>
      <c r="I654" s="364" t="s">
        <v>1361</v>
      </c>
      <c r="J654" s="363" t="s">
        <v>629</v>
      </c>
      <c r="K654" s="364" t="s">
        <v>1235</v>
      </c>
      <c r="L654" s="363">
        <v>355142344</v>
      </c>
      <c r="M654" s="382">
        <v>44601</v>
      </c>
      <c r="N654" s="70">
        <f t="shared" si="65"/>
        <v>2</v>
      </c>
      <c r="O654" s="70">
        <f t="shared" si="66"/>
        <v>2</v>
      </c>
      <c r="P654" s="135" t="str">
        <f t="shared" si="67"/>
        <v>Gastos_com_Pessoal</v>
      </c>
    </row>
    <row r="655" spans="1:16" ht="25.5" x14ac:dyDescent="0.2">
      <c r="A655" s="374">
        <f t="shared" si="68"/>
        <v>652</v>
      </c>
      <c r="B655" s="358">
        <v>44601</v>
      </c>
      <c r="C655" s="383">
        <v>44593</v>
      </c>
      <c r="D655" s="360" t="s">
        <v>96</v>
      </c>
      <c r="E655" s="360" t="s">
        <v>181</v>
      </c>
      <c r="F655" s="361">
        <v>3042.8</v>
      </c>
      <c r="G655" s="360" t="s">
        <v>1362</v>
      </c>
      <c r="H655" s="360" t="s">
        <v>546</v>
      </c>
      <c r="I655" s="364" t="s">
        <v>1361</v>
      </c>
      <c r="J655" s="363" t="s">
        <v>629</v>
      </c>
      <c r="K655" s="364" t="s">
        <v>1235</v>
      </c>
      <c r="L655" s="363">
        <v>355142344</v>
      </c>
      <c r="M655" s="382">
        <v>44601</v>
      </c>
      <c r="N655" s="70">
        <f t="shared" si="65"/>
        <v>2</v>
      </c>
      <c r="O655" s="70">
        <f t="shared" si="66"/>
        <v>2</v>
      </c>
      <c r="P655" s="135" t="str">
        <f t="shared" si="67"/>
        <v>Gastos_com_Pessoal</v>
      </c>
    </row>
    <row r="656" spans="1:16" ht="25.5" x14ac:dyDescent="0.2">
      <c r="A656" s="374">
        <f t="shared" si="68"/>
        <v>653</v>
      </c>
      <c r="B656" s="358">
        <v>44601</v>
      </c>
      <c r="C656" s="383">
        <v>44593</v>
      </c>
      <c r="D656" s="360" t="s">
        <v>96</v>
      </c>
      <c r="E656" s="360" t="s">
        <v>183</v>
      </c>
      <c r="F656" s="361">
        <v>877.93</v>
      </c>
      <c r="G656" s="360" t="s">
        <v>1363</v>
      </c>
      <c r="H656" s="360" t="s">
        <v>546</v>
      </c>
      <c r="I656" s="364" t="s">
        <v>1364</v>
      </c>
      <c r="J656" s="363" t="s">
        <v>629</v>
      </c>
      <c r="K656" s="364" t="s">
        <v>1235</v>
      </c>
      <c r="L656" s="363">
        <v>355142344</v>
      </c>
      <c r="M656" s="382">
        <v>44601</v>
      </c>
      <c r="N656" s="70">
        <f t="shared" si="65"/>
        <v>2</v>
      </c>
      <c r="O656" s="70">
        <f t="shared" si="66"/>
        <v>2</v>
      </c>
      <c r="P656" s="135" t="str">
        <f t="shared" si="67"/>
        <v>Gastos_com_Pessoal</v>
      </c>
    </row>
    <row r="657" spans="1:16" ht="25.5" x14ac:dyDescent="0.2">
      <c r="A657" s="374">
        <f t="shared" si="68"/>
        <v>654</v>
      </c>
      <c r="B657" s="358">
        <v>44601</v>
      </c>
      <c r="C657" s="383">
        <v>44593</v>
      </c>
      <c r="D657" s="360" t="s">
        <v>96</v>
      </c>
      <c r="E657" s="360" t="s">
        <v>181</v>
      </c>
      <c r="F657" s="361">
        <v>2461.8000000000002</v>
      </c>
      <c r="G657" s="360" t="s">
        <v>1365</v>
      </c>
      <c r="H657" s="360" t="s">
        <v>546</v>
      </c>
      <c r="I657" s="364" t="s">
        <v>1364</v>
      </c>
      <c r="J657" s="363" t="s">
        <v>629</v>
      </c>
      <c r="K657" s="364" t="s">
        <v>1235</v>
      </c>
      <c r="L657" s="363">
        <v>355142344</v>
      </c>
      <c r="M657" s="382">
        <v>44601</v>
      </c>
      <c r="N657" s="70">
        <f t="shared" si="65"/>
        <v>2</v>
      </c>
      <c r="O657" s="70">
        <f t="shared" si="66"/>
        <v>2</v>
      </c>
      <c r="P657" s="135" t="str">
        <f t="shared" si="67"/>
        <v>Gastos_com_Pessoal</v>
      </c>
    </row>
    <row r="658" spans="1:16" ht="25.5" x14ac:dyDescent="0.2">
      <c r="A658" s="374">
        <f t="shared" si="68"/>
        <v>655</v>
      </c>
      <c r="B658" s="358">
        <v>44601</v>
      </c>
      <c r="C658" s="383">
        <v>44593</v>
      </c>
      <c r="D658" s="360" t="s">
        <v>96</v>
      </c>
      <c r="E658" s="360" t="s">
        <v>183</v>
      </c>
      <c r="F658" s="361">
        <v>911.82</v>
      </c>
      <c r="G658" s="360" t="s">
        <v>1366</v>
      </c>
      <c r="H658" s="360" t="s">
        <v>546</v>
      </c>
      <c r="I658" s="364" t="s">
        <v>1367</v>
      </c>
      <c r="J658" s="363" t="s">
        <v>629</v>
      </c>
      <c r="K658" s="364" t="s">
        <v>1235</v>
      </c>
      <c r="L658" s="363">
        <v>355142344</v>
      </c>
      <c r="M658" s="382">
        <v>44601</v>
      </c>
      <c r="N658" s="70">
        <f t="shared" si="65"/>
        <v>2</v>
      </c>
      <c r="O658" s="70">
        <f t="shared" si="66"/>
        <v>2</v>
      </c>
      <c r="P658" s="135" t="str">
        <f t="shared" si="67"/>
        <v>Gastos_com_Pessoal</v>
      </c>
    </row>
    <row r="659" spans="1:16" ht="25.5" x14ac:dyDescent="0.2">
      <c r="A659" s="374">
        <f t="shared" si="68"/>
        <v>656</v>
      </c>
      <c r="B659" s="358">
        <v>44601</v>
      </c>
      <c r="C659" s="383">
        <v>44593</v>
      </c>
      <c r="D659" s="360" t="s">
        <v>96</v>
      </c>
      <c r="E659" s="360" t="s">
        <v>181</v>
      </c>
      <c r="F659" s="361">
        <v>2600.1799999999998</v>
      </c>
      <c r="G659" s="360" t="s">
        <v>1368</v>
      </c>
      <c r="H659" s="360" t="s">
        <v>546</v>
      </c>
      <c r="I659" s="364" t="s">
        <v>1367</v>
      </c>
      <c r="J659" s="363" t="s">
        <v>629</v>
      </c>
      <c r="K659" s="364" t="s">
        <v>1235</v>
      </c>
      <c r="L659" s="363">
        <v>355142344</v>
      </c>
      <c r="M659" s="382">
        <v>44601</v>
      </c>
      <c r="N659" s="70">
        <f t="shared" si="65"/>
        <v>2</v>
      </c>
      <c r="O659" s="70">
        <f t="shared" si="66"/>
        <v>2</v>
      </c>
      <c r="P659" s="135" t="str">
        <f t="shared" si="67"/>
        <v>Gastos_com_Pessoal</v>
      </c>
    </row>
    <row r="660" spans="1:16" ht="48" x14ac:dyDescent="0.2">
      <c r="A660" s="374">
        <f t="shared" si="68"/>
        <v>657</v>
      </c>
      <c r="B660" s="358">
        <v>44601</v>
      </c>
      <c r="C660" s="383">
        <v>44593</v>
      </c>
      <c r="D660" s="360" t="s">
        <v>107</v>
      </c>
      <c r="E660" s="360" t="s">
        <v>334</v>
      </c>
      <c r="F660" s="361">
        <v>60</v>
      </c>
      <c r="G660" s="360" t="s">
        <v>1369</v>
      </c>
      <c r="H660" s="360" t="s">
        <v>130</v>
      </c>
      <c r="I660" s="364" t="s">
        <v>1370</v>
      </c>
      <c r="J660" s="363" t="s">
        <v>629</v>
      </c>
      <c r="K660" s="364" t="s">
        <v>1235</v>
      </c>
      <c r="L660" s="363">
        <v>755207866</v>
      </c>
      <c r="M660" s="382">
        <v>44601</v>
      </c>
      <c r="N660" s="70">
        <f t="shared" si="65"/>
        <v>2</v>
      </c>
      <c r="O660" s="70">
        <f t="shared" si="66"/>
        <v>2</v>
      </c>
      <c r="P660" s="135" t="str">
        <f t="shared" si="67"/>
        <v>Gastos_Gerais</v>
      </c>
    </row>
    <row r="661" spans="1:16" ht="48" x14ac:dyDescent="0.2">
      <c r="A661" s="374">
        <f t="shared" si="68"/>
        <v>658</v>
      </c>
      <c r="B661" s="358">
        <v>44601</v>
      </c>
      <c r="C661" s="383">
        <v>44593</v>
      </c>
      <c r="D661" s="360" t="s">
        <v>107</v>
      </c>
      <c r="E661" s="360" t="s">
        <v>334</v>
      </c>
      <c r="F661" s="361">
        <v>60</v>
      </c>
      <c r="G661" s="360" t="s">
        <v>1371</v>
      </c>
      <c r="H661" s="360" t="s">
        <v>130</v>
      </c>
      <c r="I661" s="364" t="s">
        <v>1372</v>
      </c>
      <c r="J661" s="363" t="s">
        <v>629</v>
      </c>
      <c r="K661" s="364" t="s">
        <v>1235</v>
      </c>
      <c r="L661" s="363">
        <v>755207866</v>
      </c>
      <c r="M661" s="382">
        <v>44601</v>
      </c>
      <c r="N661" s="70">
        <f t="shared" si="65"/>
        <v>2</v>
      </c>
      <c r="O661" s="70">
        <f t="shared" si="66"/>
        <v>2</v>
      </c>
      <c r="P661" s="135" t="str">
        <f t="shared" si="67"/>
        <v>Gastos_Gerais</v>
      </c>
    </row>
    <row r="662" spans="1:16" ht="36" x14ac:dyDescent="0.2">
      <c r="A662" s="374">
        <f t="shared" si="68"/>
        <v>659</v>
      </c>
      <c r="B662" s="358">
        <v>44601</v>
      </c>
      <c r="C662" s="383">
        <v>44562</v>
      </c>
      <c r="D662" s="360" t="s">
        <v>107</v>
      </c>
      <c r="E662" s="360" t="s">
        <v>224</v>
      </c>
      <c r="F662" s="361">
        <v>9186.09</v>
      </c>
      <c r="G662" s="360" t="s">
        <v>649</v>
      </c>
      <c r="H662" s="360" t="s">
        <v>122</v>
      </c>
      <c r="I662" s="364" t="s">
        <v>1373</v>
      </c>
      <c r="J662" s="363" t="s">
        <v>609</v>
      </c>
      <c r="K662" s="364" t="s">
        <v>610</v>
      </c>
      <c r="L662" s="363">
        <v>33854</v>
      </c>
      <c r="M662" s="382">
        <v>44601</v>
      </c>
      <c r="N662" s="70">
        <f t="shared" si="65"/>
        <v>2</v>
      </c>
      <c r="O662" s="70">
        <f t="shared" si="66"/>
        <v>1</v>
      </c>
      <c r="P662" s="135" t="str">
        <f t="shared" si="67"/>
        <v>Gastos_Gerais</v>
      </c>
    </row>
    <row r="663" spans="1:16" ht="24" x14ac:dyDescent="0.2">
      <c r="A663" s="374">
        <f t="shared" si="68"/>
        <v>660</v>
      </c>
      <c r="B663" s="358">
        <v>44601</v>
      </c>
      <c r="C663" s="383">
        <v>44593</v>
      </c>
      <c r="D663" s="360" t="s">
        <v>85</v>
      </c>
      <c r="E663" s="360" t="s">
        <v>91</v>
      </c>
      <c r="F663" s="361">
        <v>11.88</v>
      </c>
      <c r="G663" s="360" t="s">
        <v>1252</v>
      </c>
      <c r="H663" s="360" t="s">
        <v>120</v>
      </c>
      <c r="I663" s="364" t="s">
        <v>551</v>
      </c>
      <c r="J663" s="363" t="s">
        <v>1253</v>
      </c>
      <c r="K663" s="364" t="s">
        <v>883</v>
      </c>
      <c r="L663" s="363" t="s">
        <v>553</v>
      </c>
      <c r="M663" s="382">
        <v>44601</v>
      </c>
      <c r="N663" s="70">
        <f t="shared" si="65"/>
        <v>2</v>
      </c>
      <c r="O663" s="70">
        <f t="shared" si="66"/>
        <v>2</v>
      </c>
      <c r="P663" s="135" t="str">
        <f t="shared" si="67"/>
        <v>Receitas</v>
      </c>
    </row>
    <row r="664" spans="1:16" ht="25.5" x14ac:dyDescent="0.2">
      <c r="A664" s="374">
        <f t="shared" si="68"/>
        <v>661</v>
      </c>
      <c r="B664" s="358">
        <v>44602</v>
      </c>
      <c r="C664" s="383">
        <v>44562</v>
      </c>
      <c r="D664" s="360" t="s">
        <v>107</v>
      </c>
      <c r="E664" s="360" t="s">
        <v>230</v>
      </c>
      <c r="F664" s="361">
        <v>899.94</v>
      </c>
      <c r="G664" s="360" t="s">
        <v>766</v>
      </c>
      <c r="H664" s="360" t="s">
        <v>119</v>
      </c>
      <c r="I664" s="364" t="s">
        <v>544</v>
      </c>
      <c r="J664" s="363" t="s">
        <v>609</v>
      </c>
      <c r="K664" s="364" t="s">
        <v>610</v>
      </c>
      <c r="L664" s="363">
        <v>4641273396</v>
      </c>
      <c r="M664" s="382">
        <v>44602</v>
      </c>
      <c r="N664" s="70">
        <f t="shared" si="65"/>
        <v>2</v>
      </c>
      <c r="O664" s="70">
        <f t="shared" si="66"/>
        <v>1</v>
      </c>
      <c r="P664" s="135" t="str">
        <f t="shared" si="67"/>
        <v>Gastos_Gerais</v>
      </c>
    </row>
    <row r="665" spans="1:16" ht="25.5" x14ac:dyDescent="0.2">
      <c r="A665" s="374">
        <f t="shared" si="68"/>
        <v>662</v>
      </c>
      <c r="B665" s="358">
        <v>44602</v>
      </c>
      <c r="C665" s="383">
        <v>44562</v>
      </c>
      <c r="D665" s="360" t="s">
        <v>107</v>
      </c>
      <c r="E665" s="360" t="s">
        <v>230</v>
      </c>
      <c r="F665" s="361">
        <v>771.99</v>
      </c>
      <c r="G665" s="360" t="s">
        <v>763</v>
      </c>
      <c r="H665" s="360" t="s">
        <v>126</v>
      </c>
      <c r="I665" s="364" t="s">
        <v>654</v>
      </c>
      <c r="J665" s="363" t="s">
        <v>609</v>
      </c>
      <c r="K665" s="364" t="s">
        <v>610</v>
      </c>
      <c r="L665" s="363" t="s">
        <v>1374</v>
      </c>
      <c r="M665" s="382">
        <v>44602</v>
      </c>
      <c r="N665" s="70">
        <f t="shared" si="65"/>
        <v>2</v>
      </c>
      <c r="O665" s="70">
        <f t="shared" si="66"/>
        <v>1</v>
      </c>
      <c r="P665" s="135" t="str">
        <f t="shared" si="67"/>
        <v>Gastos_Gerais</v>
      </c>
    </row>
    <row r="666" spans="1:16" ht="25.5" x14ac:dyDescent="0.2">
      <c r="A666" s="374">
        <f t="shared" si="68"/>
        <v>663</v>
      </c>
      <c r="B666" s="358">
        <v>44602</v>
      </c>
      <c r="C666" s="383">
        <v>44562</v>
      </c>
      <c r="D666" s="360" t="s">
        <v>107</v>
      </c>
      <c r="E666" s="360" t="s">
        <v>230</v>
      </c>
      <c r="F666" s="361">
        <v>772</v>
      </c>
      <c r="G666" s="360" t="s">
        <v>763</v>
      </c>
      <c r="H666" s="360" t="s">
        <v>124</v>
      </c>
      <c r="I666" s="364" t="s">
        <v>654</v>
      </c>
      <c r="J666" s="363" t="s">
        <v>609</v>
      </c>
      <c r="K666" s="364" t="s">
        <v>610</v>
      </c>
      <c r="L666" s="363" t="s">
        <v>1374</v>
      </c>
      <c r="M666" s="382">
        <v>44602</v>
      </c>
      <c r="N666" s="70">
        <f t="shared" si="65"/>
        <v>2</v>
      </c>
      <c r="O666" s="70">
        <f t="shared" si="66"/>
        <v>1</v>
      </c>
      <c r="P666" s="135" t="str">
        <f t="shared" si="67"/>
        <v>Gastos_Gerais</v>
      </c>
    </row>
    <row r="667" spans="1:16" ht="25.5" x14ac:dyDescent="0.2">
      <c r="A667" s="374">
        <f t="shared" si="68"/>
        <v>664</v>
      </c>
      <c r="B667" s="358">
        <v>44602</v>
      </c>
      <c r="C667" s="383">
        <v>44562</v>
      </c>
      <c r="D667" s="360" t="s">
        <v>107</v>
      </c>
      <c r="E667" s="360" t="s">
        <v>230</v>
      </c>
      <c r="F667" s="361">
        <v>771.99</v>
      </c>
      <c r="G667" s="360" t="s">
        <v>763</v>
      </c>
      <c r="H667" s="360" t="s">
        <v>127</v>
      </c>
      <c r="I667" s="364" t="s">
        <v>654</v>
      </c>
      <c r="J667" s="363" t="s">
        <v>609</v>
      </c>
      <c r="K667" s="364" t="s">
        <v>610</v>
      </c>
      <c r="L667" s="363" t="s">
        <v>1375</v>
      </c>
      <c r="M667" s="382">
        <v>44602</v>
      </c>
      <c r="N667" s="70">
        <f t="shared" si="65"/>
        <v>2</v>
      </c>
      <c r="O667" s="70">
        <f t="shared" si="66"/>
        <v>1</v>
      </c>
      <c r="P667" s="135" t="str">
        <f t="shared" si="67"/>
        <v>Gastos_Gerais</v>
      </c>
    </row>
    <row r="668" spans="1:16" ht="25.5" x14ac:dyDescent="0.2">
      <c r="A668" s="374">
        <f t="shared" si="68"/>
        <v>665</v>
      </c>
      <c r="B668" s="358">
        <v>44602</v>
      </c>
      <c r="C668" s="383">
        <v>44562</v>
      </c>
      <c r="D668" s="360" t="s">
        <v>107</v>
      </c>
      <c r="E668" s="360" t="s">
        <v>230</v>
      </c>
      <c r="F668" s="361">
        <v>771.99</v>
      </c>
      <c r="G668" s="360" t="s">
        <v>763</v>
      </c>
      <c r="H668" s="360" t="s">
        <v>127</v>
      </c>
      <c r="I668" s="364" t="s">
        <v>654</v>
      </c>
      <c r="J668" s="363" t="s">
        <v>609</v>
      </c>
      <c r="K668" s="364" t="s">
        <v>610</v>
      </c>
      <c r="L668" s="363" t="s">
        <v>1375</v>
      </c>
      <c r="M668" s="382">
        <v>44602</v>
      </c>
      <c r="N668" s="70">
        <f t="shared" si="65"/>
        <v>2</v>
      </c>
      <c r="O668" s="70">
        <f t="shared" si="66"/>
        <v>1</v>
      </c>
      <c r="P668" s="135" t="str">
        <f t="shared" si="67"/>
        <v>Gastos_Gerais</v>
      </c>
    </row>
    <row r="669" spans="1:16" ht="25.5" x14ac:dyDescent="0.2">
      <c r="A669" s="374">
        <f t="shared" si="68"/>
        <v>666</v>
      </c>
      <c r="B669" s="358">
        <v>44602</v>
      </c>
      <c r="C669" s="383">
        <v>44562</v>
      </c>
      <c r="D669" s="379" t="s">
        <v>107</v>
      </c>
      <c r="E669" s="379" t="s">
        <v>228</v>
      </c>
      <c r="F669" s="384">
        <v>299.39999999999998</v>
      </c>
      <c r="G669" s="360" t="s">
        <v>764</v>
      </c>
      <c r="H669" s="360" t="s">
        <v>119</v>
      </c>
      <c r="I669" s="364" t="s">
        <v>544</v>
      </c>
      <c r="J669" s="363" t="s">
        <v>609</v>
      </c>
      <c r="K669" s="364" t="s">
        <v>610</v>
      </c>
      <c r="L669" s="363" t="s">
        <v>1376</v>
      </c>
      <c r="M669" s="382">
        <v>44602</v>
      </c>
      <c r="N669" s="70">
        <f t="shared" si="65"/>
        <v>2</v>
      </c>
      <c r="O669" s="70">
        <f t="shared" si="66"/>
        <v>1</v>
      </c>
      <c r="P669" s="135" t="str">
        <f t="shared" si="67"/>
        <v>Gastos_Gerais</v>
      </c>
    </row>
    <row r="670" spans="1:16" ht="25.5" x14ac:dyDescent="0.2">
      <c r="A670" s="374">
        <f t="shared" si="68"/>
        <v>667</v>
      </c>
      <c r="B670" s="358">
        <v>44602</v>
      </c>
      <c r="C670" s="383">
        <v>44562</v>
      </c>
      <c r="D670" s="360" t="s">
        <v>107</v>
      </c>
      <c r="E670" s="360" t="s">
        <v>230</v>
      </c>
      <c r="F670" s="361">
        <v>771.99</v>
      </c>
      <c r="G670" s="360" t="s">
        <v>763</v>
      </c>
      <c r="H670" s="360" t="s">
        <v>130</v>
      </c>
      <c r="I670" s="364" t="s">
        <v>654</v>
      </c>
      <c r="J670" s="363" t="s">
        <v>609</v>
      </c>
      <c r="K670" s="364" t="s">
        <v>610</v>
      </c>
      <c r="L670" s="363" t="s">
        <v>1377</v>
      </c>
      <c r="M670" s="382">
        <v>44602</v>
      </c>
      <c r="N670" s="70">
        <f t="shared" si="65"/>
        <v>2</v>
      </c>
      <c r="O670" s="70">
        <f t="shared" si="66"/>
        <v>1</v>
      </c>
      <c r="P670" s="135" t="str">
        <f t="shared" si="67"/>
        <v>Gastos_Gerais</v>
      </c>
    </row>
    <row r="671" spans="1:16" ht="25.5" x14ac:dyDescent="0.2">
      <c r="A671" s="374">
        <f t="shared" si="68"/>
        <v>668</v>
      </c>
      <c r="B671" s="358">
        <v>44602</v>
      </c>
      <c r="C671" s="383">
        <v>44593</v>
      </c>
      <c r="D671" s="360" t="s">
        <v>107</v>
      </c>
      <c r="E671" s="360" t="s">
        <v>230</v>
      </c>
      <c r="F671" s="361">
        <v>771.99</v>
      </c>
      <c r="G671" s="360" t="s">
        <v>763</v>
      </c>
      <c r="H671" s="360" t="s">
        <v>121</v>
      </c>
      <c r="I671" s="364" t="s">
        <v>654</v>
      </c>
      <c r="J671" s="363" t="s">
        <v>609</v>
      </c>
      <c r="K671" s="364" t="s">
        <v>610</v>
      </c>
      <c r="L671" s="363" t="s">
        <v>1377</v>
      </c>
      <c r="M671" s="382">
        <v>44602</v>
      </c>
      <c r="N671" s="70">
        <f t="shared" si="65"/>
        <v>2</v>
      </c>
      <c r="O671" s="70">
        <f t="shared" si="66"/>
        <v>2</v>
      </c>
      <c r="P671" s="135" t="str">
        <f t="shared" si="67"/>
        <v>Gastos_Gerais</v>
      </c>
    </row>
    <row r="672" spans="1:16" ht="25.5" x14ac:dyDescent="0.2">
      <c r="A672" s="374">
        <f t="shared" si="68"/>
        <v>669</v>
      </c>
      <c r="B672" s="358">
        <v>44602</v>
      </c>
      <c r="C672" s="383">
        <v>44593</v>
      </c>
      <c r="D672" s="360" t="s">
        <v>96</v>
      </c>
      <c r="E672" s="360" t="s">
        <v>179</v>
      </c>
      <c r="F672" s="361">
        <v>257.04000000000002</v>
      </c>
      <c r="G672" s="360" t="s">
        <v>851</v>
      </c>
      <c r="H672" s="360" t="s">
        <v>121</v>
      </c>
      <c r="I672" s="364" t="s">
        <v>1378</v>
      </c>
      <c r="J672" s="363" t="s">
        <v>629</v>
      </c>
      <c r="K672" s="364" t="s">
        <v>1235</v>
      </c>
      <c r="L672" s="363">
        <v>155469917</v>
      </c>
      <c r="M672" s="382">
        <v>44602</v>
      </c>
      <c r="N672" s="70">
        <f t="shared" si="65"/>
        <v>2</v>
      </c>
      <c r="O672" s="70">
        <f t="shared" si="66"/>
        <v>2</v>
      </c>
      <c r="P672" s="135" t="str">
        <f t="shared" si="67"/>
        <v>Gastos_com_Pessoal</v>
      </c>
    </row>
    <row r="673" spans="1:16" ht="25.5" x14ac:dyDescent="0.2">
      <c r="A673" s="374">
        <f t="shared" si="68"/>
        <v>670</v>
      </c>
      <c r="B673" s="358">
        <v>44602</v>
      </c>
      <c r="C673" s="383">
        <v>44593</v>
      </c>
      <c r="D673" s="360" t="s">
        <v>96</v>
      </c>
      <c r="E673" s="360" t="s">
        <v>181</v>
      </c>
      <c r="F673" s="361">
        <v>2494.77</v>
      </c>
      <c r="G673" s="360" t="s">
        <v>758</v>
      </c>
      <c r="H673" s="360" t="s">
        <v>121</v>
      </c>
      <c r="I673" s="364" t="s">
        <v>1378</v>
      </c>
      <c r="J673" s="363" t="s">
        <v>629</v>
      </c>
      <c r="K673" s="364" t="s">
        <v>1235</v>
      </c>
      <c r="L673" s="363">
        <v>155469917</v>
      </c>
      <c r="M673" s="382">
        <v>44602</v>
      </c>
      <c r="N673" s="70">
        <f t="shared" si="65"/>
        <v>2</v>
      </c>
      <c r="O673" s="70">
        <f t="shared" si="66"/>
        <v>2</v>
      </c>
      <c r="P673" s="135" t="str">
        <f t="shared" si="67"/>
        <v>Gastos_com_Pessoal</v>
      </c>
    </row>
    <row r="674" spans="1:16" ht="25.5" x14ac:dyDescent="0.2">
      <c r="A674" s="374">
        <f t="shared" si="68"/>
        <v>671</v>
      </c>
      <c r="B674" s="358">
        <v>44602</v>
      </c>
      <c r="C674" s="383">
        <v>44593</v>
      </c>
      <c r="D674" s="360" t="s">
        <v>96</v>
      </c>
      <c r="E674" s="360" t="s">
        <v>183</v>
      </c>
      <c r="F674" s="361">
        <v>831.59</v>
      </c>
      <c r="G674" s="360" t="s">
        <v>760</v>
      </c>
      <c r="H674" s="360" t="s">
        <v>121</v>
      </c>
      <c r="I674" s="364" t="s">
        <v>1378</v>
      </c>
      <c r="J674" s="363" t="s">
        <v>629</v>
      </c>
      <c r="K674" s="364" t="s">
        <v>1235</v>
      </c>
      <c r="L674" s="363">
        <v>155469917</v>
      </c>
      <c r="M674" s="382">
        <v>44602</v>
      </c>
      <c r="N674" s="70">
        <f t="shared" si="65"/>
        <v>2</v>
      </c>
      <c r="O674" s="70">
        <f t="shared" si="66"/>
        <v>2</v>
      </c>
      <c r="P674" s="135" t="str">
        <f t="shared" si="67"/>
        <v>Gastos_com_Pessoal</v>
      </c>
    </row>
    <row r="675" spans="1:16" ht="36" x14ac:dyDescent="0.2">
      <c r="A675" s="374">
        <f t="shared" si="68"/>
        <v>672</v>
      </c>
      <c r="B675" s="358">
        <v>44602</v>
      </c>
      <c r="C675" s="383">
        <v>44593</v>
      </c>
      <c r="D675" s="360" t="s">
        <v>96</v>
      </c>
      <c r="E675" s="360" t="s">
        <v>185</v>
      </c>
      <c r="F675" s="361">
        <v>372.03</v>
      </c>
      <c r="G675" s="360" t="s">
        <v>761</v>
      </c>
      <c r="H675" s="360" t="s">
        <v>121</v>
      </c>
      <c r="I675" s="364" t="s">
        <v>1378</v>
      </c>
      <c r="J675" s="363" t="s">
        <v>629</v>
      </c>
      <c r="K675" s="364" t="s">
        <v>1235</v>
      </c>
      <c r="L675" s="363">
        <v>155469917</v>
      </c>
      <c r="M675" s="382">
        <v>44602</v>
      </c>
      <c r="N675" s="70">
        <f t="shared" si="65"/>
        <v>2</v>
      </c>
      <c r="O675" s="70">
        <f t="shared" si="66"/>
        <v>2</v>
      </c>
      <c r="P675" s="135" t="str">
        <f t="shared" si="67"/>
        <v>Gastos_com_Pessoal</v>
      </c>
    </row>
    <row r="676" spans="1:16" ht="25.5" x14ac:dyDescent="0.2">
      <c r="A676" s="374">
        <f t="shared" si="68"/>
        <v>673</v>
      </c>
      <c r="B676" s="358">
        <v>44602</v>
      </c>
      <c r="C676" s="383">
        <v>44593</v>
      </c>
      <c r="D676" s="360" t="s">
        <v>107</v>
      </c>
      <c r="E676" s="360" t="s">
        <v>310</v>
      </c>
      <c r="F676" s="361">
        <v>339.6</v>
      </c>
      <c r="G676" s="360" t="s">
        <v>1379</v>
      </c>
      <c r="H676" s="360" t="s">
        <v>121</v>
      </c>
      <c r="I676" s="364" t="s">
        <v>1380</v>
      </c>
      <c r="J676" s="363" t="s">
        <v>629</v>
      </c>
      <c r="K676" s="364" t="s">
        <v>420</v>
      </c>
      <c r="L676" s="363">
        <v>6</v>
      </c>
      <c r="M676" s="382">
        <v>44601</v>
      </c>
      <c r="N676" s="70">
        <f t="shared" si="65"/>
        <v>2</v>
      </c>
      <c r="O676" s="70">
        <f t="shared" si="66"/>
        <v>2</v>
      </c>
      <c r="P676" s="135" t="str">
        <f t="shared" si="67"/>
        <v>Gastos_Gerais</v>
      </c>
    </row>
    <row r="677" spans="1:16" ht="25.5" x14ac:dyDescent="0.2">
      <c r="A677" s="374">
        <f t="shared" si="68"/>
        <v>674</v>
      </c>
      <c r="B677" s="358">
        <v>44602</v>
      </c>
      <c r="C677" s="383">
        <v>44593</v>
      </c>
      <c r="D677" s="360" t="s">
        <v>107</v>
      </c>
      <c r="E677" s="360" t="s">
        <v>360</v>
      </c>
      <c r="F677" s="361">
        <v>404.5</v>
      </c>
      <c r="G677" s="360" t="s">
        <v>1381</v>
      </c>
      <c r="H677" s="360" t="s">
        <v>131</v>
      </c>
      <c r="I677" s="364" t="s">
        <v>1382</v>
      </c>
      <c r="J677" s="363" t="s">
        <v>629</v>
      </c>
      <c r="K677" s="364" t="s">
        <v>420</v>
      </c>
      <c r="L677" s="363">
        <v>22</v>
      </c>
      <c r="M677" s="382">
        <v>44600</v>
      </c>
      <c r="N677" s="70">
        <f t="shared" si="65"/>
        <v>2</v>
      </c>
      <c r="O677" s="70">
        <f t="shared" si="66"/>
        <v>2</v>
      </c>
      <c r="P677" s="135" t="str">
        <f t="shared" si="67"/>
        <v>Gastos_Gerais</v>
      </c>
    </row>
    <row r="678" spans="1:16" x14ac:dyDescent="0.2">
      <c r="A678" s="374">
        <f t="shared" si="68"/>
        <v>675</v>
      </c>
      <c r="B678" s="358">
        <v>44602</v>
      </c>
      <c r="C678" s="383">
        <v>44593</v>
      </c>
      <c r="D678" s="360" t="s">
        <v>85</v>
      </c>
      <c r="E678" s="360" t="s">
        <v>91</v>
      </c>
      <c r="F678" s="361">
        <v>0.42</v>
      </c>
      <c r="G678" s="360" t="s">
        <v>1252</v>
      </c>
      <c r="H678" s="360" t="s">
        <v>119</v>
      </c>
      <c r="I678" s="364" t="s">
        <v>551</v>
      </c>
      <c r="J678" s="363" t="s">
        <v>1253</v>
      </c>
      <c r="K678" s="364" t="s">
        <v>883</v>
      </c>
      <c r="L678" s="363" t="s">
        <v>553</v>
      </c>
      <c r="M678" s="382">
        <v>44602</v>
      </c>
      <c r="N678" s="70">
        <f t="shared" si="65"/>
        <v>2</v>
      </c>
      <c r="O678" s="70">
        <f t="shared" si="66"/>
        <v>2</v>
      </c>
      <c r="P678" s="135" t="str">
        <f t="shared" si="67"/>
        <v>Receitas</v>
      </c>
    </row>
    <row r="679" spans="1:16" ht="25.5" x14ac:dyDescent="0.2">
      <c r="A679" s="374">
        <f t="shared" si="68"/>
        <v>676</v>
      </c>
      <c r="B679" s="358">
        <v>44603</v>
      </c>
      <c r="C679" s="383">
        <v>44593</v>
      </c>
      <c r="D679" s="360" t="s">
        <v>107</v>
      </c>
      <c r="E679" s="360" t="s">
        <v>356</v>
      </c>
      <c r="F679" s="361">
        <v>2013.25</v>
      </c>
      <c r="G679" s="360" t="s">
        <v>891</v>
      </c>
      <c r="H679" s="360" t="s">
        <v>123</v>
      </c>
      <c r="I679" s="364" t="s">
        <v>1383</v>
      </c>
      <c r="J679" s="363" t="s">
        <v>609</v>
      </c>
      <c r="K679" s="364" t="s">
        <v>420</v>
      </c>
      <c r="L679" s="363">
        <v>33932</v>
      </c>
      <c r="M679" s="382">
        <v>44593</v>
      </c>
      <c r="N679" s="70">
        <f t="shared" si="65"/>
        <v>2</v>
      </c>
      <c r="O679" s="70">
        <f t="shared" si="66"/>
        <v>2</v>
      </c>
      <c r="P679" s="135" t="str">
        <f t="shared" si="67"/>
        <v>Gastos_Gerais</v>
      </c>
    </row>
    <row r="680" spans="1:16" ht="25.5" x14ac:dyDescent="0.2">
      <c r="A680" s="374">
        <f t="shared" si="68"/>
        <v>677</v>
      </c>
      <c r="B680" s="358">
        <v>44603</v>
      </c>
      <c r="C680" s="383">
        <v>44593</v>
      </c>
      <c r="D680" s="360" t="s">
        <v>107</v>
      </c>
      <c r="E680" s="360" t="s">
        <v>356</v>
      </c>
      <c r="F680" s="361">
        <v>143.82</v>
      </c>
      <c r="G680" s="360" t="s">
        <v>891</v>
      </c>
      <c r="H680" s="360" t="s">
        <v>588</v>
      </c>
      <c r="I680" s="364" t="s">
        <v>1383</v>
      </c>
      <c r="J680" s="363" t="s">
        <v>609</v>
      </c>
      <c r="K680" s="364" t="s">
        <v>420</v>
      </c>
      <c r="L680" s="363">
        <v>33933</v>
      </c>
      <c r="M680" s="382">
        <v>44593</v>
      </c>
      <c r="N680" s="70">
        <f t="shared" si="65"/>
        <v>2</v>
      </c>
      <c r="O680" s="70">
        <f t="shared" si="66"/>
        <v>2</v>
      </c>
      <c r="P680" s="135" t="str">
        <f t="shared" si="67"/>
        <v>Gastos_Gerais</v>
      </c>
    </row>
    <row r="681" spans="1:16" ht="25.5" x14ac:dyDescent="0.2">
      <c r="A681" s="374">
        <f t="shared" si="68"/>
        <v>678</v>
      </c>
      <c r="B681" s="358">
        <v>44603</v>
      </c>
      <c r="C681" s="383">
        <v>44562</v>
      </c>
      <c r="D681" s="360" t="s">
        <v>107</v>
      </c>
      <c r="E681" s="360" t="s">
        <v>222</v>
      </c>
      <c r="F681" s="361">
        <v>6534.57</v>
      </c>
      <c r="G681" s="360" t="s">
        <v>647</v>
      </c>
      <c r="H681" s="360" t="s">
        <v>121</v>
      </c>
      <c r="I681" s="364" t="s">
        <v>648</v>
      </c>
      <c r="J681" s="363" t="s">
        <v>609</v>
      </c>
      <c r="K681" s="364" t="s">
        <v>420</v>
      </c>
      <c r="L681" s="363">
        <v>71794517</v>
      </c>
      <c r="M681" s="382">
        <v>44581</v>
      </c>
      <c r="N681" s="70">
        <f t="shared" si="65"/>
        <v>2</v>
      </c>
      <c r="O681" s="70">
        <f t="shared" si="66"/>
        <v>1</v>
      </c>
      <c r="P681" s="135" t="str">
        <f t="shared" si="67"/>
        <v>Gastos_Gerais</v>
      </c>
    </row>
    <row r="682" spans="1:16" ht="25.5" x14ac:dyDescent="0.2">
      <c r="A682" s="374">
        <f t="shared" si="68"/>
        <v>679</v>
      </c>
      <c r="B682" s="358">
        <v>44603</v>
      </c>
      <c r="C682" s="383">
        <v>44562</v>
      </c>
      <c r="D682" s="360" t="s">
        <v>107</v>
      </c>
      <c r="E682" s="360" t="s">
        <v>300</v>
      </c>
      <c r="F682" s="361">
        <v>1282.4100000000001</v>
      </c>
      <c r="G682" s="360" t="s">
        <v>1384</v>
      </c>
      <c r="H682" s="360" t="s">
        <v>130</v>
      </c>
      <c r="I682" s="364" t="s">
        <v>772</v>
      </c>
      <c r="J682" s="363" t="s">
        <v>609</v>
      </c>
      <c r="K682" s="364" t="s">
        <v>420</v>
      </c>
      <c r="L682" s="363">
        <v>140607</v>
      </c>
      <c r="M682" s="382">
        <v>44585</v>
      </c>
      <c r="N682" s="70">
        <f t="shared" si="65"/>
        <v>2</v>
      </c>
      <c r="O682" s="70">
        <f t="shared" si="66"/>
        <v>1</v>
      </c>
      <c r="P682" s="135" t="str">
        <f t="shared" si="67"/>
        <v>Gastos_Gerais</v>
      </c>
    </row>
    <row r="683" spans="1:16" ht="25.5" x14ac:dyDescent="0.2">
      <c r="A683" s="374">
        <f t="shared" si="68"/>
        <v>680</v>
      </c>
      <c r="B683" s="358">
        <v>44603</v>
      </c>
      <c r="C683" s="383">
        <v>44562</v>
      </c>
      <c r="D683" s="360" t="s">
        <v>107</v>
      </c>
      <c r="E683" s="360" t="s">
        <v>290</v>
      </c>
      <c r="F683" s="361">
        <v>1883.2</v>
      </c>
      <c r="G683" s="360" t="s">
        <v>1162</v>
      </c>
      <c r="H683" s="360" t="s">
        <v>121</v>
      </c>
      <c r="I683" s="364" t="s">
        <v>865</v>
      </c>
      <c r="J683" s="363" t="s">
        <v>609</v>
      </c>
      <c r="K683" s="364" t="s">
        <v>420</v>
      </c>
      <c r="L683" s="363">
        <v>14958</v>
      </c>
      <c r="M683" s="382">
        <v>44589</v>
      </c>
      <c r="N683" s="70">
        <f t="shared" si="65"/>
        <v>2</v>
      </c>
      <c r="O683" s="70">
        <f t="shared" si="66"/>
        <v>1</v>
      </c>
      <c r="P683" s="135" t="str">
        <f t="shared" si="67"/>
        <v>Gastos_Gerais</v>
      </c>
    </row>
    <row r="684" spans="1:16" ht="25.5" x14ac:dyDescent="0.2">
      <c r="A684" s="374">
        <f t="shared" si="68"/>
        <v>681</v>
      </c>
      <c r="B684" s="358">
        <v>44603</v>
      </c>
      <c r="C684" s="383">
        <v>44562</v>
      </c>
      <c r="D684" s="360" t="s">
        <v>107</v>
      </c>
      <c r="E684" s="360" t="s">
        <v>368</v>
      </c>
      <c r="F684" s="361">
        <v>1314.77</v>
      </c>
      <c r="G684" s="360" t="s">
        <v>1385</v>
      </c>
      <c r="H684" s="360" t="s">
        <v>131</v>
      </c>
      <c r="I684" s="364" t="s">
        <v>718</v>
      </c>
      <c r="J684" s="363" t="s">
        <v>609</v>
      </c>
      <c r="K684" s="364" t="s">
        <v>420</v>
      </c>
      <c r="L684" s="363">
        <v>1024</v>
      </c>
      <c r="M684" s="382">
        <v>44600</v>
      </c>
      <c r="N684" s="70">
        <f t="shared" si="65"/>
        <v>2</v>
      </c>
      <c r="O684" s="70">
        <f t="shared" si="66"/>
        <v>1</v>
      </c>
      <c r="P684" s="135" t="str">
        <f t="shared" si="67"/>
        <v>Gastos_Gerais</v>
      </c>
    </row>
    <row r="685" spans="1:16" ht="36" x14ac:dyDescent="0.2">
      <c r="A685" s="374">
        <f t="shared" si="68"/>
        <v>682</v>
      </c>
      <c r="B685" s="358">
        <v>44603</v>
      </c>
      <c r="C685" s="383">
        <v>44593</v>
      </c>
      <c r="D685" s="360" t="s">
        <v>107</v>
      </c>
      <c r="E685" s="360" t="s">
        <v>260</v>
      </c>
      <c r="F685" s="361">
        <v>288.54000000000002</v>
      </c>
      <c r="G685" s="360" t="s">
        <v>1386</v>
      </c>
      <c r="H685" s="360" t="s">
        <v>122</v>
      </c>
      <c r="I685" s="364" t="s">
        <v>792</v>
      </c>
      <c r="J685" s="363" t="s">
        <v>609</v>
      </c>
      <c r="K685" s="364" t="s">
        <v>420</v>
      </c>
      <c r="L685" s="363">
        <v>202212</v>
      </c>
      <c r="M685" s="382">
        <v>44593</v>
      </c>
      <c r="N685" s="70">
        <f t="shared" si="65"/>
        <v>2</v>
      </c>
      <c r="O685" s="70">
        <f t="shared" si="66"/>
        <v>2</v>
      </c>
      <c r="P685" s="135" t="str">
        <f t="shared" si="67"/>
        <v>Gastos_Gerais</v>
      </c>
    </row>
    <row r="686" spans="1:16" ht="25.5" x14ac:dyDescent="0.2">
      <c r="A686" s="374">
        <f t="shared" si="68"/>
        <v>683</v>
      </c>
      <c r="B686" s="358">
        <v>44603</v>
      </c>
      <c r="C686" s="383">
        <v>44593</v>
      </c>
      <c r="D686" s="360" t="s">
        <v>107</v>
      </c>
      <c r="E686" s="360" t="s">
        <v>292</v>
      </c>
      <c r="F686" s="361">
        <v>297</v>
      </c>
      <c r="G686" s="360" t="s">
        <v>1387</v>
      </c>
      <c r="H686" s="360" t="s">
        <v>120</v>
      </c>
      <c r="I686" s="364" t="s">
        <v>729</v>
      </c>
      <c r="J686" s="363" t="s">
        <v>609</v>
      </c>
      <c r="K686" s="364" t="s">
        <v>420</v>
      </c>
      <c r="L686" s="363">
        <v>22313</v>
      </c>
      <c r="M686" s="382">
        <v>44594</v>
      </c>
      <c r="N686" s="70">
        <f t="shared" si="65"/>
        <v>2</v>
      </c>
      <c r="O686" s="70">
        <f t="shared" si="66"/>
        <v>2</v>
      </c>
      <c r="P686" s="135" t="str">
        <f t="shared" si="67"/>
        <v>Gastos_Gerais</v>
      </c>
    </row>
    <row r="687" spans="1:16" ht="25.5" x14ac:dyDescent="0.2">
      <c r="A687" s="374">
        <f t="shared" si="68"/>
        <v>684</v>
      </c>
      <c r="B687" s="358">
        <v>44603</v>
      </c>
      <c r="C687" s="383">
        <v>44593</v>
      </c>
      <c r="D687" s="360" t="s">
        <v>107</v>
      </c>
      <c r="E687" s="360" t="s">
        <v>328</v>
      </c>
      <c r="F687" s="361">
        <v>200</v>
      </c>
      <c r="G687" s="360" t="s">
        <v>614</v>
      </c>
      <c r="H687" s="360" t="s">
        <v>128</v>
      </c>
      <c r="I687" s="364" t="s">
        <v>986</v>
      </c>
      <c r="J687" s="363" t="s">
        <v>609</v>
      </c>
      <c r="K687" s="364" t="s">
        <v>420</v>
      </c>
      <c r="L687" s="363">
        <v>647</v>
      </c>
      <c r="M687" s="382">
        <v>44596</v>
      </c>
      <c r="N687" s="70">
        <f t="shared" si="65"/>
        <v>2</v>
      </c>
      <c r="O687" s="70">
        <f t="shared" si="66"/>
        <v>2</v>
      </c>
      <c r="P687" s="135" t="str">
        <f t="shared" si="67"/>
        <v>Gastos_Gerais</v>
      </c>
    </row>
    <row r="688" spans="1:16" ht="25.5" x14ac:dyDescent="0.2">
      <c r="A688" s="374">
        <f t="shared" si="68"/>
        <v>685</v>
      </c>
      <c r="B688" s="358">
        <v>44603</v>
      </c>
      <c r="C688" s="383">
        <v>44593</v>
      </c>
      <c r="D688" s="360" t="s">
        <v>107</v>
      </c>
      <c r="E688" s="360" t="s">
        <v>328</v>
      </c>
      <c r="F688" s="361">
        <v>766.86</v>
      </c>
      <c r="G688" s="360" t="s">
        <v>614</v>
      </c>
      <c r="H688" s="360" t="s">
        <v>128</v>
      </c>
      <c r="I688" s="364" t="s">
        <v>986</v>
      </c>
      <c r="J688" s="363" t="s">
        <v>609</v>
      </c>
      <c r="K688" s="364" t="s">
        <v>420</v>
      </c>
      <c r="L688" s="363">
        <v>202256</v>
      </c>
      <c r="M688" s="382">
        <v>44596</v>
      </c>
      <c r="N688" s="70">
        <f t="shared" si="65"/>
        <v>2</v>
      </c>
      <c r="O688" s="70">
        <f t="shared" si="66"/>
        <v>2</v>
      </c>
      <c r="P688" s="135" t="str">
        <f t="shared" si="67"/>
        <v>Gastos_Gerais</v>
      </c>
    </row>
    <row r="689" spans="1:16" ht="25.5" x14ac:dyDescent="0.2">
      <c r="A689" s="374">
        <f t="shared" si="68"/>
        <v>686</v>
      </c>
      <c r="B689" s="358">
        <v>44603</v>
      </c>
      <c r="C689" s="383">
        <v>44562</v>
      </c>
      <c r="D689" s="360" t="s">
        <v>107</v>
      </c>
      <c r="E689" s="360" t="s">
        <v>222</v>
      </c>
      <c r="F689" s="361">
        <v>11576.45</v>
      </c>
      <c r="G689" s="360" t="s">
        <v>647</v>
      </c>
      <c r="H689" s="360" t="s">
        <v>123</v>
      </c>
      <c r="I689" s="364" t="s">
        <v>648</v>
      </c>
      <c r="J689" s="363" t="s">
        <v>609</v>
      </c>
      <c r="K689" s="364" t="s">
        <v>420</v>
      </c>
      <c r="L689" s="363">
        <v>72358123</v>
      </c>
      <c r="M689" s="382">
        <v>44593</v>
      </c>
      <c r="N689" s="70">
        <f t="shared" ref="N689:N745" si="69">IF(B689=0,0,IF(YEAR(B689)=$O$1,MONTH(B689)-$N$1+1,(YEAR(B689)-$O$1)*12-$N$1+1+MONTH(B689)))</f>
        <v>2</v>
      </c>
      <c r="O689" s="70">
        <f t="shared" ref="O689:O745" si="70">IF(C689=0,0,IF(YEAR(C689)=$O$1,MONTH(C689)-$N$1+1,(YEAR(C689)-$O$1)*12-$N$1+1+MONTH(C689)))</f>
        <v>1</v>
      </c>
      <c r="P689" s="135" t="str">
        <f t="shared" ref="P689:P745" si="71">SUBSTITUTE(D689," ","_")</f>
        <v>Gastos_Gerais</v>
      </c>
    </row>
    <row r="690" spans="1:16" ht="25.5" x14ac:dyDescent="0.2">
      <c r="A690" s="374">
        <f t="shared" si="68"/>
        <v>687</v>
      </c>
      <c r="B690" s="358">
        <v>44603</v>
      </c>
      <c r="C690" s="383">
        <v>44593</v>
      </c>
      <c r="D690" s="360" t="s">
        <v>107</v>
      </c>
      <c r="E690" s="360" t="s">
        <v>328</v>
      </c>
      <c r="F690" s="361">
        <v>2173.84</v>
      </c>
      <c r="G690" s="360" t="s">
        <v>614</v>
      </c>
      <c r="H690" s="360" t="s">
        <v>128</v>
      </c>
      <c r="I690" s="364" t="s">
        <v>986</v>
      </c>
      <c r="J690" s="363" t="s">
        <v>609</v>
      </c>
      <c r="K690" s="364" t="s">
        <v>420</v>
      </c>
      <c r="L690" s="363">
        <v>646</v>
      </c>
      <c r="M690" s="382">
        <v>44596</v>
      </c>
      <c r="N690" s="70">
        <f t="shared" si="69"/>
        <v>2</v>
      </c>
      <c r="O690" s="70">
        <f t="shared" si="70"/>
        <v>2</v>
      </c>
      <c r="P690" s="135" t="str">
        <f t="shared" si="71"/>
        <v>Gastos_Gerais</v>
      </c>
    </row>
    <row r="691" spans="1:16" ht="25.5" x14ac:dyDescent="0.2">
      <c r="A691" s="374">
        <f t="shared" si="68"/>
        <v>688</v>
      </c>
      <c r="B691" s="358">
        <v>44603</v>
      </c>
      <c r="C691" s="383">
        <v>44593</v>
      </c>
      <c r="D691" s="360" t="s">
        <v>107</v>
      </c>
      <c r="E691" s="360" t="s">
        <v>356</v>
      </c>
      <c r="F691" s="361">
        <v>355.8</v>
      </c>
      <c r="G691" s="360" t="s">
        <v>891</v>
      </c>
      <c r="H691" s="360" t="s">
        <v>127</v>
      </c>
      <c r="I691" s="364" t="s">
        <v>1383</v>
      </c>
      <c r="J691" s="363" t="s">
        <v>609</v>
      </c>
      <c r="K691" s="364" t="s">
        <v>420</v>
      </c>
      <c r="L691" s="363">
        <v>33934</v>
      </c>
      <c r="M691" s="382">
        <v>44593</v>
      </c>
      <c r="N691" s="70">
        <f t="shared" si="69"/>
        <v>2</v>
      </c>
      <c r="O691" s="70">
        <f t="shared" si="70"/>
        <v>2</v>
      </c>
      <c r="P691" s="135" t="str">
        <f t="shared" si="71"/>
        <v>Gastos_Gerais</v>
      </c>
    </row>
    <row r="692" spans="1:16" ht="25.5" x14ac:dyDescent="0.2">
      <c r="A692" s="374">
        <f t="shared" si="68"/>
        <v>689</v>
      </c>
      <c r="B692" s="358">
        <v>44603</v>
      </c>
      <c r="C692" s="383">
        <v>44562</v>
      </c>
      <c r="D692" s="360" t="s">
        <v>107</v>
      </c>
      <c r="E692" s="360" t="s">
        <v>328</v>
      </c>
      <c r="F692" s="361">
        <v>920</v>
      </c>
      <c r="G692" s="360" t="s">
        <v>614</v>
      </c>
      <c r="H692" s="360" t="s">
        <v>123</v>
      </c>
      <c r="I692" s="364" t="s">
        <v>1388</v>
      </c>
      <c r="J692" s="363" t="s">
        <v>609</v>
      </c>
      <c r="K692" s="364" t="s">
        <v>420</v>
      </c>
      <c r="L692" s="363">
        <v>62290</v>
      </c>
      <c r="M692" s="382">
        <v>44574</v>
      </c>
      <c r="N692" s="70">
        <f t="shared" si="69"/>
        <v>2</v>
      </c>
      <c r="O692" s="70">
        <f t="shared" si="70"/>
        <v>1</v>
      </c>
      <c r="P692" s="135" t="str">
        <f t="shared" si="71"/>
        <v>Gastos_Gerais</v>
      </c>
    </row>
    <row r="693" spans="1:16" ht="25.5" x14ac:dyDescent="0.2">
      <c r="A693" s="374">
        <f t="shared" si="68"/>
        <v>690</v>
      </c>
      <c r="B693" s="358">
        <v>44603</v>
      </c>
      <c r="C693" s="383">
        <v>44593</v>
      </c>
      <c r="D693" s="360" t="s">
        <v>107</v>
      </c>
      <c r="E693" s="360" t="s">
        <v>356</v>
      </c>
      <c r="F693" s="361">
        <v>788.5</v>
      </c>
      <c r="G693" s="360" t="s">
        <v>891</v>
      </c>
      <c r="H693" s="360" t="s">
        <v>126</v>
      </c>
      <c r="I693" s="364" t="s">
        <v>1383</v>
      </c>
      <c r="J693" s="363" t="s">
        <v>609</v>
      </c>
      <c r="K693" s="364" t="s">
        <v>420</v>
      </c>
      <c r="L693" s="363">
        <v>33935</v>
      </c>
      <c r="M693" s="382">
        <v>44593</v>
      </c>
      <c r="N693" s="70">
        <f t="shared" si="69"/>
        <v>2</v>
      </c>
      <c r="O693" s="70">
        <f t="shared" si="70"/>
        <v>2</v>
      </c>
      <c r="P693" s="135" t="str">
        <f t="shared" si="71"/>
        <v>Gastos_Gerais</v>
      </c>
    </row>
    <row r="694" spans="1:16" ht="25.5" x14ac:dyDescent="0.2">
      <c r="A694" s="374">
        <f t="shared" si="68"/>
        <v>691</v>
      </c>
      <c r="B694" s="358">
        <v>44603</v>
      </c>
      <c r="C694" s="383">
        <v>44562</v>
      </c>
      <c r="D694" s="360" t="s">
        <v>107</v>
      </c>
      <c r="E694" s="360" t="s">
        <v>222</v>
      </c>
      <c r="F694" s="361">
        <v>3308.16</v>
      </c>
      <c r="G694" s="360" t="s">
        <v>647</v>
      </c>
      <c r="H694" s="360" t="s">
        <v>127</v>
      </c>
      <c r="I694" s="364" t="s">
        <v>648</v>
      </c>
      <c r="J694" s="363" t="s">
        <v>609</v>
      </c>
      <c r="K694" s="364" t="s">
        <v>420</v>
      </c>
      <c r="L694" s="363">
        <v>71315861</v>
      </c>
      <c r="M694" s="382">
        <v>44574</v>
      </c>
      <c r="N694" s="70">
        <f t="shared" si="69"/>
        <v>2</v>
      </c>
      <c r="O694" s="70">
        <f t="shared" si="70"/>
        <v>1</v>
      </c>
      <c r="P694" s="135" t="str">
        <f t="shared" si="71"/>
        <v>Gastos_Gerais</v>
      </c>
    </row>
    <row r="695" spans="1:16" ht="25.5" x14ac:dyDescent="0.2">
      <c r="A695" s="374">
        <f t="shared" si="68"/>
        <v>692</v>
      </c>
      <c r="B695" s="358">
        <v>44603</v>
      </c>
      <c r="C695" s="383">
        <v>44593</v>
      </c>
      <c r="D695" s="360" t="s">
        <v>107</v>
      </c>
      <c r="E695" s="360" t="s">
        <v>360</v>
      </c>
      <c r="F695" s="361">
        <v>1555.75</v>
      </c>
      <c r="G695" s="360" t="s">
        <v>1389</v>
      </c>
      <c r="H695" s="360" t="s">
        <v>546</v>
      </c>
      <c r="I695" s="364" t="s">
        <v>1390</v>
      </c>
      <c r="J695" s="363" t="s">
        <v>609</v>
      </c>
      <c r="K695" s="364" t="s">
        <v>420</v>
      </c>
      <c r="L695" s="363">
        <v>18286</v>
      </c>
      <c r="M695" s="382">
        <v>44594</v>
      </c>
      <c r="N695" s="70">
        <f t="shared" si="69"/>
        <v>2</v>
      </c>
      <c r="O695" s="70">
        <f t="shared" si="70"/>
        <v>2</v>
      </c>
      <c r="P695" s="135" t="str">
        <f t="shared" si="71"/>
        <v>Gastos_Gerais</v>
      </c>
    </row>
    <row r="696" spans="1:16" ht="25.5" x14ac:dyDescent="0.2">
      <c r="A696" s="374">
        <f t="shared" si="68"/>
        <v>693</v>
      </c>
      <c r="B696" s="358">
        <v>44603</v>
      </c>
      <c r="C696" s="383">
        <v>44593</v>
      </c>
      <c r="D696" s="360" t="s">
        <v>107</v>
      </c>
      <c r="E696" s="360" t="s">
        <v>300</v>
      </c>
      <c r="F696" s="361">
        <v>1499.7</v>
      </c>
      <c r="G696" s="360" t="s">
        <v>1384</v>
      </c>
      <c r="H696" s="360" t="s">
        <v>121</v>
      </c>
      <c r="I696" s="364" t="s">
        <v>620</v>
      </c>
      <c r="J696" s="363" t="s">
        <v>609</v>
      </c>
      <c r="K696" s="364" t="s">
        <v>420</v>
      </c>
      <c r="L696" s="363">
        <v>30288</v>
      </c>
      <c r="M696" s="382">
        <v>44600</v>
      </c>
      <c r="N696" s="70">
        <f t="shared" si="69"/>
        <v>2</v>
      </c>
      <c r="O696" s="70">
        <f t="shared" si="70"/>
        <v>2</v>
      </c>
      <c r="P696" s="135" t="str">
        <f t="shared" si="71"/>
        <v>Gastos_Gerais</v>
      </c>
    </row>
    <row r="697" spans="1:16" ht="25.5" x14ac:dyDescent="0.2">
      <c r="A697" s="374">
        <f t="shared" si="68"/>
        <v>694</v>
      </c>
      <c r="B697" s="358">
        <v>44603</v>
      </c>
      <c r="C697" s="383">
        <v>44593</v>
      </c>
      <c r="D697" s="360" t="s">
        <v>107</v>
      </c>
      <c r="E697" s="360" t="s">
        <v>356</v>
      </c>
      <c r="F697" s="361">
        <v>1507.68</v>
      </c>
      <c r="G697" s="360" t="s">
        <v>891</v>
      </c>
      <c r="H697" s="360" t="s">
        <v>128</v>
      </c>
      <c r="I697" s="364" t="s">
        <v>1383</v>
      </c>
      <c r="J697" s="363" t="s">
        <v>609</v>
      </c>
      <c r="K697" s="364" t="s">
        <v>420</v>
      </c>
      <c r="L697" s="363">
        <v>33936</v>
      </c>
      <c r="M697" s="382">
        <v>44593</v>
      </c>
      <c r="N697" s="70">
        <f t="shared" si="69"/>
        <v>2</v>
      </c>
      <c r="O697" s="70">
        <f t="shared" si="70"/>
        <v>2</v>
      </c>
      <c r="P697" s="135" t="str">
        <f t="shared" si="71"/>
        <v>Gastos_Gerais</v>
      </c>
    </row>
    <row r="698" spans="1:16" ht="25.5" x14ac:dyDescent="0.2">
      <c r="A698" s="374">
        <f t="shared" si="68"/>
        <v>695</v>
      </c>
      <c r="B698" s="358">
        <v>44603</v>
      </c>
      <c r="C698" s="383">
        <v>44593</v>
      </c>
      <c r="D698" s="360" t="s">
        <v>107</v>
      </c>
      <c r="E698" s="360" t="s">
        <v>320</v>
      </c>
      <c r="F698" s="361">
        <v>1000</v>
      </c>
      <c r="G698" s="360" t="s">
        <v>1391</v>
      </c>
      <c r="H698" s="360" t="s">
        <v>128</v>
      </c>
      <c r="I698" s="364" t="s">
        <v>626</v>
      </c>
      <c r="J698" s="363" t="s">
        <v>609</v>
      </c>
      <c r="K698" s="364" t="s">
        <v>609</v>
      </c>
      <c r="L698" s="363">
        <v>41757280</v>
      </c>
      <c r="M698" s="382">
        <v>44576</v>
      </c>
      <c r="N698" s="70">
        <f t="shared" si="69"/>
        <v>2</v>
      </c>
      <c r="O698" s="70">
        <f t="shared" si="70"/>
        <v>2</v>
      </c>
      <c r="P698" s="135" t="str">
        <f t="shared" si="71"/>
        <v>Gastos_Gerais</v>
      </c>
    </row>
    <row r="699" spans="1:16" ht="25.5" x14ac:dyDescent="0.2">
      <c r="A699" s="374">
        <f t="shared" si="68"/>
        <v>696</v>
      </c>
      <c r="B699" s="358">
        <v>44603</v>
      </c>
      <c r="C699" s="383">
        <v>44593</v>
      </c>
      <c r="D699" s="360" t="s">
        <v>107</v>
      </c>
      <c r="E699" s="360" t="s">
        <v>320</v>
      </c>
      <c r="F699" s="361">
        <v>1500</v>
      </c>
      <c r="G699" s="360" t="s">
        <v>843</v>
      </c>
      <c r="H699" s="360" t="s">
        <v>123</v>
      </c>
      <c r="I699" s="364" t="s">
        <v>626</v>
      </c>
      <c r="J699" s="363" t="s">
        <v>609</v>
      </c>
      <c r="K699" s="364" t="s">
        <v>609</v>
      </c>
      <c r="L699" s="363">
        <v>41757280</v>
      </c>
      <c r="M699" s="382">
        <v>44576</v>
      </c>
      <c r="N699" s="70">
        <f t="shared" si="69"/>
        <v>2</v>
      </c>
      <c r="O699" s="70">
        <f t="shared" si="70"/>
        <v>2</v>
      </c>
      <c r="P699" s="135" t="str">
        <f t="shared" si="71"/>
        <v>Gastos_Gerais</v>
      </c>
    </row>
    <row r="700" spans="1:16" ht="25.5" x14ac:dyDescent="0.2">
      <c r="A700" s="374">
        <f t="shared" si="68"/>
        <v>697</v>
      </c>
      <c r="B700" s="358">
        <v>44603</v>
      </c>
      <c r="C700" s="383">
        <v>44562</v>
      </c>
      <c r="D700" s="360" t="s">
        <v>107</v>
      </c>
      <c r="E700" s="360" t="s">
        <v>300</v>
      </c>
      <c r="F700" s="361">
        <v>1554.96</v>
      </c>
      <c r="G700" s="360" t="s">
        <v>1384</v>
      </c>
      <c r="H700" s="360" t="s">
        <v>123</v>
      </c>
      <c r="I700" s="364" t="s">
        <v>772</v>
      </c>
      <c r="J700" s="363" t="s">
        <v>609</v>
      </c>
      <c r="K700" s="364" t="s">
        <v>420</v>
      </c>
      <c r="L700" s="363">
        <v>140624</v>
      </c>
      <c r="M700" s="382">
        <v>44585</v>
      </c>
      <c r="N700" s="70">
        <f t="shared" si="69"/>
        <v>2</v>
      </c>
      <c r="O700" s="70">
        <f t="shared" si="70"/>
        <v>1</v>
      </c>
      <c r="P700" s="135" t="str">
        <f t="shared" si="71"/>
        <v>Gastos_Gerais</v>
      </c>
    </row>
    <row r="701" spans="1:16" ht="25.5" x14ac:dyDescent="0.2">
      <c r="A701" s="374">
        <f t="shared" si="68"/>
        <v>698</v>
      </c>
      <c r="B701" s="358">
        <v>44603</v>
      </c>
      <c r="C701" s="383">
        <v>44562</v>
      </c>
      <c r="D701" s="360" t="s">
        <v>107</v>
      </c>
      <c r="E701" s="360" t="s">
        <v>300</v>
      </c>
      <c r="F701" s="361">
        <v>821.69</v>
      </c>
      <c r="G701" s="360" t="s">
        <v>1384</v>
      </c>
      <c r="H701" s="360" t="s">
        <v>126</v>
      </c>
      <c r="I701" s="364" t="s">
        <v>772</v>
      </c>
      <c r="J701" s="363" t="s">
        <v>609</v>
      </c>
      <c r="K701" s="364" t="s">
        <v>420</v>
      </c>
      <c r="L701" s="363">
        <v>140627</v>
      </c>
      <c r="M701" s="382">
        <v>44585</v>
      </c>
      <c r="N701" s="70">
        <f t="shared" si="69"/>
        <v>2</v>
      </c>
      <c r="O701" s="70">
        <f t="shared" si="70"/>
        <v>1</v>
      </c>
      <c r="P701" s="135" t="str">
        <f t="shared" si="71"/>
        <v>Gastos_Gerais</v>
      </c>
    </row>
    <row r="702" spans="1:16" ht="25.5" x14ac:dyDescent="0.2">
      <c r="A702" s="374">
        <f t="shared" si="68"/>
        <v>699</v>
      </c>
      <c r="B702" s="358">
        <v>44603</v>
      </c>
      <c r="C702" s="383">
        <v>44593</v>
      </c>
      <c r="D702" s="360" t="s">
        <v>107</v>
      </c>
      <c r="E702" s="360" t="s">
        <v>356</v>
      </c>
      <c r="F702" s="361">
        <v>1498.9</v>
      </c>
      <c r="G702" s="360" t="s">
        <v>891</v>
      </c>
      <c r="H702" s="360" t="s">
        <v>122</v>
      </c>
      <c r="I702" s="364" t="s">
        <v>917</v>
      </c>
      <c r="J702" s="363" t="s">
        <v>609</v>
      </c>
      <c r="K702" s="364" t="s">
        <v>420</v>
      </c>
      <c r="L702" s="363">
        <v>159</v>
      </c>
      <c r="M702" s="382">
        <v>44594</v>
      </c>
      <c r="N702" s="70">
        <f t="shared" si="69"/>
        <v>2</v>
      </c>
      <c r="O702" s="70">
        <f t="shared" si="70"/>
        <v>2</v>
      </c>
      <c r="P702" s="135" t="str">
        <f t="shared" si="71"/>
        <v>Gastos_Gerais</v>
      </c>
    </row>
    <row r="703" spans="1:16" ht="25.5" x14ac:dyDescent="0.2">
      <c r="A703" s="374">
        <f t="shared" si="68"/>
        <v>700</v>
      </c>
      <c r="B703" s="358">
        <v>44603</v>
      </c>
      <c r="C703" s="383">
        <v>44593</v>
      </c>
      <c r="D703" s="360" t="s">
        <v>107</v>
      </c>
      <c r="E703" s="360" t="s">
        <v>358</v>
      </c>
      <c r="F703" s="361">
        <v>289.5</v>
      </c>
      <c r="G703" s="360" t="s">
        <v>1392</v>
      </c>
      <c r="H703" s="360" t="s">
        <v>130</v>
      </c>
      <c r="I703" s="364" t="s">
        <v>1393</v>
      </c>
      <c r="J703" s="363" t="s">
        <v>609</v>
      </c>
      <c r="K703" s="364" t="s">
        <v>420</v>
      </c>
      <c r="L703" s="363">
        <v>10040</v>
      </c>
      <c r="M703" s="382">
        <v>44601</v>
      </c>
      <c r="N703" s="70">
        <f t="shared" si="69"/>
        <v>2</v>
      </c>
      <c r="O703" s="70">
        <f t="shared" si="70"/>
        <v>2</v>
      </c>
      <c r="P703" s="135" t="str">
        <f t="shared" si="71"/>
        <v>Gastos_Gerais</v>
      </c>
    </row>
    <row r="704" spans="1:16" ht="36" x14ac:dyDescent="0.2">
      <c r="A704" s="374">
        <f t="shared" si="68"/>
        <v>701</v>
      </c>
      <c r="B704" s="358">
        <v>44603</v>
      </c>
      <c r="C704" s="383">
        <v>44593</v>
      </c>
      <c r="D704" s="360" t="s">
        <v>107</v>
      </c>
      <c r="E704" s="360" t="s">
        <v>397</v>
      </c>
      <c r="F704" s="361">
        <v>1979</v>
      </c>
      <c r="G704" s="360" t="s">
        <v>1394</v>
      </c>
      <c r="H704" s="360" t="s">
        <v>546</v>
      </c>
      <c r="I704" s="364" t="s">
        <v>1395</v>
      </c>
      <c r="J704" s="363" t="s">
        <v>609</v>
      </c>
      <c r="K704" s="364" t="s">
        <v>420</v>
      </c>
      <c r="L704" s="363">
        <v>32258</v>
      </c>
      <c r="M704" s="382">
        <v>44595</v>
      </c>
      <c r="N704" s="70">
        <f t="shared" si="69"/>
        <v>2</v>
      </c>
      <c r="O704" s="70">
        <f t="shared" si="70"/>
        <v>2</v>
      </c>
      <c r="P704" s="135" t="str">
        <f t="shared" si="71"/>
        <v>Gastos_Gerais</v>
      </c>
    </row>
    <row r="705" spans="1:16" ht="25.5" x14ac:dyDescent="0.2">
      <c r="A705" s="374">
        <f t="shared" si="68"/>
        <v>702</v>
      </c>
      <c r="B705" s="358">
        <v>44603</v>
      </c>
      <c r="C705" s="383">
        <v>44593</v>
      </c>
      <c r="D705" s="360" t="s">
        <v>107</v>
      </c>
      <c r="E705" s="360" t="s">
        <v>328</v>
      </c>
      <c r="F705" s="361">
        <v>260.44</v>
      </c>
      <c r="G705" s="360" t="s">
        <v>614</v>
      </c>
      <c r="H705" s="360" t="s">
        <v>128</v>
      </c>
      <c r="I705" s="364" t="s">
        <v>986</v>
      </c>
      <c r="J705" s="363" t="s">
        <v>609</v>
      </c>
      <c r="K705" s="364" t="s">
        <v>420</v>
      </c>
      <c r="L705" s="363">
        <v>202257</v>
      </c>
      <c r="M705" s="382">
        <v>44596</v>
      </c>
      <c r="N705" s="70">
        <f t="shared" si="69"/>
        <v>2</v>
      </c>
      <c r="O705" s="70">
        <f t="shared" si="70"/>
        <v>2</v>
      </c>
      <c r="P705" s="135" t="str">
        <f t="shared" si="71"/>
        <v>Gastos_Gerais</v>
      </c>
    </row>
    <row r="706" spans="1:16" ht="25.5" x14ac:dyDescent="0.2">
      <c r="A706" s="374">
        <f t="shared" si="68"/>
        <v>703</v>
      </c>
      <c r="B706" s="358">
        <v>44603</v>
      </c>
      <c r="C706" s="383">
        <v>44593</v>
      </c>
      <c r="D706" s="360" t="s">
        <v>107</v>
      </c>
      <c r="E706" s="360" t="s">
        <v>222</v>
      </c>
      <c r="F706" s="361">
        <v>1364.46</v>
      </c>
      <c r="G706" s="360" t="s">
        <v>647</v>
      </c>
      <c r="H706" s="360" t="s">
        <v>124</v>
      </c>
      <c r="I706" s="364" t="s">
        <v>648</v>
      </c>
      <c r="J706" s="363" t="s">
        <v>609</v>
      </c>
      <c r="K706" s="364" t="s">
        <v>420</v>
      </c>
      <c r="L706" s="363">
        <v>70791804</v>
      </c>
      <c r="M706" s="382">
        <v>44603</v>
      </c>
      <c r="N706" s="70">
        <f t="shared" si="69"/>
        <v>2</v>
      </c>
      <c r="O706" s="70">
        <f t="shared" si="70"/>
        <v>2</v>
      </c>
      <c r="P706" s="135" t="str">
        <f t="shared" si="71"/>
        <v>Gastos_Gerais</v>
      </c>
    </row>
    <row r="707" spans="1:16" ht="38.25" x14ac:dyDescent="0.2">
      <c r="A707" s="374">
        <f t="shared" si="68"/>
        <v>704</v>
      </c>
      <c r="B707" s="358">
        <v>44603</v>
      </c>
      <c r="C707" s="383">
        <v>44593</v>
      </c>
      <c r="D707" s="360" t="s">
        <v>109</v>
      </c>
      <c r="E707" s="360" t="s">
        <v>381</v>
      </c>
      <c r="F707" s="361">
        <v>1400</v>
      </c>
      <c r="G707" s="360" t="s">
        <v>1396</v>
      </c>
      <c r="H707" s="360" t="s">
        <v>121</v>
      </c>
      <c r="I707" s="364" t="s">
        <v>427</v>
      </c>
      <c r="J707" s="363" t="s">
        <v>609</v>
      </c>
      <c r="K707" s="364" t="s">
        <v>420</v>
      </c>
      <c r="L707" s="363">
        <v>340</v>
      </c>
      <c r="M707" s="382">
        <v>44599</v>
      </c>
      <c r="N707" s="70">
        <f t="shared" si="69"/>
        <v>2</v>
      </c>
      <c r="O707" s="70">
        <f t="shared" si="70"/>
        <v>2</v>
      </c>
      <c r="P707" s="135" t="str">
        <f t="shared" si="71"/>
        <v>Aquisição_de_Bens_Permanentes</v>
      </c>
    </row>
    <row r="708" spans="1:16" ht="48" x14ac:dyDescent="0.2">
      <c r="A708" s="374">
        <f t="shared" ref="A708:A765" si="72">IF(B708="","",ROW()-ROW($A$3))</f>
        <v>705</v>
      </c>
      <c r="B708" s="358">
        <v>44603</v>
      </c>
      <c r="C708" s="383">
        <v>44593</v>
      </c>
      <c r="D708" s="360" t="s">
        <v>107</v>
      </c>
      <c r="E708" s="360" t="s">
        <v>260</v>
      </c>
      <c r="F708" s="395">
        <v>3299.76</v>
      </c>
      <c r="G708" s="360" t="s">
        <v>1397</v>
      </c>
      <c r="H708" s="360" t="s">
        <v>119</v>
      </c>
      <c r="I708" s="364" t="s">
        <v>859</v>
      </c>
      <c r="J708" s="363" t="s">
        <v>609</v>
      </c>
      <c r="K708" s="364" t="s">
        <v>610</v>
      </c>
      <c r="L708" s="363">
        <v>45109</v>
      </c>
      <c r="M708" s="382">
        <v>44576</v>
      </c>
      <c r="N708" s="70">
        <f t="shared" si="69"/>
        <v>2</v>
      </c>
      <c r="O708" s="70">
        <f t="shared" si="70"/>
        <v>2</v>
      </c>
      <c r="P708" s="135" t="str">
        <f t="shared" si="71"/>
        <v>Gastos_Gerais</v>
      </c>
    </row>
    <row r="709" spans="1:16" ht="25.5" x14ac:dyDescent="0.2">
      <c r="A709" s="374">
        <f t="shared" si="72"/>
        <v>706</v>
      </c>
      <c r="B709" s="358">
        <v>44603</v>
      </c>
      <c r="C709" s="383">
        <v>44593</v>
      </c>
      <c r="D709" s="360" t="s">
        <v>107</v>
      </c>
      <c r="E709" s="360" t="s">
        <v>224</v>
      </c>
      <c r="F709" s="361">
        <v>1826.19</v>
      </c>
      <c r="G709" s="360" t="s">
        <v>649</v>
      </c>
      <c r="H709" s="360" t="s">
        <v>130</v>
      </c>
      <c r="I709" s="364" t="s">
        <v>899</v>
      </c>
      <c r="J709" s="363" t="s">
        <v>609</v>
      </c>
      <c r="K709" s="364" t="s">
        <v>610</v>
      </c>
      <c r="L709" s="363" t="s">
        <v>1398</v>
      </c>
      <c r="M709" s="382">
        <v>44594</v>
      </c>
      <c r="N709" s="70">
        <f t="shared" si="69"/>
        <v>2</v>
      </c>
      <c r="O709" s="70">
        <f t="shared" si="70"/>
        <v>2</v>
      </c>
      <c r="P709" s="135" t="str">
        <f t="shared" si="71"/>
        <v>Gastos_Gerais</v>
      </c>
    </row>
    <row r="710" spans="1:16" ht="25.5" x14ac:dyDescent="0.2">
      <c r="A710" s="374">
        <f t="shared" si="72"/>
        <v>707</v>
      </c>
      <c r="B710" s="358">
        <v>44603</v>
      </c>
      <c r="C710" s="383">
        <v>44593</v>
      </c>
      <c r="D710" s="360" t="s">
        <v>96</v>
      </c>
      <c r="E710" s="360" t="s">
        <v>196</v>
      </c>
      <c r="F710" s="361">
        <v>8</v>
      </c>
      <c r="G710" s="360" t="s">
        <v>1399</v>
      </c>
      <c r="H710" s="360" t="s">
        <v>121</v>
      </c>
      <c r="I710" s="364" t="s">
        <v>1400</v>
      </c>
      <c r="J710" s="363" t="s">
        <v>629</v>
      </c>
      <c r="K710" s="364" t="s">
        <v>1235</v>
      </c>
      <c r="L710" s="363">
        <v>7555638061</v>
      </c>
      <c r="M710" s="382">
        <v>44603</v>
      </c>
      <c r="N710" s="70">
        <f t="shared" si="69"/>
        <v>2</v>
      </c>
      <c r="O710" s="70">
        <f t="shared" si="70"/>
        <v>2</v>
      </c>
      <c r="P710" s="135" t="str">
        <f t="shared" si="71"/>
        <v>Gastos_com_Pessoal</v>
      </c>
    </row>
    <row r="711" spans="1:16" ht="36" x14ac:dyDescent="0.2">
      <c r="A711" s="374">
        <f t="shared" si="72"/>
        <v>708</v>
      </c>
      <c r="B711" s="358">
        <v>44603</v>
      </c>
      <c r="C711" s="383">
        <v>44593</v>
      </c>
      <c r="D711" s="360" t="s">
        <v>107</v>
      </c>
      <c r="E711" s="360" t="s">
        <v>334</v>
      </c>
      <c r="F711" s="361">
        <v>120</v>
      </c>
      <c r="G711" s="360" t="s">
        <v>1401</v>
      </c>
      <c r="H711" s="360" t="s">
        <v>131</v>
      </c>
      <c r="I711" s="364" t="s">
        <v>1402</v>
      </c>
      <c r="J711" s="363" t="s">
        <v>629</v>
      </c>
      <c r="K711" s="364" t="s">
        <v>1235</v>
      </c>
      <c r="L711" s="363">
        <v>7555638061</v>
      </c>
      <c r="M711" s="382">
        <v>44603</v>
      </c>
      <c r="N711" s="70">
        <f t="shared" si="69"/>
        <v>2</v>
      </c>
      <c r="O711" s="70">
        <f t="shared" si="70"/>
        <v>2</v>
      </c>
      <c r="P711" s="135" t="str">
        <f t="shared" si="71"/>
        <v>Gastos_Gerais</v>
      </c>
    </row>
    <row r="712" spans="1:16" ht="36" x14ac:dyDescent="0.2">
      <c r="A712" s="374">
        <f t="shared" si="72"/>
        <v>709</v>
      </c>
      <c r="B712" s="358">
        <v>44603</v>
      </c>
      <c r="C712" s="383">
        <v>44593</v>
      </c>
      <c r="D712" s="360" t="s">
        <v>107</v>
      </c>
      <c r="E712" s="360" t="s">
        <v>334</v>
      </c>
      <c r="F712" s="361">
        <v>60</v>
      </c>
      <c r="G712" s="360" t="s">
        <v>1403</v>
      </c>
      <c r="H712" s="360" t="s">
        <v>131</v>
      </c>
      <c r="I712" s="364" t="s">
        <v>1404</v>
      </c>
      <c r="J712" s="363" t="s">
        <v>629</v>
      </c>
      <c r="K712" s="364" t="s">
        <v>1235</v>
      </c>
      <c r="L712" s="363">
        <v>7555638061</v>
      </c>
      <c r="M712" s="382">
        <v>44603</v>
      </c>
      <c r="N712" s="70">
        <f t="shared" si="69"/>
        <v>2</v>
      </c>
      <c r="O712" s="70">
        <f t="shared" si="70"/>
        <v>2</v>
      </c>
      <c r="P712" s="135" t="str">
        <f t="shared" si="71"/>
        <v>Gastos_Gerais</v>
      </c>
    </row>
    <row r="713" spans="1:16" ht="36" x14ac:dyDescent="0.2">
      <c r="A713" s="374">
        <f t="shared" si="72"/>
        <v>710</v>
      </c>
      <c r="B713" s="358">
        <v>44603</v>
      </c>
      <c r="C713" s="383">
        <v>44593</v>
      </c>
      <c r="D713" s="360" t="s">
        <v>107</v>
      </c>
      <c r="E713" s="360" t="s">
        <v>334</v>
      </c>
      <c r="F713" s="361">
        <v>11.6</v>
      </c>
      <c r="G713" s="360" t="s">
        <v>1405</v>
      </c>
      <c r="H713" s="360" t="s">
        <v>124</v>
      </c>
      <c r="I713" s="364" t="s">
        <v>1406</v>
      </c>
      <c r="J713" s="363" t="s">
        <v>629</v>
      </c>
      <c r="K713" s="364" t="s">
        <v>1235</v>
      </c>
      <c r="L713" s="363">
        <v>7555638061</v>
      </c>
      <c r="M713" s="382">
        <v>44603</v>
      </c>
      <c r="N713" s="70">
        <f t="shared" si="69"/>
        <v>2</v>
      </c>
      <c r="O713" s="70">
        <f t="shared" si="70"/>
        <v>2</v>
      </c>
      <c r="P713" s="135" t="str">
        <f t="shared" si="71"/>
        <v>Gastos_Gerais</v>
      </c>
    </row>
    <row r="714" spans="1:16" ht="48" x14ac:dyDescent="0.2">
      <c r="A714" s="374">
        <f t="shared" si="72"/>
        <v>711</v>
      </c>
      <c r="B714" s="358">
        <v>44603</v>
      </c>
      <c r="C714" s="383">
        <v>44593</v>
      </c>
      <c r="D714" s="360" t="s">
        <v>107</v>
      </c>
      <c r="E714" s="360" t="s">
        <v>334</v>
      </c>
      <c r="F714" s="361">
        <v>137.6</v>
      </c>
      <c r="G714" s="360" t="s">
        <v>1407</v>
      </c>
      <c r="H714" s="360" t="s">
        <v>131</v>
      </c>
      <c r="I714" s="364" t="s">
        <v>1408</v>
      </c>
      <c r="J714" s="363" t="s">
        <v>629</v>
      </c>
      <c r="K714" s="364" t="s">
        <v>1235</v>
      </c>
      <c r="L714" s="363">
        <v>7555638061</v>
      </c>
      <c r="M714" s="382">
        <v>44603</v>
      </c>
      <c r="N714" s="70">
        <f t="shared" si="69"/>
        <v>2</v>
      </c>
      <c r="O714" s="70">
        <f t="shared" si="70"/>
        <v>2</v>
      </c>
      <c r="P714" s="135" t="str">
        <f t="shared" si="71"/>
        <v>Gastos_Gerais</v>
      </c>
    </row>
    <row r="715" spans="1:16" ht="48" x14ac:dyDescent="0.2">
      <c r="A715" s="374">
        <f t="shared" si="72"/>
        <v>712</v>
      </c>
      <c r="B715" s="358">
        <v>44603</v>
      </c>
      <c r="C715" s="383">
        <v>44593</v>
      </c>
      <c r="D715" s="360" t="s">
        <v>107</v>
      </c>
      <c r="E715" s="360" t="s">
        <v>334</v>
      </c>
      <c r="F715" s="361">
        <v>69.7</v>
      </c>
      <c r="G715" s="360" t="s">
        <v>1409</v>
      </c>
      <c r="H715" s="360" t="s">
        <v>131</v>
      </c>
      <c r="I715" s="364" t="s">
        <v>1410</v>
      </c>
      <c r="J715" s="363" t="s">
        <v>629</v>
      </c>
      <c r="K715" s="364" t="s">
        <v>1235</v>
      </c>
      <c r="L715" s="363">
        <v>7555638061</v>
      </c>
      <c r="M715" s="382">
        <v>44603</v>
      </c>
      <c r="N715" s="70">
        <f t="shared" si="69"/>
        <v>2</v>
      </c>
      <c r="O715" s="70">
        <f t="shared" si="70"/>
        <v>2</v>
      </c>
      <c r="P715" s="135" t="str">
        <f t="shared" si="71"/>
        <v>Gastos_Gerais</v>
      </c>
    </row>
    <row r="716" spans="1:16" ht="36" x14ac:dyDescent="0.2">
      <c r="A716" s="374">
        <f t="shared" si="72"/>
        <v>713</v>
      </c>
      <c r="B716" s="358">
        <v>44603</v>
      </c>
      <c r="C716" s="383">
        <v>44593</v>
      </c>
      <c r="D716" s="360" t="s">
        <v>107</v>
      </c>
      <c r="E716" s="360" t="s">
        <v>334</v>
      </c>
      <c r="F716" s="361">
        <v>120</v>
      </c>
      <c r="G716" s="360" t="s">
        <v>1411</v>
      </c>
      <c r="H716" s="360" t="s">
        <v>131</v>
      </c>
      <c r="I716" s="364" t="s">
        <v>1412</v>
      </c>
      <c r="J716" s="363" t="s">
        <v>629</v>
      </c>
      <c r="K716" s="364" t="s">
        <v>1235</v>
      </c>
      <c r="L716" s="363">
        <v>7555638061</v>
      </c>
      <c r="M716" s="382">
        <v>44603</v>
      </c>
      <c r="N716" s="70">
        <f t="shared" si="69"/>
        <v>2</v>
      </c>
      <c r="O716" s="70">
        <f t="shared" si="70"/>
        <v>2</v>
      </c>
      <c r="P716" s="135" t="str">
        <f t="shared" si="71"/>
        <v>Gastos_Gerais</v>
      </c>
    </row>
    <row r="717" spans="1:16" ht="36" x14ac:dyDescent="0.2">
      <c r="A717" s="374">
        <f t="shared" si="72"/>
        <v>714</v>
      </c>
      <c r="B717" s="358">
        <v>44603</v>
      </c>
      <c r="C717" s="383">
        <v>44593</v>
      </c>
      <c r="D717" s="360" t="s">
        <v>107</v>
      </c>
      <c r="E717" s="360" t="s">
        <v>334</v>
      </c>
      <c r="F717" s="361">
        <v>60</v>
      </c>
      <c r="G717" s="360" t="s">
        <v>1413</v>
      </c>
      <c r="H717" s="360" t="s">
        <v>131</v>
      </c>
      <c r="I717" s="364" t="s">
        <v>1414</v>
      </c>
      <c r="J717" s="363" t="s">
        <v>629</v>
      </c>
      <c r="K717" s="364" t="s">
        <v>1235</v>
      </c>
      <c r="L717" s="363">
        <v>7555638061</v>
      </c>
      <c r="M717" s="382">
        <v>44603</v>
      </c>
      <c r="N717" s="70">
        <f t="shared" si="69"/>
        <v>2</v>
      </c>
      <c r="O717" s="70">
        <f t="shared" si="70"/>
        <v>2</v>
      </c>
      <c r="P717" s="135" t="str">
        <f t="shared" si="71"/>
        <v>Gastos_Gerais</v>
      </c>
    </row>
    <row r="718" spans="1:16" ht="36" x14ac:dyDescent="0.2">
      <c r="A718" s="374">
        <f t="shared" si="72"/>
        <v>715</v>
      </c>
      <c r="B718" s="358">
        <v>44603</v>
      </c>
      <c r="C718" s="383">
        <v>44593</v>
      </c>
      <c r="D718" s="360" t="s">
        <v>107</v>
      </c>
      <c r="E718" s="360" t="s">
        <v>334</v>
      </c>
      <c r="F718" s="361">
        <v>73.400000000000006</v>
      </c>
      <c r="G718" s="360" t="s">
        <v>1415</v>
      </c>
      <c r="H718" s="360" t="s">
        <v>131</v>
      </c>
      <c r="I718" s="364" t="s">
        <v>1408</v>
      </c>
      <c r="J718" s="363" t="s">
        <v>629</v>
      </c>
      <c r="K718" s="364" t="s">
        <v>1235</v>
      </c>
      <c r="L718" s="363">
        <v>7555638061</v>
      </c>
      <c r="M718" s="382">
        <v>44603</v>
      </c>
      <c r="N718" s="70">
        <f t="shared" si="69"/>
        <v>2</v>
      </c>
      <c r="O718" s="70">
        <f t="shared" si="70"/>
        <v>2</v>
      </c>
      <c r="P718" s="135" t="str">
        <f t="shared" si="71"/>
        <v>Gastos_Gerais</v>
      </c>
    </row>
    <row r="719" spans="1:16" ht="36" x14ac:dyDescent="0.2">
      <c r="A719" s="374">
        <f t="shared" si="72"/>
        <v>716</v>
      </c>
      <c r="B719" s="358">
        <v>44603</v>
      </c>
      <c r="C719" s="383">
        <v>44593</v>
      </c>
      <c r="D719" s="360" t="s">
        <v>107</v>
      </c>
      <c r="E719" s="360" t="s">
        <v>334</v>
      </c>
      <c r="F719" s="361">
        <v>60</v>
      </c>
      <c r="G719" s="360" t="s">
        <v>1416</v>
      </c>
      <c r="H719" s="360" t="s">
        <v>131</v>
      </c>
      <c r="I719" s="364" t="s">
        <v>1408</v>
      </c>
      <c r="J719" s="363" t="s">
        <v>629</v>
      </c>
      <c r="K719" s="364" t="s">
        <v>1235</v>
      </c>
      <c r="L719" s="363">
        <v>7555638061</v>
      </c>
      <c r="M719" s="382">
        <v>44603</v>
      </c>
      <c r="N719" s="70">
        <f t="shared" si="69"/>
        <v>2</v>
      </c>
      <c r="O719" s="70">
        <f t="shared" si="70"/>
        <v>2</v>
      </c>
      <c r="P719" s="135" t="str">
        <f t="shared" si="71"/>
        <v>Gastos_Gerais</v>
      </c>
    </row>
    <row r="720" spans="1:16" ht="36" x14ac:dyDescent="0.2">
      <c r="A720" s="374">
        <f t="shared" si="72"/>
        <v>717</v>
      </c>
      <c r="B720" s="358">
        <v>44603</v>
      </c>
      <c r="C720" s="383">
        <v>44562</v>
      </c>
      <c r="D720" s="360" t="s">
        <v>107</v>
      </c>
      <c r="E720" s="360" t="s">
        <v>334</v>
      </c>
      <c r="F720" s="361">
        <v>120</v>
      </c>
      <c r="G720" s="360" t="s">
        <v>1201</v>
      </c>
      <c r="H720" s="360" t="s">
        <v>131</v>
      </c>
      <c r="I720" s="364" t="s">
        <v>753</v>
      </c>
      <c r="J720" s="363" t="s">
        <v>629</v>
      </c>
      <c r="K720" s="364" t="s">
        <v>1235</v>
      </c>
      <c r="L720" s="363">
        <v>7555638061</v>
      </c>
      <c r="M720" s="382">
        <v>44603</v>
      </c>
      <c r="N720" s="70">
        <f t="shared" si="69"/>
        <v>2</v>
      </c>
      <c r="O720" s="70">
        <f t="shared" si="70"/>
        <v>1</v>
      </c>
      <c r="P720" s="135" t="str">
        <f t="shared" si="71"/>
        <v>Gastos_Gerais</v>
      </c>
    </row>
    <row r="721" spans="1:16" ht="36" x14ac:dyDescent="0.2">
      <c r="A721" s="374">
        <f t="shared" si="72"/>
        <v>718</v>
      </c>
      <c r="B721" s="358">
        <v>44603</v>
      </c>
      <c r="C721" s="383">
        <v>44593</v>
      </c>
      <c r="D721" s="360" t="s">
        <v>107</v>
      </c>
      <c r="E721" s="360" t="s">
        <v>334</v>
      </c>
      <c r="F721" s="361">
        <v>60</v>
      </c>
      <c r="G721" s="360" t="s">
        <v>1417</v>
      </c>
      <c r="H721" s="360" t="s">
        <v>120</v>
      </c>
      <c r="I721" s="364" t="s">
        <v>1412</v>
      </c>
      <c r="J721" s="363" t="s">
        <v>629</v>
      </c>
      <c r="K721" s="364" t="s">
        <v>1235</v>
      </c>
      <c r="L721" s="363">
        <v>7555638061</v>
      </c>
      <c r="M721" s="382">
        <v>44603</v>
      </c>
      <c r="N721" s="70">
        <f t="shared" si="69"/>
        <v>2</v>
      </c>
      <c r="O721" s="70">
        <f t="shared" si="70"/>
        <v>2</v>
      </c>
      <c r="P721" s="135" t="str">
        <f t="shared" si="71"/>
        <v>Gastos_Gerais</v>
      </c>
    </row>
    <row r="722" spans="1:16" ht="51" x14ac:dyDescent="0.2">
      <c r="A722" s="374">
        <f t="shared" si="72"/>
        <v>719</v>
      </c>
      <c r="B722" s="358">
        <v>44603</v>
      </c>
      <c r="C722" s="383">
        <v>44562</v>
      </c>
      <c r="D722" s="360" t="s">
        <v>76</v>
      </c>
      <c r="E722" s="360" t="s">
        <v>76</v>
      </c>
      <c r="F722" s="361">
        <v>151043.72</v>
      </c>
      <c r="G722" s="360" t="s">
        <v>1418</v>
      </c>
      <c r="H722" s="360" t="s">
        <v>119</v>
      </c>
      <c r="I722" s="364" t="s">
        <v>551</v>
      </c>
      <c r="J722" s="363" t="s">
        <v>629</v>
      </c>
      <c r="K722" s="364" t="s">
        <v>672</v>
      </c>
      <c r="L722" s="363" t="s">
        <v>1419</v>
      </c>
      <c r="M722" s="382">
        <v>44603</v>
      </c>
      <c r="N722" s="70">
        <f t="shared" si="69"/>
        <v>2</v>
      </c>
      <c r="O722" s="70">
        <f t="shared" si="70"/>
        <v>1</v>
      </c>
      <c r="P722" s="135" t="str">
        <f t="shared" si="71"/>
        <v>Transferência_para_Reserva_de_Recursos</v>
      </c>
    </row>
    <row r="723" spans="1:16" ht="36" x14ac:dyDescent="0.2">
      <c r="A723" s="374">
        <f t="shared" si="72"/>
        <v>720</v>
      </c>
      <c r="B723" s="358">
        <v>44603</v>
      </c>
      <c r="C723" s="383">
        <v>44593</v>
      </c>
      <c r="D723" s="360" t="s">
        <v>107</v>
      </c>
      <c r="E723" s="360" t="s">
        <v>224</v>
      </c>
      <c r="F723" s="361">
        <v>2833.85</v>
      </c>
      <c r="G723" s="360" t="s">
        <v>649</v>
      </c>
      <c r="H723" s="360" t="s">
        <v>122</v>
      </c>
      <c r="I723" s="364" t="s">
        <v>1373</v>
      </c>
      <c r="J723" s="363" t="s">
        <v>609</v>
      </c>
      <c r="K723" s="364" t="s">
        <v>610</v>
      </c>
      <c r="L723" s="363">
        <v>182592</v>
      </c>
      <c r="M723" s="382">
        <v>44603</v>
      </c>
      <c r="N723" s="70">
        <f t="shared" si="69"/>
        <v>2</v>
      </c>
      <c r="O723" s="70">
        <f t="shared" si="70"/>
        <v>2</v>
      </c>
      <c r="P723" s="135" t="str">
        <f t="shared" si="71"/>
        <v>Gastos_Gerais</v>
      </c>
    </row>
    <row r="724" spans="1:16" ht="25.5" x14ac:dyDescent="0.2">
      <c r="A724" s="374">
        <f t="shared" si="72"/>
        <v>721</v>
      </c>
      <c r="B724" s="358">
        <v>44606</v>
      </c>
      <c r="C724" s="383">
        <v>44593</v>
      </c>
      <c r="D724" s="360" t="s">
        <v>107</v>
      </c>
      <c r="E724" s="360" t="s">
        <v>370</v>
      </c>
      <c r="F724" s="361">
        <v>1350</v>
      </c>
      <c r="G724" s="360" t="s">
        <v>893</v>
      </c>
      <c r="H724" s="360" t="s">
        <v>119</v>
      </c>
      <c r="I724" s="364" t="s">
        <v>894</v>
      </c>
      <c r="J724" s="363" t="s">
        <v>609</v>
      </c>
      <c r="K724" s="364" t="s">
        <v>420</v>
      </c>
      <c r="L724" s="363">
        <v>327041</v>
      </c>
      <c r="M724" s="382">
        <v>44601</v>
      </c>
      <c r="N724" s="70">
        <f t="shared" si="69"/>
        <v>2</v>
      </c>
      <c r="O724" s="70">
        <f t="shared" si="70"/>
        <v>2</v>
      </c>
      <c r="P724" s="135" t="str">
        <f t="shared" si="71"/>
        <v>Gastos_Gerais</v>
      </c>
    </row>
    <row r="725" spans="1:16" ht="25.5" x14ac:dyDescent="0.2">
      <c r="A725" s="374">
        <f t="shared" si="72"/>
        <v>722</v>
      </c>
      <c r="B725" s="358">
        <v>44606</v>
      </c>
      <c r="C725" s="383">
        <v>44593</v>
      </c>
      <c r="D725" s="360" t="s">
        <v>107</v>
      </c>
      <c r="E725" s="360" t="s">
        <v>294</v>
      </c>
      <c r="F725" s="361">
        <v>35516.97</v>
      </c>
      <c r="G725" s="360" t="s">
        <v>1420</v>
      </c>
      <c r="H725" s="360" t="s">
        <v>130</v>
      </c>
      <c r="I725" s="364" t="s">
        <v>930</v>
      </c>
      <c r="J725" s="363" t="s">
        <v>609</v>
      </c>
      <c r="K725" s="364" t="s">
        <v>420</v>
      </c>
      <c r="L725" s="363">
        <v>902</v>
      </c>
      <c r="M725" s="382">
        <v>44600</v>
      </c>
      <c r="N725" s="70">
        <f t="shared" si="69"/>
        <v>2</v>
      </c>
      <c r="O725" s="70">
        <f t="shared" si="70"/>
        <v>2</v>
      </c>
      <c r="P725" s="135" t="str">
        <f t="shared" si="71"/>
        <v>Gastos_Gerais</v>
      </c>
    </row>
    <row r="726" spans="1:16" ht="25.5" x14ac:dyDescent="0.2">
      <c r="A726" s="374">
        <f t="shared" si="72"/>
        <v>723</v>
      </c>
      <c r="B726" s="358">
        <v>44606</v>
      </c>
      <c r="C726" s="383">
        <v>44593</v>
      </c>
      <c r="D726" s="360" t="s">
        <v>107</v>
      </c>
      <c r="E726" s="360" t="s">
        <v>360</v>
      </c>
      <c r="F726" s="361">
        <v>295.8</v>
      </c>
      <c r="G726" s="360" t="s">
        <v>1421</v>
      </c>
      <c r="H726" s="360" t="s">
        <v>132</v>
      </c>
      <c r="I726" s="364" t="s">
        <v>1105</v>
      </c>
      <c r="J726" s="363" t="s">
        <v>609</v>
      </c>
      <c r="K726" s="364" t="s">
        <v>420</v>
      </c>
      <c r="L726" s="363">
        <v>705</v>
      </c>
      <c r="M726" s="382">
        <v>44593</v>
      </c>
      <c r="N726" s="70">
        <f t="shared" si="69"/>
        <v>2</v>
      </c>
      <c r="O726" s="70">
        <f t="shared" si="70"/>
        <v>2</v>
      </c>
      <c r="P726" s="135" t="str">
        <f t="shared" si="71"/>
        <v>Gastos_Gerais</v>
      </c>
    </row>
    <row r="727" spans="1:16" ht="25.5" x14ac:dyDescent="0.2">
      <c r="A727" s="374">
        <f t="shared" si="72"/>
        <v>724</v>
      </c>
      <c r="B727" s="358">
        <v>44606</v>
      </c>
      <c r="C727" s="383">
        <v>44593</v>
      </c>
      <c r="D727" s="360" t="s">
        <v>107</v>
      </c>
      <c r="E727" s="360" t="s">
        <v>234</v>
      </c>
      <c r="F727" s="361">
        <v>40800</v>
      </c>
      <c r="G727" s="360" t="s">
        <v>536</v>
      </c>
      <c r="H727" s="360" t="s">
        <v>120</v>
      </c>
      <c r="I727" s="364" t="s">
        <v>535</v>
      </c>
      <c r="J727" s="363" t="s">
        <v>609</v>
      </c>
      <c r="K727" s="364" t="s">
        <v>420</v>
      </c>
      <c r="L727" s="363">
        <v>202267</v>
      </c>
      <c r="M727" s="382">
        <v>44600</v>
      </c>
      <c r="N727" s="70">
        <f t="shared" si="69"/>
        <v>2</v>
      </c>
      <c r="O727" s="70">
        <f t="shared" si="70"/>
        <v>2</v>
      </c>
      <c r="P727" s="135" t="str">
        <f t="shared" si="71"/>
        <v>Gastos_Gerais</v>
      </c>
    </row>
    <row r="728" spans="1:16" ht="25.5" x14ac:dyDescent="0.2">
      <c r="A728" s="374">
        <f t="shared" si="72"/>
        <v>725</v>
      </c>
      <c r="B728" s="358">
        <v>44606</v>
      </c>
      <c r="C728" s="383">
        <v>44593</v>
      </c>
      <c r="D728" s="360" t="s">
        <v>107</v>
      </c>
      <c r="E728" s="360" t="s">
        <v>356</v>
      </c>
      <c r="F728" s="361">
        <v>1506.93</v>
      </c>
      <c r="G728" s="360" t="s">
        <v>891</v>
      </c>
      <c r="H728" s="360" t="s">
        <v>128</v>
      </c>
      <c r="I728" s="364" t="s">
        <v>1383</v>
      </c>
      <c r="J728" s="363" t="s">
        <v>609</v>
      </c>
      <c r="K728" s="364" t="s">
        <v>420</v>
      </c>
      <c r="L728" s="363">
        <v>33947</v>
      </c>
      <c r="M728" s="382">
        <v>44595</v>
      </c>
      <c r="N728" s="70">
        <f t="shared" si="69"/>
        <v>2</v>
      </c>
      <c r="O728" s="70">
        <f t="shared" si="70"/>
        <v>2</v>
      </c>
      <c r="P728" s="135" t="str">
        <f t="shared" si="71"/>
        <v>Gastos_Gerais</v>
      </c>
    </row>
    <row r="729" spans="1:16" ht="25.5" x14ac:dyDescent="0.2">
      <c r="A729" s="374">
        <f t="shared" si="72"/>
        <v>726</v>
      </c>
      <c r="B729" s="358">
        <v>44606</v>
      </c>
      <c r="C729" s="383">
        <v>44593</v>
      </c>
      <c r="D729" s="360" t="s">
        <v>107</v>
      </c>
      <c r="E729" s="360" t="s">
        <v>356</v>
      </c>
      <c r="F729" s="361">
        <v>2016.79</v>
      </c>
      <c r="G729" s="360" t="s">
        <v>891</v>
      </c>
      <c r="H729" s="360" t="s">
        <v>123</v>
      </c>
      <c r="I729" s="364" t="s">
        <v>1383</v>
      </c>
      <c r="J729" s="363" t="s">
        <v>609</v>
      </c>
      <c r="K729" s="364" t="s">
        <v>420</v>
      </c>
      <c r="L729" s="363">
        <v>33946</v>
      </c>
      <c r="M729" s="382">
        <v>44595</v>
      </c>
      <c r="N729" s="70">
        <f t="shared" si="69"/>
        <v>2</v>
      </c>
      <c r="O729" s="70">
        <f t="shared" si="70"/>
        <v>2</v>
      </c>
      <c r="P729" s="135" t="str">
        <f t="shared" si="71"/>
        <v>Gastos_Gerais</v>
      </c>
    </row>
    <row r="730" spans="1:16" ht="48" x14ac:dyDescent="0.2">
      <c r="A730" s="374">
        <f t="shared" si="72"/>
        <v>727</v>
      </c>
      <c r="B730" s="358">
        <v>44606</v>
      </c>
      <c r="C730" s="383">
        <v>44562</v>
      </c>
      <c r="D730" s="360" t="s">
        <v>107</v>
      </c>
      <c r="E730" s="360" t="s">
        <v>274</v>
      </c>
      <c r="F730" s="361">
        <v>1916.01</v>
      </c>
      <c r="G730" s="360" t="s">
        <v>540</v>
      </c>
      <c r="H730" s="360" t="s">
        <v>120</v>
      </c>
      <c r="I730" s="364" t="s">
        <v>539</v>
      </c>
      <c r="J730" s="363" t="s">
        <v>609</v>
      </c>
      <c r="K730" s="364" t="s">
        <v>609</v>
      </c>
      <c r="L730" s="363">
        <v>1526556</v>
      </c>
      <c r="M730" s="382">
        <v>44606</v>
      </c>
      <c r="N730" s="70">
        <f t="shared" si="69"/>
        <v>2</v>
      </c>
      <c r="O730" s="70">
        <f t="shared" si="70"/>
        <v>1</v>
      </c>
      <c r="P730" s="135" t="str">
        <f t="shared" si="71"/>
        <v>Gastos_Gerais</v>
      </c>
    </row>
    <row r="731" spans="1:16" ht="25.5" x14ac:dyDescent="0.2">
      <c r="A731" s="374">
        <f t="shared" si="72"/>
        <v>728</v>
      </c>
      <c r="B731" s="358">
        <v>44606</v>
      </c>
      <c r="C731" s="383">
        <v>44593</v>
      </c>
      <c r="D731" s="360" t="s">
        <v>107</v>
      </c>
      <c r="E731" s="360" t="s">
        <v>356</v>
      </c>
      <c r="F731" s="361">
        <v>295.64999999999998</v>
      </c>
      <c r="G731" s="360" t="s">
        <v>891</v>
      </c>
      <c r="H731" s="360" t="s">
        <v>132</v>
      </c>
      <c r="I731" s="364" t="s">
        <v>1383</v>
      </c>
      <c r="J731" s="363" t="s">
        <v>609</v>
      </c>
      <c r="K731" s="364" t="s">
        <v>420</v>
      </c>
      <c r="L731" s="363">
        <v>33950</v>
      </c>
      <c r="M731" s="382">
        <v>44595</v>
      </c>
      <c r="N731" s="70">
        <f t="shared" si="69"/>
        <v>2</v>
      </c>
      <c r="O731" s="70">
        <f t="shared" si="70"/>
        <v>2</v>
      </c>
      <c r="P731" s="135" t="str">
        <f t="shared" si="71"/>
        <v>Gastos_Gerais</v>
      </c>
    </row>
    <row r="732" spans="1:16" ht="25.5" x14ac:dyDescent="0.2">
      <c r="A732" s="374">
        <f t="shared" si="72"/>
        <v>729</v>
      </c>
      <c r="B732" s="358">
        <v>44606</v>
      </c>
      <c r="C732" s="383">
        <v>44593</v>
      </c>
      <c r="D732" s="360" t="s">
        <v>107</v>
      </c>
      <c r="E732" s="360" t="s">
        <v>222</v>
      </c>
      <c r="F732" s="361">
        <v>1676.47</v>
      </c>
      <c r="G732" s="360" t="s">
        <v>647</v>
      </c>
      <c r="H732" s="360" t="s">
        <v>588</v>
      </c>
      <c r="I732" s="364" t="s">
        <v>648</v>
      </c>
      <c r="J732" s="363" t="s">
        <v>609</v>
      </c>
      <c r="K732" s="364" t="s">
        <v>420</v>
      </c>
      <c r="L732" s="363">
        <v>72951919</v>
      </c>
      <c r="M732" s="382">
        <v>44601</v>
      </c>
      <c r="N732" s="70">
        <f t="shared" si="69"/>
        <v>2</v>
      </c>
      <c r="O732" s="70">
        <f t="shared" si="70"/>
        <v>2</v>
      </c>
      <c r="P732" s="135" t="str">
        <f t="shared" si="71"/>
        <v>Gastos_Gerais</v>
      </c>
    </row>
    <row r="733" spans="1:16" s="328" customFormat="1" ht="25.5" x14ac:dyDescent="0.2">
      <c r="A733" s="374">
        <f t="shared" si="72"/>
        <v>730</v>
      </c>
      <c r="B733" s="370">
        <v>44606</v>
      </c>
      <c r="C733" s="371">
        <v>44593</v>
      </c>
      <c r="D733" s="362" t="s">
        <v>107</v>
      </c>
      <c r="E733" s="362" t="s">
        <v>224</v>
      </c>
      <c r="F733" s="372">
        <v>13547.85</v>
      </c>
      <c r="G733" s="362" t="s">
        <v>649</v>
      </c>
      <c r="H733" s="362" t="s">
        <v>128</v>
      </c>
      <c r="I733" s="364" t="s">
        <v>899</v>
      </c>
      <c r="J733" s="364" t="s">
        <v>609</v>
      </c>
      <c r="K733" s="364" t="s">
        <v>610</v>
      </c>
      <c r="L733" s="364" t="s">
        <v>1422</v>
      </c>
      <c r="M733" s="373">
        <v>44586</v>
      </c>
      <c r="N733" s="70">
        <f t="shared" si="69"/>
        <v>2</v>
      </c>
      <c r="O733" s="70">
        <f t="shared" si="70"/>
        <v>2</v>
      </c>
      <c r="P733" s="135" t="str">
        <f t="shared" si="71"/>
        <v>Gastos_Gerais</v>
      </c>
    </row>
    <row r="734" spans="1:16" ht="25.5" x14ac:dyDescent="0.2">
      <c r="A734" s="374">
        <f t="shared" si="72"/>
        <v>731</v>
      </c>
      <c r="B734" s="358">
        <v>44606</v>
      </c>
      <c r="C734" s="383">
        <v>44593</v>
      </c>
      <c r="D734" s="360" t="s">
        <v>107</v>
      </c>
      <c r="E734" s="360" t="s">
        <v>228</v>
      </c>
      <c r="F734" s="361">
        <v>3406.87</v>
      </c>
      <c r="G734" s="360" t="s">
        <v>902</v>
      </c>
      <c r="H734" s="360" t="s">
        <v>119</v>
      </c>
      <c r="I734" s="364" t="s">
        <v>544</v>
      </c>
      <c r="J734" s="363" t="s">
        <v>609</v>
      </c>
      <c r="K734" s="364" t="s">
        <v>610</v>
      </c>
      <c r="L734" s="363">
        <v>4651044460</v>
      </c>
      <c r="M734" s="382">
        <v>44593</v>
      </c>
      <c r="N734" s="70">
        <f t="shared" si="69"/>
        <v>2</v>
      </c>
      <c r="O734" s="70">
        <f t="shared" si="70"/>
        <v>2</v>
      </c>
      <c r="P734" s="135" t="str">
        <f t="shared" si="71"/>
        <v>Gastos_Gerais</v>
      </c>
    </row>
    <row r="735" spans="1:16" ht="25.5" x14ac:dyDescent="0.2">
      <c r="A735" s="374">
        <f t="shared" si="72"/>
        <v>732</v>
      </c>
      <c r="B735" s="358">
        <v>44606</v>
      </c>
      <c r="C735" s="383">
        <v>44593</v>
      </c>
      <c r="D735" s="360" t="s">
        <v>107</v>
      </c>
      <c r="E735" s="360" t="s">
        <v>264</v>
      </c>
      <c r="F735" s="361">
        <v>1290</v>
      </c>
      <c r="G735" s="360" t="s">
        <v>1423</v>
      </c>
      <c r="H735" s="360" t="s">
        <v>121</v>
      </c>
      <c r="I735" s="364" t="s">
        <v>1424</v>
      </c>
      <c r="J735" s="363" t="s">
        <v>609</v>
      </c>
      <c r="K735" s="364" t="s">
        <v>420</v>
      </c>
      <c r="L735" s="363">
        <v>3833</v>
      </c>
      <c r="M735" s="382">
        <v>44601</v>
      </c>
      <c r="N735" s="70">
        <f t="shared" si="69"/>
        <v>2</v>
      </c>
      <c r="O735" s="70">
        <f t="shared" si="70"/>
        <v>2</v>
      </c>
      <c r="P735" s="135" t="str">
        <f t="shared" si="71"/>
        <v>Gastos_Gerais</v>
      </c>
    </row>
    <row r="736" spans="1:16" ht="36" x14ac:dyDescent="0.2">
      <c r="A736" s="374">
        <f t="shared" si="72"/>
        <v>733</v>
      </c>
      <c r="B736" s="358">
        <v>44606</v>
      </c>
      <c r="C736" s="383">
        <v>44562</v>
      </c>
      <c r="D736" s="360" t="s">
        <v>107</v>
      </c>
      <c r="E736" s="360" t="s">
        <v>397</v>
      </c>
      <c r="F736" s="361">
        <v>338.42</v>
      </c>
      <c r="G736" s="360" t="s">
        <v>1425</v>
      </c>
      <c r="H736" s="360" t="s">
        <v>126</v>
      </c>
      <c r="I736" s="364" t="s">
        <v>1426</v>
      </c>
      <c r="J736" s="363" t="s">
        <v>609</v>
      </c>
      <c r="K736" s="364" t="s">
        <v>420</v>
      </c>
      <c r="L736" s="363">
        <v>202240</v>
      </c>
      <c r="M736" s="382">
        <v>44578</v>
      </c>
      <c r="N736" s="70">
        <f t="shared" si="69"/>
        <v>2</v>
      </c>
      <c r="O736" s="70">
        <f t="shared" si="70"/>
        <v>1</v>
      </c>
      <c r="P736" s="135" t="str">
        <f t="shared" si="71"/>
        <v>Gastos_Gerais</v>
      </c>
    </row>
    <row r="737" spans="1:16" ht="25.5" x14ac:dyDescent="0.2">
      <c r="A737" s="374">
        <f t="shared" si="72"/>
        <v>734</v>
      </c>
      <c r="B737" s="358">
        <v>44606</v>
      </c>
      <c r="C737" s="383">
        <v>44593</v>
      </c>
      <c r="D737" s="360" t="s">
        <v>107</v>
      </c>
      <c r="E737" s="360" t="s">
        <v>294</v>
      </c>
      <c r="F737" s="361">
        <v>28022.67</v>
      </c>
      <c r="G737" s="360" t="s">
        <v>929</v>
      </c>
      <c r="H737" s="360" t="s">
        <v>588</v>
      </c>
      <c r="I737" s="364" t="s">
        <v>930</v>
      </c>
      <c r="J737" s="363" t="s">
        <v>609</v>
      </c>
      <c r="K737" s="364" t="s">
        <v>420</v>
      </c>
      <c r="L737" s="363">
        <v>903</v>
      </c>
      <c r="M737" s="382">
        <v>44600</v>
      </c>
      <c r="N737" s="70">
        <f t="shared" si="69"/>
        <v>2</v>
      </c>
      <c r="O737" s="70">
        <f t="shared" si="70"/>
        <v>2</v>
      </c>
      <c r="P737" s="135" t="str">
        <f t="shared" si="71"/>
        <v>Gastos_Gerais</v>
      </c>
    </row>
    <row r="738" spans="1:16" ht="25.5" x14ac:dyDescent="0.2">
      <c r="A738" s="374">
        <f t="shared" si="72"/>
        <v>735</v>
      </c>
      <c r="B738" s="358">
        <v>44606</v>
      </c>
      <c r="C738" s="383">
        <v>44593</v>
      </c>
      <c r="D738" s="360" t="s">
        <v>107</v>
      </c>
      <c r="E738" s="360" t="s">
        <v>356</v>
      </c>
      <c r="F738" s="361">
        <v>348.85</v>
      </c>
      <c r="G738" s="360" t="s">
        <v>891</v>
      </c>
      <c r="H738" s="360" t="s">
        <v>127</v>
      </c>
      <c r="I738" s="364" t="s">
        <v>1383</v>
      </c>
      <c r="J738" s="363" t="s">
        <v>609</v>
      </c>
      <c r="K738" s="364" t="s">
        <v>420</v>
      </c>
      <c r="L738" s="363">
        <v>33949</v>
      </c>
      <c r="M738" s="382">
        <v>44595</v>
      </c>
      <c r="N738" s="70">
        <f t="shared" si="69"/>
        <v>2</v>
      </c>
      <c r="O738" s="70">
        <f t="shared" si="70"/>
        <v>2</v>
      </c>
      <c r="P738" s="135" t="str">
        <f t="shared" si="71"/>
        <v>Gastos_Gerais</v>
      </c>
    </row>
    <row r="739" spans="1:16" ht="25.5" x14ac:dyDescent="0.2">
      <c r="A739" s="374">
        <f t="shared" si="72"/>
        <v>736</v>
      </c>
      <c r="B739" s="358">
        <v>44606</v>
      </c>
      <c r="C739" s="383">
        <v>44593</v>
      </c>
      <c r="D739" s="360" t="s">
        <v>107</v>
      </c>
      <c r="E739" s="360" t="s">
        <v>356</v>
      </c>
      <c r="F739" s="361">
        <v>461</v>
      </c>
      <c r="G739" s="360" t="s">
        <v>891</v>
      </c>
      <c r="H739" s="360" t="s">
        <v>126</v>
      </c>
      <c r="I739" s="364" t="s">
        <v>1383</v>
      </c>
      <c r="J739" s="363" t="s">
        <v>609</v>
      </c>
      <c r="K739" s="364" t="s">
        <v>420</v>
      </c>
      <c r="L739" s="363">
        <v>33948</v>
      </c>
      <c r="M739" s="382">
        <v>44595</v>
      </c>
      <c r="N739" s="70">
        <f t="shared" si="69"/>
        <v>2</v>
      </c>
      <c r="O739" s="70">
        <f t="shared" si="70"/>
        <v>2</v>
      </c>
      <c r="P739" s="135" t="str">
        <f t="shared" si="71"/>
        <v>Gastos_Gerais</v>
      </c>
    </row>
    <row r="740" spans="1:16" ht="25.5" x14ac:dyDescent="0.2">
      <c r="A740" s="374">
        <f t="shared" si="72"/>
        <v>737</v>
      </c>
      <c r="B740" s="358">
        <v>44606</v>
      </c>
      <c r="C740" s="383">
        <v>44593</v>
      </c>
      <c r="D740" s="360" t="s">
        <v>107</v>
      </c>
      <c r="E740" s="360" t="s">
        <v>360</v>
      </c>
      <c r="F740" s="361">
        <v>1200</v>
      </c>
      <c r="G740" s="360" t="s">
        <v>1427</v>
      </c>
      <c r="H740" s="360" t="s">
        <v>132</v>
      </c>
      <c r="I740" s="364" t="s">
        <v>1428</v>
      </c>
      <c r="J740" s="363" t="s">
        <v>629</v>
      </c>
      <c r="K740" s="364" t="s">
        <v>420</v>
      </c>
      <c r="L740" s="363">
        <v>69</v>
      </c>
      <c r="M740" s="382">
        <v>44601</v>
      </c>
      <c r="N740" s="70">
        <f t="shared" si="69"/>
        <v>2</v>
      </c>
      <c r="O740" s="70">
        <f t="shared" si="70"/>
        <v>2</v>
      </c>
      <c r="P740" s="135" t="str">
        <f t="shared" si="71"/>
        <v>Gastos_Gerais</v>
      </c>
    </row>
    <row r="741" spans="1:16" ht="25.5" x14ac:dyDescent="0.2">
      <c r="A741" s="374">
        <f t="shared" si="72"/>
        <v>738</v>
      </c>
      <c r="B741" s="358">
        <v>44606</v>
      </c>
      <c r="C741" s="383">
        <v>44593</v>
      </c>
      <c r="D741" s="360" t="s">
        <v>96</v>
      </c>
      <c r="E741" s="360" t="s">
        <v>181</v>
      </c>
      <c r="F741" s="361">
        <v>1350.65</v>
      </c>
      <c r="G741" s="360" t="s">
        <v>758</v>
      </c>
      <c r="H741" s="360" t="s">
        <v>123</v>
      </c>
      <c r="I741" s="364" t="s">
        <v>1429</v>
      </c>
      <c r="J741" s="363" t="s">
        <v>629</v>
      </c>
      <c r="K741" s="364" t="s">
        <v>1235</v>
      </c>
      <c r="L741" s="363">
        <v>555911275</v>
      </c>
      <c r="M741" s="382">
        <v>44606</v>
      </c>
      <c r="N741" s="70">
        <f t="shared" si="69"/>
        <v>2</v>
      </c>
      <c r="O741" s="70">
        <f t="shared" si="70"/>
        <v>2</v>
      </c>
      <c r="P741" s="135" t="str">
        <f t="shared" si="71"/>
        <v>Gastos_com_Pessoal</v>
      </c>
    </row>
    <row r="742" spans="1:16" ht="25.5" x14ac:dyDescent="0.2">
      <c r="A742" s="374">
        <f t="shared" si="72"/>
        <v>739</v>
      </c>
      <c r="B742" s="358">
        <v>44606</v>
      </c>
      <c r="C742" s="383">
        <v>44593</v>
      </c>
      <c r="D742" s="360" t="s">
        <v>96</v>
      </c>
      <c r="E742" s="360" t="s">
        <v>183</v>
      </c>
      <c r="F742" s="361">
        <v>450.22</v>
      </c>
      <c r="G742" s="360" t="s">
        <v>760</v>
      </c>
      <c r="H742" s="360" t="s">
        <v>123</v>
      </c>
      <c r="I742" s="364" t="s">
        <v>1429</v>
      </c>
      <c r="J742" s="363" t="s">
        <v>629</v>
      </c>
      <c r="K742" s="364" t="s">
        <v>1235</v>
      </c>
      <c r="L742" s="363">
        <v>555911275</v>
      </c>
      <c r="M742" s="382">
        <v>44606</v>
      </c>
      <c r="N742" s="70">
        <f t="shared" si="69"/>
        <v>2</v>
      </c>
      <c r="O742" s="70">
        <f t="shared" si="70"/>
        <v>2</v>
      </c>
      <c r="P742" s="135" t="str">
        <f t="shared" si="71"/>
        <v>Gastos_com_Pessoal</v>
      </c>
    </row>
    <row r="743" spans="1:16" ht="36" x14ac:dyDescent="0.2">
      <c r="A743" s="374">
        <f t="shared" si="72"/>
        <v>740</v>
      </c>
      <c r="B743" s="358">
        <v>44606</v>
      </c>
      <c r="C743" s="383">
        <v>44593</v>
      </c>
      <c r="D743" s="360" t="s">
        <v>96</v>
      </c>
      <c r="E743" s="360" t="s">
        <v>185</v>
      </c>
      <c r="F743" s="361">
        <v>360.96</v>
      </c>
      <c r="G743" s="360" t="s">
        <v>761</v>
      </c>
      <c r="H743" s="360" t="s">
        <v>123</v>
      </c>
      <c r="I743" s="364" t="s">
        <v>1429</v>
      </c>
      <c r="J743" s="363" t="s">
        <v>629</v>
      </c>
      <c r="K743" s="364" t="s">
        <v>1235</v>
      </c>
      <c r="L743" s="363">
        <v>555911275</v>
      </c>
      <c r="M743" s="382">
        <v>44606</v>
      </c>
      <c r="N743" s="70">
        <f t="shared" si="69"/>
        <v>2</v>
      </c>
      <c r="O743" s="70">
        <f t="shared" si="70"/>
        <v>2</v>
      </c>
      <c r="P743" s="135" t="str">
        <f t="shared" si="71"/>
        <v>Gastos_com_Pessoal</v>
      </c>
    </row>
    <row r="744" spans="1:16" ht="25.5" x14ac:dyDescent="0.2">
      <c r="A744" s="374">
        <f t="shared" si="72"/>
        <v>741</v>
      </c>
      <c r="B744" s="358">
        <v>44606</v>
      </c>
      <c r="C744" s="383">
        <v>44593</v>
      </c>
      <c r="D744" s="360" t="s">
        <v>96</v>
      </c>
      <c r="E744" s="360" t="s">
        <v>183</v>
      </c>
      <c r="F744" s="361">
        <v>824.37</v>
      </c>
      <c r="G744" s="360" t="s">
        <v>1430</v>
      </c>
      <c r="H744" s="360" t="s">
        <v>124</v>
      </c>
      <c r="I744" s="364" t="s">
        <v>1431</v>
      </c>
      <c r="J744" s="363" t="s">
        <v>629</v>
      </c>
      <c r="K744" s="364" t="s">
        <v>1235</v>
      </c>
      <c r="L744" s="363">
        <v>555911275</v>
      </c>
      <c r="M744" s="382">
        <v>44606</v>
      </c>
      <c r="N744" s="70">
        <f t="shared" si="69"/>
        <v>2</v>
      </c>
      <c r="O744" s="70">
        <f t="shared" si="70"/>
        <v>2</v>
      </c>
      <c r="P744" s="135" t="str">
        <f t="shared" si="71"/>
        <v>Gastos_com_Pessoal</v>
      </c>
    </row>
    <row r="745" spans="1:16" ht="25.5" x14ac:dyDescent="0.2">
      <c r="A745" s="374">
        <f t="shared" si="72"/>
        <v>742</v>
      </c>
      <c r="B745" s="358">
        <v>44606</v>
      </c>
      <c r="C745" s="383">
        <v>44593</v>
      </c>
      <c r="D745" s="360" t="s">
        <v>96</v>
      </c>
      <c r="E745" s="360" t="s">
        <v>181</v>
      </c>
      <c r="F745" s="361">
        <v>2361.64</v>
      </c>
      <c r="G745" s="360" t="s">
        <v>1432</v>
      </c>
      <c r="H745" s="360" t="s">
        <v>124</v>
      </c>
      <c r="I745" s="364" t="s">
        <v>1431</v>
      </c>
      <c r="J745" s="363" t="s">
        <v>629</v>
      </c>
      <c r="K745" s="364" t="s">
        <v>1235</v>
      </c>
      <c r="L745" s="363">
        <v>555911275</v>
      </c>
      <c r="M745" s="382">
        <v>44606</v>
      </c>
      <c r="N745" s="70">
        <f t="shared" si="69"/>
        <v>2</v>
      </c>
      <c r="O745" s="70">
        <f t="shared" si="70"/>
        <v>2</v>
      </c>
      <c r="P745" s="135" t="str">
        <f t="shared" si="71"/>
        <v>Gastos_com_Pessoal</v>
      </c>
    </row>
    <row r="746" spans="1:16" ht="25.5" x14ac:dyDescent="0.2">
      <c r="A746" s="374">
        <f t="shared" si="72"/>
        <v>743</v>
      </c>
      <c r="B746" s="358">
        <v>44606</v>
      </c>
      <c r="C746" s="383">
        <v>44593</v>
      </c>
      <c r="D746" s="360" t="s">
        <v>96</v>
      </c>
      <c r="E746" s="360" t="s">
        <v>183</v>
      </c>
      <c r="F746" s="361">
        <v>916.57</v>
      </c>
      <c r="G746" s="360" t="s">
        <v>1433</v>
      </c>
      <c r="H746" s="360" t="s">
        <v>124</v>
      </c>
      <c r="I746" s="364" t="s">
        <v>1434</v>
      </c>
      <c r="J746" s="363" t="s">
        <v>629</v>
      </c>
      <c r="K746" s="364" t="s">
        <v>1235</v>
      </c>
      <c r="L746" s="363">
        <v>555911275</v>
      </c>
      <c r="M746" s="382">
        <v>44606</v>
      </c>
      <c r="N746" s="70">
        <f t="shared" ref="N746:N809" si="73">IF(B746=0,0,IF(YEAR(B746)=$O$1,MONTH(B746)-$N$1+1,(YEAR(B746)-$O$1)*12-$N$1+1+MONTH(B746)))</f>
        <v>2</v>
      </c>
      <c r="O746" s="70">
        <f t="shared" ref="O746:O809" si="74">IF(C746=0,0,IF(YEAR(C746)=$O$1,MONTH(C746)-$N$1+1,(YEAR(C746)-$O$1)*12-$N$1+1+MONTH(C746)))</f>
        <v>2</v>
      </c>
      <c r="P746" s="135" t="str">
        <f t="shared" ref="P746:P809" si="75">SUBSTITUTE(D746," ","_")</f>
        <v>Gastos_com_Pessoal</v>
      </c>
    </row>
    <row r="747" spans="1:16" ht="25.5" x14ac:dyDescent="0.2">
      <c r="A747" s="374">
        <f t="shared" si="72"/>
        <v>744</v>
      </c>
      <c r="B747" s="358">
        <v>44606</v>
      </c>
      <c r="C747" s="383">
        <v>44593</v>
      </c>
      <c r="D747" s="360" t="s">
        <v>96</v>
      </c>
      <c r="E747" s="360" t="s">
        <v>181</v>
      </c>
      <c r="F747" s="361">
        <v>2554.64</v>
      </c>
      <c r="G747" s="360" t="s">
        <v>1435</v>
      </c>
      <c r="H747" s="360" t="s">
        <v>124</v>
      </c>
      <c r="I747" s="364" t="s">
        <v>1434</v>
      </c>
      <c r="J747" s="363" t="s">
        <v>629</v>
      </c>
      <c r="K747" s="364" t="s">
        <v>1235</v>
      </c>
      <c r="L747" s="363">
        <v>555911275</v>
      </c>
      <c r="M747" s="382">
        <v>44606</v>
      </c>
      <c r="N747" s="70">
        <f t="shared" si="73"/>
        <v>2</v>
      </c>
      <c r="O747" s="70">
        <f t="shared" si="74"/>
        <v>2</v>
      </c>
      <c r="P747" s="135" t="str">
        <f t="shared" si="75"/>
        <v>Gastos_com_Pessoal</v>
      </c>
    </row>
    <row r="748" spans="1:16" ht="25.5" x14ac:dyDescent="0.2">
      <c r="A748" s="374">
        <f t="shared" si="72"/>
        <v>745</v>
      </c>
      <c r="B748" s="358">
        <v>44606</v>
      </c>
      <c r="C748" s="383">
        <v>44593</v>
      </c>
      <c r="D748" s="360" t="s">
        <v>96</v>
      </c>
      <c r="E748" s="360" t="s">
        <v>183</v>
      </c>
      <c r="F748" s="361">
        <v>802.04</v>
      </c>
      <c r="G748" s="360" t="s">
        <v>1436</v>
      </c>
      <c r="H748" s="360" t="s">
        <v>124</v>
      </c>
      <c r="I748" s="364" t="s">
        <v>1194</v>
      </c>
      <c r="J748" s="363" t="s">
        <v>629</v>
      </c>
      <c r="K748" s="364" t="s">
        <v>1235</v>
      </c>
      <c r="L748" s="363">
        <v>555911275</v>
      </c>
      <c r="M748" s="382">
        <v>44606</v>
      </c>
      <c r="N748" s="70">
        <f t="shared" si="73"/>
        <v>2</v>
      </c>
      <c r="O748" s="70">
        <f t="shared" si="74"/>
        <v>2</v>
      </c>
      <c r="P748" s="135" t="str">
        <f t="shared" si="75"/>
        <v>Gastos_com_Pessoal</v>
      </c>
    </row>
    <row r="749" spans="1:16" ht="25.5" x14ac:dyDescent="0.2">
      <c r="A749" s="374">
        <f t="shared" si="72"/>
        <v>746</v>
      </c>
      <c r="B749" s="358">
        <v>44606</v>
      </c>
      <c r="C749" s="383">
        <v>44593</v>
      </c>
      <c r="D749" s="360" t="s">
        <v>96</v>
      </c>
      <c r="E749" s="360" t="s">
        <v>181</v>
      </c>
      <c r="F749" s="361">
        <v>2279.84</v>
      </c>
      <c r="G749" s="360" t="s">
        <v>1437</v>
      </c>
      <c r="H749" s="360" t="s">
        <v>124</v>
      </c>
      <c r="I749" s="364" t="s">
        <v>1194</v>
      </c>
      <c r="J749" s="363" t="s">
        <v>629</v>
      </c>
      <c r="K749" s="364" t="s">
        <v>1235</v>
      </c>
      <c r="L749" s="363">
        <v>555911275</v>
      </c>
      <c r="M749" s="382">
        <v>44606</v>
      </c>
      <c r="N749" s="70">
        <f t="shared" si="73"/>
        <v>2</v>
      </c>
      <c r="O749" s="70">
        <f t="shared" si="74"/>
        <v>2</v>
      </c>
      <c r="P749" s="135" t="str">
        <f t="shared" si="75"/>
        <v>Gastos_com_Pessoal</v>
      </c>
    </row>
    <row r="750" spans="1:16" ht="25.5" x14ac:dyDescent="0.2">
      <c r="A750" s="374">
        <f t="shared" si="72"/>
        <v>747</v>
      </c>
      <c r="B750" s="358">
        <v>44606</v>
      </c>
      <c r="C750" s="383">
        <v>44593</v>
      </c>
      <c r="D750" s="360" t="s">
        <v>96</v>
      </c>
      <c r="E750" s="360" t="s">
        <v>183</v>
      </c>
      <c r="F750" s="361">
        <v>843.25</v>
      </c>
      <c r="G750" s="360" t="s">
        <v>1438</v>
      </c>
      <c r="H750" s="360" t="s">
        <v>124</v>
      </c>
      <c r="I750" s="364" t="s">
        <v>1439</v>
      </c>
      <c r="J750" s="363" t="s">
        <v>629</v>
      </c>
      <c r="K750" s="364" t="s">
        <v>1235</v>
      </c>
      <c r="L750" s="363">
        <v>555911275</v>
      </c>
      <c r="M750" s="382">
        <v>44606</v>
      </c>
      <c r="N750" s="70">
        <f t="shared" si="73"/>
        <v>2</v>
      </c>
      <c r="O750" s="70">
        <f t="shared" si="74"/>
        <v>2</v>
      </c>
      <c r="P750" s="135" t="str">
        <f t="shared" si="75"/>
        <v>Gastos_com_Pessoal</v>
      </c>
    </row>
    <row r="751" spans="1:16" ht="25.5" x14ac:dyDescent="0.2">
      <c r="A751" s="374">
        <f t="shared" si="72"/>
        <v>748</v>
      </c>
      <c r="B751" s="358">
        <v>44606</v>
      </c>
      <c r="C751" s="383">
        <v>44593</v>
      </c>
      <c r="D751" s="360" t="s">
        <v>96</v>
      </c>
      <c r="E751" s="360" t="s">
        <v>181</v>
      </c>
      <c r="F751" s="361">
        <v>2378.61</v>
      </c>
      <c r="G751" s="360" t="s">
        <v>1440</v>
      </c>
      <c r="H751" s="360" t="s">
        <v>124</v>
      </c>
      <c r="I751" s="364" t="s">
        <v>1439</v>
      </c>
      <c r="J751" s="363" t="s">
        <v>629</v>
      </c>
      <c r="K751" s="364" t="s">
        <v>1235</v>
      </c>
      <c r="L751" s="363">
        <v>555911275</v>
      </c>
      <c r="M751" s="382">
        <v>44606</v>
      </c>
      <c r="N751" s="70">
        <f t="shared" si="73"/>
        <v>2</v>
      </c>
      <c r="O751" s="70">
        <f t="shared" si="74"/>
        <v>2</v>
      </c>
      <c r="P751" s="135" t="str">
        <f t="shared" si="75"/>
        <v>Gastos_com_Pessoal</v>
      </c>
    </row>
    <row r="752" spans="1:16" ht="25.5" x14ac:dyDescent="0.2">
      <c r="A752" s="374">
        <f t="shared" si="72"/>
        <v>749</v>
      </c>
      <c r="B752" s="358">
        <v>44606</v>
      </c>
      <c r="C752" s="383">
        <v>44593</v>
      </c>
      <c r="D752" s="360" t="s">
        <v>96</v>
      </c>
      <c r="E752" s="360" t="s">
        <v>183</v>
      </c>
      <c r="F752" s="361">
        <v>825.64</v>
      </c>
      <c r="G752" s="360" t="s">
        <v>1441</v>
      </c>
      <c r="H752" s="360" t="s">
        <v>124</v>
      </c>
      <c r="I752" s="364" t="s">
        <v>1442</v>
      </c>
      <c r="J752" s="363" t="s">
        <v>629</v>
      </c>
      <c r="K752" s="364" t="s">
        <v>1235</v>
      </c>
      <c r="L752" s="363">
        <v>555911275</v>
      </c>
      <c r="M752" s="382">
        <v>44606</v>
      </c>
      <c r="N752" s="70">
        <f t="shared" si="73"/>
        <v>2</v>
      </c>
      <c r="O752" s="70">
        <f t="shared" si="74"/>
        <v>2</v>
      </c>
      <c r="P752" s="135" t="str">
        <f t="shared" si="75"/>
        <v>Gastos_com_Pessoal</v>
      </c>
    </row>
    <row r="753" spans="1:16" ht="25.5" x14ac:dyDescent="0.2">
      <c r="A753" s="374">
        <f t="shared" si="72"/>
        <v>750</v>
      </c>
      <c r="B753" s="358">
        <v>44606</v>
      </c>
      <c r="C753" s="383">
        <v>44593</v>
      </c>
      <c r="D753" s="360" t="s">
        <v>96</v>
      </c>
      <c r="E753" s="360" t="s">
        <v>181</v>
      </c>
      <c r="F753" s="361">
        <v>2336.2800000000002</v>
      </c>
      <c r="G753" s="360" t="s">
        <v>1441</v>
      </c>
      <c r="H753" s="360" t="s">
        <v>124</v>
      </c>
      <c r="I753" s="364" t="s">
        <v>1442</v>
      </c>
      <c r="J753" s="363" t="s">
        <v>629</v>
      </c>
      <c r="K753" s="364" t="s">
        <v>1235</v>
      </c>
      <c r="L753" s="363">
        <v>555911275</v>
      </c>
      <c r="M753" s="382">
        <v>44606</v>
      </c>
      <c r="N753" s="70">
        <f t="shared" si="73"/>
        <v>2</v>
      </c>
      <c r="O753" s="70">
        <f t="shared" si="74"/>
        <v>2</v>
      </c>
      <c r="P753" s="135" t="str">
        <f t="shared" si="75"/>
        <v>Gastos_com_Pessoal</v>
      </c>
    </row>
    <row r="754" spans="1:16" ht="25.5" x14ac:dyDescent="0.2">
      <c r="A754" s="374">
        <f t="shared" si="72"/>
        <v>751</v>
      </c>
      <c r="B754" s="358">
        <v>44606</v>
      </c>
      <c r="C754" s="383">
        <v>44593</v>
      </c>
      <c r="D754" s="360" t="s">
        <v>107</v>
      </c>
      <c r="E754" s="360" t="s">
        <v>358</v>
      </c>
      <c r="F754" s="361">
        <v>89.1</v>
      </c>
      <c r="G754" s="360" t="s">
        <v>1443</v>
      </c>
      <c r="H754" s="360" t="s">
        <v>121</v>
      </c>
      <c r="I754" s="364" t="s">
        <v>701</v>
      </c>
      <c r="J754" s="363" t="s">
        <v>609</v>
      </c>
      <c r="K754" s="364" t="s">
        <v>420</v>
      </c>
      <c r="L754" s="363">
        <v>51</v>
      </c>
      <c r="M754" s="382">
        <v>44595</v>
      </c>
      <c r="N754" s="70">
        <f t="shared" si="73"/>
        <v>2</v>
      </c>
      <c r="O754" s="70">
        <f t="shared" si="74"/>
        <v>2</v>
      </c>
      <c r="P754" s="135" t="str">
        <f t="shared" si="75"/>
        <v>Gastos_Gerais</v>
      </c>
    </row>
    <row r="755" spans="1:16" ht="25.5" x14ac:dyDescent="0.2">
      <c r="A755" s="374">
        <f t="shared" si="72"/>
        <v>752</v>
      </c>
      <c r="B755" s="358">
        <v>44606</v>
      </c>
      <c r="C755" s="383">
        <v>44593</v>
      </c>
      <c r="D755" s="360" t="s">
        <v>107</v>
      </c>
      <c r="E755" s="360" t="s">
        <v>346</v>
      </c>
      <c r="F755" s="361">
        <v>600</v>
      </c>
      <c r="G755" s="360" t="s">
        <v>1444</v>
      </c>
      <c r="H755" s="360" t="s">
        <v>132</v>
      </c>
      <c r="I755" s="364" t="s">
        <v>1445</v>
      </c>
      <c r="J755" s="363" t="s">
        <v>629</v>
      </c>
      <c r="K755" s="364" t="s">
        <v>420</v>
      </c>
      <c r="L755" s="363">
        <v>11</v>
      </c>
      <c r="M755" s="382">
        <v>44602</v>
      </c>
      <c r="N755" s="70">
        <f t="shared" si="73"/>
        <v>2</v>
      </c>
      <c r="O755" s="70">
        <f t="shared" si="74"/>
        <v>2</v>
      </c>
      <c r="P755" s="135" t="str">
        <f t="shared" si="75"/>
        <v>Gastos_Gerais</v>
      </c>
    </row>
    <row r="756" spans="1:16" ht="25.5" x14ac:dyDescent="0.2">
      <c r="A756" s="374">
        <f t="shared" si="72"/>
        <v>753</v>
      </c>
      <c r="B756" s="358">
        <v>44606</v>
      </c>
      <c r="C756" s="383">
        <v>44593</v>
      </c>
      <c r="D756" s="360" t="s">
        <v>107</v>
      </c>
      <c r="E756" s="360" t="s">
        <v>358</v>
      </c>
      <c r="F756" s="361">
        <v>59.97</v>
      </c>
      <c r="G756" s="360" t="s">
        <v>1443</v>
      </c>
      <c r="H756" s="360" t="s">
        <v>132</v>
      </c>
      <c r="I756" s="364" t="s">
        <v>1446</v>
      </c>
      <c r="J756" s="363" t="s">
        <v>629</v>
      </c>
      <c r="K756" s="364" t="s">
        <v>420</v>
      </c>
      <c r="L756" s="363">
        <v>112</v>
      </c>
      <c r="M756" s="382">
        <v>44603</v>
      </c>
      <c r="N756" s="70">
        <f t="shared" si="73"/>
        <v>2</v>
      </c>
      <c r="O756" s="70">
        <f t="shared" si="74"/>
        <v>2</v>
      </c>
      <c r="P756" s="135" t="str">
        <f t="shared" si="75"/>
        <v>Gastos_Gerais</v>
      </c>
    </row>
    <row r="757" spans="1:16" ht="25.5" x14ac:dyDescent="0.2">
      <c r="A757" s="374">
        <f t="shared" si="72"/>
        <v>754</v>
      </c>
      <c r="B757" s="358">
        <v>44606</v>
      </c>
      <c r="C757" s="383">
        <v>44562</v>
      </c>
      <c r="D757" s="360" t="s">
        <v>107</v>
      </c>
      <c r="E757" s="360" t="s">
        <v>300</v>
      </c>
      <c r="F757" s="361">
        <v>1500</v>
      </c>
      <c r="G757" s="360" t="s">
        <v>1384</v>
      </c>
      <c r="H757" s="360" t="s">
        <v>546</v>
      </c>
      <c r="I757" s="364" t="s">
        <v>578</v>
      </c>
      <c r="J757" s="363" t="s">
        <v>629</v>
      </c>
      <c r="K757" s="364" t="s">
        <v>420</v>
      </c>
      <c r="L757" s="363">
        <v>15684</v>
      </c>
      <c r="M757" s="382">
        <v>44589</v>
      </c>
      <c r="N757" s="70">
        <f t="shared" si="73"/>
        <v>2</v>
      </c>
      <c r="O757" s="70">
        <f t="shared" si="74"/>
        <v>1</v>
      </c>
      <c r="P757" s="135" t="str">
        <f t="shared" si="75"/>
        <v>Gastos_Gerais</v>
      </c>
    </row>
    <row r="758" spans="1:16" ht="24" x14ac:dyDescent="0.2">
      <c r="A758" s="374">
        <f t="shared" si="72"/>
        <v>755</v>
      </c>
      <c r="B758" s="358">
        <v>44606</v>
      </c>
      <c r="C758" s="383">
        <v>44593</v>
      </c>
      <c r="D758" s="360" t="s">
        <v>85</v>
      </c>
      <c r="E758" s="360" t="s">
        <v>91</v>
      </c>
      <c r="F758" s="361">
        <v>1.03</v>
      </c>
      <c r="G758" s="360" t="s">
        <v>1252</v>
      </c>
      <c r="H758" s="360" t="s">
        <v>120</v>
      </c>
      <c r="I758" s="364" t="s">
        <v>551</v>
      </c>
      <c r="J758" s="363" t="s">
        <v>1253</v>
      </c>
      <c r="K758" s="364" t="s">
        <v>883</v>
      </c>
      <c r="L758" s="363" t="s">
        <v>553</v>
      </c>
      <c r="M758" s="382">
        <v>44606</v>
      </c>
      <c r="N758" s="70">
        <f t="shared" si="73"/>
        <v>2</v>
      </c>
      <c r="O758" s="70">
        <f t="shared" si="74"/>
        <v>2</v>
      </c>
      <c r="P758" s="135" t="str">
        <f t="shared" si="75"/>
        <v>Receitas</v>
      </c>
    </row>
    <row r="759" spans="1:16" ht="25.5" x14ac:dyDescent="0.2">
      <c r="A759" s="374">
        <f t="shared" si="72"/>
        <v>756</v>
      </c>
      <c r="B759" s="358">
        <v>44607</v>
      </c>
      <c r="C759" s="383">
        <v>44593</v>
      </c>
      <c r="D759" s="360" t="s">
        <v>96</v>
      </c>
      <c r="E759" s="360" t="s">
        <v>196</v>
      </c>
      <c r="F759" s="361">
        <v>1009.5</v>
      </c>
      <c r="G759" s="360" t="s">
        <v>1447</v>
      </c>
      <c r="H759" s="360" t="s">
        <v>119</v>
      </c>
      <c r="I759" s="364" t="s">
        <v>645</v>
      </c>
      <c r="J759" s="363" t="s">
        <v>609</v>
      </c>
      <c r="K759" s="364" t="s">
        <v>1084</v>
      </c>
      <c r="L759" s="363" t="s">
        <v>1448</v>
      </c>
      <c r="M759" s="382">
        <v>44607</v>
      </c>
      <c r="N759" s="70">
        <f t="shared" si="73"/>
        <v>2</v>
      </c>
      <c r="O759" s="70">
        <f t="shared" si="74"/>
        <v>2</v>
      </c>
      <c r="P759" s="135" t="str">
        <f t="shared" si="75"/>
        <v>Gastos_com_Pessoal</v>
      </c>
    </row>
    <row r="760" spans="1:16" ht="36" x14ac:dyDescent="0.2">
      <c r="A760" s="374">
        <f t="shared" si="72"/>
        <v>757</v>
      </c>
      <c r="B760" s="358">
        <v>44607</v>
      </c>
      <c r="C760" s="383">
        <v>44593</v>
      </c>
      <c r="D760" s="360" t="s">
        <v>107</v>
      </c>
      <c r="E760" s="360" t="s">
        <v>334</v>
      </c>
      <c r="F760" s="361">
        <v>60</v>
      </c>
      <c r="G760" s="360" t="s">
        <v>1416</v>
      </c>
      <c r="H760" s="360" t="s">
        <v>131</v>
      </c>
      <c r="I760" s="364" t="s">
        <v>1408</v>
      </c>
      <c r="J760" s="363" t="s">
        <v>629</v>
      </c>
      <c r="K760" s="364" t="s">
        <v>1449</v>
      </c>
      <c r="L760" s="363">
        <v>555911275</v>
      </c>
      <c r="M760" s="382">
        <v>44606</v>
      </c>
      <c r="N760" s="70">
        <f t="shared" si="73"/>
        <v>2</v>
      </c>
      <c r="O760" s="70">
        <f t="shared" si="74"/>
        <v>2</v>
      </c>
      <c r="P760" s="135" t="str">
        <f t="shared" si="75"/>
        <v>Gastos_Gerais</v>
      </c>
    </row>
    <row r="761" spans="1:16" ht="25.5" x14ac:dyDescent="0.2">
      <c r="A761" s="374">
        <f t="shared" si="72"/>
        <v>758</v>
      </c>
      <c r="B761" s="358">
        <v>44607</v>
      </c>
      <c r="C761" s="383">
        <v>44562</v>
      </c>
      <c r="D761" s="360" t="s">
        <v>107</v>
      </c>
      <c r="E761" s="360" t="s">
        <v>290</v>
      </c>
      <c r="F761" s="361">
        <v>1497.77</v>
      </c>
      <c r="G761" s="360" t="s">
        <v>1450</v>
      </c>
      <c r="H761" s="360" t="s">
        <v>127</v>
      </c>
      <c r="I761" s="364" t="s">
        <v>865</v>
      </c>
      <c r="J761" s="363" t="s">
        <v>629</v>
      </c>
      <c r="K761" s="364" t="s">
        <v>420</v>
      </c>
      <c r="L761" s="363">
        <v>14551</v>
      </c>
      <c r="M761" s="382">
        <v>44578</v>
      </c>
      <c r="N761" s="70">
        <f t="shared" si="73"/>
        <v>2</v>
      </c>
      <c r="O761" s="70">
        <f t="shared" si="74"/>
        <v>1</v>
      </c>
      <c r="P761" s="135" t="str">
        <f t="shared" si="75"/>
        <v>Gastos_Gerais</v>
      </c>
    </row>
    <row r="762" spans="1:16" ht="25.5" x14ac:dyDescent="0.2">
      <c r="A762" s="374">
        <f t="shared" si="72"/>
        <v>759</v>
      </c>
      <c r="B762" s="358">
        <v>44607</v>
      </c>
      <c r="C762" s="383">
        <v>44593</v>
      </c>
      <c r="D762" s="360" t="s">
        <v>107</v>
      </c>
      <c r="E762" s="360" t="s">
        <v>334</v>
      </c>
      <c r="F762" s="361">
        <v>13.4</v>
      </c>
      <c r="G762" s="360" t="s">
        <v>1451</v>
      </c>
      <c r="H762" s="360" t="s">
        <v>131</v>
      </c>
      <c r="I762" s="364" t="s">
        <v>1408</v>
      </c>
      <c r="J762" s="363" t="s">
        <v>629</v>
      </c>
      <c r="K762" s="364" t="s">
        <v>1449</v>
      </c>
      <c r="L762" s="363" t="s">
        <v>1452</v>
      </c>
      <c r="M762" s="382">
        <v>44607</v>
      </c>
      <c r="N762" s="70">
        <f t="shared" si="73"/>
        <v>2</v>
      </c>
      <c r="O762" s="70">
        <f t="shared" si="74"/>
        <v>2</v>
      </c>
      <c r="P762" s="135" t="str">
        <f t="shared" si="75"/>
        <v>Gastos_Gerais</v>
      </c>
    </row>
    <row r="763" spans="1:16" ht="25.5" x14ac:dyDescent="0.2">
      <c r="A763" s="374">
        <f t="shared" si="72"/>
        <v>760</v>
      </c>
      <c r="B763" s="358">
        <v>44607</v>
      </c>
      <c r="C763" s="383">
        <v>44593</v>
      </c>
      <c r="D763" s="360" t="s">
        <v>107</v>
      </c>
      <c r="E763" s="360" t="s">
        <v>310</v>
      </c>
      <c r="F763" s="361">
        <v>642.66999999999996</v>
      </c>
      <c r="G763" s="360" t="s">
        <v>1453</v>
      </c>
      <c r="H763" s="360" t="s">
        <v>128</v>
      </c>
      <c r="I763" s="364" t="s">
        <v>1454</v>
      </c>
      <c r="J763" s="363" t="s">
        <v>609</v>
      </c>
      <c r="K763" s="364" t="s">
        <v>420</v>
      </c>
      <c r="L763" s="363">
        <v>50520</v>
      </c>
      <c r="M763" s="382">
        <v>44601</v>
      </c>
      <c r="N763" s="70">
        <f t="shared" si="73"/>
        <v>2</v>
      </c>
      <c r="O763" s="70">
        <f t="shared" si="74"/>
        <v>2</v>
      </c>
      <c r="P763" s="135" t="str">
        <f t="shared" si="75"/>
        <v>Gastos_Gerais</v>
      </c>
    </row>
    <row r="764" spans="1:16" ht="25.5" x14ac:dyDescent="0.2">
      <c r="A764" s="374">
        <f t="shared" si="72"/>
        <v>761</v>
      </c>
      <c r="B764" s="358">
        <v>44607</v>
      </c>
      <c r="C764" s="383">
        <v>44593</v>
      </c>
      <c r="D764" s="360" t="s">
        <v>107</v>
      </c>
      <c r="E764" s="360" t="s">
        <v>222</v>
      </c>
      <c r="F764" s="361">
        <v>2109.52</v>
      </c>
      <c r="G764" s="360" t="s">
        <v>647</v>
      </c>
      <c r="H764" s="360" t="s">
        <v>130</v>
      </c>
      <c r="I764" s="364" t="s">
        <v>648</v>
      </c>
      <c r="J764" s="363" t="s">
        <v>609</v>
      </c>
      <c r="K764" s="364" t="s">
        <v>420</v>
      </c>
      <c r="L764" s="363">
        <v>73014395</v>
      </c>
      <c r="M764" s="382">
        <v>44607</v>
      </c>
      <c r="N764" s="70">
        <f t="shared" si="73"/>
        <v>2</v>
      </c>
      <c r="O764" s="70">
        <f t="shared" si="74"/>
        <v>2</v>
      </c>
      <c r="P764" s="135" t="str">
        <f t="shared" si="75"/>
        <v>Gastos_Gerais</v>
      </c>
    </row>
    <row r="765" spans="1:16" ht="25.5" x14ac:dyDescent="0.2">
      <c r="A765" s="374">
        <f t="shared" si="72"/>
        <v>762</v>
      </c>
      <c r="B765" s="358">
        <v>44607</v>
      </c>
      <c r="C765" s="383">
        <v>44593</v>
      </c>
      <c r="D765" s="360" t="s">
        <v>107</v>
      </c>
      <c r="E765" s="360" t="s">
        <v>320</v>
      </c>
      <c r="F765" s="361">
        <v>1000</v>
      </c>
      <c r="G765" s="360" t="s">
        <v>1455</v>
      </c>
      <c r="H765" s="360" t="s">
        <v>120</v>
      </c>
      <c r="I765" s="364" t="s">
        <v>626</v>
      </c>
      <c r="J765" s="363" t="s">
        <v>609</v>
      </c>
      <c r="K765" s="364" t="s">
        <v>609</v>
      </c>
      <c r="L765" s="363" t="s">
        <v>1456</v>
      </c>
      <c r="M765" s="382">
        <v>44607</v>
      </c>
      <c r="N765" s="70">
        <f t="shared" si="73"/>
        <v>2</v>
      </c>
      <c r="O765" s="70">
        <f t="shared" si="74"/>
        <v>2</v>
      </c>
      <c r="P765" s="135" t="str">
        <f t="shared" si="75"/>
        <v>Gastos_Gerais</v>
      </c>
    </row>
    <row r="766" spans="1:16" ht="25.5" x14ac:dyDescent="0.2">
      <c r="A766" s="374">
        <f t="shared" ref="A766:A829" si="76">IF(B766="","",ROW()-ROW($A$3))</f>
        <v>763</v>
      </c>
      <c r="B766" s="358">
        <v>44607</v>
      </c>
      <c r="C766" s="383">
        <v>44593</v>
      </c>
      <c r="D766" s="360" t="s">
        <v>107</v>
      </c>
      <c r="E766" s="360" t="s">
        <v>370</v>
      </c>
      <c r="F766" s="361">
        <v>1812</v>
      </c>
      <c r="G766" s="360" t="s">
        <v>1457</v>
      </c>
      <c r="H766" s="360" t="s">
        <v>132</v>
      </c>
      <c r="I766" s="364" t="s">
        <v>1458</v>
      </c>
      <c r="J766" s="363" t="s">
        <v>609</v>
      </c>
      <c r="K766" s="364" t="s">
        <v>420</v>
      </c>
      <c r="L766" s="363">
        <v>2203</v>
      </c>
      <c r="M766" s="382">
        <v>44602</v>
      </c>
      <c r="N766" s="70">
        <f t="shared" si="73"/>
        <v>2</v>
      </c>
      <c r="O766" s="70">
        <f t="shared" si="74"/>
        <v>2</v>
      </c>
      <c r="P766" s="135" t="str">
        <f t="shared" si="75"/>
        <v>Gastos_Gerais</v>
      </c>
    </row>
    <row r="767" spans="1:16" ht="25.5" x14ac:dyDescent="0.2">
      <c r="A767" s="374">
        <f t="shared" si="76"/>
        <v>764</v>
      </c>
      <c r="B767" s="358">
        <v>44607</v>
      </c>
      <c r="C767" s="383">
        <v>44593</v>
      </c>
      <c r="D767" s="360" t="s">
        <v>107</v>
      </c>
      <c r="E767" s="360" t="s">
        <v>320</v>
      </c>
      <c r="F767" s="361">
        <v>310</v>
      </c>
      <c r="G767" s="360" t="s">
        <v>1459</v>
      </c>
      <c r="H767" s="360" t="s">
        <v>123</v>
      </c>
      <c r="I767" s="364" t="s">
        <v>1460</v>
      </c>
      <c r="J767" s="363" t="s">
        <v>609</v>
      </c>
      <c r="K767" s="364" t="s">
        <v>420</v>
      </c>
      <c r="L767" s="363">
        <v>694</v>
      </c>
      <c r="M767" s="382">
        <v>44602</v>
      </c>
      <c r="N767" s="70">
        <f t="shared" si="73"/>
        <v>2</v>
      </c>
      <c r="O767" s="70">
        <f t="shared" si="74"/>
        <v>2</v>
      </c>
      <c r="P767" s="135" t="str">
        <f t="shared" si="75"/>
        <v>Gastos_Gerais</v>
      </c>
    </row>
    <row r="768" spans="1:16" ht="36" x14ac:dyDescent="0.2">
      <c r="A768" s="374">
        <f t="shared" si="76"/>
        <v>765</v>
      </c>
      <c r="B768" s="358">
        <v>44607</v>
      </c>
      <c r="C768" s="383">
        <v>44593</v>
      </c>
      <c r="D768" s="360" t="s">
        <v>107</v>
      </c>
      <c r="E768" s="360" t="s">
        <v>334</v>
      </c>
      <c r="F768" s="361">
        <v>60</v>
      </c>
      <c r="G768" s="360" t="s">
        <v>1461</v>
      </c>
      <c r="H768" s="360" t="s">
        <v>131</v>
      </c>
      <c r="I768" s="364" t="s">
        <v>1410</v>
      </c>
      <c r="J768" s="363" t="s">
        <v>629</v>
      </c>
      <c r="K768" s="364" t="s">
        <v>1449</v>
      </c>
      <c r="L768" s="363" t="s">
        <v>1462</v>
      </c>
      <c r="M768" s="382">
        <v>44607</v>
      </c>
      <c r="N768" s="70">
        <f t="shared" si="73"/>
        <v>2</v>
      </c>
      <c r="O768" s="70">
        <f t="shared" si="74"/>
        <v>2</v>
      </c>
      <c r="P768" s="135" t="str">
        <f t="shared" si="75"/>
        <v>Gastos_Gerais</v>
      </c>
    </row>
    <row r="769" spans="1:16" ht="25.5" x14ac:dyDescent="0.2">
      <c r="A769" s="374">
        <f t="shared" si="76"/>
        <v>766</v>
      </c>
      <c r="B769" s="358">
        <v>44607</v>
      </c>
      <c r="C769" s="383">
        <v>44593</v>
      </c>
      <c r="D769" s="360" t="s">
        <v>96</v>
      </c>
      <c r="E769" s="360" t="s">
        <v>179</v>
      </c>
      <c r="F769" s="361">
        <v>28.3</v>
      </c>
      <c r="G769" s="360" t="s">
        <v>851</v>
      </c>
      <c r="H769" s="360" t="s">
        <v>131</v>
      </c>
      <c r="I769" s="364" t="s">
        <v>1463</v>
      </c>
      <c r="J769" s="363" t="s">
        <v>629</v>
      </c>
      <c r="K769" s="364" t="s">
        <v>1235</v>
      </c>
      <c r="L769" s="363" t="s">
        <v>1464</v>
      </c>
      <c r="M769" s="382">
        <v>44607</v>
      </c>
      <c r="N769" s="70">
        <f t="shared" si="73"/>
        <v>2</v>
      </c>
      <c r="O769" s="70">
        <f t="shared" si="74"/>
        <v>2</v>
      </c>
      <c r="P769" s="135" t="str">
        <f t="shared" si="75"/>
        <v>Gastos_com_Pessoal</v>
      </c>
    </row>
    <row r="770" spans="1:16" ht="25.5" x14ac:dyDescent="0.2">
      <c r="A770" s="374">
        <f t="shared" si="76"/>
        <v>767</v>
      </c>
      <c r="B770" s="358">
        <v>44607</v>
      </c>
      <c r="C770" s="383">
        <v>44593</v>
      </c>
      <c r="D770" s="360" t="s">
        <v>96</v>
      </c>
      <c r="E770" s="360" t="s">
        <v>181</v>
      </c>
      <c r="F770" s="361">
        <v>28.3</v>
      </c>
      <c r="G770" s="360" t="s">
        <v>758</v>
      </c>
      <c r="H770" s="360" t="s">
        <v>131</v>
      </c>
      <c r="I770" s="364" t="s">
        <v>1463</v>
      </c>
      <c r="J770" s="363" t="s">
        <v>629</v>
      </c>
      <c r="K770" s="364" t="s">
        <v>1235</v>
      </c>
      <c r="L770" s="363" t="s">
        <v>1464</v>
      </c>
      <c r="M770" s="382">
        <v>44607</v>
      </c>
      <c r="N770" s="70">
        <f t="shared" si="73"/>
        <v>2</v>
      </c>
      <c r="O770" s="70">
        <f t="shared" si="74"/>
        <v>2</v>
      </c>
      <c r="P770" s="135" t="str">
        <f t="shared" si="75"/>
        <v>Gastos_com_Pessoal</v>
      </c>
    </row>
    <row r="771" spans="1:16" ht="25.5" x14ac:dyDescent="0.2">
      <c r="A771" s="374">
        <f t="shared" si="76"/>
        <v>768</v>
      </c>
      <c r="B771" s="358">
        <v>44607</v>
      </c>
      <c r="C771" s="383">
        <v>44593</v>
      </c>
      <c r="D771" s="360" t="s">
        <v>96</v>
      </c>
      <c r="E771" s="360" t="s">
        <v>183</v>
      </c>
      <c r="F771" s="361">
        <v>9.44</v>
      </c>
      <c r="G771" s="360" t="s">
        <v>760</v>
      </c>
      <c r="H771" s="360" t="s">
        <v>131</v>
      </c>
      <c r="I771" s="364" t="s">
        <v>1463</v>
      </c>
      <c r="J771" s="363" t="s">
        <v>629</v>
      </c>
      <c r="K771" s="364" t="s">
        <v>1235</v>
      </c>
      <c r="L771" s="363" t="s">
        <v>1464</v>
      </c>
      <c r="M771" s="382">
        <v>44607</v>
      </c>
      <c r="N771" s="70">
        <f t="shared" si="73"/>
        <v>2</v>
      </c>
      <c r="O771" s="70">
        <f t="shared" si="74"/>
        <v>2</v>
      </c>
      <c r="P771" s="135" t="str">
        <f t="shared" si="75"/>
        <v>Gastos_com_Pessoal</v>
      </c>
    </row>
    <row r="772" spans="1:16" ht="36" x14ac:dyDescent="0.2">
      <c r="A772" s="374">
        <f t="shared" si="76"/>
        <v>769</v>
      </c>
      <c r="B772" s="358">
        <v>44607</v>
      </c>
      <c r="C772" s="383">
        <v>44593</v>
      </c>
      <c r="D772" s="360" t="s">
        <v>96</v>
      </c>
      <c r="E772" s="360" t="s">
        <v>185</v>
      </c>
      <c r="F772" s="361">
        <v>84.92</v>
      </c>
      <c r="G772" s="360" t="s">
        <v>761</v>
      </c>
      <c r="H772" s="360" t="s">
        <v>131</v>
      </c>
      <c r="I772" s="364" t="s">
        <v>1463</v>
      </c>
      <c r="J772" s="363" t="s">
        <v>629</v>
      </c>
      <c r="K772" s="364" t="s">
        <v>1235</v>
      </c>
      <c r="L772" s="363" t="s">
        <v>1464</v>
      </c>
      <c r="M772" s="382">
        <v>44607</v>
      </c>
      <c r="N772" s="70">
        <f t="shared" si="73"/>
        <v>2</v>
      </c>
      <c r="O772" s="70">
        <f t="shared" si="74"/>
        <v>2</v>
      </c>
      <c r="P772" s="135" t="str">
        <f t="shared" si="75"/>
        <v>Gastos_com_Pessoal</v>
      </c>
    </row>
    <row r="773" spans="1:16" ht="36" x14ac:dyDescent="0.2">
      <c r="A773" s="374">
        <f t="shared" si="76"/>
        <v>770</v>
      </c>
      <c r="B773" s="358">
        <v>44607</v>
      </c>
      <c r="C773" s="383">
        <v>44593</v>
      </c>
      <c r="D773" s="360" t="s">
        <v>107</v>
      </c>
      <c r="E773" s="360" t="s">
        <v>334</v>
      </c>
      <c r="F773" s="361">
        <v>73.400000000000006</v>
      </c>
      <c r="G773" s="360" t="s">
        <v>1465</v>
      </c>
      <c r="H773" s="360" t="s">
        <v>131</v>
      </c>
      <c r="I773" s="364" t="s">
        <v>1408</v>
      </c>
      <c r="J773" s="363" t="s">
        <v>629</v>
      </c>
      <c r="K773" s="364" t="s">
        <v>1235</v>
      </c>
      <c r="L773" s="363">
        <v>356141929</v>
      </c>
      <c r="M773" s="382">
        <v>44607</v>
      </c>
      <c r="N773" s="70">
        <f t="shared" si="73"/>
        <v>2</v>
      </c>
      <c r="O773" s="70">
        <f t="shared" si="74"/>
        <v>2</v>
      </c>
      <c r="P773" s="135" t="str">
        <f t="shared" si="75"/>
        <v>Gastos_Gerais</v>
      </c>
    </row>
    <row r="774" spans="1:16" ht="36" x14ac:dyDescent="0.2">
      <c r="A774" s="374">
        <f t="shared" si="76"/>
        <v>771</v>
      </c>
      <c r="B774" s="358">
        <v>44607</v>
      </c>
      <c r="C774" s="383">
        <v>44593</v>
      </c>
      <c r="D774" s="360" t="s">
        <v>107</v>
      </c>
      <c r="E774" s="360" t="s">
        <v>334</v>
      </c>
      <c r="F774" s="361">
        <v>60</v>
      </c>
      <c r="G774" s="360" t="s">
        <v>1466</v>
      </c>
      <c r="H774" s="360" t="s">
        <v>131</v>
      </c>
      <c r="I774" s="364" t="s">
        <v>1412</v>
      </c>
      <c r="J774" s="363" t="s">
        <v>629</v>
      </c>
      <c r="K774" s="364" t="s">
        <v>1235</v>
      </c>
      <c r="L774" s="363">
        <v>356141929</v>
      </c>
      <c r="M774" s="382">
        <v>44607</v>
      </c>
      <c r="N774" s="70">
        <f t="shared" si="73"/>
        <v>2</v>
      </c>
      <c r="O774" s="70">
        <f t="shared" si="74"/>
        <v>2</v>
      </c>
      <c r="P774" s="135" t="str">
        <f t="shared" si="75"/>
        <v>Gastos_Gerais</v>
      </c>
    </row>
    <row r="775" spans="1:16" ht="36" x14ac:dyDescent="0.2">
      <c r="A775" s="374">
        <f t="shared" si="76"/>
        <v>772</v>
      </c>
      <c r="B775" s="358">
        <v>44607</v>
      </c>
      <c r="C775" s="383">
        <v>44593</v>
      </c>
      <c r="D775" s="360" t="s">
        <v>107</v>
      </c>
      <c r="E775" s="360" t="s">
        <v>334</v>
      </c>
      <c r="F775" s="361">
        <v>60</v>
      </c>
      <c r="G775" s="360" t="s">
        <v>1467</v>
      </c>
      <c r="H775" s="360" t="s">
        <v>131</v>
      </c>
      <c r="I775" s="364" t="s">
        <v>1410</v>
      </c>
      <c r="J775" s="363" t="s">
        <v>629</v>
      </c>
      <c r="K775" s="364" t="s">
        <v>1235</v>
      </c>
      <c r="L775" s="363">
        <v>356141929</v>
      </c>
      <c r="M775" s="382">
        <v>44607</v>
      </c>
      <c r="N775" s="70">
        <f t="shared" si="73"/>
        <v>2</v>
      </c>
      <c r="O775" s="70">
        <f t="shared" si="74"/>
        <v>2</v>
      </c>
      <c r="P775" s="135" t="str">
        <f t="shared" si="75"/>
        <v>Gastos_Gerais</v>
      </c>
    </row>
    <row r="776" spans="1:16" ht="25.5" x14ac:dyDescent="0.2">
      <c r="A776" s="374">
        <f t="shared" si="76"/>
        <v>773</v>
      </c>
      <c r="B776" s="358">
        <v>44607</v>
      </c>
      <c r="C776" s="383">
        <v>44593</v>
      </c>
      <c r="D776" s="360" t="s">
        <v>107</v>
      </c>
      <c r="E776" s="360" t="s">
        <v>334</v>
      </c>
      <c r="F776" s="361">
        <v>9.8000000000000007</v>
      </c>
      <c r="G776" s="360" t="s">
        <v>1468</v>
      </c>
      <c r="H776" s="360" t="s">
        <v>132</v>
      </c>
      <c r="I776" s="364" t="s">
        <v>753</v>
      </c>
      <c r="J776" s="363" t="s">
        <v>629</v>
      </c>
      <c r="K776" s="364" t="s">
        <v>1235</v>
      </c>
      <c r="L776" s="363">
        <v>356141929</v>
      </c>
      <c r="M776" s="382">
        <v>44607</v>
      </c>
      <c r="N776" s="70">
        <f t="shared" si="73"/>
        <v>2</v>
      </c>
      <c r="O776" s="70">
        <f t="shared" si="74"/>
        <v>2</v>
      </c>
      <c r="P776" s="135" t="str">
        <f t="shared" si="75"/>
        <v>Gastos_Gerais</v>
      </c>
    </row>
    <row r="777" spans="1:16" ht="25.5" x14ac:dyDescent="0.2">
      <c r="A777" s="374">
        <f t="shared" si="76"/>
        <v>774</v>
      </c>
      <c r="B777" s="358">
        <v>44607</v>
      </c>
      <c r="C777" s="383">
        <v>44593</v>
      </c>
      <c r="D777" s="360" t="s">
        <v>107</v>
      </c>
      <c r="E777" s="360" t="s">
        <v>328</v>
      </c>
      <c r="F777" s="361">
        <v>40</v>
      </c>
      <c r="G777" s="360" t="s">
        <v>1469</v>
      </c>
      <c r="H777" s="360" t="s">
        <v>123</v>
      </c>
      <c r="I777" s="364" t="s">
        <v>1470</v>
      </c>
      <c r="J777" s="363" t="s">
        <v>629</v>
      </c>
      <c r="K777" s="364" t="s">
        <v>1235</v>
      </c>
      <c r="L777" s="363">
        <v>356141929</v>
      </c>
      <c r="M777" s="382">
        <v>44607</v>
      </c>
      <c r="N777" s="70">
        <f t="shared" si="73"/>
        <v>2</v>
      </c>
      <c r="O777" s="70">
        <f t="shared" si="74"/>
        <v>2</v>
      </c>
      <c r="P777" s="135" t="str">
        <f t="shared" si="75"/>
        <v>Gastos_Gerais</v>
      </c>
    </row>
    <row r="778" spans="1:16" ht="36" x14ac:dyDescent="0.2">
      <c r="A778" s="374">
        <f t="shared" si="76"/>
        <v>775</v>
      </c>
      <c r="B778" s="358">
        <v>44607</v>
      </c>
      <c r="C778" s="383">
        <v>44593</v>
      </c>
      <c r="D778" s="360" t="s">
        <v>107</v>
      </c>
      <c r="E778" s="360" t="s">
        <v>334</v>
      </c>
      <c r="F778" s="361">
        <v>60</v>
      </c>
      <c r="G778" s="360" t="s">
        <v>1471</v>
      </c>
      <c r="H778" s="360" t="s">
        <v>131</v>
      </c>
      <c r="I778" s="364" t="s">
        <v>1472</v>
      </c>
      <c r="J778" s="363" t="s">
        <v>629</v>
      </c>
      <c r="K778" s="364" t="s">
        <v>1235</v>
      </c>
      <c r="L778" s="363">
        <v>356141929</v>
      </c>
      <c r="M778" s="382">
        <v>44607</v>
      </c>
      <c r="N778" s="70">
        <f t="shared" si="73"/>
        <v>2</v>
      </c>
      <c r="O778" s="70">
        <f t="shared" si="74"/>
        <v>2</v>
      </c>
      <c r="P778" s="135" t="str">
        <f t="shared" si="75"/>
        <v>Gastos_Gerais</v>
      </c>
    </row>
    <row r="779" spans="1:16" ht="36" x14ac:dyDescent="0.2">
      <c r="A779" s="374">
        <f t="shared" si="76"/>
        <v>776</v>
      </c>
      <c r="B779" s="358">
        <v>44607</v>
      </c>
      <c r="C779" s="383">
        <v>44593</v>
      </c>
      <c r="D779" s="360" t="s">
        <v>107</v>
      </c>
      <c r="E779" s="360" t="s">
        <v>334</v>
      </c>
      <c r="F779" s="361">
        <v>60</v>
      </c>
      <c r="G779" s="360" t="s">
        <v>1473</v>
      </c>
      <c r="H779" s="360" t="s">
        <v>131</v>
      </c>
      <c r="I779" s="364" t="s">
        <v>1474</v>
      </c>
      <c r="J779" s="363" t="s">
        <v>629</v>
      </c>
      <c r="K779" s="364" t="s">
        <v>1235</v>
      </c>
      <c r="L779" s="363">
        <v>356141929</v>
      </c>
      <c r="M779" s="382">
        <v>44607</v>
      </c>
      <c r="N779" s="70">
        <f t="shared" si="73"/>
        <v>2</v>
      </c>
      <c r="O779" s="70">
        <f t="shared" si="74"/>
        <v>2</v>
      </c>
      <c r="P779" s="135" t="str">
        <f t="shared" si="75"/>
        <v>Gastos_Gerais</v>
      </c>
    </row>
    <row r="780" spans="1:16" ht="36" x14ac:dyDescent="0.2">
      <c r="A780" s="374">
        <f t="shared" si="76"/>
        <v>777</v>
      </c>
      <c r="B780" s="358">
        <v>44607</v>
      </c>
      <c r="C780" s="383">
        <v>44593</v>
      </c>
      <c r="D780" s="360" t="s">
        <v>107</v>
      </c>
      <c r="E780" s="360" t="s">
        <v>334</v>
      </c>
      <c r="F780" s="361">
        <v>60</v>
      </c>
      <c r="G780" s="360" t="s">
        <v>1475</v>
      </c>
      <c r="H780" s="360" t="s">
        <v>131</v>
      </c>
      <c r="I780" s="364" t="s">
        <v>1476</v>
      </c>
      <c r="J780" s="363" t="s">
        <v>629</v>
      </c>
      <c r="K780" s="364" t="s">
        <v>1235</v>
      </c>
      <c r="L780" s="363">
        <v>356141929</v>
      </c>
      <c r="M780" s="382">
        <v>44607</v>
      </c>
      <c r="N780" s="70">
        <f t="shared" si="73"/>
        <v>2</v>
      </c>
      <c r="O780" s="70">
        <f t="shared" si="74"/>
        <v>2</v>
      </c>
      <c r="P780" s="135" t="str">
        <f t="shared" si="75"/>
        <v>Gastos_Gerais</v>
      </c>
    </row>
    <row r="781" spans="1:16" ht="36" x14ac:dyDescent="0.2">
      <c r="A781" s="374">
        <f t="shared" si="76"/>
        <v>778</v>
      </c>
      <c r="B781" s="358">
        <v>44607</v>
      </c>
      <c r="C781" s="383">
        <v>44593</v>
      </c>
      <c r="D781" s="360" t="s">
        <v>107</v>
      </c>
      <c r="E781" s="360" t="s">
        <v>334</v>
      </c>
      <c r="F781" s="361">
        <v>60</v>
      </c>
      <c r="G781" s="360" t="s">
        <v>1466</v>
      </c>
      <c r="H781" s="360" t="s">
        <v>131</v>
      </c>
      <c r="I781" s="364" t="s">
        <v>1408</v>
      </c>
      <c r="J781" s="363" t="s">
        <v>629</v>
      </c>
      <c r="K781" s="364" t="s">
        <v>1235</v>
      </c>
      <c r="L781" s="363">
        <v>356141929</v>
      </c>
      <c r="M781" s="382">
        <v>44607</v>
      </c>
      <c r="N781" s="70">
        <f t="shared" si="73"/>
        <v>2</v>
      </c>
      <c r="O781" s="70">
        <f t="shared" si="74"/>
        <v>2</v>
      </c>
      <c r="P781" s="135" t="str">
        <f t="shared" si="75"/>
        <v>Gastos_Gerais</v>
      </c>
    </row>
    <row r="782" spans="1:16" ht="25.5" x14ac:dyDescent="0.2">
      <c r="A782" s="374">
        <f t="shared" si="76"/>
        <v>779</v>
      </c>
      <c r="B782" s="358">
        <v>44607</v>
      </c>
      <c r="C782" s="383">
        <v>44593</v>
      </c>
      <c r="D782" s="360" t="s">
        <v>107</v>
      </c>
      <c r="E782" s="360" t="s">
        <v>334</v>
      </c>
      <c r="F782" s="361">
        <v>13.4</v>
      </c>
      <c r="G782" s="360" t="s">
        <v>1477</v>
      </c>
      <c r="H782" s="360" t="s">
        <v>131</v>
      </c>
      <c r="I782" s="364" t="s">
        <v>1408</v>
      </c>
      <c r="J782" s="363" t="s">
        <v>629</v>
      </c>
      <c r="K782" s="364" t="s">
        <v>1235</v>
      </c>
      <c r="L782" s="363">
        <v>356141929</v>
      </c>
      <c r="M782" s="382">
        <v>44607</v>
      </c>
      <c r="N782" s="70">
        <f t="shared" si="73"/>
        <v>2</v>
      </c>
      <c r="O782" s="70">
        <f t="shared" si="74"/>
        <v>2</v>
      </c>
      <c r="P782" s="135" t="str">
        <f t="shared" si="75"/>
        <v>Gastos_Gerais</v>
      </c>
    </row>
    <row r="783" spans="1:16" ht="25.5" x14ac:dyDescent="0.2">
      <c r="A783" s="374">
        <f t="shared" si="76"/>
        <v>780</v>
      </c>
      <c r="B783" s="358">
        <v>44607</v>
      </c>
      <c r="C783" s="383">
        <v>44593</v>
      </c>
      <c r="D783" s="360" t="s">
        <v>107</v>
      </c>
      <c r="E783" s="360" t="s">
        <v>334</v>
      </c>
      <c r="F783" s="361">
        <v>25</v>
      </c>
      <c r="G783" s="360" t="s">
        <v>1478</v>
      </c>
      <c r="H783" s="360" t="s">
        <v>120</v>
      </c>
      <c r="I783" s="364" t="s">
        <v>1310</v>
      </c>
      <c r="J783" s="363" t="s">
        <v>629</v>
      </c>
      <c r="K783" s="364" t="s">
        <v>1235</v>
      </c>
      <c r="L783" s="363">
        <v>356141929</v>
      </c>
      <c r="M783" s="382">
        <v>44607</v>
      </c>
      <c r="N783" s="70">
        <f t="shared" si="73"/>
        <v>2</v>
      </c>
      <c r="O783" s="70">
        <f t="shared" si="74"/>
        <v>2</v>
      </c>
      <c r="P783" s="135" t="str">
        <f t="shared" si="75"/>
        <v>Gastos_Gerais</v>
      </c>
    </row>
    <row r="784" spans="1:16" ht="25.5" x14ac:dyDescent="0.2">
      <c r="A784" s="374">
        <f t="shared" si="76"/>
        <v>781</v>
      </c>
      <c r="B784" s="358">
        <v>44607</v>
      </c>
      <c r="C784" s="383">
        <v>44593</v>
      </c>
      <c r="D784" s="360" t="s">
        <v>96</v>
      </c>
      <c r="E784" s="360" t="s">
        <v>179</v>
      </c>
      <c r="F784" s="361">
        <v>241.48</v>
      </c>
      <c r="G784" s="360" t="s">
        <v>851</v>
      </c>
      <c r="H784" s="360" t="s">
        <v>120</v>
      </c>
      <c r="I784" s="364" t="s">
        <v>879</v>
      </c>
      <c r="J784" s="363" t="s">
        <v>629</v>
      </c>
      <c r="K784" s="364" t="s">
        <v>1184</v>
      </c>
      <c r="L784" s="363" t="s">
        <v>1479</v>
      </c>
      <c r="M784" s="382">
        <v>44607</v>
      </c>
      <c r="N784" s="70">
        <f t="shared" si="73"/>
        <v>2</v>
      </c>
      <c r="O784" s="70">
        <f t="shared" si="74"/>
        <v>2</v>
      </c>
      <c r="P784" s="135" t="str">
        <f t="shared" si="75"/>
        <v>Gastos_com_Pessoal</v>
      </c>
    </row>
    <row r="785" spans="1:16" ht="25.5" x14ac:dyDescent="0.2">
      <c r="A785" s="374">
        <f t="shared" si="76"/>
        <v>782</v>
      </c>
      <c r="B785" s="358">
        <v>44607</v>
      </c>
      <c r="C785" s="383">
        <v>44593</v>
      </c>
      <c r="D785" s="360" t="s">
        <v>96</v>
      </c>
      <c r="E785" s="360" t="s">
        <v>181</v>
      </c>
      <c r="F785" s="361">
        <v>1690.37</v>
      </c>
      <c r="G785" s="360" t="s">
        <v>758</v>
      </c>
      <c r="H785" s="360" t="s">
        <v>120</v>
      </c>
      <c r="I785" s="364" t="s">
        <v>879</v>
      </c>
      <c r="J785" s="363" t="s">
        <v>629</v>
      </c>
      <c r="K785" s="364" t="s">
        <v>1184</v>
      </c>
      <c r="L785" s="363" t="s">
        <v>1479</v>
      </c>
      <c r="M785" s="382">
        <v>44607</v>
      </c>
      <c r="N785" s="70">
        <f t="shared" si="73"/>
        <v>2</v>
      </c>
      <c r="O785" s="70">
        <f t="shared" si="74"/>
        <v>2</v>
      </c>
      <c r="P785" s="135" t="str">
        <f t="shared" si="75"/>
        <v>Gastos_com_Pessoal</v>
      </c>
    </row>
    <row r="786" spans="1:16" ht="25.5" x14ac:dyDescent="0.2">
      <c r="A786" s="374">
        <f t="shared" si="76"/>
        <v>783</v>
      </c>
      <c r="B786" s="358">
        <v>44607</v>
      </c>
      <c r="C786" s="383">
        <v>44593</v>
      </c>
      <c r="D786" s="360" t="s">
        <v>96</v>
      </c>
      <c r="E786" s="360" t="s">
        <v>183</v>
      </c>
      <c r="F786" s="361">
        <v>563.46</v>
      </c>
      <c r="G786" s="360" t="s">
        <v>760</v>
      </c>
      <c r="H786" s="360" t="s">
        <v>120</v>
      </c>
      <c r="I786" s="364" t="s">
        <v>879</v>
      </c>
      <c r="J786" s="363" t="s">
        <v>629</v>
      </c>
      <c r="K786" s="364" t="s">
        <v>1184</v>
      </c>
      <c r="L786" s="363" t="s">
        <v>1479</v>
      </c>
      <c r="M786" s="382">
        <v>44607</v>
      </c>
      <c r="N786" s="70">
        <f t="shared" si="73"/>
        <v>2</v>
      </c>
      <c r="O786" s="70">
        <f t="shared" si="74"/>
        <v>2</v>
      </c>
      <c r="P786" s="135" t="str">
        <f t="shared" si="75"/>
        <v>Gastos_com_Pessoal</v>
      </c>
    </row>
    <row r="787" spans="1:16" ht="36" x14ac:dyDescent="0.2">
      <c r="A787" s="374">
        <f t="shared" si="76"/>
        <v>784</v>
      </c>
      <c r="B787" s="358">
        <v>44607</v>
      </c>
      <c r="C787" s="383">
        <v>44593</v>
      </c>
      <c r="D787" s="360" t="s">
        <v>96</v>
      </c>
      <c r="E787" s="360" t="s">
        <v>185</v>
      </c>
      <c r="F787" s="361">
        <v>831.7</v>
      </c>
      <c r="G787" s="360" t="s">
        <v>761</v>
      </c>
      <c r="H787" s="360" t="s">
        <v>120</v>
      </c>
      <c r="I787" s="364" t="s">
        <v>879</v>
      </c>
      <c r="J787" s="363" t="s">
        <v>629</v>
      </c>
      <c r="K787" s="364" t="s">
        <v>1184</v>
      </c>
      <c r="L787" s="363" t="s">
        <v>1479</v>
      </c>
      <c r="M787" s="382">
        <v>44607</v>
      </c>
      <c r="N787" s="70">
        <f t="shared" si="73"/>
        <v>2</v>
      </c>
      <c r="O787" s="70">
        <f t="shared" si="74"/>
        <v>2</v>
      </c>
      <c r="P787" s="135" t="str">
        <f t="shared" si="75"/>
        <v>Gastos_com_Pessoal</v>
      </c>
    </row>
    <row r="788" spans="1:16" ht="25.5" x14ac:dyDescent="0.2">
      <c r="A788" s="374">
        <f t="shared" si="76"/>
        <v>785</v>
      </c>
      <c r="B788" s="358">
        <v>44607</v>
      </c>
      <c r="C788" s="383">
        <v>44593</v>
      </c>
      <c r="D788" s="360" t="s">
        <v>107</v>
      </c>
      <c r="E788" s="360" t="s">
        <v>294</v>
      </c>
      <c r="F788" s="361">
        <v>143</v>
      </c>
      <c r="G788" s="360" t="s">
        <v>923</v>
      </c>
      <c r="H788" s="360" t="s">
        <v>122</v>
      </c>
      <c r="I788" s="364" t="s">
        <v>628</v>
      </c>
      <c r="J788" s="363" t="s">
        <v>629</v>
      </c>
      <c r="K788" s="364" t="s">
        <v>420</v>
      </c>
      <c r="L788" s="363">
        <v>8</v>
      </c>
      <c r="M788" s="382">
        <v>44603</v>
      </c>
      <c r="N788" s="70">
        <f t="shared" si="73"/>
        <v>2</v>
      </c>
      <c r="O788" s="70">
        <f t="shared" si="74"/>
        <v>2</v>
      </c>
      <c r="P788" s="135" t="str">
        <f t="shared" si="75"/>
        <v>Gastos_Gerais</v>
      </c>
    </row>
    <row r="789" spans="1:16" ht="36" x14ac:dyDescent="0.2">
      <c r="A789" s="374">
        <f t="shared" si="76"/>
        <v>786</v>
      </c>
      <c r="B789" s="358">
        <v>44607</v>
      </c>
      <c r="C789" s="383">
        <v>44593</v>
      </c>
      <c r="D789" s="360" t="s">
        <v>107</v>
      </c>
      <c r="E789" s="360" t="s">
        <v>362</v>
      </c>
      <c r="F789" s="361">
        <v>30</v>
      </c>
      <c r="G789" s="360" t="s">
        <v>1480</v>
      </c>
      <c r="H789" s="360" t="s">
        <v>122</v>
      </c>
      <c r="I789" s="364" t="s">
        <v>1481</v>
      </c>
      <c r="J789" s="363" t="s">
        <v>629</v>
      </c>
      <c r="K789" s="364" t="s">
        <v>420</v>
      </c>
      <c r="L789" s="363">
        <v>2022534</v>
      </c>
      <c r="M789" s="382">
        <v>44606</v>
      </c>
      <c r="N789" s="70">
        <f t="shared" si="73"/>
        <v>2</v>
      </c>
      <c r="O789" s="70">
        <f t="shared" si="74"/>
        <v>2</v>
      </c>
      <c r="P789" s="135" t="str">
        <f t="shared" si="75"/>
        <v>Gastos_Gerais</v>
      </c>
    </row>
    <row r="790" spans="1:16" ht="25.5" x14ac:dyDescent="0.2">
      <c r="A790" s="374">
        <f t="shared" si="76"/>
        <v>787</v>
      </c>
      <c r="B790" s="358">
        <v>44607</v>
      </c>
      <c r="C790" s="383">
        <v>44593</v>
      </c>
      <c r="D790" s="360" t="s">
        <v>107</v>
      </c>
      <c r="E790" s="360" t="s">
        <v>358</v>
      </c>
      <c r="F790" s="361">
        <v>209.6</v>
      </c>
      <c r="G790" s="360" t="s">
        <v>1443</v>
      </c>
      <c r="H790" s="360" t="s">
        <v>128</v>
      </c>
      <c r="I790" s="364" t="s">
        <v>1037</v>
      </c>
      <c r="J790" s="363" t="s">
        <v>1184</v>
      </c>
      <c r="K790" s="364" t="s">
        <v>420</v>
      </c>
      <c r="L790" s="363">
        <v>232</v>
      </c>
      <c r="M790" s="382">
        <v>44606</v>
      </c>
      <c r="N790" s="70">
        <f t="shared" si="73"/>
        <v>2</v>
      </c>
      <c r="O790" s="70">
        <f t="shared" si="74"/>
        <v>2</v>
      </c>
      <c r="P790" s="135" t="str">
        <f t="shared" si="75"/>
        <v>Gastos_Gerais</v>
      </c>
    </row>
    <row r="791" spans="1:16" ht="60" x14ac:dyDescent="0.2">
      <c r="A791" s="374">
        <f t="shared" si="76"/>
        <v>788</v>
      </c>
      <c r="B791" s="358">
        <v>44607</v>
      </c>
      <c r="C791" s="383">
        <v>44593</v>
      </c>
      <c r="D791" s="360" t="s">
        <v>107</v>
      </c>
      <c r="E791" s="360" t="s">
        <v>370</v>
      </c>
      <c r="F791" s="361">
        <v>15.15</v>
      </c>
      <c r="G791" s="360" t="s">
        <v>1482</v>
      </c>
      <c r="H791" s="360" t="s">
        <v>119</v>
      </c>
      <c r="I791" s="364" t="s">
        <v>551</v>
      </c>
      <c r="J791" s="363" t="s">
        <v>1253</v>
      </c>
      <c r="K791" s="364" t="s">
        <v>883</v>
      </c>
      <c r="L791" s="363" t="s">
        <v>553</v>
      </c>
      <c r="M791" s="382">
        <v>44609</v>
      </c>
      <c r="N791" s="70">
        <f t="shared" si="73"/>
        <v>2</v>
      </c>
      <c r="O791" s="70">
        <f t="shared" si="74"/>
        <v>2</v>
      </c>
      <c r="P791" s="135" t="str">
        <f t="shared" si="75"/>
        <v>Gastos_Gerais</v>
      </c>
    </row>
    <row r="792" spans="1:16" ht="24" x14ac:dyDescent="0.2">
      <c r="A792" s="374">
        <f t="shared" si="76"/>
        <v>789</v>
      </c>
      <c r="B792" s="358">
        <v>44607</v>
      </c>
      <c r="C792" s="383">
        <v>44593</v>
      </c>
      <c r="D792" s="360" t="s">
        <v>85</v>
      </c>
      <c r="E792" s="360" t="s">
        <v>91</v>
      </c>
      <c r="F792" s="361">
        <v>0.82</v>
      </c>
      <c r="G792" s="360" t="s">
        <v>1252</v>
      </c>
      <c r="H792" s="360" t="s">
        <v>120</v>
      </c>
      <c r="I792" s="364" t="s">
        <v>551</v>
      </c>
      <c r="J792" s="363" t="s">
        <v>1253</v>
      </c>
      <c r="K792" s="364" t="s">
        <v>883</v>
      </c>
      <c r="L792" s="363" t="s">
        <v>553</v>
      </c>
      <c r="M792" s="382">
        <v>44606</v>
      </c>
      <c r="N792" s="70">
        <f t="shared" si="73"/>
        <v>2</v>
      </c>
      <c r="O792" s="70">
        <f t="shared" si="74"/>
        <v>2</v>
      </c>
      <c r="P792" s="135" t="str">
        <f t="shared" si="75"/>
        <v>Receitas</v>
      </c>
    </row>
    <row r="793" spans="1:16" ht="38.25" x14ac:dyDescent="0.2">
      <c r="A793" s="374">
        <f t="shared" si="76"/>
        <v>790</v>
      </c>
      <c r="B793" s="358">
        <v>44608</v>
      </c>
      <c r="C793" s="383">
        <v>44593</v>
      </c>
      <c r="D793" s="360" t="s">
        <v>109</v>
      </c>
      <c r="E793" s="360" t="s">
        <v>377</v>
      </c>
      <c r="F793" s="361">
        <v>2245</v>
      </c>
      <c r="G793" s="360" t="s">
        <v>1483</v>
      </c>
      <c r="H793" s="360" t="s">
        <v>132</v>
      </c>
      <c r="I793" s="364" t="s">
        <v>1484</v>
      </c>
      <c r="J793" s="363" t="s">
        <v>609</v>
      </c>
      <c r="K793" s="364" t="s">
        <v>420</v>
      </c>
      <c r="L793" s="363">
        <v>4108</v>
      </c>
      <c r="M793" s="382">
        <v>44599</v>
      </c>
      <c r="N793" s="70">
        <f t="shared" si="73"/>
        <v>2</v>
      </c>
      <c r="O793" s="70">
        <f t="shared" si="74"/>
        <v>2</v>
      </c>
      <c r="P793" s="135" t="str">
        <f t="shared" si="75"/>
        <v>Aquisição_de_Bens_Permanentes</v>
      </c>
    </row>
    <row r="794" spans="1:16" ht="25.5" x14ac:dyDescent="0.2">
      <c r="A794" s="374">
        <f t="shared" si="76"/>
        <v>791</v>
      </c>
      <c r="B794" s="358">
        <v>44608</v>
      </c>
      <c r="C794" s="383">
        <v>44593</v>
      </c>
      <c r="D794" s="360" t="s">
        <v>107</v>
      </c>
      <c r="E794" s="360" t="s">
        <v>300</v>
      </c>
      <c r="F794" s="361">
        <v>1499.6</v>
      </c>
      <c r="G794" s="360" t="s">
        <v>1384</v>
      </c>
      <c r="H794" s="360" t="s">
        <v>124</v>
      </c>
      <c r="I794" s="364" t="s">
        <v>1485</v>
      </c>
      <c r="J794" s="363" t="s">
        <v>609</v>
      </c>
      <c r="K794" s="364" t="s">
        <v>420</v>
      </c>
      <c r="L794" s="363">
        <v>477</v>
      </c>
      <c r="M794" s="382">
        <v>44599</v>
      </c>
      <c r="N794" s="70">
        <f t="shared" si="73"/>
        <v>2</v>
      </c>
      <c r="O794" s="70">
        <f t="shared" si="74"/>
        <v>2</v>
      </c>
      <c r="P794" s="135" t="str">
        <f t="shared" si="75"/>
        <v>Gastos_Gerais</v>
      </c>
    </row>
    <row r="795" spans="1:16" ht="25.5" x14ac:dyDescent="0.2">
      <c r="A795" s="374">
        <f t="shared" si="76"/>
        <v>792</v>
      </c>
      <c r="B795" s="358">
        <v>44608</v>
      </c>
      <c r="C795" s="383">
        <v>44562</v>
      </c>
      <c r="D795" s="360" t="s">
        <v>107</v>
      </c>
      <c r="E795" s="360" t="s">
        <v>230</v>
      </c>
      <c r="F795" s="361">
        <v>598.99</v>
      </c>
      <c r="G795" s="360" t="s">
        <v>1332</v>
      </c>
      <c r="H795" s="360" t="s">
        <v>122</v>
      </c>
      <c r="I795" s="364" t="s">
        <v>904</v>
      </c>
      <c r="J795" s="363" t="s">
        <v>609</v>
      </c>
      <c r="K795" s="364" t="s">
        <v>610</v>
      </c>
      <c r="L795" s="363">
        <v>379896061</v>
      </c>
      <c r="M795" s="382">
        <v>44608</v>
      </c>
      <c r="N795" s="70">
        <f t="shared" si="73"/>
        <v>2</v>
      </c>
      <c r="O795" s="70">
        <f t="shared" si="74"/>
        <v>1</v>
      </c>
      <c r="P795" s="135" t="str">
        <f t="shared" si="75"/>
        <v>Gastos_Gerais</v>
      </c>
    </row>
    <row r="796" spans="1:16" ht="25.5" x14ac:dyDescent="0.2">
      <c r="A796" s="374">
        <f t="shared" si="76"/>
        <v>793</v>
      </c>
      <c r="B796" s="358">
        <v>44608</v>
      </c>
      <c r="C796" s="383">
        <v>44562</v>
      </c>
      <c r="D796" s="360" t="s">
        <v>107</v>
      </c>
      <c r="E796" s="360" t="s">
        <v>230</v>
      </c>
      <c r="F796" s="361">
        <v>1132.55</v>
      </c>
      <c r="G796" s="360" t="s">
        <v>1332</v>
      </c>
      <c r="H796" s="360" t="s">
        <v>120</v>
      </c>
      <c r="I796" s="364" t="s">
        <v>904</v>
      </c>
      <c r="J796" s="363" t="s">
        <v>609</v>
      </c>
      <c r="K796" s="364" t="s">
        <v>610</v>
      </c>
      <c r="L796" s="363">
        <v>380134546</v>
      </c>
      <c r="M796" s="382">
        <v>44608</v>
      </c>
      <c r="N796" s="70">
        <f t="shared" si="73"/>
        <v>2</v>
      </c>
      <c r="O796" s="70">
        <f t="shared" si="74"/>
        <v>1</v>
      </c>
      <c r="P796" s="135" t="str">
        <f t="shared" si="75"/>
        <v>Gastos_Gerais</v>
      </c>
    </row>
    <row r="797" spans="1:16" ht="25.5" x14ac:dyDescent="0.2">
      <c r="A797" s="374">
        <f t="shared" si="76"/>
        <v>794</v>
      </c>
      <c r="B797" s="358">
        <v>44608</v>
      </c>
      <c r="C797" s="383">
        <v>44593</v>
      </c>
      <c r="D797" s="360" t="s">
        <v>107</v>
      </c>
      <c r="E797" s="360" t="s">
        <v>328</v>
      </c>
      <c r="F797" s="361">
        <v>2002</v>
      </c>
      <c r="G797" s="360" t="s">
        <v>614</v>
      </c>
      <c r="H797" s="360" t="s">
        <v>546</v>
      </c>
      <c r="I797" s="364" t="s">
        <v>999</v>
      </c>
      <c r="J797" s="363" t="s">
        <v>609</v>
      </c>
      <c r="K797" s="364" t="s">
        <v>420</v>
      </c>
      <c r="L797" s="363">
        <v>317</v>
      </c>
      <c r="M797" s="382">
        <v>44602</v>
      </c>
      <c r="N797" s="70">
        <f t="shared" si="73"/>
        <v>2</v>
      </c>
      <c r="O797" s="70">
        <f t="shared" si="74"/>
        <v>2</v>
      </c>
      <c r="P797" s="135" t="str">
        <f t="shared" si="75"/>
        <v>Gastos_Gerais</v>
      </c>
    </row>
    <row r="798" spans="1:16" ht="25.5" x14ac:dyDescent="0.2">
      <c r="A798" s="374">
        <f t="shared" si="76"/>
        <v>795</v>
      </c>
      <c r="B798" s="358">
        <v>44608</v>
      </c>
      <c r="C798" s="383">
        <v>44593</v>
      </c>
      <c r="D798" s="360" t="s">
        <v>107</v>
      </c>
      <c r="E798" s="360" t="s">
        <v>328</v>
      </c>
      <c r="F798" s="361">
        <v>990</v>
      </c>
      <c r="G798" s="360" t="s">
        <v>614</v>
      </c>
      <c r="H798" s="360" t="s">
        <v>546</v>
      </c>
      <c r="I798" s="364" t="s">
        <v>999</v>
      </c>
      <c r="J798" s="363" t="s">
        <v>609</v>
      </c>
      <c r="K798" s="364" t="s">
        <v>420</v>
      </c>
      <c r="L798" s="363">
        <v>350</v>
      </c>
      <c r="M798" s="382">
        <v>44602</v>
      </c>
      <c r="N798" s="70">
        <f t="shared" si="73"/>
        <v>2</v>
      </c>
      <c r="O798" s="70">
        <f t="shared" si="74"/>
        <v>2</v>
      </c>
      <c r="P798" s="135" t="str">
        <f t="shared" si="75"/>
        <v>Gastos_Gerais</v>
      </c>
    </row>
    <row r="799" spans="1:16" ht="38.25" x14ac:dyDescent="0.2">
      <c r="A799" s="374">
        <f t="shared" si="76"/>
        <v>796</v>
      </c>
      <c r="B799" s="358">
        <v>44608</v>
      </c>
      <c r="C799" s="383">
        <v>44593</v>
      </c>
      <c r="D799" s="360" t="s">
        <v>109</v>
      </c>
      <c r="E799" s="360" t="s">
        <v>381</v>
      </c>
      <c r="F799" s="361">
        <v>3200</v>
      </c>
      <c r="G799" s="360" t="s">
        <v>1486</v>
      </c>
      <c r="H799" s="360" t="s">
        <v>121</v>
      </c>
      <c r="I799" s="364" t="s">
        <v>433</v>
      </c>
      <c r="J799" s="363" t="s">
        <v>609</v>
      </c>
      <c r="K799" s="364" t="s">
        <v>420</v>
      </c>
      <c r="L799" s="363">
        <v>11891</v>
      </c>
      <c r="M799" s="382">
        <v>44602</v>
      </c>
      <c r="N799" s="70">
        <f t="shared" si="73"/>
        <v>2</v>
      </c>
      <c r="O799" s="70">
        <f t="shared" si="74"/>
        <v>2</v>
      </c>
      <c r="P799" s="135" t="str">
        <f t="shared" si="75"/>
        <v>Aquisição_de_Bens_Permanentes</v>
      </c>
    </row>
    <row r="800" spans="1:16" ht="25.5" x14ac:dyDescent="0.2">
      <c r="A800" s="374">
        <f t="shared" si="76"/>
        <v>797</v>
      </c>
      <c r="B800" s="358">
        <v>44608</v>
      </c>
      <c r="C800" s="383">
        <v>44562</v>
      </c>
      <c r="D800" s="360" t="s">
        <v>107</v>
      </c>
      <c r="E800" s="360" t="s">
        <v>230</v>
      </c>
      <c r="F800" s="361">
        <v>889</v>
      </c>
      <c r="G800" s="360" t="s">
        <v>1332</v>
      </c>
      <c r="H800" s="360" t="s">
        <v>120</v>
      </c>
      <c r="I800" s="364" t="s">
        <v>904</v>
      </c>
      <c r="J800" s="363" t="s">
        <v>609</v>
      </c>
      <c r="K800" s="364" t="s">
        <v>610</v>
      </c>
      <c r="L800" s="363">
        <v>379918423</v>
      </c>
      <c r="M800" s="382">
        <v>44608</v>
      </c>
      <c r="N800" s="70">
        <f t="shared" si="73"/>
        <v>2</v>
      </c>
      <c r="O800" s="70">
        <f t="shared" si="74"/>
        <v>1</v>
      </c>
      <c r="P800" s="135" t="str">
        <f t="shared" si="75"/>
        <v>Gastos_Gerais</v>
      </c>
    </row>
    <row r="801" spans="1:16" ht="25.5" x14ac:dyDescent="0.2">
      <c r="A801" s="374">
        <f t="shared" si="76"/>
        <v>798</v>
      </c>
      <c r="B801" s="358">
        <v>44608</v>
      </c>
      <c r="C801" s="383">
        <v>44593</v>
      </c>
      <c r="D801" s="360" t="s">
        <v>96</v>
      </c>
      <c r="E801" s="360" t="s">
        <v>179</v>
      </c>
      <c r="F801" s="361">
        <v>612.24</v>
      </c>
      <c r="G801" s="360" t="s">
        <v>851</v>
      </c>
      <c r="H801" s="360" t="s">
        <v>131</v>
      </c>
      <c r="I801" s="364" t="s">
        <v>1487</v>
      </c>
      <c r="J801" s="363" t="s">
        <v>629</v>
      </c>
      <c r="K801" s="364" t="s">
        <v>1235</v>
      </c>
      <c r="L801" s="363">
        <v>356271013</v>
      </c>
      <c r="M801" s="382">
        <v>44607</v>
      </c>
      <c r="N801" s="70">
        <f t="shared" si="73"/>
        <v>2</v>
      </c>
      <c r="O801" s="70">
        <f t="shared" si="74"/>
        <v>2</v>
      </c>
      <c r="P801" s="135" t="str">
        <f t="shared" si="75"/>
        <v>Gastos_com_Pessoal</v>
      </c>
    </row>
    <row r="802" spans="1:16" ht="25.5" x14ac:dyDescent="0.2">
      <c r="A802" s="374">
        <f t="shared" si="76"/>
        <v>799</v>
      </c>
      <c r="B802" s="358">
        <v>44608</v>
      </c>
      <c r="C802" s="383">
        <v>44593</v>
      </c>
      <c r="D802" s="360" t="s">
        <v>96</v>
      </c>
      <c r="E802" s="360" t="s">
        <v>181</v>
      </c>
      <c r="F802" s="361">
        <v>3679.32</v>
      </c>
      <c r="G802" s="360" t="s">
        <v>758</v>
      </c>
      <c r="H802" s="360" t="s">
        <v>131</v>
      </c>
      <c r="I802" s="364" t="s">
        <v>1487</v>
      </c>
      <c r="J802" s="363" t="s">
        <v>629</v>
      </c>
      <c r="K802" s="364" t="s">
        <v>1235</v>
      </c>
      <c r="L802" s="363">
        <v>356271013</v>
      </c>
      <c r="M802" s="382">
        <v>44607</v>
      </c>
      <c r="N802" s="70">
        <f t="shared" si="73"/>
        <v>2</v>
      </c>
      <c r="O802" s="70">
        <f t="shared" si="74"/>
        <v>2</v>
      </c>
      <c r="P802" s="135" t="str">
        <f t="shared" si="75"/>
        <v>Gastos_com_Pessoal</v>
      </c>
    </row>
    <row r="803" spans="1:16" ht="25.5" x14ac:dyDescent="0.2">
      <c r="A803" s="374">
        <f t="shared" si="76"/>
        <v>800</v>
      </c>
      <c r="B803" s="358">
        <v>44608</v>
      </c>
      <c r="C803" s="383">
        <v>44593</v>
      </c>
      <c r="D803" s="360" t="s">
        <v>96</v>
      </c>
      <c r="E803" s="360" t="s">
        <v>183</v>
      </c>
      <c r="F803" s="361">
        <v>1226.44</v>
      </c>
      <c r="G803" s="360" t="s">
        <v>760</v>
      </c>
      <c r="H803" s="360" t="s">
        <v>131</v>
      </c>
      <c r="I803" s="364" t="s">
        <v>1487</v>
      </c>
      <c r="J803" s="363" t="s">
        <v>629</v>
      </c>
      <c r="K803" s="364" t="s">
        <v>1235</v>
      </c>
      <c r="L803" s="363">
        <v>356271013</v>
      </c>
      <c r="M803" s="382">
        <v>44607</v>
      </c>
      <c r="N803" s="70">
        <f t="shared" si="73"/>
        <v>2</v>
      </c>
      <c r="O803" s="70">
        <f t="shared" si="74"/>
        <v>2</v>
      </c>
      <c r="P803" s="135" t="str">
        <f t="shared" si="75"/>
        <v>Gastos_com_Pessoal</v>
      </c>
    </row>
    <row r="804" spans="1:16" ht="36" x14ac:dyDescent="0.2">
      <c r="A804" s="374">
        <f t="shared" si="76"/>
        <v>801</v>
      </c>
      <c r="B804" s="358">
        <v>44608</v>
      </c>
      <c r="C804" s="383">
        <v>44593</v>
      </c>
      <c r="D804" s="360" t="s">
        <v>96</v>
      </c>
      <c r="E804" s="360" t="s">
        <v>185</v>
      </c>
      <c r="F804" s="361">
        <v>4788.45</v>
      </c>
      <c r="G804" s="360" t="s">
        <v>761</v>
      </c>
      <c r="H804" s="360" t="s">
        <v>131</v>
      </c>
      <c r="I804" s="364" t="s">
        <v>1487</v>
      </c>
      <c r="J804" s="363" t="s">
        <v>629</v>
      </c>
      <c r="K804" s="364" t="s">
        <v>1235</v>
      </c>
      <c r="L804" s="363">
        <v>356271013</v>
      </c>
      <c r="M804" s="382">
        <v>44607</v>
      </c>
      <c r="N804" s="70">
        <f t="shared" si="73"/>
        <v>2</v>
      </c>
      <c r="O804" s="70">
        <f t="shared" si="74"/>
        <v>2</v>
      </c>
      <c r="P804" s="135" t="str">
        <f t="shared" si="75"/>
        <v>Gastos_com_Pessoal</v>
      </c>
    </row>
    <row r="805" spans="1:16" ht="25.5" x14ac:dyDescent="0.2">
      <c r="A805" s="374">
        <f t="shared" si="76"/>
        <v>802</v>
      </c>
      <c r="B805" s="358">
        <v>44608</v>
      </c>
      <c r="C805" s="383">
        <v>44593</v>
      </c>
      <c r="D805" s="360" t="s">
        <v>107</v>
      </c>
      <c r="E805" s="360" t="s">
        <v>334</v>
      </c>
      <c r="F805" s="361">
        <v>60</v>
      </c>
      <c r="G805" s="360" t="s">
        <v>1488</v>
      </c>
      <c r="H805" s="360" t="s">
        <v>132</v>
      </c>
      <c r="I805" s="364" t="s">
        <v>1489</v>
      </c>
      <c r="J805" s="363" t="s">
        <v>629</v>
      </c>
      <c r="K805" s="364" t="s">
        <v>1235</v>
      </c>
      <c r="L805" s="363">
        <v>356271013</v>
      </c>
      <c r="M805" s="382">
        <v>44607</v>
      </c>
      <c r="N805" s="70">
        <f t="shared" si="73"/>
        <v>2</v>
      </c>
      <c r="O805" s="70">
        <f t="shared" si="74"/>
        <v>2</v>
      </c>
      <c r="P805" s="135" t="str">
        <f t="shared" si="75"/>
        <v>Gastos_Gerais</v>
      </c>
    </row>
    <row r="806" spans="1:16" ht="36" x14ac:dyDescent="0.2">
      <c r="A806" s="374">
        <f t="shared" si="76"/>
        <v>803</v>
      </c>
      <c r="B806" s="358">
        <v>44608</v>
      </c>
      <c r="C806" s="383">
        <v>44593</v>
      </c>
      <c r="D806" s="360" t="s">
        <v>107</v>
      </c>
      <c r="E806" s="360" t="s">
        <v>334</v>
      </c>
      <c r="F806" s="361">
        <v>120</v>
      </c>
      <c r="G806" s="360" t="s">
        <v>1490</v>
      </c>
      <c r="H806" s="360" t="s">
        <v>127</v>
      </c>
      <c r="I806" s="364" t="s">
        <v>1491</v>
      </c>
      <c r="J806" s="363" t="s">
        <v>629</v>
      </c>
      <c r="K806" s="364" t="s">
        <v>1235</v>
      </c>
      <c r="L806" s="363">
        <v>356271013</v>
      </c>
      <c r="M806" s="382">
        <v>44607</v>
      </c>
      <c r="N806" s="70">
        <f t="shared" si="73"/>
        <v>2</v>
      </c>
      <c r="O806" s="70">
        <f t="shared" si="74"/>
        <v>2</v>
      </c>
      <c r="P806" s="135" t="str">
        <f t="shared" si="75"/>
        <v>Gastos_Gerais</v>
      </c>
    </row>
    <row r="807" spans="1:16" ht="36" x14ac:dyDescent="0.2">
      <c r="A807" s="374">
        <f t="shared" si="76"/>
        <v>804</v>
      </c>
      <c r="B807" s="358">
        <v>44608</v>
      </c>
      <c r="C807" s="383">
        <v>44593</v>
      </c>
      <c r="D807" s="360" t="s">
        <v>107</v>
      </c>
      <c r="E807" s="360" t="s">
        <v>334</v>
      </c>
      <c r="F807" s="361">
        <v>120</v>
      </c>
      <c r="G807" s="360" t="s">
        <v>1492</v>
      </c>
      <c r="H807" s="360" t="s">
        <v>127</v>
      </c>
      <c r="I807" s="364" t="s">
        <v>1493</v>
      </c>
      <c r="J807" s="363" t="s">
        <v>629</v>
      </c>
      <c r="K807" s="364" t="s">
        <v>1235</v>
      </c>
      <c r="L807" s="363">
        <v>356271013</v>
      </c>
      <c r="M807" s="382">
        <v>44607</v>
      </c>
      <c r="N807" s="70">
        <f t="shared" si="73"/>
        <v>2</v>
      </c>
      <c r="O807" s="70">
        <f t="shared" si="74"/>
        <v>2</v>
      </c>
      <c r="P807" s="135" t="str">
        <f t="shared" si="75"/>
        <v>Gastos_Gerais</v>
      </c>
    </row>
    <row r="808" spans="1:16" ht="36" x14ac:dyDescent="0.2">
      <c r="A808" s="374">
        <f t="shared" si="76"/>
        <v>805</v>
      </c>
      <c r="B808" s="358">
        <v>44608</v>
      </c>
      <c r="C808" s="383">
        <v>44593</v>
      </c>
      <c r="D808" s="360" t="s">
        <v>107</v>
      </c>
      <c r="E808" s="360" t="s">
        <v>334</v>
      </c>
      <c r="F808" s="361">
        <v>120</v>
      </c>
      <c r="G808" s="360" t="s">
        <v>1494</v>
      </c>
      <c r="H808" s="360" t="s">
        <v>127</v>
      </c>
      <c r="I808" s="364" t="s">
        <v>1495</v>
      </c>
      <c r="J808" s="363" t="s">
        <v>629</v>
      </c>
      <c r="K808" s="364" t="s">
        <v>1235</v>
      </c>
      <c r="L808" s="363">
        <v>356271013</v>
      </c>
      <c r="M808" s="382">
        <v>44607</v>
      </c>
      <c r="N808" s="70">
        <f t="shared" si="73"/>
        <v>2</v>
      </c>
      <c r="O808" s="70">
        <f t="shared" si="74"/>
        <v>2</v>
      </c>
      <c r="P808" s="135" t="str">
        <f t="shared" si="75"/>
        <v>Gastos_Gerais</v>
      </c>
    </row>
    <row r="809" spans="1:16" ht="36" x14ac:dyDescent="0.2">
      <c r="A809" s="374">
        <f t="shared" si="76"/>
        <v>806</v>
      </c>
      <c r="B809" s="358">
        <v>44608</v>
      </c>
      <c r="C809" s="383">
        <v>44593</v>
      </c>
      <c r="D809" s="360" t="s">
        <v>107</v>
      </c>
      <c r="E809" s="360" t="s">
        <v>334</v>
      </c>
      <c r="F809" s="361">
        <v>60</v>
      </c>
      <c r="G809" s="360" t="s">
        <v>1496</v>
      </c>
      <c r="H809" s="360" t="s">
        <v>132</v>
      </c>
      <c r="I809" s="364" t="s">
        <v>753</v>
      </c>
      <c r="J809" s="363" t="s">
        <v>629</v>
      </c>
      <c r="K809" s="364" t="s">
        <v>1235</v>
      </c>
      <c r="L809" s="363">
        <v>356271013</v>
      </c>
      <c r="M809" s="382">
        <v>44607</v>
      </c>
      <c r="N809" s="70">
        <f t="shared" si="73"/>
        <v>2</v>
      </c>
      <c r="O809" s="70">
        <f t="shared" si="74"/>
        <v>2</v>
      </c>
      <c r="P809" s="135" t="str">
        <f t="shared" si="75"/>
        <v>Gastos_Gerais</v>
      </c>
    </row>
    <row r="810" spans="1:16" ht="36" x14ac:dyDescent="0.2">
      <c r="A810" s="374">
        <f t="shared" si="76"/>
        <v>807</v>
      </c>
      <c r="B810" s="358">
        <v>44608</v>
      </c>
      <c r="C810" s="383">
        <v>44593</v>
      </c>
      <c r="D810" s="360" t="s">
        <v>107</v>
      </c>
      <c r="E810" s="360" t="s">
        <v>334</v>
      </c>
      <c r="F810" s="361">
        <v>60</v>
      </c>
      <c r="G810" s="360" t="s">
        <v>1497</v>
      </c>
      <c r="H810" s="360" t="s">
        <v>132</v>
      </c>
      <c r="I810" s="364" t="s">
        <v>1498</v>
      </c>
      <c r="J810" s="363" t="s">
        <v>629</v>
      </c>
      <c r="K810" s="364" t="s">
        <v>1235</v>
      </c>
      <c r="L810" s="363">
        <v>356271013</v>
      </c>
      <c r="M810" s="382">
        <v>44607</v>
      </c>
      <c r="N810" s="70">
        <f t="shared" ref="N810:N873" si="77">IF(B810=0,0,IF(YEAR(B810)=$O$1,MONTH(B810)-$N$1+1,(YEAR(B810)-$O$1)*12-$N$1+1+MONTH(B810)))</f>
        <v>2</v>
      </c>
      <c r="O810" s="70">
        <f t="shared" ref="O810:O873" si="78">IF(C810=0,0,IF(YEAR(C810)=$O$1,MONTH(C810)-$N$1+1,(YEAR(C810)-$O$1)*12-$N$1+1+MONTH(C810)))</f>
        <v>2</v>
      </c>
      <c r="P810" s="135" t="str">
        <f t="shared" ref="P810:P873" si="79">SUBSTITUTE(D810," ","_")</f>
        <v>Gastos_Gerais</v>
      </c>
    </row>
    <row r="811" spans="1:16" ht="25.5" x14ac:dyDescent="0.2">
      <c r="A811" s="374">
        <f t="shared" si="76"/>
        <v>808</v>
      </c>
      <c r="B811" s="358">
        <v>44608</v>
      </c>
      <c r="C811" s="383">
        <v>44593</v>
      </c>
      <c r="D811" s="360" t="s">
        <v>96</v>
      </c>
      <c r="E811" s="360" t="s">
        <v>183</v>
      </c>
      <c r="F811" s="361">
        <v>901.31</v>
      </c>
      <c r="G811" s="360" t="s">
        <v>1499</v>
      </c>
      <c r="H811" s="360" t="s">
        <v>546</v>
      </c>
      <c r="I811" s="364" t="s">
        <v>1265</v>
      </c>
      <c r="J811" s="363" t="s">
        <v>629</v>
      </c>
      <c r="K811" s="364" t="s">
        <v>1235</v>
      </c>
      <c r="L811" s="363">
        <v>556333600</v>
      </c>
      <c r="M811" s="382">
        <v>44608</v>
      </c>
      <c r="N811" s="70">
        <f t="shared" si="77"/>
        <v>2</v>
      </c>
      <c r="O811" s="70">
        <f t="shared" si="78"/>
        <v>2</v>
      </c>
      <c r="P811" s="135" t="str">
        <f t="shared" si="79"/>
        <v>Gastos_com_Pessoal</v>
      </c>
    </row>
    <row r="812" spans="1:16" ht="25.5" x14ac:dyDescent="0.2">
      <c r="A812" s="374">
        <f t="shared" si="76"/>
        <v>809</v>
      </c>
      <c r="B812" s="358">
        <v>44608</v>
      </c>
      <c r="C812" s="383">
        <v>44593</v>
      </c>
      <c r="D812" s="360" t="s">
        <v>96</v>
      </c>
      <c r="E812" s="360" t="s">
        <v>181</v>
      </c>
      <c r="F812" s="361">
        <v>2546.5100000000002</v>
      </c>
      <c r="G812" s="360" t="s">
        <v>1499</v>
      </c>
      <c r="H812" s="360" t="s">
        <v>546</v>
      </c>
      <c r="I812" s="364" t="s">
        <v>1265</v>
      </c>
      <c r="J812" s="363" t="s">
        <v>629</v>
      </c>
      <c r="K812" s="364" t="s">
        <v>1235</v>
      </c>
      <c r="L812" s="363">
        <v>556333600</v>
      </c>
      <c r="M812" s="382">
        <v>44608</v>
      </c>
      <c r="N812" s="70">
        <f t="shared" si="77"/>
        <v>2</v>
      </c>
      <c r="O812" s="70">
        <f t="shared" si="78"/>
        <v>2</v>
      </c>
      <c r="P812" s="135" t="str">
        <f t="shared" si="79"/>
        <v>Gastos_com_Pessoal</v>
      </c>
    </row>
    <row r="813" spans="1:16" ht="25.5" x14ac:dyDescent="0.2">
      <c r="A813" s="374">
        <f t="shared" si="76"/>
        <v>810</v>
      </c>
      <c r="B813" s="358">
        <v>44608</v>
      </c>
      <c r="C813" s="383">
        <v>44593</v>
      </c>
      <c r="D813" s="360" t="s">
        <v>96</v>
      </c>
      <c r="E813" s="360" t="s">
        <v>183</v>
      </c>
      <c r="F813" s="361">
        <v>838.1</v>
      </c>
      <c r="G813" s="360" t="s">
        <v>1500</v>
      </c>
      <c r="H813" s="360" t="s">
        <v>546</v>
      </c>
      <c r="I813" s="364" t="s">
        <v>1501</v>
      </c>
      <c r="J813" s="363" t="s">
        <v>629</v>
      </c>
      <c r="K813" s="364" t="s">
        <v>1235</v>
      </c>
      <c r="L813" s="363">
        <v>556333600</v>
      </c>
      <c r="M813" s="382">
        <v>44608</v>
      </c>
      <c r="N813" s="70">
        <f t="shared" si="77"/>
        <v>2</v>
      </c>
      <c r="O813" s="70">
        <f t="shared" si="78"/>
        <v>2</v>
      </c>
      <c r="P813" s="135" t="str">
        <f t="shared" si="79"/>
        <v>Gastos_com_Pessoal</v>
      </c>
    </row>
    <row r="814" spans="1:16" ht="25.5" x14ac:dyDescent="0.2">
      <c r="A814" s="374">
        <f t="shared" si="76"/>
        <v>811</v>
      </c>
      <c r="B814" s="358">
        <v>44608</v>
      </c>
      <c r="C814" s="383">
        <v>44593</v>
      </c>
      <c r="D814" s="360" t="s">
        <v>96</v>
      </c>
      <c r="E814" s="360" t="s">
        <v>181</v>
      </c>
      <c r="F814" s="361">
        <v>2394.66</v>
      </c>
      <c r="G814" s="360" t="s">
        <v>1502</v>
      </c>
      <c r="H814" s="360" t="s">
        <v>546</v>
      </c>
      <c r="I814" s="364" t="s">
        <v>1501</v>
      </c>
      <c r="J814" s="363" t="s">
        <v>629</v>
      </c>
      <c r="K814" s="364" t="s">
        <v>1235</v>
      </c>
      <c r="L814" s="363">
        <v>556333600</v>
      </c>
      <c r="M814" s="382">
        <v>44608</v>
      </c>
      <c r="N814" s="70">
        <f t="shared" si="77"/>
        <v>2</v>
      </c>
      <c r="O814" s="70">
        <f t="shared" si="78"/>
        <v>2</v>
      </c>
      <c r="P814" s="135" t="str">
        <f t="shared" si="79"/>
        <v>Gastos_com_Pessoal</v>
      </c>
    </row>
    <row r="815" spans="1:16" ht="25.5" x14ac:dyDescent="0.2">
      <c r="A815" s="374">
        <f t="shared" si="76"/>
        <v>812</v>
      </c>
      <c r="B815" s="358">
        <v>44608</v>
      </c>
      <c r="C815" s="383">
        <v>44593</v>
      </c>
      <c r="D815" s="360" t="s">
        <v>96</v>
      </c>
      <c r="E815" s="360" t="s">
        <v>183</v>
      </c>
      <c r="F815" s="361">
        <v>855.26</v>
      </c>
      <c r="G815" s="360" t="s">
        <v>1503</v>
      </c>
      <c r="H815" s="360" t="s">
        <v>546</v>
      </c>
      <c r="I815" s="364" t="s">
        <v>1504</v>
      </c>
      <c r="J815" s="363" t="s">
        <v>629</v>
      </c>
      <c r="K815" s="364" t="s">
        <v>1235</v>
      </c>
      <c r="L815" s="363">
        <v>556333600</v>
      </c>
      <c r="M815" s="382">
        <v>44608</v>
      </c>
      <c r="N815" s="70">
        <f t="shared" si="77"/>
        <v>2</v>
      </c>
      <c r="O815" s="70">
        <f t="shared" si="78"/>
        <v>2</v>
      </c>
      <c r="P815" s="135" t="str">
        <f t="shared" si="79"/>
        <v>Gastos_com_Pessoal</v>
      </c>
    </row>
    <row r="816" spans="1:16" ht="25.5" x14ac:dyDescent="0.2">
      <c r="A816" s="374">
        <f t="shared" si="76"/>
        <v>813</v>
      </c>
      <c r="B816" s="358">
        <v>44608</v>
      </c>
      <c r="C816" s="383">
        <v>44593</v>
      </c>
      <c r="D816" s="360" t="s">
        <v>96</v>
      </c>
      <c r="E816" s="360" t="s">
        <v>181</v>
      </c>
      <c r="F816" s="361">
        <v>2407.3000000000002</v>
      </c>
      <c r="G816" s="360" t="s">
        <v>1505</v>
      </c>
      <c r="H816" s="360" t="s">
        <v>546</v>
      </c>
      <c r="I816" s="364" t="s">
        <v>1504</v>
      </c>
      <c r="J816" s="363" t="s">
        <v>629</v>
      </c>
      <c r="K816" s="364" t="s">
        <v>1235</v>
      </c>
      <c r="L816" s="363">
        <v>556333600</v>
      </c>
      <c r="M816" s="382">
        <v>44608</v>
      </c>
      <c r="N816" s="70">
        <f t="shared" si="77"/>
        <v>2</v>
      </c>
      <c r="O816" s="70">
        <f t="shared" si="78"/>
        <v>2</v>
      </c>
      <c r="P816" s="135" t="str">
        <f t="shared" si="79"/>
        <v>Gastos_com_Pessoal</v>
      </c>
    </row>
    <row r="817" spans="1:16" ht="25.5" x14ac:dyDescent="0.2">
      <c r="A817" s="374">
        <f t="shared" si="76"/>
        <v>814</v>
      </c>
      <c r="B817" s="358">
        <v>44608</v>
      </c>
      <c r="C817" s="383">
        <v>44593</v>
      </c>
      <c r="D817" s="360" t="s">
        <v>96</v>
      </c>
      <c r="E817" s="360" t="s">
        <v>183</v>
      </c>
      <c r="F817" s="361">
        <v>817.27</v>
      </c>
      <c r="G817" s="360" t="s">
        <v>1506</v>
      </c>
      <c r="H817" s="360" t="s">
        <v>546</v>
      </c>
      <c r="I817" s="364" t="s">
        <v>1507</v>
      </c>
      <c r="J817" s="363" t="s">
        <v>629</v>
      </c>
      <c r="K817" s="364" t="s">
        <v>1235</v>
      </c>
      <c r="L817" s="363">
        <v>556333600</v>
      </c>
      <c r="M817" s="382">
        <v>44608</v>
      </c>
      <c r="N817" s="70">
        <f t="shared" si="77"/>
        <v>2</v>
      </c>
      <c r="O817" s="70">
        <f t="shared" si="78"/>
        <v>2</v>
      </c>
      <c r="P817" s="135" t="str">
        <f t="shared" si="79"/>
        <v>Gastos_com_Pessoal</v>
      </c>
    </row>
    <row r="818" spans="1:16" ht="25.5" x14ac:dyDescent="0.2">
      <c r="A818" s="374">
        <f t="shared" si="76"/>
        <v>815</v>
      </c>
      <c r="B818" s="358">
        <v>44608</v>
      </c>
      <c r="C818" s="383">
        <v>44593</v>
      </c>
      <c r="D818" s="360" t="s">
        <v>96</v>
      </c>
      <c r="E818" s="360" t="s">
        <v>181</v>
      </c>
      <c r="F818" s="361">
        <v>2316.25</v>
      </c>
      <c r="G818" s="360" t="s">
        <v>1508</v>
      </c>
      <c r="H818" s="360" t="s">
        <v>546</v>
      </c>
      <c r="I818" s="364" t="s">
        <v>1507</v>
      </c>
      <c r="J818" s="363" t="s">
        <v>629</v>
      </c>
      <c r="K818" s="364" t="s">
        <v>1235</v>
      </c>
      <c r="L818" s="363">
        <v>556333600</v>
      </c>
      <c r="M818" s="382">
        <v>44608</v>
      </c>
      <c r="N818" s="70">
        <f t="shared" si="77"/>
        <v>2</v>
      </c>
      <c r="O818" s="70">
        <f t="shared" si="78"/>
        <v>2</v>
      </c>
      <c r="P818" s="135" t="str">
        <f t="shared" si="79"/>
        <v>Gastos_com_Pessoal</v>
      </c>
    </row>
    <row r="819" spans="1:16" ht="25.5" x14ac:dyDescent="0.2">
      <c r="A819" s="374">
        <f t="shared" si="76"/>
        <v>816</v>
      </c>
      <c r="B819" s="358">
        <v>44608</v>
      </c>
      <c r="C819" s="383">
        <v>44593</v>
      </c>
      <c r="D819" s="360" t="s">
        <v>96</v>
      </c>
      <c r="E819" s="360" t="s">
        <v>183</v>
      </c>
      <c r="F819" s="361">
        <v>904.14</v>
      </c>
      <c r="G819" s="360" t="s">
        <v>1509</v>
      </c>
      <c r="H819" s="360" t="s">
        <v>546</v>
      </c>
      <c r="I819" s="364" t="s">
        <v>1510</v>
      </c>
      <c r="J819" s="363" t="s">
        <v>629</v>
      </c>
      <c r="K819" s="364" t="s">
        <v>1235</v>
      </c>
      <c r="L819" s="363">
        <v>556333600</v>
      </c>
      <c r="M819" s="382">
        <v>44608</v>
      </c>
      <c r="N819" s="70">
        <f t="shared" si="77"/>
        <v>2</v>
      </c>
      <c r="O819" s="70">
        <f t="shared" si="78"/>
        <v>2</v>
      </c>
      <c r="P819" s="135" t="str">
        <f t="shared" si="79"/>
        <v>Gastos_com_Pessoal</v>
      </c>
    </row>
    <row r="820" spans="1:16" ht="25.5" x14ac:dyDescent="0.2">
      <c r="A820" s="374">
        <f t="shared" si="76"/>
        <v>817</v>
      </c>
      <c r="B820" s="358">
        <v>44608</v>
      </c>
      <c r="C820" s="383">
        <v>44593</v>
      </c>
      <c r="D820" s="360" t="s">
        <v>96</v>
      </c>
      <c r="E820" s="360" t="s">
        <v>181</v>
      </c>
      <c r="F820" s="361">
        <v>2610.08</v>
      </c>
      <c r="G820" s="360" t="s">
        <v>1511</v>
      </c>
      <c r="H820" s="360" t="s">
        <v>546</v>
      </c>
      <c r="I820" s="364" t="s">
        <v>1510</v>
      </c>
      <c r="J820" s="363" t="s">
        <v>629</v>
      </c>
      <c r="K820" s="364" t="s">
        <v>1235</v>
      </c>
      <c r="L820" s="363">
        <v>556333600</v>
      </c>
      <c r="M820" s="382">
        <v>44608</v>
      </c>
      <c r="N820" s="70">
        <f t="shared" si="77"/>
        <v>2</v>
      </c>
      <c r="O820" s="70">
        <f t="shared" si="78"/>
        <v>2</v>
      </c>
      <c r="P820" s="135" t="str">
        <f t="shared" si="79"/>
        <v>Gastos_com_Pessoal</v>
      </c>
    </row>
    <row r="821" spans="1:16" ht="25.5" x14ac:dyDescent="0.2">
      <c r="A821" s="374">
        <f t="shared" si="76"/>
        <v>818</v>
      </c>
      <c r="B821" s="358">
        <v>44608</v>
      </c>
      <c r="C821" s="383">
        <v>44593</v>
      </c>
      <c r="D821" s="360" t="s">
        <v>96</v>
      </c>
      <c r="E821" s="360" t="s">
        <v>183</v>
      </c>
      <c r="F821" s="361">
        <v>815.51</v>
      </c>
      <c r="G821" s="360" t="s">
        <v>1512</v>
      </c>
      <c r="H821" s="360" t="s">
        <v>128</v>
      </c>
      <c r="I821" s="364" t="s">
        <v>1513</v>
      </c>
      <c r="J821" s="363" t="s">
        <v>629</v>
      </c>
      <c r="K821" s="364" t="s">
        <v>1235</v>
      </c>
      <c r="L821" s="363">
        <v>556333600</v>
      </c>
      <c r="M821" s="382">
        <v>44608</v>
      </c>
      <c r="N821" s="70">
        <f t="shared" si="77"/>
        <v>2</v>
      </c>
      <c r="O821" s="70">
        <f t="shared" si="78"/>
        <v>2</v>
      </c>
      <c r="P821" s="135" t="str">
        <f t="shared" si="79"/>
        <v>Gastos_com_Pessoal</v>
      </c>
    </row>
    <row r="822" spans="1:16" ht="25.5" x14ac:dyDescent="0.2">
      <c r="A822" s="374">
        <f t="shared" si="76"/>
        <v>819</v>
      </c>
      <c r="B822" s="358">
        <v>44608</v>
      </c>
      <c r="C822" s="383">
        <v>44593</v>
      </c>
      <c r="D822" s="360" t="s">
        <v>96</v>
      </c>
      <c r="E822" s="360" t="s">
        <v>181</v>
      </c>
      <c r="F822" s="361">
        <v>2311.9</v>
      </c>
      <c r="G822" s="360" t="s">
        <v>1514</v>
      </c>
      <c r="H822" s="360" t="s">
        <v>128</v>
      </c>
      <c r="I822" s="364" t="s">
        <v>1513</v>
      </c>
      <c r="J822" s="363" t="s">
        <v>629</v>
      </c>
      <c r="K822" s="364" t="s">
        <v>1235</v>
      </c>
      <c r="L822" s="363">
        <v>556333600</v>
      </c>
      <c r="M822" s="382">
        <v>44608</v>
      </c>
      <c r="N822" s="70">
        <f t="shared" si="77"/>
        <v>2</v>
      </c>
      <c r="O822" s="70">
        <f t="shared" si="78"/>
        <v>2</v>
      </c>
      <c r="P822" s="135" t="str">
        <f t="shared" si="79"/>
        <v>Gastos_com_Pessoal</v>
      </c>
    </row>
    <row r="823" spans="1:16" ht="25.5" x14ac:dyDescent="0.2">
      <c r="A823" s="374">
        <f t="shared" si="76"/>
        <v>820</v>
      </c>
      <c r="B823" s="358">
        <v>44608</v>
      </c>
      <c r="C823" s="383">
        <v>44593</v>
      </c>
      <c r="D823" s="360" t="s">
        <v>96</v>
      </c>
      <c r="E823" s="360" t="s">
        <v>183</v>
      </c>
      <c r="F823" s="361">
        <v>854.3</v>
      </c>
      <c r="G823" s="360" t="s">
        <v>1515</v>
      </c>
      <c r="H823" s="360" t="s">
        <v>128</v>
      </c>
      <c r="I823" s="364" t="s">
        <v>1516</v>
      </c>
      <c r="J823" s="363" t="s">
        <v>629</v>
      </c>
      <c r="K823" s="364" t="s">
        <v>1235</v>
      </c>
      <c r="L823" s="363">
        <v>556333600</v>
      </c>
      <c r="M823" s="382">
        <v>44608</v>
      </c>
      <c r="N823" s="70">
        <f t="shared" si="77"/>
        <v>2</v>
      </c>
      <c r="O823" s="70">
        <f t="shared" si="78"/>
        <v>2</v>
      </c>
      <c r="P823" s="135" t="str">
        <f t="shared" si="79"/>
        <v>Gastos_com_Pessoal</v>
      </c>
    </row>
    <row r="824" spans="1:16" ht="25.5" x14ac:dyDescent="0.2">
      <c r="A824" s="374">
        <f t="shared" si="76"/>
        <v>821</v>
      </c>
      <c r="B824" s="358">
        <v>44608</v>
      </c>
      <c r="C824" s="383">
        <v>44593</v>
      </c>
      <c r="D824" s="360" t="s">
        <v>96</v>
      </c>
      <c r="E824" s="360" t="s">
        <v>181</v>
      </c>
      <c r="F824" s="361">
        <v>2461.98</v>
      </c>
      <c r="G824" s="360" t="s">
        <v>1517</v>
      </c>
      <c r="H824" s="360" t="s">
        <v>128</v>
      </c>
      <c r="I824" s="364" t="s">
        <v>1516</v>
      </c>
      <c r="J824" s="363" t="s">
        <v>629</v>
      </c>
      <c r="K824" s="364" t="s">
        <v>1235</v>
      </c>
      <c r="L824" s="363">
        <v>556333600</v>
      </c>
      <c r="M824" s="382">
        <v>44608</v>
      </c>
      <c r="N824" s="70">
        <f t="shared" si="77"/>
        <v>2</v>
      </c>
      <c r="O824" s="70">
        <f t="shared" si="78"/>
        <v>2</v>
      </c>
      <c r="P824" s="135" t="str">
        <f t="shared" si="79"/>
        <v>Gastos_com_Pessoal</v>
      </c>
    </row>
    <row r="825" spans="1:16" ht="25.5" x14ac:dyDescent="0.2">
      <c r="A825" s="374">
        <f t="shared" si="76"/>
        <v>822</v>
      </c>
      <c r="B825" s="358">
        <v>44608</v>
      </c>
      <c r="C825" s="383">
        <v>44593</v>
      </c>
      <c r="D825" s="360" t="s">
        <v>96</v>
      </c>
      <c r="E825" s="360" t="s">
        <v>183</v>
      </c>
      <c r="F825" s="361">
        <v>793.8</v>
      </c>
      <c r="G825" s="360" t="s">
        <v>1518</v>
      </c>
      <c r="H825" s="360" t="s">
        <v>126</v>
      </c>
      <c r="I825" s="364" t="s">
        <v>1519</v>
      </c>
      <c r="J825" s="363" t="s">
        <v>629</v>
      </c>
      <c r="K825" s="364" t="s">
        <v>1235</v>
      </c>
      <c r="L825" s="363">
        <v>556333600</v>
      </c>
      <c r="M825" s="382">
        <v>44608</v>
      </c>
      <c r="N825" s="70">
        <f t="shared" si="77"/>
        <v>2</v>
      </c>
      <c r="O825" s="70">
        <f t="shared" si="78"/>
        <v>2</v>
      </c>
      <c r="P825" s="135" t="str">
        <f t="shared" si="79"/>
        <v>Gastos_com_Pessoal</v>
      </c>
    </row>
    <row r="826" spans="1:16" ht="25.5" x14ac:dyDescent="0.2">
      <c r="A826" s="374">
        <f t="shared" si="76"/>
        <v>823</v>
      </c>
      <c r="B826" s="358">
        <v>44608</v>
      </c>
      <c r="C826" s="383">
        <v>44593</v>
      </c>
      <c r="D826" s="360" t="s">
        <v>96</v>
      </c>
      <c r="E826" s="360" t="s">
        <v>181</v>
      </c>
      <c r="F826" s="361">
        <v>2259.81</v>
      </c>
      <c r="G826" s="360" t="s">
        <v>1520</v>
      </c>
      <c r="H826" s="360" t="s">
        <v>126</v>
      </c>
      <c r="I826" s="364" t="s">
        <v>1519</v>
      </c>
      <c r="J826" s="363" t="s">
        <v>629</v>
      </c>
      <c r="K826" s="364" t="s">
        <v>1235</v>
      </c>
      <c r="L826" s="363">
        <v>556333600</v>
      </c>
      <c r="M826" s="382">
        <v>44608</v>
      </c>
      <c r="N826" s="70">
        <f t="shared" si="77"/>
        <v>2</v>
      </c>
      <c r="O826" s="70">
        <f t="shared" si="78"/>
        <v>2</v>
      </c>
      <c r="P826" s="135" t="str">
        <f t="shared" si="79"/>
        <v>Gastos_com_Pessoal</v>
      </c>
    </row>
    <row r="827" spans="1:16" ht="25.5" x14ac:dyDescent="0.2">
      <c r="A827" s="374">
        <f t="shared" si="76"/>
        <v>824</v>
      </c>
      <c r="B827" s="358">
        <v>44608</v>
      </c>
      <c r="C827" s="383">
        <v>44593</v>
      </c>
      <c r="D827" s="360" t="s">
        <v>96</v>
      </c>
      <c r="E827" s="360" t="s">
        <v>183</v>
      </c>
      <c r="F827" s="361">
        <v>1400.73</v>
      </c>
      <c r="G827" s="360" t="s">
        <v>1521</v>
      </c>
      <c r="H827" s="360" t="s">
        <v>126</v>
      </c>
      <c r="I827" s="364" t="s">
        <v>1522</v>
      </c>
      <c r="J827" s="363" t="s">
        <v>629</v>
      </c>
      <c r="K827" s="364" t="s">
        <v>1235</v>
      </c>
      <c r="L827" s="363">
        <v>556333600</v>
      </c>
      <c r="M827" s="382">
        <v>44608</v>
      </c>
      <c r="N827" s="70">
        <f t="shared" si="77"/>
        <v>2</v>
      </c>
      <c r="O827" s="70">
        <f t="shared" si="78"/>
        <v>2</v>
      </c>
      <c r="P827" s="135" t="str">
        <f t="shared" si="79"/>
        <v>Gastos_com_Pessoal</v>
      </c>
    </row>
    <row r="828" spans="1:16" ht="25.5" x14ac:dyDescent="0.2">
      <c r="A828" s="374">
        <f t="shared" si="76"/>
        <v>825</v>
      </c>
      <c r="B828" s="358">
        <v>44608</v>
      </c>
      <c r="C828" s="383">
        <v>44593</v>
      </c>
      <c r="D828" s="360" t="s">
        <v>96</v>
      </c>
      <c r="E828" s="360" t="s">
        <v>181</v>
      </c>
      <c r="F828" s="361">
        <v>469.43</v>
      </c>
      <c r="G828" s="360" t="s">
        <v>1523</v>
      </c>
      <c r="H828" s="360" t="s">
        <v>126</v>
      </c>
      <c r="I828" s="364" t="s">
        <v>1522</v>
      </c>
      <c r="J828" s="363" t="s">
        <v>629</v>
      </c>
      <c r="K828" s="364" t="s">
        <v>1235</v>
      </c>
      <c r="L828" s="363">
        <v>556333600</v>
      </c>
      <c r="M828" s="382">
        <v>44608</v>
      </c>
      <c r="N828" s="70">
        <f t="shared" si="77"/>
        <v>2</v>
      </c>
      <c r="O828" s="70">
        <f t="shared" si="78"/>
        <v>2</v>
      </c>
      <c r="P828" s="135" t="str">
        <f t="shared" si="79"/>
        <v>Gastos_com_Pessoal</v>
      </c>
    </row>
    <row r="829" spans="1:16" ht="25.5" x14ac:dyDescent="0.2">
      <c r="A829" s="374">
        <f t="shared" si="76"/>
        <v>826</v>
      </c>
      <c r="B829" s="358">
        <v>44608</v>
      </c>
      <c r="C829" s="383">
        <v>44593</v>
      </c>
      <c r="D829" s="360" t="s">
        <v>96</v>
      </c>
      <c r="E829" s="360" t="s">
        <v>183</v>
      </c>
      <c r="F829" s="361">
        <v>521</v>
      </c>
      <c r="G829" s="360" t="s">
        <v>1524</v>
      </c>
      <c r="H829" s="360" t="s">
        <v>126</v>
      </c>
      <c r="I829" s="364" t="s">
        <v>1525</v>
      </c>
      <c r="J829" s="363" t="s">
        <v>629</v>
      </c>
      <c r="K829" s="364" t="s">
        <v>1235</v>
      </c>
      <c r="L829" s="363">
        <v>556333600</v>
      </c>
      <c r="M829" s="382">
        <v>44608</v>
      </c>
      <c r="N829" s="70">
        <f t="shared" si="77"/>
        <v>2</v>
      </c>
      <c r="O829" s="70">
        <f t="shared" si="78"/>
        <v>2</v>
      </c>
      <c r="P829" s="135" t="str">
        <f t="shared" si="79"/>
        <v>Gastos_com_Pessoal</v>
      </c>
    </row>
    <row r="830" spans="1:16" ht="25.5" x14ac:dyDescent="0.2">
      <c r="A830" s="374">
        <f t="shared" ref="A830:A893" si="80">IF(B830="","",ROW()-ROW($A$3))</f>
        <v>827</v>
      </c>
      <c r="B830" s="358">
        <v>44608</v>
      </c>
      <c r="C830" s="383">
        <v>44593</v>
      </c>
      <c r="D830" s="360" t="s">
        <v>96</v>
      </c>
      <c r="E830" s="360" t="s">
        <v>181</v>
      </c>
      <c r="F830" s="361">
        <v>1549.55</v>
      </c>
      <c r="G830" s="360" t="s">
        <v>1526</v>
      </c>
      <c r="H830" s="360" t="s">
        <v>126</v>
      </c>
      <c r="I830" s="364" t="s">
        <v>1525</v>
      </c>
      <c r="J830" s="363" t="s">
        <v>629</v>
      </c>
      <c r="K830" s="364" t="s">
        <v>1235</v>
      </c>
      <c r="L830" s="363">
        <v>556333600</v>
      </c>
      <c r="M830" s="382">
        <v>44608</v>
      </c>
      <c r="N830" s="70">
        <f t="shared" si="77"/>
        <v>2</v>
      </c>
      <c r="O830" s="70">
        <f t="shared" si="78"/>
        <v>2</v>
      </c>
      <c r="P830" s="135" t="str">
        <f t="shared" si="79"/>
        <v>Gastos_com_Pessoal</v>
      </c>
    </row>
    <row r="831" spans="1:16" ht="25.5" x14ac:dyDescent="0.2">
      <c r="A831" s="374">
        <f t="shared" si="80"/>
        <v>828</v>
      </c>
      <c r="B831" s="358">
        <v>44608</v>
      </c>
      <c r="C831" s="383">
        <v>44593</v>
      </c>
      <c r="D831" s="360" t="s">
        <v>96</v>
      </c>
      <c r="E831" s="360" t="s">
        <v>183</v>
      </c>
      <c r="F831" s="361">
        <v>902.23</v>
      </c>
      <c r="G831" s="360" t="s">
        <v>1527</v>
      </c>
      <c r="H831" s="360" t="s">
        <v>126</v>
      </c>
      <c r="I831" s="364" t="s">
        <v>1528</v>
      </c>
      <c r="J831" s="363" t="s">
        <v>629</v>
      </c>
      <c r="K831" s="364" t="s">
        <v>1235</v>
      </c>
      <c r="L831" s="363">
        <v>556333600</v>
      </c>
      <c r="M831" s="382">
        <v>44608</v>
      </c>
      <c r="N831" s="70">
        <f t="shared" si="77"/>
        <v>2</v>
      </c>
      <c r="O831" s="70">
        <f t="shared" si="78"/>
        <v>2</v>
      </c>
      <c r="P831" s="135" t="str">
        <f t="shared" si="79"/>
        <v>Gastos_com_Pessoal</v>
      </c>
    </row>
    <row r="832" spans="1:16" ht="25.5" x14ac:dyDescent="0.2">
      <c r="A832" s="374">
        <f t="shared" si="80"/>
        <v>829</v>
      </c>
      <c r="B832" s="358">
        <v>44608</v>
      </c>
      <c r="C832" s="383">
        <v>44593</v>
      </c>
      <c r="D832" s="360" t="s">
        <v>96</v>
      </c>
      <c r="E832" s="360" t="s">
        <v>181</v>
      </c>
      <c r="F832" s="361">
        <v>2520.13</v>
      </c>
      <c r="G832" s="360" t="s">
        <v>1529</v>
      </c>
      <c r="H832" s="360" t="s">
        <v>126</v>
      </c>
      <c r="I832" s="364" t="s">
        <v>1528</v>
      </c>
      <c r="J832" s="363" t="s">
        <v>629</v>
      </c>
      <c r="K832" s="364" t="s">
        <v>1235</v>
      </c>
      <c r="L832" s="363">
        <v>556333600</v>
      </c>
      <c r="M832" s="382">
        <v>44608</v>
      </c>
      <c r="N832" s="70">
        <f t="shared" si="77"/>
        <v>2</v>
      </c>
      <c r="O832" s="70">
        <f t="shared" si="78"/>
        <v>2</v>
      </c>
      <c r="P832" s="135" t="str">
        <f t="shared" si="79"/>
        <v>Gastos_com_Pessoal</v>
      </c>
    </row>
    <row r="833" spans="1:16" ht="25.5" x14ac:dyDescent="0.2">
      <c r="A833" s="374">
        <f t="shared" si="80"/>
        <v>830</v>
      </c>
      <c r="B833" s="358">
        <v>44608</v>
      </c>
      <c r="C833" s="383">
        <v>44593</v>
      </c>
      <c r="D833" s="360" t="s">
        <v>107</v>
      </c>
      <c r="E833" s="360" t="s">
        <v>334</v>
      </c>
      <c r="F833" s="361">
        <v>60</v>
      </c>
      <c r="G833" s="360" t="s">
        <v>1530</v>
      </c>
      <c r="H833" s="360" t="s">
        <v>130</v>
      </c>
      <c r="I833" s="364" t="s">
        <v>1531</v>
      </c>
      <c r="J833" s="363" t="s">
        <v>629</v>
      </c>
      <c r="K833" s="364" t="s">
        <v>1235</v>
      </c>
      <c r="L833" s="363">
        <v>556333600</v>
      </c>
      <c r="M833" s="382">
        <v>44608</v>
      </c>
      <c r="N833" s="70">
        <f t="shared" si="77"/>
        <v>2</v>
      </c>
      <c r="O833" s="70">
        <f t="shared" si="78"/>
        <v>2</v>
      </c>
      <c r="P833" s="135" t="str">
        <f t="shared" si="79"/>
        <v>Gastos_Gerais</v>
      </c>
    </row>
    <row r="834" spans="1:16" ht="25.5" x14ac:dyDescent="0.2">
      <c r="A834" s="374">
        <f t="shared" si="80"/>
        <v>831</v>
      </c>
      <c r="B834" s="358">
        <v>44608</v>
      </c>
      <c r="C834" s="383">
        <v>44593</v>
      </c>
      <c r="D834" s="360" t="s">
        <v>107</v>
      </c>
      <c r="E834" s="360" t="s">
        <v>334</v>
      </c>
      <c r="F834" s="361">
        <v>60</v>
      </c>
      <c r="G834" s="360" t="s">
        <v>1532</v>
      </c>
      <c r="H834" s="360" t="s">
        <v>130</v>
      </c>
      <c r="I834" s="364" t="s">
        <v>1533</v>
      </c>
      <c r="J834" s="363" t="s">
        <v>629</v>
      </c>
      <c r="K834" s="364" t="s">
        <v>1235</v>
      </c>
      <c r="L834" s="363">
        <v>556333600</v>
      </c>
      <c r="M834" s="382">
        <v>44608</v>
      </c>
      <c r="N834" s="70">
        <f t="shared" si="77"/>
        <v>2</v>
      </c>
      <c r="O834" s="70">
        <f t="shared" si="78"/>
        <v>2</v>
      </c>
      <c r="P834" s="135" t="str">
        <f t="shared" si="79"/>
        <v>Gastos_Gerais</v>
      </c>
    </row>
    <row r="835" spans="1:16" ht="25.5" x14ac:dyDescent="0.2">
      <c r="A835" s="374">
        <f t="shared" si="80"/>
        <v>832</v>
      </c>
      <c r="B835" s="358">
        <v>44608</v>
      </c>
      <c r="C835" s="383">
        <v>44562</v>
      </c>
      <c r="D835" s="360" t="s">
        <v>96</v>
      </c>
      <c r="E835" s="360" t="s">
        <v>171</v>
      </c>
      <c r="F835" s="361">
        <v>121770.47</v>
      </c>
      <c r="G835" s="360" t="s">
        <v>1534</v>
      </c>
      <c r="H835" s="360" t="s">
        <v>119</v>
      </c>
      <c r="I835" s="364" t="s">
        <v>972</v>
      </c>
      <c r="J835" s="363" t="s">
        <v>629</v>
      </c>
      <c r="K835" s="364" t="s">
        <v>672</v>
      </c>
      <c r="L835" s="363" t="s">
        <v>1535</v>
      </c>
      <c r="M835" s="382">
        <v>44608</v>
      </c>
      <c r="N835" s="70">
        <f t="shared" si="77"/>
        <v>2</v>
      </c>
      <c r="O835" s="70">
        <f t="shared" si="78"/>
        <v>1</v>
      </c>
      <c r="P835" s="135" t="str">
        <f t="shared" si="79"/>
        <v>Gastos_com_Pessoal</v>
      </c>
    </row>
    <row r="836" spans="1:16" ht="25.5" x14ac:dyDescent="0.2">
      <c r="A836" s="374">
        <f t="shared" si="80"/>
        <v>833</v>
      </c>
      <c r="B836" s="358">
        <v>44608</v>
      </c>
      <c r="C836" s="383">
        <v>44593</v>
      </c>
      <c r="D836" s="360" t="s">
        <v>107</v>
      </c>
      <c r="E836" s="360" t="s">
        <v>298</v>
      </c>
      <c r="F836" s="361">
        <v>1470</v>
      </c>
      <c r="G836" s="360" t="s">
        <v>1536</v>
      </c>
      <c r="H836" s="360" t="s">
        <v>132</v>
      </c>
      <c r="I836" s="364" t="s">
        <v>1537</v>
      </c>
      <c r="J836" s="363" t="s">
        <v>1184</v>
      </c>
      <c r="K836" s="364" t="s">
        <v>1538</v>
      </c>
      <c r="L836" s="363">
        <v>31757184</v>
      </c>
      <c r="M836" s="382">
        <v>44607</v>
      </c>
      <c r="N836" s="70">
        <f t="shared" si="77"/>
        <v>2</v>
      </c>
      <c r="O836" s="70">
        <f t="shared" si="78"/>
        <v>2</v>
      </c>
      <c r="P836" s="135" t="str">
        <f t="shared" si="79"/>
        <v>Gastos_Gerais</v>
      </c>
    </row>
    <row r="837" spans="1:16" ht="25.5" x14ac:dyDescent="0.2">
      <c r="A837" s="374">
        <f t="shared" si="80"/>
        <v>834</v>
      </c>
      <c r="B837" s="358">
        <v>44608</v>
      </c>
      <c r="C837" s="383">
        <v>44593</v>
      </c>
      <c r="D837" s="360" t="s">
        <v>107</v>
      </c>
      <c r="E837" s="360" t="s">
        <v>310</v>
      </c>
      <c r="F837" s="361">
        <v>401.4</v>
      </c>
      <c r="G837" s="360" t="s">
        <v>1539</v>
      </c>
      <c r="H837" s="360" t="s">
        <v>126</v>
      </c>
      <c r="I837" s="364" t="s">
        <v>1540</v>
      </c>
      <c r="J837" s="363" t="s">
        <v>1184</v>
      </c>
      <c r="K837" s="364" t="s">
        <v>1538</v>
      </c>
      <c r="L837" s="363">
        <v>6966</v>
      </c>
      <c r="M837" s="382">
        <v>44607</v>
      </c>
      <c r="N837" s="70">
        <f t="shared" si="77"/>
        <v>2</v>
      </c>
      <c r="O837" s="70">
        <f t="shared" si="78"/>
        <v>2</v>
      </c>
      <c r="P837" s="135" t="str">
        <f t="shared" si="79"/>
        <v>Gastos_Gerais</v>
      </c>
    </row>
    <row r="838" spans="1:16" ht="36" x14ac:dyDescent="0.2">
      <c r="A838" s="374">
        <f t="shared" si="80"/>
        <v>835</v>
      </c>
      <c r="B838" s="358">
        <v>44609</v>
      </c>
      <c r="C838" s="383">
        <v>44593</v>
      </c>
      <c r="D838" s="360" t="s">
        <v>107</v>
      </c>
      <c r="E838" s="360" t="s">
        <v>254</v>
      </c>
      <c r="F838" s="361">
        <v>440</v>
      </c>
      <c r="G838" s="360" t="s">
        <v>1541</v>
      </c>
      <c r="H838" s="360" t="s">
        <v>588</v>
      </c>
      <c r="I838" s="364" t="s">
        <v>1542</v>
      </c>
      <c r="J838" s="363" t="s">
        <v>609</v>
      </c>
      <c r="K838" s="364" t="s">
        <v>1538</v>
      </c>
      <c r="L838" s="363">
        <v>1316</v>
      </c>
      <c r="M838" s="382">
        <v>44608</v>
      </c>
      <c r="N838" s="70">
        <f t="shared" si="77"/>
        <v>2</v>
      </c>
      <c r="O838" s="70">
        <f t="shared" si="78"/>
        <v>2</v>
      </c>
      <c r="P838" s="135" t="str">
        <f t="shared" si="79"/>
        <v>Gastos_Gerais</v>
      </c>
    </row>
    <row r="839" spans="1:16" ht="25.5" x14ac:dyDescent="0.2">
      <c r="A839" s="374">
        <f t="shared" si="80"/>
        <v>836</v>
      </c>
      <c r="B839" s="358">
        <v>44609</v>
      </c>
      <c r="C839" s="383">
        <v>44562</v>
      </c>
      <c r="D839" s="360" t="s">
        <v>107</v>
      </c>
      <c r="E839" s="360" t="s">
        <v>290</v>
      </c>
      <c r="F839" s="361">
        <v>1117.22</v>
      </c>
      <c r="G839" s="360" t="s">
        <v>888</v>
      </c>
      <c r="H839" s="360" t="s">
        <v>126</v>
      </c>
      <c r="I839" s="364" t="s">
        <v>865</v>
      </c>
      <c r="J839" s="363" t="s">
        <v>609</v>
      </c>
      <c r="K839" s="364" t="s">
        <v>1538</v>
      </c>
      <c r="L839" s="363">
        <v>14647</v>
      </c>
      <c r="M839" s="382">
        <v>44580</v>
      </c>
      <c r="N839" s="70">
        <f t="shared" si="77"/>
        <v>2</v>
      </c>
      <c r="O839" s="70">
        <f t="shared" si="78"/>
        <v>1</v>
      </c>
      <c r="P839" s="135" t="str">
        <f t="shared" si="79"/>
        <v>Gastos_Gerais</v>
      </c>
    </row>
    <row r="840" spans="1:16" ht="36" x14ac:dyDescent="0.2">
      <c r="A840" s="374">
        <f t="shared" si="80"/>
        <v>837</v>
      </c>
      <c r="B840" s="358">
        <v>44609</v>
      </c>
      <c r="C840" s="383">
        <v>44593</v>
      </c>
      <c r="D840" s="360" t="s">
        <v>107</v>
      </c>
      <c r="E840" s="360" t="s">
        <v>254</v>
      </c>
      <c r="F840" s="361">
        <v>333.27</v>
      </c>
      <c r="G840" s="360" t="s">
        <v>1543</v>
      </c>
      <c r="H840" s="360" t="s">
        <v>588</v>
      </c>
      <c r="I840" s="364" t="s">
        <v>1542</v>
      </c>
      <c r="J840" s="363" t="s">
        <v>609</v>
      </c>
      <c r="K840" s="364" t="s">
        <v>1538</v>
      </c>
      <c r="L840" s="363">
        <v>20221</v>
      </c>
      <c r="M840" s="382">
        <v>44608</v>
      </c>
      <c r="N840" s="70">
        <f t="shared" si="77"/>
        <v>2</v>
      </c>
      <c r="O840" s="70">
        <f t="shared" si="78"/>
        <v>2</v>
      </c>
      <c r="P840" s="135" t="str">
        <f t="shared" si="79"/>
        <v>Gastos_Gerais</v>
      </c>
    </row>
    <row r="841" spans="1:16" ht="25.5" x14ac:dyDescent="0.2">
      <c r="A841" s="374">
        <f t="shared" si="80"/>
        <v>838</v>
      </c>
      <c r="B841" s="358">
        <v>44609</v>
      </c>
      <c r="C841" s="383">
        <v>44562</v>
      </c>
      <c r="D841" s="360" t="s">
        <v>107</v>
      </c>
      <c r="E841" s="360" t="s">
        <v>290</v>
      </c>
      <c r="F841" s="361">
        <v>1353.22</v>
      </c>
      <c r="G841" s="360" t="s">
        <v>1544</v>
      </c>
      <c r="H841" s="360" t="s">
        <v>588</v>
      </c>
      <c r="I841" s="364" t="s">
        <v>865</v>
      </c>
      <c r="J841" s="363" t="s">
        <v>609</v>
      </c>
      <c r="K841" s="364" t="s">
        <v>1538</v>
      </c>
      <c r="L841" s="363">
        <v>14637</v>
      </c>
      <c r="M841" s="382">
        <v>44580</v>
      </c>
      <c r="N841" s="70">
        <f t="shared" si="77"/>
        <v>2</v>
      </c>
      <c r="O841" s="70">
        <f t="shared" si="78"/>
        <v>1</v>
      </c>
      <c r="P841" s="135" t="str">
        <f t="shared" si="79"/>
        <v>Gastos_Gerais</v>
      </c>
    </row>
    <row r="842" spans="1:16" ht="25.5" x14ac:dyDescent="0.2">
      <c r="A842" s="374">
        <f t="shared" si="80"/>
        <v>839</v>
      </c>
      <c r="B842" s="358">
        <v>44609</v>
      </c>
      <c r="C842" s="383">
        <v>44593</v>
      </c>
      <c r="D842" s="360" t="s">
        <v>107</v>
      </c>
      <c r="E842" s="360" t="s">
        <v>358</v>
      </c>
      <c r="F842" s="361">
        <v>225.75</v>
      </c>
      <c r="G842" s="360" t="s">
        <v>1443</v>
      </c>
      <c r="H842" s="360" t="s">
        <v>546</v>
      </c>
      <c r="I842" s="364" t="s">
        <v>1545</v>
      </c>
      <c r="J842" s="363" t="s">
        <v>609</v>
      </c>
      <c r="K842" s="364" t="s">
        <v>1538</v>
      </c>
      <c r="L842" s="363">
        <v>2866</v>
      </c>
      <c r="M842" s="382">
        <v>44603</v>
      </c>
      <c r="N842" s="70">
        <f t="shared" si="77"/>
        <v>2</v>
      </c>
      <c r="O842" s="70">
        <f t="shared" si="78"/>
        <v>2</v>
      </c>
      <c r="P842" s="135" t="str">
        <f t="shared" si="79"/>
        <v>Gastos_Gerais</v>
      </c>
    </row>
    <row r="843" spans="1:16" ht="25.5" x14ac:dyDescent="0.2">
      <c r="A843" s="374">
        <f t="shared" si="80"/>
        <v>840</v>
      </c>
      <c r="B843" s="358">
        <v>44609</v>
      </c>
      <c r="C843" s="383">
        <v>44562</v>
      </c>
      <c r="D843" s="360" t="s">
        <v>107</v>
      </c>
      <c r="E843" s="360" t="s">
        <v>300</v>
      </c>
      <c r="F843" s="361">
        <v>1424.89</v>
      </c>
      <c r="G843" s="360" t="s">
        <v>1384</v>
      </c>
      <c r="H843" s="360" t="s">
        <v>128</v>
      </c>
      <c r="I843" s="364" t="s">
        <v>772</v>
      </c>
      <c r="J843" s="363" t="s">
        <v>609</v>
      </c>
      <c r="K843" s="364" t="s">
        <v>1538</v>
      </c>
      <c r="L843" s="363">
        <v>140810</v>
      </c>
      <c r="M843" s="382">
        <v>44589</v>
      </c>
      <c r="N843" s="70">
        <f t="shared" si="77"/>
        <v>2</v>
      </c>
      <c r="O843" s="70">
        <f t="shared" si="78"/>
        <v>1</v>
      </c>
      <c r="P843" s="135" t="str">
        <f t="shared" si="79"/>
        <v>Gastos_Gerais</v>
      </c>
    </row>
    <row r="844" spans="1:16" ht="25.5" x14ac:dyDescent="0.2">
      <c r="A844" s="374">
        <f t="shared" si="80"/>
        <v>841</v>
      </c>
      <c r="B844" s="358">
        <v>44609</v>
      </c>
      <c r="C844" s="383">
        <v>44593</v>
      </c>
      <c r="D844" s="360" t="s">
        <v>107</v>
      </c>
      <c r="E844" s="360" t="s">
        <v>282</v>
      </c>
      <c r="F844" s="361">
        <v>104.13</v>
      </c>
      <c r="G844" s="360" t="s">
        <v>1546</v>
      </c>
      <c r="H844" s="360" t="s">
        <v>123</v>
      </c>
      <c r="I844" s="364" t="s">
        <v>1547</v>
      </c>
      <c r="J844" s="363" t="s">
        <v>609</v>
      </c>
      <c r="K844" s="364" t="s">
        <v>609</v>
      </c>
      <c r="L844" s="363">
        <v>70937490</v>
      </c>
      <c r="M844" s="382">
        <v>44609</v>
      </c>
      <c r="N844" s="70">
        <f t="shared" si="77"/>
        <v>2</v>
      </c>
      <c r="O844" s="70">
        <f t="shared" si="78"/>
        <v>2</v>
      </c>
      <c r="P844" s="135" t="str">
        <f t="shared" si="79"/>
        <v>Gastos_Gerais</v>
      </c>
    </row>
    <row r="845" spans="1:16" ht="36" x14ac:dyDescent="0.2">
      <c r="A845" s="374">
        <f t="shared" si="80"/>
        <v>842</v>
      </c>
      <c r="B845" s="358">
        <v>44609</v>
      </c>
      <c r="C845" s="383">
        <v>44593</v>
      </c>
      <c r="D845" s="360" t="s">
        <v>107</v>
      </c>
      <c r="E845" s="360" t="s">
        <v>282</v>
      </c>
      <c r="F845" s="361">
        <v>104.12</v>
      </c>
      <c r="G845" s="360" t="s">
        <v>1546</v>
      </c>
      <c r="H845" s="360" t="s">
        <v>132</v>
      </c>
      <c r="I845" s="364" t="s">
        <v>1548</v>
      </c>
      <c r="J845" s="363" t="s">
        <v>609</v>
      </c>
      <c r="K845" s="364" t="s">
        <v>609</v>
      </c>
      <c r="L845" s="363">
        <v>11027203</v>
      </c>
      <c r="M845" s="382">
        <v>44609</v>
      </c>
      <c r="N845" s="70">
        <f t="shared" si="77"/>
        <v>2</v>
      </c>
      <c r="O845" s="70">
        <f t="shared" si="78"/>
        <v>2</v>
      </c>
      <c r="P845" s="135" t="str">
        <f t="shared" si="79"/>
        <v>Gastos_Gerais</v>
      </c>
    </row>
    <row r="846" spans="1:16" ht="25.5" x14ac:dyDescent="0.2">
      <c r="A846" s="374">
        <f t="shared" si="80"/>
        <v>843</v>
      </c>
      <c r="B846" s="358">
        <v>44609</v>
      </c>
      <c r="C846" s="383">
        <v>44593</v>
      </c>
      <c r="D846" s="360" t="s">
        <v>107</v>
      </c>
      <c r="E846" s="360" t="s">
        <v>290</v>
      </c>
      <c r="F846" s="361">
        <v>398.94</v>
      </c>
      <c r="G846" s="360" t="s">
        <v>1549</v>
      </c>
      <c r="H846" s="360" t="s">
        <v>120</v>
      </c>
      <c r="I846" s="364" t="s">
        <v>865</v>
      </c>
      <c r="J846" s="363" t="s">
        <v>609</v>
      </c>
      <c r="K846" s="364" t="s">
        <v>1538</v>
      </c>
      <c r="L846" s="363">
        <v>14628</v>
      </c>
      <c r="M846" s="382">
        <v>44609</v>
      </c>
      <c r="N846" s="70">
        <f t="shared" si="77"/>
        <v>2</v>
      </c>
      <c r="O846" s="70">
        <f t="shared" si="78"/>
        <v>2</v>
      </c>
      <c r="P846" s="135" t="str">
        <f t="shared" si="79"/>
        <v>Gastos_Gerais</v>
      </c>
    </row>
    <row r="847" spans="1:16" ht="36" x14ac:dyDescent="0.2">
      <c r="A847" s="374">
        <f t="shared" si="80"/>
        <v>844</v>
      </c>
      <c r="B847" s="358">
        <v>44609</v>
      </c>
      <c r="C847" s="383">
        <v>44593</v>
      </c>
      <c r="D847" s="360" t="s">
        <v>107</v>
      </c>
      <c r="E847" s="360" t="s">
        <v>334</v>
      </c>
      <c r="F847" s="361">
        <v>60</v>
      </c>
      <c r="G847" s="360" t="s">
        <v>1550</v>
      </c>
      <c r="H847" s="360" t="s">
        <v>132</v>
      </c>
      <c r="I847" s="364" t="s">
        <v>1551</v>
      </c>
      <c r="J847" s="363" t="s">
        <v>629</v>
      </c>
      <c r="K847" s="364" t="s">
        <v>1235</v>
      </c>
      <c r="L847" s="363">
        <v>156527467</v>
      </c>
      <c r="M847" s="382">
        <v>44609</v>
      </c>
      <c r="N847" s="70">
        <f t="shared" si="77"/>
        <v>2</v>
      </c>
      <c r="O847" s="70">
        <f t="shared" si="78"/>
        <v>2</v>
      </c>
      <c r="P847" s="135" t="str">
        <f t="shared" si="79"/>
        <v>Gastos_Gerais</v>
      </c>
    </row>
    <row r="848" spans="1:16" ht="25.5" x14ac:dyDescent="0.2">
      <c r="A848" s="374">
        <f t="shared" si="80"/>
        <v>845</v>
      </c>
      <c r="B848" s="358">
        <v>44609</v>
      </c>
      <c r="C848" s="383">
        <v>44593</v>
      </c>
      <c r="D848" s="360" t="s">
        <v>96</v>
      </c>
      <c r="E848" s="360" t="s">
        <v>179</v>
      </c>
      <c r="F848" s="361">
        <v>715.89</v>
      </c>
      <c r="G848" s="360" t="s">
        <v>851</v>
      </c>
      <c r="H848" s="360" t="s">
        <v>121</v>
      </c>
      <c r="I848" s="364" t="s">
        <v>1552</v>
      </c>
      <c r="J848" s="363" t="s">
        <v>629</v>
      </c>
      <c r="K848" s="364" t="s">
        <v>1235</v>
      </c>
      <c r="L848" s="363">
        <v>556524947</v>
      </c>
      <c r="M848" s="382">
        <v>44609</v>
      </c>
      <c r="N848" s="70">
        <f t="shared" si="77"/>
        <v>2</v>
      </c>
      <c r="O848" s="70">
        <f t="shared" si="78"/>
        <v>2</v>
      </c>
      <c r="P848" s="135" t="str">
        <f t="shared" si="79"/>
        <v>Gastos_com_Pessoal</v>
      </c>
    </row>
    <row r="849" spans="1:16" ht="25.5" x14ac:dyDescent="0.2">
      <c r="A849" s="374">
        <f t="shared" si="80"/>
        <v>846</v>
      </c>
      <c r="B849" s="358">
        <v>44609</v>
      </c>
      <c r="C849" s="383">
        <v>44593</v>
      </c>
      <c r="D849" s="360" t="s">
        <v>96</v>
      </c>
      <c r="E849" s="360" t="s">
        <v>181</v>
      </c>
      <c r="F849" s="361">
        <v>3102.19</v>
      </c>
      <c r="G849" s="360" t="s">
        <v>758</v>
      </c>
      <c r="H849" s="360" t="s">
        <v>121</v>
      </c>
      <c r="I849" s="364" t="s">
        <v>1552</v>
      </c>
      <c r="J849" s="363" t="s">
        <v>629</v>
      </c>
      <c r="K849" s="364" t="s">
        <v>1235</v>
      </c>
      <c r="L849" s="363">
        <v>556524947</v>
      </c>
      <c r="M849" s="382">
        <v>44609</v>
      </c>
      <c r="N849" s="70">
        <f t="shared" si="77"/>
        <v>2</v>
      </c>
      <c r="O849" s="70">
        <f t="shared" si="78"/>
        <v>2</v>
      </c>
      <c r="P849" s="135" t="str">
        <f t="shared" si="79"/>
        <v>Gastos_com_Pessoal</v>
      </c>
    </row>
    <row r="850" spans="1:16" ht="25.5" x14ac:dyDescent="0.2">
      <c r="A850" s="374">
        <f t="shared" si="80"/>
        <v>847</v>
      </c>
      <c r="B850" s="358">
        <v>44609</v>
      </c>
      <c r="C850" s="383">
        <v>44593</v>
      </c>
      <c r="D850" s="360" t="s">
        <v>96</v>
      </c>
      <c r="E850" s="360" t="s">
        <v>183</v>
      </c>
      <c r="F850" s="361">
        <v>1034.07</v>
      </c>
      <c r="G850" s="360" t="s">
        <v>760</v>
      </c>
      <c r="H850" s="360" t="s">
        <v>121</v>
      </c>
      <c r="I850" s="364" t="s">
        <v>1552</v>
      </c>
      <c r="J850" s="363" t="s">
        <v>629</v>
      </c>
      <c r="K850" s="364" t="s">
        <v>1235</v>
      </c>
      <c r="L850" s="363">
        <v>556524947</v>
      </c>
      <c r="M850" s="382">
        <v>44609</v>
      </c>
      <c r="N850" s="70">
        <f t="shared" si="77"/>
        <v>2</v>
      </c>
      <c r="O850" s="70">
        <f t="shared" si="78"/>
        <v>2</v>
      </c>
      <c r="P850" s="135" t="str">
        <f t="shared" si="79"/>
        <v>Gastos_com_Pessoal</v>
      </c>
    </row>
    <row r="851" spans="1:16" ht="36" x14ac:dyDescent="0.2">
      <c r="A851" s="374">
        <f t="shared" si="80"/>
        <v>848</v>
      </c>
      <c r="B851" s="358">
        <v>44609</v>
      </c>
      <c r="C851" s="383">
        <v>44593</v>
      </c>
      <c r="D851" s="360" t="s">
        <v>96</v>
      </c>
      <c r="E851" s="360" t="s">
        <v>185</v>
      </c>
      <c r="F851" s="361">
        <v>4041.46</v>
      </c>
      <c r="G851" s="360" t="s">
        <v>761</v>
      </c>
      <c r="H851" s="360" t="s">
        <v>121</v>
      </c>
      <c r="I851" s="364" t="s">
        <v>1552</v>
      </c>
      <c r="J851" s="363" t="s">
        <v>629</v>
      </c>
      <c r="K851" s="364" t="s">
        <v>1235</v>
      </c>
      <c r="L851" s="363">
        <v>556524947</v>
      </c>
      <c r="M851" s="382">
        <v>44609</v>
      </c>
      <c r="N851" s="70">
        <f t="shared" si="77"/>
        <v>2</v>
      </c>
      <c r="O851" s="70">
        <f t="shared" si="78"/>
        <v>2</v>
      </c>
      <c r="P851" s="135" t="str">
        <f t="shared" si="79"/>
        <v>Gastos_com_Pessoal</v>
      </c>
    </row>
    <row r="852" spans="1:16" ht="25.5" x14ac:dyDescent="0.2">
      <c r="A852" s="374">
        <f t="shared" si="80"/>
        <v>849</v>
      </c>
      <c r="B852" s="358">
        <v>44609</v>
      </c>
      <c r="C852" s="383">
        <v>44593</v>
      </c>
      <c r="D852" s="360" t="s">
        <v>96</v>
      </c>
      <c r="E852" s="360" t="s">
        <v>179</v>
      </c>
      <c r="F852" s="361">
        <v>477.26</v>
      </c>
      <c r="G852" s="360" t="s">
        <v>851</v>
      </c>
      <c r="H852" s="360" t="s">
        <v>588</v>
      </c>
      <c r="I852" s="364" t="s">
        <v>1553</v>
      </c>
      <c r="J852" s="363" t="s">
        <v>629</v>
      </c>
      <c r="K852" s="364" t="s">
        <v>1235</v>
      </c>
      <c r="L852" s="363">
        <v>556524947</v>
      </c>
      <c r="M852" s="382">
        <v>44609</v>
      </c>
      <c r="N852" s="70">
        <f t="shared" si="77"/>
        <v>2</v>
      </c>
      <c r="O852" s="70">
        <f t="shared" si="78"/>
        <v>2</v>
      </c>
      <c r="P852" s="135" t="str">
        <f t="shared" si="79"/>
        <v>Gastos_com_Pessoal</v>
      </c>
    </row>
    <row r="853" spans="1:16" ht="25.5" x14ac:dyDescent="0.2">
      <c r="A853" s="374">
        <f t="shared" si="80"/>
        <v>850</v>
      </c>
      <c r="B853" s="358">
        <v>44609</v>
      </c>
      <c r="C853" s="383">
        <v>44593</v>
      </c>
      <c r="D853" s="360" t="s">
        <v>96</v>
      </c>
      <c r="E853" s="360" t="s">
        <v>181</v>
      </c>
      <c r="F853" s="361">
        <v>2863.56</v>
      </c>
      <c r="G853" s="360" t="s">
        <v>758</v>
      </c>
      <c r="H853" s="360" t="s">
        <v>588</v>
      </c>
      <c r="I853" s="364" t="s">
        <v>1553</v>
      </c>
      <c r="J853" s="363" t="s">
        <v>629</v>
      </c>
      <c r="K853" s="364" t="s">
        <v>1235</v>
      </c>
      <c r="L853" s="363">
        <v>556524947</v>
      </c>
      <c r="M853" s="382">
        <v>44609</v>
      </c>
      <c r="N853" s="70">
        <f t="shared" si="77"/>
        <v>2</v>
      </c>
      <c r="O853" s="70">
        <f t="shared" si="78"/>
        <v>2</v>
      </c>
      <c r="P853" s="135" t="str">
        <f t="shared" si="79"/>
        <v>Gastos_com_Pessoal</v>
      </c>
    </row>
    <row r="854" spans="1:16" ht="25.5" x14ac:dyDescent="0.2">
      <c r="A854" s="374">
        <f t="shared" si="80"/>
        <v>851</v>
      </c>
      <c r="B854" s="358">
        <v>44609</v>
      </c>
      <c r="C854" s="383">
        <v>44593</v>
      </c>
      <c r="D854" s="360" t="s">
        <v>96</v>
      </c>
      <c r="E854" s="360" t="s">
        <v>183</v>
      </c>
      <c r="F854" s="361">
        <v>954.52</v>
      </c>
      <c r="G854" s="360" t="s">
        <v>760</v>
      </c>
      <c r="H854" s="360" t="s">
        <v>588</v>
      </c>
      <c r="I854" s="364" t="s">
        <v>1553</v>
      </c>
      <c r="J854" s="363" t="s">
        <v>629</v>
      </c>
      <c r="K854" s="364" t="s">
        <v>1235</v>
      </c>
      <c r="L854" s="363">
        <v>556524947</v>
      </c>
      <c r="M854" s="382">
        <v>44609</v>
      </c>
      <c r="N854" s="70">
        <f t="shared" si="77"/>
        <v>2</v>
      </c>
      <c r="O854" s="70">
        <f t="shared" si="78"/>
        <v>2</v>
      </c>
      <c r="P854" s="135" t="str">
        <f t="shared" si="79"/>
        <v>Gastos_com_Pessoal</v>
      </c>
    </row>
    <row r="855" spans="1:16" ht="36" x14ac:dyDescent="0.2">
      <c r="A855" s="374">
        <f t="shared" si="80"/>
        <v>852</v>
      </c>
      <c r="B855" s="358">
        <v>44609</v>
      </c>
      <c r="C855" s="383">
        <v>44593</v>
      </c>
      <c r="D855" s="360" t="s">
        <v>96</v>
      </c>
      <c r="E855" s="360" t="s">
        <v>185</v>
      </c>
      <c r="F855" s="361">
        <v>3942.82</v>
      </c>
      <c r="G855" s="360" t="s">
        <v>761</v>
      </c>
      <c r="H855" s="360" t="s">
        <v>588</v>
      </c>
      <c r="I855" s="364" t="s">
        <v>1553</v>
      </c>
      <c r="J855" s="363" t="s">
        <v>629</v>
      </c>
      <c r="K855" s="364" t="s">
        <v>1235</v>
      </c>
      <c r="L855" s="363">
        <v>556524947</v>
      </c>
      <c r="M855" s="382">
        <v>44609</v>
      </c>
      <c r="N855" s="70">
        <f t="shared" si="77"/>
        <v>2</v>
      </c>
      <c r="O855" s="70">
        <f t="shared" si="78"/>
        <v>2</v>
      </c>
      <c r="P855" s="135" t="str">
        <f t="shared" si="79"/>
        <v>Gastos_com_Pessoal</v>
      </c>
    </row>
    <row r="856" spans="1:16" ht="25.5" x14ac:dyDescent="0.2">
      <c r="A856" s="374">
        <f t="shared" si="80"/>
        <v>853</v>
      </c>
      <c r="B856" s="358">
        <v>44609</v>
      </c>
      <c r="C856" s="383">
        <v>44593</v>
      </c>
      <c r="D856" s="360" t="s">
        <v>96</v>
      </c>
      <c r="E856" s="360" t="s">
        <v>179</v>
      </c>
      <c r="F856" s="361">
        <v>244.58</v>
      </c>
      <c r="G856" s="360" t="s">
        <v>851</v>
      </c>
      <c r="H856" s="360" t="s">
        <v>130</v>
      </c>
      <c r="I856" s="364" t="s">
        <v>1554</v>
      </c>
      <c r="J856" s="363" t="s">
        <v>629</v>
      </c>
      <c r="K856" s="364" t="s">
        <v>1235</v>
      </c>
      <c r="L856" s="363">
        <v>556524947</v>
      </c>
      <c r="M856" s="382">
        <v>44609</v>
      </c>
      <c r="N856" s="70">
        <f t="shared" si="77"/>
        <v>2</v>
      </c>
      <c r="O856" s="70">
        <f t="shared" si="78"/>
        <v>2</v>
      </c>
      <c r="P856" s="135" t="str">
        <f t="shared" si="79"/>
        <v>Gastos_com_Pessoal</v>
      </c>
    </row>
    <row r="857" spans="1:16" ht="25.5" x14ac:dyDescent="0.2">
      <c r="A857" s="374">
        <f t="shared" si="80"/>
        <v>854</v>
      </c>
      <c r="B857" s="358">
        <v>44609</v>
      </c>
      <c r="C857" s="383">
        <v>44593</v>
      </c>
      <c r="D857" s="360" t="s">
        <v>96</v>
      </c>
      <c r="E857" s="360" t="s">
        <v>181</v>
      </c>
      <c r="F857" s="361">
        <v>1404.46</v>
      </c>
      <c r="G857" s="360" t="s">
        <v>758</v>
      </c>
      <c r="H857" s="360" t="s">
        <v>130</v>
      </c>
      <c r="I857" s="364" t="s">
        <v>1554</v>
      </c>
      <c r="J857" s="363" t="s">
        <v>629</v>
      </c>
      <c r="K857" s="364" t="s">
        <v>1235</v>
      </c>
      <c r="L857" s="363">
        <v>556524947</v>
      </c>
      <c r="M857" s="382">
        <v>44609</v>
      </c>
      <c r="N857" s="70">
        <f t="shared" si="77"/>
        <v>2</v>
      </c>
      <c r="O857" s="70">
        <f t="shared" si="78"/>
        <v>2</v>
      </c>
      <c r="P857" s="135" t="str">
        <f t="shared" si="79"/>
        <v>Gastos_com_Pessoal</v>
      </c>
    </row>
    <row r="858" spans="1:16" ht="25.5" x14ac:dyDescent="0.2">
      <c r="A858" s="374">
        <f t="shared" si="80"/>
        <v>855</v>
      </c>
      <c r="B858" s="358">
        <v>44609</v>
      </c>
      <c r="C858" s="383">
        <v>44593</v>
      </c>
      <c r="D858" s="360" t="s">
        <v>96</v>
      </c>
      <c r="E858" s="360" t="s">
        <v>183</v>
      </c>
      <c r="F858" s="361">
        <v>468.15</v>
      </c>
      <c r="G858" s="360" t="s">
        <v>760</v>
      </c>
      <c r="H858" s="360" t="s">
        <v>130</v>
      </c>
      <c r="I858" s="364" t="s">
        <v>1554</v>
      </c>
      <c r="J858" s="363" t="s">
        <v>629</v>
      </c>
      <c r="K858" s="364" t="s">
        <v>1235</v>
      </c>
      <c r="L858" s="363">
        <v>556524947</v>
      </c>
      <c r="M858" s="382">
        <v>44609</v>
      </c>
      <c r="N858" s="70">
        <f t="shared" si="77"/>
        <v>2</v>
      </c>
      <c r="O858" s="70">
        <f t="shared" si="78"/>
        <v>2</v>
      </c>
      <c r="P858" s="135" t="str">
        <f t="shared" si="79"/>
        <v>Gastos_com_Pessoal</v>
      </c>
    </row>
    <row r="859" spans="1:16" ht="36" x14ac:dyDescent="0.2">
      <c r="A859" s="374">
        <f t="shared" si="80"/>
        <v>856</v>
      </c>
      <c r="B859" s="358">
        <v>44609</v>
      </c>
      <c r="C859" s="383">
        <v>44593</v>
      </c>
      <c r="D859" s="360" t="s">
        <v>96</v>
      </c>
      <c r="E859" s="360" t="s">
        <v>185</v>
      </c>
      <c r="F859" s="361">
        <v>1777.85</v>
      </c>
      <c r="G859" s="360" t="s">
        <v>761</v>
      </c>
      <c r="H859" s="360" t="s">
        <v>130</v>
      </c>
      <c r="I859" s="364" t="s">
        <v>1554</v>
      </c>
      <c r="J859" s="363" t="s">
        <v>629</v>
      </c>
      <c r="K859" s="364" t="s">
        <v>1235</v>
      </c>
      <c r="L859" s="363">
        <v>556524947</v>
      </c>
      <c r="M859" s="382">
        <v>44609</v>
      </c>
      <c r="N859" s="70">
        <f t="shared" si="77"/>
        <v>2</v>
      </c>
      <c r="O859" s="70">
        <f t="shared" si="78"/>
        <v>2</v>
      </c>
      <c r="P859" s="135" t="str">
        <f t="shared" si="79"/>
        <v>Gastos_com_Pessoal</v>
      </c>
    </row>
    <row r="860" spans="1:16" ht="25.5" x14ac:dyDescent="0.2">
      <c r="A860" s="374">
        <f t="shared" si="80"/>
        <v>857</v>
      </c>
      <c r="B860" s="358">
        <v>44609</v>
      </c>
      <c r="C860" s="383">
        <v>44593</v>
      </c>
      <c r="D860" s="360" t="s">
        <v>96</v>
      </c>
      <c r="E860" s="360" t="s">
        <v>179</v>
      </c>
      <c r="F860" s="361">
        <v>194.3</v>
      </c>
      <c r="G860" s="360" t="s">
        <v>851</v>
      </c>
      <c r="H860" s="360" t="s">
        <v>130</v>
      </c>
      <c r="I860" s="364" t="s">
        <v>1555</v>
      </c>
      <c r="J860" s="363" t="s">
        <v>629</v>
      </c>
      <c r="K860" s="364" t="s">
        <v>1235</v>
      </c>
      <c r="L860" s="363">
        <v>556524947</v>
      </c>
      <c r="M860" s="382">
        <v>44609</v>
      </c>
      <c r="N860" s="70">
        <f t="shared" si="77"/>
        <v>2</v>
      </c>
      <c r="O860" s="70">
        <f t="shared" si="78"/>
        <v>2</v>
      </c>
      <c r="P860" s="135" t="str">
        <f t="shared" si="79"/>
        <v>Gastos_com_Pessoal</v>
      </c>
    </row>
    <row r="861" spans="1:16" ht="25.5" x14ac:dyDescent="0.2">
      <c r="A861" s="374">
        <f t="shared" si="80"/>
        <v>858</v>
      </c>
      <c r="B861" s="358">
        <v>44609</v>
      </c>
      <c r="C861" s="383">
        <v>44593</v>
      </c>
      <c r="D861" s="360" t="s">
        <v>96</v>
      </c>
      <c r="E861" s="360" t="s">
        <v>181</v>
      </c>
      <c r="F861" s="361">
        <v>1234.6500000000001</v>
      </c>
      <c r="G861" s="360" t="s">
        <v>758</v>
      </c>
      <c r="H861" s="360" t="s">
        <v>130</v>
      </c>
      <c r="I861" s="364" t="s">
        <v>1555</v>
      </c>
      <c r="J861" s="363" t="s">
        <v>629</v>
      </c>
      <c r="K861" s="364" t="s">
        <v>1235</v>
      </c>
      <c r="L861" s="363">
        <v>556524947</v>
      </c>
      <c r="M861" s="382">
        <v>44609</v>
      </c>
      <c r="N861" s="70">
        <f t="shared" si="77"/>
        <v>2</v>
      </c>
      <c r="O861" s="70">
        <f t="shared" si="78"/>
        <v>2</v>
      </c>
      <c r="P861" s="135" t="str">
        <f t="shared" si="79"/>
        <v>Gastos_com_Pessoal</v>
      </c>
    </row>
    <row r="862" spans="1:16" ht="25.5" x14ac:dyDescent="0.2">
      <c r="A862" s="374">
        <f t="shared" si="80"/>
        <v>859</v>
      </c>
      <c r="B862" s="358">
        <v>44609</v>
      </c>
      <c r="C862" s="383">
        <v>44593</v>
      </c>
      <c r="D862" s="360" t="s">
        <v>96</v>
      </c>
      <c r="E862" s="360" t="s">
        <v>183</v>
      </c>
      <c r="F862" s="361">
        <v>411.55</v>
      </c>
      <c r="G862" s="360" t="s">
        <v>760</v>
      </c>
      <c r="H862" s="360" t="s">
        <v>130</v>
      </c>
      <c r="I862" s="364" t="s">
        <v>1555</v>
      </c>
      <c r="J862" s="363" t="s">
        <v>629</v>
      </c>
      <c r="K862" s="364" t="s">
        <v>1235</v>
      </c>
      <c r="L862" s="363">
        <v>556524947</v>
      </c>
      <c r="M862" s="382">
        <v>44609</v>
      </c>
      <c r="N862" s="70">
        <f t="shared" si="77"/>
        <v>2</v>
      </c>
      <c r="O862" s="70">
        <f t="shared" si="78"/>
        <v>2</v>
      </c>
      <c r="P862" s="135" t="str">
        <f t="shared" si="79"/>
        <v>Gastos_com_Pessoal</v>
      </c>
    </row>
    <row r="863" spans="1:16" ht="36" x14ac:dyDescent="0.2">
      <c r="A863" s="374">
        <f t="shared" si="80"/>
        <v>860</v>
      </c>
      <c r="B863" s="358">
        <v>44609</v>
      </c>
      <c r="C863" s="383">
        <v>44593</v>
      </c>
      <c r="D863" s="360" t="s">
        <v>96</v>
      </c>
      <c r="E863" s="360" t="s">
        <v>185</v>
      </c>
      <c r="F863" s="361">
        <v>2958.69</v>
      </c>
      <c r="G863" s="360" t="s">
        <v>761</v>
      </c>
      <c r="H863" s="360" t="s">
        <v>130</v>
      </c>
      <c r="I863" s="364" t="s">
        <v>1555</v>
      </c>
      <c r="J863" s="363" t="s">
        <v>629</v>
      </c>
      <c r="K863" s="364" t="s">
        <v>1235</v>
      </c>
      <c r="L863" s="363">
        <v>556524947</v>
      </c>
      <c r="M863" s="382">
        <v>44609</v>
      </c>
      <c r="N863" s="70">
        <f t="shared" si="77"/>
        <v>2</v>
      </c>
      <c r="O863" s="70">
        <f t="shared" si="78"/>
        <v>2</v>
      </c>
      <c r="P863" s="135" t="str">
        <f t="shared" si="79"/>
        <v>Gastos_com_Pessoal</v>
      </c>
    </row>
    <row r="864" spans="1:16" ht="25.5" x14ac:dyDescent="0.2">
      <c r="A864" s="374">
        <f t="shared" si="80"/>
        <v>861</v>
      </c>
      <c r="B864" s="358">
        <v>44609</v>
      </c>
      <c r="C864" s="383">
        <v>44593</v>
      </c>
      <c r="D864" s="360" t="s">
        <v>96</v>
      </c>
      <c r="E864" s="360" t="s">
        <v>183</v>
      </c>
      <c r="F864" s="361">
        <v>823.04</v>
      </c>
      <c r="G864" s="360" t="s">
        <v>1556</v>
      </c>
      <c r="H864" s="360" t="s">
        <v>123</v>
      </c>
      <c r="I864" s="364" t="s">
        <v>1557</v>
      </c>
      <c r="J864" s="363" t="s">
        <v>629</v>
      </c>
      <c r="K864" s="364" t="s">
        <v>1235</v>
      </c>
      <c r="L864" s="363">
        <v>756514018</v>
      </c>
      <c r="M864" s="382">
        <v>44609</v>
      </c>
      <c r="N864" s="70">
        <f t="shared" si="77"/>
        <v>2</v>
      </c>
      <c r="O864" s="70">
        <f t="shared" si="78"/>
        <v>2</v>
      </c>
      <c r="P864" s="135" t="str">
        <f t="shared" si="79"/>
        <v>Gastos_com_Pessoal</v>
      </c>
    </row>
    <row r="865" spans="1:16" ht="25.5" x14ac:dyDescent="0.2">
      <c r="A865" s="374">
        <f t="shared" si="80"/>
        <v>862</v>
      </c>
      <c r="B865" s="358">
        <v>44609</v>
      </c>
      <c r="C865" s="383">
        <v>44593</v>
      </c>
      <c r="D865" s="360" t="s">
        <v>96</v>
      </c>
      <c r="E865" s="360" t="s">
        <v>181</v>
      </c>
      <c r="F865" s="361">
        <v>2330.15</v>
      </c>
      <c r="G865" s="360" t="s">
        <v>1558</v>
      </c>
      <c r="H865" s="360" t="s">
        <v>123</v>
      </c>
      <c r="I865" s="364" t="s">
        <v>1557</v>
      </c>
      <c r="J865" s="363" t="s">
        <v>629</v>
      </c>
      <c r="K865" s="364" t="s">
        <v>1235</v>
      </c>
      <c r="L865" s="363">
        <v>756514018</v>
      </c>
      <c r="M865" s="382">
        <v>44609</v>
      </c>
      <c r="N865" s="70">
        <f t="shared" si="77"/>
        <v>2</v>
      </c>
      <c r="O865" s="70">
        <f t="shared" si="78"/>
        <v>2</v>
      </c>
      <c r="P865" s="135" t="str">
        <f t="shared" si="79"/>
        <v>Gastos_com_Pessoal</v>
      </c>
    </row>
    <row r="866" spans="1:16" ht="25.5" x14ac:dyDescent="0.2">
      <c r="A866" s="374">
        <f t="shared" si="80"/>
        <v>863</v>
      </c>
      <c r="B866" s="358">
        <v>44609</v>
      </c>
      <c r="C866" s="383">
        <v>44593</v>
      </c>
      <c r="D866" s="360" t="s">
        <v>96</v>
      </c>
      <c r="E866" s="360" t="s">
        <v>183</v>
      </c>
      <c r="F866" s="361">
        <v>920</v>
      </c>
      <c r="G866" s="360" t="s">
        <v>1559</v>
      </c>
      <c r="H866" s="360" t="s">
        <v>123</v>
      </c>
      <c r="I866" s="364" t="s">
        <v>1560</v>
      </c>
      <c r="J866" s="363" t="s">
        <v>629</v>
      </c>
      <c r="K866" s="364" t="s">
        <v>1235</v>
      </c>
      <c r="L866" s="363">
        <v>756514018</v>
      </c>
      <c r="M866" s="382">
        <v>44609</v>
      </c>
      <c r="N866" s="70">
        <f t="shared" si="77"/>
        <v>2</v>
      </c>
      <c r="O866" s="70">
        <f t="shared" si="78"/>
        <v>2</v>
      </c>
      <c r="P866" s="135" t="str">
        <f t="shared" si="79"/>
        <v>Gastos_com_Pessoal</v>
      </c>
    </row>
    <row r="867" spans="1:16" ht="25.5" x14ac:dyDescent="0.2">
      <c r="A867" s="374">
        <f t="shared" si="80"/>
        <v>864</v>
      </c>
      <c r="B867" s="358">
        <v>44609</v>
      </c>
      <c r="C867" s="383">
        <v>44593</v>
      </c>
      <c r="D867" s="360" t="s">
        <v>96</v>
      </c>
      <c r="E867" s="360" t="s">
        <v>181</v>
      </c>
      <c r="F867" s="361">
        <v>2562.6999999999998</v>
      </c>
      <c r="G867" s="360" t="s">
        <v>1561</v>
      </c>
      <c r="H867" s="360" t="s">
        <v>123</v>
      </c>
      <c r="I867" s="364" t="s">
        <v>1560</v>
      </c>
      <c r="J867" s="363" t="s">
        <v>629</v>
      </c>
      <c r="K867" s="364" t="s">
        <v>1235</v>
      </c>
      <c r="L867" s="363">
        <v>756514018</v>
      </c>
      <c r="M867" s="382">
        <v>44609</v>
      </c>
      <c r="N867" s="70">
        <f t="shared" si="77"/>
        <v>2</v>
      </c>
      <c r="O867" s="70">
        <f t="shared" si="78"/>
        <v>2</v>
      </c>
      <c r="P867" s="135" t="str">
        <f t="shared" si="79"/>
        <v>Gastos_com_Pessoal</v>
      </c>
    </row>
    <row r="868" spans="1:16" ht="25.5" x14ac:dyDescent="0.2">
      <c r="A868" s="374">
        <f t="shared" si="80"/>
        <v>865</v>
      </c>
      <c r="B868" s="358">
        <v>44609</v>
      </c>
      <c r="C868" s="383">
        <v>44593</v>
      </c>
      <c r="D868" s="360" t="s">
        <v>96</v>
      </c>
      <c r="E868" s="360" t="s">
        <v>183</v>
      </c>
      <c r="F868" s="361">
        <v>913.9</v>
      </c>
      <c r="G868" s="360" t="s">
        <v>1562</v>
      </c>
      <c r="H868" s="360" t="s">
        <v>123</v>
      </c>
      <c r="I868" s="364" t="s">
        <v>1563</v>
      </c>
      <c r="J868" s="363" t="s">
        <v>629</v>
      </c>
      <c r="K868" s="364" t="s">
        <v>1235</v>
      </c>
      <c r="L868" s="363">
        <v>756514018</v>
      </c>
      <c r="M868" s="382">
        <v>44609</v>
      </c>
      <c r="N868" s="70">
        <f t="shared" si="77"/>
        <v>2</v>
      </c>
      <c r="O868" s="70">
        <f t="shared" si="78"/>
        <v>2</v>
      </c>
      <c r="P868" s="135" t="str">
        <f t="shared" si="79"/>
        <v>Gastos_com_Pessoal</v>
      </c>
    </row>
    <row r="869" spans="1:16" ht="25.5" x14ac:dyDescent="0.2">
      <c r="A869" s="374">
        <f t="shared" si="80"/>
        <v>866</v>
      </c>
      <c r="B869" s="358">
        <v>44609</v>
      </c>
      <c r="C869" s="383">
        <v>44593</v>
      </c>
      <c r="D869" s="360" t="s">
        <v>96</v>
      </c>
      <c r="E869" s="360" t="s">
        <v>181</v>
      </c>
      <c r="F869" s="361">
        <v>2547.96</v>
      </c>
      <c r="G869" s="360" t="s">
        <v>1564</v>
      </c>
      <c r="H869" s="360" t="s">
        <v>123</v>
      </c>
      <c r="I869" s="364" t="s">
        <v>1563</v>
      </c>
      <c r="J869" s="363" t="s">
        <v>629</v>
      </c>
      <c r="K869" s="364" t="s">
        <v>1235</v>
      </c>
      <c r="L869" s="363">
        <v>756514018</v>
      </c>
      <c r="M869" s="382">
        <v>44609</v>
      </c>
      <c r="N869" s="70">
        <f t="shared" si="77"/>
        <v>2</v>
      </c>
      <c r="O869" s="70">
        <f t="shared" si="78"/>
        <v>2</v>
      </c>
      <c r="P869" s="135" t="str">
        <f t="shared" si="79"/>
        <v>Gastos_com_Pessoal</v>
      </c>
    </row>
    <row r="870" spans="1:16" ht="25.5" x14ac:dyDescent="0.2">
      <c r="A870" s="374">
        <f t="shared" si="80"/>
        <v>867</v>
      </c>
      <c r="B870" s="358">
        <v>44609</v>
      </c>
      <c r="C870" s="383">
        <v>44593</v>
      </c>
      <c r="D870" s="360" t="s">
        <v>96</v>
      </c>
      <c r="E870" s="360" t="s">
        <v>183</v>
      </c>
      <c r="F870" s="361">
        <v>1096.17</v>
      </c>
      <c r="G870" s="360" t="s">
        <v>1565</v>
      </c>
      <c r="H870" s="360" t="s">
        <v>128</v>
      </c>
      <c r="I870" s="364" t="s">
        <v>1566</v>
      </c>
      <c r="J870" s="363" t="s">
        <v>629</v>
      </c>
      <c r="K870" s="364" t="s">
        <v>1235</v>
      </c>
      <c r="L870" s="363">
        <v>756514018</v>
      </c>
      <c r="M870" s="382">
        <v>44609</v>
      </c>
      <c r="N870" s="70">
        <f t="shared" si="77"/>
        <v>2</v>
      </c>
      <c r="O870" s="70">
        <f t="shared" si="78"/>
        <v>2</v>
      </c>
      <c r="P870" s="135" t="str">
        <f t="shared" si="79"/>
        <v>Gastos_com_Pessoal</v>
      </c>
    </row>
    <row r="871" spans="1:16" ht="25.5" x14ac:dyDescent="0.2">
      <c r="A871" s="374">
        <f t="shared" si="80"/>
        <v>868</v>
      </c>
      <c r="B871" s="358">
        <v>44609</v>
      </c>
      <c r="C871" s="383">
        <v>44593</v>
      </c>
      <c r="D871" s="360" t="s">
        <v>96</v>
      </c>
      <c r="E871" s="360" t="s">
        <v>181</v>
      </c>
      <c r="F871" s="361">
        <v>3023.31</v>
      </c>
      <c r="G871" s="360" t="s">
        <v>1567</v>
      </c>
      <c r="H871" s="360" t="s">
        <v>128</v>
      </c>
      <c r="I871" s="364" t="s">
        <v>1566</v>
      </c>
      <c r="J871" s="363" t="s">
        <v>629</v>
      </c>
      <c r="K871" s="364" t="s">
        <v>1235</v>
      </c>
      <c r="L871" s="363">
        <v>756514018</v>
      </c>
      <c r="M871" s="382">
        <v>44609</v>
      </c>
      <c r="N871" s="70">
        <f t="shared" si="77"/>
        <v>2</v>
      </c>
      <c r="O871" s="70">
        <f t="shared" si="78"/>
        <v>2</v>
      </c>
      <c r="P871" s="135" t="str">
        <f t="shared" si="79"/>
        <v>Gastos_com_Pessoal</v>
      </c>
    </row>
    <row r="872" spans="1:16" ht="25.5" x14ac:dyDescent="0.2">
      <c r="A872" s="374">
        <f t="shared" si="80"/>
        <v>869</v>
      </c>
      <c r="B872" s="358">
        <v>44609</v>
      </c>
      <c r="C872" s="383">
        <v>44593</v>
      </c>
      <c r="D872" s="360" t="s">
        <v>96</v>
      </c>
      <c r="E872" s="360" t="s">
        <v>183</v>
      </c>
      <c r="F872" s="361">
        <v>1722.51</v>
      </c>
      <c r="G872" s="360" t="s">
        <v>1568</v>
      </c>
      <c r="H872" s="360" t="s">
        <v>124</v>
      </c>
      <c r="I872" s="364" t="s">
        <v>1569</v>
      </c>
      <c r="J872" s="363" t="s">
        <v>629</v>
      </c>
      <c r="K872" s="364" t="s">
        <v>1235</v>
      </c>
      <c r="L872" s="363">
        <v>756514018</v>
      </c>
      <c r="M872" s="382">
        <v>44609</v>
      </c>
      <c r="N872" s="70">
        <f t="shared" si="77"/>
        <v>2</v>
      </c>
      <c r="O872" s="70">
        <f t="shared" si="78"/>
        <v>2</v>
      </c>
      <c r="P872" s="135" t="str">
        <f t="shared" si="79"/>
        <v>Gastos_com_Pessoal</v>
      </c>
    </row>
    <row r="873" spans="1:16" ht="25.5" x14ac:dyDescent="0.2">
      <c r="A873" s="374">
        <f t="shared" si="80"/>
        <v>870</v>
      </c>
      <c r="B873" s="358">
        <v>44609</v>
      </c>
      <c r="C873" s="383">
        <v>44593</v>
      </c>
      <c r="D873" s="360" t="s">
        <v>96</v>
      </c>
      <c r="E873" s="360" t="s">
        <v>181</v>
      </c>
      <c r="F873" s="361">
        <v>2714.95</v>
      </c>
      <c r="G873" s="360" t="s">
        <v>1570</v>
      </c>
      <c r="H873" s="360" t="s">
        <v>124</v>
      </c>
      <c r="I873" s="364" t="s">
        <v>1569</v>
      </c>
      <c r="J873" s="363" t="s">
        <v>629</v>
      </c>
      <c r="K873" s="364" t="s">
        <v>1235</v>
      </c>
      <c r="L873" s="363">
        <v>756514018</v>
      </c>
      <c r="M873" s="382">
        <v>44609</v>
      </c>
      <c r="N873" s="70">
        <f t="shared" si="77"/>
        <v>2</v>
      </c>
      <c r="O873" s="70">
        <f t="shared" si="78"/>
        <v>2</v>
      </c>
      <c r="P873" s="135" t="str">
        <f t="shared" si="79"/>
        <v>Gastos_com_Pessoal</v>
      </c>
    </row>
    <row r="874" spans="1:16" ht="25.5" x14ac:dyDescent="0.2">
      <c r="A874" s="374">
        <f t="shared" si="80"/>
        <v>871</v>
      </c>
      <c r="B874" s="358">
        <v>44609</v>
      </c>
      <c r="C874" s="383">
        <v>44562</v>
      </c>
      <c r="D874" s="360" t="s">
        <v>96</v>
      </c>
      <c r="E874" s="360" t="s">
        <v>98</v>
      </c>
      <c r="F874" s="361">
        <v>72922.67</v>
      </c>
      <c r="G874" s="360" t="s">
        <v>1571</v>
      </c>
      <c r="H874" s="360" t="s">
        <v>119</v>
      </c>
      <c r="I874" s="364" t="s">
        <v>528</v>
      </c>
      <c r="J874" s="363" t="s">
        <v>629</v>
      </c>
      <c r="K874" s="364" t="s">
        <v>1449</v>
      </c>
      <c r="L874" s="363" t="s">
        <v>553</v>
      </c>
      <c r="M874" s="382">
        <v>44609</v>
      </c>
      <c r="N874" s="70">
        <f t="shared" ref="N874:N937" si="81">IF(B874=0,0,IF(YEAR(B874)=$O$1,MONTH(B874)-$N$1+1,(YEAR(B874)-$O$1)*12-$N$1+1+MONTH(B874)))</f>
        <v>2</v>
      </c>
      <c r="O874" s="70">
        <f t="shared" ref="O874:O937" si="82">IF(C874=0,0,IF(YEAR(C874)=$O$1,MONTH(C874)-$N$1+1,(YEAR(C874)-$O$1)*12-$N$1+1+MONTH(C874)))</f>
        <v>1</v>
      </c>
      <c r="P874" s="135" t="str">
        <f t="shared" ref="P874:P937" si="83">SUBSTITUTE(D874," ","_")</f>
        <v>Gastos_com_Pessoal</v>
      </c>
    </row>
    <row r="875" spans="1:16" ht="25.5" x14ac:dyDescent="0.2">
      <c r="A875" s="374">
        <f t="shared" si="80"/>
        <v>872</v>
      </c>
      <c r="B875" s="358">
        <v>44609</v>
      </c>
      <c r="C875" s="383">
        <v>44562</v>
      </c>
      <c r="D875" s="360" t="s">
        <v>96</v>
      </c>
      <c r="E875" s="360" t="s">
        <v>98</v>
      </c>
      <c r="F875" s="361">
        <v>237650.88</v>
      </c>
      <c r="G875" s="360" t="s">
        <v>1572</v>
      </c>
      <c r="H875" s="360" t="s">
        <v>119</v>
      </c>
      <c r="I875" s="364" t="s">
        <v>970</v>
      </c>
      <c r="J875" s="363" t="s">
        <v>629</v>
      </c>
      <c r="K875" s="364" t="s">
        <v>950</v>
      </c>
      <c r="L875" s="363" t="s">
        <v>1573</v>
      </c>
      <c r="M875" s="382">
        <v>44609</v>
      </c>
      <c r="N875" s="70">
        <f t="shared" si="81"/>
        <v>2</v>
      </c>
      <c r="O875" s="70">
        <f t="shared" si="82"/>
        <v>1</v>
      </c>
      <c r="P875" s="135" t="str">
        <f t="shared" si="83"/>
        <v>Gastos_com_Pessoal</v>
      </c>
    </row>
    <row r="876" spans="1:16" ht="25.5" x14ac:dyDescent="0.2">
      <c r="A876" s="374">
        <f t="shared" si="80"/>
        <v>873</v>
      </c>
      <c r="B876" s="358">
        <v>44609</v>
      </c>
      <c r="C876" s="383">
        <v>44562</v>
      </c>
      <c r="D876" s="360" t="s">
        <v>107</v>
      </c>
      <c r="E876" s="360" t="s">
        <v>282</v>
      </c>
      <c r="F876" s="361">
        <v>605</v>
      </c>
      <c r="G876" s="360" t="s">
        <v>1574</v>
      </c>
      <c r="H876" s="360" t="s">
        <v>119</v>
      </c>
      <c r="I876" s="364" t="s">
        <v>970</v>
      </c>
      <c r="J876" s="363" t="s">
        <v>609</v>
      </c>
      <c r="K876" s="364" t="s">
        <v>950</v>
      </c>
      <c r="L876" s="363" t="s">
        <v>1575</v>
      </c>
      <c r="M876" s="382">
        <v>44609</v>
      </c>
      <c r="N876" s="70">
        <f t="shared" si="81"/>
        <v>2</v>
      </c>
      <c r="O876" s="70">
        <f t="shared" si="82"/>
        <v>1</v>
      </c>
      <c r="P876" s="135" t="str">
        <f t="shared" si="83"/>
        <v>Gastos_Gerais</v>
      </c>
    </row>
    <row r="877" spans="1:16" ht="25.5" x14ac:dyDescent="0.2">
      <c r="A877" s="374">
        <f t="shared" si="80"/>
        <v>874</v>
      </c>
      <c r="B877" s="358">
        <v>44609</v>
      </c>
      <c r="C877" s="383">
        <v>44593</v>
      </c>
      <c r="D877" s="360" t="s">
        <v>96</v>
      </c>
      <c r="E877" s="360" t="s">
        <v>177</v>
      </c>
      <c r="F877" s="361">
        <v>1523.59</v>
      </c>
      <c r="G877" s="360" t="s">
        <v>1321</v>
      </c>
      <c r="H877" s="360" t="s">
        <v>588</v>
      </c>
      <c r="I877" s="364" t="s">
        <v>1553</v>
      </c>
      <c r="J877" s="363" t="s">
        <v>848</v>
      </c>
      <c r="K877" s="364" t="s">
        <v>849</v>
      </c>
      <c r="L877" s="363" t="s">
        <v>1576</v>
      </c>
      <c r="M877" s="382">
        <v>44609</v>
      </c>
      <c r="N877" s="70">
        <f t="shared" si="81"/>
        <v>2</v>
      </c>
      <c r="O877" s="70">
        <f t="shared" si="82"/>
        <v>2</v>
      </c>
      <c r="P877" s="135" t="str">
        <f t="shared" si="83"/>
        <v>Gastos_com_Pessoal</v>
      </c>
    </row>
    <row r="878" spans="1:16" ht="25.5" x14ac:dyDescent="0.2">
      <c r="A878" s="374">
        <f t="shared" si="80"/>
        <v>875</v>
      </c>
      <c r="B878" s="358">
        <v>44609</v>
      </c>
      <c r="C878" s="383">
        <v>44593</v>
      </c>
      <c r="D878" s="360" t="s">
        <v>96</v>
      </c>
      <c r="E878" s="360" t="s">
        <v>177</v>
      </c>
      <c r="F878" s="361">
        <v>611.11</v>
      </c>
      <c r="G878" s="360" t="s">
        <v>1321</v>
      </c>
      <c r="H878" s="360" t="s">
        <v>130</v>
      </c>
      <c r="I878" s="364" t="s">
        <v>1554</v>
      </c>
      <c r="J878" s="363" t="s">
        <v>848</v>
      </c>
      <c r="K878" s="364" t="s">
        <v>849</v>
      </c>
      <c r="L878" s="363" t="s">
        <v>1577</v>
      </c>
      <c r="M878" s="382">
        <v>44609</v>
      </c>
      <c r="N878" s="70">
        <f t="shared" si="81"/>
        <v>2</v>
      </c>
      <c r="O878" s="70">
        <f t="shared" si="82"/>
        <v>2</v>
      </c>
      <c r="P878" s="135" t="str">
        <f t="shared" si="83"/>
        <v>Gastos_com_Pessoal</v>
      </c>
    </row>
    <row r="879" spans="1:16" ht="36" x14ac:dyDescent="0.2">
      <c r="A879" s="374">
        <f t="shared" si="80"/>
        <v>876</v>
      </c>
      <c r="B879" s="358">
        <v>44609</v>
      </c>
      <c r="C879" s="383">
        <v>44562</v>
      </c>
      <c r="D879" s="360" t="s">
        <v>107</v>
      </c>
      <c r="E879" s="360" t="s">
        <v>282</v>
      </c>
      <c r="F879" s="361">
        <v>552.96</v>
      </c>
      <c r="G879" s="360" t="s">
        <v>1578</v>
      </c>
      <c r="H879" s="360" t="s">
        <v>119</v>
      </c>
      <c r="I879" s="364" t="s">
        <v>949</v>
      </c>
      <c r="J879" s="363" t="s">
        <v>609</v>
      </c>
      <c r="K879" s="364" t="s">
        <v>950</v>
      </c>
      <c r="L879" s="363">
        <v>1708</v>
      </c>
      <c r="M879" s="382">
        <v>44546</v>
      </c>
      <c r="N879" s="70">
        <f t="shared" si="81"/>
        <v>2</v>
      </c>
      <c r="O879" s="70">
        <f t="shared" si="82"/>
        <v>1</v>
      </c>
      <c r="P879" s="135" t="str">
        <f t="shared" si="83"/>
        <v>Gastos_Gerais</v>
      </c>
    </row>
    <row r="880" spans="1:16" ht="25.5" x14ac:dyDescent="0.2">
      <c r="A880" s="374">
        <f t="shared" si="80"/>
        <v>877</v>
      </c>
      <c r="B880" s="358">
        <v>44609</v>
      </c>
      <c r="C880" s="383">
        <v>44593</v>
      </c>
      <c r="D880" s="360" t="s">
        <v>96</v>
      </c>
      <c r="E880" s="360" t="s">
        <v>177</v>
      </c>
      <c r="F880" s="361">
        <v>1917.74</v>
      </c>
      <c r="G880" s="360" t="s">
        <v>1321</v>
      </c>
      <c r="H880" s="360" t="s">
        <v>131</v>
      </c>
      <c r="I880" s="364" t="s">
        <v>1487</v>
      </c>
      <c r="J880" s="363" t="s">
        <v>848</v>
      </c>
      <c r="K880" s="364" t="s">
        <v>849</v>
      </c>
      <c r="L880" s="363" t="s">
        <v>1579</v>
      </c>
      <c r="M880" s="382">
        <v>44609</v>
      </c>
      <c r="N880" s="70">
        <f t="shared" si="81"/>
        <v>2</v>
      </c>
      <c r="O880" s="70">
        <f t="shared" si="82"/>
        <v>2</v>
      </c>
      <c r="P880" s="135" t="str">
        <f t="shared" si="83"/>
        <v>Gastos_com_Pessoal</v>
      </c>
    </row>
    <row r="881" spans="1:16" ht="25.5" x14ac:dyDescent="0.2">
      <c r="A881" s="374">
        <f t="shared" si="80"/>
        <v>878</v>
      </c>
      <c r="B881" s="358">
        <v>44609</v>
      </c>
      <c r="C881" s="383">
        <v>44593</v>
      </c>
      <c r="D881" s="360" t="s">
        <v>96</v>
      </c>
      <c r="E881" s="360" t="s">
        <v>177</v>
      </c>
      <c r="F881" s="361">
        <v>613.86</v>
      </c>
      <c r="G881" s="360" t="s">
        <v>1321</v>
      </c>
      <c r="H881" s="360" t="s">
        <v>130</v>
      </c>
      <c r="I881" s="364" t="s">
        <v>1555</v>
      </c>
      <c r="J881" s="363" t="s">
        <v>848</v>
      </c>
      <c r="K881" s="364" t="s">
        <v>849</v>
      </c>
      <c r="L881" s="363" t="s">
        <v>1580</v>
      </c>
      <c r="M881" s="382">
        <v>44609</v>
      </c>
      <c r="N881" s="70">
        <f t="shared" si="81"/>
        <v>2</v>
      </c>
      <c r="O881" s="70">
        <f t="shared" si="82"/>
        <v>2</v>
      </c>
      <c r="P881" s="135" t="str">
        <f t="shared" si="83"/>
        <v>Gastos_com_Pessoal</v>
      </c>
    </row>
    <row r="882" spans="1:16" ht="36" x14ac:dyDescent="0.2">
      <c r="A882" s="374">
        <f t="shared" si="80"/>
        <v>879</v>
      </c>
      <c r="B882" s="358">
        <v>44609</v>
      </c>
      <c r="C882" s="383">
        <v>44562</v>
      </c>
      <c r="D882" s="360" t="s">
        <v>107</v>
      </c>
      <c r="E882" s="360" t="s">
        <v>282</v>
      </c>
      <c r="F882" s="361">
        <v>1714.17</v>
      </c>
      <c r="G882" s="360" t="s">
        <v>1581</v>
      </c>
      <c r="H882" s="360" t="s">
        <v>119</v>
      </c>
      <c r="I882" s="364" t="s">
        <v>949</v>
      </c>
      <c r="J882" s="363" t="s">
        <v>609</v>
      </c>
      <c r="K882" s="364" t="s">
        <v>950</v>
      </c>
      <c r="L882" s="363">
        <v>5952</v>
      </c>
      <c r="M882" s="382">
        <v>44609</v>
      </c>
      <c r="N882" s="70">
        <f t="shared" si="81"/>
        <v>2</v>
      </c>
      <c r="O882" s="70">
        <f t="shared" si="82"/>
        <v>1</v>
      </c>
      <c r="P882" s="135" t="str">
        <f t="shared" si="83"/>
        <v>Gastos_Gerais</v>
      </c>
    </row>
    <row r="883" spans="1:16" ht="36" x14ac:dyDescent="0.2">
      <c r="A883" s="374">
        <f t="shared" si="80"/>
        <v>880</v>
      </c>
      <c r="B883" s="358">
        <v>44609</v>
      </c>
      <c r="C883" s="383">
        <v>44593</v>
      </c>
      <c r="D883" s="360" t="s">
        <v>96</v>
      </c>
      <c r="E883" s="360" t="s">
        <v>98</v>
      </c>
      <c r="F883" s="361">
        <v>1479.16</v>
      </c>
      <c r="G883" s="360" t="s">
        <v>1582</v>
      </c>
      <c r="H883" s="360" t="s">
        <v>124</v>
      </c>
      <c r="I883" s="364" t="s">
        <v>741</v>
      </c>
      <c r="J883" s="363" t="s">
        <v>629</v>
      </c>
      <c r="K883" s="364" t="s">
        <v>672</v>
      </c>
      <c r="L883" s="363" t="s">
        <v>1583</v>
      </c>
      <c r="M883" s="382">
        <v>44609</v>
      </c>
      <c r="N883" s="70">
        <f t="shared" si="81"/>
        <v>2</v>
      </c>
      <c r="O883" s="70">
        <f t="shared" si="82"/>
        <v>2</v>
      </c>
      <c r="P883" s="135" t="str">
        <f t="shared" si="83"/>
        <v>Gastos_com_Pessoal</v>
      </c>
    </row>
    <row r="884" spans="1:16" ht="60" x14ac:dyDescent="0.2">
      <c r="A884" s="374">
        <f t="shared" si="80"/>
        <v>881</v>
      </c>
      <c r="B884" s="358">
        <v>44609</v>
      </c>
      <c r="C884" s="383">
        <v>44593</v>
      </c>
      <c r="D884" s="360" t="s">
        <v>107</v>
      </c>
      <c r="E884" s="360" t="s">
        <v>370</v>
      </c>
      <c r="F884" s="361">
        <v>-15.15</v>
      </c>
      <c r="G884" s="360" t="s">
        <v>1482</v>
      </c>
      <c r="H884" s="360" t="s">
        <v>119</v>
      </c>
      <c r="I884" s="364" t="s">
        <v>551</v>
      </c>
      <c r="J884" s="363" t="s">
        <v>629</v>
      </c>
      <c r="K884" s="364" t="s">
        <v>883</v>
      </c>
      <c r="L884" s="363" t="s">
        <v>553</v>
      </c>
      <c r="M884" s="382">
        <v>44609</v>
      </c>
      <c r="N884" s="70">
        <f t="shared" si="81"/>
        <v>2</v>
      </c>
      <c r="O884" s="70">
        <f t="shared" si="82"/>
        <v>2</v>
      </c>
      <c r="P884" s="135" t="str">
        <f t="shared" si="83"/>
        <v>Gastos_Gerais</v>
      </c>
    </row>
    <row r="885" spans="1:16" ht="25.5" x14ac:dyDescent="0.2">
      <c r="A885" s="374">
        <f t="shared" si="80"/>
        <v>882</v>
      </c>
      <c r="B885" s="358">
        <v>44610</v>
      </c>
      <c r="C885" s="383">
        <v>44562</v>
      </c>
      <c r="D885" s="360" t="s">
        <v>107</v>
      </c>
      <c r="E885" s="360" t="s">
        <v>290</v>
      </c>
      <c r="F885" s="361">
        <v>3107.59</v>
      </c>
      <c r="G885" s="360" t="s">
        <v>1584</v>
      </c>
      <c r="H885" s="360" t="s">
        <v>123</v>
      </c>
      <c r="I885" s="364" t="s">
        <v>865</v>
      </c>
      <c r="J885" s="363" t="s">
        <v>609</v>
      </c>
      <c r="K885" s="364" t="s">
        <v>420</v>
      </c>
      <c r="L885" s="363">
        <v>14722</v>
      </c>
      <c r="M885" s="382">
        <v>44582</v>
      </c>
      <c r="N885" s="70">
        <f t="shared" si="81"/>
        <v>2</v>
      </c>
      <c r="O885" s="70">
        <f t="shared" si="82"/>
        <v>1</v>
      </c>
      <c r="P885" s="135" t="str">
        <f t="shared" si="83"/>
        <v>Gastos_Gerais</v>
      </c>
    </row>
    <row r="886" spans="1:16" ht="25.5" x14ac:dyDescent="0.2">
      <c r="A886" s="374">
        <f t="shared" si="80"/>
        <v>883</v>
      </c>
      <c r="B886" s="358">
        <v>44610</v>
      </c>
      <c r="C886" s="383">
        <v>44593</v>
      </c>
      <c r="D886" s="360" t="s">
        <v>107</v>
      </c>
      <c r="E886" s="360" t="s">
        <v>256</v>
      </c>
      <c r="F886" s="361">
        <v>3500</v>
      </c>
      <c r="G886" s="360" t="s">
        <v>1585</v>
      </c>
      <c r="H886" s="360" t="s">
        <v>120</v>
      </c>
      <c r="I886" s="364" t="s">
        <v>1010</v>
      </c>
      <c r="J886" s="363" t="s">
        <v>609</v>
      </c>
      <c r="K886" s="364" t="s">
        <v>420</v>
      </c>
      <c r="L886" s="363">
        <v>2109</v>
      </c>
      <c r="M886" s="382">
        <v>44603</v>
      </c>
      <c r="N886" s="70">
        <f t="shared" si="81"/>
        <v>2</v>
      </c>
      <c r="O886" s="70">
        <f t="shared" si="82"/>
        <v>2</v>
      </c>
      <c r="P886" s="135" t="str">
        <f t="shared" si="83"/>
        <v>Gastos_Gerais</v>
      </c>
    </row>
    <row r="887" spans="1:16" ht="48" x14ac:dyDescent="0.2">
      <c r="A887" s="374">
        <f t="shared" si="80"/>
        <v>884</v>
      </c>
      <c r="B887" s="358">
        <v>44610</v>
      </c>
      <c r="C887" s="383">
        <v>44593</v>
      </c>
      <c r="D887" s="360" t="s">
        <v>96</v>
      </c>
      <c r="E887" s="360" t="s">
        <v>187</v>
      </c>
      <c r="F887" s="361">
        <v>3969.68</v>
      </c>
      <c r="G887" s="360" t="s">
        <v>531</v>
      </c>
      <c r="H887" s="360" t="s">
        <v>119</v>
      </c>
      <c r="I887" s="364" t="s">
        <v>530</v>
      </c>
      <c r="J887" s="363" t="s">
        <v>609</v>
      </c>
      <c r="K887" s="364" t="s">
        <v>420</v>
      </c>
      <c r="L887" s="363">
        <v>2022299</v>
      </c>
      <c r="M887" s="382">
        <v>44601</v>
      </c>
      <c r="N887" s="70">
        <f t="shared" si="81"/>
        <v>2</v>
      </c>
      <c r="O887" s="70">
        <f t="shared" si="82"/>
        <v>2</v>
      </c>
      <c r="P887" s="135" t="str">
        <f t="shared" si="83"/>
        <v>Gastos_com_Pessoal</v>
      </c>
    </row>
    <row r="888" spans="1:16" ht="25.5" x14ac:dyDescent="0.2">
      <c r="A888" s="374">
        <f t="shared" si="80"/>
        <v>885</v>
      </c>
      <c r="B888" s="358">
        <v>44610</v>
      </c>
      <c r="C888" s="383">
        <v>44593</v>
      </c>
      <c r="D888" s="360" t="s">
        <v>107</v>
      </c>
      <c r="E888" s="360" t="s">
        <v>226</v>
      </c>
      <c r="F888" s="361">
        <v>129.99</v>
      </c>
      <c r="G888" s="360" t="s">
        <v>1586</v>
      </c>
      <c r="H888" s="360" t="s">
        <v>127</v>
      </c>
      <c r="I888" s="364" t="s">
        <v>953</v>
      </c>
      <c r="J888" s="363" t="s">
        <v>609</v>
      </c>
      <c r="K888" s="364" t="s">
        <v>610</v>
      </c>
      <c r="L888" s="363" t="s">
        <v>1587</v>
      </c>
      <c r="M888" s="382">
        <v>44610</v>
      </c>
      <c r="N888" s="70">
        <f t="shared" si="81"/>
        <v>2</v>
      </c>
      <c r="O888" s="70">
        <f t="shared" si="82"/>
        <v>2</v>
      </c>
      <c r="P888" s="135" t="str">
        <f t="shared" si="83"/>
        <v>Gastos_Gerais</v>
      </c>
    </row>
    <row r="889" spans="1:16" ht="25.5" x14ac:dyDescent="0.2">
      <c r="A889" s="374">
        <f t="shared" si="80"/>
        <v>886</v>
      </c>
      <c r="B889" s="358">
        <v>44610</v>
      </c>
      <c r="C889" s="383">
        <v>44593</v>
      </c>
      <c r="D889" s="360" t="s">
        <v>96</v>
      </c>
      <c r="E889" s="360" t="s">
        <v>204</v>
      </c>
      <c r="F889" s="361">
        <v>17987.41</v>
      </c>
      <c r="G889" s="360" t="s">
        <v>1588</v>
      </c>
      <c r="H889" s="360" t="s">
        <v>119</v>
      </c>
      <c r="I889" s="364" t="s">
        <v>945</v>
      </c>
      <c r="J889" s="363" t="s">
        <v>609</v>
      </c>
      <c r="K889" s="364" t="s">
        <v>420</v>
      </c>
      <c r="L889" s="363">
        <v>290189</v>
      </c>
      <c r="M889" s="382">
        <v>44593</v>
      </c>
      <c r="N889" s="70">
        <f t="shared" si="81"/>
        <v>2</v>
      </c>
      <c r="O889" s="70">
        <f t="shared" si="82"/>
        <v>2</v>
      </c>
      <c r="P889" s="135" t="str">
        <f t="shared" si="83"/>
        <v>Gastos_com_Pessoal</v>
      </c>
    </row>
    <row r="890" spans="1:16" ht="25.5" x14ac:dyDescent="0.2">
      <c r="A890" s="374">
        <f t="shared" si="80"/>
        <v>887</v>
      </c>
      <c r="B890" s="358">
        <v>44610</v>
      </c>
      <c r="C890" s="383">
        <v>44593</v>
      </c>
      <c r="D890" s="360" t="s">
        <v>107</v>
      </c>
      <c r="E890" s="360" t="s">
        <v>224</v>
      </c>
      <c r="F890" s="361">
        <v>15474.61</v>
      </c>
      <c r="G890" s="360" t="s">
        <v>649</v>
      </c>
      <c r="H890" s="360" t="s">
        <v>121</v>
      </c>
      <c r="I890" s="364" t="s">
        <v>899</v>
      </c>
      <c r="J890" s="363" t="s">
        <v>609</v>
      </c>
      <c r="K890" s="364" t="s">
        <v>610</v>
      </c>
      <c r="L890" s="363" t="s">
        <v>1589</v>
      </c>
      <c r="M890" s="382">
        <v>44610</v>
      </c>
      <c r="N890" s="70">
        <f t="shared" si="81"/>
        <v>2</v>
      </c>
      <c r="O890" s="70">
        <f t="shared" si="82"/>
        <v>2</v>
      </c>
      <c r="P890" s="135" t="str">
        <f t="shared" si="83"/>
        <v>Gastos_Gerais</v>
      </c>
    </row>
    <row r="891" spans="1:16" ht="25.5" x14ac:dyDescent="0.2">
      <c r="A891" s="374">
        <f t="shared" si="80"/>
        <v>888</v>
      </c>
      <c r="B891" s="358">
        <v>44610</v>
      </c>
      <c r="C891" s="383">
        <v>44593</v>
      </c>
      <c r="D891" s="360" t="s">
        <v>107</v>
      </c>
      <c r="E891" s="360" t="s">
        <v>230</v>
      </c>
      <c r="F891" s="361">
        <v>771.99</v>
      </c>
      <c r="G891" s="360" t="s">
        <v>763</v>
      </c>
      <c r="H891" s="360" t="s">
        <v>588</v>
      </c>
      <c r="I891" s="364" t="s">
        <v>654</v>
      </c>
      <c r="J891" s="363" t="s">
        <v>609</v>
      </c>
      <c r="K891" s="364" t="s">
        <v>610</v>
      </c>
      <c r="L891" s="363" t="s">
        <v>1590</v>
      </c>
      <c r="M891" s="382">
        <v>44610</v>
      </c>
      <c r="N891" s="70">
        <f t="shared" si="81"/>
        <v>2</v>
      </c>
      <c r="O891" s="70">
        <f t="shared" si="82"/>
        <v>2</v>
      </c>
      <c r="P891" s="135" t="str">
        <f t="shared" si="83"/>
        <v>Gastos_Gerais</v>
      </c>
    </row>
    <row r="892" spans="1:16" ht="36" x14ac:dyDescent="0.2">
      <c r="A892" s="374">
        <f t="shared" si="80"/>
        <v>889</v>
      </c>
      <c r="B892" s="358">
        <v>44610</v>
      </c>
      <c r="C892" s="383">
        <v>44593</v>
      </c>
      <c r="D892" s="360" t="s">
        <v>107</v>
      </c>
      <c r="E892" s="360" t="s">
        <v>366</v>
      </c>
      <c r="F892" s="361">
        <v>948.81</v>
      </c>
      <c r="G892" s="360" t="s">
        <v>978</v>
      </c>
      <c r="H892" s="360" t="s">
        <v>588</v>
      </c>
      <c r="I892" s="364" t="s">
        <v>979</v>
      </c>
      <c r="J892" s="363" t="s">
        <v>609</v>
      </c>
      <c r="K892" s="364" t="s">
        <v>420</v>
      </c>
      <c r="L892" s="363">
        <v>1469</v>
      </c>
      <c r="M892" s="382">
        <v>44595</v>
      </c>
      <c r="N892" s="70">
        <f t="shared" si="81"/>
        <v>2</v>
      </c>
      <c r="O892" s="70">
        <f t="shared" si="82"/>
        <v>2</v>
      </c>
      <c r="P892" s="135" t="str">
        <f t="shared" si="83"/>
        <v>Gastos_Gerais</v>
      </c>
    </row>
    <row r="893" spans="1:16" ht="25.5" x14ac:dyDescent="0.2">
      <c r="A893" s="374">
        <f t="shared" si="80"/>
        <v>890</v>
      </c>
      <c r="B893" s="358">
        <v>44610</v>
      </c>
      <c r="C893" s="383">
        <v>44593</v>
      </c>
      <c r="D893" s="360" t="s">
        <v>107</v>
      </c>
      <c r="E893" s="360" t="s">
        <v>226</v>
      </c>
      <c r="F893" s="361">
        <v>129.99</v>
      </c>
      <c r="G893" s="360" t="s">
        <v>1586</v>
      </c>
      <c r="H893" s="360" t="s">
        <v>130</v>
      </c>
      <c r="I893" s="364" t="s">
        <v>953</v>
      </c>
      <c r="J893" s="363" t="s">
        <v>609</v>
      </c>
      <c r="K893" s="364" t="s">
        <v>610</v>
      </c>
      <c r="L893" s="363" t="s">
        <v>1591</v>
      </c>
      <c r="M893" s="382">
        <v>44610</v>
      </c>
      <c r="N893" s="70">
        <f t="shared" si="81"/>
        <v>2</v>
      </c>
      <c r="O893" s="70">
        <f t="shared" si="82"/>
        <v>2</v>
      </c>
      <c r="P893" s="135" t="str">
        <f t="shared" si="83"/>
        <v>Gastos_Gerais</v>
      </c>
    </row>
    <row r="894" spans="1:16" ht="25.5" x14ac:dyDescent="0.2">
      <c r="A894" s="374">
        <f t="shared" ref="A894:A950" si="84">IF(B894="","",ROW()-ROW($A$3))</f>
        <v>891</v>
      </c>
      <c r="B894" s="358">
        <v>44610</v>
      </c>
      <c r="C894" s="383">
        <v>44593</v>
      </c>
      <c r="D894" s="360" t="s">
        <v>107</v>
      </c>
      <c r="E894" s="360" t="s">
        <v>226</v>
      </c>
      <c r="F894" s="361">
        <v>118.02</v>
      </c>
      <c r="G894" s="360" t="s">
        <v>1586</v>
      </c>
      <c r="H894" s="360" t="s">
        <v>588</v>
      </c>
      <c r="I894" s="364" t="s">
        <v>654</v>
      </c>
      <c r="J894" s="363" t="s">
        <v>609</v>
      </c>
      <c r="K894" s="364" t="s">
        <v>610</v>
      </c>
      <c r="L894" s="363" t="s">
        <v>1592</v>
      </c>
      <c r="M894" s="382">
        <v>44610</v>
      </c>
      <c r="N894" s="70">
        <f t="shared" si="81"/>
        <v>2</v>
      </c>
      <c r="O894" s="70">
        <f t="shared" si="82"/>
        <v>2</v>
      </c>
      <c r="P894" s="135" t="str">
        <f t="shared" si="83"/>
        <v>Gastos_Gerais</v>
      </c>
    </row>
    <row r="895" spans="1:16" ht="25.5" x14ac:dyDescent="0.2">
      <c r="A895" s="374">
        <f t="shared" si="84"/>
        <v>892</v>
      </c>
      <c r="B895" s="358">
        <v>44610</v>
      </c>
      <c r="C895" s="383">
        <v>44593</v>
      </c>
      <c r="D895" s="360" t="s">
        <v>107</v>
      </c>
      <c r="E895" s="360" t="s">
        <v>226</v>
      </c>
      <c r="F895" s="361">
        <v>118.02</v>
      </c>
      <c r="G895" s="360" t="s">
        <v>1586</v>
      </c>
      <c r="H895" s="360" t="s">
        <v>123</v>
      </c>
      <c r="I895" s="364" t="s">
        <v>654</v>
      </c>
      <c r="J895" s="363" t="s">
        <v>609</v>
      </c>
      <c r="K895" s="364" t="s">
        <v>610</v>
      </c>
      <c r="L895" s="363" t="s">
        <v>1593</v>
      </c>
      <c r="M895" s="382">
        <v>44610</v>
      </c>
      <c r="N895" s="70">
        <f t="shared" si="81"/>
        <v>2</v>
      </c>
      <c r="O895" s="70">
        <f t="shared" si="82"/>
        <v>2</v>
      </c>
      <c r="P895" s="135" t="str">
        <f t="shared" si="83"/>
        <v>Gastos_Gerais</v>
      </c>
    </row>
    <row r="896" spans="1:16" s="325" customFormat="1" ht="36" x14ac:dyDescent="0.2">
      <c r="A896" s="374">
        <f t="shared" si="84"/>
        <v>893</v>
      </c>
      <c r="B896" s="393">
        <v>44610</v>
      </c>
      <c r="C896" s="394">
        <v>44593</v>
      </c>
      <c r="D896" s="392" t="s">
        <v>107</v>
      </c>
      <c r="E896" s="392" t="s">
        <v>366</v>
      </c>
      <c r="F896" s="395">
        <v>1339.59</v>
      </c>
      <c r="G896" s="392" t="s">
        <v>978</v>
      </c>
      <c r="H896" s="392" t="s">
        <v>127</v>
      </c>
      <c r="I896" s="396" t="s">
        <v>979</v>
      </c>
      <c r="J896" s="396" t="s">
        <v>609</v>
      </c>
      <c r="K896" s="396" t="s">
        <v>420</v>
      </c>
      <c r="L896" s="396">
        <v>1471</v>
      </c>
      <c r="M896" s="397">
        <v>44595</v>
      </c>
      <c r="N896" s="70">
        <f t="shared" si="81"/>
        <v>2</v>
      </c>
      <c r="O896" s="70">
        <f t="shared" si="82"/>
        <v>2</v>
      </c>
      <c r="P896" s="135" t="str">
        <f t="shared" si="83"/>
        <v>Gastos_Gerais</v>
      </c>
    </row>
    <row r="897" spans="1:16" ht="25.5" x14ac:dyDescent="0.2">
      <c r="A897" s="374">
        <f t="shared" si="84"/>
        <v>894</v>
      </c>
      <c r="B897" s="358">
        <v>44610</v>
      </c>
      <c r="C897" s="383">
        <v>44562</v>
      </c>
      <c r="D897" s="360" t="s">
        <v>107</v>
      </c>
      <c r="E897" s="360" t="s">
        <v>290</v>
      </c>
      <c r="F897" s="361">
        <v>953.61</v>
      </c>
      <c r="G897" s="360" t="s">
        <v>680</v>
      </c>
      <c r="H897" s="360" t="s">
        <v>124</v>
      </c>
      <c r="I897" s="364" t="s">
        <v>1594</v>
      </c>
      <c r="J897" s="363" t="s">
        <v>609</v>
      </c>
      <c r="K897" s="364" t="s">
        <v>420</v>
      </c>
      <c r="L897" s="363">
        <v>615507</v>
      </c>
      <c r="M897" s="382">
        <v>44610</v>
      </c>
      <c r="N897" s="70">
        <f t="shared" si="81"/>
        <v>2</v>
      </c>
      <c r="O897" s="70">
        <f t="shared" si="82"/>
        <v>1</v>
      </c>
      <c r="P897" s="135" t="str">
        <f t="shared" si="83"/>
        <v>Gastos_Gerais</v>
      </c>
    </row>
    <row r="898" spans="1:16" ht="25.5" x14ac:dyDescent="0.2">
      <c r="A898" s="374">
        <f t="shared" si="84"/>
        <v>895</v>
      </c>
      <c r="B898" s="358">
        <v>44610</v>
      </c>
      <c r="C898" s="383">
        <v>44593</v>
      </c>
      <c r="D898" s="360" t="s">
        <v>107</v>
      </c>
      <c r="E898" s="360" t="s">
        <v>326</v>
      </c>
      <c r="F898" s="361">
        <v>1936.44</v>
      </c>
      <c r="G898" s="360" t="s">
        <v>1048</v>
      </c>
      <c r="H898" s="360" t="s">
        <v>119</v>
      </c>
      <c r="I898" s="364" t="s">
        <v>1049</v>
      </c>
      <c r="J898" s="363" t="s">
        <v>609</v>
      </c>
      <c r="K898" s="364" t="s">
        <v>609</v>
      </c>
      <c r="L898" s="363" t="s">
        <v>1595</v>
      </c>
      <c r="M898" s="382">
        <v>44610</v>
      </c>
      <c r="N898" s="70">
        <f t="shared" si="81"/>
        <v>2</v>
      </c>
      <c r="O898" s="70">
        <f t="shared" si="82"/>
        <v>2</v>
      </c>
      <c r="P898" s="135" t="str">
        <f t="shared" si="83"/>
        <v>Gastos_Gerais</v>
      </c>
    </row>
    <row r="899" spans="1:16" ht="25.5" x14ac:dyDescent="0.2">
      <c r="A899" s="374">
        <f t="shared" si="84"/>
        <v>896</v>
      </c>
      <c r="B899" s="358">
        <v>44610</v>
      </c>
      <c r="C899" s="383">
        <v>44593</v>
      </c>
      <c r="D899" s="360" t="s">
        <v>107</v>
      </c>
      <c r="E899" s="360" t="s">
        <v>230</v>
      </c>
      <c r="F899" s="361">
        <v>771.99</v>
      </c>
      <c r="G899" s="360" t="s">
        <v>763</v>
      </c>
      <c r="H899" s="360" t="s">
        <v>123</v>
      </c>
      <c r="I899" s="364" t="s">
        <v>654</v>
      </c>
      <c r="J899" s="363" t="s">
        <v>609</v>
      </c>
      <c r="K899" s="364" t="s">
        <v>610</v>
      </c>
      <c r="L899" s="363" t="s">
        <v>1596</v>
      </c>
      <c r="M899" s="382">
        <v>44610</v>
      </c>
      <c r="N899" s="70">
        <f t="shared" si="81"/>
        <v>2</v>
      </c>
      <c r="O899" s="70">
        <f t="shared" si="82"/>
        <v>2</v>
      </c>
      <c r="P899" s="135" t="str">
        <f t="shared" si="83"/>
        <v>Gastos_Gerais</v>
      </c>
    </row>
    <row r="900" spans="1:16" s="325" customFormat="1" ht="36" x14ac:dyDescent="0.2">
      <c r="A900" s="374">
        <f t="shared" si="84"/>
        <v>897</v>
      </c>
      <c r="B900" s="393">
        <v>44610</v>
      </c>
      <c r="C900" s="394">
        <v>44593</v>
      </c>
      <c r="D900" s="392" t="s">
        <v>107</v>
      </c>
      <c r="E900" s="392" t="s">
        <v>366</v>
      </c>
      <c r="F900" s="395">
        <v>1139.3499999999999</v>
      </c>
      <c r="G900" s="392" t="s">
        <v>978</v>
      </c>
      <c r="H900" s="392" t="s">
        <v>130</v>
      </c>
      <c r="I900" s="396" t="s">
        <v>979</v>
      </c>
      <c r="J900" s="396" t="s">
        <v>609</v>
      </c>
      <c r="K900" s="396" t="s">
        <v>420</v>
      </c>
      <c r="L900" s="396">
        <v>1472</v>
      </c>
      <c r="M900" s="397">
        <v>44595</v>
      </c>
      <c r="N900" s="70">
        <f t="shared" si="81"/>
        <v>2</v>
      </c>
      <c r="O900" s="70">
        <f t="shared" si="82"/>
        <v>2</v>
      </c>
      <c r="P900" s="135" t="str">
        <f t="shared" si="83"/>
        <v>Gastos_Gerais</v>
      </c>
    </row>
    <row r="901" spans="1:16" ht="36" x14ac:dyDescent="0.2">
      <c r="A901" s="374">
        <f t="shared" si="84"/>
        <v>898</v>
      </c>
      <c r="B901" s="358">
        <v>44610</v>
      </c>
      <c r="C901" s="383">
        <v>44593</v>
      </c>
      <c r="D901" s="360" t="s">
        <v>107</v>
      </c>
      <c r="E901" s="360" t="s">
        <v>366</v>
      </c>
      <c r="F901" s="361">
        <v>1032.56</v>
      </c>
      <c r="G901" s="360" t="s">
        <v>978</v>
      </c>
      <c r="H901" s="360" t="s">
        <v>128</v>
      </c>
      <c r="I901" s="364" t="s">
        <v>979</v>
      </c>
      <c r="J901" s="363" t="s">
        <v>609</v>
      </c>
      <c r="K901" s="364" t="s">
        <v>420</v>
      </c>
      <c r="L901" s="363">
        <v>1468</v>
      </c>
      <c r="M901" s="382">
        <v>44595</v>
      </c>
      <c r="N901" s="70">
        <f t="shared" si="81"/>
        <v>2</v>
      </c>
      <c r="O901" s="70">
        <f t="shared" si="82"/>
        <v>2</v>
      </c>
      <c r="P901" s="135" t="str">
        <f t="shared" si="83"/>
        <v>Gastos_Gerais</v>
      </c>
    </row>
    <row r="902" spans="1:16" ht="25.5" x14ac:dyDescent="0.2">
      <c r="A902" s="374">
        <f t="shared" si="84"/>
        <v>899</v>
      </c>
      <c r="B902" s="358">
        <v>44610</v>
      </c>
      <c r="C902" s="383">
        <v>44593</v>
      </c>
      <c r="D902" s="360" t="s">
        <v>107</v>
      </c>
      <c r="E902" s="360" t="s">
        <v>226</v>
      </c>
      <c r="F902" s="361">
        <v>164.48</v>
      </c>
      <c r="G902" s="360" t="s">
        <v>1586</v>
      </c>
      <c r="H902" s="360" t="s">
        <v>124</v>
      </c>
      <c r="I902" s="364" t="s">
        <v>953</v>
      </c>
      <c r="J902" s="363" t="s">
        <v>609</v>
      </c>
      <c r="K902" s="364" t="s">
        <v>610</v>
      </c>
      <c r="L902" s="363" t="s">
        <v>1597</v>
      </c>
      <c r="M902" s="382">
        <v>44610</v>
      </c>
      <c r="N902" s="70">
        <f t="shared" si="81"/>
        <v>2</v>
      </c>
      <c r="O902" s="70">
        <f t="shared" si="82"/>
        <v>2</v>
      </c>
      <c r="P902" s="135" t="str">
        <f t="shared" si="83"/>
        <v>Gastos_Gerais</v>
      </c>
    </row>
    <row r="903" spans="1:16" ht="25.5" x14ac:dyDescent="0.2">
      <c r="A903" s="374">
        <f t="shared" si="84"/>
        <v>900</v>
      </c>
      <c r="B903" s="358">
        <v>44610</v>
      </c>
      <c r="C903" s="383">
        <v>44593</v>
      </c>
      <c r="D903" s="360" t="s">
        <v>107</v>
      </c>
      <c r="E903" s="360" t="s">
        <v>226</v>
      </c>
      <c r="F903" s="361">
        <v>129.99</v>
      </c>
      <c r="G903" s="360" t="s">
        <v>1586</v>
      </c>
      <c r="H903" s="360" t="s">
        <v>121</v>
      </c>
      <c r="I903" s="364" t="s">
        <v>953</v>
      </c>
      <c r="J903" s="363" t="s">
        <v>609</v>
      </c>
      <c r="K903" s="364" t="s">
        <v>610</v>
      </c>
      <c r="L903" s="363" t="s">
        <v>1598</v>
      </c>
      <c r="M903" s="382">
        <v>44610</v>
      </c>
      <c r="N903" s="70">
        <f t="shared" si="81"/>
        <v>2</v>
      </c>
      <c r="O903" s="70">
        <f t="shared" si="82"/>
        <v>2</v>
      </c>
      <c r="P903" s="135" t="str">
        <f t="shared" si="83"/>
        <v>Gastos_Gerais</v>
      </c>
    </row>
    <row r="904" spans="1:16" ht="25.5" x14ac:dyDescent="0.2">
      <c r="A904" s="374">
        <f t="shared" si="84"/>
        <v>901</v>
      </c>
      <c r="B904" s="358">
        <v>44610</v>
      </c>
      <c r="C904" s="383">
        <v>44562</v>
      </c>
      <c r="D904" s="360" t="s">
        <v>107</v>
      </c>
      <c r="E904" s="360" t="s">
        <v>224</v>
      </c>
      <c r="F904" s="361">
        <v>31003.31</v>
      </c>
      <c r="G904" s="360" t="s">
        <v>649</v>
      </c>
      <c r="H904" s="360" t="s">
        <v>546</v>
      </c>
      <c r="I904" s="364" t="s">
        <v>1599</v>
      </c>
      <c r="J904" s="363" t="s">
        <v>609</v>
      </c>
      <c r="K904" s="364" t="s">
        <v>610</v>
      </c>
      <c r="L904" s="363" t="s">
        <v>1600</v>
      </c>
      <c r="M904" s="382">
        <v>44610</v>
      </c>
      <c r="N904" s="70">
        <f t="shared" si="81"/>
        <v>2</v>
      </c>
      <c r="O904" s="70">
        <f t="shared" si="82"/>
        <v>1</v>
      </c>
      <c r="P904" s="135" t="str">
        <f t="shared" si="83"/>
        <v>Gastos_Gerais</v>
      </c>
    </row>
    <row r="905" spans="1:16" ht="25.5" x14ac:dyDescent="0.2">
      <c r="A905" s="374">
        <f t="shared" si="84"/>
        <v>902</v>
      </c>
      <c r="B905" s="358">
        <v>44610</v>
      </c>
      <c r="C905" s="383">
        <v>44593</v>
      </c>
      <c r="D905" s="360" t="s">
        <v>107</v>
      </c>
      <c r="E905" s="360" t="s">
        <v>226</v>
      </c>
      <c r="F905" s="361">
        <v>152.13</v>
      </c>
      <c r="G905" s="360" t="s">
        <v>1586</v>
      </c>
      <c r="H905" s="360" t="s">
        <v>128</v>
      </c>
      <c r="I905" s="364" t="s">
        <v>953</v>
      </c>
      <c r="J905" s="363" t="s">
        <v>609</v>
      </c>
      <c r="K905" s="364" t="s">
        <v>610</v>
      </c>
      <c r="L905" s="363" t="s">
        <v>1601</v>
      </c>
      <c r="M905" s="382">
        <v>44610</v>
      </c>
      <c r="N905" s="70">
        <f t="shared" si="81"/>
        <v>2</v>
      </c>
      <c r="O905" s="70">
        <f t="shared" si="82"/>
        <v>2</v>
      </c>
      <c r="P905" s="135" t="str">
        <f t="shared" si="83"/>
        <v>Gastos_Gerais</v>
      </c>
    </row>
    <row r="906" spans="1:16" ht="36" x14ac:dyDescent="0.2">
      <c r="A906" s="374">
        <f t="shared" si="84"/>
        <v>903</v>
      </c>
      <c r="B906" s="358">
        <v>44610</v>
      </c>
      <c r="C906" s="383">
        <v>44593</v>
      </c>
      <c r="D906" s="360" t="s">
        <v>107</v>
      </c>
      <c r="E906" s="360" t="s">
        <v>366</v>
      </c>
      <c r="F906" s="361">
        <v>1500.24</v>
      </c>
      <c r="G906" s="360" t="s">
        <v>978</v>
      </c>
      <c r="H906" s="360" t="s">
        <v>123</v>
      </c>
      <c r="I906" s="364" t="s">
        <v>979</v>
      </c>
      <c r="J906" s="363" t="s">
        <v>609</v>
      </c>
      <c r="K906" s="364" t="s">
        <v>420</v>
      </c>
      <c r="L906" s="363">
        <v>1467</v>
      </c>
      <c r="M906" s="382">
        <v>44610</v>
      </c>
      <c r="N906" s="70">
        <f t="shared" si="81"/>
        <v>2</v>
      </c>
      <c r="O906" s="70">
        <f t="shared" si="82"/>
        <v>2</v>
      </c>
      <c r="P906" s="135" t="str">
        <f t="shared" si="83"/>
        <v>Gastos_Gerais</v>
      </c>
    </row>
    <row r="907" spans="1:16" ht="25.5" x14ac:dyDescent="0.2">
      <c r="A907" s="374">
        <f t="shared" si="84"/>
        <v>904</v>
      </c>
      <c r="B907" s="358">
        <v>44610</v>
      </c>
      <c r="C907" s="383">
        <v>44562</v>
      </c>
      <c r="D907" s="360" t="s">
        <v>107</v>
      </c>
      <c r="E907" s="360" t="s">
        <v>290</v>
      </c>
      <c r="F907" s="361">
        <v>1412.75</v>
      </c>
      <c r="G907" s="360" t="s">
        <v>1544</v>
      </c>
      <c r="H907" s="360" t="s">
        <v>588</v>
      </c>
      <c r="I907" s="364" t="s">
        <v>865</v>
      </c>
      <c r="J907" s="363" t="s">
        <v>609</v>
      </c>
      <c r="K907" s="364" t="s">
        <v>420</v>
      </c>
      <c r="L907" s="363">
        <v>14774</v>
      </c>
      <c r="M907" s="382">
        <v>44610</v>
      </c>
      <c r="N907" s="70">
        <f t="shared" si="81"/>
        <v>2</v>
      </c>
      <c r="O907" s="70">
        <f t="shared" si="82"/>
        <v>1</v>
      </c>
      <c r="P907" s="135" t="str">
        <f t="shared" si="83"/>
        <v>Gastos_Gerais</v>
      </c>
    </row>
    <row r="908" spans="1:16" ht="25.5" x14ac:dyDescent="0.2">
      <c r="A908" s="374">
        <f t="shared" si="84"/>
        <v>905</v>
      </c>
      <c r="B908" s="358">
        <v>44610</v>
      </c>
      <c r="C908" s="383">
        <v>44562</v>
      </c>
      <c r="D908" s="360" t="s">
        <v>107</v>
      </c>
      <c r="E908" s="360" t="s">
        <v>226</v>
      </c>
      <c r="F908" s="361">
        <v>102.07</v>
      </c>
      <c r="G908" s="360" t="s">
        <v>1602</v>
      </c>
      <c r="H908" s="360" t="s">
        <v>126</v>
      </c>
      <c r="I908" s="364" t="s">
        <v>654</v>
      </c>
      <c r="J908" s="363" t="s">
        <v>609</v>
      </c>
      <c r="K908" s="364" t="s">
        <v>610</v>
      </c>
      <c r="L908" s="363" t="s">
        <v>1603</v>
      </c>
      <c r="M908" s="382">
        <v>44610</v>
      </c>
      <c r="N908" s="70">
        <f t="shared" si="81"/>
        <v>2</v>
      </c>
      <c r="O908" s="70">
        <f t="shared" si="82"/>
        <v>1</v>
      </c>
      <c r="P908" s="135" t="str">
        <f t="shared" si="83"/>
        <v>Gastos_Gerais</v>
      </c>
    </row>
    <row r="909" spans="1:16" ht="25.5" x14ac:dyDescent="0.2">
      <c r="A909" s="374">
        <f t="shared" si="84"/>
        <v>906</v>
      </c>
      <c r="B909" s="358">
        <v>44610</v>
      </c>
      <c r="C909" s="383">
        <v>44593</v>
      </c>
      <c r="D909" s="360" t="s">
        <v>107</v>
      </c>
      <c r="E909" s="360" t="s">
        <v>230</v>
      </c>
      <c r="F909" s="361">
        <v>771.99</v>
      </c>
      <c r="G909" s="360" t="s">
        <v>763</v>
      </c>
      <c r="H909" s="360" t="s">
        <v>131</v>
      </c>
      <c r="I909" s="364" t="s">
        <v>654</v>
      </c>
      <c r="J909" s="363" t="s">
        <v>609</v>
      </c>
      <c r="K909" s="364" t="s">
        <v>610</v>
      </c>
      <c r="L909" s="363" t="s">
        <v>1604</v>
      </c>
      <c r="M909" s="382">
        <v>44610</v>
      </c>
      <c r="N909" s="70">
        <f t="shared" si="81"/>
        <v>2</v>
      </c>
      <c r="O909" s="70">
        <f t="shared" si="82"/>
        <v>2</v>
      </c>
      <c r="P909" s="135" t="str">
        <f t="shared" si="83"/>
        <v>Gastos_Gerais</v>
      </c>
    </row>
    <row r="910" spans="1:16" ht="36" x14ac:dyDescent="0.2">
      <c r="A910" s="374">
        <f t="shared" si="84"/>
        <v>907</v>
      </c>
      <c r="B910" s="358">
        <v>44610</v>
      </c>
      <c r="C910" s="383">
        <v>44593</v>
      </c>
      <c r="D910" s="360" t="s">
        <v>107</v>
      </c>
      <c r="E910" s="360" t="s">
        <v>366</v>
      </c>
      <c r="F910" s="361">
        <v>1076.73</v>
      </c>
      <c r="G910" s="360" t="s">
        <v>978</v>
      </c>
      <c r="H910" s="360" t="s">
        <v>126</v>
      </c>
      <c r="I910" s="364" t="s">
        <v>979</v>
      </c>
      <c r="J910" s="363" t="s">
        <v>609</v>
      </c>
      <c r="K910" s="364" t="s">
        <v>420</v>
      </c>
      <c r="L910" s="363">
        <v>1470</v>
      </c>
      <c r="M910" s="382">
        <v>44595</v>
      </c>
      <c r="N910" s="70">
        <f t="shared" si="81"/>
        <v>2</v>
      </c>
      <c r="O910" s="70">
        <f t="shared" si="82"/>
        <v>2</v>
      </c>
      <c r="P910" s="135" t="str">
        <f t="shared" si="83"/>
        <v>Gastos_Gerais</v>
      </c>
    </row>
    <row r="911" spans="1:16" ht="25.5" x14ac:dyDescent="0.2">
      <c r="A911" s="374">
        <f t="shared" si="84"/>
        <v>908</v>
      </c>
      <c r="B911" s="358">
        <v>44610</v>
      </c>
      <c r="C911" s="383">
        <v>44562</v>
      </c>
      <c r="D911" s="360" t="s">
        <v>107</v>
      </c>
      <c r="E911" s="360" t="s">
        <v>290</v>
      </c>
      <c r="F911" s="361">
        <v>2764.71</v>
      </c>
      <c r="G911" s="360" t="s">
        <v>1450</v>
      </c>
      <c r="H911" s="360" t="s">
        <v>127</v>
      </c>
      <c r="I911" s="364" t="s">
        <v>865</v>
      </c>
      <c r="J911" s="363" t="s">
        <v>609</v>
      </c>
      <c r="K911" s="364" t="s">
        <v>420</v>
      </c>
      <c r="L911" s="363">
        <v>14781</v>
      </c>
      <c r="M911" s="382">
        <v>44585</v>
      </c>
      <c r="N911" s="70">
        <f t="shared" si="81"/>
        <v>2</v>
      </c>
      <c r="O911" s="70">
        <f t="shared" si="82"/>
        <v>1</v>
      </c>
      <c r="P911" s="135" t="str">
        <f t="shared" si="83"/>
        <v>Gastos_Gerais</v>
      </c>
    </row>
    <row r="912" spans="1:16" ht="25.5" x14ac:dyDescent="0.2">
      <c r="A912" s="374">
        <f t="shared" si="84"/>
        <v>909</v>
      </c>
      <c r="B912" s="358">
        <v>44610</v>
      </c>
      <c r="C912" s="383">
        <v>44593</v>
      </c>
      <c r="D912" s="360" t="s">
        <v>107</v>
      </c>
      <c r="E912" s="360" t="s">
        <v>326</v>
      </c>
      <c r="F912" s="361">
        <v>692.86</v>
      </c>
      <c r="G912" s="360" t="s">
        <v>1048</v>
      </c>
      <c r="H912" s="360" t="s">
        <v>119</v>
      </c>
      <c r="I912" s="364" t="s">
        <v>635</v>
      </c>
      <c r="J912" s="363" t="s">
        <v>609</v>
      </c>
      <c r="K912" s="364" t="s">
        <v>609</v>
      </c>
      <c r="L912" s="363">
        <v>9464419</v>
      </c>
      <c r="M912" s="382">
        <v>44610</v>
      </c>
      <c r="N912" s="70">
        <f t="shared" si="81"/>
        <v>2</v>
      </c>
      <c r="O912" s="70">
        <f t="shared" si="82"/>
        <v>2</v>
      </c>
      <c r="P912" s="135" t="str">
        <f t="shared" si="83"/>
        <v>Gastos_Gerais</v>
      </c>
    </row>
    <row r="913" spans="1:16" ht="25.5" x14ac:dyDescent="0.2">
      <c r="A913" s="374">
        <f t="shared" si="84"/>
        <v>910</v>
      </c>
      <c r="B913" s="358">
        <v>44610</v>
      </c>
      <c r="C913" s="383">
        <v>44593</v>
      </c>
      <c r="D913" s="360" t="s">
        <v>96</v>
      </c>
      <c r="E913" s="360" t="s">
        <v>183</v>
      </c>
      <c r="F913" s="361">
        <v>818.05</v>
      </c>
      <c r="G913" s="360" t="s">
        <v>1605</v>
      </c>
      <c r="H913" s="360" t="s">
        <v>127</v>
      </c>
      <c r="I913" s="364" t="s">
        <v>1606</v>
      </c>
      <c r="J913" s="363" t="s">
        <v>629</v>
      </c>
      <c r="K913" s="364" t="s">
        <v>1235</v>
      </c>
      <c r="L913" s="363">
        <v>356711122</v>
      </c>
      <c r="M913" s="382">
        <v>44610</v>
      </c>
      <c r="N913" s="70">
        <f t="shared" si="81"/>
        <v>2</v>
      </c>
      <c r="O913" s="70">
        <f t="shared" si="82"/>
        <v>2</v>
      </c>
      <c r="P913" s="135" t="str">
        <f t="shared" si="83"/>
        <v>Gastos_com_Pessoal</v>
      </c>
    </row>
    <row r="914" spans="1:16" ht="25.5" x14ac:dyDescent="0.2">
      <c r="A914" s="374">
        <f t="shared" si="84"/>
        <v>911</v>
      </c>
      <c r="B914" s="358">
        <v>44610</v>
      </c>
      <c r="C914" s="383">
        <v>44593</v>
      </c>
      <c r="D914" s="360" t="s">
        <v>96</v>
      </c>
      <c r="E914" s="360" t="s">
        <v>181</v>
      </c>
      <c r="F914" s="361">
        <v>2346.48</v>
      </c>
      <c r="G914" s="360" t="s">
        <v>1607</v>
      </c>
      <c r="H914" s="360" t="s">
        <v>127</v>
      </c>
      <c r="I914" s="364" t="s">
        <v>1606</v>
      </c>
      <c r="J914" s="363" t="s">
        <v>629</v>
      </c>
      <c r="K914" s="364" t="s">
        <v>1235</v>
      </c>
      <c r="L914" s="363">
        <v>356711122</v>
      </c>
      <c r="M914" s="382">
        <v>44610</v>
      </c>
      <c r="N914" s="70">
        <f t="shared" si="81"/>
        <v>2</v>
      </c>
      <c r="O914" s="70">
        <f t="shared" si="82"/>
        <v>2</v>
      </c>
      <c r="P914" s="135" t="str">
        <f t="shared" si="83"/>
        <v>Gastos_com_Pessoal</v>
      </c>
    </row>
    <row r="915" spans="1:16" ht="25.5" x14ac:dyDescent="0.2">
      <c r="A915" s="374">
        <f t="shared" si="84"/>
        <v>912</v>
      </c>
      <c r="B915" s="358">
        <v>44610</v>
      </c>
      <c r="C915" s="383">
        <v>44593</v>
      </c>
      <c r="D915" s="360" t="s">
        <v>96</v>
      </c>
      <c r="E915" s="360" t="s">
        <v>183</v>
      </c>
      <c r="F915" s="361">
        <v>493.45</v>
      </c>
      <c r="G915" s="360" t="s">
        <v>1608</v>
      </c>
      <c r="H915" s="360" t="s">
        <v>127</v>
      </c>
      <c r="I915" s="364" t="s">
        <v>1609</v>
      </c>
      <c r="J915" s="363" t="s">
        <v>629</v>
      </c>
      <c r="K915" s="364" t="s">
        <v>1235</v>
      </c>
      <c r="L915" s="363">
        <v>356711122</v>
      </c>
      <c r="M915" s="382">
        <v>44610</v>
      </c>
      <c r="N915" s="70">
        <f t="shared" si="81"/>
        <v>2</v>
      </c>
      <c r="O915" s="70">
        <f t="shared" si="82"/>
        <v>2</v>
      </c>
      <c r="P915" s="135" t="str">
        <f t="shared" si="83"/>
        <v>Gastos_com_Pessoal</v>
      </c>
    </row>
    <row r="916" spans="1:16" ht="25.5" x14ac:dyDescent="0.2">
      <c r="A916" s="374">
        <f t="shared" si="84"/>
        <v>913</v>
      </c>
      <c r="B916" s="358">
        <v>44610</v>
      </c>
      <c r="C916" s="383">
        <v>44593</v>
      </c>
      <c r="D916" s="360" t="s">
        <v>96</v>
      </c>
      <c r="E916" s="360" t="s">
        <v>181</v>
      </c>
      <c r="F916" s="361">
        <v>1480.29</v>
      </c>
      <c r="G916" s="360" t="s">
        <v>1610</v>
      </c>
      <c r="H916" s="360" t="s">
        <v>127</v>
      </c>
      <c r="I916" s="364" t="s">
        <v>1609</v>
      </c>
      <c r="J916" s="363" t="s">
        <v>629</v>
      </c>
      <c r="K916" s="364" t="s">
        <v>1235</v>
      </c>
      <c r="L916" s="363">
        <v>356711122</v>
      </c>
      <c r="M916" s="382">
        <v>44610</v>
      </c>
      <c r="N916" s="70">
        <f t="shared" si="81"/>
        <v>2</v>
      </c>
      <c r="O916" s="70">
        <f t="shared" si="82"/>
        <v>2</v>
      </c>
      <c r="P916" s="135" t="str">
        <f t="shared" si="83"/>
        <v>Gastos_com_Pessoal</v>
      </c>
    </row>
    <row r="917" spans="1:16" ht="25.5" x14ac:dyDescent="0.2">
      <c r="A917" s="374">
        <f t="shared" si="84"/>
        <v>914</v>
      </c>
      <c r="B917" s="358">
        <v>44610</v>
      </c>
      <c r="C917" s="383">
        <v>44593</v>
      </c>
      <c r="D917" s="360" t="s">
        <v>96</v>
      </c>
      <c r="E917" s="360" t="s">
        <v>183</v>
      </c>
      <c r="F917" s="361">
        <v>892.82</v>
      </c>
      <c r="G917" s="360" t="s">
        <v>1611</v>
      </c>
      <c r="H917" s="360" t="s">
        <v>127</v>
      </c>
      <c r="I917" s="364" t="s">
        <v>1612</v>
      </c>
      <c r="J917" s="363" t="s">
        <v>629</v>
      </c>
      <c r="K917" s="364" t="s">
        <v>1235</v>
      </c>
      <c r="L917" s="363">
        <v>356711122</v>
      </c>
      <c r="M917" s="382">
        <v>44610</v>
      </c>
      <c r="N917" s="70">
        <f t="shared" si="81"/>
        <v>2</v>
      </c>
      <c r="O917" s="70">
        <f t="shared" si="82"/>
        <v>2</v>
      </c>
      <c r="P917" s="135" t="str">
        <f t="shared" si="83"/>
        <v>Gastos_com_Pessoal</v>
      </c>
    </row>
    <row r="918" spans="1:16" ht="25.5" x14ac:dyDescent="0.2">
      <c r="A918" s="374">
        <f t="shared" si="84"/>
        <v>915</v>
      </c>
      <c r="B918" s="358">
        <v>44610</v>
      </c>
      <c r="C918" s="383">
        <v>44593</v>
      </c>
      <c r="D918" s="360" t="s">
        <v>96</v>
      </c>
      <c r="E918" s="360" t="s">
        <v>181</v>
      </c>
      <c r="F918" s="361">
        <v>2554.61</v>
      </c>
      <c r="G918" s="360" t="s">
        <v>1613</v>
      </c>
      <c r="H918" s="360" t="s">
        <v>127</v>
      </c>
      <c r="I918" s="364" t="s">
        <v>1612</v>
      </c>
      <c r="J918" s="363" t="s">
        <v>629</v>
      </c>
      <c r="K918" s="364" t="s">
        <v>1235</v>
      </c>
      <c r="L918" s="363">
        <v>356711122</v>
      </c>
      <c r="M918" s="382">
        <v>44610</v>
      </c>
      <c r="N918" s="70">
        <f t="shared" si="81"/>
        <v>2</v>
      </c>
      <c r="O918" s="70">
        <f t="shared" si="82"/>
        <v>2</v>
      </c>
      <c r="P918" s="135" t="str">
        <f t="shared" si="83"/>
        <v>Gastos_com_Pessoal</v>
      </c>
    </row>
    <row r="919" spans="1:16" ht="25.5" x14ac:dyDescent="0.2">
      <c r="A919" s="374">
        <f t="shared" si="84"/>
        <v>916</v>
      </c>
      <c r="B919" s="358">
        <v>44610</v>
      </c>
      <c r="C919" s="383">
        <v>44593</v>
      </c>
      <c r="D919" s="360" t="s">
        <v>96</v>
      </c>
      <c r="E919" s="360" t="s">
        <v>183</v>
      </c>
      <c r="F919" s="361">
        <v>794.91</v>
      </c>
      <c r="G919" s="360" t="s">
        <v>1614</v>
      </c>
      <c r="H919" s="360" t="s">
        <v>127</v>
      </c>
      <c r="I919" s="364" t="s">
        <v>1615</v>
      </c>
      <c r="J919" s="363" t="s">
        <v>629</v>
      </c>
      <c r="K919" s="364" t="s">
        <v>1235</v>
      </c>
      <c r="L919" s="363">
        <v>356711122</v>
      </c>
      <c r="M919" s="382">
        <v>44610</v>
      </c>
      <c r="N919" s="70">
        <f t="shared" si="81"/>
        <v>2</v>
      </c>
      <c r="O919" s="70">
        <f t="shared" si="82"/>
        <v>2</v>
      </c>
      <c r="P919" s="135" t="str">
        <f t="shared" si="83"/>
        <v>Gastos_com_Pessoal</v>
      </c>
    </row>
    <row r="920" spans="1:16" ht="25.5" x14ac:dyDescent="0.2">
      <c r="A920" s="374">
        <f t="shared" si="84"/>
        <v>917</v>
      </c>
      <c r="B920" s="358">
        <v>44610</v>
      </c>
      <c r="C920" s="383">
        <v>44593</v>
      </c>
      <c r="D920" s="360" t="s">
        <v>96</v>
      </c>
      <c r="E920" s="360" t="s">
        <v>181</v>
      </c>
      <c r="F920" s="361">
        <v>2262.67</v>
      </c>
      <c r="G920" s="360" t="s">
        <v>1616</v>
      </c>
      <c r="H920" s="360" t="s">
        <v>127</v>
      </c>
      <c r="I920" s="364" t="s">
        <v>1615</v>
      </c>
      <c r="J920" s="363" t="s">
        <v>629</v>
      </c>
      <c r="K920" s="364" t="s">
        <v>1235</v>
      </c>
      <c r="L920" s="363">
        <v>356711122</v>
      </c>
      <c r="M920" s="382">
        <v>44610</v>
      </c>
      <c r="N920" s="70">
        <f t="shared" si="81"/>
        <v>2</v>
      </c>
      <c r="O920" s="70">
        <f t="shared" si="82"/>
        <v>2</v>
      </c>
      <c r="P920" s="135" t="str">
        <f t="shared" si="83"/>
        <v>Gastos_com_Pessoal</v>
      </c>
    </row>
    <row r="921" spans="1:16" ht="25.5" x14ac:dyDescent="0.2">
      <c r="A921" s="374">
        <f t="shared" si="84"/>
        <v>918</v>
      </c>
      <c r="B921" s="358">
        <v>44610</v>
      </c>
      <c r="C921" s="383">
        <v>44593</v>
      </c>
      <c r="D921" s="360" t="s">
        <v>96</v>
      </c>
      <c r="E921" s="360" t="s">
        <v>183</v>
      </c>
      <c r="F921" s="361">
        <v>854.93</v>
      </c>
      <c r="G921" s="360" t="s">
        <v>1617</v>
      </c>
      <c r="H921" s="360" t="s">
        <v>127</v>
      </c>
      <c r="I921" s="364" t="s">
        <v>1618</v>
      </c>
      <c r="J921" s="363" t="s">
        <v>629</v>
      </c>
      <c r="K921" s="364" t="s">
        <v>1235</v>
      </c>
      <c r="L921" s="363">
        <v>356711122</v>
      </c>
      <c r="M921" s="382">
        <v>44610</v>
      </c>
      <c r="N921" s="70">
        <f t="shared" si="81"/>
        <v>2</v>
      </c>
      <c r="O921" s="70">
        <f t="shared" si="82"/>
        <v>2</v>
      </c>
      <c r="P921" s="135" t="str">
        <f t="shared" si="83"/>
        <v>Gastos_com_Pessoal</v>
      </c>
    </row>
    <row r="922" spans="1:16" ht="25.5" x14ac:dyDescent="0.2">
      <c r="A922" s="374">
        <f t="shared" si="84"/>
        <v>919</v>
      </c>
      <c r="B922" s="358">
        <v>44610</v>
      </c>
      <c r="C922" s="383">
        <v>44593</v>
      </c>
      <c r="D922" s="360" t="s">
        <v>96</v>
      </c>
      <c r="E922" s="360" t="s">
        <v>181</v>
      </c>
      <c r="F922" s="361">
        <v>2406.5500000000002</v>
      </c>
      <c r="G922" s="360" t="s">
        <v>1619</v>
      </c>
      <c r="H922" s="360" t="s">
        <v>127</v>
      </c>
      <c r="I922" s="364" t="s">
        <v>1618</v>
      </c>
      <c r="J922" s="363" t="s">
        <v>629</v>
      </c>
      <c r="K922" s="364" t="s">
        <v>1235</v>
      </c>
      <c r="L922" s="363">
        <v>356711122</v>
      </c>
      <c r="M922" s="382">
        <v>44610</v>
      </c>
      <c r="N922" s="70">
        <f t="shared" si="81"/>
        <v>2</v>
      </c>
      <c r="O922" s="70">
        <f t="shared" si="82"/>
        <v>2</v>
      </c>
      <c r="P922" s="135" t="str">
        <f t="shared" si="83"/>
        <v>Gastos_com_Pessoal</v>
      </c>
    </row>
    <row r="923" spans="1:16" ht="25.5" x14ac:dyDescent="0.2">
      <c r="A923" s="374">
        <f t="shared" si="84"/>
        <v>920</v>
      </c>
      <c r="B923" s="358">
        <v>44610</v>
      </c>
      <c r="C923" s="383">
        <v>44593</v>
      </c>
      <c r="D923" s="360" t="s">
        <v>96</v>
      </c>
      <c r="E923" s="360" t="s">
        <v>183</v>
      </c>
      <c r="F923" s="361">
        <v>903.57</v>
      </c>
      <c r="G923" s="360" t="s">
        <v>1620</v>
      </c>
      <c r="H923" s="360" t="s">
        <v>121</v>
      </c>
      <c r="I923" s="364" t="s">
        <v>1621</v>
      </c>
      <c r="J923" s="363" t="s">
        <v>629</v>
      </c>
      <c r="K923" s="364" t="s">
        <v>1235</v>
      </c>
      <c r="L923" s="363">
        <v>356711122</v>
      </c>
      <c r="M923" s="382">
        <v>44610</v>
      </c>
      <c r="N923" s="70">
        <f t="shared" si="81"/>
        <v>2</v>
      </c>
      <c r="O923" s="70">
        <f t="shared" si="82"/>
        <v>2</v>
      </c>
      <c r="P923" s="135" t="str">
        <f t="shared" si="83"/>
        <v>Gastos_com_Pessoal</v>
      </c>
    </row>
    <row r="924" spans="1:16" ht="25.5" x14ac:dyDescent="0.2">
      <c r="A924" s="374">
        <f t="shared" si="84"/>
        <v>921</v>
      </c>
      <c r="B924" s="358">
        <v>44610</v>
      </c>
      <c r="C924" s="383">
        <v>44593</v>
      </c>
      <c r="D924" s="360" t="s">
        <v>96</v>
      </c>
      <c r="E924" s="360" t="s">
        <v>181</v>
      </c>
      <c r="F924" s="361">
        <v>2523.5</v>
      </c>
      <c r="G924" s="360" t="s">
        <v>1622</v>
      </c>
      <c r="H924" s="360" t="s">
        <v>121</v>
      </c>
      <c r="I924" s="364" t="s">
        <v>1621</v>
      </c>
      <c r="J924" s="363" t="s">
        <v>629</v>
      </c>
      <c r="K924" s="364" t="s">
        <v>1235</v>
      </c>
      <c r="L924" s="363">
        <v>356711122</v>
      </c>
      <c r="M924" s="382">
        <v>44610</v>
      </c>
      <c r="N924" s="70">
        <f t="shared" si="81"/>
        <v>2</v>
      </c>
      <c r="O924" s="70">
        <f t="shared" si="82"/>
        <v>2</v>
      </c>
      <c r="P924" s="135" t="str">
        <f t="shared" si="83"/>
        <v>Gastos_com_Pessoal</v>
      </c>
    </row>
    <row r="925" spans="1:16" ht="25.5" x14ac:dyDescent="0.2">
      <c r="A925" s="374">
        <f t="shared" si="84"/>
        <v>922</v>
      </c>
      <c r="B925" s="358">
        <v>44610</v>
      </c>
      <c r="C925" s="383">
        <v>44593</v>
      </c>
      <c r="D925" s="360" t="s">
        <v>96</v>
      </c>
      <c r="E925" s="360" t="s">
        <v>183</v>
      </c>
      <c r="F925" s="361">
        <v>832.1</v>
      </c>
      <c r="G925" s="360" t="s">
        <v>1623</v>
      </c>
      <c r="H925" s="360" t="s">
        <v>121</v>
      </c>
      <c r="I925" s="364" t="s">
        <v>1624</v>
      </c>
      <c r="J925" s="363" t="s">
        <v>629</v>
      </c>
      <c r="K925" s="364" t="s">
        <v>1235</v>
      </c>
      <c r="L925" s="363">
        <v>356711122</v>
      </c>
      <c r="M925" s="382">
        <v>44610</v>
      </c>
      <c r="N925" s="70">
        <f t="shared" si="81"/>
        <v>2</v>
      </c>
      <c r="O925" s="70">
        <f t="shared" si="82"/>
        <v>2</v>
      </c>
      <c r="P925" s="135" t="str">
        <f t="shared" si="83"/>
        <v>Gastos_com_Pessoal</v>
      </c>
    </row>
    <row r="926" spans="1:16" ht="25.5" x14ac:dyDescent="0.2">
      <c r="A926" s="374">
        <f t="shared" si="84"/>
        <v>923</v>
      </c>
      <c r="B926" s="358">
        <v>44610</v>
      </c>
      <c r="C926" s="383">
        <v>44593</v>
      </c>
      <c r="D926" s="360" t="s">
        <v>96</v>
      </c>
      <c r="E926" s="360" t="s">
        <v>181</v>
      </c>
      <c r="F926" s="361">
        <v>2380.36</v>
      </c>
      <c r="G926" s="360" t="s">
        <v>1625</v>
      </c>
      <c r="H926" s="360" t="s">
        <v>121</v>
      </c>
      <c r="I926" s="364" t="s">
        <v>1624</v>
      </c>
      <c r="J926" s="363" t="s">
        <v>629</v>
      </c>
      <c r="K926" s="364" t="s">
        <v>1235</v>
      </c>
      <c r="L926" s="363">
        <v>356711122</v>
      </c>
      <c r="M926" s="382">
        <v>44610</v>
      </c>
      <c r="N926" s="70">
        <f t="shared" si="81"/>
        <v>2</v>
      </c>
      <c r="O926" s="70">
        <f t="shared" si="82"/>
        <v>2</v>
      </c>
      <c r="P926" s="135" t="str">
        <f t="shared" si="83"/>
        <v>Gastos_com_Pessoal</v>
      </c>
    </row>
    <row r="927" spans="1:16" ht="25.5" x14ac:dyDescent="0.2">
      <c r="A927" s="374">
        <f t="shared" si="84"/>
        <v>924</v>
      </c>
      <c r="B927" s="358">
        <v>44610</v>
      </c>
      <c r="C927" s="383">
        <v>44593</v>
      </c>
      <c r="D927" s="360" t="s">
        <v>96</v>
      </c>
      <c r="E927" s="360" t="s">
        <v>177</v>
      </c>
      <c r="F927" s="361">
        <v>1572.51</v>
      </c>
      <c r="G927" s="360" t="s">
        <v>1321</v>
      </c>
      <c r="H927" s="360" t="s">
        <v>121</v>
      </c>
      <c r="I927" s="364" t="s">
        <v>1552</v>
      </c>
      <c r="J927" s="363" t="s">
        <v>848</v>
      </c>
      <c r="K927" s="364" t="s">
        <v>849</v>
      </c>
      <c r="L927" s="363" t="s">
        <v>1626</v>
      </c>
      <c r="M927" s="382">
        <v>44610</v>
      </c>
      <c r="N927" s="70">
        <f t="shared" si="81"/>
        <v>2</v>
      </c>
      <c r="O927" s="70">
        <f t="shared" si="82"/>
        <v>2</v>
      </c>
      <c r="P927" s="135" t="str">
        <f t="shared" si="83"/>
        <v>Gastos_com_Pessoal</v>
      </c>
    </row>
    <row r="928" spans="1:16" ht="25.5" x14ac:dyDescent="0.2">
      <c r="A928" s="374">
        <f t="shared" si="84"/>
        <v>925</v>
      </c>
      <c r="B928" s="358">
        <v>44610</v>
      </c>
      <c r="C928" s="383">
        <v>44593</v>
      </c>
      <c r="D928" s="360" t="s">
        <v>107</v>
      </c>
      <c r="E928" s="360" t="s">
        <v>294</v>
      </c>
      <c r="F928" s="361">
        <v>836</v>
      </c>
      <c r="G928" s="360" t="s">
        <v>1627</v>
      </c>
      <c r="H928" s="360" t="s">
        <v>124</v>
      </c>
      <c r="I928" s="364" t="s">
        <v>1628</v>
      </c>
      <c r="J928" s="363" t="s">
        <v>609</v>
      </c>
      <c r="K928" s="364" t="s">
        <v>420</v>
      </c>
      <c r="L928" s="363">
        <v>2119</v>
      </c>
      <c r="M928" s="382">
        <v>44608</v>
      </c>
      <c r="N928" s="70">
        <f t="shared" si="81"/>
        <v>2</v>
      </c>
      <c r="O928" s="70">
        <f t="shared" si="82"/>
        <v>2</v>
      </c>
      <c r="P928" s="135" t="str">
        <f t="shared" si="83"/>
        <v>Gastos_Gerais</v>
      </c>
    </row>
    <row r="929" spans="1:16" ht="25.5" x14ac:dyDescent="0.2">
      <c r="A929" s="374">
        <f t="shared" si="84"/>
        <v>926</v>
      </c>
      <c r="B929" s="358">
        <v>44610</v>
      </c>
      <c r="C929" s="383">
        <v>44593</v>
      </c>
      <c r="D929" s="360" t="s">
        <v>107</v>
      </c>
      <c r="E929" s="360" t="s">
        <v>358</v>
      </c>
      <c r="F929" s="361">
        <v>45</v>
      </c>
      <c r="G929" s="360" t="s">
        <v>1629</v>
      </c>
      <c r="H929" s="360" t="s">
        <v>131</v>
      </c>
      <c r="I929" s="364" t="s">
        <v>1630</v>
      </c>
      <c r="J929" s="363" t="s">
        <v>1184</v>
      </c>
      <c r="K929" s="364" t="s">
        <v>420</v>
      </c>
      <c r="L929" s="363">
        <v>253</v>
      </c>
      <c r="M929" s="382">
        <v>44609</v>
      </c>
      <c r="N929" s="70">
        <f t="shared" si="81"/>
        <v>2</v>
      </c>
      <c r="O929" s="70">
        <f t="shared" si="82"/>
        <v>2</v>
      </c>
      <c r="P929" s="135" t="str">
        <f t="shared" si="83"/>
        <v>Gastos_Gerais</v>
      </c>
    </row>
    <row r="930" spans="1:16" ht="25.5" x14ac:dyDescent="0.2">
      <c r="A930" s="374">
        <f t="shared" si="84"/>
        <v>927</v>
      </c>
      <c r="B930" s="358">
        <v>44610</v>
      </c>
      <c r="C930" s="383">
        <v>44593</v>
      </c>
      <c r="D930" s="360" t="s">
        <v>107</v>
      </c>
      <c r="E930" s="360" t="s">
        <v>296</v>
      </c>
      <c r="F930" s="361">
        <v>195</v>
      </c>
      <c r="G930" s="360" t="s">
        <v>1631</v>
      </c>
      <c r="H930" s="360" t="s">
        <v>120</v>
      </c>
      <c r="I930" s="364" t="s">
        <v>1632</v>
      </c>
      <c r="J930" s="363" t="s">
        <v>1184</v>
      </c>
      <c r="K930" s="364" t="s">
        <v>420</v>
      </c>
      <c r="L930" s="363">
        <v>202215</v>
      </c>
      <c r="M930" s="382">
        <v>44610</v>
      </c>
      <c r="N930" s="70">
        <f t="shared" si="81"/>
        <v>2</v>
      </c>
      <c r="O930" s="70">
        <f t="shared" si="82"/>
        <v>2</v>
      </c>
      <c r="P930" s="135" t="str">
        <f t="shared" si="83"/>
        <v>Gastos_Gerais</v>
      </c>
    </row>
    <row r="931" spans="1:16" ht="25.5" x14ac:dyDescent="0.2">
      <c r="A931" s="374">
        <f t="shared" si="84"/>
        <v>928</v>
      </c>
      <c r="B931" s="358">
        <v>44613</v>
      </c>
      <c r="C931" s="383">
        <v>44593</v>
      </c>
      <c r="D931" s="360" t="s">
        <v>107</v>
      </c>
      <c r="E931" s="360" t="s">
        <v>320</v>
      </c>
      <c r="F931" s="361">
        <v>1000</v>
      </c>
      <c r="G931" s="360" t="s">
        <v>1633</v>
      </c>
      <c r="H931" s="360" t="s">
        <v>121</v>
      </c>
      <c r="I931" s="364" t="s">
        <v>626</v>
      </c>
      <c r="J931" s="363" t="s">
        <v>609</v>
      </c>
      <c r="K931" s="364" t="s">
        <v>609</v>
      </c>
      <c r="L931" s="363" t="s">
        <v>1634</v>
      </c>
      <c r="M931" s="382">
        <v>44610</v>
      </c>
      <c r="N931" s="70">
        <f t="shared" si="81"/>
        <v>2</v>
      </c>
      <c r="O931" s="70">
        <f t="shared" si="82"/>
        <v>2</v>
      </c>
      <c r="P931" s="135" t="str">
        <f t="shared" si="83"/>
        <v>Gastos_Gerais</v>
      </c>
    </row>
    <row r="932" spans="1:16" ht="25.5" x14ac:dyDescent="0.2">
      <c r="A932" s="374">
        <f t="shared" si="84"/>
        <v>929</v>
      </c>
      <c r="B932" s="358">
        <v>44613</v>
      </c>
      <c r="C932" s="383">
        <v>44593</v>
      </c>
      <c r="D932" s="360" t="s">
        <v>107</v>
      </c>
      <c r="E932" s="360" t="s">
        <v>294</v>
      </c>
      <c r="F932" s="361">
        <v>37682.15</v>
      </c>
      <c r="G932" s="360" t="s">
        <v>687</v>
      </c>
      <c r="H932" s="360" t="s">
        <v>127</v>
      </c>
      <c r="I932" s="364" t="s">
        <v>558</v>
      </c>
      <c r="J932" s="363" t="s">
        <v>609</v>
      </c>
      <c r="K932" s="364" t="s">
        <v>420</v>
      </c>
      <c r="L932" s="363">
        <v>90</v>
      </c>
      <c r="M932" s="382">
        <v>44608</v>
      </c>
      <c r="N932" s="70">
        <f t="shared" si="81"/>
        <v>2</v>
      </c>
      <c r="O932" s="70">
        <f t="shared" si="82"/>
        <v>2</v>
      </c>
      <c r="P932" s="135" t="str">
        <f t="shared" si="83"/>
        <v>Gastos_Gerais</v>
      </c>
    </row>
    <row r="933" spans="1:16" ht="25.5" x14ac:dyDescent="0.2">
      <c r="A933" s="374">
        <f t="shared" si="84"/>
        <v>930</v>
      </c>
      <c r="B933" s="358">
        <v>44613</v>
      </c>
      <c r="C933" s="383">
        <v>44593</v>
      </c>
      <c r="D933" s="360" t="s">
        <v>107</v>
      </c>
      <c r="E933" s="360" t="s">
        <v>300</v>
      </c>
      <c r="F933" s="361">
        <v>1499.93</v>
      </c>
      <c r="G933" s="360" t="s">
        <v>1384</v>
      </c>
      <c r="H933" s="360" t="s">
        <v>588</v>
      </c>
      <c r="I933" s="364" t="s">
        <v>772</v>
      </c>
      <c r="J933" s="363" t="s">
        <v>609</v>
      </c>
      <c r="K933" s="364" t="s">
        <v>420</v>
      </c>
      <c r="L933" s="363">
        <v>140961</v>
      </c>
      <c r="M933" s="382">
        <v>44593</v>
      </c>
      <c r="N933" s="70">
        <f t="shared" si="81"/>
        <v>2</v>
      </c>
      <c r="O933" s="70">
        <f t="shared" si="82"/>
        <v>2</v>
      </c>
      <c r="P933" s="135" t="str">
        <f t="shared" si="83"/>
        <v>Gastos_Gerais</v>
      </c>
    </row>
    <row r="934" spans="1:16" ht="25.5" x14ac:dyDescent="0.2">
      <c r="A934" s="374">
        <f t="shared" si="84"/>
        <v>931</v>
      </c>
      <c r="B934" s="358">
        <v>44613</v>
      </c>
      <c r="C934" s="383">
        <v>44593</v>
      </c>
      <c r="D934" s="360" t="s">
        <v>107</v>
      </c>
      <c r="E934" s="360" t="s">
        <v>294</v>
      </c>
      <c r="F934" s="361">
        <v>24099.17</v>
      </c>
      <c r="G934" s="360" t="s">
        <v>686</v>
      </c>
      <c r="H934" s="360" t="s">
        <v>126</v>
      </c>
      <c r="I934" s="364" t="s">
        <v>558</v>
      </c>
      <c r="J934" s="363" t="s">
        <v>609</v>
      </c>
      <c r="K934" s="364" t="s">
        <v>420</v>
      </c>
      <c r="L934" s="363">
        <v>95</v>
      </c>
      <c r="M934" s="382">
        <v>44609</v>
      </c>
      <c r="N934" s="70">
        <f t="shared" si="81"/>
        <v>2</v>
      </c>
      <c r="O934" s="70">
        <f t="shared" si="82"/>
        <v>2</v>
      </c>
      <c r="P934" s="135" t="str">
        <f t="shared" si="83"/>
        <v>Gastos_Gerais</v>
      </c>
    </row>
    <row r="935" spans="1:16" ht="25.5" x14ac:dyDescent="0.2">
      <c r="A935" s="374">
        <f t="shared" si="84"/>
        <v>932</v>
      </c>
      <c r="B935" s="358">
        <v>44613</v>
      </c>
      <c r="C935" s="383">
        <v>44593</v>
      </c>
      <c r="D935" s="360" t="s">
        <v>107</v>
      </c>
      <c r="E935" s="360" t="s">
        <v>368</v>
      </c>
      <c r="F935" s="361">
        <v>1310.8</v>
      </c>
      <c r="G935" s="360" t="s">
        <v>1635</v>
      </c>
      <c r="H935" s="360" t="s">
        <v>127</v>
      </c>
      <c r="I935" s="364" t="s">
        <v>1005</v>
      </c>
      <c r="J935" s="363" t="s">
        <v>609</v>
      </c>
      <c r="K935" s="364" t="s">
        <v>420</v>
      </c>
      <c r="L935" s="363">
        <v>202249</v>
      </c>
      <c r="M935" s="382">
        <v>44608</v>
      </c>
      <c r="N935" s="70">
        <f t="shared" si="81"/>
        <v>2</v>
      </c>
      <c r="O935" s="70">
        <f t="shared" si="82"/>
        <v>2</v>
      </c>
      <c r="P935" s="135" t="str">
        <f t="shared" si="83"/>
        <v>Gastos_Gerais</v>
      </c>
    </row>
    <row r="936" spans="1:16" ht="25.5" x14ac:dyDescent="0.2">
      <c r="A936" s="374">
        <f t="shared" si="84"/>
        <v>933</v>
      </c>
      <c r="B936" s="358">
        <v>44613</v>
      </c>
      <c r="C936" s="383">
        <v>44593</v>
      </c>
      <c r="D936" s="360" t="s">
        <v>107</v>
      </c>
      <c r="E936" s="360" t="s">
        <v>294</v>
      </c>
      <c r="F936" s="361">
        <v>13846.04</v>
      </c>
      <c r="G936" s="360" t="s">
        <v>886</v>
      </c>
      <c r="H936" s="360" t="s">
        <v>131</v>
      </c>
      <c r="I936" s="364" t="s">
        <v>564</v>
      </c>
      <c r="J936" s="363" t="s">
        <v>609</v>
      </c>
      <c r="K936" s="364" t="s">
        <v>420</v>
      </c>
      <c r="L936" s="363">
        <v>10</v>
      </c>
      <c r="M936" s="382">
        <v>44608</v>
      </c>
      <c r="N936" s="70">
        <f t="shared" si="81"/>
        <v>2</v>
      </c>
      <c r="O936" s="70">
        <f t="shared" si="82"/>
        <v>2</v>
      </c>
      <c r="P936" s="135" t="str">
        <f t="shared" si="83"/>
        <v>Gastos_Gerais</v>
      </c>
    </row>
    <row r="937" spans="1:16" ht="25.5" x14ac:dyDescent="0.2">
      <c r="A937" s="374">
        <f t="shared" si="84"/>
        <v>934</v>
      </c>
      <c r="B937" s="358">
        <v>44613</v>
      </c>
      <c r="C937" s="383">
        <v>44593</v>
      </c>
      <c r="D937" s="360" t="s">
        <v>107</v>
      </c>
      <c r="E937" s="360" t="s">
        <v>320</v>
      </c>
      <c r="F937" s="361">
        <v>1000</v>
      </c>
      <c r="G937" s="360" t="s">
        <v>1135</v>
      </c>
      <c r="H937" s="360" t="s">
        <v>124</v>
      </c>
      <c r="I937" s="364" t="s">
        <v>626</v>
      </c>
      <c r="J937" s="363" t="s">
        <v>609</v>
      </c>
      <c r="K937" s="364" t="s">
        <v>609</v>
      </c>
      <c r="L937" s="363" t="s">
        <v>1636</v>
      </c>
      <c r="M937" s="382">
        <v>44613</v>
      </c>
      <c r="N937" s="70">
        <f t="shared" si="81"/>
        <v>2</v>
      </c>
      <c r="O937" s="70">
        <f t="shared" si="82"/>
        <v>2</v>
      </c>
      <c r="P937" s="135" t="str">
        <f t="shared" si="83"/>
        <v>Gastos_Gerais</v>
      </c>
    </row>
    <row r="938" spans="1:16" ht="25.5" x14ac:dyDescent="0.2">
      <c r="A938" s="374">
        <f t="shared" si="84"/>
        <v>935</v>
      </c>
      <c r="B938" s="358">
        <v>44613</v>
      </c>
      <c r="C938" s="383">
        <v>44593</v>
      </c>
      <c r="D938" s="360" t="s">
        <v>107</v>
      </c>
      <c r="E938" s="360" t="s">
        <v>300</v>
      </c>
      <c r="F938" s="361">
        <v>1491.06</v>
      </c>
      <c r="G938" s="360" t="s">
        <v>1384</v>
      </c>
      <c r="H938" s="360" t="s">
        <v>127</v>
      </c>
      <c r="I938" s="364" t="s">
        <v>772</v>
      </c>
      <c r="J938" s="363" t="s">
        <v>609</v>
      </c>
      <c r="K938" s="364" t="s">
        <v>420</v>
      </c>
      <c r="L938" s="363">
        <v>140962</v>
      </c>
      <c r="M938" s="382">
        <v>44613</v>
      </c>
      <c r="N938" s="70">
        <f t="shared" ref="N938:N984" si="85">IF(B938=0,0,IF(YEAR(B938)=$O$1,MONTH(B938)-$N$1+1,(YEAR(B938)-$O$1)*12-$N$1+1+MONTH(B938)))</f>
        <v>2</v>
      </c>
      <c r="O938" s="70">
        <f t="shared" ref="O938:O984" si="86">IF(C938=0,0,IF(YEAR(C938)=$O$1,MONTH(C938)-$N$1+1,(YEAR(C938)-$O$1)*12-$N$1+1+MONTH(C938)))</f>
        <v>2</v>
      </c>
      <c r="P938" s="135" t="str">
        <f t="shared" ref="P938:P984" si="87">SUBSTITUTE(D938," ","_")</f>
        <v>Gastos_Gerais</v>
      </c>
    </row>
    <row r="939" spans="1:16" ht="25.5" x14ac:dyDescent="0.2">
      <c r="A939" s="374">
        <f t="shared" si="84"/>
        <v>936</v>
      </c>
      <c r="B939" s="358">
        <v>44613</v>
      </c>
      <c r="C939" s="383">
        <v>44593</v>
      </c>
      <c r="D939" s="360" t="s">
        <v>107</v>
      </c>
      <c r="E939" s="360" t="s">
        <v>294</v>
      </c>
      <c r="F939" s="361">
        <v>23552.3</v>
      </c>
      <c r="G939" s="360" t="s">
        <v>688</v>
      </c>
      <c r="H939" s="360" t="s">
        <v>132</v>
      </c>
      <c r="I939" s="364" t="s">
        <v>558</v>
      </c>
      <c r="J939" s="363" t="s">
        <v>609</v>
      </c>
      <c r="K939" s="364" t="s">
        <v>420</v>
      </c>
      <c r="L939" s="363">
        <v>91</v>
      </c>
      <c r="M939" s="382">
        <v>44608</v>
      </c>
      <c r="N939" s="70">
        <f t="shared" si="85"/>
        <v>2</v>
      </c>
      <c r="O939" s="70">
        <f t="shared" si="86"/>
        <v>2</v>
      </c>
      <c r="P939" s="135" t="str">
        <f t="shared" si="87"/>
        <v>Gastos_Gerais</v>
      </c>
    </row>
    <row r="940" spans="1:16" ht="25.5" x14ac:dyDescent="0.2">
      <c r="A940" s="374">
        <f t="shared" si="84"/>
        <v>937</v>
      </c>
      <c r="B940" s="358">
        <v>44613</v>
      </c>
      <c r="C940" s="383">
        <v>44593</v>
      </c>
      <c r="D940" s="360" t="s">
        <v>107</v>
      </c>
      <c r="E940" s="360" t="s">
        <v>294</v>
      </c>
      <c r="F940" s="361">
        <v>45848.62</v>
      </c>
      <c r="G940" s="360" t="s">
        <v>684</v>
      </c>
      <c r="H940" s="360" t="s">
        <v>123</v>
      </c>
      <c r="I940" s="364" t="s">
        <v>558</v>
      </c>
      <c r="J940" s="363" t="s">
        <v>609</v>
      </c>
      <c r="K940" s="364" t="s">
        <v>420</v>
      </c>
      <c r="L940" s="363">
        <v>92</v>
      </c>
      <c r="M940" s="382">
        <v>44608</v>
      </c>
      <c r="N940" s="70">
        <f t="shared" si="85"/>
        <v>2</v>
      </c>
      <c r="O940" s="70">
        <f t="shared" si="86"/>
        <v>2</v>
      </c>
      <c r="P940" s="135" t="str">
        <f t="shared" si="87"/>
        <v>Gastos_Gerais</v>
      </c>
    </row>
    <row r="941" spans="1:16" ht="25.5" x14ac:dyDescent="0.2">
      <c r="A941" s="374">
        <f t="shared" si="84"/>
        <v>938</v>
      </c>
      <c r="B941" s="358">
        <v>44613</v>
      </c>
      <c r="C941" s="383">
        <v>44593</v>
      </c>
      <c r="D941" s="360" t="s">
        <v>107</v>
      </c>
      <c r="E941" s="360" t="s">
        <v>294</v>
      </c>
      <c r="F941" s="361">
        <v>26870.86</v>
      </c>
      <c r="G941" s="360" t="s">
        <v>690</v>
      </c>
      <c r="H941" s="360" t="s">
        <v>128</v>
      </c>
      <c r="I941" s="364" t="s">
        <v>558</v>
      </c>
      <c r="J941" s="363" t="s">
        <v>609</v>
      </c>
      <c r="K941" s="364" t="s">
        <v>420</v>
      </c>
      <c r="L941" s="363">
        <v>93</v>
      </c>
      <c r="M941" s="382">
        <v>44608</v>
      </c>
      <c r="N941" s="70">
        <f t="shared" si="85"/>
        <v>2</v>
      </c>
      <c r="O941" s="70">
        <f t="shared" si="86"/>
        <v>2</v>
      </c>
      <c r="P941" s="135" t="str">
        <f t="shared" si="87"/>
        <v>Gastos_Gerais</v>
      </c>
    </row>
    <row r="942" spans="1:16" ht="25.5" x14ac:dyDescent="0.2">
      <c r="A942" s="374">
        <f t="shared" si="84"/>
        <v>939</v>
      </c>
      <c r="B942" s="358">
        <v>44613</v>
      </c>
      <c r="C942" s="383">
        <v>44593</v>
      </c>
      <c r="D942" s="360" t="s">
        <v>107</v>
      </c>
      <c r="E942" s="360" t="s">
        <v>320</v>
      </c>
      <c r="F942" s="361">
        <v>1000</v>
      </c>
      <c r="G942" s="360" t="s">
        <v>933</v>
      </c>
      <c r="H942" s="360" t="s">
        <v>127</v>
      </c>
      <c r="I942" s="364" t="s">
        <v>626</v>
      </c>
      <c r="J942" s="363" t="s">
        <v>609</v>
      </c>
      <c r="K942" s="364" t="s">
        <v>609</v>
      </c>
      <c r="L942" s="363" t="s">
        <v>1637</v>
      </c>
      <c r="M942" s="382">
        <v>44613</v>
      </c>
      <c r="N942" s="70">
        <f t="shared" si="85"/>
        <v>2</v>
      </c>
      <c r="O942" s="70">
        <f t="shared" si="86"/>
        <v>2</v>
      </c>
      <c r="P942" s="135" t="str">
        <f t="shared" si="87"/>
        <v>Gastos_Gerais</v>
      </c>
    </row>
    <row r="943" spans="1:16" ht="25.5" x14ac:dyDescent="0.2">
      <c r="A943" s="374">
        <f t="shared" si="84"/>
        <v>940</v>
      </c>
      <c r="B943" s="358">
        <v>44613</v>
      </c>
      <c r="C943" s="383">
        <v>44593</v>
      </c>
      <c r="D943" s="360" t="s">
        <v>107</v>
      </c>
      <c r="E943" s="360" t="s">
        <v>368</v>
      </c>
      <c r="F943" s="361">
        <v>239.2</v>
      </c>
      <c r="G943" s="360" t="s">
        <v>1638</v>
      </c>
      <c r="H943" s="360" t="s">
        <v>588</v>
      </c>
      <c r="I943" s="364" t="s">
        <v>1005</v>
      </c>
      <c r="J943" s="363" t="s">
        <v>609</v>
      </c>
      <c r="K943" s="364" t="s">
        <v>420</v>
      </c>
      <c r="L943" s="363">
        <v>202248</v>
      </c>
      <c r="M943" s="382">
        <v>44608</v>
      </c>
      <c r="N943" s="70">
        <f t="shared" si="85"/>
        <v>2</v>
      </c>
      <c r="O943" s="70">
        <f t="shared" si="86"/>
        <v>2</v>
      </c>
      <c r="P943" s="135" t="str">
        <f t="shared" si="87"/>
        <v>Gastos_Gerais</v>
      </c>
    </row>
    <row r="944" spans="1:16" ht="36" x14ac:dyDescent="0.2">
      <c r="A944" s="374">
        <f t="shared" si="84"/>
        <v>941</v>
      </c>
      <c r="B944" s="358">
        <v>44595</v>
      </c>
      <c r="C944" s="383">
        <v>44593</v>
      </c>
      <c r="D944" s="360" t="s">
        <v>107</v>
      </c>
      <c r="E944" s="360" t="s">
        <v>252</v>
      </c>
      <c r="F944" s="361">
        <v>6267.3</v>
      </c>
      <c r="G944" s="360" t="s">
        <v>1639</v>
      </c>
      <c r="H944" s="360" t="s">
        <v>119</v>
      </c>
      <c r="I944" s="364" t="s">
        <v>982</v>
      </c>
      <c r="J944" s="363" t="s">
        <v>609</v>
      </c>
      <c r="K944" s="364" t="s">
        <v>420</v>
      </c>
      <c r="L944" s="363">
        <v>202229</v>
      </c>
      <c r="M944" s="382">
        <v>44595</v>
      </c>
      <c r="N944" s="70">
        <f t="shared" si="85"/>
        <v>2</v>
      </c>
      <c r="O944" s="70">
        <f t="shared" si="86"/>
        <v>2</v>
      </c>
      <c r="P944" s="135" t="str">
        <f t="shared" si="87"/>
        <v>Gastos_Gerais</v>
      </c>
    </row>
    <row r="945" spans="1:16" ht="25.5" x14ac:dyDescent="0.2">
      <c r="A945" s="374">
        <f t="shared" si="84"/>
        <v>942</v>
      </c>
      <c r="B945" s="358">
        <v>44613</v>
      </c>
      <c r="C945" s="383">
        <v>44593</v>
      </c>
      <c r="D945" s="360" t="s">
        <v>107</v>
      </c>
      <c r="E945" s="360" t="s">
        <v>320</v>
      </c>
      <c r="F945" s="361">
        <v>1000</v>
      </c>
      <c r="G945" s="360" t="s">
        <v>935</v>
      </c>
      <c r="H945" s="360" t="s">
        <v>128</v>
      </c>
      <c r="I945" s="364" t="s">
        <v>626</v>
      </c>
      <c r="J945" s="363" t="s">
        <v>609</v>
      </c>
      <c r="K945" s="364" t="s">
        <v>609</v>
      </c>
      <c r="L945" s="363" t="s">
        <v>1640</v>
      </c>
      <c r="M945" s="382">
        <v>44613</v>
      </c>
      <c r="N945" s="70">
        <f t="shared" si="85"/>
        <v>2</v>
      </c>
      <c r="O945" s="70">
        <f t="shared" si="86"/>
        <v>2</v>
      </c>
      <c r="P945" s="135" t="str">
        <f t="shared" si="87"/>
        <v>Gastos_Gerais</v>
      </c>
    </row>
    <row r="946" spans="1:16" ht="25.5" x14ac:dyDescent="0.2">
      <c r="A946" s="374">
        <f t="shared" si="84"/>
        <v>943</v>
      </c>
      <c r="B946" s="358">
        <v>44613</v>
      </c>
      <c r="C946" s="383">
        <v>44562</v>
      </c>
      <c r="D946" s="360" t="s">
        <v>107</v>
      </c>
      <c r="E946" s="360" t="s">
        <v>290</v>
      </c>
      <c r="F946" s="361">
        <v>1496</v>
      </c>
      <c r="G946" s="360" t="s">
        <v>1102</v>
      </c>
      <c r="H946" s="360" t="s">
        <v>122</v>
      </c>
      <c r="I946" s="364" t="s">
        <v>1103</v>
      </c>
      <c r="J946" s="363" t="s">
        <v>609</v>
      </c>
      <c r="K946" s="364" t="s">
        <v>420</v>
      </c>
      <c r="L946" s="363">
        <v>40554</v>
      </c>
      <c r="M946" s="382">
        <v>44586</v>
      </c>
      <c r="N946" s="70">
        <f t="shared" si="85"/>
        <v>2</v>
      </c>
      <c r="O946" s="70">
        <f t="shared" si="86"/>
        <v>1</v>
      </c>
      <c r="P946" s="135" t="str">
        <f t="shared" si="87"/>
        <v>Gastos_Gerais</v>
      </c>
    </row>
    <row r="947" spans="1:16" ht="25.5" x14ac:dyDescent="0.2">
      <c r="A947" s="374">
        <f t="shared" si="84"/>
        <v>944</v>
      </c>
      <c r="B947" s="358">
        <v>44613</v>
      </c>
      <c r="C947" s="383">
        <v>44593</v>
      </c>
      <c r="D947" s="360" t="s">
        <v>107</v>
      </c>
      <c r="E947" s="360" t="s">
        <v>294</v>
      </c>
      <c r="F947" s="361">
        <v>37599.949999999997</v>
      </c>
      <c r="G947" s="360" t="s">
        <v>691</v>
      </c>
      <c r="H947" s="360" t="s">
        <v>121</v>
      </c>
      <c r="I947" s="364" t="s">
        <v>564</v>
      </c>
      <c r="J947" s="363" t="s">
        <v>609</v>
      </c>
      <c r="K947" s="364" t="s">
        <v>420</v>
      </c>
      <c r="L947" s="363">
        <v>9</v>
      </c>
      <c r="M947" s="382">
        <v>44608</v>
      </c>
      <c r="N947" s="70">
        <f t="shared" si="85"/>
        <v>2</v>
      </c>
      <c r="O947" s="70">
        <f t="shared" si="86"/>
        <v>2</v>
      </c>
      <c r="P947" s="135" t="str">
        <f t="shared" si="87"/>
        <v>Gastos_Gerais</v>
      </c>
    </row>
    <row r="948" spans="1:16" ht="25.5" x14ac:dyDescent="0.2">
      <c r="A948" s="374">
        <f t="shared" si="84"/>
        <v>945</v>
      </c>
      <c r="B948" s="358">
        <v>44613</v>
      </c>
      <c r="C948" s="383">
        <v>44593</v>
      </c>
      <c r="D948" s="360" t="s">
        <v>107</v>
      </c>
      <c r="E948" s="360" t="s">
        <v>368</v>
      </c>
      <c r="F948" s="361">
        <v>4265.9399999999996</v>
      </c>
      <c r="G948" s="360" t="s">
        <v>1641</v>
      </c>
      <c r="H948" s="360" t="s">
        <v>128</v>
      </c>
      <c r="I948" s="364" t="s">
        <v>1005</v>
      </c>
      <c r="J948" s="363" t="s">
        <v>609</v>
      </c>
      <c r="K948" s="364" t="s">
        <v>420</v>
      </c>
      <c r="L948" s="363">
        <v>202247</v>
      </c>
      <c r="M948" s="382">
        <v>44608</v>
      </c>
      <c r="N948" s="70">
        <f t="shared" si="85"/>
        <v>2</v>
      </c>
      <c r="O948" s="70">
        <f t="shared" si="86"/>
        <v>2</v>
      </c>
      <c r="P948" s="135" t="str">
        <f t="shared" si="87"/>
        <v>Gastos_Gerais</v>
      </c>
    </row>
    <row r="949" spans="1:16" ht="25.5" x14ac:dyDescent="0.2">
      <c r="A949" s="374">
        <f t="shared" si="84"/>
        <v>946</v>
      </c>
      <c r="B949" s="358">
        <v>44613</v>
      </c>
      <c r="C949" s="383">
        <v>44593</v>
      </c>
      <c r="D949" s="360" t="s">
        <v>107</v>
      </c>
      <c r="E949" s="360" t="s">
        <v>368</v>
      </c>
      <c r="F949" s="361">
        <v>787.8</v>
      </c>
      <c r="G949" s="360" t="s">
        <v>1642</v>
      </c>
      <c r="H949" s="360" t="s">
        <v>130</v>
      </c>
      <c r="I949" s="364" t="s">
        <v>1005</v>
      </c>
      <c r="J949" s="363" t="s">
        <v>609</v>
      </c>
      <c r="K949" s="364" t="s">
        <v>420</v>
      </c>
      <c r="L949" s="363">
        <v>202250</v>
      </c>
      <c r="M949" s="382">
        <v>44608</v>
      </c>
      <c r="N949" s="70">
        <f t="shared" si="85"/>
        <v>2</v>
      </c>
      <c r="O949" s="70">
        <f t="shared" si="86"/>
        <v>2</v>
      </c>
      <c r="P949" s="135" t="str">
        <f t="shared" si="87"/>
        <v>Gastos_Gerais</v>
      </c>
    </row>
    <row r="950" spans="1:16" ht="48" x14ac:dyDescent="0.2">
      <c r="A950" s="374">
        <f t="shared" si="84"/>
        <v>947</v>
      </c>
      <c r="B950" s="358">
        <v>44613</v>
      </c>
      <c r="C950" s="383">
        <v>44593</v>
      </c>
      <c r="D950" s="360" t="s">
        <v>107</v>
      </c>
      <c r="E950" s="360" t="s">
        <v>328</v>
      </c>
      <c r="F950" s="395">
        <v>81420</v>
      </c>
      <c r="G950" s="360" t="s">
        <v>1643</v>
      </c>
      <c r="H950" s="360" t="s">
        <v>119</v>
      </c>
      <c r="I950" s="364" t="s">
        <v>1644</v>
      </c>
      <c r="J950" s="363" t="s">
        <v>609</v>
      </c>
      <c r="K950" s="364" t="s">
        <v>420</v>
      </c>
      <c r="L950" s="363">
        <v>21251</v>
      </c>
      <c r="M950" s="382">
        <v>44610</v>
      </c>
      <c r="N950" s="70">
        <f t="shared" si="85"/>
        <v>2</v>
      </c>
      <c r="O950" s="70">
        <f t="shared" si="86"/>
        <v>2</v>
      </c>
      <c r="P950" s="135" t="str">
        <f t="shared" si="87"/>
        <v>Gastos_Gerais</v>
      </c>
    </row>
    <row r="951" spans="1:16" ht="25.5" x14ac:dyDescent="0.2">
      <c r="A951" s="374">
        <f t="shared" ref="A951:A1004" si="88">IF(B951="","",ROW()-ROW($A$3))</f>
        <v>948</v>
      </c>
      <c r="B951" s="358">
        <v>44613</v>
      </c>
      <c r="C951" s="383">
        <v>44593</v>
      </c>
      <c r="D951" s="360" t="s">
        <v>107</v>
      </c>
      <c r="E951" s="360" t="s">
        <v>298</v>
      </c>
      <c r="F951" s="361">
        <v>2208</v>
      </c>
      <c r="G951" s="360" t="s">
        <v>1645</v>
      </c>
      <c r="H951" s="360" t="s">
        <v>132</v>
      </c>
      <c r="I951" s="364" t="s">
        <v>435</v>
      </c>
      <c r="J951" s="363" t="s">
        <v>609</v>
      </c>
      <c r="K951" s="364" t="s">
        <v>420</v>
      </c>
      <c r="L951" s="363">
        <v>230671</v>
      </c>
      <c r="M951" s="382">
        <v>44606</v>
      </c>
      <c r="N951" s="70">
        <f t="shared" si="85"/>
        <v>2</v>
      </c>
      <c r="O951" s="70">
        <f t="shared" si="86"/>
        <v>2</v>
      </c>
      <c r="P951" s="135" t="str">
        <f t="shared" si="87"/>
        <v>Gastos_Gerais</v>
      </c>
    </row>
    <row r="952" spans="1:16" ht="38.25" x14ac:dyDescent="0.2">
      <c r="A952" s="374">
        <f t="shared" si="88"/>
        <v>949</v>
      </c>
      <c r="B952" s="358">
        <v>44613</v>
      </c>
      <c r="C952" s="383">
        <v>44593</v>
      </c>
      <c r="D952" s="360" t="s">
        <v>109</v>
      </c>
      <c r="E952" s="360" t="s">
        <v>377</v>
      </c>
      <c r="F952" s="361">
        <v>1494</v>
      </c>
      <c r="G952" s="360" t="s">
        <v>1646</v>
      </c>
      <c r="H952" s="360" t="s">
        <v>132</v>
      </c>
      <c r="I952" s="364" t="s">
        <v>435</v>
      </c>
      <c r="J952" s="363" t="s">
        <v>609</v>
      </c>
      <c r="K952" s="364" t="s">
        <v>420</v>
      </c>
      <c r="L952" s="363">
        <v>230671</v>
      </c>
      <c r="M952" s="382">
        <v>44606</v>
      </c>
      <c r="N952" s="70">
        <f t="shared" si="85"/>
        <v>2</v>
      </c>
      <c r="O952" s="70">
        <f t="shared" si="86"/>
        <v>2</v>
      </c>
      <c r="P952" s="135" t="str">
        <f t="shared" si="87"/>
        <v>Aquisição_de_Bens_Permanentes</v>
      </c>
    </row>
    <row r="953" spans="1:16" ht="38.25" x14ac:dyDescent="0.2">
      <c r="A953" s="374">
        <f t="shared" si="88"/>
        <v>950</v>
      </c>
      <c r="B953" s="358">
        <v>44613</v>
      </c>
      <c r="C953" s="383">
        <v>44593</v>
      </c>
      <c r="D953" s="360" t="s">
        <v>109</v>
      </c>
      <c r="E953" s="360" t="s">
        <v>377</v>
      </c>
      <c r="F953" s="361">
        <v>2599</v>
      </c>
      <c r="G953" s="360" t="s">
        <v>1647</v>
      </c>
      <c r="H953" s="360" t="s">
        <v>132</v>
      </c>
      <c r="I953" s="364" t="s">
        <v>435</v>
      </c>
      <c r="J953" s="363" t="s">
        <v>609</v>
      </c>
      <c r="K953" s="364" t="s">
        <v>420</v>
      </c>
      <c r="L953" s="363">
        <v>230671</v>
      </c>
      <c r="M953" s="382">
        <v>44606</v>
      </c>
      <c r="N953" s="70">
        <f t="shared" si="85"/>
        <v>2</v>
      </c>
      <c r="O953" s="70">
        <f t="shared" si="86"/>
        <v>2</v>
      </c>
      <c r="P953" s="135" t="str">
        <f t="shared" si="87"/>
        <v>Aquisição_de_Bens_Permanentes</v>
      </c>
    </row>
    <row r="954" spans="1:16" ht="25.5" x14ac:dyDescent="0.2">
      <c r="A954" s="374">
        <f t="shared" si="88"/>
        <v>951</v>
      </c>
      <c r="B954" s="358">
        <v>44613</v>
      </c>
      <c r="C954" s="383">
        <v>44593</v>
      </c>
      <c r="D954" s="360" t="s">
        <v>107</v>
      </c>
      <c r="E954" s="360" t="s">
        <v>320</v>
      </c>
      <c r="F954" s="361">
        <v>1000</v>
      </c>
      <c r="G954" s="360" t="s">
        <v>1455</v>
      </c>
      <c r="H954" s="360" t="s">
        <v>120</v>
      </c>
      <c r="I954" s="364" t="s">
        <v>626</v>
      </c>
      <c r="J954" s="363" t="s">
        <v>609</v>
      </c>
      <c r="K954" s="364" t="s">
        <v>609</v>
      </c>
      <c r="L954" s="363" t="s">
        <v>1648</v>
      </c>
      <c r="M954" s="382">
        <v>44613</v>
      </c>
      <c r="N954" s="70">
        <f t="shared" si="85"/>
        <v>2</v>
      </c>
      <c r="O954" s="70">
        <f t="shared" si="86"/>
        <v>2</v>
      </c>
      <c r="P954" s="135" t="str">
        <f t="shared" si="87"/>
        <v>Gastos_Gerais</v>
      </c>
    </row>
    <row r="955" spans="1:16" ht="48" x14ac:dyDescent="0.2">
      <c r="A955" s="374">
        <f t="shared" si="88"/>
        <v>952</v>
      </c>
      <c r="B955" s="358">
        <v>44613</v>
      </c>
      <c r="C955" s="383">
        <v>44593</v>
      </c>
      <c r="D955" s="360" t="s">
        <v>107</v>
      </c>
      <c r="E955" s="360" t="s">
        <v>334</v>
      </c>
      <c r="F955" s="361">
        <v>39.700000000000003</v>
      </c>
      <c r="G955" s="360" t="s">
        <v>1649</v>
      </c>
      <c r="H955" s="360" t="s">
        <v>132</v>
      </c>
      <c r="I955" s="364" t="s">
        <v>753</v>
      </c>
      <c r="J955" s="363" t="s">
        <v>629</v>
      </c>
      <c r="K955" s="364" t="s">
        <v>1235</v>
      </c>
      <c r="L955" s="363">
        <v>557051796</v>
      </c>
      <c r="M955" s="382">
        <v>44613</v>
      </c>
      <c r="N955" s="70">
        <f t="shared" si="85"/>
        <v>2</v>
      </c>
      <c r="O955" s="70">
        <f t="shared" si="86"/>
        <v>2</v>
      </c>
      <c r="P955" s="135" t="str">
        <f t="shared" si="87"/>
        <v>Gastos_Gerais</v>
      </c>
    </row>
    <row r="956" spans="1:16" ht="48" x14ac:dyDescent="0.2">
      <c r="A956" s="374">
        <f t="shared" si="88"/>
        <v>953</v>
      </c>
      <c r="B956" s="358">
        <v>44613</v>
      </c>
      <c r="C956" s="383">
        <v>44593</v>
      </c>
      <c r="D956" s="360" t="s">
        <v>107</v>
      </c>
      <c r="E956" s="360" t="s">
        <v>334</v>
      </c>
      <c r="F956" s="361">
        <v>180</v>
      </c>
      <c r="G956" s="360" t="s">
        <v>1650</v>
      </c>
      <c r="H956" s="360" t="s">
        <v>126</v>
      </c>
      <c r="I956" s="364" t="s">
        <v>1651</v>
      </c>
      <c r="J956" s="363" t="s">
        <v>629</v>
      </c>
      <c r="K956" s="364" t="s">
        <v>1235</v>
      </c>
      <c r="L956" s="363">
        <v>757012972</v>
      </c>
      <c r="M956" s="382">
        <v>44613</v>
      </c>
      <c r="N956" s="70">
        <f t="shared" si="85"/>
        <v>2</v>
      </c>
      <c r="O956" s="70">
        <f t="shared" si="86"/>
        <v>2</v>
      </c>
      <c r="P956" s="135" t="str">
        <f t="shared" si="87"/>
        <v>Gastos_Gerais</v>
      </c>
    </row>
    <row r="957" spans="1:16" ht="60" x14ac:dyDescent="0.2">
      <c r="A957" s="374">
        <f t="shared" si="88"/>
        <v>954</v>
      </c>
      <c r="B957" s="358">
        <v>44613</v>
      </c>
      <c r="C957" s="383">
        <v>44593</v>
      </c>
      <c r="D957" s="360" t="s">
        <v>107</v>
      </c>
      <c r="E957" s="360" t="s">
        <v>334</v>
      </c>
      <c r="F957" s="361">
        <v>420</v>
      </c>
      <c r="G957" s="360" t="s">
        <v>1652</v>
      </c>
      <c r="H957" s="360" t="s">
        <v>120</v>
      </c>
      <c r="I957" s="364" t="s">
        <v>1310</v>
      </c>
      <c r="J957" s="363" t="s">
        <v>629</v>
      </c>
      <c r="K957" s="364" t="s">
        <v>1235</v>
      </c>
      <c r="L957" s="363">
        <v>757012972</v>
      </c>
      <c r="M957" s="382">
        <v>44613</v>
      </c>
      <c r="N957" s="70">
        <f t="shared" si="85"/>
        <v>2</v>
      </c>
      <c r="O957" s="70">
        <f t="shared" si="86"/>
        <v>2</v>
      </c>
      <c r="P957" s="135" t="str">
        <f t="shared" si="87"/>
        <v>Gastos_Gerais</v>
      </c>
    </row>
    <row r="958" spans="1:16" ht="60" x14ac:dyDescent="0.2">
      <c r="A958" s="374">
        <f t="shared" si="88"/>
        <v>955</v>
      </c>
      <c r="B958" s="358">
        <v>44613</v>
      </c>
      <c r="C958" s="383">
        <v>44593</v>
      </c>
      <c r="D958" s="360" t="s">
        <v>107</v>
      </c>
      <c r="E958" s="360" t="s">
        <v>334</v>
      </c>
      <c r="F958" s="361">
        <v>180</v>
      </c>
      <c r="G958" s="360" t="s">
        <v>1653</v>
      </c>
      <c r="H958" s="360" t="s">
        <v>126</v>
      </c>
      <c r="I958" s="364" t="s">
        <v>1654</v>
      </c>
      <c r="J958" s="363" t="s">
        <v>629</v>
      </c>
      <c r="K958" s="364" t="s">
        <v>1235</v>
      </c>
      <c r="L958" s="363">
        <v>757012972</v>
      </c>
      <c r="M958" s="382">
        <v>44613</v>
      </c>
      <c r="N958" s="70">
        <f t="shared" si="85"/>
        <v>2</v>
      </c>
      <c r="O958" s="70">
        <f t="shared" si="86"/>
        <v>2</v>
      </c>
      <c r="P958" s="135" t="str">
        <f t="shared" si="87"/>
        <v>Gastos_Gerais</v>
      </c>
    </row>
    <row r="959" spans="1:16" ht="60" x14ac:dyDescent="0.2">
      <c r="A959" s="374">
        <f t="shared" si="88"/>
        <v>956</v>
      </c>
      <c r="B959" s="358">
        <v>44613</v>
      </c>
      <c r="C959" s="383">
        <v>44593</v>
      </c>
      <c r="D959" s="360" t="s">
        <v>107</v>
      </c>
      <c r="E959" s="360" t="s">
        <v>334</v>
      </c>
      <c r="F959" s="361">
        <v>180</v>
      </c>
      <c r="G959" s="360" t="s">
        <v>1655</v>
      </c>
      <c r="H959" s="360" t="s">
        <v>126</v>
      </c>
      <c r="I959" s="364" t="s">
        <v>1656</v>
      </c>
      <c r="J959" s="363" t="s">
        <v>629</v>
      </c>
      <c r="K959" s="364" t="s">
        <v>1235</v>
      </c>
      <c r="L959" s="363">
        <v>757012972</v>
      </c>
      <c r="M959" s="382">
        <v>44613</v>
      </c>
      <c r="N959" s="70">
        <f t="shared" si="85"/>
        <v>2</v>
      </c>
      <c r="O959" s="70">
        <f t="shared" si="86"/>
        <v>2</v>
      </c>
      <c r="P959" s="135" t="str">
        <f t="shared" si="87"/>
        <v>Gastos_Gerais</v>
      </c>
    </row>
    <row r="960" spans="1:16" ht="60" x14ac:dyDescent="0.2">
      <c r="A960" s="374">
        <f t="shared" si="88"/>
        <v>957</v>
      </c>
      <c r="B960" s="358">
        <v>44613</v>
      </c>
      <c r="C960" s="383">
        <v>44593</v>
      </c>
      <c r="D960" s="360" t="s">
        <v>107</v>
      </c>
      <c r="E960" s="360" t="s">
        <v>334</v>
      </c>
      <c r="F960" s="361">
        <v>240</v>
      </c>
      <c r="G960" s="360" t="s">
        <v>1657</v>
      </c>
      <c r="H960" s="360" t="s">
        <v>120</v>
      </c>
      <c r="I960" s="364" t="s">
        <v>1308</v>
      </c>
      <c r="J960" s="363" t="s">
        <v>629</v>
      </c>
      <c r="K960" s="364" t="s">
        <v>1235</v>
      </c>
      <c r="L960" s="363">
        <v>757012972</v>
      </c>
      <c r="M960" s="382">
        <v>44613</v>
      </c>
      <c r="N960" s="70">
        <f t="shared" si="85"/>
        <v>2</v>
      </c>
      <c r="O960" s="70">
        <f t="shared" si="86"/>
        <v>2</v>
      </c>
      <c r="P960" s="135" t="str">
        <f t="shared" si="87"/>
        <v>Gastos_Gerais</v>
      </c>
    </row>
    <row r="961" spans="1:16" ht="25.5" x14ac:dyDescent="0.2">
      <c r="A961" s="374">
        <f t="shared" si="88"/>
        <v>958</v>
      </c>
      <c r="B961" s="358">
        <v>44613</v>
      </c>
      <c r="C961" s="383">
        <v>44593</v>
      </c>
      <c r="D961" s="360" t="s">
        <v>107</v>
      </c>
      <c r="E961" s="360" t="s">
        <v>332</v>
      </c>
      <c r="F961" s="361">
        <v>174.5</v>
      </c>
      <c r="G961" s="360" t="s">
        <v>1658</v>
      </c>
      <c r="H961" s="360" t="s">
        <v>120</v>
      </c>
      <c r="I961" s="364" t="s">
        <v>1308</v>
      </c>
      <c r="J961" s="363" t="s">
        <v>629</v>
      </c>
      <c r="K961" s="364" t="s">
        <v>1235</v>
      </c>
      <c r="L961" s="363">
        <v>757012972</v>
      </c>
      <c r="M961" s="382">
        <v>44613</v>
      </c>
      <c r="N961" s="70">
        <f t="shared" si="85"/>
        <v>2</v>
      </c>
      <c r="O961" s="70">
        <f t="shared" si="86"/>
        <v>2</v>
      </c>
      <c r="P961" s="135" t="str">
        <f t="shared" si="87"/>
        <v>Gastos_Gerais</v>
      </c>
    </row>
    <row r="962" spans="1:16" ht="25.5" x14ac:dyDescent="0.2">
      <c r="A962" s="374">
        <f t="shared" si="88"/>
        <v>959</v>
      </c>
      <c r="B962" s="358">
        <v>44613</v>
      </c>
      <c r="C962" s="383">
        <v>44593</v>
      </c>
      <c r="D962" s="360" t="s">
        <v>96</v>
      </c>
      <c r="E962" s="360" t="s">
        <v>179</v>
      </c>
      <c r="F962" s="361">
        <v>286.17</v>
      </c>
      <c r="G962" s="360" t="s">
        <v>851</v>
      </c>
      <c r="H962" s="360" t="s">
        <v>122</v>
      </c>
      <c r="I962" s="364" t="s">
        <v>1659</v>
      </c>
      <c r="J962" s="363" t="s">
        <v>629</v>
      </c>
      <c r="K962" s="364" t="s">
        <v>1235</v>
      </c>
      <c r="L962" s="363">
        <v>957003320</v>
      </c>
      <c r="M962" s="382">
        <v>44613</v>
      </c>
      <c r="N962" s="70">
        <f t="shared" si="85"/>
        <v>2</v>
      </c>
      <c r="O962" s="70">
        <f t="shared" si="86"/>
        <v>2</v>
      </c>
      <c r="P962" s="135" t="str">
        <f t="shared" si="87"/>
        <v>Gastos_com_Pessoal</v>
      </c>
    </row>
    <row r="963" spans="1:16" ht="25.5" x14ac:dyDescent="0.2">
      <c r="A963" s="374">
        <f t="shared" si="88"/>
        <v>960</v>
      </c>
      <c r="B963" s="358">
        <v>44613</v>
      </c>
      <c r="C963" s="383">
        <v>44593</v>
      </c>
      <c r="D963" s="360" t="s">
        <v>96</v>
      </c>
      <c r="E963" s="360" t="s">
        <v>181</v>
      </c>
      <c r="F963" s="361">
        <v>2399.6</v>
      </c>
      <c r="G963" s="360" t="s">
        <v>758</v>
      </c>
      <c r="H963" s="360" t="s">
        <v>122</v>
      </c>
      <c r="I963" s="364" t="s">
        <v>1659</v>
      </c>
      <c r="J963" s="363" t="s">
        <v>629</v>
      </c>
      <c r="K963" s="364" t="s">
        <v>1235</v>
      </c>
      <c r="L963" s="363">
        <v>957003320</v>
      </c>
      <c r="M963" s="382">
        <v>44613</v>
      </c>
      <c r="N963" s="70">
        <f t="shared" si="85"/>
        <v>2</v>
      </c>
      <c r="O963" s="70">
        <f t="shared" si="86"/>
        <v>2</v>
      </c>
      <c r="P963" s="135" t="str">
        <f t="shared" si="87"/>
        <v>Gastos_com_Pessoal</v>
      </c>
    </row>
    <row r="964" spans="1:16" ht="25.5" x14ac:dyDescent="0.2">
      <c r="A964" s="374">
        <f t="shared" si="88"/>
        <v>961</v>
      </c>
      <c r="B964" s="358">
        <v>44613</v>
      </c>
      <c r="C964" s="383">
        <v>44593</v>
      </c>
      <c r="D964" s="360" t="s">
        <v>96</v>
      </c>
      <c r="E964" s="360" t="s">
        <v>183</v>
      </c>
      <c r="F964" s="361">
        <v>799.87</v>
      </c>
      <c r="G964" s="360" t="s">
        <v>760</v>
      </c>
      <c r="H964" s="360" t="s">
        <v>122</v>
      </c>
      <c r="I964" s="364" t="s">
        <v>1659</v>
      </c>
      <c r="J964" s="363" t="s">
        <v>629</v>
      </c>
      <c r="K964" s="364" t="s">
        <v>1235</v>
      </c>
      <c r="L964" s="363">
        <v>957003320</v>
      </c>
      <c r="M964" s="382">
        <v>44613</v>
      </c>
      <c r="N964" s="70">
        <f t="shared" si="85"/>
        <v>2</v>
      </c>
      <c r="O964" s="70">
        <f t="shared" si="86"/>
        <v>2</v>
      </c>
      <c r="P964" s="135" t="str">
        <f t="shared" si="87"/>
        <v>Gastos_com_Pessoal</v>
      </c>
    </row>
    <row r="965" spans="1:16" ht="36" x14ac:dyDescent="0.2">
      <c r="A965" s="374">
        <f t="shared" si="88"/>
        <v>962</v>
      </c>
      <c r="B965" s="358">
        <v>44613</v>
      </c>
      <c r="C965" s="383">
        <v>44593</v>
      </c>
      <c r="D965" s="360" t="s">
        <v>96</v>
      </c>
      <c r="E965" s="360" t="s">
        <v>185</v>
      </c>
      <c r="F965" s="361">
        <v>844.62</v>
      </c>
      <c r="G965" s="360" t="s">
        <v>761</v>
      </c>
      <c r="H965" s="360" t="s">
        <v>122</v>
      </c>
      <c r="I965" s="364" t="s">
        <v>1659</v>
      </c>
      <c r="J965" s="363" t="s">
        <v>629</v>
      </c>
      <c r="K965" s="364" t="s">
        <v>1235</v>
      </c>
      <c r="L965" s="363">
        <v>957003320</v>
      </c>
      <c r="M965" s="382">
        <v>44613</v>
      </c>
      <c r="N965" s="70">
        <f t="shared" si="85"/>
        <v>2</v>
      </c>
      <c r="O965" s="70">
        <f t="shared" si="86"/>
        <v>2</v>
      </c>
      <c r="P965" s="135" t="str">
        <f t="shared" si="87"/>
        <v>Gastos_com_Pessoal</v>
      </c>
    </row>
    <row r="966" spans="1:16" ht="36" x14ac:dyDescent="0.2">
      <c r="A966" s="374">
        <f t="shared" si="88"/>
        <v>963</v>
      </c>
      <c r="B966" s="358">
        <v>44613</v>
      </c>
      <c r="C966" s="383">
        <v>44593</v>
      </c>
      <c r="D966" s="360" t="s">
        <v>107</v>
      </c>
      <c r="E966" s="360" t="s">
        <v>334</v>
      </c>
      <c r="F966" s="361">
        <v>480</v>
      </c>
      <c r="G966" s="360" t="s">
        <v>1660</v>
      </c>
      <c r="H966" s="360" t="s">
        <v>124</v>
      </c>
      <c r="I966" s="364" t="s">
        <v>1661</v>
      </c>
      <c r="J966" s="363" t="s">
        <v>629</v>
      </c>
      <c r="K966" s="364" t="s">
        <v>1235</v>
      </c>
      <c r="L966" s="363">
        <v>957070635</v>
      </c>
      <c r="M966" s="382">
        <v>44613</v>
      </c>
      <c r="N966" s="70">
        <f t="shared" si="85"/>
        <v>2</v>
      </c>
      <c r="O966" s="70">
        <f t="shared" si="86"/>
        <v>2</v>
      </c>
      <c r="P966" s="135" t="str">
        <f t="shared" si="87"/>
        <v>Gastos_Gerais</v>
      </c>
    </row>
    <row r="967" spans="1:16" ht="25.5" x14ac:dyDescent="0.2">
      <c r="A967" s="374">
        <f t="shared" si="88"/>
        <v>964</v>
      </c>
      <c r="B967" s="358">
        <v>44613</v>
      </c>
      <c r="C967" s="383">
        <v>44593</v>
      </c>
      <c r="D967" s="360" t="s">
        <v>107</v>
      </c>
      <c r="E967" s="360" t="s">
        <v>332</v>
      </c>
      <c r="F967" s="361">
        <v>31.5</v>
      </c>
      <c r="G967" s="360" t="s">
        <v>1662</v>
      </c>
      <c r="H967" s="360" t="s">
        <v>124</v>
      </c>
      <c r="I967" s="364" t="s">
        <v>1661</v>
      </c>
      <c r="J967" s="363" t="s">
        <v>629</v>
      </c>
      <c r="K967" s="364" t="s">
        <v>1235</v>
      </c>
      <c r="L967" s="363">
        <v>957070635</v>
      </c>
      <c r="M967" s="382">
        <v>44613</v>
      </c>
      <c r="N967" s="70">
        <f t="shared" si="85"/>
        <v>2</v>
      </c>
      <c r="O967" s="70">
        <f t="shared" si="86"/>
        <v>2</v>
      </c>
      <c r="P967" s="135" t="str">
        <f t="shared" si="87"/>
        <v>Gastos_Gerais</v>
      </c>
    </row>
    <row r="968" spans="1:16" ht="25.5" x14ac:dyDescent="0.2">
      <c r="A968" s="374">
        <f t="shared" si="88"/>
        <v>965</v>
      </c>
      <c r="B968" s="358">
        <v>44613</v>
      </c>
      <c r="C968" s="383">
        <v>44593</v>
      </c>
      <c r="D968" s="360" t="s">
        <v>107</v>
      </c>
      <c r="E968" s="360" t="s">
        <v>310</v>
      </c>
      <c r="F968" s="361">
        <v>3482</v>
      </c>
      <c r="G968" s="360" t="s">
        <v>1539</v>
      </c>
      <c r="H968" s="360" t="s">
        <v>121</v>
      </c>
      <c r="I968" s="364" t="s">
        <v>1663</v>
      </c>
      <c r="J968" s="363" t="s">
        <v>629</v>
      </c>
      <c r="K968" s="364" t="s">
        <v>420</v>
      </c>
      <c r="L968" s="363">
        <v>2745</v>
      </c>
      <c r="M968" s="382">
        <v>44613</v>
      </c>
      <c r="N968" s="70">
        <f t="shared" si="85"/>
        <v>2</v>
      </c>
      <c r="O968" s="70">
        <f t="shared" si="86"/>
        <v>2</v>
      </c>
      <c r="P968" s="135" t="str">
        <f t="shared" si="87"/>
        <v>Gastos_Gerais</v>
      </c>
    </row>
    <row r="969" spans="1:16" ht="25.5" x14ac:dyDescent="0.2">
      <c r="A969" s="374">
        <f t="shared" si="88"/>
        <v>966</v>
      </c>
      <c r="B969" s="358">
        <v>44613</v>
      </c>
      <c r="C969" s="383">
        <v>44593</v>
      </c>
      <c r="D969" s="360" t="s">
        <v>107</v>
      </c>
      <c r="E969" s="360" t="s">
        <v>318</v>
      </c>
      <c r="F969" s="361">
        <v>4425</v>
      </c>
      <c r="G969" s="360" t="s">
        <v>1664</v>
      </c>
      <c r="H969" s="360" t="s">
        <v>119</v>
      </c>
      <c r="I969" s="364" t="s">
        <v>1665</v>
      </c>
      <c r="J969" s="363" t="s">
        <v>629</v>
      </c>
      <c r="K969" s="364" t="s">
        <v>420</v>
      </c>
      <c r="L969" s="363">
        <v>1045</v>
      </c>
      <c r="M969" s="382">
        <v>44613</v>
      </c>
      <c r="N969" s="70">
        <f t="shared" si="85"/>
        <v>2</v>
      </c>
      <c r="O969" s="70">
        <f t="shared" si="86"/>
        <v>2</v>
      </c>
      <c r="P969" s="135" t="str">
        <f t="shared" si="87"/>
        <v>Gastos_Gerais</v>
      </c>
    </row>
    <row r="970" spans="1:16" ht="24" x14ac:dyDescent="0.2">
      <c r="A970" s="374">
        <f t="shared" si="88"/>
        <v>967</v>
      </c>
      <c r="B970" s="358">
        <v>44613</v>
      </c>
      <c r="C970" s="383">
        <v>44593</v>
      </c>
      <c r="D970" s="360" t="s">
        <v>85</v>
      </c>
      <c r="E970" s="360" t="s">
        <v>91</v>
      </c>
      <c r="F970" s="361">
        <v>0.27</v>
      </c>
      <c r="G970" s="360" t="s">
        <v>1252</v>
      </c>
      <c r="H970" s="360" t="s">
        <v>120</v>
      </c>
      <c r="I970" s="364" t="s">
        <v>551</v>
      </c>
      <c r="J970" s="363" t="s">
        <v>1253</v>
      </c>
      <c r="K970" s="364" t="s">
        <v>883</v>
      </c>
      <c r="L970" s="363" t="s">
        <v>553</v>
      </c>
      <c r="M970" s="382">
        <v>44613</v>
      </c>
      <c r="N970" s="70">
        <f t="shared" si="85"/>
        <v>2</v>
      </c>
      <c r="O970" s="70">
        <f t="shared" si="86"/>
        <v>2</v>
      </c>
      <c r="P970" s="135" t="str">
        <f t="shared" si="87"/>
        <v>Receitas</v>
      </c>
    </row>
    <row r="971" spans="1:16" ht="25.5" x14ac:dyDescent="0.2">
      <c r="A971" s="374">
        <f t="shared" si="88"/>
        <v>968</v>
      </c>
      <c r="B971" s="358">
        <v>44614</v>
      </c>
      <c r="C971" s="383">
        <v>44593</v>
      </c>
      <c r="D971" s="360" t="s">
        <v>107</v>
      </c>
      <c r="E971" s="360" t="s">
        <v>320</v>
      </c>
      <c r="F971" s="361">
        <v>1000</v>
      </c>
      <c r="G971" s="360" t="s">
        <v>895</v>
      </c>
      <c r="H971" s="360" t="s">
        <v>130</v>
      </c>
      <c r="I971" s="364" t="s">
        <v>626</v>
      </c>
      <c r="J971" s="363" t="s">
        <v>609</v>
      </c>
      <c r="K971" s="364" t="s">
        <v>609</v>
      </c>
      <c r="L971" s="363" t="s">
        <v>1666</v>
      </c>
      <c r="M971" s="382">
        <v>44614</v>
      </c>
      <c r="N971" s="70">
        <f t="shared" si="85"/>
        <v>2</v>
      </c>
      <c r="O971" s="70">
        <f t="shared" si="86"/>
        <v>2</v>
      </c>
      <c r="P971" s="135" t="str">
        <f t="shared" si="87"/>
        <v>Gastos_Gerais</v>
      </c>
    </row>
    <row r="972" spans="1:16" ht="36" x14ac:dyDescent="0.2">
      <c r="A972" s="374">
        <f t="shared" si="88"/>
        <v>969</v>
      </c>
      <c r="B972" s="358">
        <v>44614</v>
      </c>
      <c r="C972" s="383">
        <v>44593</v>
      </c>
      <c r="D972" s="360" t="s">
        <v>107</v>
      </c>
      <c r="E972" s="360" t="s">
        <v>282</v>
      </c>
      <c r="F972" s="361">
        <v>234.77</v>
      </c>
      <c r="G972" s="360" t="s">
        <v>1546</v>
      </c>
      <c r="H972" s="360" t="s">
        <v>128</v>
      </c>
      <c r="I972" s="364" t="s">
        <v>593</v>
      </c>
      <c r="J972" s="363" t="s">
        <v>848</v>
      </c>
      <c r="K972" s="364" t="s">
        <v>1667</v>
      </c>
      <c r="L972" s="363">
        <v>26585749</v>
      </c>
      <c r="M972" s="382">
        <v>44614</v>
      </c>
      <c r="N972" s="70">
        <f t="shared" si="85"/>
        <v>2</v>
      </c>
      <c r="O972" s="70">
        <f t="shared" si="86"/>
        <v>2</v>
      </c>
      <c r="P972" s="135" t="str">
        <f t="shared" si="87"/>
        <v>Gastos_Gerais</v>
      </c>
    </row>
    <row r="973" spans="1:16" ht="25.5" x14ac:dyDescent="0.2">
      <c r="A973" s="374">
        <f t="shared" si="88"/>
        <v>970</v>
      </c>
      <c r="B973" s="358">
        <v>44614</v>
      </c>
      <c r="C973" s="383">
        <v>44593</v>
      </c>
      <c r="D973" s="360" t="s">
        <v>107</v>
      </c>
      <c r="E973" s="360" t="s">
        <v>222</v>
      </c>
      <c r="F973" s="361">
        <v>6172.63</v>
      </c>
      <c r="G973" s="360" t="s">
        <v>647</v>
      </c>
      <c r="H973" s="360" t="s">
        <v>132</v>
      </c>
      <c r="I973" s="364" t="s">
        <v>648</v>
      </c>
      <c r="J973" s="363" t="s">
        <v>609</v>
      </c>
      <c r="K973" s="364" t="s">
        <v>420</v>
      </c>
      <c r="L973" s="363">
        <v>7352916</v>
      </c>
      <c r="M973" s="382">
        <v>44614</v>
      </c>
      <c r="N973" s="70">
        <f t="shared" si="85"/>
        <v>2</v>
      </c>
      <c r="O973" s="70">
        <f t="shared" si="86"/>
        <v>2</v>
      </c>
      <c r="P973" s="135" t="str">
        <f t="shared" si="87"/>
        <v>Gastos_Gerais</v>
      </c>
    </row>
    <row r="974" spans="1:16" ht="36" x14ac:dyDescent="0.2">
      <c r="A974" s="374">
        <f t="shared" si="88"/>
        <v>971</v>
      </c>
      <c r="B974" s="358">
        <v>44614</v>
      </c>
      <c r="C974" s="383">
        <v>44593</v>
      </c>
      <c r="D974" s="360" t="s">
        <v>107</v>
      </c>
      <c r="E974" s="360" t="s">
        <v>397</v>
      </c>
      <c r="F974" s="395">
        <v>551.54</v>
      </c>
      <c r="G974" s="360" t="s">
        <v>1668</v>
      </c>
      <c r="H974" s="360" t="s">
        <v>119</v>
      </c>
      <c r="I974" s="364" t="s">
        <v>633</v>
      </c>
      <c r="J974" s="363" t="s">
        <v>609</v>
      </c>
      <c r="K974" s="364" t="s">
        <v>420</v>
      </c>
      <c r="L974" s="363">
        <v>2406</v>
      </c>
      <c r="M974" s="382">
        <v>44610</v>
      </c>
      <c r="N974" s="70">
        <f t="shared" si="85"/>
        <v>2</v>
      </c>
      <c r="O974" s="70">
        <f t="shared" si="86"/>
        <v>2</v>
      </c>
      <c r="P974" s="135" t="str">
        <f t="shared" si="87"/>
        <v>Gastos_Gerais</v>
      </c>
    </row>
    <row r="975" spans="1:16" s="329" customFormat="1" ht="25.5" x14ac:dyDescent="0.2">
      <c r="A975" s="374">
        <f t="shared" si="88"/>
        <v>972</v>
      </c>
      <c r="B975" s="370">
        <v>44614</v>
      </c>
      <c r="C975" s="371">
        <v>44593</v>
      </c>
      <c r="D975" s="362" t="s">
        <v>107</v>
      </c>
      <c r="E975" s="362" t="s">
        <v>252</v>
      </c>
      <c r="F975" s="372">
        <v>1500</v>
      </c>
      <c r="G975" s="362" t="s">
        <v>1669</v>
      </c>
      <c r="H975" s="362" t="s">
        <v>546</v>
      </c>
      <c r="I975" s="364" t="s">
        <v>438</v>
      </c>
      <c r="J975" s="364" t="s">
        <v>609</v>
      </c>
      <c r="K975" s="364" t="s">
        <v>420</v>
      </c>
      <c r="L975" s="364">
        <v>458</v>
      </c>
      <c r="M975" s="373">
        <v>44613</v>
      </c>
      <c r="N975" s="70">
        <f t="shared" si="85"/>
        <v>2</v>
      </c>
      <c r="O975" s="70">
        <f t="shared" si="86"/>
        <v>2</v>
      </c>
      <c r="P975" s="135" t="str">
        <f t="shared" si="87"/>
        <v>Gastos_Gerais</v>
      </c>
    </row>
    <row r="976" spans="1:16" ht="25.5" x14ac:dyDescent="0.2">
      <c r="A976" s="374">
        <f t="shared" si="88"/>
        <v>973</v>
      </c>
      <c r="B976" s="358">
        <v>44614</v>
      </c>
      <c r="C976" s="383">
        <v>44593</v>
      </c>
      <c r="D976" s="360" t="s">
        <v>96</v>
      </c>
      <c r="E976" s="360" t="s">
        <v>196</v>
      </c>
      <c r="F976" s="361">
        <v>1862</v>
      </c>
      <c r="G976" s="360" t="s">
        <v>1670</v>
      </c>
      <c r="H976" s="360" t="s">
        <v>119</v>
      </c>
      <c r="I976" s="364" t="s">
        <v>1671</v>
      </c>
      <c r="J976" s="363" t="s">
        <v>629</v>
      </c>
      <c r="K976" s="364" t="s">
        <v>629</v>
      </c>
      <c r="L976" s="363" t="s">
        <v>1672</v>
      </c>
      <c r="M976" s="382">
        <v>44614</v>
      </c>
      <c r="N976" s="70">
        <f t="shared" si="85"/>
        <v>2</v>
      </c>
      <c r="O976" s="70">
        <f t="shared" si="86"/>
        <v>2</v>
      </c>
      <c r="P976" s="135" t="str">
        <f t="shared" si="87"/>
        <v>Gastos_com_Pessoal</v>
      </c>
    </row>
    <row r="977" spans="1:16" ht="25.5" x14ac:dyDescent="0.2">
      <c r="A977" s="374">
        <f t="shared" si="88"/>
        <v>974</v>
      </c>
      <c r="B977" s="358">
        <v>44614</v>
      </c>
      <c r="C977" s="383">
        <v>44593</v>
      </c>
      <c r="D977" s="360" t="s">
        <v>107</v>
      </c>
      <c r="E977" s="360" t="s">
        <v>360</v>
      </c>
      <c r="F977" s="361">
        <v>208.95</v>
      </c>
      <c r="G977" s="360" t="s">
        <v>1673</v>
      </c>
      <c r="H977" s="360" t="s">
        <v>122</v>
      </c>
      <c r="I977" s="364" t="s">
        <v>1674</v>
      </c>
      <c r="J977" s="363" t="s">
        <v>609</v>
      </c>
      <c r="K977" s="364" t="s">
        <v>420</v>
      </c>
      <c r="L977" s="363">
        <v>338013</v>
      </c>
      <c r="M977" s="382">
        <v>44614</v>
      </c>
      <c r="N977" s="70">
        <f t="shared" si="85"/>
        <v>2</v>
      </c>
      <c r="O977" s="70">
        <f t="shared" si="86"/>
        <v>2</v>
      </c>
      <c r="P977" s="135" t="str">
        <f t="shared" si="87"/>
        <v>Gastos_Gerais</v>
      </c>
    </row>
    <row r="978" spans="1:16" ht="25.5" x14ac:dyDescent="0.2">
      <c r="A978" s="374">
        <f t="shared" si="88"/>
        <v>975</v>
      </c>
      <c r="B978" s="358">
        <v>44614</v>
      </c>
      <c r="C978" s="383">
        <v>44593</v>
      </c>
      <c r="D978" s="360" t="s">
        <v>107</v>
      </c>
      <c r="E978" s="360" t="s">
        <v>290</v>
      </c>
      <c r="F978" s="361">
        <v>1401.1</v>
      </c>
      <c r="G978" s="360" t="s">
        <v>1675</v>
      </c>
      <c r="H978" s="360" t="s">
        <v>131</v>
      </c>
      <c r="I978" s="364" t="s">
        <v>998</v>
      </c>
      <c r="J978" s="363" t="s">
        <v>609</v>
      </c>
      <c r="K978" s="364" t="s">
        <v>420</v>
      </c>
      <c r="L978" s="363">
        <v>2006</v>
      </c>
      <c r="M978" s="382">
        <v>44608</v>
      </c>
      <c r="N978" s="70">
        <f t="shared" si="85"/>
        <v>2</v>
      </c>
      <c r="O978" s="70">
        <f t="shared" si="86"/>
        <v>2</v>
      </c>
      <c r="P978" s="135" t="str">
        <f t="shared" si="87"/>
        <v>Gastos_Gerais</v>
      </c>
    </row>
    <row r="979" spans="1:16" ht="36" x14ac:dyDescent="0.2">
      <c r="A979" s="374">
        <f t="shared" si="88"/>
        <v>976</v>
      </c>
      <c r="B979" s="358">
        <v>44614</v>
      </c>
      <c r="C979" s="383">
        <v>44593</v>
      </c>
      <c r="D979" s="360" t="s">
        <v>107</v>
      </c>
      <c r="E979" s="360" t="s">
        <v>254</v>
      </c>
      <c r="F979" s="361">
        <v>607.54</v>
      </c>
      <c r="G979" s="360" t="s">
        <v>1676</v>
      </c>
      <c r="H979" s="360" t="s">
        <v>127</v>
      </c>
      <c r="I979" s="364" t="s">
        <v>1677</v>
      </c>
      <c r="J979" s="363" t="s">
        <v>609</v>
      </c>
      <c r="K979" s="364" t="s">
        <v>420</v>
      </c>
      <c r="L979" s="363">
        <v>202211</v>
      </c>
      <c r="M979" s="382">
        <v>44609</v>
      </c>
      <c r="N979" s="70">
        <f t="shared" si="85"/>
        <v>2</v>
      </c>
      <c r="O979" s="70">
        <f t="shared" si="86"/>
        <v>2</v>
      </c>
      <c r="P979" s="135" t="str">
        <f t="shared" si="87"/>
        <v>Gastos_Gerais</v>
      </c>
    </row>
    <row r="980" spans="1:16" s="325" customFormat="1" ht="25.5" x14ac:dyDescent="0.2">
      <c r="A980" s="374">
        <f t="shared" si="88"/>
        <v>977</v>
      </c>
      <c r="B980" s="370">
        <v>44614</v>
      </c>
      <c r="C980" s="371">
        <v>44593</v>
      </c>
      <c r="D980" s="362" t="s">
        <v>96</v>
      </c>
      <c r="E980" s="362" t="s">
        <v>196</v>
      </c>
      <c r="F980" s="372">
        <v>297.60000000000002</v>
      </c>
      <c r="G980" s="362" t="s">
        <v>1678</v>
      </c>
      <c r="H980" s="362" t="s">
        <v>546</v>
      </c>
      <c r="I980" s="364" t="s">
        <v>1090</v>
      </c>
      <c r="J980" s="364" t="s">
        <v>629</v>
      </c>
      <c r="K980" s="364" t="s">
        <v>420</v>
      </c>
      <c r="L980" s="364">
        <v>13991</v>
      </c>
      <c r="M980" s="373">
        <v>44620</v>
      </c>
      <c r="N980" s="70">
        <f t="shared" si="85"/>
        <v>2</v>
      </c>
      <c r="O980" s="70">
        <f t="shared" si="86"/>
        <v>2</v>
      </c>
      <c r="P980" s="135" t="str">
        <f t="shared" si="87"/>
        <v>Gastos_com_Pessoal</v>
      </c>
    </row>
    <row r="981" spans="1:16" ht="36" x14ac:dyDescent="0.2">
      <c r="A981" s="374">
        <f t="shared" si="88"/>
        <v>978</v>
      </c>
      <c r="B981" s="358">
        <v>44614</v>
      </c>
      <c r="C981" s="383">
        <v>44593</v>
      </c>
      <c r="D981" s="360" t="s">
        <v>107</v>
      </c>
      <c r="E981" s="360" t="s">
        <v>298</v>
      </c>
      <c r="F981" s="361">
        <v>280.98</v>
      </c>
      <c r="G981" s="360" t="s">
        <v>1679</v>
      </c>
      <c r="H981" s="360" t="s">
        <v>120</v>
      </c>
      <c r="I981" s="364" t="s">
        <v>1680</v>
      </c>
      <c r="J981" s="363" t="s">
        <v>609</v>
      </c>
      <c r="K981" s="364" t="s">
        <v>420</v>
      </c>
      <c r="L981" s="363">
        <v>458766</v>
      </c>
      <c r="M981" s="382">
        <v>44614</v>
      </c>
      <c r="N981" s="70">
        <f t="shared" si="85"/>
        <v>2</v>
      </c>
      <c r="O981" s="70">
        <f t="shared" si="86"/>
        <v>2</v>
      </c>
      <c r="P981" s="135" t="str">
        <f t="shared" si="87"/>
        <v>Gastos_Gerais</v>
      </c>
    </row>
    <row r="982" spans="1:16" ht="25.5" x14ac:dyDescent="0.2">
      <c r="A982" s="374">
        <f t="shared" si="88"/>
        <v>979</v>
      </c>
      <c r="B982" s="358">
        <v>44614</v>
      </c>
      <c r="C982" s="383">
        <v>44593</v>
      </c>
      <c r="D982" s="360" t="s">
        <v>107</v>
      </c>
      <c r="E982" s="360" t="s">
        <v>370</v>
      </c>
      <c r="F982" s="361">
        <v>95</v>
      </c>
      <c r="G982" s="360" t="s">
        <v>1681</v>
      </c>
      <c r="H982" s="360" t="s">
        <v>122</v>
      </c>
      <c r="I982" s="364" t="s">
        <v>1682</v>
      </c>
      <c r="J982" s="363" t="s">
        <v>609</v>
      </c>
      <c r="K982" s="364" t="s">
        <v>420</v>
      </c>
      <c r="L982" s="363">
        <v>20227</v>
      </c>
      <c r="M982" s="382">
        <v>44610</v>
      </c>
      <c r="N982" s="70">
        <f t="shared" si="85"/>
        <v>2</v>
      </c>
      <c r="O982" s="70">
        <f t="shared" si="86"/>
        <v>2</v>
      </c>
      <c r="P982" s="135" t="str">
        <f t="shared" si="87"/>
        <v>Gastos_Gerais</v>
      </c>
    </row>
    <row r="983" spans="1:16" ht="38.25" x14ac:dyDescent="0.2">
      <c r="A983" s="374">
        <f t="shared" si="88"/>
        <v>980</v>
      </c>
      <c r="B983" s="358">
        <v>44614</v>
      </c>
      <c r="C983" s="383">
        <v>44593</v>
      </c>
      <c r="D983" s="360" t="s">
        <v>109</v>
      </c>
      <c r="E983" s="360" t="s">
        <v>375</v>
      </c>
      <c r="F983" s="361">
        <v>1460</v>
      </c>
      <c r="G983" s="360" t="s">
        <v>1683</v>
      </c>
      <c r="H983" s="360" t="s">
        <v>546</v>
      </c>
      <c r="I983" s="364" t="s">
        <v>438</v>
      </c>
      <c r="J983" s="363" t="s">
        <v>609</v>
      </c>
      <c r="K983" s="364" t="s">
        <v>420</v>
      </c>
      <c r="L983" s="363">
        <v>31791853</v>
      </c>
      <c r="M983" s="382">
        <v>44609</v>
      </c>
      <c r="N983" s="70">
        <f t="shared" si="85"/>
        <v>2</v>
      </c>
      <c r="O983" s="70">
        <f t="shared" si="86"/>
        <v>2</v>
      </c>
      <c r="P983" s="135" t="str">
        <f t="shared" si="87"/>
        <v>Aquisição_de_Bens_Permanentes</v>
      </c>
    </row>
    <row r="984" spans="1:16" ht="25.5" x14ac:dyDescent="0.2">
      <c r="A984" s="374">
        <f t="shared" si="88"/>
        <v>981</v>
      </c>
      <c r="B984" s="358">
        <v>44614</v>
      </c>
      <c r="C984" s="383">
        <v>44593</v>
      </c>
      <c r="D984" s="360" t="s">
        <v>107</v>
      </c>
      <c r="E984" s="360" t="s">
        <v>320</v>
      </c>
      <c r="F984" s="361">
        <v>1000</v>
      </c>
      <c r="G984" s="360" t="s">
        <v>1137</v>
      </c>
      <c r="H984" s="360" t="s">
        <v>131</v>
      </c>
      <c r="I984" s="364" t="s">
        <v>626</v>
      </c>
      <c r="J984" s="363" t="s">
        <v>609</v>
      </c>
      <c r="K984" s="364" t="s">
        <v>609</v>
      </c>
      <c r="L984" s="363" t="s">
        <v>1684</v>
      </c>
      <c r="M984" s="382">
        <v>44614</v>
      </c>
      <c r="N984" s="70">
        <f t="shared" si="85"/>
        <v>2</v>
      </c>
      <c r="O984" s="70">
        <f t="shared" si="86"/>
        <v>2</v>
      </c>
      <c r="P984" s="135" t="str">
        <f t="shared" si="87"/>
        <v>Gastos_Gerais</v>
      </c>
    </row>
    <row r="985" spans="1:16" ht="25.5" x14ac:dyDescent="0.2">
      <c r="A985" s="374">
        <f t="shared" si="88"/>
        <v>982</v>
      </c>
      <c r="B985" s="358">
        <v>44614</v>
      </c>
      <c r="C985" s="383">
        <v>44621</v>
      </c>
      <c r="D985" s="360" t="s">
        <v>96</v>
      </c>
      <c r="E985" s="360" t="s">
        <v>198</v>
      </c>
      <c r="F985" s="361">
        <v>10184.530000000001</v>
      </c>
      <c r="G985" s="360" t="s">
        <v>1086</v>
      </c>
      <c r="H985" s="360" t="s">
        <v>120</v>
      </c>
      <c r="I985" s="364" t="s">
        <v>1087</v>
      </c>
      <c r="J985" s="363" t="s">
        <v>609</v>
      </c>
      <c r="K985" s="364" t="s">
        <v>609</v>
      </c>
      <c r="L985" s="363">
        <v>13059128</v>
      </c>
      <c r="M985" s="382">
        <v>44614</v>
      </c>
      <c r="N985" s="70">
        <f t="shared" ref="N985:N1048" si="89">IF(B985=0,0,IF(YEAR(B985)=$O$1,MONTH(B985)-$N$1+1,(YEAR(B985)-$O$1)*12-$N$1+1+MONTH(B985)))</f>
        <v>2</v>
      </c>
      <c r="O985" s="70">
        <f t="shared" ref="O985:O1048" si="90">IF(C985=0,0,IF(YEAR(C985)=$O$1,MONTH(C985)-$N$1+1,(YEAR(C985)-$O$1)*12-$N$1+1+MONTH(C985)))</f>
        <v>3</v>
      </c>
      <c r="P985" s="135" t="str">
        <f t="shared" ref="P985:P1048" si="91">SUBSTITUTE(D985," ","_")</f>
        <v>Gastos_com_Pessoal</v>
      </c>
    </row>
    <row r="986" spans="1:16" ht="25.5" x14ac:dyDescent="0.2">
      <c r="A986" s="374">
        <f t="shared" si="88"/>
        <v>983</v>
      </c>
      <c r="B986" s="358">
        <v>44614</v>
      </c>
      <c r="C986" s="383">
        <v>44621</v>
      </c>
      <c r="D986" s="360" t="s">
        <v>96</v>
      </c>
      <c r="E986" s="360" t="s">
        <v>196</v>
      </c>
      <c r="F986" s="361">
        <v>2915.16</v>
      </c>
      <c r="G986" s="360" t="s">
        <v>1685</v>
      </c>
      <c r="H986" s="360" t="s">
        <v>121</v>
      </c>
      <c r="I986" s="364" t="s">
        <v>1079</v>
      </c>
      <c r="J986" s="363" t="s">
        <v>609</v>
      </c>
      <c r="K986" s="364" t="s">
        <v>609</v>
      </c>
      <c r="L986" s="363" t="s">
        <v>1686</v>
      </c>
      <c r="M986" s="382">
        <v>44613</v>
      </c>
      <c r="N986" s="70">
        <f t="shared" si="89"/>
        <v>2</v>
      </c>
      <c r="O986" s="70">
        <f t="shared" si="90"/>
        <v>3</v>
      </c>
      <c r="P986" s="135" t="str">
        <f t="shared" si="91"/>
        <v>Gastos_com_Pessoal</v>
      </c>
    </row>
    <row r="987" spans="1:16" ht="25.5" x14ac:dyDescent="0.2">
      <c r="A987" s="374">
        <f t="shared" si="88"/>
        <v>984</v>
      </c>
      <c r="B987" s="358">
        <v>44614</v>
      </c>
      <c r="C987" s="383">
        <v>44593</v>
      </c>
      <c r="D987" s="360" t="s">
        <v>107</v>
      </c>
      <c r="E987" s="360" t="s">
        <v>358</v>
      </c>
      <c r="F987" s="361">
        <v>159</v>
      </c>
      <c r="G987" s="360" t="s">
        <v>1687</v>
      </c>
      <c r="H987" s="360" t="s">
        <v>121</v>
      </c>
      <c r="I987" s="364" t="s">
        <v>586</v>
      </c>
      <c r="J987" s="363" t="s">
        <v>609</v>
      </c>
      <c r="K987" s="364" t="s">
        <v>420</v>
      </c>
      <c r="L987" s="363">
        <v>9654</v>
      </c>
      <c r="M987" s="382">
        <v>44608</v>
      </c>
      <c r="N987" s="70">
        <f t="shared" si="89"/>
        <v>2</v>
      </c>
      <c r="O987" s="70">
        <f t="shared" si="90"/>
        <v>2</v>
      </c>
      <c r="P987" s="135" t="str">
        <f t="shared" si="91"/>
        <v>Gastos_Gerais</v>
      </c>
    </row>
    <row r="988" spans="1:16" ht="36" x14ac:dyDescent="0.2">
      <c r="A988" s="374">
        <f t="shared" si="88"/>
        <v>985</v>
      </c>
      <c r="B988" s="358">
        <v>44614</v>
      </c>
      <c r="C988" s="383">
        <v>44621</v>
      </c>
      <c r="D988" s="360" t="s">
        <v>96</v>
      </c>
      <c r="E988" s="360" t="s">
        <v>196</v>
      </c>
      <c r="F988" s="361">
        <v>2061.5</v>
      </c>
      <c r="G988" s="360" t="s">
        <v>1688</v>
      </c>
      <c r="H988" s="360" t="s">
        <v>119</v>
      </c>
      <c r="I988" s="364" t="s">
        <v>1689</v>
      </c>
      <c r="J988" s="363" t="s">
        <v>609</v>
      </c>
      <c r="K988" s="364" t="s">
        <v>609</v>
      </c>
      <c r="L988" s="363" t="s">
        <v>1690</v>
      </c>
      <c r="M988" s="382">
        <v>44613</v>
      </c>
      <c r="N988" s="70">
        <f t="shared" si="89"/>
        <v>2</v>
      </c>
      <c r="O988" s="70">
        <f t="shared" si="90"/>
        <v>3</v>
      </c>
      <c r="P988" s="135" t="str">
        <f t="shared" si="91"/>
        <v>Gastos_com_Pessoal</v>
      </c>
    </row>
    <row r="989" spans="1:16" ht="36" x14ac:dyDescent="0.2">
      <c r="A989" s="374">
        <f t="shared" si="88"/>
        <v>986</v>
      </c>
      <c r="B989" s="358">
        <v>44614</v>
      </c>
      <c r="C989" s="383">
        <v>44593</v>
      </c>
      <c r="D989" s="360" t="s">
        <v>107</v>
      </c>
      <c r="E989" s="360" t="s">
        <v>334</v>
      </c>
      <c r="F989" s="361">
        <v>60</v>
      </c>
      <c r="G989" s="360" t="s">
        <v>1691</v>
      </c>
      <c r="H989" s="360" t="s">
        <v>124</v>
      </c>
      <c r="I989" s="364" t="s">
        <v>1196</v>
      </c>
      <c r="J989" s="363" t="s">
        <v>629</v>
      </c>
      <c r="K989" s="364" t="s">
        <v>1235</v>
      </c>
      <c r="L989" s="363">
        <v>557293881</v>
      </c>
      <c r="M989" s="382">
        <v>44614</v>
      </c>
      <c r="N989" s="70">
        <f t="shared" si="89"/>
        <v>2</v>
      </c>
      <c r="O989" s="70">
        <f t="shared" si="90"/>
        <v>2</v>
      </c>
      <c r="P989" s="135" t="str">
        <f t="shared" si="91"/>
        <v>Gastos_Gerais</v>
      </c>
    </row>
    <row r="990" spans="1:16" ht="36" x14ac:dyDescent="0.2">
      <c r="A990" s="374">
        <f t="shared" si="88"/>
        <v>987</v>
      </c>
      <c r="B990" s="358">
        <v>44614</v>
      </c>
      <c r="C990" s="383">
        <v>44593</v>
      </c>
      <c r="D990" s="360" t="s">
        <v>107</v>
      </c>
      <c r="E990" s="360" t="s">
        <v>334</v>
      </c>
      <c r="F990" s="361">
        <v>60</v>
      </c>
      <c r="G990" s="360" t="s">
        <v>1692</v>
      </c>
      <c r="H990" s="360" t="s">
        <v>124</v>
      </c>
      <c r="I990" s="364" t="s">
        <v>1693</v>
      </c>
      <c r="J990" s="363" t="s">
        <v>629</v>
      </c>
      <c r="K990" s="364" t="s">
        <v>1235</v>
      </c>
      <c r="L990" s="363">
        <v>557293881</v>
      </c>
      <c r="M990" s="382">
        <v>44614</v>
      </c>
      <c r="N990" s="70">
        <f t="shared" si="89"/>
        <v>2</v>
      </c>
      <c r="O990" s="70">
        <f t="shared" si="90"/>
        <v>2</v>
      </c>
      <c r="P990" s="135" t="str">
        <f t="shared" si="91"/>
        <v>Gastos_Gerais</v>
      </c>
    </row>
    <row r="991" spans="1:16" ht="36" x14ac:dyDescent="0.2">
      <c r="A991" s="374">
        <f t="shared" si="88"/>
        <v>988</v>
      </c>
      <c r="B991" s="358">
        <v>44614</v>
      </c>
      <c r="C991" s="383">
        <v>44593</v>
      </c>
      <c r="D991" s="360" t="s">
        <v>107</v>
      </c>
      <c r="E991" s="360" t="s">
        <v>334</v>
      </c>
      <c r="F991" s="361">
        <v>60</v>
      </c>
      <c r="G991" s="360" t="s">
        <v>1694</v>
      </c>
      <c r="H991" s="360" t="s">
        <v>124</v>
      </c>
      <c r="I991" s="364" t="s">
        <v>1695</v>
      </c>
      <c r="J991" s="363" t="s">
        <v>629</v>
      </c>
      <c r="K991" s="364" t="s">
        <v>1235</v>
      </c>
      <c r="L991" s="363">
        <v>557293881</v>
      </c>
      <c r="M991" s="382">
        <v>44614</v>
      </c>
      <c r="N991" s="70">
        <f t="shared" si="89"/>
        <v>2</v>
      </c>
      <c r="O991" s="70">
        <f t="shared" si="90"/>
        <v>2</v>
      </c>
      <c r="P991" s="135" t="str">
        <f t="shared" si="91"/>
        <v>Gastos_Gerais</v>
      </c>
    </row>
    <row r="992" spans="1:16" ht="36" x14ac:dyDescent="0.2">
      <c r="A992" s="374">
        <f t="shared" si="88"/>
        <v>989</v>
      </c>
      <c r="B992" s="358">
        <v>44614</v>
      </c>
      <c r="C992" s="383">
        <v>44593</v>
      </c>
      <c r="D992" s="360" t="s">
        <v>107</v>
      </c>
      <c r="E992" s="360" t="s">
        <v>334</v>
      </c>
      <c r="F992" s="361">
        <v>17.2</v>
      </c>
      <c r="G992" s="360" t="s">
        <v>1696</v>
      </c>
      <c r="H992" s="360" t="s">
        <v>124</v>
      </c>
      <c r="I992" s="364" t="s">
        <v>1196</v>
      </c>
      <c r="J992" s="363" t="s">
        <v>629</v>
      </c>
      <c r="K992" s="364" t="s">
        <v>1235</v>
      </c>
      <c r="L992" s="363">
        <v>557293881</v>
      </c>
      <c r="M992" s="382">
        <v>44614</v>
      </c>
      <c r="N992" s="70">
        <f t="shared" si="89"/>
        <v>2</v>
      </c>
      <c r="O992" s="70">
        <f t="shared" si="90"/>
        <v>2</v>
      </c>
      <c r="P992" s="135" t="str">
        <f t="shared" si="91"/>
        <v>Gastos_Gerais</v>
      </c>
    </row>
    <row r="993" spans="1:16" ht="36" x14ac:dyDescent="0.2">
      <c r="A993" s="374">
        <f t="shared" si="88"/>
        <v>990</v>
      </c>
      <c r="B993" s="358">
        <v>44614</v>
      </c>
      <c r="C993" s="383">
        <v>44593</v>
      </c>
      <c r="D993" s="360" t="s">
        <v>107</v>
      </c>
      <c r="E993" s="360" t="s">
        <v>334</v>
      </c>
      <c r="F993" s="361">
        <v>11.6</v>
      </c>
      <c r="G993" s="360" t="s">
        <v>1697</v>
      </c>
      <c r="H993" s="360" t="s">
        <v>124</v>
      </c>
      <c r="I993" s="364" t="s">
        <v>1406</v>
      </c>
      <c r="J993" s="363" t="s">
        <v>629</v>
      </c>
      <c r="K993" s="364" t="s">
        <v>1235</v>
      </c>
      <c r="L993" s="363">
        <v>557293881</v>
      </c>
      <c r="M993" s="382">
        <v>44614</v>
      </c>
      <c r="N993" s="70">
        <f t="shared" si="89"/>
        <v>2</v>
      </c>
      <c r="O993" s="70">
        <f t="shared" si="90"/>
        <v>2</v>
      </c>
      <c r="P993" s="135" t="str">
        <f t="shared" si="91"/>
        <v>Gastos_Gerais</v>
      </c>
    </row>
    <row r="994" spans="1:16" ht="25.5" x14ac:dyDescent="0.2">
      <c r="A994" s="374">
        <f t="shared" si="88"/>
        <v>991</v>
      </c>
      <c r="B994" s="358">
        <v>44614</v>
      </c>
      <c r="C994" s="383">
        <v>44593</v>
      </c>
      <c r="D994" s="360" t="s">
        <v>107</v>
      </c>
      <c r="E994" s="360" t="s">
        <v>334</v>
      </c>
      <c r="F994" s="361">
        <v>169.4</v>
      </c>
      <c r="G994" s="360" t="s">
        <v>1698</v>
      </c>
      <c r="H994" s="360" t="s">
        <v>128</v>
      </c>
      <c r="I994" s="364" t="s">
        <v>1699</v>
      </c>
      <c r="J994" s="363" t="s">
        <v>629</v>
      </c>
      <c r="K994" s="364" t="s">
        <v>1235</v>
      </c>
      <c r="L994" s="363">
        <v>557293881</v>
      </c>
      <c r="M994" s="382">
        <v>44614</v>
      </c>
      <c r="N994" s="70">
        <f t="shared" si="89"/>
        <v>2</v>
      </c>
      <c r="O994" s="70">
        <f t="shared" si="90"/>
        <v>2</v>
      </c>
      <c r="P994" s="135" t="str">
        <f t="shared" si="91"/>
        <v>Gastos_Gerais</v>
      </c>
    </row>
    <row r="995" spans="1:16" ht="25.5" x14ac:dyDescent="0.2">
      <c r="A995" s="374">
        <f t="shared" si="88"/>
        <v>992</v>
      </c>
      <c r="B995" s="358">
        <v>44614</v>
      </c>
      <c r="C995" s="383">
        <v>44593</v>
      </c>
      <c r="D995" s="360" t="s">
        <v>107</v>
      </c>
      <c r="E995" s="360" t="s">
        <v>334</v>
      </c>
      <c r="F995" s="361">
        <v>130</v>
      </c>
      <c r="G995" s="360" t="s">
        <v>1700</v>
      </c>
      <c r="H995" s="360" t="s">
        <v>128</v>
      </c>
      <c r="I995" s="364" t="s">
        <v>1701</v>
      </c>
      <c r="J995" s="363" t="s">
        <v>629</v>
      </c>
      <c r="K995" s="364" t="s">
        <v>1235</v>
      </c>
      <c r="L995" s="363">
        <v>557293881</v>
      </c>
      <c r="M995" s="382">
        <v>44614</v>
      </c>
      <c r="N995" s="70">
        <f t="shared" si="89"/>
        <v>2</v>
      </c>
      <c r="O995" s="70">
        <f t="shared" si="90"/>
        <v>2</v>
      </c>
      <c r="P995" s="135" t="str">
        <f t="shared" si="91"/>
        <v>Gastos_Gerais</v>
      </c>
    </row>
    <row r="996" spans="1:16" ht="25.5" x14ac:dyDescent="0.2">
      <c r="A996" s="374">
        <f t="shared" si="88"/>
        <v>993</v>
      </c>
      <c r="B996" s="358">
        <v>44614</v>
      </c>
      <c r="C996" s="383">
        <v>44593</v>
      </c>
      <c r="D996" s="360" t="s">
        <v>107</v>
      </c>
      <c r="E996" s="360" t="s">
        <v>260</v>
      </c>
      <c r="F996" s="361">
        <v>600</v>
      </c>
      <c r="G996" s="360" t="s">
        <v>1702</v>
      </c>
      <c r="H996" s="360" t="s">
        <v>121</v>
      </c>
      <c r="I996" s="364" t="s">
        <v>906</v>
      </c>
      <c r="J996" s="363" t="s">
        <v>629</v>
      </c>
      <c r="K996" s="364" t="s">
        <v>420</v>
      </c>
      <c r="L996" s="363">
        <v>202219</v>
      </c>
      <c r="M996" s="382">
        <v>44607</v>
      </c>
      <c r="N996" s="70">
        <f t="shared" si="89"/>
        <v>2</v>
      </c>
      <c r="O996" s="70">
        <f t="shared" si="90"/>
        <v>2</v>
      </c>
      <c r="P996" s="135" t="str">
        <f t="shared" si="91"/>
        <v>Gastos_Gerais</v>
      </c>
    </row>
    <row r="997" spans="1:16" ht="36" x14ac:dyDescent="0.2">
      <c r="A997" s="374">
        <f t="shared" si="88"/>
        <v>994</v>
      </c>
      <c r="B997" s="358">
        <v>44614</v>
      </c>
      <c r="C997" s="383">
        <v>44621</v>
      </c>
      <c r="D997" s="360" t="s">
        <v>96</v>
      </c>
      <c r="E997" s="360" t="s">
        <v>196</v>
      </c>
      <c r="F997" s="361">
        <v>1742.5</v>
      </c>
      <c r="G997" s="360" t="s">
        <v>1703</v>
      </c>
      <c r="H997" s="360" t="s">
        <v>122</v>
      </c>
      <c r="I997" s="364" t="s">
        <v>1704</v>
      </c>
      <c r="J997" s="363" t="s">
        <v>629</v>
      </c>
      <c r="K997" s="364" t="s">
        <v>420</v>
      </c>
      <c r="L997" s="363">
        <v>20222611</v>
      </c>
      <c r="M997" s="382">
        <v>44623</v>
      </c>
      <c r="N997" s="70">
        <f t="shared" si="89"/>
        <v>2</v>
      </c>
      <c r="O997" s="70">
        <f t="shared" si="90"/>
        <v>3</v>
      </c>
      <c r="P997" s="135" t="str">
        <f t="shared" si="91"/>
        <v>Gastos_com_Pessoal</v>
      </c>
    </row>
    <row r="998" spans="1:16" s="330" customFormat="1" ht="25.5" x14ac:dyDescent="0.2">
      <c r="A998" s="374">
        <f t="shared" si="88"/>
        <v>995</v>
      </c>
      <c r="B998" s="370">
        <v>44614</v>
      </c>
      <c r="C998" s="371">
        <v>44593</v>
      </c>
      <c r="D998" s="362" t="s">
        <v>107</v>
      </c>
      <c r="E998" s="362" t="s">
        <v>292</v>
      </c>
      <c r="F998" s="372">
        <v>134.97999999999999</v>
      </c>
      <c r="G998" s="362" t="s">
        <v>1705</v>
      </c>
      <c r="H998" s="362" t="s">
        <v>122</v>
      </c>
      <c r="I998" s="364" t="s">
        <v>1706</v>
      </c>
      <c r="J998" s="364" t="s">
        <v>629</v>
      </c>
      <c r="K998" s="364" t="s">
        <v>420</v>
      </c>
      <c r="L998" s="364">
        <v>1384</v>
      </c>
      <c r="M998" s="373">
        <v>44613</v>
      </c>
      <c r="N998" s="70">
        <f t="shared" si="89"/>
        <v>2</v>
      </c>
      <c r="O998" s="70">
        <f t="shared" si="90"/>
        <v>2</v>
      </c>
      <c r="P998" s="135" t="str">
        <f t="shared" si="91"/>
        <v>Gastos_Gerais</v>
      </c>
    </row>
    <row r="999" spans="1:16" ht="25.5" x14ac:dyDescent="0.2">
      <c r="A999" s="374">
        <f t="shared" si="88"/>
        <v>996</v>
      </c>
      <c r="B999" s="358">
        <v>44614</v>
      </c>
      <c r="C999" s="383">
        <v>44593</v>
      </c>
      <c r="D999" s="360" t="s">
        <v>107</v>
      </c>
      <c r="E999" s="360" t="s">
        <v>370</v>
      </c>
      <c r="F999" s="361">
        <v>208</v>
      </c>
      <c r="G999" s="360" t="s">
        <v>1707</v>
      </c>
      <c r="H999" s="360" t="s">
        <v>126</v>
      </c>
      <c r="I999" s="364" t="s">
        <v>1708</v>
      </c>
      <c r="J999" s="363" t="s">
        <v>1184</v>
      </c>
      <c r="K999" s="364" t="s">
        <v>420</v>
      </c>
      <c r="L999" s="363">
        <v>202216</v>
      </c>
      <c r="M999" s="382">
        <v>44613</v>
      </c>
      <c r="N999" s="70">
        <f t="shared" si="89"/>
        <v>2</v>
      </c>
      <c r="O999" s="70">
        <f t="shared" si="90"/>
        <v>2</v>
      </c>
      <c r="P999" s="135" t="str">
        <f t="shared" si="91"/>
        <v>Gastos_Gerais</v>
      </c>
    </row>
    <row r="1000" spans="1:16" ht="25.5" x14ac:dyDescent="0.2">
      <c r="A1000" s="374">
        <f t="shared" si="88"/>
        <v>997</v>
      </c>
      <c r="B1000" s="358">
        <v>44614</v>
      </c>
      <c r="C1000" s="383">
        <v>44593</v>
      </c>
      <c r="D1000" s="360" t="s">
        <v>107</v>
      </c>
      <c r="E1000" s="360" t="s">
        <v>294</v>
      </c>
      <c r="F1000" s="361">
        <v>209.64</v>
      </c>
      <c r="G1000" s="360" t="s">
        <v>1709</v>
      </c>
      <c r="H1000" s="360" t="s">
        <v>130</v>
      </c>
      <c r="I1000" s="364" t="s">
        <v>1710</v>
      </c>
      <c r="J1000" s="363" t="s">
        <v>1184</v>
      </c>
      <c r="K1000" s="364" t="s">
        <v>420</v>
      </c>
      <c r="L1000" s="363">
        <v>1929</v>
      </c>
      <c r="M1000" s="382">
        <v>44614</v>
      </c>
      <c r="N1000" s="70">
        <f t="shared" si="89"/>
        <v>2</v>
      </c>
      <c r="O1000" s="70">
        <f t="shared" si="90"/>
        <v>2</v>
      </c>
      <c r="P1000" s="135" t="str">
        <f t="shared" si="91"/>
        <v>Gastos_Gerais</v>
      </c>
    </row>
    <row r="1001" spans="1:16" ht="25.5" x14ac:dyDescent="0.2">
      <c r="A1001" s="374">
        <f t="shared" si="88"/>
        <v>998</v>
      </c>
      <c r="B1001" s="358">
        <v>44614</v>
      </c>
      <c r="C1001" s="383">
        <v>44593</v>
      </c>
      <c r="D1001" s="360" t="s">
        <v>107</v>
      </c>
      <c r="E1001" s="360" t="s">
        <v>360</v>
      </c>
      <c r="F1001" s="361">
        <v>128.9</v>
      </c>
      <c r="G1001" s="360" t="s">
        <v>1711</v>
      </c>
      <c r="H1001" s="360" t="s">
        <v>132</v>
      </c>
      <c r="I1001" s="364" t="s">
        <v>1712</v>
      </c>
      <c r="J1001" s="363" t="s">
        <v>1184</v>
      </c>
      <c r="K1001" s="364" t="s">
        <v>420</v>
      </c>
      <c r="L1001" s="363">
        <v>5014</v>
      </c>
      <c r="M1001" s="382">
        <v>44614</v>
      </c>
      <c r="N1001" s="70">
        <f t="shared" si="89"/>
        <v>2</v>
      </c>
      <c r="O1001" s="70">
        <f t="shared" si="90"/>
        <v>2</v>
      </c>
      <c r="P1001" s="135" t="str">
        <f t="shared" si="91"/>
        <v>Gastos_Gerais</v>
      </c>
    </row>
    <row r="1002" spans="1:16" ht="25.5" x14ac:dyDescent="0.2">
      <c r="A1002" s="374">
        <f t="shared" si="88"/>
        <v>999</v>
      </c>
      <c r="B1002" s="358">
        <v>44614</v>
      </c>
      <c r="C1002" s="383">
        <v>44593</v>
      </c>
      <c r="D1002" s="360" t="s">
        <v>96</v>
      </c>
      <c r="E1002" s="360" t="s">
        <v>196</v>
      </c>
      <c r="F1002" s="361">
        <v>1096</v>
      </c>
      <c r="G1002" s="360" t="s">
        <v>1703</v>
      </c>
      <c r="H1002" s="360" t="s">
        <v>119</v>
      </c>
      <c r="I1002" s="364" t="s">
        <v>1097</v>
      </c>
      <c r="J1002" s="363" t="s">
        <v>629</v>
      </c>
      <c r="K1002" s="364" t="s">
        <v>420</v>
      </c>
      <c r="L1002" s="363">
        <v>58605</v>
      </c>
      <c r="M1002" s="382">
        <v>44614</v>
      </c>
      <c r="N1002" s="70">
        <f t="shared" si="89"/>
        <v>2</v>
      </c>
      <c r="O1002" s="70">
        <f t="shared" si="90"/>
        <v>2</v>
      </c>
      <c r="P1002" s="135" t="str">
        <f t="shared" si="91"/>
        <v>Gastos_com_Pessoal</v>
      </c>
    </row>
    <row r="1003" spans="1:16" ht="36" x14ac:dyDescent="0.2">
      <c r="A1003" s="374">
        <f t="shared" si="88"/>
        <v>1000</v>
      </c>
      <c r="B1003" s="358">
        <v>44614</v>
      </c>
      <c r="C1003" s="383">
        <v>44593</v>
      </c>
      <c r="D1003" s="360" t="s">
        <v>107</v>
      </c>
      <c r="E1003" s="360" t="s">
        <v>360</v>
      </c>
      <c r="F1003" s="361">
        <v>250</v>
      </c>
      <c r="G1003" s="360" t="s">
        <v>1713</v>
      </c>
      <c r="H1003" s="360" t="s">
        <v>130</v>
      </c>
      <c r="I1003" s="364" t="s">
        <v>1714</v>
      </c>
      <c r="J1003" s="363" t="s">
        <v>629</v>
      </c>
      <c r="K1003" s="364" t="s">
        <v>420</v>
      </c>
      <c r="L1003" s="363">
        <v>20226</v>
      </c>
      <c r="M1003" s="382">
        <v>44613</v>
      </c>
      <c r="N1003" s="70">
        <f t="shared" si="89"/>
        <v>2</v>
      </c>
      <c r="O1003" s="70">
        <f t="shared" si="90"/>
        <v>2</v>
      </c>
      <c r="P1003" s="135" t="str">
        <f t="shared" si="91"/>
        <v>Gastos_Gerais</v>
      </c>
    </row>
    <row r="1004" spans="1:16" ht="36" x14ac:dyDescent="0.2">
      <c r="A1004" s="374">
        <f t="shared" si="88"/>
        <v>1001</v>
      </c>
      <c r="B1004" s="358">
        <v>44614</v>
      </c>
      <c r="C1004" s="383">
        <v>44621</v>
      </c>
      <c r="D1004" s="360" t="s">
        <v>96</v>
      </c>
      <c r="E1004" s="360" t="s">
        <v>196</v>
      </c>
      <c r="F1004" s="361">
        <v>737.2</v>
      </c>
      <c r="G1004" s="360" t="s">
        <v>1715</v>
      </c>
      <c r="H1004" s="360" t="s">
        <v>124</v>
      </c>
      <c r="I1004" s="364" t="s">
        <v>1716</v>
      </c>
      <c r="J1004" s="363" t="s">
        <v>629</v>
      </c>
      <c r="K1004" s="364" t="s">
        <v>420</v>
      </c>
      <c r="L1004" s="363">
        <v>379356</v>
      </c>
      <c r="M1004" s="382">
        <v>44623</v>
      </c>
      <c r="N1004" s="70">
        <f t="shared" si="89"/>
        <v>2</v>
      </c>
      <c r="O1004" s="70">
        <f t="shared" si="90"/>
        <v>3</v>
      </c>
      <c r="P1004" s="135" t="str">
        <f t="shared" si="91"/>
        <v>Gastos_com_Pessoal</v>
      </c>
    </row>
    <row r="1005" spans="1:16" ht="38.25" x14ac:dyDescent="0.2">
      <c r="A1005" s="374">
        <f t="shared" ref="A1005:A1068" si="92">IF(B1005="","",ROW()-ROW($A$3))</f>
        <v>1002</v>
      </c>
      <c r="B1005" s="358">
        <v>44615</v>
      </c>
      <c r="C1005" s="383">
        <v>44593</v>
      </c>
      <c r="D1005" s="360" t="s">
        <v>109</v>
      </c>
      <c r="E1005" s="360" t="s">
        <v>377</v>
      </c>
      <c r="F1005" s="361">
        <v>4700</v>
      </c>
      <c r="G1005" s="360" t="s">
        <v>1717</v>
      </c>
      <c r="H1005" s="360" t="s">
        <v>131</v>
      </c>
      <c r="I1005" s="364" t="s">
        <v>440</v>
      </c>
      <c r="J1005" s="363" t="s">
        <v>609</v>
      </c>
      <c r="K1005" s="364" t="s">
        <v>420</v>
      </c>
      <c r="L1005" s="363">
        <v>9812</v>
      </c>
      <c r="M1005" s="382">
        <v>44609</v>
      </c>
      <c r="N1005" s="70">
        <f t="shared" si="89"/>
        <v>2</v>
      </c>
      <c r="O1005" s="70">
        <f t="shared" si="90"/>
        <v>2</v>
      </c>
      <c r="P1005" s="135" t="str">
        <f t="shared" si="91"/>
        <v>Aquisição_de_Bens_Permanentes</v>
      </c>
    </row>
    <row r="1006" spans="1:16" ht="25.5" x14ac:dyDescent="0.2">
      <c r="A1006" s="374">
        <f t="shared" si="92"/>
        <v>1003</v>
      </c>
      <c r="B1006" s="358">
        <v>44615</v>
      </c>
      <c r="C1006" s="383">
        <v>44593</v>
      </c>
      <c r="D1006" s="360" t="s">
        <v>107</v>
      </c>
      <c r="E1006" s="360" t="s">
        <v>300</v>
      </c>
      <c r="F1006" s="361">
        <v>1498.84</v>
      </c>
      <c r="G1006" s="360" t="s">
        <v>300</v>
      </c>
      <c r="H1006" s="360" t="s">
        <v>123</v>
      </c>
      <c r="I1006" s="364" t="s">
        <v>772</v>
      </c>
      <c r="J1006" s="363" t="s">
        <v>609</v>
      </c>
      <c r="K1006" s="364" t="s">
        <v>420</v>
      </c>
      <c r="L1006" s="363">
        <v>141172</v>
      </c>
      <c r="M1006" s="382">
        <v>44596</v>
      </c>
      <c r="N1006" s="70">
        <f t="shared" si="89"/>
        <v>2</v>
      </c>
      <c r="O1006" s="70">
        <f t="shared" si="90"/>
        <v>2</v>
      </c>
      <c r="P1006" s="135" t="str">
        <f t="shared" si="91"/>
        <v>Gastos_Gerais</v>
      </c>
    </row>
    <row r="1007" spans="1:16" ht="25.5" x14ac:dyDescent="0.2">
      <c r="A1007" s="374">
        <f t="shared" si="92"/>
        <v>1004</v>
      </c>
      <c r="B1007" s="358">
        <v>44615</v>
      </c>
      <c r="C1007" s="383">
        <v>44593</v>
      </c>
      <c r="D1007" s="360" t="s">
        <v>107</v>
      </c>
      <c r="E1007" s="360" t="s">
        <v>296</v>
      </c>
      <c r="F1007" s="361">
        <v>297</v>
      </c>
      <c r="G1007" s="360" t="s">
        <v>1718</v>
      </c>
      <c r="H1007" s="360" t="s">
        <v>132</v>
      </c>
      <c r="I1007" s="364" t="s">
        <v>1719</v>
      </c>
      <c r="J1007" s="363" t="s">
        <v>609</v>
      </c>
      <c r="K1007" s="364" t="s">
        <v>420</v>
      </c>
      <c r="L1007" s="363">
        <v>1388</v>
      </c>
      <c r="M1007" s="382">
        <v>44610</v>
      </c>
      <c r="N1007" s="70">
        <f t="shared" si="89"/>
        <v>2</v>
      </c>
      <c r="O1007" s="70">
        <f t="shared" si="90"/>
        <v>2</v>
      </c>
      <c r="P1007" s="135" t="str">
        <f t="shared" si="91"/>
        <v>Gastos_Gerais</v>
      </c>
    </row>
    <row r="1008" spans="1:16" ht="36" x14ac:dyDescent="0.2">
      <c r="A1008" s="374">
        <f t="shared" si="92"/>
        <v>1005</v>
      </c>
      <c r="B1008" s="358">
        <v>44615</v>
      </c>
      <c r="C1008" s="383">
        <v>44593</v>
      </c>
      <c r="D1008" s="360" t="s">
        <v>107</v>
      </c>
      <c r="E1008" s="360" t="s">
        <v>397</v>
      </c>
      <c r="F1008" s="361">
        <v>156.86000000000001</v>
      </c>
      <c r="G1008" s="360" t="s">
        <v>1720</v>
      </c>
      <c r="H1008" s="360" t="s">
        <v>123</v>
      </c>
      <c r="I1008" s="364" t="s">
        <v>633</v>
      </c>
      <c r="J1008" s="363" t="s">
        <v>609</v>
      </c>
      <c r="K1008" s="364" t="s">
        <v>420</v>
      </c>
      <c r="L1008" s="363">
        <v>2415</v>
      </c>
      <c r="M1008" s="382">
        <v>44613</v>
      </c>
      <c r="N1008" s="70">
        <f t="shared" si="89"/>
        <v>2</v>
      </c>
      <c r="O1008" s="70">
        <f t="shared" si="90"/>
        <v>2</v>
      </c>
      <c r="P1008" s="135" t="str">
        <f t="shared" si="91"/>
        <v>Gastos_Gerais</v>
      </c>
    </row>
    <row r="1009" spans="1:16" ht="25.5" x14ac:dyDescent="0.2">
      <c r="A1009" s="374">
        <f t="shared" si="92"/>
        <v>1006</v>
      </c>
      <c r="B1009" s="358">
        <v>44615</v>
      </c>
      <c r="C1009" s="383">
        <v>44593</v>
      </c>
      <c r="D1009" s="360" t="s">
        <v>107</v>
      </c>
      <c r="E1009" s="360" t="s">
        <v>300</v>
      </c>
      <c r="F1009" s="361">
        <v>588.71</v>
      </c>
      <c r="G1009" s="360" t="s">
        <v>300</v>
      </c>
      <c r="H1009" s="360" t="s">
        <v>126</v>
      </c>
      <c r="I1009" s="364" t="s">
        <v>772</v>
      </c>
      <c r="J1009" s="363" t="s">
        <v>609</v>
      </c>
      <c r="K1009" s="364" t="s">
        <v>420</v>
      </c>
      <c r="L1009" s="363">
        <v>141179</v>
      </c>
      <c r="M1009" s="382">
        <v>44596</v>
      </c>
      <c r="N1009" s="70">
        <f t="shared" si="89"/>
        <v>2</v>
      </c>
      <c r="O1009" s="70">
        <f t="shared" si="90"/>
        <v>2</v>
      </c>
      <c r="P1009" s="135" t="str">
        <f t="shared" si="91"/>
        <v>Gastos_Gerais</v>
      </c>
    </row>
    <row r="1010" spans="1:16" ht="38.25" x14ac:dyDescent="0.2">
      <c r="A1010" s="374">
        <f t="shared" si="92"/>
        <v>1007</v>
      </c>
      <c r="B1010" s="358">
        <v>44615</v>
      </c>
      <c r="C1010" s="383">
        <v>44593</v>
      </c>
      <c r="D1010" s="360" t="s">
        <v>109</v>
      </c>
      <c r="E1010" s="360" t="s">
        <v>377</v>
      </c>
      <c r="F1010" s="361">
        <v>2100</v>
      </c>
      <c r="G1010" s="360" t="s">
        <v>1721</v>
      </c>
      <c r="H1010" s="360" t="s">
        <v>122</v>
      </c>
      <c r="I1010" s="364" t="s">
        <v>440</v>
      </c>
      <c r="J1010" s="363" t="s">
        <v>609</v>
      </c>
      <c r="K1010" s="364" t="s">
        <v>420</v>
      </c>
      <c r="L1010" s="363">
        <v>9823</v>
      </c>
      <c r="M1010" s="382">
        <v>44613</v>
      </c>
      <c r="N1010" s="70">
        <f t="shared" si="89"/>
        <v>2</v>
      </c>
      <c r="O1010" s="70">
        <f t="shared" si="90"/>
        <v>2</v>
      </c>
      <c r="P1010" s="135" t="str">
        <f t="shared" si="91"/>
        <v>Aquisição_de_Bens_Permanentes</v>
      </c>
    </row>
    <row r="1011" spans="1:16" ht="25.5" x14ac:dyDescent="0.2">
      <c r="A1011" s="374">
        <f t="shared" si="92"/>
        <v>1008</v>
      </c>
      <c r="B1011" s="358">
        <v>44615</v>
      </c>
      <c r="C1011" s="383">
        <v>44593</v>
      </c>
      <c r="D1011" s="360" t="s">
        <v>107</v>
      </c>
      <c r="E1011" s="360" t="s">
        <v>252</v>
      </c>
      <c r="F1011" s="361">
        <v>3092.05</v>
      </c>
      <c r="G1011" s="360" t="s">
        <v>1722</v>
      </c>
      <c r="H1011" s="360" t="s">
        <v>122</v>
      </c>
      <c r="I1011" s="364" t="s">
        <v>440</v>
      </c>
      <c r="J1011" s="363" t="s">
        <v>609</v>
      </c>
      <c r="K1011" s="364" t="s">
        <v>420</v>
      </c>
      <c r="L1011" s="363">
        <v>202258</v>
      </c>
      <c r="M1011" s="382">
        <v>44609</v>
      </c>
      <c r="N1011" s="70">
        <f t="shared" si="89"/>
        <v>2</v>
      </c>
      <c r="O1011" s="70">
        <f t="shared" si="90"/>
        <v>2</v>
      </c>
      <c r="P1011" s="135" t="str">
        <f t="shared" si="91"/>
        <v>Gastos_Gerais</v>
      </c>
    </row>
    <row r="1012" spans="1:16" ht="25.5" x14ac:dyDescent="0.2">
      <c r="A1012" s="374">
        <f t="shared" si="92"/>
        <v>1009</v>
      </c>
      <c r="B1012" s="358">
        <v>44615</v>
      </c>
      <c r="C1012" s="383">
        <v>44593</v>
      </c>
      <c r="D1012" s="360" t="s">
        <v>107</v>
      </c>
      <c r="E1012" s="360" t="s">
        <v>346</v>
      </c>
      <c r="F1012" s="361">
        <v>1929.69</v>
      </c>
      <c r="G1012" s="360" t="s">
        <v>1723</v>
      </c>
      <c r="H1012" s="360" t="s">
        <v>127</v>
      </c>
      <c r="I1012" s="364" t="s">
        <v>1724</v>
      </c>
      <c r="J1012" s="363" t="s">
        <v>609</v>
      </c>
      <c r="K1012" s="364" t="s">
        <v>420</v>
      </c>
      <c r="L1012" s="363">
        <v>29874</v>
      </c>
      <c r="M1012" s="382">
        <v>44613</v>
      </c>
      <c r="N1012" s="70">
        <f t="shared" si="89"/>
        <v>2</v>
      </c>
      <c r="O1012" s="70">
        <f t="shared" si="90"/>
        <v>2</v>
      </c>
      <c r="P1012" s="135" t="str">
        <f t="shared" si="91"/>
        <v>Gastos_Gerais</v>
      </c>
    </row>
    <row r="1013" spans="1:16" ht="36" x14ac:dyDescent="0.2">
      <c r="A1013" s="374">
        <f t="shared" si="92"/>
        <v>1010</v>
      </c>
      <c r="B1013" s="358">
        <v>44615</v>
      </c>
      <c r="C1013" s="383">
        <v>44593</v>
      </c>
      <c r="D1013" s="360" t="s">
        <v>107</v>
      </c>
      <c r="E1013" s="360" t="s">
        <v>397</v>
      </c>
      <c r="F1013" s="361">
        <v>263.12</v>
      </c>
      <c r="G1013" s="360" t="s">
        <v>1725</v>
      </c>
      <c r="H1013" s="360" t="s">
        <v>128</v>
      </c>
      <c r="I1013" s="364" t="s">
        <v>633</v>
      </c>
      <c r="J1013" s="363" t="s">
        <v>609</v>
      </c>
      <c r="K1013" s="364" t="s">
        <v>420</v>
      </c>
      <c r="L1013" s="363">
        <v>2413</v>
      </c>
      <c r="M1013" s="382">
        <v>44613</v>
      </c>
      <c r="N1013" s="70">
        <f t="shared" si="89"/>
        <v>2</v>
      </c>
      <c r="O1013" s="70">
        <f t="shared" si="90"/>
        <v>2</v>
      </c>
      <c r="P1013" s="135" t="str">
        <f t="shared" si="91"/>
        <v>Gastos_Gerais</v>
      </c>
    </row>
    <row r="1014" spans="1:16" ht="25.5" x14ac:dyDescent="0.2">
      <c r="A1014" s="374">
        <f t="shared" si="92"/>
        <v>1011</v>
      </c>
      <c r="B1014" s="358">
        <v>44615</v>
      </c>
      <c r="C1014" s="383">
        <v>44621</v>
      </c>
      <c r="D1014" s="360" t="s">
        <v>96</v>
      </c>
      <c r="E1014" s="360" t="s">
        <v>196</v>
      </c>
      <c r="F1014" s="361">
        <v>43174.48</v>
      </c>
      <c r="G1014" s="360" t="s">
        <v>1726</v>
      </c>
      <c r="H1014" s="360" t="s">
        <v>119</v>
      </c>
      <c r="I1014" s="364" t="s">
        <v>645</v>
      </c>
      <c r="J1014" s="363" t="s">
        <v>609</v>
      </c>
      <c r="K1014" s="364" t="s">
        <v>420</v>
      </c>
      <c r="L1014" s="363">
        <v>202245008</v>
      </c>
      <c r="M1014" s="382">
        <v>44616</v>
      </c>
      <c r="N1014" s="70">
        <f t="shared" si="89"/>
        <v>2</v>
      </c>
      <c r="O1014" s="70">
        <f t="shared" si="90"/>
        <v>3</v>
      </c>
      <c r="P1014" s="135" t="str">
        <f t="shared" si="91"/>
        <v>Gastos_com_Pessoal</v>
      </c>
    </row>
    <row r="1015" spans="1:16" ht="38.25" x14ac:dyDescent="0.2">
      <c r="A1015" s="374">
        <f t="shared" si="92"/>
        <v>1012</v>
      </c>
      <c r="B1015" s="370">
        <v>44615</v>
      </c>
      <c r="C1015" s="371">
        <v>44593</v>
      </c>
      <c r="D1015" s="362" t="s">
        <v>109</v>
      </c>
      <c r="E1015" s="362" t="s">
        <v>377</v>
      </c>
      <c r="F1015" s="372">
        <v>4900</v>
      </c>
      <c r="G1015" s="362" t="s">
        <v>1727</v>
      </c>
      <c r="H1015" s="362" t="s">
        <v>122</v>
      </c>
      <c r="I1015" s="364" t="s">
        <v>440</v>
      </c>
      <c r="J1015" s="364" t="s">
        <v>609</v>
      </c>
      <c r="K1015" s="364" t="s">
        <v>420</v>
      </c>
      <c r="L1015" s="364">
        <v>9813</v>
      </c>
      <c r="M1015" s="373">
        <v>44609</v>
      </c>
      <c r="N1015" s="70">
        <f t="shared" si="89"/>
        <v>2</v>
      </c>
      <c r="O1015" s="70">
        <f t="shared" si="90"/>
        <v>2</v>
      </c>
      <c r="P1015" s="135" t="str">
        <f t="shared" si="91"/>
        <v>Aquisição_de_Bens_Permanentes</v>
      </c>
    </row>
    <row r="1016" spans="1:16" ht="38.25" x14ac:dyDescent="0.2">
      <c r="A1016" s="374">
        <f t="shared" si="92"/>
        <v>1013</v>
      </c>
      <c r="B1016" s="358">
        <v>44615</v>
      </c>
      <c r="C1016" s="383">
        <v>44593</v>
      </c>
      <c r="D1016" s="360" t="s">
        <v>109</v>
      </c>
      <c r="E1016" s="360" t="s">
        <v>377</v>
      </c>
      <c r="F1016" s="361">
        <v>4200</v>
      </c>
      <c r="G1016" s="360" t="s">
        <v>1728</v>
      </c>
      <c r="H1016" s="360" t="s">
        <v>132</v>
      </c>
      <c r="I1016" s="364" t="s">
        <v>440</v>
      </c>
      <c r="J1016" s="363" t="s">
        <v>609</v>
      </c>
      <c r="K1016" s="364" t="s">
        <v>420</v>
      </c>
      <c r="L1016" s="363">
        <v>9818</v>
      </c>
      <c r="M1016" s="382">
        <v>44610</v>
      </c>
      <c r="N1016" s="70">
        <f t="shared" si="89"/>
        <v>2</v>
      </c>
      <c r="O1016" s="70">
        <f t="shared" si="90"/>
        <v>2</v>
      </c>
      <c r="P1016" s="135" t="str">
        <f t="shared" si="91"/>
        <v>Aquisição_de_Bens_Permanentes</v>
      </c>
    </row>
    <row r="1017" spans="1:16" ht="25.5" x14ac:dyDescent="0.2">
      <c r="A1017" s="374">
        <f t="shared" si="92"/>
        <v>1014</v>
      </c>
      <c r="B1017" s="358">
        <v>44615</v>
      </c>
      <c r="C1017" s="383">
        <v>44593</v>
      </c>
      <c r="D1017" s="360" t="s">
        <v>107</v>
      </c>
      <c r="E1017" s="360" t="s">
        <v>222</v>
      </c>
      <c r="F1017" s="361">
        <v>3561.25</v>
      </c>
      <c r="G1017" s="360" t="s">
        <v>647</v>
      </c>
      <c r="H1017" s="360" t="s">
        <v>128</v>
      </c>
      <c r="I1017" s="364" t="s">
        <v>648</v>
      </c>
      <c r="J1017" s="363" t="s">
        <v>609</v>
      </c>
      <c r="K1017" s="364" t="s">
        <v>420</v>
      </c>
      <c r="L1017" s="363">
        <v>72577171</v>
      </c>
      <c r="M1017" s="382">
        <v>44615</v>
      </c>
      <c r="N1017" s="70">
        <f t="shared" si="89"/>
        <v>2</v>
      </c>
      <c r="O1017" s="70">
        <f t="shared" si="90"/>
        <v>2</v>
      </c>
      <c r="P1017" s="135" t="str">
        <f t="shared" si="91"/>
        <v>Gastos_Gerais</v>
      </c>
    </row>
    <row r="1018" spans="1:16" s="326" customFormat="1" ht="25.5" x14ac:dyDescent="0.2">
      <c r="A1018" s="374">
        <f t="shared" si="92"/>
        <v>1015</v>
      </c>
      <c r="B1018" s="393">
        <v>44615</v>
      </c>
      <c r="C1018" s="394">
        <v>44593</v>
      </c>
      <c r="D1018" s="392" t="s">
        <v>107</v>
      </c>
      <c r="E1018" s="392" t="s">
        <v>300</v>
      </c>
      <c r="F1018" s="395">
        <v>1372.41</v>
      </c>
      <c r="G1018" s="392" t="s">
        <v>300</v>
      </c>
      <c r="H1018" s="392" t="s">
        <v>130</v>
      </c>
      <c r="I1018" s="396" t="s">
        <v>772</v>
      </c>
      <c r="J1018" s="396" t="s">
        <v>609</v>
      </c>
      <c r="K1018" s="396" t="s">
        <v>420</v>
      </c>
      <c r="L1018" s="396">
        <v>141181</v>
      </c>
      <c r="M1018" s="397">
        <v>44596</v>
      </c>
      <c r="N1018" s="70">
        <f t="shared" si="89"/>
        <v>2</v>
      </c>
      <c r="O1018" s="70">
        <f t="shared" si="90"/>
        <v>2</v>
      </c>
      <c r="P1018" s="135" t="str">
        <f t="shared" si="91"/>
        <v>Gastos_Gerais</v>
      </c>
    </row>
    <row r="1019" spans="1:16" ht="25.5" x14ac:dyDescent="0.2">
      <c r="A1019" s="374">
        <f t="shared" si="92"/>
        <v>1016</v>
      </c>
      <c r="B1019" s="358">
        <v>44615</v>
      </c>
      <c r="C1019" s="383">
        <v>44593</v>
      </c>
      <c r="D1019" s="360" t="s">
        <v>96</v>
      </c>
      <c r="E1019" s="360" t="s">
        <v>196</v>
      </c>
      <c r="F1019" s="361">
        <v>110.29</v>
      </c>
      <c r="G1019" s="360" t="s">
        <v>1256</v>
      </c>
      <c r="H1019" s="360" t="s">
        <v>119</v>
      </c>
      <c r="I1019" s="364" t="s">
        <v>1729</v>
      </c>
      <c r="J1019" s="363" t="s">
        <v>609</v>
      </c>
      <c r="K1019" s="364" t="s">
        <v>420</v>
      </c>
      <c r="L1019" s="363">
        <v>126464</v>
      </c>
      <c r="M1019" s="382">
        <v>44616</v>
      </c>
      <c r="N1019" s="70">
        <f t="shared" si="89"/>
        <v>2</v>
      </c>
      <c r="O1019" s="70">
        <f t="shared" si="90"/>
        <v>2</v>
      </c>
      <c r="P1019" s="135" t="str">
        <f t="shared" si="91"/>
        <v>Gastos_com_Pessoal</v>
      </c>
    </row>
    <row r="1020" spans="1:16" ht="25.5" x14ac:dyDescent="0.2">
      <c r="A1020" s="374">
        <f t="shared" si="92"/>
        <v>1017</v>
      </c>
      <c r="B1020" s="358">
        <v>44615</v>
      </c>
      <c r="C1020" s="383">
        <v>44593</v>
      </c>
      <c r="D1020" s="360" t="s">
        <v>107</v>
      </c>
      <c r="E1020" s="360" t="s">
        <v>252</v>
      </c>
      <c r="F1020" s="361">
        <v>8182.04</v>
      </c>
      <c r="G1020" s="360" t="s">
        <v>1722</v>
      </c>
      <c r="H1020" s="360" t="s">
        <v>131</v>
      </c>
      <c r="I1020" s="364" t="s">
        <v>440</v>
      </c>
      <c r="J1020" s="363" t="s">
        <v>609</v>
      </c>
      <c r="K1020" s="364" t="s">
        <v>420</v>
      </c>
      <c r="L1020" s="363">
        <v>202257</v>
      </c>
      <c r="M1020" s="382">
        <v>44609</v>
      </c>
      <c r="N1020" s="70">
        <f t="shared" si="89"/>
        <v>2</v>
      </c>
      <c r="O1020" s="70">
        <f t="shared" si="90"/>
        <v>2</v>
      </c>
      <c r="P1020" s="135" t="str">
        <f t="shared" si="91"/>
        <v>Gastos_Gerais</v>
      </c>
    </row>
    <row r="1021" spans="1:16" ht="25.5" x14ac:dyDescent="0.2">
      <c r="A1021" s="374">
        <f t="shared" si="92"/>
        <v>1018</v>
      </c>
      <c r="B1021" s="358">
        <v>44615</v>
      </c>
      <c r="C1021" s="383">
        <v>44593</v>
      </c>
      <c r="D1021" s="360" t="s">
        <v>107</v>
      </c>
      <c r="E1021" s="360" t="s">
        <v>346</v>
      </c>
      <c r="F1021" s="361">
        <v>3781.21</v>
      </c>
      <c r="G1021" s="360" t="s">
        <v>1730</v>
      </c>
      <c r="H1021" s="360" t="s">
        <v>128</v>
      </c>
      <c r="I1021" s="364" t="s">
        <v>1731</v>
      </c>
      <c r="J1021" s="363" t="s">
        <v>609</v>
      </c>
      <c r="K1021" s="364" t="s">
        <v>420</v>
      </c>
      <c r="L1021" s="363">
        <v>51</v>
      </c>
      <c r="M1021" s="382">
        <v>44610</v>
      </c>
      <c r="N1021" s="70">
        <f t="shared" si="89"/>
        <v>2</v>
      </c>
      <c r="O1021" s="70">
        <f t="shared" si="90"/>
        <v>2</v>
      </c>
      <c r="P1021" s="135" t="str">
        <f t="shared" si="91"/>
        <v>Gastos_Gerais</v>
      </c>
    </row>
    <row r="1022" spans="1:16" ht="36" x14ac:dyDescent="0.2">
      <c r="A1022" s="374">
        <f t="shared" si="92"/>
        <v>1019</v>
      </c>
      <c r="B1022" s="358">
        <v>44615</v>
      </c>
      <c r="C1022" s="383">
        <v>44593</v>
      </c>
      <c r="D1022" s="360" t="s">
        <v>107</v>
      </c>
      <c r="E1022" s="360" t="s">
        <v>397</v>
      </c>
      <c r="F1022" s="361">
        <v>60.72</v>
      </c>
      <c r="G1022" s="360" t="s">
        <v>1732</v>
      </c>
      <c r="H1022" s="360" t="s">
        <v>126</v>
      </c>
      <c r="I1022" s="364" t="s">
        <v>633</v>
      </c>
      <c r="J1022" s="363" t="s">
        <v>609</v>
      </c>
      <c r="K1022" s="364" t="s">
        <v>420</v>
      </c>
      <c r="L1022" s="363">
        <v>2412</v>
      </c>
      <c r="M1022" s="382">
        <v>44613</v>
      </c>
      <c r="N1022" s="70">
        <f t="shared" si="89"/>
        <v>2</v>
      </c>
      <c r="O1022" s="70">
        <f t="shared" si="90"/>
        <v>2</v>
      </c>
      <c r="P1022" s="135" t="str">
        <f t="shared" si="91"/>
        <v>Gastos_Gerais</v>
      </c>
    </row>
    <row r="1023" spans="1:16" ht="48" x14ac:dyDescent="0.2">
      <c r="A1023" s="374">
        <f t="shared" si="92"/>
        <v>1020</v>
      </c>
      <c r="B1023" s="358">
        <v>44615</v>
      </c>
      <c r="C1023" s="383">
        <v>44593</v>
      </c>
      <c r="D1023" s="360" t="s">
        <v>107</v>
      </c>
      <c r="E1023" s="360" t="s">
        <v>344</v>
      </c>
      <c r="F1023" s="361">
        <v>648.75</v>
      </c>
      <c r="G1023" s="360" t="s">
        <v>1733</v>
      </c>
      <c r="H1023" s="360" t="s">
        <v>128</v>
      </c>
      <c r="I1023" s="364" t="s">
        <v>1734</v>
      </c>
      <c r="J1023" s="363" t="s">
        <v>609</v>
      </c>
      <c r="K1023" s="364" t="s">
        <v>420</v>
      </c>
      <c r="L1023" s="363">
        <v>202224</v>
      </c>
      <c r="M1023" s="382">
        <v>44614</v>
      </c>
      <c r="N1023" s="70">
        <f t="shared" si="89"/>
        <v>2</v>
      </c>
      <c r="O1023" s="70">
        <f t="shared" si="90"/>
        <v>2</v>
      </c>
      <c r="P1023" s="135" t="str">
        <f t="shared" si="91"/>
        <v>Gastos_Gerais</v>
      </c>
    </row>
    <row r="1024" spans="1:16" ht="25.5" x14ac:dyDescent="0.2">
      <c r="A1024" s="374">
        <f t="shared" si="92"/>
        <v>1021</v>
      </c>
      <c r="B1024" s="358">
        <v>44615</v>
      </c>
      <c r="C1024" s="383">
        <v>44593</v>
      </c>
      <c r="D1024" s="360" t="s">
        <v>107</v>
      </c>
      <c r="E1024" s="360" t="s">
        <v>252</v>
      </c>
      <c r="F1024" s="361">
        <v>5518.12</v>
      </c>
      <c r="G1024" s="360" t="s">
        <v>1735</v>
      </c>
      <c r="H1024" s="360" t="s">
        <v>132</v>
      </c>
      <c r="I1024" s="364" t="s">
        <v>440</v>
      </c>
      <c r="J1024" s="363" t="s">
        <v>609</v>
      </c>
      <c r="K1024" s="364" t="s">
        <v>420</v>
      </c>
      <c r="L1024" s="363">
        <v>202256</v>
      </c>
      <c r="M1024" s="382">
        <v>44608</v>
      </c>
      <c r="N1024" s="70">
        <f t="shared" si="89"/>
        <v>2</v>
      </c>
      <c r="O1024" s="70">
        <f t="shared" si="90"/>
        <v>2</v>
      </c>
      <c r="P1024" s="135" t="str">
        <f t="shared" si="91"/>
        <v>Gastos_Gerais</v>
      </c>
    </row>
    <row r="1025" spans="1:16" ht="25.5" x14ac:dyDescent="0.2">
      <c r="A1025" s="374">
        <f t="shared" si="92"/>
        <v>1022</v>
      </c>
      <c r="B1025" s="358">
        <v>44615</v>
      </c>
      <c r="C1025" s="383">
        <v>44593</v>
      </c>
      <c r="D1025" s="360" t="s">
        <v>107</v>
      </c>
      <c r="E1025" s="360" t="s">
        <v>252</v>
      </c>
      <c r="F1025" s="361">
        <v>8467.4599999999991</v>
      </c>
      <c r="G1025" s="360" t="s">
        <v>1736</v>
      </c>
      <c r="H1025" s="360" t="s">
        <v>122</v>
      </c>
      <c r="I1025" s="364" t="s">
        <v>440</v>
      </c>
      <c r="J1025" s="363" t="s">
        <v>609</v>
      </c>
      <c r="K1025" s="364" t="s">
        <v>420</v>
      </c>
      <c r="L1025" s="363">
        <v>202253</v>
      </c>
      <c r="M1025" s="382">
        <v>44608</v>
      </c>
      <c r="N1025" s="70">
        <f t="shared" si="89"/>
        <v>2</v>
      </c>
      <c r="O1025" s="70">
        <f t="shared" si="90"/>
        <v>2</v>
      </c>
      <c r="P1025" s="135" t="str">
        <f t="shared" si="91"/>
        <v>Gastos_Gerais</v>
      </c>
    </row>
    <row r="1026" spans="1:16" ht="36" x14ac:dyDescent="0.2">
      <c r="A1026" s="374">
        <f t="shared" si="92"/>
        <v>1023</v>
      </c>
      <c r="B1026" s="358">
        <v>44615</v>
      </c>
      <c r="C1026" s="383">
        <v>44593</v>
      </c>
      <c r="D1026" s="360" t="s">
        <v>96</v>
      </c>
      <c r="E1026" s="360" t="s">
        <v>196</v>
      </c>
      <c r="F1026" s="361">
        <v>38318.25</v>
      </c>
      <c r="G1026" s="360" t="s">
        <v>1737</v>
      </c>
      <c r="H1026" s="360" t="s">
        <v>119</v>
      </c>
      <c r="I1026" s="364" t="s">
        <v>1057</v>
      </c>
      <c r="J1026" s="363" t="s">
        <v>609</v>
      </c>
      <c r="K1026" s="364" t="s">
        <v>420</v>
      </c>
      <c r="L1026" s="363">
        <v>202251481</v>
      </c>
      <c r="M1026" s="382">
        <v>44617</v>
      </c>
      <c r="N1026" s="70">
        <f t="shared" si="89"/>
        <v>2</v>
      </c>
      <c r="O1026" s="70">
        <f t="shared" si="90"/>
        <v>2</v>
      </c>
      <c r="P1026" s="135" t="str">
        <f t="shared" si="91"/>
        <v>Gastos_com_Pessoal</v>
      </c>
    </row>
    <row r="1027" spans="1:16" ht="36" x14ac:dyDescent="0.2">
      <c r="A1027" s="374">
        <f t="shared" si="92"/>
        <v>1024</v>
      </c>
      <c r="B1027" s="358">
        <v>44615</v>
      </c>
      <c r="C1027" s="383">
        <v>44593</v>
      </c>
      <c r="D1027" s="360" t="s">
        <v>107</v>
      </c>
      <c r="E1027" s="360" t="s">
        <v>397</v>
      </c>
      <c r="F1027" s="361">
        <v>256.26</v>
      </c>
      <c r="G1027" s="360" t="s">
        <v>1738</v>
      </c>
      <c r="H1027" s="360" t="s">
        <v>127</v>
      </c>
      <c r="I1027" s="364" t="s">
        <v>1739</v>
      </c>
      <c r="J1027" s="363" t="s">
        <v>609</v>
      </c>
      <c r="K1027" s="364" t="s">
        <v>420</v>
      </c>
      <c r="L1027" s="363">
        <v>4614</v>
      </c>
      <c r="M1027" s="382">
        <v>44613</v>
      </c>
      <c r="N1027" s="70">
        <f t="shared" si="89"/>
        <v>2</v>
      </c>
      <c r="O1027" s="70">
        <f t="shared" si="90"/>
        <v>2</v>
      </c>
      <c r="P1027" s="135" t="str">
        <f t="shared" si="91"/>
        <v>Gastos_Gerais</v>
      </c>
    </row>
    <row r="1028" spans="1:16" ht="25.5" x14ac:dyDescent="0.2">
      <c r="A1028" s="374">
        <f t="shared" si="92"/>
        <v>1025</v>
      </c>
      <c r="B1028" s="358">
        <v>44615</v>
      </c>
      <c r="C1028" s="383">
        <v>44593</v>
      </c>
      <c r="D1028" s="360" t="s">
        <v>107</v>
      </c>
      <c r="E1028" s="360" t="s">
        <v>300</v>
      </c>
      <c r="F1028" s="361">
        <v>1498.52</v>
      </c>
      <c r="G1028" s="360" t="s">
        <v>300</v>
      </c>
      <c r="H1028" s="360" t="s">
        <v>127</v>
      </c>
      <c r="I1028" s="364" t="s">
        <v>772</v>
      </c>
      <c r="J1028" s="363" t="s">
        <v>609</v>
      </c>
      <c r="K1028" s="364" t="s">
        <v>420</v>
      </c>
      <c r="L1028" s="363">
        <v>141173</v>
      </c>
      <c r="M1028" s="382">
        <v>44596</v>
      </c>
      <c r="N1028" s="70">
        <f t="shared" si="89"/>
        <v>2</v>
      </c>
      <c r="O1028" s="70">
        <f t="shared" si="90"/>
        <v>2</v>
      </c>
      <c r="P1028" s="135" t="str">
        <f t="shared" si="91"/>
        <v>Gastos_Gerais</v>
      </c>
    </row>
    <row r="1029" spans="1:16" ht="36" x14ac:dyDescent="0.2">
      <c r="A1029" s="374">
        <f t="shared" si="92"/>
        <v>1026</v>
      </c>
      <c r="B1029" s="358">
        <v>44615</v>
      </c>
      <c r="C1029" s="383">
        <v>44593</v>
      </c>
      <c r="D1029" s="360" t="s">
        <v>107</v>
      </c>
      <c r="E1029" s="360" t="s">
        <v>332</v>
      </c>
      <c r="F1029" s="361">
        <v>241.79</v>
      </c>
      <c r="G1029" s="360" t="s">
        <v>1740</v>
      </c>
      <c r="H1029" s="360" t="s">
        <v>126</v>
      </c>
      <c r="I1029" s="364" t="s">
        <v>1028</v>
      </c>
      <c r="J1029" s="363" t="s">
        <v>609</v>
      </c>
      <c r="K1029" s="364" t="s">
        <v>610</v>
      </c>
      <c r="L1029" s="363">
        <v>3</v>
      </c>
      <c r="M1029" s="382">
        <v>44615</v>
      </c>
      <c r="N1029" s="70">
        <f t="shared" si="89"/>
        <v>2</v>
      </c>
      <c r="O1029" s="70">
        <f t="shared" si="90"/>
        <v>2</v>
      </c>
      <c r="P1029" s="135" t="str">
        <f t="shared" si="91"/>
        <v>Gastos_Gerais</v>
      </c>
    </row>
    <row r="1030" spans="1:16" ht="25.5" x14ac:dyDescent="0.2">
      <c r="A1030" s="374">
        <f t="shared" si="92"/>
        <v>1027</v>
      </c>
      <c r="B1030" s="358">
        <v>44615</v>
      </c>
      <c r="C1030" s="383">
        <v>44593</v>
      </c>
      <c r="D1030" s="360" t="s">
        <v>107</v>
      </c>
      <c r="E1030" s="360" t="s">
        <v>332</v>
      </c>
      <c r="F1030" s="361">
        <v>110.18</v>
      </c>
      <c r="G1030" s="360" t="s">
        <v>1741</v>
      </c>
      <c r="H1030" s="360" t="s">
        <v>122</v>
      </c>
      <c r="I1030" s="364" t="s">
        <v>1028</v>
      </c>
      <c r="J1030" s="363" t="s">
        <v>609</v>
      </c>
      <c r="K1030" s="364" t="s">
        <v>610</v>
      </c>
      <c r="L1030" s="363">
        <v>3</v>
      </c>
      <c r="M1030" s="382">
        <v>44615</v>
      </c>
      <c r="N1030" s="70">
        <f t="shared" si="89"/>
        <v>2</v>
      </c>
      <c r="O1030" s="70">
        <f t="shared" si="90"/>
        <v>2</v>
      </c>
      <c r="P1030" s="135" t="str">
        <f t="shared" si="91"/>
        <v>Gastos_Gerais</v>
      </c>
    </row>
    <row r="1031" spans="1:16" ht="25.5" x14ac:dyDescent="0.2">
      <c r="A1031" s="374">
        <f t="shared" si="92"/>
        <v>1028</v>
      </c>
      <c r="B1031" s="358">
        <v>44615</v>
      </c>
      <c r="C1031" s="383">
        <v>44593</v>
      </c>
      <c r="D1031" s="360" t="s">
        <v>107</v>
      </c>
      <c r="E1031" s="360" t="s">
        <v>332</v>
      </c>
      <c r="F1031" s="361">
        <v>110.18</v>
      </c>
      <c r="G1031" s="360" t="s">
        <v>1742</v>
      </c>
      <c r="H1031" s="360" t="s">
        <v>122</v>
      </c>
      <c r="I1031" s="364" t="s">
        <v>1028</v>
      </c>
      <c r="J1031" s="363" t="s">
        <v>609</v>
      </c>
      <c r="K1031" s="364" t="s">
        <v>610</v>
      </c>
      <c r="L1031" s="363">
        <v>3</v>
      </c>
      <c r="M1031" s="382">
        <v>44615</v>
      </c>
      <c r="N1031" s="70">
        <f t="shared" si="89"/>
        <v>2</v>
      </c>
      <c r="O1031" s="70">
        <f t="shared" si="90"/>
        <v>2</v>
      </c>
      <c r="P1031" s="135" t="str">
        <f t="shared" si="91"/>
        <v>Gastos_Gerais</v>
      </c>
    </row>
    <row r="1032" spans="1:16" ht="25.5" x14ac:dyDescent="0.2">
      <c r="A1032" s="374">
        <f t="shared" si="92"/>
        <v>1029</v>
      </c>
      <c r="B1032" s="358">
        <v>44615</v>
      </c>
      <c r="C1032" s="383">
        <v>44593</v>
      </c>
      <c r="D1032" s="360" t="s">
        <v>107</v>
      </c>
      <c r="E1032" s="360" t="s">
        <v>332</v>
      </c>
      <c r="F1032" s="361">
        <v>107.35</v>
      </c>
      <c r="G1032" s="360" t="s">
        <v>1743</v>
      </c>
      <c r="H1032" s="360" t="s">
        <v>122</v>
      </c>
      <c r="I1032" s="364" t="s">
        <v>1028</v>
      </c>
      <c r="J1032" s="363" t="s">
        <v>609</v>
      </c>
      <c r="K1032" s="364" t="s">
        <v>610</v>
      </c>
      <c r="L1032" s="363">
        <v>3</v>
      </c>
      <c r="M1032" s="382">
        <v>44615</v>
      </c>
      <c r="N1032" s="70">
        <f t="shared" si="89"/>
        <v>2</v>
      </c>
      <c r="O1032" s="70">
        <f t="shared" si="90"/>
        <v>2</v>
      </c>
      <c r="P1032" s="135" t="str">
        <f t="shared" si="91"/>
        <v>Gastos_Gerais</v>
      </c>
    </row>
    <row r="1033" spans="1:16" s="325" customFormat="1" ht="25.5" x14ac:dyDescent="0.2">
      <c r="A1033" s="374">
        <f t="shared" si="92"/>
        <v>1030</v>
      </c>
      <c r="B1033" s="370">
        <v>44615</v>
      </c>
      <c r="C1033" s="371">
        <v>44593</v>
      </c>
      <c r="D1033" s="362" t="s">
        <v>107</v>
      </c>
      <c r="E1033" s="362" t="s">
        <v>332</v>
      </c>
      <c r="F1033" s="372">
        <v>148.18</v>
      </c>
      <c r="G1033" s="362" t="s">
        <v>1744</v>
      </c>
      <c r="H1033" s="362" t="s">
        <v>123</v>
      </c>
      <c r="I1033" s="364" t="s">
        <v>1028</v>
      </c>
      <c r="J1033" s="364" t="s">
        <v>609</v>
      </c>
      <c r="K1033" s="364" t="s">
        <v>610</v>
      </c>
      <c r="L1033" s="364">
        <v>3</v>
      </c>
      <c r="M1033" s="373">
        <v>44615</v>
      </c>
      <c r="N1033" s="70">
        <f t="shared" si="89"/>
        <v>2</v>
      </c>
      <c r="O1033" s="70">
        <f t="shared" si="90"/>
        <v>2</v>
      </c>
      <c r="P1033" s="135" t="str">
        <f t="shared" si="91"/>
        <v>Gastos_Gerais</v>
      </c>
    </row>
    <row r="1034" spans="1:16" ht="25.5" x14ac:dyDescent="0.2">
      <c r="A1034" s="374">
        <f t="shared" si="92"/>
        <v>1031</v>
      </c>
      <c r="B1034" s="358">
        <v>44615</v>
      </c>
      <c r="C1034" s="383">
        <v>44593</v>
      </c>
      <c r="D1034" s="360" t="s">
        <v>107</v>
      </c>
      <c r="E1034" s="360" t="s">
        <v>300</v>
      </c>
      <c r="F1034" s="361">
        <v>649</v>
      </c>
      <c r="G1034" s="360" t="s">
        <v>300</v>
      </c>
      <c r="H1034" s="360" t="s">
        <v>588</v>
      </c>
      <c r="I1034" s="364" t="s">
        <v>772</v>
      </c>
      <c r="J1034" s="363" t="s">
        <v>609</v>
      </c>
      <c r="K1034" s="364" t="s">
        <v>420</v>
      </c>
      <c r="L1034" s="363">
        <v>141177</v>
      </c>
      <c r="M1034" s="382">
        <v>44596</v>
      </c>
      <c r="N1034" s="70">
        <f t="shared" si="89"/>
        <v>2</v>
      </c>
      <c r="O1034" s="70">
        <f t="shared" si="90"/>
        <v>2</v>
      </c>
      <c r="P1034" s="135" t="str">
        <f t="shared" si="91"/>
        <v>Gastos_Gerais</v>
      </c>
    </row>
    <row r="1035" spans="1:16" ht="36" x14ac:dyDescent="0.2">
      <c r="A1035" s="374">
        <f t="shared" si="92"/>
        <v>1032</v>
      </c>
      <c r="B1035" s="358">
        <v>44615</v>
      </c>
      <c r="C1035" s="383">
        <v>44593</v>
      </c>
      <c r="D1035" s="360" t="s">
        <v>107</v>
      </c>
      <c r="E1035" s="360" t="s">
        <v>397</v>
      </c>
      <c r="F1035" s="361">
        <v>55.66</v>
      </c>
      <c r="G1035" s="360" t="s">
        <v>1745</v>
      </c>
      <c r="H1035" s="360" t="s">
        <v>130</v>
      </c>
      <c r="I1035" s="364" t="s">
        <v>633</v>
      </c>
      <c r="J1035" s="363" t="s">
        <v>609</v>
      </c>
      <c r="K1035" s="364" t="s">
        <v>420</v>
      </c>
      <c r="L1035" s="363">
        <v>2411</v>
      </c>
      <c r="M1035" s="382">
        <v>44613</v>
      </c>
      <c r="N1035" s="70">
        <f t="shared" si="89"/>
        <v>2</v>
      </c>
      <c r="O1035" s="70">
        <f t="shared" si="90"/>
        <v>2</v>
      </c>
      <c r="P1035" s="135" t="str">
        <f t="shared" si="91"/>
        <v>Gastos_Gerais</v>
      </c>
    </row>
    <row r="1036" spans="1:16" ht="36" x14ac:dyDescent="0.2">
      <c r="A1036" s="374">
        <f t="shared" si="92"/>
        <v>1033</v>
      </c>
      <c r="B1036" s="358">
        <v>44615</v>
      </c>
      <c r="C1036" s="383">
        <v>44593</v>
      </c>
      <c r="D1036" s="360" t="s">
        <v>107</v>
      </c>
      <c r="E1036" s="360" t="s">
        <v>397</v>
      </c>
      <c r="F1036" s="361">
        <v>303.60000000000002</v>
      </c>
      <c r="G1036" s="360" t="s">
        <v>1746</v>
      </c>
      <c r="H1036" s="360" t="s">
        <v>127</v>
      </c>
      <c r="I1036" s="364" t="s">
        <v>633</v>
      </c>
      <c r="J1036" s="363" t="s">
        <v>609</v>
      </c>
      <c r="K1036" s="364" t="s">
        <v>420</v>
      </c>
      <c r="L1036" s="363">
        <v>2414</v>
      </c>
      <c r="M1036" s="382">
        <v>44613</v>
      </c>
      <c r="N1036" s="70">
        <f t="shared" si="89"/>
        <v>2</v>
      </c>
      <c r="O1036" s="70">
        <f t="shared" si="90"/>
        <v>2</v>
      </c>
      <c r="P1036" s="135" t="str">
        <f t="shared" si="91"/>
        <v>Gastos_Gerais</v>
      </c>
    </row>
    <row r="1037" spans="1:16" ht="25.5" x14ac:dyDescent="0.2">
      <c r="A1037" s="374">
        <f t="shared" si="92"/>
        <v>1034</v>
      </c>
      <c r="B1037" s="358">
        <v>44615</v>
      </c>
      <c r="C1037" s="383">
        <v>44593</v>
      </c>
      <c r="D1037" s="360" t="s">
        <v>96</v>
      </c>
      <c r="E1037" s="360" t="s">
        <v>183</v>
      </c>
      <c r="F1037" s="361">
        <v>817.8</v>
      </c>
      <c r="G1037" s="360" t="s">
        <v>1747</v>
      </c>
      <c r="H1037" s="360" t="s">
        <v>546</v>
      </c>
      <c r="I1037" s="364" t="s">
        <v>1748</v>
      </c>
      <c r="J1037" s="363" t="s">
        <v>629</v>
      </c>
      <c r="K1037" s="364" t="s">
        <v>1235</v>
      </c>
      <c r="L1037" s="363">
        <v>357434775</v>
      </c>
      <c r="M1037" s="382">
        <v>44615</v>
      </c>
      <c r="N1037" s="70">
        <f t="shared" si="89"/>
        <v>2</v>
      </c>
      <c r="O1037" s="70">
        <f t="shared" si="90"/>
        <v>2</v>
      </c>
      <c r="P1037" s="135" t="str">
        <f t="shared" si="91"/>
        <v>Gastos_com_Pessoal</v>
      </c>
    </row>
    <row r="1038" spans="1:16" ht="25.5" x14ac:dyDescent="0.2">
      <c r="A1038" s="374">
        <f t="shared" si="92"/>
        <v>1035</v>
      </c>
      <c r="B1038" s="358">
        <v>44615</v>
      </c>
      <c r="C1038" s="383">
        <v>44593</v>
      </c>
      <c r="D1038" s="360" t="s">
        <v>96</v>
      </c>
      <c r="E1038" s="360" t="s">
        <v>181</v>
      </c>
      <c r="F1038" s="361">
        <v>2317.4699999999998</v>
      </c>
      <c r="G1038" s="360" t="s">
        <v>1749</v>
      </c>
      <c r="H1038" s="360" t="s">
        <v>546</v>
      </c>
      <c r="I1038" s="364" t="s">
        <v>1748</v>
      </c>
      <c r="J1038" s="363" t="s">
        <v>629</v>
      </c>
      <c r="K1038" s="364" t="s">
        <v>1235</v>
      </c>
      <c r="L1038" s="363">
        <v>357434775</v>
      </c>
      <c r="M1038" s="382">
        <v>44615</v>
      </c>
      <c r="N1038" s="70">
        <f t="shared" si="89"/>
        <v>2</v>
      </c>
      <c r="O1038" s="70">
        <f t="shared" si="90"/>
        <v>2</v>
      </c>
      <c r="P1038" s="135" t="str">
        <f t="shared" si="91"/>
        <v>Gastos_com_Pessoal</v>
      </c>
    </row>
    <row r="1039" spans="1:16" ht="25.5" x14ac:dyDescent="0.2">
      <c r="A1039" s="374">
        <f t="shared" si="92"/>
        <v>1036</v>
      </c>
      <c r="B1039" s="358">
        <v>44615</v>
      </c>
      <c r="C1039" s="383">
        <v>44593</v>
      </c>
      <c r="D1039" s="360" t="s">
        <v>96</v>
      </c>
      <c r="E1039" s="360" t="s">
        <v>183</v>
      </c>
      <c r="F1039" s="361">
        <v>879.28</v>
      </c>
      <c r="G1039" s="360" t="s">
        <v>1750</v>
      </c>
      <c r="H1039" s="360" t="s">
        <v>546</v>
      </c>
      <c r="I1039" s="364" t="s">
        <v>1751</v>
      </c>
      <c r="J1039" s="363" t="s">
        <v>629</v>
      </c>
      <c r="K1039" s="364" t="s">
        <v>1235</v>
      </c>
      <c r="L1039" s="363">
        <v>357434775</v>
      </c>
      <c r="M1039" s="382">
        <v>44615</v>
      </c>
      <c r="N1039" s="70">
        <f t="shared" si="89"/>
        <v>2</v>
      </c>
      <c r="O1039" s="70">
        <f t="shared" si="90"/>
        <v>2</v>
      </c>
      <c r="P1039" s="135" t="str">
        <f t="shared" si="91"/>
        <v>Gastos_com_Pessoal</v>
      </c>
    </row>
    <row r="1040" spans="1:16" ht="25.5" x14ac:dyDescent="0.2">
      <c r="A1040" s="374">
        <f t="shared" si="92"/>
        <v>1037</v>
      </c>
      <c r="B1040" s="358">
        <v>44615</v>
      </c>
      <c r="C1040" s="383">
        <v>44593</v>
      </c>
      <c r="D1040" s="360" t="s">
        <v>96</v>
      </c>
      <c r="E1040" s="360" t="s">
        <v>181</v>
      </c>
      <c r="F1040" s="361">
        <v>2493.56</v>
      </c>
      <c r="G1040" s="360" t="s">
        <v>1752</v>
      </c>
      <c r="H1040" s="360" t="s">
        <v>546</v>
      </c>
      <c r="I1040" s="364" t="s">
        <v>1751</v>
      </c>
      <c r="J1040" s="363" t="s">
        <v>629</v>
      </c>
      <c r="K1040" s="364" t="s">
        <v>1235</v>
      </c>
      <c r="L1040" s="363">
        <v>357434775</v>
      </c>
      <c r="M1040" s="382">
        <v>44615</v>
      </c>
      <c r="N1040" s="70">
        <f t="shared" si="89"/>
        <v>2</v>
      </c>
      <c r="O1040" s="70">
        <f t="shared" si="90"/>
        <v>2</v>
      </c>
      <c r="P1040" s="135" t="str">
        <f t="shared" si="91"/>
        <v>Gastos_com_Pessoal</v>
      </c>
    </row>
    <row r="1041" spans="1:16" ht="25.5" x14ac:dyDescent="0.2">
      <c r="A1041" s="374">
        <f t="shared" si="92"/>
        <v>1038</v>
      </c>
      <c r="B1041" s="358">
        <v>44615</v>
      </c>
      <c r="C1041" s="383">
        <v>44593</v>
      </c>
      <c r="D1041" s="360" t="s">
        <v>96</v>
      </c>
      <c r="E1041" s="360" t="s">
        <v>183</v>
      </c>
      <c r="F1041" s="361">
        <v>843.2</v>
      </c>
      <c r="G1041" s="360" t="s">
        <v>1753</v>
      </c>
      <c r="H1041" s="360" t="s">
        <v>546</v>
      </c>
      <c r="I1041" s="364" t="s">
        <v>1754</v>
      </c>
      <c r="J1041" s="363" t="s">
        <v>629</v>
      </c>
      <c r="K1041" s="364" t="s">
        <v>1235</v>
      </c>
      <c r="L1041" s="363">
        <v>357434775</v>
      </c>
      <c r="M1041" s="382">
        <v>44615</v>
      </c>
      <c r="N1041" s="70">
        <f t="shared" si="89"/>
        <v>2</v>
      </c>
      <c r="O1041" s="70">
        <f t="shared" si="90"/>
        <v>2</v>
      </c>
      <c r="P1041" s="135" t="str">
        <f t="shared" si="91"/>
        <v>Gastos_com_Pessoal</v>
      </c>
    </row>
    <row r="1042" spans="1:16" ht="25.5" x14ac:dyDescent="0.2">
      <c r="A1042" s="374">
        <f t="shared" si="92"/>
        <v>1039</v>
      </c>
      <c r="B1042" s="358">
        <v>44615</v>
      </c>
      <c r="C1042" s="383">
        <v>44593</v>
      </c>
      <c r="D1042" s="360" t="s">
        <v>96</v>
      </c>
      <c r="E1042" s="360" t="s">
        <v>181</v>
      </c>
      <c r="F1042" s="361">
        <v>2406.94</v>
      </c>
      <c r="G1042" s="360" t="s">
        <v>1755</v>
      </c>
      <c r="H1042" s="360" t="s">
        <v>546</v>
      </c>
      <c r="I1042" s="364" t="s">
        <v>1754</v>
      </c>
      <c r="J1042" s="363" t="s">
        <v>629</v>
      </c>
      <c r="K1042" s="364" t="s">
        <v>1235</v>
      </c>
      <c r="L1042" s="363">
        <v>357434775</v>
      </c>
      <c r="M1042" s="382">
        <v>44615</v>
      </c>
      <c r="N1042" s="70">
        <f t="shared" si="89"/>
        <v>2</v>
      </c>
      <c r="O1042" s="70">
        <f t="shared" si="90"/>
        <v>2</v>
      </c>
      <c r="P1042" s="135" t="str">
        <f t="shared" si="91"/>
        <v>Gastos_com_Pessoal</v>
      </c>
    </row>
    <row r="1043" spans="1:16" ht="25.5" x14ac:dyDescent="0.2">
      <c r="A1043" s="374">
        <f t="shared" si="92"/>
        <v>1040</v>
      </c>
      <c r="B1043" s="358">
        <v>44615</v>
      </c>
      <c r="C1043" s="383">
        <v>44593</v>
      </c>
      <c r="D1043" s="360" t="s">
        <v>96</v>
      </c>
      <c r="E1043" s="360" t="s">
        <v>183</v>
      </c>
      <c r="F1043" s="361">
        <v>733.85</v>
      </c>
      <c r="G1043" s="360" t="s">
        <v>1756</v>
      </c>
      <c r="H1043" s="360" t="s">
        <v>546</v>
      </c>
      <c r="I1043" s="364" t="s">
        <v>1757</v>
      </c>
      <c r="J1043" s="363" t="s">
        <v>629</v>
      </c>
      <c r="K1043" s="364" t="s">
        <v>1235</v>
      </c>
      <c r="L1043" s="363">
        <v>357434775</v>
      </c>
      <c r="M1043" s="382">
        <v>44615</v>
      </c>
      <c r="N1043" s="70">
        <f t="shared" si="89"/>
        <v>2</v>
      </c>
      <c r="O1043" s="70">
        <f t="shared" si="90"/>
        <v>2</v>
      </c>
      <c r="P1043" s="135" t="str">
        <f t="shared" si="91"/>
        <v>Gastos_com_Pessoal</v>
      </c>
    </row>
    <row r="1044" spans="1:16" ht="25.5" x14ac:dyDescent="0.2">
      <c r="A1044" s="374">
        <f t="shared" si="92"/>
        <v>1041</v>
      </c>
      <c r="B1044" s="358">
        <v>44615</v>
      </c>
      <c r="C1044" s="383">
        <v>44593</v>
      </c>
      <c r="D1044" s="360" t="s">
        <v>96</v>
      </c>
      <c r="E1044" s="360" t="s">
        <v>181</v>
      </c>
      <c r="F1044" s="361">
        <v>2115.92</v>
      </c>
      <c r="G1044" s="360" t="s">
        <v>1758</v>
      </c>
      <c r="H1044" s="360" t="s">
        <v>546</v>
      </c>
      <c r="I1044" s="364" t="s">
        <v>1757</v>
      </c>
      <c r="J1044" s="363" t="s">
        <v>629</v>
      </c>
      <c r="K1044" s="364" t="s">
        <v>1235</v>
      </c>
      <c r="L1044" s="363">
        <v>357434775</v>
      </c>
      <c r="M1044" s="382">
        <v>44615</v>
      </c>
      <c r="N1044" s="70">
        <f t="shared" si="89"/>
        <v>2</v>
      </c>
      <c r="O1044" s="70">
        <f t="shared" si="90"/>
        <v>2</v>
      </c>
      <c r="P1044" s="135" t="str">
        <f t="shared" si="91"/>
        <v>Gastos_com_Pessoal</v>
      </c>
    </row>
    <row r="1045" spans="1:16" ht="25.5" x14ac:dyDescent="0.2">
      <c r="A1045" s="374">
        <f t="shared" si="92"/>
        <v>1042</v>
      </c>
      <c r="B1045" s="358">
        <v>44615</v>
      </c>
      <c r="C1045" s="383">
        <v>44593</v>
      </c>
      <c r="D1045" s="360" t="s">
        <v>96</v>
      </c>
      <c r="E1045" s="360" t="s">
        <v>183</v>
      </c>
      <c r="F1045" s="361">
        <v>860.82</v>
      </c>
      <c r="G1045" s="360" t="s">
        <v>1759</v>
      </c>
      <c r="H1045" s="360" t="s">
        <v>546</v>
      </c>
      <c r="I1045" s="364" t="s">
        <v>1760</v>
      </c>
      <c r="J1045" s="363" t="s">
        <v>629</v>
      </c>
      <c r="K1045" s="364" t="s">
        <v>1235</v>
      </c>
      <c r="L1045" s="363">
        <v>357434775</v>
      </c>
      <c r="M1045" s="382">
        <v>44615</v>
      </c>
      <c r="N1045" s="70">
        <f t="shared" si="89"/>
        <v>2</v>
      </c>
      <c r="O1045" s="70">
        <f t="shared" si="90"/>
        <v>2</v>
      </c>
      <c r="P1045" s="135" t="str">
        <f t="shared" si="91"/>
        <v>Gastos_com_Pessoal</v>
      </c>
    </row>
    <row r="1046" spans="1:16" ht="25.5" x14ac:dyDescent="0.2">
      <c r="A1046" s="374">
        <f t="shared" si="92"/>
        <v>1043</v>
      </c>
      <c r="B1046" s="358">
        <v>44615</v>
      </c>
      <c r="C1046" s="383">
        <v>44593</v>
      </c>
      <c r="D1046" s="360" t="s">
        <v>96</v>
      </c>
      <c r="E1046" s="360" t="s">
        <v>181</v>
      </c>
      <c r="F1046" s="361">
        <v>2420.66</v>
      </c>
      <c r="G1046" s="360" t="s">
        <v>1761</v>
      </c>
      <c r="H1046" s="360" t="s">
        <v>546</v>
      </c>
      <c r="I1046" s="364" t="s">
        <v>1760</v>
      </c>
      <c r="J1046" s="363" t="s">
        <v>629</v>
      </c>
      <c r="K1046" s="364" t="s">
        <v>1235</v>
      </c>
      <c r="L1046" s="363">
        <v>357434775</v>
      </c>
      <c r="M1046" s="382">
        <v>44615</v>
      </c>
      <c r="N1046" s="70">
        <f t="shared" si="89"/>
        <v>2</v>
      </c>
      <c r="O1046" s="70">
        <f t="shared" si="90"/>
        <v>2</v>
      </c>
      <c r="P1046" s="135" t="str">
        <f t="shared" si="91"/>
        <v>Gastos_com_Pessoal</v>
      </c>
    </row>
    <row r="1047" spans="1:16" ht="25.5" x14ac:dyDescent="0.2">
      <c r="A1047" s="374">
        <f t="shared" si="92"/>
        <v>1044</v>
      </c>
      <c r="B1047" s="358">
        <v>44615</v>
      </c>
      <c r="C1047" s="383">
        <v>44593</v>
      </c>
      <c r="D1047" s="360" t="s">
        <v>96</v>
      </c>
      <c r="E1047" s="360" t="s">
        <v>183</v>
      </c>
      <c r="F1047" s="361">
        <v>892.99</v>
      </c>
      <c r="G1047" s="360" t="s">
        <v>1762</v>
      </c>
      <c r="H1047" s="360" t="s">
        <v>546</v>
      </c>
      <c r="I1047" s="364" t="s">
        <v>1763</v>
      </c>
      <c r="J1047" s="363" t="s">
        <v>629</v>
      </c>
      <c r="K1047" s="364" t="s">
        <v>1235</v>
      </c>
      <c r="L1047" s="363">
        <v>357434775</v>
      </c>
      <c r="M1047" s="382">
        <v>44615</v>
      </c>
      <c r="N1047" s="70">
        <f t="shared" si="89"/>
        <v>2</v>
      </c>
      <c r="O1047" s="70">
        <f t="shared" si="90"/>
        <v>2</v>
      </c>
      <c r="P1047" s="135" t="str">
        <f t="shared" si="91"/>
        <v>Gastos_com_Pessoal</v>
      </c>
    </row>
    <row r="1048" spans="1:16" ht="25.5" x14ac:dyDescent="0.2">
      <c r="A1048" s="374">
        <f t="shared" si="92"/>
        <v>1045</v>
      </c>
      <c r="B1048" s="358">
        <v>44615</v>
      </c>
      <c r="C1048" s="383">
        <v>44593</v>
      </c>
      <c r="D1048" s="360" t="s">
        <v>96</v>
      </c>
      <c r="E1048" s="360" t="s">
        <v>181</v>
      </c>
      <c r="F1048" s="361">
        <v>2526.5500000000002</v>
      </c>
      <c r="G1048" s="360" t="s">
        <v>1764</v>
      </c>
      <c r="H1048" s="360" t="s">
        <v>546</v>
      </c>
      <c r="I1048" s="364" t="s">
        <v>1763</v>
      </c>
      <c r="J1048" s="363" t="s">
        <v>629</v>
      </c>
      <c r="K1048" s="364" t="s">
        <v>1235</v>
      </c>
      <c r="L1048" s="363">
        <v>357434775</v>
      </c>
      <c r="M1048" s="382">
        <v>44615</v>
      </c>
      <c r="N1048" s="70">
        <f t="shared" si="89"/>
        <v>2</v>
      </c>
      <c r="O1048" s="70">
        <f t="shared" si="90"/>
        <v>2</v>
      </c>
      <c r="P1048" s="135" t="str">
        <f t="shared" si="91"/>
        <v>Gastos_com_Pessoal</v>
      </c>
    </row>
    <row r="1049" spans="1:16" ht="25.5" x14ac:dyDescent="0.2">
      <c r="A1049" s="374">
        <f t="shared" si="92"/>
        <v>1046</v>
      </c>
      <c r="B1049" s="358">
        <v>44615</v>
      </c>
      <c r="C1049" s="383">
        <v>44593</v>
      </c>
      <c r="D1049" s="360" t="s">
        <v>96</v>
      </c>
      <c r="E1049" s="360" t="s">
        <v>183</v>
      </c>
      <c r="F1049" s="361">
        <v>914.33</v>
      </c>
      <c r="G1049" s="360" t="s">
        <v>1765</v>
      </c>
      <c r="H1049" s="360" t="s">
        <v>588</v>
      </c>
      <c r="I1049" s="364" t="s">
        <v>1766</v>
      </c>
      <c r="J1049" s="363" t="s">
        <v>629</v>
      </c>
      <c r="K1049" s="364" t="s">
        <v>1235</v>
      </c>
      <c r="L1049" s="363">
        <v>357434775</v>
      </c>
      <c r="M1049" s="382">
        <v>44615</v>
      </c>
      <c r="N1049" s="70">
        <f t="shared" ref="N1049:N1112" si="93">IF(B1049=0,0,IF(YEAR(B1049)=$O$1,MONTH(B1049)-$N$1+1,(YEAR(B1049)-$O$1)*12-$N$1+1+MONTH(B1049)))</f>
        <v>2</v>
      </c>
      <c r="O1049" s="70">
        <f t="shared" ref="O1049:O1112" si="94">IF(C1049=0,0,IF(YEAR(C1049)=$O$1,MONTH(C1049)-$N$1+1,(YEAR(C1049)-$O$1)*12-$N$1+1+MONTH(C1049)))</f>
        <v>2</v>
      </c>
      <c r="P1049" s="135" t="str">
        <f t="shared" ref="P1049:P1112" si="95">SUBSTITUTE(D1049," ","_")</f>
        <v>Gastos_com_Pessoal</v>
      </c>
    </row>
    <row r="1050" spans="1:16" ht="25.5" x14ac:dyDescent="0.2">
      <c r="A1050" s="374">
        <f t="shared" si="92"/>
        <v>1047</v>
      </c>
      <c r="B1050" s="358">
        <v>44615</v>
      </c>
      <c r="C1050" s="383">
        <v>44593</v>
      </c>
      <c r="D1050" s="360" t="s">
        <v>96</v>
      </c>
      <c r="E1050" s="360" t="s">
        <v>181</v>
      </c>
      <c r="F1050" s="361">
        <v>2577.7199999999998</v>
      </c>
      <c r="G1050" s="360" t="s">
        <v>1767</v>
      </c>
      <c r="H1050" s="360" t="s">
        <v>588</v>
      </c>
      <c r="I1050" s="364" t="s">
        <v>1766</v>
      </c>
      <c r="J1050" s="363" t="s">
        <v>629</v>
      </c>
      <c r="K1050" s="364" t="s">
        <v>1235</v>
      </c>
      <c r="L1050" s="363">
        <v>357434775</v>
      </c>
      <c r="M1050" s="382">
        <v>44615</v>
      </c>
      <c r="N1050" s="70">
        <f t="shared" si="93"/>
        <v>2</v>
      </c>
      <c r="O1050" s="70">
        <f t="shared" si="94"/>
        <v>2</v>
      </c>
      <c r="P1050" s="135" t="str">
        <f t="shared" si="95"/>
        <v>Gastos_com_Pessoal</v>
      </c>
    </row>
    <row r="1051" spans="1:16" ht="25.5" x14ac:dyDescent="0.2">
      <c r="A1051" s="374">
        <f t="shared" si="92"/>
        <v>1048</v>
      </c>
      <c r="B1051" s="358">
        <v>44615</v>
      </c>
      <c r="C1051" s="383">
        <v>44593</v>
      </c>
      <c r="D1051" s="360" t="s">
        <v>96</v>
      </c>
      <c r="E1051" s="360" t="s">
        <v>183</v>
      </c>
      <c r="F1051" s="361">
        <v>508.9</v>
      </c>
      <c r="G1051" s="360" t="s">
        <v>1768</v>
      </c>
      <c r="H1051" s="360" t="s">
        <v>130</v>
      </c>
      <c r="I1051" s="364" t="s">
        <v>1769</v>
      </c>
      <c r="J1051" s="363" t="s">
        <v>629</v>
      </c>
      <c r="K1051" s="364" t="s">
        <v>1235</v>
      </c>
      <c r="L1051" s="363">
        <v>357434775</v>
      </c>
      <c r="M1051" s="382">
        <v>44615</v>
      </c>
      <c r="N1051" s="70">
        <f t="shared" si="93"/>
        <v>2</v>
      </c>
      <c r="O1051" s="70">
        <f t="shared" si="94"/>
        <v>2</v>
      </c>
      <c r="P1051" s="135" t="str">
        <f t="shared" si="95"/>
        <v>Gastos_com_Pessoal</v>
      </c>
    </row>
    <row r="1052" spans="1:16" ht="25.5" x14ac:dyDescent="0.2">
      <c r="A1052" s="374">
        <f t="shared" si="92"/>
        <v>1049</v>
      </c>
      <c r="B1052" s="358">
        <v>44615</v>
      </c>
      <c r="C1052" s="383">
        <v>44593</v>
      </c>
      <c r="D1052" s="360" t="s">
        <v>96</v>
      </c>
      <c r="E1052" s="360" t="s">
        <v>181</v>
      </c>
      <c r="F1052" s="361">
        <v>1526.72</v>
      </c>
      <c r="G1052" s="360" t="s">
        <v>1770</v>
      </c>
      <c r="H1052" s="360" t="s">
        <v>130</v>
      </c>
      <c r="I1052" s="364" t="s">
        <v>1769</v>
      </c>
      <c r="J1052" s="363" t="s">
        <v>629</v>
      </c>
      <c r="K1052" s="364" t="s">
        <v>1235</v>
      </c>
      <c r="L1052" s="363">
        <v>357434775</v>
      </c>
      <c r="M1052" s="382">
        <v>44615</v>
      </c>
      <c r="N1052" s="70">
        <f t="shared" si="93"/>
        <v>2</v>
      </c>
      <c r="O1052" s="70">
        <f t="shared" si="94"/>
        <v>2</v>
      </c>
      <c r="P1052" s="135" t="str">
        <f t="shared" si="95"/>
        <v>Gastos_com_Pessoal</v>
      </c>
    </row>
    <row r="1053" spans="1:16" ht="25.5" x14ac:dyDescent="0.2">
      <c r="A1053" s="374">
        <f t="shared" si="92"/>
        <v>1050</v>
      </c>
      <c r="B1053" s="358">
        <v>44615</v>
      </c>
      <c r="C1053" s="383">
        <v>44593</v>
      </c>
      <c r="D1053" s="360" t="s">
        <v>96</v>
      </c>
      <c r="E1053" s="360" t="s">
        <v>183</v>
      </c>
      <c r="F1053" s="361">
        <v>835.33</v>
      </c>
      <c r="G1053" s="360" t="s">
        <v>1771</v>
      </c>
      <c r="H1053" s="360" t="s">
        <v>130</v>
      </c>
      <c r="I1053" s="364" t="s">
        <v>1772</v>
      </c>
      <c r="J1053" s="363" t="s">
        <v>629</v>
      </c>
      <c r="K1053" s="364" t="s">
        <v>1235</v>
      </c>
      <c r="L1053" s="363">
        <v>357434775</v>
      </c>
      <c r="M1053" s="382">
        <v>44615</v>
      </c>
      <c r="N1053" s="70">
        <f t="shared" si="93"/>
        <v>2</v>
      </c>
      <c r="O1053" s="70">
        <f t="shared" si="94"/>
        <v>2</v>
      </c>
      <c r="P1053" s="135" t="str">
        <f t="shared" si="95"/>
        <v>Gastos_com_Pessoal</v>
      </c>
    </row>
    <row r="1054" spans="1:16" ht="25.5" x14ac:dyDescent="0.2">
      <c r="A1054" s="374">
        <f t="shared" si="92"/>
        <v>1051</v>
      </c>
      <c r="B1054" s="358">
        <v>44615</v>
      </c>
      <c r="C1054" s="383">
        <v>44593</v>
      </c>
      <c r="D1054" s="360" t="s">
        <v>96</v>
      </c>
      <c r="E1054" s="360" t="s">
        <v>181</v>
      </c>
      <c r="F1054" s="361">
        <v>2388.15</v>
      </c>
      <c r="G1054" s="360" t="s">
        <v>1773</v>
      </c>
      <c r="H1054" s="360" t="s">
        <v>130</v>
      </c>
      <c r="I1054" s="364" t="s">
        <v>1772</v>
      </c>
      <c r="J1054" s="363" t="s">
        <v>629</v>
      </c>
      <c r="K1054" s="364" t="s">
        <v>1235</v>
      </c>
      <c r="L1054" s="363">
        <v>357434775</v>
      </c>
      <c r="M1054" s="382">
        <v>44615</v>
      </c>
      <c r="N1054" s="70">
        <f t="shared" si="93"/>
        <v>2</v>
      </c>
      <c r="O1054" s="70">
        <f t="shared" si="94"/>
        <v>2</v>
      </c>
      <c r="P1054" s="135" t="str">
        <f t="shared" si="95"/>
        <v>Gastos_com_Pessoal</v>
      </c>
    </row>
    <row r="1055" spans="1:16" ht="25.5" x14ac:dyDescent="0.2">
      <c r="A1055" s="374">
        <f t="shared" si="92"/>
        <v>1052</v>
      </c>
      <c r="B1055" s="358">
        <v>44615</v>
      </c>
      <c r="C1055" s="383">
        <v>44593</v>
      </c>
      <c r="D1055" s="360" t="s">
        <v>96</v>
      </c>
      <c r="E1055" s="360" t="s">
        <v>183</v>
      </c>
      <c r="F1055" s="361">
        <v>835.33</v>
      </c>
      <c r="G1055" s="360" t="s">
        <v>1774</v>
      </c>
      <c r="H1055" s="360" t="s">
        <v>122</v>
      </c>
      <c r="I1055" s="364" t="s">
        <v>1775</v>
      </c>
      <c r="J1055" s="363" t="s">
        <v>629</v>
      </c>
      <c r="K1055" s="364" t="s">
        <v>1235</v>
      </c>
      <c r="L1055" s="363">
        <v>357434775</v>
      </c>
      <c r="M1055" s="382">
        <v>44615</v>
      </c>
      <c r="N1055" s="70">
        <f t="shared" si="93"/>
        <v>2</v>
      </c>
      <c r="O1055" s="70">
        <f t="shared" si="94"/>
        <v>2</v>
      </c>
      <c r="P1055" s="135" t="str">
        <f t="shared" si="95"/>
        <v>Gastos_com_Pessoal</v>
      </c>
    </row>
    <row r="1056" spans="1:16" ht="25.5" x14ac:dyDescent="0.2">
      <c r="A1056" s="374">
        <f t="shared" si="92"/>
        <v>1053</v>
      </c>
      <c r="B1056" s="358">
        <v>44615</v>
      </c>
      <c r="C1056" s="383">
        <v>44593</v>
      </c>
      <c r="D1056" s="360" t="s">
        <v>96</v>
      </c>
      <c r="E1056" s="360" t="s">
        <v>181</v>
      </c>
      <c r="F1056" s="361">
        <v>2359.71</v>
      </c>
      <c r="G1056" s="360" t="s">
        <v>1776</v>
      </c>
      <c r="H1056" s="360" t="s">
        <v>122</v>
      </c>
      <c r="I1056" s="364" t="s">
        <v>1775</v>
      </c>
      <c r="J1056" s="363" t="s">
        <v>629</v>
      </c>
      <c r="K1056" s="364" t="s">
        <v>1235</v>
      </c>
      <c r="L1056" s="363">
        <v>357434775</v>
      </c>
      <c r="M1056" s="382">
        <v>44615</v>
      </c>
      <c r="N1056" s="70">
        <f t="shared" si="93"/>
        <v>2</v>
      </c>
      <c r="O1056" s="70">
        <f t="shared" si="94"/>
        <v>2</v>
      </c>
      <c r="P1056" s="135" t="str">
        <f t="shared" si="95"/>
        <v>Gastos_com_Pessoal</v>
      </c>
    </row>
    <row r="1057" spans="1:16" ht="25.5" x14ac:dyDescent="0.2">
      <c r="A1057" s="374">
        <f t="shared" si="92"/>
        <v>1054</v>
      </c>
      <c r="B1057" s="358">
        <v>44615</v>
      </c>
      <c r="C1057" s="383">
        <v>44593</v>
      </c>
      <c r="D1057" s="360" t="s">
        <v>96</v>
      </c>
      <c r="E1057" s="360" t="s">
        <v>183</v>
      </c>
      <c r="F1057" s="361">
        <v>717.16</v>
      </c>
      <c r="G1057" s="360" t="s">
        <v>1777</v>
      </c>
      <c r="H1057" s="360" t="s">
        <v>122</v>
      </c>
      <c r="I1057" s="364" t="s">
        <v>1778</v>
      </c>
      <c r="J1057" s="363" t="s">
        <v>629</v>
      </c>
      <c r="K1057" s="364" t="s">
        <v>1235</v>
      </c>
      <c r="L1057" s="363">
        <v>357434775</v>
      </c>
      <c r="M1057" s="382">
        <v>44615</v>
      </c>
      <c r="N1057" s="70">
        <f t="shared" si="93"/>
        <v>2</v>
      </c>
      <c r="O1057" s="70">
        <f t="shared" si="94"/>
        <v>2</v>
      </c>
      <c r="P1057" s="135" t="str">
        <f t="shared" si="95"/>
        <v>Gastos_com_Pessoal</v>
      </c>
    </row>
    <row r="1058" spans="1:16" ht="25.5" x14ac:dyDescent="0.2">
      <c r="A1058" s="374">
        <f t="shared" si="92"/>
        <v>1055</v>
      </c>
      <c r="B1058" s="358">
        <v>44615</v>
      </c>
      <c r="C1058" s="383">
        <v>44593</v>
      </c>
      <c r="D1058" s="360" t="s">
        <v>96</v>
      </c>
      <c r="E1058" s="360" t="s">
        <v>181</v>
      </c>
      <c r="F1058" s="361">
        <v>2076.0700000000002</v>
      </c>
      <c r="G1058" s="360" t="s">
        <v>1779</v>
      </c>
      <c r="H1058" s="360" t="s">
        <v>122</v>
      </c>
      <c r="I1058" s="364" t="s">
        <v>1778</v>
      </c>
      <c r="J1058" s="363" t="s">
        <v>629</v>
      </c>
      <c r="K1058" s="364" t="s">
        <v>1235</v>
      </c>
      <c r="L1058" s="363">
        <v>357434775</v>
      </c>
      <c r="M1058" s="382">
        <v>44615</v>
      </c>
      <c r="N1058" s="70">
        <f t="shared" si="93"/>
        <v>2</v>
      </c>
      <c r="O1058" s="70">
        <f t="shared" si="94"/>
        <v>2</v>
      </c>
      <c r="P1058" s="135" t="str">
        <f t="shared" si="95"/>
        <v>Gastos_com_Pessoal</v>
      </c>
    </row>
    <row r="1059" spans="1:16" ht="25.5" x14ac:dyDescent="0.2">
      <c r="A1059" s="374">
        <f t="shared" si="92"/>
        <v>1056</v>
      </c>
      <c r="B1059" s="358">
        <v>44615</v>
      </c>
      <c r="C1059" s="383">
        <v>44593</v>
      </c>
      <c r="D1059" s="360" t="s">
        <v>96</v>
      </c>
      <c r="E1059" s="360" t="s">
        <v>179</v>
      </c>
      <c r="F1059" s="361">
        <v>1095.78</v>
      </c>
      <c r="G1059" s="360" t="s">
        <v>851</v>
      </c>
      <c r="H1059" s="360" t="s">
        <v>121</v>
      </c>
      <c r="I1059" s="364" t="s">
        <v>1780</v>
      </c>
      <c r="J1059" s="363" t="s">
        <v>629</v>
      </c>
      <c r="K1059" s="364" t="s">
        <v>1235</v>
      </c>
      <c r="L1059" s="363">
        <v>957423945</v>
      </c>
      <c r="M1059" s="382">
        <v>44613</v>
      </c>
      <c r="N1059" s="70">
        <f t="shared" si="93"/>
        <v>2</v>
      </c>
      <c r="O1059" s="70">
        <f t="shared" si="94"/>
        <v>2</v>
      </c>
      <c r="P1059" s="135" t="str">
        <f t="shared" si="95"/>
        <v>Gastos_com_Pessoal</v>
      </c>
    </row>
    <row r="1060" spans="1:16" ht="25.5" x14ac:dyDescent="0.2">
      <c r="A1060" s="374">
        <f t="shared" si="92"/>
        <v>1057</v>
      </c>
      <c r="B1060" s="358">
        <v>44615</v>
      </c>
      <c r="C1060" s="383">
        <v>44593</v>
      </c>
      <c r="D1060" s="360" t="s">
        <v>96</v>
      </c>
      <c r="E1060" s="360" t="s">
        <v>181</v>
      </c>
      <c r="F1060" s="361">
        <v>3793.33</v>
      </c>
      <c r="G1060" s="360" t="s">
        <v>758</v>
      </c>
      <c r="H1060" s="360" t="s">
        <v>121</v>
      </c>
      <c r="I1060" s="364" t="s">
        <v>1780</v>
      </c>
      <c r="J1060" s="363" t="s">
        <v>629</v>
      </c>
      <c r="K1060" s="364" t="s">
        <v>1235</v>
      </c>
      <c r="L1060" s="363">
        <v>957423945</v>
      </c>
      <c r="M1060" s="382">
        <v>44613</v>
      </c>
      <c r="N1060" s="70">
        <f t="shared" si="93"/>
        <v>2</v>
      </c>
      <c r="O1060" s="70">
        <f t="shared" si="94"/>
        <v>2</v>
      </c>
      <c r="P1060" s="135" t="str">
        <f t="shared" si="95"/>
        <v>Gastos_com_Pessoal</v>
      </c>
    </row>
    <row r="1061" spans="1:16" ht="25.5" x14ac:dyDescent="0.2">
      <c r="A1061" s="374">
        <f t="shared" si="92"/>
        <v>1058</v>
      </c>
      <c r="B1061" s="358">
        <v>44615</v>
      </c>
      <c r="C1061" s="383">
        <v>44593</v>
      </c>
      <c r="D1061" s="360" t="s">
        <v>96</v>
      </c>
      <c r="E1061" s="360" t="s">
        <v>183</v>
      </c>
      <c r="F1061" s="361">
        <v>1264.44</v>
      </c>
      <c r="G1061" s="360" t="s">
        <v>760</v>
      </c>
      <c r="H1061" s="360" t="s">
        <v>121</v>
      </c>
      <c r="I1061" s="364" t="s">
        <v>1780</v>
      </c>
      <c r="J1061" s="363" t="s">
        <v>629</v>
      </c>
      <c r="K1061" s="364" t="s">
        <v>1235</v>
      </c>
      <c r="L1061" s="363">
        <v>957423945</v>
      </c>
      <c r="M1061" s="382">
        <v>44613</v>
      </c>
      <c r="N1061" s="70">
        <f t="shared" si="93"/>
        <v>2</v>
      </c>
      <c r="O1061" s="70">
        <f t="shared" si="94"/>
        <v>2</v>
      </c>
      <c r="P1061" s="135" t="str">
        <f t="shared" si="95"/>
        <v>Gastos_com_Pessoal</v>
      </c>
    </row>
    <row r="1062" spans="1:16" ht="36" x14ac:dyDescent="0.2">
      <c r="A1062" s="374">
        <f t="shared" si="92"/>
        <v>1059</v>
      </c>
      <c r="B1062" s="358">
        <v>44615</v>
      </c>
      <c r="C1062" s="383">
        <v>44593</v>
      </c>
      <c r="D1062" s="360" t="s">
        <v>96</v>
      </c>
      <c r="E1062" s="360" t="s">
        <v>185</v>
      </c>
      <c r="F1062" s="361">
        <v>5190.22</v>
      </c>
      <c r="G1062" s="360" t="s">
        <v>761</v>
      </c>
      <c r="H1062" s="360" t="s">
        <v>121</v>
      </c>
      <c r="I1062" s="364" t="s">
        <v>1780</v>
      </c>
      <c r="J1062" s="363" t="s">
        <v>629</v>
      </c>
      <c r="K1062" s="364" t="s">
        <v>1235</v>
      </c>
      <c r="L1062" s="363">
        <v>957423945</v>
      </c>
      <c r="M1062" s="382">
        <v>44613</v>
      </c>
      <c r="N1062" s="70">
        <f t="shared" si="93"/>
        <v>2</v>
      </c>
      <c r="O1062" s="70">
        <f t="shared" si="94"/>
        <v>2</v>
      </c>
      <c r="P1062" s="135" t="str">
        <f t="shared" si="95"/>
        <v>Gastos_com_Pessoal</v>
      </c>
    </row>
    <row r="1063" spans="1:16" ht="25.5" x14ac:dyDescent="0.2">
      <c r="A1063" s="374">
        <f t="shared" si="92"/>
        <v>1060</v>
      </c>
      <c r="B1063" s="358">
        <v>44615</v>
      </c>
      <c r="C1063" s="383">
        <v>44593</v>
      </c>
      <c r="D1063" s="360" t="s">
        <v>96</v>
      </c>
      <c r="E1063" s="360" t="s">
        <v>179</v>
      </c>
      <c r="F1063" s="361">
        <v>1453.86</v>
      </c>
      <c r="G1063" s="360" t="s">
        <v>851</v>
      </c>
      <c r="H1063" s="360" t="s">
        <v>132</v>
      </c>
      <c r="I1063" s="364" t="s">
        <v>1781</v>
      </c>
      <c r="J1063" s="363" t="s">
        <v>629</v>
      </c>
      <c r="K1063" s="364" t="s">
        <v>1235</v>
      </c>
      <c r="L1063" s="363">
        <v>957423945</v>
      </c>
      <c r="M1063" s="382">
        <v>44613</v>
      </c>
      <c r="N1063" s="70">
        <f t="shared" si="93"/>
        <v>2</v>
      </c>
      <c r="O1063" s="70">
        <f t="shared" si="94"/>
        <v>2</v>
      </c>
      <c r="P1063" s="135" t="str">
        <f t="shared" si="95"/>
        <v>Gastos_com_Pessoal</v>
      </c>
    </row>
    <row r="1064" spans="1:16" ht="25.5" x14ac:dyDescent="0.2">
      <c r="A1064" s="374">
        <f t="shared" si="92"/>
        <v>1061</v>
      </c>
      <c r="B1064" s="358">
        <v>44615</v>
      </c>
      <c r="C1064" s="383">
        <v>44593</v>
      </c>
      <c r="D1064" s="360" t="s">
        <v>96</v>
      </c>
      <c r="E1064" s="360" t="s">
        <v>181</v>
      </c>
      <c r="F1064" s="361">
        <v>3392.34</v>
      </c>
      <c r="G1064" s="360" t="s">
        <v>758</v>
      </c>
      <c r="H1064" s="360" t="s">
        <v>132</v>
      </c>
      <c r="I1064" s="364" t="s">
        <v>1781</v>
      </c>
      <c r="J1064" s="363" t="s">
        <v>629</v>
      </c>
      <c r="K1064" s="364" t="s">
        <v>1235</v>
      </c>
      <c r="L1064" s="363">
        <v>957423945</v>
      </c>
      <c r="M1064" s="382">
        <v>44613</v>
      </c>
      <c r="N1064" s="70">
        <f t="shared" si="93"/>
        <v>2</v>
      </c>
      <c r="O1064" s="70">
        <f t="shared" si="94"/>
        <v>2</v>
      </c>
      <c r="P1064" s="135" t="str">
        <f t="shared" si="95"/>
        <v>Gastos_com_Pessoal</v>
      </c>
    </row>
    <row r="1065" spans="1:16" ht="25.5" x14ac:dyDescent="0.2">
      <c r="A1065" s="374">
        <f t="shared" si="92"/>
        <v>1062</v>
      </c>
      <c r="B1065" s="358">
        <v>44615</v>
      </c>
      <c r="C1065" s="383">
        <v>44593</v>
      </c>
      <c r="D1065" s="360" t="s">
        <v>96</v>
      </c>
      <c r="E1065" s="360" t="s">
        <v>183</v>
      </c>
      <c r="F1065" s="361">
        <v>1130.78</v>
      </c>
      <c r="G1065" s="360" t="s">
        <v>760</v>
      </c>
      <c r="H1065" s="360" t="s">
        <v>132</v>
      </c>
      <c r="I1065" s="364" t="s">
        <v>1781</v>
      </c>
      <c r="J1065" s="363" t="s">
        <v>629</v>
      </c>
      <c r="K1065" s="364" t="s">
        <v>1235</v>
      </c>
      <c r="L1065" s="363">
        <v>957423945</v>
      </c>
      <c r="M1065" s="382">
        <v>44613</v>
      </c>
      <c r="N1065" s="70">
        <f t="shared" si="93"/>
        <v>2</v>
      </c>
      <c r="O1065" s="70">
        <f t="shared" si="94"/>
        <v>2</v>
      </c>
      <c r="P1065" s="135" t="str">
        <f t="shared" si="95"/>
        <v>Gastos_com_Pessoal</v>
      </c>
    </row>
    <row r="1066" spans="1:16" s="325" customFormat="1" ht="36" x14ac:dyDescent="0.2">
      <c r="A1066" s="374">
        <f t="shared" si="92"/>
        <v>1063</v>
      </c>
      <c r="B1066" s="399">
        <v>44615</v>
      </c>
      <c r="C1066" s="400">
        <v>44593</v>
      </c>
      <c r="D1066" s="379" t="s">
        <v>96</v>
      </c>
      <c r="E1066" s="379" t="s">
        <v>185</v>
      </c>
      <c r="F1066" s="384">
        <v>8985.73</v>
      </c>
      <c r="G1066" s="362" t="s">
        <v>761</v>
      </c>
      <c r="H1066" s="379" t="s">
        <v>132</v>
      </c>
      <c r="I1066" s="364" t="s">
        <v>1781</v>
      </c>
      <c r="J1066" s="381" t="s">
        <v>629</v>
      </c>
      <c r="K1066" s="381" t="s">
        <v>1235</v>
      </c>
      <c r="L1066" s="381">
        <v>957423945</v>
      </c>
      <c r="M1066" s="401">
        <v>44613</v>
      </c>
      <c r="N1066" s="70">
        <f t="shared" si="93"/>
        <v>2</v>
      </c>
      <c r="O1066" s="70">
        <f t="shared" si="94"/>
        <v>2</v>
      </c>
      <c r="P1066" s="135" t="str">
        <f t="shared" si="95"/>
        <v>Gastos_com_Pessoal</v>
      </c>
    </row>
    <row r="1067" spans="1:16" ht="25.5" x14ac:dyDescent="0.2">
      <c r="A1067" s="374">
        <f t="shared" si="92"/>
        <v>1064</v>
      </c>
      <c r="B1067" s="358">
        <v>44615</v>
      </c>
      <c r="C1067" s="383">
        <v>44593</v>
      </c>
      <c r="D1067" s="360" t="s">
        <v>96</v>
      </c>
      <c r="E1067" s="360" t="s">
        <v>179</v>
      </c>
      <c r="F1067" s="361">
        <v>407.63</v>
      </c>
      <c r="G1067" s="360" t="s">
        <v>851</v>
      </c>
      <c r="H1067" s="360" t="s">
        <v>132</v>
      </c>
      <c r="I1067" s="364" t="s">
        <v>1782</v>
      </c>
      <c r="J1067" s="363" t="s">
        <v>629</v>
      </c>
      <c r="K1067" s="364" t="s">
        <v>1235</v>
      </c>
      <c r="L1067" s="363">
        <v>957423945</v>
      </c>
      <c r="M1067" s="382">
        <v>44613</v>
      </c>
      <c r="N1067" s="70">
        <f t="shared" si="93"/>
        <v>2</v>
      </c>
      <c r="O1067" s="70">
        <f t="shared" si="94"/>
        <v>2</v>
      </c>
      <c r="P1067" s="135" t="str">
        <f t="shared" si="95"/>
        <v>Gastos_com_Pessoal</v>
      </c>
    </row>
    <row r="1068" spans="1:16" ht="25.5" x14ac:dyDescent="0.2">
      <c r="A1068" s="374">
        <f t="shared" si="92"/>
        <v>1065</v>
      </c>
      <c r="B1068" s="358">
        <v>44615</v>
      </c>
      <c r="C1068" s="383">
        <v>44593</v>
      </c>
      <c r="D1068" s="360" t="s">
        <v>96</v>
      </c>
      <c r="E1068" s="360" t="s">
        <v>181</v>
      </c>
      <c r="F1068" s="361">
        <v>951.13</v>
      </c>
      <c r="G1068" s="360" t="s">
        <v>758</v>
      </c>
      <c r="H1068" s="360" t="s">
        <v>132</v>
      </c>
      <c r="I1068" s="364" t="s">
        <v>1782</v>
      </c>
      <c r="J1068" s="363" t="s">
        <v>629</v>
      </c>
      <c r="K1068" s="364" t="s">
        <v>1235</v>
      </c>
      <c r="L1068" s="363">
        <v>957423945</v>
      </c>
      <c r="M1068" s="382">
        <v>44613</v>
      </c>
      <c r="N1068" s="70">
        <f t="shared" si="93"/>
        <v>2</v>
      </c>
      <c r="O1068" s="70">
        <f t="shared" si="94"/>
        <v>2</v>
      </c>
      <c r="P1068" s="135" t="str">
        <f t="shared" si="95"/>
        <v>Gastos_com_Pessoal</v>
      </c>
    </row>
    <row r="1069" spans="1:16" ht="25.5" x14ac:dyDescent="0.2">
      <c r="A1069" s="374">
        <f t="shared" ref="A1069:A1132" si="96">IF(B1069="","",ROW()-ROW($A$3))</f>
        <v>1066</v>
      </c>
      <c r="B1069" s="358">
        <v>44615</v>
      </c>
      <c r="C1069" s="383">
        <v>44593</v>
      </c>
      <c r="D1069" s="360" t="s">
        <v>96</v>
      </c>
      <c r="E1069" s="360" t="s">
        <v>183</v>
      </c>
      <c r="F1069" s="361">
        <v>317.04000000000002</v>
      </c>
      <c r="G1069" s="360" t="s">
        <v>760</v>
      </c>
      <c r="H1069" s="360" t="s">
        <v>132</v>
      </c>
      <c r="I1069" s="364" t="s">
        <v>1782</v>
      </c>
      <c r="J1069" s="363" t="s">
        <v>629</v>
      </c>
      <c r="K1069" s="364" t="s">
        <v>1235</v>
      </c>
      <c r="L1069" s="363">
        <v>957423945</v>
      </c>
      <c r="M1069" s="382">
        <v>44613</v>
      </c>
      <c r="N1069" s="70">
        <f t="shared" si="93"/>
        <v>2</v>
      </c>
      <c r="O1069" s="70">
        <f t="shared" si="94"/>
        <v>2</v>
      </c>
      <c r="P1069" s="135" t="str">
        <f t="shared" si="95"/>
        <v>Gastos_com_Pessoal</v>
      </c>
    </row>
    <row r="1070" spans="1:16" ht="36" x14ac:dyDescent="0.2">
      <c r="A1070" s="374">
        <f t="shared" si="96"/>
        <v>1067</v>
      </c>
      <c r="B1070" s="358">
        <v>44615</v>
      </c>
      <c r="C1070" s="383">
        <v>44593</v>
      </c>
      <c r="D1070" s="360" t="s">
        <v>96</v>
      </c>
      <c r="E1070" s="360" t="s">
        <v>185</v>
      </c>
      <c r="F1070" s="361">
        <v>2479.37</v>
      </c>
      <c r="G1070" s="360" t="s">
        <v>761</v>
      </c>
      <c r="H1070" s="360" t="s">
        <v>132</v>
      </c>
      <c r="I1070" s="364" t="s">
        <v>1782</v>
      </c>
      <c r="J1070" s="363" t="s">
        <v>629</v>
      </c>
      <c r="K1070" s="364" t="s">
        <v>1235</v>
      </c>
      <c r="L1070" s="363">
        <v>957423945</v>
      </c>
      <c r="M1070" s="382">
        <v>44613</v>
      </c>
      <c r="N1070" s="70">
        <f t="shared" si="93"/>
        <v>2</v>
      </c>
      <c r="O1070" s="70">
        <f t="shared" si="94"/>
        <v>2</v>
      </c>
      <c r="P1070" s="135" t="str">
        <f t="shared" si="95"/>
        <v>Gastos_com_Pessoal</v>
      </c>
    </row>
    <row r="1071" spans="1:16" ht="25.5" x14ac:dyDescent="0.2">
      <c r="A1071" s="374">
        <f t="shared" si="96"/>
        <v>1068</v>
      </c>
      <c r="B1071" s="358">
        <v>44615</v>
      </c>
      <c r="C1071" s="383">
        <v>44593</v>
      </c>
      <c r="D1071" s="360" t="s">
        <v>96</v>
      </c>
      <c r="E1071" s="360" t="s">
        <v>179</v>
      </c>
      <c r="F1071" s="361">
        <v>103.4</v>
      </c>
      <c r="G1071" s="360" t="s">
        <v>851</v>
      </c>
      <c r="H1071" s="360" t="s">
        <v>546</v>
      </c>
      <c r="I1071" s="364" t="s">
        <v>1783</v>
      </c>
      <c r="J1071" s="363" t="s">
        <v>629</v>
      </c>
      <c r="K1071" s="364" t="s">
        <v>1235</v>
      </c>
      <c r="L1071" s="363">
        <v>957423945</v>
      </c>
      <c r="M1071" s="382">
        <v>44613</v>
      </c>
      <c r="N1071" s="70">
        <f t="shared" si="93"/>
        <v>2</v>
      </c>
      <c r="O1071" s="70">
        <f t="shared" si="94"/>
        <v>2</v>
      </c>
      <c r="P1071" s="135" t="str">
        <f t="shared" si="95"/>
        <v>Gastos_com_Pessoal</v>
      </c>
    </row>
    <row r="1072" spans="1:16" ht="25.5" x14ac:dyDescent="0.2">
      <c r="A1072" s="374">
        <f t="shared" si="96"/>
        <v>1069</v>
      </c>
      <c r="B1072" s="358">
        <v>44615</v>
      </c>
      <c r="C1072" s="383">
        <v>44593</v>
      </c>
      <c r="D1072" s="360" t="s">
        <v>96</v>
      </c>
      <c r="E1072" s="360" t="s">
        <v>181</v>
      </c>
      <c r="F1072" s="361">
        <v>103.4</v>
      </c>
      <c r="G1072" s="360" t="s">
        <v>758</v>
      </c>
      <c r="H1072" s="360" t="s">
        <v>546</v>
      </c>
      <c r="I1072" s="364" t="s">
        <v>1783</v>
      </c>
      <c r="J1072" s="363" t="s">
        <v>629</v>
      </c>
      <c r="K1072" s="364" t="s">
        <v>1235</v>
      </c>
      <c r="L1072" s="363">
        <v>957423945</v>
      </c>
      <c r="M1072" s="382">
        <v>44613</v>
      </c>
      <c r="N1072" s="70">
        <f t="shared" si="93"/>
        <v>2</v>
      </c>
      <c r="O1072" s="70">
        <f t="shared" si="94"/>
        <v>2</v>
      </c>
      <c r="P1072" s="135" t="str">
        <f t="shared" si="95"/>
        <v>Gastos_com_Pessoal</v>
      </c>
    </row>
    <row r="1073" spans="1:16" ht="25.5" x14ac:dyDescent="0.2">
      <c r="A1073" s="374">
        <f t="shared" si="96"/>
        <v>1070</v>
      </c>
      <c r="B1073" s="358">
        <v>44615</v>
      </c>
      <c r="C1073" s="383">
        <v>44593</v>
      </c>
      <c r="D1073" s="360" t="s">
        <v>96</v>
      </c>
      <c r="E1073" s="360" t="s">
        <v>183</v>
      </c>
      <c r="F1073" s="361">
        <v>34.47</v>
      </c>
      <c r="G1073" s="360" t="s">
        <v>760</v>
      </c>
      <c r="H1073" s="360" t="s">
        <v>546</v>
      </c>
      <c r="I1073" s="364" t="s">
        <v>1783</v>
      </c>
      <c r="J1073" s="363" t="s">
        <v>629</v>
      </c>
      <c r="K1073" s="364" t="s">
        <v>1235</v>
      </c>
      <c r="L1073" s="363">
        <v>957423945</v>
      </c>
      <c r="M1073" s="382">
        <v>44613</v>
      </c>
      <c r="N1073" s="70">
        <f t="shared" si="93"/>
        <v>2</v>
      </c>
      <c r="O1073" s="70">
        <f t="shared" si="94"/>
        <v>2</v>
      </c>
      <c r="P1073" s="135" t="str">
        <f t="shared" si="95"/>
        <v>Gastos_com_Pessoal</v>
      </c>
    </row>
    <row r="1074" spans="1:16" ht="36" x14ac:dyDescent="0.2">
      <c r="A1074" s="374">
        <f t="shared" si="96"/>
        <v>1071</v>
      </c>
      <c r="B1074" s="358">
        <v>44615</v>
      </c>
      <c r="C1074" s="383">
        <v>44593</v>
      </c>
      <c r="D1074" s="360" t="s">
        <v>96</v>
      </c>
      <c r="E1074" s="360" t="s">
        <v>185</v>
      </c>
      <c r="F1074" s="361">
        <v>332.36</v>
      </c>
      <c r="G1074" s="360" t="s">
        <v>761</v>
      </c>
      <c r="H1074" s="360" t="s">
        <v>546</v>
      </c>
      <c r="I1074" s="364" t="s">
        <v>1783</v>
      </c>
      <c r="J1074" s="363" t="s">
        <v>629</v>
      </c>
      <c r="K1074" s="364" t="s">
        <v>1235</v>
      </c>
      <c r="L1074" s="363">
        <v>957423945</v>
      </c>
      <c r="M1074" s="382">
        <v>44613</v>
      </c>
      <c r="N1074" s="70">
        <f t="shared" si="93"/>
        <v>2</v>
      </c>
      <c r="O1074" s="70">
        <f t="shared" si="94"/>
        <v>2</v>
      </c>
      <c r="P1074" s="135" t="str">
        <f t="shared" si="95"/>
        <v>Gastos_com_Pessoal</v>
      </c>
    </row>
    <row r="1075" spans="1:16" ht="25.5" x14ac:dyDescent="0.2">
      <c r="A1075" s="374">
        <f t="shared" si="96"/>
        <v>1072</v>
      </c>
      <c r="B1075" s="358">
        <v>44615</v>
      </c>
      <c r="C1075" s="383">
        <v>44593</v>
      </c>
      <c r="D1075" s="360" t="s">
        <v>96</v>
      </c>
      <c r="E1075" s="360" t="s">
        <v>179</v>
      </c>
      <c r="F1075" s="361">
        <v>477.26</v>
      </c>
      <c r="G1075" s="360" t="s">
        <v>851</v>
      </c>
      <c r="H1075" s="360" t="s">
        <v>122</v>
      </c>
      <c r="I1075" s="364" t="s">
        <v>1784</v>
      </c>
      <c r="J1075" s="363" t="s">
        <v>629</v>
      </c>
      <c r="K1075" s="364" t="s">
        <v>1235</v>
      </c>
      <c r="L1075" s="363">
        <v>957423945</v>
      </c>
      <c r="M1075" s="382">
        <v>44613</v>
      </c>
      <c r="N1075" s="70">
        <f t="shared" si="93"/>
        <v>2</v>
      </c>
      <c r="O1075" s="70">
        <f t="shared" si="94"/>
        <v>2</v>
      </c>
      <c r="P1075" s="135" t="str">
        <f t="shared" si="95"/>
        <v>Gastos_com_Pessoal</v>
      </c>
    </row>
    <row r="1076" spans="1:16" ht="25.5" x14ac:dyDescent="0.2">
      <c r="A1076" s="374">
        <f t="shared" si="96"/>
        <v>1073</v>
      </c>
      <c r="B1076" s="358">
        <v>44615</v>
      </c>
      <c r="C1076" s="383">
        <v>44593</v>
      </c>
      <c r="D1076" s="360" t="s">
        <v>96</v>
      </c>
      <c r="E1076" s="360" t="s">
        <v>181</v>
      </c>
      <c r="F1076" s="361">
        <v>477.26</v>
      </c>
      <c r="G1076" s="360" t="s">
        <v>758</v>
      </c>
      <c r="H1076" s="360" t="s">
        <v>122</v>
      </c>
      <c r="I1076" s="364" t="s">
        <v>1784</v>
      </c>
      <c r="J1076" s="363" t="s">
        <v>629</v>
      </c>
      <c r="K1076" s="364" t="s">
        <v>1235</v>
      </c>
      <c r="L1076" s="363">
        <v>957423945</v>
      </c>
      <c r="M1076" s="382">
        <v>44613</v>
      </c>
      <c r="N1076" s="70">
        <f t="shared" si="93"/>
        <v>2</v>
      </c>
      <c r="O1076" s="70">
        <f t="shared" si="94"/>
        <v>2</v>
      </c>
      <c r="P1076" s="135" t="str">
        <f t="shared" si="95"/>
        <v>Gastos_com_Pessoal</v>
      </c>
    </row>
    <row r="1077" spans="1:16" ht="25.5" x14ac:dyDescent="0.2">
      <c r="A1077" s="374">
        <f t="shared" si="96"/>
        <v>1074</v>
      </c>
      <c r="B1077" s="358">
        <v>44615</v>
      </c>
      <c r="C1077" s="383">
        <v>44593</v>
      </c>
      <c r="D1077" s="360" t="s">
        <v>96</v>
      </c>
      <c r="E1077" s="360" t="s">
        <v>183</v>
      </c>
      <c r="F1077" s="361">
        <v>159.09</v>
      </c>
      <c r="G1077" s="360" t="s">
        <v>760</v>
      </c>
      <c r="H1077" s="360" t="s">
        <v>122</v>
      </c>
      <c r="I1077" s="364" t="s">
        <v>1784</v>
      </c>
      <c r="J1077" s="363" t="s">
        <v>629</v>
      </c>
      <c r="K1077" s="364" t="s">
        <v>1235</v>
      </c>
      <c r="L1077" s="363">
        <v>957423945</v>
      </c>
      <c r="M1077" s="382">
        <v>44613</v>
      </c>
      <c r="N1077" s="70">
        <f t="shared" si="93"/>
        <v>2</v>
      </c>
      <c r="O1077" s="70">
        <f t="shared" si="94"/>
        <v>2</v>
      </c>
      <c r="P1077" s="135" t="str">
        <f t="shared" si="95"/>
        <v>Gastos_com_Pessoal</v>
      </c>
    </row>
    <row r="1078" spans="1:16" ht="36" x14ac:dyDescent="0.2">
      <c r="A1078" s="374">
        <f t="shared" si="96"/>
        <v>1075</v>
      </c>
      <c r="B1078" s="358">
        <v>44615</v>
      </c>
      <c r="C1078" s="383">
        <v>44593</v>
      </c>
      <c r="D1078" s="360" t="s">
        <v>96</v>
      </c>
      <c r="E1078" s="360" t="s">
        <v>185</v>
      </c>
      <c r="F1078" s="361">
        <v>3756.86</v>
      </c>
      <c r="G1078" s="360" t="s">
        <v>761</v>
      </c>
      <c r="H1078" s="360" t="s">
        <v>122</v>
      </c>
      <c r="I1078" s="364" t="s">
        <v>1784</v>
      </c>
      <c r="J1078" s="363" t="s">
        <v>629</v>
      </c>
      <c r="K1078" s="364" t="s">
        <v>1235</v>
      </c>
      <c r="L1078" s="363">
        <v>957423945</v>
      </c>
      <c r="M1078" s="382">
        <v>44613</v>
      </c>
      <c r="N1078" s="70">
        <f t="shared" si="93"/>
        <v>2</v>
      </c>
      <c r="O1078" s="70">
        <f t="shared" si="94"/>
        <v>2</v>
      </c>
      <c r="P1078" s="135" t="str">
        <f t="shared" si="95"/>
        <v>Gastos_com_Pessoal</v>
      </c>
    </row>
    <row r="1079" spans="1:16" ht="25.5" x14ac:dyDescent="0.2">
      <c r="A1079" s="374">
        <f t="shared" si="96"/>
        <v>1076</v>
      </c>
      <c r="B1079" s="358">
        <v>44615</v>
      </c>
      <c r="C1079" s="383">
        <v>44593</v>
      </c>
      <c r="D1079" s="360" t="s">
        <v>96</v>
      </c>
      <c r="E1079" s="360" t="s">
        <v>179</v>
      </c>
      <c r="F1079" s="361">
        <v>715.89</v>
      </c>
      <c r="G1079" s="360" t="s">
        <v>851</v>
      </c>
      <c r="H1079" s="360" t="s">
        <v>130</v>
      </c>
      <c r="I1079" s="364" t="s">
        <v>1785</v>
      </c>
      <c r="J1079" s="363" t="s">
        <v>629</v>
      </c>
      <c r="K1079" s="364" t="s">
        <v>1235</v>
      </c>
      <c r="L1079" s="363">
        <v>957423945</v>
      </c>
      <c r="M1079" s="382">
        <v>44613</v>
      </c>
      <c r="N1079" s="70">
        <f t="shared" si="93"/>
        <v>2</v>
      </c>
      <c r="O1079" s="70">
        <f t="shared" si="94"/>
        <v>2</v>
      </c>
      <c r="P1079" s="135" t="str">
        <f t="shared" si="95"/>
        <v>Gastos_com_Pessoal</v>
      </c>
    </row>
    <row r="1080" spans="1:16" ht="25.5" x14ac:dyDescent="0.2">
      <c r="A1080" s="374">
        <f t="shared" si="96"/>
        <v>1077</v>
      </c>
      <c r="B1080" s="358">
        <v>44615</v>
      </c>
      <c r="C1080" s="383">
        <v>44593</v>
      </c>
      <c r="D1080" s="360" t="s">
        <v>96</v>
      </c>
      <c r="E1080" s="360" t="s">
        <v>181</v>
      </c>
      <c r="F1080" s="361">
        <v>3102.19</v>
      </c>
      <c r="G1080" s="360" t="s">
        <v>758</v>
      </c>
      <c r="H1080" s="360" t="s">
        <v>130</v>
      </c>
      <c r="I1080" s="364" t="s">
        <v>1785</v>
      </c>
      <c r="J1080" s="363" t="s">
        <v>629</v>
      </c>
      <c r="K1080" s="364" t="s">
        <v>1235</v>
      </c>
      <c r="L1080" s="363">
        <v>957423945</v>
      </c>
      <c r="M1080" s="382">
        <v>44613</v>
      </c>
      <c r="N1080" s="70">
        <f t="shared" si="93"/>
        <v>2</v>
      </c>
      <c r="O1080" s="70">
        <f t="shared" si="94"/>
        <v>2</v>
      </c>
      <c r="P1080" s="135" t="str">
        <f t="shared" si="95"/>
        <v>Gastos_com_Pessoal</v>
      </c>
    </row>
    <row r="1081" spans="1:16" ht="25.5" x14ac:dyDescent="0.2">
      <c r="A1081" s="374">
        <f t="shared" si="96"/>
        <v>1078</v>
      </c>
      <c r="B1081" s="358">
        <v>44615</v>
      </c>
      <c r="C1081" s="383">
        <v>44593</v>
      </c>
      <c r="D1081" s="360" t="s">
        <v>96</v>
      </c>
      <c r="E1081" s="360" t="s">
        <v>183</v>
      </c>
      <c r="F1081" s="361">
        <v>1034.06</v>
      </c>
      <c r="G1081" s="360" t="s">
        <v>760</v>
      </c>
      <c r="H1081" s="360" t="s">
        <v>130</v>
      </c>
      <c r="I1081" s="364" t="s">
        <v>1785</v>
      </c>
      <c r="J1081" s="363" t="s">
        <v>629</v>
      </c>
      <c r="K1081" s="364" t="s">
        <v>1235</v>
      </c>
      <c r="L1081" s="363">
        <v>957423945</v>
      </c>
      <c r="M1081" s="382">
        <v>44613</v>
      </c>
      <c r="N1081" s="70">
        <f t="shared" si="93"/>
        <v>2</v>
      </c>
      <c r="O1081" s="70">
        <f t="shared" si="94"/>
        <v>2</v>
      </c>
      <c r="P1081" s="135" t="str">
        <f t="shared" si="95"/>
        <v>Gastos_com_Pessoal</v>
      </c>
    </row>
    <row r="1082" spans="1:16" ht="36" x14ac:dyDescent="0.2">
      <c r="A1082" s="374">
        <f t="shared" si="96"/>
        <v>1079</v>
      </c>
      <c r="B1082" s="358">
        <v>44615</v>
      </c>
      <c r="C1082" s="383">
        <v>44593</v>
      </c>
      <c r="D1082" s="360" t="s">
        <v>96</v>
      </c>
      <c r="E1082" s="360" t="s">
        <v>185</v>
      </c>
      <c r="F1082" s="361">
        <v>4416.66</v>
      </c>
      <c r="G1082" s="360" t="s">
        <v>761</v>
      </c>
      <c r="H1082" s="360" t="s">
        <v>130</v>
      </c>
      <c r="I1082" s="364" t="s">
        <v>1785</v>
      </c>
      <c r="J1082" s="363" t="s">
        <v>629</v>
      </c>
      <c r="K1082" s="364" t="s">
        <v>1235</v>
      </c>
      <c r="L1082" s="363">
        <v>957423945</v>
      </c>
      <c r="M1082" s="382">
        <v>44613</v>
      </c>
      <c r="N1082" s="70">
        <f t="shared" si="93"/>
        <v>2</v>
      </c>
      <c r="O1082" s="70">
        <f t="shared" si="94"/>
        <v>2</v>
      </c>
      <c r="P1082" s="135" t="str">
        <f t="shared" si="95"/>
        <v>Gastos_com_Pessoal</v>
      </c>
    </row>
    <row r="1083" spans="1:16" ht="25.5" x14ac:dyDescent="0.2">
      <c r="A1083" s="374">
        <f t="shared" si="96"/>
        <v>1080</v>
      </c>
      <c r="B1083" s="358">
        <v>44615</v>
      </c>
      <c r="C1083" s="383">
        <v>44593</v>
      </c>
      <c r="D1083" s="360" t="s">
        <v>96</v>
      </c>
      <c r="E1083" s="360" t="s">
        <v>179</v>
      </c>
      <c r="F1083" s="361">
        <v>539.97</v>
      </c>
      <c r="G1083" s="360" t="s">
        <v>851</v>
      </c>
      <c r="H1083" s="360" t="s">
        <v>546</v>
      </c>
      <c r="I1083" s="364" t="s">
        <v>1786</v>
      </c>
      <c r="J1083" s="363" t="s">
        <v>629</v>
      </c>
      <c r="K1083" s="364" t="s">
        <v>1235</v>
      </c>
      <c r="L1083" s="363">
        <v>957423945</v>
      </c>
      <c r="M1083" s="382">
        <v>44613</v>
      </c>
      <c r="N1083" s="70">
        <f t="shared" si="93"/>
        <v>2</v>
      </c>
      <c r="O1083" s="70">
        <f t="shared" si="94"/>
        <v>2</v>
      </c>
      <c r="P1083" s="135" t="str">
        <f t="shared" si="95"/>
        <v>Gastos_com_Pessoal</v>
      </c>
    </row>
    <row r="1084" spans="1:16" ht="25.5" x14ac:dyDescent="0.2">
      <c r="A1084" s="374">
        <f t="shared" si="96"/>
        <v>1081</v>
      </c>
      <c r="B1084" s="358">
        <v>44615</v>
      </c>
      <c r="C1084" s="383">
        <v>44593</v>
      </c>
      <c r="D1084" s="360" t="s">
        <v>96</v>
      </c>
      <c r="E1084" s="360" t="s">
        <v>181</v>
      </c>
      <c r="F1084" s="361">
        <v>1199.21</v>
      </c>
      <c r="G1084" s="360" t="s">
        <v>758</v>
      </c>
      <c r="H1084" s="360" t="s">
        <v>546</v>
      </c>
      <c r="I1084" s="364" t="s">
        <v>1786</v>
      </c>
      <c r="J1084" s="363" t="s">
        <v>629</v>
      </c>
      <c r="K1084" s="364" t="s">
        <v>1235</v>
      </c>
      <c r="L1084" s="363">
        <v>957423945</v>
      </c>
      <c r="M1084" s="382">
        <v>44613</v>
      </c>
      <c r="N1084" s="70">
        <f t="shared" si="93"/>
        <v>2</v>
      </c>
      <c r="O1084" s="70">
        <f t="shared" si="94"/>
        <v>2</v>
      </c>
      <c r="P1084" s="135" t="str">
        <f t="shared" si="95"/>
        <v>Gastos_com_Pessoal</v>
      </c>
    </row>
    <row r="1085" spans="1:16" ht="25.5" x14ac:dyDescent="0.2">
      <c r="A1085" s="374">
        <f t="shared" si="96"/>
        <v>1082</v>
      </c>
      <c r="B1085" s="358">
        <v>44615</v>
      </c>
      <c r="C1085" s="383">
        <v>44593</v>
      </c>
      <c r="D1085" s="360" t="s">
        <v>96</v>
      </c>
      <c r="E1085" s="360" t="s">
        <v>183</v>
      </c>
      <c r="F1085" s="361">
        <v>399.74</v>
      </c>
      <c r="G1085" s="360" t="s">
        <v>760</v>
      </c>
      <c r="H1085" s="360" t="s">
        <v>546</v>
      </c>
      <c r="I1085" s="364" t="s">
        <v>1786</v>
      </c>
      <c r="J1085" s="363" t="s">
        <v>629</v>
      </c>
      <c r="K1085" s="364" t="s">
        <v>1235</v>
      </c>
      <c r="L1085" s="363">
        <v>957423945</v>
      </c>
      <c r="M1085" s="382">
        <v>44613</v>
      </c>
      <c r="N1085" s="70">
        <f t="shared" si="93"/>
        <v>2</v>
      </c>
      <c r="O1085" s="70">
        <f t="shared" si="94"/>
        <v>2</v>
      </c>
      <c r="P1085" s="135" t="str">
        <f t="shared" si="95"/>
        <v>Gastos_com_Pessoal</v>
      </c>
    </row>
    <row r="1086" spans="1:16" ht="36" x14ac:dyDescent="0.2">
      <c r="A1086" s="374">
        <f t="shared" si="96"/>
        <v>1083</v>
      </c>
      <c r="B1086" s="358">
        <v>44615</v>
      </c>
      <c r="C1086" s="383">
        <v>44593</v>
      </c>
      <c r="D1086" s="360" t="s">
        <v>96</v>
      </c>
      <c r="E1086" s="360" t="s">
        <v>185</v>
      </c>
      <c r="F1086" s="361">
        <v>1609.57</v>
      </c>
      <c r="G1086" s="360" t="s">
        <v>761</v>
      </c>
      <c r="H1086" s="360" t="s">
        <v>546</v>
      </c>
      <c r="I1086" s="364" t="s">
        <v>1786</v>
      </c>
      <c r="J1086" s="363" t="s">
        <v>629</v>
      </c>
      <c r="K1086" s="364" t="s">
        <v>1235</v>
      </c>
      <c r="L1086" s="363">
        <v>957423945</v>
      </c>
      <c r="M1086" s="382">
        <v>44613</v>
      </c>
      <c r="N1086" s="70">
        <f t="shared" si="93"/>
        <v>2</v>
      </c>
      <c r="O1086" s="70">
        <f t="shared" si="94"/>
        <v>2</v>
      </c>
      <c r="P1086" s="135" t="str">
        <f t="shared" si="95"/>
        <v>Gastos_com_Pessoal</v>
      </c>
    </row>
    <row r="1087" spans="1:16" ht="25.5" x14ac:dyDescent="0.2">
      <c r="A1087" s="374">
        <f t="shared" si="96"/>
        <v>1084</v>
      </c>
      <c r="B1087" s="358">
        <v>44615</v>
      </c>
      <c r="C1087" s="383">
        <v>44593</v>
      </c>
      <c r="D1087" s="360" t="s">
        <v>96</v>
      </c>
      <c r="E1087" s="360" t="s">
        <v>179</v>
      </c>
      <c r="F1087" s="361">
        <v>437.49</v>
      </c>
      <c r="G1087" s="360" t="s">
        <v>851</v>
      </c>
      <c r="H1087" s="360" t="s">
        <v>122</v>
      </c>
      <c r="I1087" s="364" t="s">
        <v>1787</v>
      </c>
      <c r="J1087" s="363" t="s">
        <v>629</v>
      </c>
      <c r="K1087" s="364" t="s">
        <v>1235</v>
      </c>
      <c r="L1087" s="363">
        <v>957423945</v>
      </c>
      <c r="M1087" s="382">
        <v>44613</v>
      </c>
      <c r="N1087" s="70">
        <f t="shared" si="93"/>
        <v>2</v>
      </c>
      <c r="O1087" s="70">
        <f t="shared" si="94"/>
        <v>2</v>
      </c>
      <c r="P1087" s="135" t="str">
        <f t="shared" si="95"/>
        <v>Gastos_com_Pessoal</v>
      </c>
    </row>
    <row r="1088" spans="1:16" ht="25.5" x14ac:dyDescent="0.2">
      <c r="A1088" s="374">
        <f t="shared" si="96"/>
        <v>1085</v>
      </c>
      <c r="B1088" s="358">
        <v>44615</v>
      </c>
      <c r="C1088" s="383">
        <v>44593</v>
      </c>
      <c r="D1088" s="360" t="s">
        <v>96</v>
      </c>
      <c r="E1088" s="360" t="s">
        <v>181</v>
      </c>
      <c r="F1088" s="361">
        <v>437.49</v>
      </c>
      <c r="G1088" s="360" t="s">
        <v>758</v>
      </c>
      <c r="H1088" s="360" t="s">
        <v>122</v>
      </c>
      <c r="I1088" s="364" t="s">
        <v>1787</v>
      </c>
      <c r="J1088" s="363" t="s">
        <v>629</v>
      </c>
      <c r="K1088" s="364" t="s">
        <v>1235</v>
      </c>
      <c r="L1088" s="363">
        <v>957423945</v>
      </c>
      <c r="M1088" s="382">
        <v>44613</v>
      </c>
      <c r="N1088" s="70">
        <f t="shared" si="93"/>
        <v>2</v>
      </c>
      <c r="O1088" s="70">
        <f t="shared" si="94"/>
        <v>2</v>
      </c>
      <c r="P1088" s="135" t="str">
        <f t="shared" si="95"/>
        <v>Gastos_com_Pessoal</v>
      </c>
    </row>
    <row r="1089" spans="1:16" ht="25.5" x14ac:dyDescent="0.2">
      <c r="A1089" s="374">
        <f t="shared" si="96"/>
        <v>1086</v>
      </c>
      <c r="B1089" s="358">
        <v>44615</v>
      </c>
      <c r="C1089" s="383">
        <v>44593</v>
      </c>
      <c r="D1089" s="360" t="s">
        <v>96</v>
      </c>
      <c r="E1089" s="360" t="s">
        <v>183</v>
      </c>
      <c r="F1089" s="361">
        <v>145.83000000000001</v>
      </c>
      <c r="G1089" s="360" t="s">
        <v>760</v>
      </c>
      <c r="H1089" s="360" t="s">
        <v>122</v>
      </c>
      <c r="I1089" s="364" t="s">
        <v>1787</v>
      </c>
      <c r="J1089" s="363" t="s">
        <v>629</v>
      </c>
      <c r="K1089" s="364" t="s">
        <v>1235</v>
      </c>
      <c r="L1089" s="363">
        <v>957423945</v>
      </c>
      <c r="M1089" s="382">
        <v>44613</v>
      </c>
      <c r="N1089" s="70">
        <f t="shared" si="93"/>
        <v>2</v>
      </c>
      <c r="O1089" s="70">
        <f t="shared" si="94"/>
        <v>2</v>
      </c>
      <c r="P1089" s="135" t="str">
        <f t="shared" si="95"/>
        <v>Gastos_com_Pessoal</v>
      </c>
    </row>
    <row r="1090" spans="1:16" ht="36" x14ac:dyDescent="0.2">
      <c r="A1090" s="374">
        <f t="shared" si="96"/>
        <v>1087</v>
      </c>
      <c r="B1090" s="358">
        <v>44615</v>
      </c>
      <c r="C1090" s="383">
        <v>44593</v>
      </c>
      <c r="D1090" s="360" t="s">
        <v>96</v>
      </c>
      <c r="E1090" s="360" t="s">
        <v>185</v>
      </c>
      <c r="F1090" s="361">
        <v>2990.91</v>
      </c>
      <c r="G1090" s="360" t="s">
        <v>761</v>
      </c>
      <c r="H1090" s="360" t="s">
        <v>122</v>
      </c>
      <c r="I1090" s="364" t="s">
        <v>1787</v>
      </c>
      <c r="J1090" s="363" t="s">
        <v>629</v>
      </c>
      <c r="K1090" s="364" t="s">
        <v>1235</v>
      </c>
      <c r="L1090" s="363">
        <v>957423945</v>
      </c>
      <c r="M1090" s="382">
        <v>44613</v>
      </c>
      <c r="N1090" s="70">
        <f t="shared" si="93"/>
        <v>2</v>
      </c>
      <c r="O1090" s="70">
        <f t="shared" si="94"/>
        <v>2</v>
      </c>
      <c r="P1090" s="135" t="str">
        <f t="shared" si="95"/>
        <v>Gastos_com_Pessoal</v>
      </c>
    </row>
    <row r="1091" spans="1:16" ht="25.5" x14ac:dyDescent="0.2">
      <c r="A1091" s="374">
        <f t="shared" si="96"/>
        <v>1088</v>
      </c>
      <c r="B1091" s="358">
        <v>44615</v>
      </c>
      <c r="C1091" s="383">
        <v>44593</v>
      </c>
      <c r="D1091" s="360" t="s">
        <v>96</v>
      </c>
      <c r="E1091" s="360" t="s">
        <v>179</v>
      </c>
      <c r="F1091" s="361">
        <v>870.99</v>
      </c>
      <c r="G1091" s="360" t="s">
        <v>851</v>
      </c>
      <c r="H1091" s="360" t="s">
        <v>124</v>
      </c>
      <c r="I1091" s="364" t="s">
        <v>1788</v>
      </c>
      <c r="J1091" s="363" t="s">
        <v>629</v>
      </c>
      <c r="K1091" s="364" t="s">
        <v>1235</v>
      </c>
      <c r="L1091" s="363">
        <v>957423945</v>
      </c>
      <c r="M1091" s="382">
        <v>44613</v>
      </c>
      <c r="N1091" s="70">
        <f t="shared" si="93"/>
        <v>2</v>
      </c>
      <c r="O1091" s="70">
        <f t="shared" si="94"/>
        <v>2</v>
      </c>
      <c r="P1091" s="135" t="str">
        <f t="shared" si="95"/>
        <v>Gastos_com_Pessoal</v>
      </c>
    </row>
    <row r="1092" spans="1:16" ht="25.5" x14ac:dyDescent="0.2">
      <c r="A1092" s="374">
        <f t="shared" si="96"/>
        <v>1089</v>
      </c>
      <c r="B1092" s="358">
        <v>44615</v>
      </c>
      <c r="C1092" s="383">
        <v>44593</v>
      </c>
      <c r="D1092" s="360" t="s">
        <v>96</v>
      </c>
      <c r="E1092" s="360" t="s">
        <v>181</v>
      </c>
      <c r="F1092" s="361">
        <v>3043.57</v>
      </c>
      <c r="G1092" s="360" t="s">
        <v>758</v>
      </c>
      <c r="H1092" s="360" t="s">
        <v>124</v>
      </c>
      <c r="I1092" s="364" t="s">
        <v>1788</v>
      </c>
      <c r="J1092" s="363" t="s">
        <v>629</v>
      </c>
      <c r="K1092" s="364" t="s">
        <v>1235</v>
      </c>
      <c r="L1092" s="363">
        <v>957423945</v>
      </c>
      <c r="M1092" s="382">
        <v>44613</v>
      </c>
      <c r="N1092" s="70">
        <f t="shared" si="93"/>
        <v>2</v>
      </c>
      <c r="O1092" s="70">
        <f t="shared" si="94"/>
        <v>2</v>
      </c>
      <c r="P1092" s="135" t="str">
        <f t="shared" si="95"/>
        <v>Gastos_com_Pessoal</v>
      </c>
    </row>
    <row r="1093" spans="1:16" ht="25.5" x14ac:dyDescent="0.2">
      <c r="A1093" s="374">
        <f t="shared" si="96"/>
        <v>1090</v>
      </c>
      <c r="B1093" s="358">
        <v>44615</v>
      </c>
      <c r="C1093" s="383">
        <v>44593</v>
      </c>
      <c r="D1093" s="360" t="s">
        <v>96</v>
      </c>
      <c r="E1093" s="360" t="s">
        <v>183</v>
      </c>
      <c r="F1093" s="361">
        <v>1014.52</v>
      </c>
      <c r="G1093" s="360" t="s">
        <v>760</v>
      </c>
      <c r="H1093" s="360" t="s">
        <v>124</v>
      </c>
      <c r="I1093" s="364" t="s">
        <v>1788</v>
      </c>
      <c r="J1093" s="363" t="s">
        <v>629</v>
      </c>
      <c r="K1093" s="364" t="s">
        <v>1235</v>
      </c>
      <c r="L1093" s="363">
        <v>957423945</v>
      </c>
      <c r="M1093" s="382">
        <v>44613</v>
      </c>
      <c r="N1093" s="70">
        <f t="shared" si="93"/>
        <v>2</v>
      </c>
      <c r="O1093" s="70">
        <f t="shared" si="94"/>
        <v>2</v>
      </c>
      <c r="P1093" s="135" t="str">
        <f t="shared" si="95"/>
        <v>Gastos_com_Pessoal</v>
      </c>
    </row>
    <row r="1094" spans="1:16" ht="36" x14ac:dyDescent="0.2">
      <c r="A1094" s="374">
        <f t="shared" si="96"/>
        <v>1091</v>
      </c>
      <c r="B1094" s="358">
        <v>44615</v>
      </c>
      <c r="C1094" s="383">
        <v>44593</v>
      </c>
      <c r="D1094" s="360" t="s">
        <v>96</v>
      </c>
      <c r="E1094" s="360" t="s">
        <v>185</v>
      </c>
      <c r="F1094" s="361">
        <v>4475.34</v>
      </c>
      <c r="G1094" s="360" t="s">
        <v>761</v>
      </c>
      <c r="H1094" s="360" t="s">
        <v>124</v>
      </c>
      <c r="I1094" s="364" t="s">
        <v>1788</v>
      </c>
      <c r="J1094" s="363" t="s">
        <v>629</v>
      </c>
      <c r="K1094" s="364" t="s">
        <v>1235</v>
      </c>
      <c r="L1094" s="363">
        <v>957423945</v>
      </c>
      <c r="M1094" s="382">
        <v>44613</v>
      </c>
      <c r="N1094" s="70">
        <f t="shared" si="93"/>
        <v>2</v>
      </c>
      <c r="O1094" s="70">
        <f t="shared" si="94"/>
        <v>2</v>
      </c>
      <c r="P1094" s="135" t="str">
        <f t="shared" si="95"/>
        <v>Gastos_com_Pessoal</v>
      </c>
    </row>
    <row r="1095" spans="1:16" ht="25.5" x14ac:dyDescent="0.2">
      <c r="A1095" s="374">
        <f t="shared" si="96"/>
        <v>1092</v>
      </c>
      <c r="B1095" s="358">
        <v>44615</v>
      </c>
      <c r="C1095" s="383">
        <v>44593</v>
      </c>
      <c r="D1095" s="360" t="s">
        <v>96</v>
      </c>
      <c r="E1095" s="360" t="s">
        <v>177</v>
      </c>
      <c r="F1095" s="361">
        <v>2292.25</v>
      </c>
      <c r="G1095" s="360" t="s">
        <v>1321</v>
      </c>
      <c r="H1095" s="360" t="s">
        <v>132</v>
      </c>
      <c r="I1095" s="364" t="s">
        <v>1781</v>
      </c>
      <c r="J1095" s="363" t="s">
        <v>848</v>
      </c>
      <c r="K1095" s="364" t="s">
        <v>849</v>
      </c>
      <c r="L1095" s="363" t="s">
        <v>1789</v>
      </c>
      <c r="M1095" s="382">
        <v>44615</v>
      </c>
      <c r="N1095" s="70">
        <f t="shared" si="93"/>
        <v>2</v>
      </c>
      <c r="O1095" s="70">
        <f t="shared" si="94"/>
        <v>2</v>
      </c>
      <c r="P1095" s="135" t="str">
        <f t="shared" si="95"/>
        <v>Gastos_com_Pessoal</v>
      </c>
    </row>
    <row r="1096" spans="1:16" ht="25.5" x14ac:dyDescent="0.2">
      <c r="A1096" s="374">
        <f t="shared" si="96"/>
        <v>1093</v>
      </c>
      <c r="B1096" s="358">
        <v>44615</v>
      </c>
      <c r="C1096" s="383">
        <v>44593</v>
      </c>
      <c r="D1096" s="360" t="s">
        <v>96</v>
      </c>
      <c r="E1096" s="360" t="s">
        <v>177</v>
      </c>
      <c r="F1096" s="361">
        <v>1584.74</v>
      </c>
      <c r="G1096" s="360" t="s">
        <v>1321</v>
      </c>
      <c r="H1096" s="360" t="s">
        <v>124</v>
      </c>
      <c r="I1096" s="364" t="s">
        <v>1788</v>
      </c>
      <c r="J1096" s="363" t="s">
        <v>848</v>
      </c>
      <c r="K1096" s="364" t="s">
        <v>849</v>
      </c>
      <c r="L1096" s="363" t="s">
        <v>1790</v>
      </c>
      <c r="M1096" s="382">
        <v>44615</v>
      </c>
      <c r="N1096" s="70">
        <f t="shared" si="93"/>
        <v>2</v>
      </c>
      <c r="O1096" s="70">
        <f t="shared" si="94"/>
        <v>2</v>
      </c>
      <c r="P1096" s="135" t="str">
        <f t="shared" si="95"/>
        <v>Gastos_com_Pessoal</v>
      </c>
    </row>
    <row r="1097" spans="1:16" ht="25.5" x14ac:dyDescent="0.2">
      <c r="A1097" s="374">
        <f t="shared" si="96"/>
        <v>1094</v>
      </c>
      <c r="B1097" s="358">
        <v>44615</v>
      </c>
      <c r="C1097" s="383">
        <v>44593</v>
      </c>
      <c r="D1097" s="360" t="s">
        <v>96</v>
      </c>
      <c r="E1097" s="360" t="s">
        <v>177</v>
      </c>
      <c r="F1097" s="361">
        <v>631.85</v>
      </c>
      <c r="G1097" s="360" t="s">
        <v>1321</v>
      </c>
      <c r="H1097" s="360" t="s">
        <v>132</v>
      </c>
      <c r="I1097" s="364" t="s">
        <v>1782</v>
      </c>
      <c r="J1097" s="363" t="s">
        <v>848</v>
      </c>
      <c r="K1097" s="364" t="s">
        <v>849</v>
      </c>
      <c r="L1097" s="363" t="s">
        <v>1791</v>
      </c>
      <c r="M1097" s="382">
        <v>44615</v>
      </c>
      <c r="N1097" s="70">
        <f t="shared" si="93"/>
        <v>2</v>
      </c>
      <c r="O1097" s="70">
        <f t="shared" si="94"/>
        <v>2</v>
      </c>
      <c r="P1097" s="135" t="str">
        <f t="shared" si="95"/>
        <v>Gastos_com_Pessoal</v>
      </c>
    </row>
    <row r="1098" spans="1:16" ht="25.5" x14ac:dyDescent="0.2">
      <c r="A1098" s="374">
        <f t="shared" si="96"/>
        <v>1095</v>
      </c>
      <c r="B1098" s="358">
        <v>44615</v>
      </c>
      <c r="C1098" s="383">
        <v>44593</v>
      </c>
      <c r="D1098" s="360" t="s">
        <v>96</v>
      </c>
      <c r="E1098" s="360" t="s">
        <v>177</v>
      </c>
      <c r="F1098" s="361">
        <v>1632.2</v>
      </c>
      <c r="G1098" s="360" t="s">
        <v>1321</v>
      </c>
      <c r="H1098" s="360" t="s">
        <v>130</v>
      </c>
      <c r="I1098" s="364" t="s">
        <v>1785</v>
      </c>
      <c r="J1098" s="363" t="s">
        <v>848</v>
      </c>
      <c r="K1098" s="364" t="s">
        <v>849</v>
      </c>
      <c r="L1098" s="363" t="s">
        <v>1792</v>
      </c>
      <c r="M1098" s="382">
        <v>44615</v>
      </c>
      <c r="N1098" s="70">
        <f t="shared" si="93"/>
        <v>2</v>
      </c>
      <c r="O1098" s="70">
        <f t="shared" si="94"/>
        <v>2</v>
      </c>
      <c r="P1098" s="135" t="str">
        <f t="shared" si="95"/>
        <v>Gastos_com_Pessoal</v>
      </c>
    </row>
    <row r="1099" spans="1:16" ht="25.5" x14ac:dyDescent="0.2">
      <c r="A1099" s="374">
        <f t="shared" si="96"/>
        <v>1096</v>
      </c>
      <c r="B1099" s="358">
        <v>44615</v>
      </c>
      <c r="C1099" s="383">
        <v>44593</v>
      </c>
      <c r="D1099" s="360" t="s">
        <v>96</v>
      </c>
      <c r="E1099" s="360" t="s">
        <v>177</v>
      </c>
      <c r="F1099" s="361">
        <v>342.38</v>
      </c>
      <c r="G1099" s="360" t="s">
        <v>1321</v>
      </c>
      <c r="H1099" s="360" t="s">
        <v>122</v>
      </c>
      <c r="I1099" s="364" t="s">
        <v>1784</v>
      </c>
      <c r="J1099" s="363" t="s">
        <v>848</v>
      </c>
      <c r="K1099" s="364" t="s">
        <v>849</v>
      </c>
      <c r="L1099" s="363" t="s">
        <v>1793</v>
      </c>
      <c r="M1099" s="382">
        <v>44615</v>
      </c>
      <c r="N1099" s="70">
        <f t="shared" si="93"/>
        <v>2</v>
      </c>
      <c r="O1099" s="70">
        <f t="shared" si="94"/>
        <v>2</v>
      </c>
      <c r="P1099" s="135" t="str">
        <f t="shared" si="95"/>
        <v>Gastos_com_Pessoal</v>
      </c>
    </row>
    <row r="1100" spans="1:16" ht="25.5" x14ac:dyDescent="0.2">
      <c r="A1100" s="374">
        <f t="shared" si="96"/>
        <v>1097</v>
      </c>
      <c r="B1100" s="358">
        <v>44615</v>
      </c>
      <c r="C1100" s="383">
        <v>44593</v>
      </c>
      <c r="D1100" s="360" t="s">
        <v>96</v>
      </c>
      <c r="E1100" s="360" t="s">
        <v>177</v>
      </c>
      <c r="F1100" s="361">
        <v>319.89999999999998</v>
      </c>
      <c r="G1100" s="360" t="s">
        <v>1321</v>
      </c>
      <c r="H1100" s="360" t="s">
        <v>122</v>
      </c>
      <c r="I1100" s="364" t="s">
        <v>1787</v>
      </c>
      <c r="J1100" s="363" t="s">
        <v>848</v>
      </c>
      <c r="K1100" s="364" t="s">
        <v>849</v>
      </c>
      <c r="L1100" s="363" t="s">
        <v>1794</v>
      </c>
      <c r="M1100" s="382">
        <v>44615</v>
      </c>
      <c r="N1100" s="70">
        <f t="shared" si="93"/>
        <v>2</v>
      </c>
      <c r="O1100" s="70">
        <f t="shared" si="94"/>
        <v>2</v>
      </c>
      <c r="P1100" s="135" t="str">
        <f t="shared" si="95"/>
        <v>Gastos_com_Pessoal</v>
      </c>
    </row>
    <row r="1101" spans="1:16" ht="25.5" x14ac:dyDescent="0.2">
      <c r="A1101" s="374">
        <f t="shared" si="96"/>
        <v>1098</v>
      </c>
      <c r="B1101" s="358">
        <v>44615</v>
      </c>
      <c r="C1101" s="383">
        <v>44593</v>
      </c>
      <c r="D1101" s="360" t="s">
        <v>96</v>
      </c>
      <c r="E1101" s="360" t="s">
        <v>177</v>
      </c>
      <c r="F1101" s="361">
        <v>2021.51</v>
      </c>
      <c r="G1101" s="360" t="s">
        <v>1321</v>
      </c>
      <c r="H1101" s="360" t="s">
        <v>121</v>
      </c>
      <c r="I1101" s="364" t="s">
        <v>1780</v>
      </c>
      <c r="J1101" s="363" t="s">
        <v>848</v>
      </c>
      <c r="K1101" s="364" t="s">
        <v>849</v>
      </c>
      <c r="L1101" s="363" t="s">
        <v>1795</v>
      </c>
      <c r="M1101" s="382">
        <v>44615</v>
      </c>
      <c r="N1101" s="70">
        <f t="shared" si="93"/>
        <v>2</v>
      </c>
      <c r="O1101" s="70">
        <f t="shared" si="94"/>
        <v>2</v>
      </c>
      <c r="P1101" s="135" t="str">
        <f t="shared" si="95"/>
        <v>Gastos_com_Pessoal</v>
      </c>
    </row>
    <row r="1102" spans="1:16" ht="36" x14ac:dyDescent="0.2">
      <c r="A1102" s="374">
        <f t="shared" si="96"/>
        <v>1099</v>
      </c>
      <c r="B1102" s="358">
        <v>44615</v>
      </c>
      <c r="C1102" s="383">
        <v>44593</v>
      </c>
      <c r="D1102" s="360" t="s">
        <v>107</v>
      </c>
      <c r="E1102" s="360" t="s">
        <v>360</v>
      </c>
      <c r="F1102" s="361">
        <v>1185</v>
      </c>
      <c r="G1102" s="360" t="s">
        <v>1796</v>
      </c>
      <c r="H1102" s="360" t="s">
        <v>130</v>
      </c>
      <c r="I1102" s="364" t="s">
        <v>1797</v>
      </c>
      <c r="J1102" s="363" t="s">
        <v>1184</v>
      </c>
      <c r="K1102" s="364" t="s">
        <v>420</v>
      </c>
      <c r="L1102" s="363">
        <v>6</v>
      </c>
      <c r="M1102" s="382">
        <v>44615</v>
      </c>
      <c r="N1102" s="70">
        <f t="shared" si="93"/>
        <v>2</v>
      </c>
      <c r="O1102" s="70">
        <f t="shared" si="94"/>
        <v>2</v>
      </c>
      <c r="P1102" s="135" t="str">
        <f t="shared" si="95"/>
        <v>Gastos_Gerais</v>
      </c>
    </row>
    <row r="1103" spans="1:16" ht="25.5" x14ac:dyDescent="0.2">
      <c r="A1103" s="374">
        <f t="shared" si="96"/>
        <v>1100</v>
      </c>
      <c r="B1103" s="358">
        <v>44615</v>
      </c>
      <c r="C1103" s="383">
        <v>44593</v>
      </c>
      <c r="D1103" s="360" t="s">
        <v>107</v>
      </c>
      <c r="E1103" s="360" t="s">
        <v>310</v>
      </c>
      <c r="F1103" s="361">
        <v>1940</v>
      </c>
      <c r="G1103" s="360" t="s">
        <v>1798</v>
      </c>
      <c r="H1103" s="360" t="s">
        <v>588</v>
      </c>
      <c r="I1103" s="364" t="s">
        <v>1799</v>
      </c>
      <c r="J1103" s="363" t="s">
        <v>1184</v>
      </c>
      <c r="K1103" s="364" t="s">
        <v>420</v>
      </c>
      <c r="L1103" s="363">
        <v>1805</v>
      </c>
      <c r="M1103" s="382">
        <v>44615</v>
      </c>
      <c r="N1103" s="70">
        <f t="shared" si="93"/>
        <v>2</v>
      </c>
      <c r="O1103" s="70">
        <f t="shared" si="94"/>
        <v>2</v>
      </c>
      <c r="P1103" s="135" t="str">
        <f t="shared" si="95"/>
        <v>Gastos_Gerais</v>
      </c>
    </row>
    <row r="1104" spans="1:16" ht="24" x14ac:dyDescent="0.2">
      <c r="A1104" s="374">
        <f t="shared" si="96"/>
        <v>1101</v>
      </c>
      <c r="B1104" s="358">
        <v>44615</v>
      </c>
      <c r="C1104" s="383">
        <v>44593</v>
      </c>
      <c r="D1104" s="360" t="s">
        <v>85</v>
      </c>
      <c r="E1104" s="360" t="s">
        <v>91</v>
      </c>
      <c r="F1104" s="361">
        <v>0.37</v>
      </c>
      <c r="G1104" s="360" t="s">
        <v>1252</v>
      </c>
      <c r="H1104" s="360" t="s">
        <v>120</v>
      </c>
      <c r="I1104" s="364" t="s">
        <v>551</v>
      </c>
      <c r="J1104" s="363" t="s">
        <v>1253</v>
      </c>
      <c r="K1104" s="364" t="s">
        <v>883</v>
      </c>
      <c r="L1104" s="363" t="s">
        <v>553</v>
      </c>
      <c r="M1104" s="382">
        <v>44613</v>
      </c>
      <c r="N1104" s="70">
        <f t="shared" si="93"/>
        <v>2</v>
      </c>
      <c r="O1104" s="70">
        <f t="shared" si="94"/>
        <v>2</v>
      </c>
      <c r="P1104" s="135" t="str">
        <f t="shared" si="95"/>
        <v>Receitas</v>
      </c>
    </row>
    <row r="1105" spans="1:16" ht="36" x14ac:dyDescent="0.2">
      <c r="A1105" s="374">
        <f t="shared" si="96"/>
        <v>1102</v>
      </c>
      <c r="B1105" s="358">
        <v>44616</v>
      </c>
      <c r="C1105" s="383">
        <v>44593</v>
      </c>
      <c r="D1105" s="360" t="s">
        <v>107</v>
      </c>
      <c r="E1105" s="360" t="s">
        <v>254</v>
      </c>
      <c r="F1105" s="361">
        <v>4430.58</v>
      </c>
      <c r="G1105" s="360" t="s">
        <v>1800</v>
      </c>
      <c r="H1105" s="360" t="s">
        <v>123</v>
      </c>
      <c r="I1105" s="364" t="s">
        <v>1801</v>
      </c>
      <c r="J1105" s="363" t="s">
        <v>609</v>
      </c>
      <c r="K1105" s="364" t="s">
        <v>420</v>
      </c>
      <c r="L1105" s="363" t="s">
        <v>1802</v>
      </c>
      <c r="M1105" s="382">
        <v>44616</v>
      </c>
      <c r="N1105" s="70">
        <f t="shared" si="93"/>
        <v>2</v>
      </c>
      <c r="O1105" s="70">
        <f t="shared" si="94"/>
        <v>2</v>
      </c>
      <c r="P1105" s="135" t="str">
        <f t="shared" si="95"/>
        <v>Gastos_Gerais</v>
      </c>
    </row>
    <row r="1106" spans="1:16" ht="25.5" x14ac:dyDescent="0.2">
      <c r="A1106" s="374">
        <f t="shared" si="96"/>
        <v>1103</v>
      </c>
      <c r="B1106" s="358">
        <v>44616</v>
      </c>
      <c r="C1106" s="383">
        <v>44593</v>
      </c>
      <c r="D1106" s="360" t="s">
        <v>107</v>
      </c>
      <c r="E1106" s="360" t="s">
        <v>320</v>
      </c>
      <c r="F1106" s="361">
        <v>1000</v>
      </c>
      <c r="G1106" s="360" t="s">
        <v>934</v>
      </c>
      <c r="H1106" s="360" t="s">
        <v>588</v>
      </c>
      <c r="I1106" s="364" t="s">
        <v>626</v>
      </c>
      <c r="J1106" s="363" t="s">
        <v>609</v>
      </c>
      <c r="K1106" s="364" t="s">
        <v>609</v>
      </c>
      <c r="L1106" s="363" t="s">
        <v>1803</v>
      </c>
      <c r="M1106" s="382">
        <v>44616</v>
      </c>
      <c r="N1106" s="70">
        <f t="shared" si="93"/>
        <v>2</v>
      </c>
      <c r="O1106" s="70">
        <f t="shared" si="94"/>
        <v>2</v>
      </c>
      <c r="P1106" s="135" t="str">
        <f t="shared" si="95"/>
        <v>Gastos_Gerais</v>
      </c>
    </row>
    <row r="1107" spans="1:16" ht="25.5" x14ac:dyDescent="0.2">
      <c r="A1107" s="374">
        <f t="shared" si="96"/>
        <v>1104</v>
      </c>
      <c r="B1107" s="358">
        <v>44616</v>
      </c>
      <c r="C1107" s="383">
        <v>44593</v>
      </c>
      <c r="D1107" s="360" t="s">
        <v>107</v>
      </c>
      <c r="E1107" s="360" t="s">
        <v>310</v>
      </c>
      <c r="F1107" s="361">
        <v>442.3</v>
      </c>
      <c r="G1107" s="360" t="s">
        <v>1804</v>
      </c>
      <c r="H1107" s="360" t="s">
        <v>124</v>
      </c>
      <c r="I1107" s="364" t="s">
        <v>1805</v>
      </c>
      <c r="J1107" s="363" t="s">
        <v>609</v>
      </c>
      <c r="K1107" s="364" t="s">
        <v>420</v>
      </c>
      <c r="L1107" s="363">
        <v>27269</v>
      </c>
      <c r="M1107" s="382">
        <v>44614</v>
      </c>
      <c r="N1107" s="70">
        <f t="shared" si="93"/>
        <v>2</v>
      </c>
      <c r="O1107" s="70">
        <f t="shared" si="94"/>
        <v>2</v>
      </c>
      <c r="P1107" s="135" t="str">
        <f t="shared" si="95"/>
        <v>Gastos_Gerais</v>
      </c>
    </row>
    <row r="1108" spans="1:16" ht="25.5" x14ac:dyDescent="0.2">
      <c r="A1108" s="374">
        <f t="shared" si="96"/>
        <v>1105</v>
      </c>
      <c r="B1108" s="358">
        <v>44616</v>
      </c>
      <c r="C1108" s="383">
        <v>44593</v>
      </c>
      <c r="D1108" s="360" t="s">
        <v>107</v>
      </c>
      <c r="E1108" s="360" t="s">
        <v>224</v>
      </c>
      <c r="F1108" s="361">
        <v>1071.8800000000001</v>
      </c>
      <c r="G1108" s="360" t="s">
        <v>649</v>
      </c>
      <c r="H1108" s="360" t="s">
        <v>131</v>
      </c>
      <c r="I1108" s="364" t="s">
        <v>899</v>
      </c>
      <c r="J1108" s="363" t="s">
        <v>609</v>
      </c>
      <c r="K1108" s="364" t="s">
        <v>610</v>
      </c>
      <c r="L1108" s="363" t="s">
        <v>1806</v>
      </c>
      <c r="M1108" s="382">
        <v>44615</v>
      </c>
      <c r="N1108" s="70">
        <f t="shared" si="93"/>
        <v>2</v>
      </c>
      <c r="O1108" s="70">
        <f t="shared" si="94"/>
        <v>2</v>
      </c>
      <c r="P1108" s="135" t="str">
        <f t="shared" si="95"/>
        <v>Gastos_Gerais</v>
      </c>
    </row>
    <row r="1109" spans="1:16" ht="25.5" x14ac:dyDescent="0.2">
      <c r="A1109" s="374">
        <f t="shared" si="96"/>
        <v>1106</v>
      </c>
      <c r="B1109" s="358">
        <v>44616</v>
      </c>
      <c r="C1109" s="383">
        <v>44593</v>
      </c>
      <c r="D1109" s="360" t="s">
        <v>107</v>
      </c>
      <c r="E1109" s="360" t="s">
        <v>294</v>
      </c>
      <c r="F1109" s="361">
        <v>187.25</v>
      </c>
      <c r="G1109" s="360" t="s">
        <v>1807</v>
      </c>
      <c r="H1109" s="360" t="s">
        <v>128</v>
      </c>
      <c r="I1109" s="364" t="s">
        <v>1454</v>
      </c>
      <c r="J1109" s="363" t="s">
        <v>609</v>
      </c>
      <c r="K1109" s="364" t="s">
        <v>420</v>
      </c>
      <c r="L1109" s="363">
        <v>51035</v>
      </c>
      <c r="M1109" s="382">
        <v>44609</v>
      </c>
      <c r="N1109" s="70">
        <f t="shared" si="93"/>
        <v>2</v>
      </c>
      <c r="O1109" s="70">
        <f t="shared" si="94"/>
        <v>2</v>
      </c>
      <c r="P1109" s="135" t="str">
        <f t="shared" si="95"/>
        <v>Gastos_Gerais</v>
      </c>
    </row>
    <row r="1110" spans="1:16" ht="25.5" x14ac:dyDescent="0.2">
      <c r="A1110" s="374">
        <f t="shared" si="96"/>
        <v>1107</v>
      </c>
      <c r="B1110" s="358">
        <v>44616</v>
      </c>
      <c r="C1110" s="383">
        <v>44593</v>
      </c>
      <c r="D1110" s="360" t="s">
        <v>107</v>
      </c>
      <c r="E1110" s="360" t="s">
        <v>300</v>
      </c>
      <c r="F1110" s="361">
        <v>1494.73</v>
      </c>
      <c r="G1110" s="360" t="s">
        <v>1384</v>
      </c>
      <c r="H1110" s="360" t="s">
        <v>128</v>
      </c>
      <c r="I1110" s="364" t="s">
        <v>772</v>
      </c>
      <c r="J1110" s="363" t="s">
        <v>609</v>
      </c>
      <c r="K1110" s="364" t="s">
        <v>420</v>
      </c>
      <c r="L1110" s="363">
        <v>141218</v>
      </c>
      <c r="M1110" s="382">
        <v>44599</v>
      </c>
      <c r="N1110" s="70">
        <f t="shared" si="93"/>
        <v>2</v>
      </c>
      <c r="O1110" s="70">
        <f t="shared" si="94"/>
        <v>2</v>
      </c>
      <c r="P1110" s="135" t="str">
        <f t="shared" si="95"/>
        <v>Gastos_Gerais</v>
      </c>
    </row>
    <row r="1111" spans="1:16" ht="25.5" x14ac:dyDescent="0.2">
      <c r="A1111" s="374">
        <f t="shared" si="96"/>
        <v>1108</v>
      </c>
      <c r="B1111" s="358">
        <v>44616</v>
      </c>
      <c r="C1111" s="383">
        <v>44562</v>
      </c>
      <c r="D1111" s="360" t="s">
        <v>107</v>
      </c>
      <c r="E1111" s="360" t="s">
        <v>360</v>
      </c>
      <c r="F1111" s="361">
        <v>25.77</v>
      </c>
      <c r="G1111" s="360" t="s">
        <v>1808</v>
      </c>
      <c r="H1111" s="360" t="s">
        <v>121</v>
      </c>
      <c r="I1111" s="364" t="s">
        <v>1124</v>
      </c>
      <c r="J1111" s="363" t="s">
        <v>609</v>
      </c>
      <c r="K1111" s="364" t="s">
        <v>420</v>
      </c>
      <c r="L1111" s="363">
        <v>66161</v>
      </c>
      <c r="M1111" s="382">
        <v>44592</v>
      </c>
      <c r="N1111" s="70">
        <f t="shared" si="93"/>
        <v>2</v>
      </c>
      <c r="O1111" s="70">
        <f t="shared" si="94"/>
        <v>1</v>
      </c>
      <c r="P1111" s="135" t="str">
        <f t="shared" si="95"/>
        <v>Gastos_Gerais</v>
      </c>
    </row>
    <row r="1112" spans="1:16" ht="25.5" x14ac:dyDescent="0.2">
      <c r="A1112" s="374">
        <f t="shared" si="96"/>
        <v>1109</v>
      </c>
      <c r="B1112" s="358">
        <v>44616</v>
      </c>
      <c r="C1112" s="383">
        <v>44593</v>
      </c>
      <c r="D1112" s="360" t="s">
        <v>107</v>
      </c>
      <c r="E1112" s="360" t="s">
        <v>224</v>
      </c>
      <c r="F1112" s="361">
        <v>94.64</v>
      </c>
      <c r="G1112" s="360" t="s">
        <v>649</v>
      </c>
      <c r="H1112" s="360" t="s">
        <v>131</v>
      </c>
      <c r="I1112" s="364" t="s">
        <v>899</v>
      </c>
      <c r="J1112" s="363" t="s">
        <v>609</v>
      </c>
      <c r="K1112" s="364" t="s">
        <v>610</v>
      </c>
      <c r="L1112" s="363" t="s">
        <v>1809</v>
      </c>
      <c r="M1112" s="382">
        <v>44616</v>
      </c>
      <c r="N1112" s="70">
        <f t="shared" si="93"/>
        <v>2</v>
      </c>
      <c r="O1112" s="70">
        <f t="shared" si="94"/>
        <v>2</v>
      </c>
      <c r="P1112" s="135" t="str">
        <f t="shared" si="95"/>
        <v>Gastos_Gerais</v>
      </c>
    </row>
    <row r="1113" spans="1:16" ht="25.5" x14ac:dyDescent="0.2">
      <c r="A1113" s="374">
        <f t="shared" si="96"/>
        <v>1110</v>
      </c>
      <c r="B1113" s="358">
        <v>44616</v>
      </c>
      <c r="C1113" s="383">
        <v>44562</v>
      </c>
      <c r="D1113" s="360" t="s">
        <v>107</v>
      </c>
      <c r="E1113" s="360" t="s">
        <v>222</v>
      </c>
      <c r="F1113" s="361">
        <v>9901.94</v>
      </c>
      <c r="G1113" s="360" t="s">
        <v>647</v>
      </c>
      <c r="H1113" s="360" t="s">
        <v>546</v>
      </c>
      <c r="I1113" s="364" t="s">
        <v>648</v>
      </c>
      <c r="J1113" s="363" t="s">
        <v>609</v>
      </c>
      <c r="K1113" s="364" t="s">
        <v>420</v>
      </c>
      <c r="L1113" s="363">
        <v>72447894</v>
      </c>
      <c r="M1113" s="382">
        <v>44594</v>
      </c>
      <c r="N1113" s="70">
        <f t="shared" ref="N1113:N1174" si="97">IF(B1113=0,0,IF(YEAR(B1113)=$O$1,MONTH(B1113)-$N$1+1,(YEAR(B1113)-$O$1)*12-$N$1+1+MONTH(B1113)))</f>
        <v>2</v>
      </c>
      <c r="O1113" s="70">
        <f t="shared" ref="O1113:O1174" si="98">IF(C1113=0,0,IF(YEAR(C1113)=$O$1,MONTH(C1113)-$N$1+1,(YEAR(C1113)-$O$1)*12-$N$1+1+MONTH(C1113)))</f>
        <v>1</v>
      </c>
      <c r="P1113" s="135" t="str">
        <f t="shared" ref="P1113:P1174" si="99">SUBSTITUTE(D1113," ","_")</f>
        <v>Gastos_Gerais</v>
      </c>
    </row>
    <row r="1114" spans="1:16" ht="25.5" x14ac:dyDescent="0.2">
      <c r="A1114" s="374">
        <f t="shared" si="96"/>
        <v>1111</v>
      </c>
      <c r="B1114" s="358">
        <v>44616</v>
      </c>
      <c r="C1114" s="383">
        <v>44593</v>
      </c>
      <c r="D1114" s="360" t="s">
        <v>107</v>
      </c>
      <c r="E1114" s="360" t="s">
        <v>228</v>
      </c>
      <c r="F1114" s="361">
        <v>111.46</v>
      </c>
      <c r="G1114" s="360" t="s">
        <v>1810</v>
      </c>
      <c r="H1114" s="360" t="s">
        <v>546</v>
      </c>
      <c r="I1114" s="364" t="s">
        <v>953</v>
      </c>
      <c r="J1114" s="363" t="s">
        <v>609</v>
      </c>
      <c r="K1114" s="364" t="s">
        <v>610</v>
      </c>
      <c r="L1114" s="363">
        <v>423809182</v>
      </c>
      <c r="M1114" s="382">
        <v>44616</v>
      </c>
      <c r="N1114" s="70">
        <f t="shared" si="97"/>
        <v>2</v>
      </c>
      <c r="O1114" s="70">
        <f t="shared" si="98"/>
        <v>2</v>
      </c>
      <c r="P1114" s="135" t="str">
        <f t="shared" si="99"/>
        <v>Gastos_Gerais</v>
      </c>
    </row>
    <row r="1115" spans="1:16" ht="25.5" x14ac:dyDescent="0.2">
      <c r="A1115" s="374">
        <f t="shared" si="96"/>
        <v>1112</v>
      </c>
      <c r="B1115" s="358">
        <v>44616</v>
      </c>
      <c r="C1115" s="383">
        <v>44593</v>
      </c>
      <c r="D1115" s="360" t="s">
        <v>107</v>
      </c>
      <c r="E1115" s="360" t="s">
        <v>224</v>
      </c>
      <c r="F1115" s="361">
        <v>2257.2600000000002</v>
      </c>
      <c r="G1115" s="360" t="s">
        <v>649</v>
      </c>
      <c r="H1115" s="360" t="s">
        <v>588</v>
      </c>
      <c r="I1115" s="364" t="s">
        <v>899</v>
      </c>
      <c r="J1115" s="363" t="s">
        <v>609</v>
      </c>
      <c r="K1115" s="364" t="s">
        <v>610</v>
      </c>
      <c r="L1115" s="363" t="s">
        <v>1811</v>
      </c>
      <c r="M1115" s="382">
        <v>44616</v>
      </c>
      <c r="N1115" s="70">
        <f t="shared" si="97"/>
        <v>2</v>
      </c>
      <c r="O1115" s="70">
        <f t="shared" si="98"/>
        <v>2</v>
      </c>
      <c r="P1115" s="135" t="str">
        <f t="shared" si="99"/>
        <v>Gastos_Gerais</v>
      </c>
    </row>
    <row r="1116" spans="1:16" ht="25.5" x14ac:dyDescent="0.2">
      <c r="A1116" s="374">
        <f t="shared" si="96"/>
        <v>1113</v>
      </c>
      <c r="B1116" s="358">
        <v>44616</v>
      </c>
      <c r="C1116" s="383">
        <v>44593</v>
      </c>
      <c r="D1116" s="360" t="s">
        <v>107</v>
      </c>
      <c r="E1116" s="360" t="s">
        <v>356</v>
      </c>
      <c r="F1116" s="361">
        <v>999</v>
      </c>
      <c r="G1116" s="360" t="s">
        <v>891</v>
      </c>
      <c r="H1116" s="360" t="s">
        <v>132</v>
      </c>
      <c r="I1116" s="364" t="s">
        <v>1812</v>
      </c>
      <c r="J1116" s="363" t="s">
        <v>609</v>
      </c>
      <c r="K1116" s="364" t="s">
        <v>420</v>
      </c>
      <c r="L1116" s="363">
        <v>12</v>
      </c>
      <c r="M1116" s="382">
        <v>44616</v>
      </c>
      <c r="N1116" s="70">
        <f t="shared" si="97"/>
        <v>2</v>
      </c>
      <c r="O1116" s="70">
        <f t="shared" si="98"/>
        <v>2</v>
      </c>
      <c r="P1116" s="135" t="str">
        <f t="shared" si="99"/>
        <v>Gastos_Gerais</v>
      </c>
    </row>
    <row r="1117" spans="1:16" ht="25.5" x14ac:dyDescent="0.2">
      <c r="A1117" s="374">
        <f t="shared" si="96"/>
        <v>1114</v>
      </c>
      <c r="B1117" s="358">
        <v>44616</v>
      </c>
      <c r="C1117" s="383">
        <v>44593</v>
      </c>
      <c r="D1117" s="360" t="s">
        <v>96</v>
      </c>
      <c r="E1117" s="360" t="s">
        <v>183</v>
      </c>
      <c r="F1117" s="361">
        <v>511.81</v>
      </c>
      <c r="G1117" s="360" t="s">
        <v>1813</v>
      </c>
      <c r="H1117" s="360" t="s">
        <v>124</v>
      </c>
      <c r="I1117" s="364" t="s">
        <v>1814</v>
      </c>
      <c r="J1117" s="363" t="s">
        <v>629</v>
      </c>
      <c r="K1117" s="364" t="s">
        <v>1235</v>
      </c>
      <c r="L1117" s="363">
        <v>357637365</v>
      </c>
      <c r="M1117" s="382">
        <v>44616</v>
      </c>
      <c r="N1117" s="70">
        <f t="shared" si="97"/>
        <v>2</v>
      </c>
      <c r="O1117" s="70">
        <f t="shared" si="98"/>
        <v>2</v>
      </c>
      <c r="P1117" s="135" t="str">
        <f t="shared" si="99"/>
        <v>Gastos_com_Pessoal</v>
      </c>
    </row>
    <row r="1118" spans="1:16" ht="25.5" x14ac:dyDescent="0.2">
      <c r="A1118" s="374">
        <f t="shared" si="96"/>
        <v>1115</v>
      </c>
      <c r="B1118" s="358">
        <v>44616</v>
      </c>
      <c r="C1118" s="383">
        <v>44593</v>
      </c>
      <c r="D1118" s="360" t="s">
        <v>96</v>
      </c>
      <c r="E1118" s="360" t="s">
        <v>181</v>
      </c>
      <c r="F1118" s="361">
        <v>1535.36</v>
      </c>
      <c r="G1118" s="360" t="s">
        <v>1815</v>
      </c>
      <c r="H1118" s="360" t="s">
        <v>124</v>
      </c>
      <c r="I1118" s="364" t="s">
        <v>1814</v>
      </c>
      <c r="J1118" s="363" t="s">
        <v>629</v>
      </c>
      <c r="K1118" s="364" t="s">
        <v>1235</v>
      </c>
      <c r="L1118" s="363">
        <v>357637365</v>
      </c>
      <c r="M1118" s="382">
        <v>44616</v>
      </c>
      <c r="N1118" s="70">
        <f t="shared" si="97"/>
        <v>2</v>
      </c>
      <c r="O1118" s="70">
        <f t="shared" si="98"/>
        <v>2</v>
      </c>
      <c r="P1118" s="135" t="str">
        <f t="shared" si="99"/>
        <v>Gastos_com_Pessoal</v>
      </c>
    </row>
    <row r="1119" spans="1:16" ht="25.5" x14ac:dyDescent="0.2">
      <c r="A1119" s="374">
        <f t="shared" si="96"/>
        <v>1116</v>
      </c>
      <c r="B1119" s="358">
        <v>44616</v>
      </c>
      <c r="C1119" s="383">
        <v>44593</v>
      </c>
      <c r="D1119" s="360" t="s">
        <v>96</v>
      </c>
      <c r="E1119" s="360" t="s">
        <v>183</v>
      </c>
      <c r="F1119" s="361">
        <v>818.4</v>
      </c>
      <c r="G1119" s="360" t="s">
        <v>1816</v>
      </c>
      <c r="H1119" s="360" t="s">
        <v>546</v>
      </c>
      <c r="I1119" s="364" t="s">
        <v>1817</v>
      </c>
      <c r="J1119" s="363" t="s">
        <v>629</v>
      </c>
      <c r="K1119" s="364" t="s">
        <v>1235</v>
      </c>
      <c r="L1119" s="363">
        <v>357637365</v>
      </c>
      <c r="M1119" s="382">
        <v>44616</v>
      </c>
      <c r="N1119" s="70">
        <f t="shared" si="97"/>
        <v>2</v>
      </c>
      <c r="O1119" s="70">
        <f t="shared" si="98"/>
        <v>2</v>
      </c>
      <c r="P1119" s="135" t="str">
        <f t="shared" si="99"/>
        <v>Gastos_com_Pessoal</v>
      </c>
    </row>
    <row r="1120" spans="1:16" ht="25.5" x14ac:dyDescent="0.2">
      <c r="A1120" s="374">
        <f t="shared" si="96"/>
        <v>1117</v>
      </c>
      <c r="B1120" s="358">
        <v>44616</v>
      </c>
      <c r="C1120" s="383">
        <v>44593</v>
      </c>
      <c r="D1120" s="360" t="s">
        <v>96</v>
      </c>
      <c r="E1120" s="360" t="s">
        <v>181</v>
      </c>
      <c r="F1120" s="361">
        <v>2375.73</v>
      </c>
      <c r="G1120" s="360" t="s">
        <v>1818</v>
      </c>
      <c r="H1120" s="360" t="s">
        <v>546</v>
      </c>
      <c r="I1120" s="364" t="s">
        <v>1817</v>
      </c>
      <c r="J1120" s="363" t="s">
        <v>629</v>
      </c>
      <c r="K1120" s="364" t="s">
        <v>1235</v>
      </c>
      <c r="L1120" s="363">
        <v>357637365</v>
      </c>
      <c r="M1120" s="382">
        <v>44616</v>
      </c>
      <c r="N1120" s="70">
        <f t="shared" si="97"/>
        <v>2</v>
      </c>
      <c r="O1120" s="70">
        <f t="shared" si="98"/>
        <v>2</v>
      </c>
      <c r="P1120" s="135" t="str">
        <f t="shared" si="99"/>
        <v>Gastos_com_Pessoal</v>
      </c>
    </row>
    <row r="1121" spans="1:16" ht="25.5" x14ac:dyDescent="0.2">
      <c r="A1121" s="374">
        <f t="shared" si="96"/>
        <v>1118</v>
      </c>
      <c r="B1121" s="358">
        <v>44616</v>
      </c>
      <c r="C1121" s="383">
        <v>44593</v>
      </c>
      <c r="D1121" s="360" t="s">
        <v>96</v>
      </c>
      <c r="E1121" s="360" t="s">
        <v>183</v>
      </c>
      <c r="F1121" s="361">
        <v>904.14</v>
      </c>
      <c r="G1121" s="360" t="s">
        <v>1819</v>
      </c>
      <c r="H1121" s="360" t="s">
        <v>130</v>
      </c>
      <c r="I1121" s="364" t="s">
        <v>1820</v>
      </c>
      <c r="J1121" s="363" t="s">
        <v>629</v>
      </c>
      <c r="K1121" s="364" t="s">
        <v>1235</v>
      </c>
      <c r="L1121" s="363">
        <v>357637365</v>
      </c>
      <c r="M1121" s="382">
        <v>44616</v>
      </c>
      <c r="N1121" s="70">
        <f t="shared" si="97"/>
        <v>2</v>
      </c>
      <c r="O1121" s="70">
        <f t="shared" si="98"/>
        <v>2</v>
      </c>
      <c r="P1121" s="135" t="str">
        <f t="shared" si="99"/>
        <v>Gastos_com_Pessoal</v>
      </c>
    </row>
    <row r="1122" spans="1:16" ht="25.5" x14ac:dyDescent="0.2">
      <c r="A1122" s="374">
        <f t="shared" si="96"/>
        <v>1119</v>
      </c>
      <c r="B1122" s="358">
        <v>44616</v>
      </c>
      <c r="C1122" s="383">
        <v>44593</v>
      </c>
      <c r="D1122" s="360" t="s">
        <v>96</v>
      </c>
      <c r="E1122" s="360" t="s">
        <v>181</v>
      </c>
      <c r="F1122" s="361">
        <v>2581.63</v>
      </c>
      <c r="G1122" s="360" t="s">
        <v>1821</v>
      </c>
      <c r="H1122" s="360" t="s">
        <v>130</v>
      </c>
      <c r="I1122" s="364" t="s">
        <v>1820</v>
      </c>
      <c r="J1122" s="363" t="s">
        <v>629</v>
      </c>
      <c r="K1122" s="364" t="s">
        <v>1235</v>
      </c>
      <c r="L1122" s="363">
        <v>357637365</v>
      </c>
      <c r="M1122" s="382">
        <v>44616</v>
      </c>
      <c r="N1122" s="70">
        <f t="shared" si="97"/>
        <v>2</v>
      </c>
      <c r="O1122" s="70">
        <f t="shared" si="98"/>
        <v>2</v>
      </c>
      <c r="P1122" s="135" t="str">
        <f t="shared" si="99"/>
        <v>Gastos_com_Pessoal</v>
      </c>
    </row>
    <row r="1123" spans="1:16" ht="25.5" x14ac:dyDescent="0.2">
      <c r="A1123" s="374">
        <f t="shared" si="96"/>
        <v>1120</v>
      </c>
      <c r="B1123" s="358">
        <v>44616</v>
      </c>
      <c r="C1123" s="383">
        <v>44593</v>
      </c>
      <c r="D1123" s="360" t="s">
        <v>96</v>
      </c>
      <c r="E1123" s="360" t="s">
        <v>183</v>
      </c>
      <c r="F1123" s="361">
        <v>896.09</v>
      </c>
      <c r="G1123" s="360" t="s">
        <v>1822</v>
      </c>
      <c r="H1123" s="360" t="s">
        <v>123</v>
      </c>
      <c r="I1123" s="364" t="s">
        <v>1823</v>
      </c>
      <c r="J1123" s="363" t="s">
        <v>629</v>
      </c>
      <c r="K1123" s="364" t="s">
        <v>1235</v>
      </c>
      <c r="L1123" s="363">
        <v>357637365</v>
      </c>
      <c r="M1123" s="382">
        <v>44616</v>
      </c>
      <c r="N1123" s="70">
        <f t="shared" si="97"/>
        <v>2</v>
      </c>
      <c r="O1123" s="70">
        <f t="shared" si="98"/>
        <v>2</v>
      </c>
      <c r="P1123" s="135" t="str">
        <f t="shared" si="99"/>
        <v>Gastos_com_Pessoal</v>
      </c>
    </row>
    <row r="1124" spans="1:16" ht="25.5" x14ac:dyDescent="0.2">
      <c r="A1124" s="374">
        <f t="shared" si="96"/>
        <v>1121</v>
      </c>
      <c r="B1124" s="358">
        <v>44616</v>
      </c>
      <c r="C1124" s="383">
        <v>44593</v>
      </c>
      <c r="D1124" s="360" t="s">
        <v>96</v>
      </c>
      <c r="E1124" s="360" t="s">
        <v>181</v>
      </c>
      <c r="F1124" s="361">
        <v>2562.2600000000002</v>
      </c>
      <c r="G1124" s="360" t="s">
        <v>1824</v>
      </c>
      <c r="H1124" s="360" t="s">
        <v>123</v>
      </c>
      <c r="I1124" s="364" t="s">
        <v>1823</v>
      </c>
      <c r="J1124" s="363" t="s">
        <v>629</v>
      </c>
      <c r="K1124" s="364" t="s">
        <v>1235</v>
      </c>
      <c r="L1124" s="363">
        <v>357637365</v>
      </c>
      <c r="M1124" s="382">
        <v>44616</v>
      </c>
      <c r="N1124" s="70">
        <f t="shared" si="97"/>
        <v>2</v>
      </c>
      <c r="O1124" s="70">
        <f t="shared" si="98"/>
        <v>2</v>
      </c>
      <c r="P1124" s="135" t="str">
        <f t="shared" si="99"/>
        <v>Gastos_com_Pessoal</v>
      </c>
    </row>
    <row r="1125" spans="1:16" ht="25.5" x14ac:dyDescent="0.2">
      <c r="A1125" s="374">
        <f t="shared" si="96"/>
        <v>1122</v>
      </c>
      <c r="B1125" s="358">
        <v>44616</v>
      </c>
      <c r="C1125" s="383">
        <v>44593</v>
      </c>
      <c r="D1125" s="360" t="s">
        <v>96</v>
      </c>
      <c r="E1125" s="360" t="s">
        <v>183</v>
      </c>
      <c r="F1125" s="361">
        <v>809.96</v>
      </c>
      <c r="G1125" s="360" t="s">
        <v>1825</v>
      </c>
      <c r="H1125" s="360" t="s">
        <v>123</v>
      </c>
      <c r="I1125" s="364" t="s">
        <v>1826</v>
      </c>
      <c r="J1125" s="363" t="s">
        <v>629</v>
      </c>
      <c r="K1125" s="364" t="s">
        <v>1235</v>
      </c>
      <c r="L1125" s="363">
        <v>357637365</v>
      </c>
      <c r="M1125" s="382">
        <v>44616</v>
      </c>
      <c r="N1125" s="70">
        <f t="shared" si="97"/>
        <v>2</v>
      </c>
      <c r="O1125" s="70">
        <f t="shared" si="98"/>
        <v>2</v>
      </c>
      <c r="P1125" s="135" t="str">
        <f t="shared" si="99"/>
        <v>Gastos_com_Pessoal</v>
      </c>
    </row>
    <row r="1126" spans="1:16" ht="25.5" x14ac:dyDescent="0.2">
      <c r="A1126" s="374">
        <f t="shared" si="96"/>
        <v>1123</v>
      </c>
      <c r="B1126" s="358">
        <v>44616</v>
      </c>
      <c r="C1126" s="383">
        <v>44593</v>
      </c>
      <c r="D1126" s="360" t="s">
        <v>96</v>
      </c>
      <c r="E1126" s="360" t="s">
        <v>181</v>
      </c>
      <c r="F1126" s="361">
        <v>2298.8000000000002</v>
      </c>
      <c r="G1126" s="360" t="s">
        <v>1827</v>
      </c>
      <c r="H1126" s="360" t="s">
        <v>123</v>
      </c>
      <c r="I1126" s="364" t="s">
        <v>1826</v>
      </c>
      <c r="J1126" s="363" t="s">
        <v>629</v>
      </c>
      <c r="K1126" s="364" t="s">
        <v>1235</v>
      </c>
      <c r="L1126" s="363">
        <v>357637365</v>
      </c>
      <c r="M1126" s="382">
        <v>44616</v>
      </c>
      <c r="N1126" s="70">
        <f t="shared" si="97"/>
        <v>2</v>
      </c>
      <c r="O1126" s="70">
        <f t="shared" si="98"/>
        <v>2</v>
      </c>
      <c r="P1126" s="135" t="str">
        <f t="shared" si="99"/>
        <v>Gastos_com_Pessoal</v>
      </c>
    </row>
    <row r="1127" spans="1:16" ht="25.5" x14ac:dyDescent="0.2">
      <c r="A1127" s="374">
        <f t="shared" si="96"/>
        <v>1124</v>
      </c>
      <c r="B1127" s="358">
        <v>44616</v>
      </c>
      <c r="C1127" s="383">
        <v>44593</v>
      </c>
      <c r="D1127" s="360" t="s">
        <v>96</v>
      </c>
      <c r="E1127" s="360" t="s">
        <v>183</v>
      </c>
      <c r="F1127" s="361">
        <v>898.69</v>
      </c>
      <c r="G1127" s="360" t="s">
        <v>1828</v>
      </c>
      <c r="H1127" s="360" t="s">
        <v>121</v>
      </c>
      <c r="I1127" s="364" t="s">
        <v>1829</v>
      </c>
      <c r="J1127" s="363" t="s">
        <v>629</v>
      </c>
      <c r="K1127" s="364" t="s">
        <v>1235</v>
      </c>
      <c r="L1127" s="363">
        <v>357637365</v>
      </c>
      <c r="M1127" s="382">
        <v>44616</v>
      </c>
      <c r="N1127" s="70">
        <f t="shared" si="97"/>
        <v>2</v>
      </c>
      <c r="O1127" s="70">
        <f t="shared" si="98"/>
        <v>2</v>
      </c>
      <c r="P1127" s="135" t="str">
        <f t="shared" si="99"/>
        <v>Gastos_com_Pessoal</v>
      </c>
    </row>
    <row r="1128" spans="1:16" ht="25.5" x14ac:dyDescent="0.2">
      <c r="A1128" s="374">
        <f t="shared" si="96"/>
        <v>1125</v>
      </c>
      <c r="B1128" s="358">
        <v>44616</v>
      </c>
      <c r="C1128" s="383">
        <v>44593</v>
      </c>
      <c r="D1128" s="360" t="s">
        <v>96</v>
      </c>
      <c r="E1128" s="360" t="s">
        <v>181</v>
      </c>
      <c r="F1128" s="361">
        <v>2511.5500000000002</v>
      </c>
      <c r="G1128" s="360" t="s">
        <v>1830</v>
      </c>
      <c r="H1128" s="360" t="s">
        <v>121</v>
      </c>
      <c r="I1128" s="364" t="s">
        <v>1829</v>
      </c>
      <c r="J1128" s="363" t="s">
        <v>629</v>
      </c>
      <c r="K1128" s="364" t="s">
        <v>1235</v>
      </c>
      <c r="L1128" s="363">
        <v>357637365</v>
      </c>
      <c r="M1128" s="382">
        <v>44616</v>
      </c>
      <c r="N1128" s="70">
        <f t="shared" si="97"/>
        <v>2</v>
      </c>
      <c r="O1128" s="70">
        <f t="shared" si="98"/>
        <v>2</v>
      </c>
      <c r="P1128" s="135" t="str">
        <f t="shared" si="99"/>
        <v>Gastos_com_Pessoal</v>
      </c>
    </row>
    <row r="1129" spans="1:16" ht="25.5" x14ac:dyDescent="0.2">
      <c r="A1129" s="374">
        <f t="shared" si="96"/>
        <v>1126</v>
      </c>
      <c r="B1129" s="358">
        <v>44616</v>
      </c>
      <c r="C1129" s="383">
        <v>44593</v>
      </c>
      <c r="D1129" s="360" t="s">
        <v>96</v>
      </c>
      <c r="E1129" s="360" t="s">
        <v>183</v>
      </c>
      <c r="F1129" s="361">
        <v>567.55999999999995</v>
      </c>
      <c r="G1129" s="360" t="s">
        <v>1831</v>
      </c>
      <c r="H1129" s="360" t="s">
        <v>588</v>
      </c>
      <c r="I1129" s="364" t="s">
        <v>1832</v>
      </c>
      <c r="J1129" s="363" t="s">
        <v>629</v>
      </c>
      <c r="K1129" s="364" t="s">
        <v>1235</v>
      </c>
      <c r="L1129" s="363">
        <v>357637365</v>
      </c>
      <c r="M1129" s="382">
        <v>44616</v>
      </c>
      <c r="N1129" s="70">
        <f t="shared" si="97"/>
        <v>2</v>
      </c>
      <c r="O1129" s="70">
        <f t="shared" si="98"/>
        <v>2</v>
      </c>
      <c r="P1129" s="135" t="str">
        <f t="shared" si="99"/>
        <v>Gastos_com_Pessoal</v>
      </c>
    </row>
    <row r="1130" spans="1:16" ht="25.5" x14ac:dyDescent="0.2">
      <c r="A1130" s="374">
        <f t="shared" si="96"/>
        <v>1127</v>
      </c>
      <c r="B1130" s="358">
        <v>44616</v>
      </c>
      <c r="C1130" s="383">
        <v>44593</v>
      </c>
      <c r="D1130" s="360" t="s">
        <v>96</v>
      </c>
      <c r="E1130" s="360" t="s">
        <v>181</v>
      </c>
      <c r="F1130" s="361">
        <v>1675.11</v>
      </c>
      <c r="G1130" s="360" t="s">
        <v>1833</v>
      </c>
      <c r="H1130" s="360" t="s">
        <v>588</v>
      </c>
      <c r="I1130" s="364" t="s">
        <v>1832</v>
      </c>
      <c r="J1130" s="363" t="s">
        <v>629</v>
      </c>
      <c r="K1130" s="364" t="s">
        <v>1235</v>
      </c>
      <c r="L1130" s="363">
        <v>357637365</v>
      </c>
      <c r="M1130" s="382">
        <v>44616</v>
      </c>
      <c r="N1130" s="70">
        <f t="shared" si="97"/>
        <v>2</v>
      </c>
      <c r="O1130" s="70">
        <f t="shared" si="98"/>
        <v>2</v>
      </c>
      <c r="P1130" s="135" t="str">
        <f t="shared" si="99"/>
        <v>Gastos_com_Pessoal</v>
      </c>
    </row>
    <row r="1131" spans="1:16" ht="25.5" x14ac:dyDescent="0.2">
      <c r="A1131" s="374">
        <f t="shared" si="96"/>
        <v>1128</v>
      </c>
      <c r="B1131" s="358">
        <v>44616</v>
      </c>
      <c r="C1131" s="383">
        <v>44593</v>
      </c>
      <c r="D1131" s="360" t="s">
        <v>96</v>
      </c>
      <c r="E1131" s="360" t="s">
        <v>183</v>
      </c>
      <c r="F1131" s="361">
        <v>625.83000000000004</v>
      </c>
      <c r="G1131" s="360" t="s">
        <v>1834</v>
      </c>
      <c r="H1131" s="360" t="s">
        <v>128</v>
      </c>
      <c r="I1131" s="364" t="s">
        <v>1835</v>
      </c>
      <c r="J1131" s="363" t="s">
        <v>629</v>
      </c>
      <c r="K1131" s="364" t="s">
        <v>1235</v>
      </c>
      <c r="L1131" s="363">
        <v>357637365</v>
      </c>
      <c r="M1131" s="382">
        <v>44616</v>
      </c>
      <c r="N1131" s="70">
        <f t="shared" si="97"/>
        <v>2</v>
      </c>
      <c r="O1131" s="70">
        <f t="shared" si="98"/>
        <v>2</v>
      </c>
      <c r="P1131" s="135" t="str">
        <f t="shared" si="99"/>
        <v>Gastos_com_Pessoal</v>
      </c>
    </row>
    <row r="1132" spans="1:16" ht="25.5" x14ac:dyDescent="0.2">
      <c r="A1132" s="374">
        <f t="shared" si="96"/>
        <v>1129</v>
      </c>
      <c r="B1132" s="358">
        <v>44616</v>
      </c>
      <c r="C1132" s="383">
        <v>44593</v>
      </c>
      <c r="D1132" s="360" t="s">
        <v>96</v>
      </c>
      <c r="E1132" s="360" t="s">
        <v>181</v>
      </c>
      <c r="F1132" s="361">
        <v>1832.52</v>
      </c>
      <c r="G1132" s="360" t="s">
        <v>1836</v>
      </c>
      <c r="H1132" s="360" t="s">
        <v>128</v>
      </c>
      <c r="I1132" s="364" t="s">
        <v>1835</v>
      </c>
      <c r="J1132" s="363" t="s">
        <v>629</v>
      </c>
      <c r="K1132" s="364" t="s">
        <v>1235</v>
      </c>
      <c r="L1132" s="363">
        <v>357637365</v>
      </c>
      <c r="M1132" s="382">
        <v>44616</v>
      </c>
      <c r="N1132" s="70">
        <f t="shared" si="97"/>
        <v>2</v>
      </c>
      <c r="O1132" s="70">
        <f t="shared" si="98"/>
        <v>2</v>
      </c>
      <c r="P1132" s="135" t="str">
        <f t="shared" si="99"/>
        <v>Gastos_com_Pessoal</v>
      </c>
    </row>
    <row r="1133" spans="1:16" ht="25.5" x14ac:dyDescent="0.2">
      <c r="A1133" s="374">
        <f t="shared" ref="A1133:A1182" si="100">IF(B1133="","",ROW()-ROW($A$3))</f>
        <v>1130</v>
      </c>
      <c r="B1133" s="358">
        <v>44616</v>
      </c>
      <c r="C1133" s="383">
        <v>44593</v>
      </c>
      <c r="D1133" s="360" t="s">
        <v>96</v>
      </c>
      <c r="E1133" s="360" t="s">
        <v>183</v>
      </c>
      <c r="F1133" s="361">
        <v>780.13</v>
      </c>
      <c r="G1133" s="360" t="s">
        <v>1837</v>
      </c>
      <c r="H1133" s="360" t="s">
        <v>123</v>
      </c>
      <c r="I1133" s="364" t="s">
        <v>1838</v>
      </c>
      <c r="J1133" s="363" t="s">
        <v>629</v>
      </c>
      <c r="K1133" s="364" t="s">
        <v>1235</v>
      </c>
      <c r="L1133" s="363">
        <v>357637365</v>
      </c>
      <c r="M1133" s="382">
        <v>44616</v>
      </c>
      <c r="N1133" s="70">
        <f t="shared" si="97"/>
        <v>2</v>
      </c>
      <c r="O1133" s="70">
        <f t="shared" si="98"/>
        <v>2</v>
      </c>
      <c r="P1133" s="135" t="str">
        <f t="shared" si="99"/>
        <v>Gastos_com_Pessoal</v>
      </c>
    </row>
    <row r="1134" spans="1:16" ht="25.5" x14ac:dyDescent="0.2">
      <c r="A1134" s="374">
        <f t="shared" si="100"/>
        <v>1131</v>
      </c>
      <c r="B1134" s="358">
        <v>44616</v>
      </c>
      <c r="C1134" s="383">
        <v>44593</v>
      </c>
      <c r="D1134" s="360" t="s">
        <v>96</v>
      </c>
      <c r="E1134" s="360" t="s">
        <v>181</v>
      </c>
      <c r="F1134" s="361">
        <v>2227.21</v>
      </c>
      <c r="G1134" s="360" t="s">
        <v>1839</v>
      </c>
      <c r="H1134" s="360" t="s">
        <v>123</v>
      </c>
      <c r="I1134" s="364" t="s">
        <v>1838</v>
      </c>
      <c r="J1134" s="363" t="s">
        <v>629</v>
      </c>
      <c r="K1134" s="364" t="s">
        <v>1235</v>
      </c>
      <c r="L1134" s="363">
        <v>357637365</v>
      </c>
      <c r="M1134" s="382">
        <v>44616</v>
      </c>
      <c r="N1134" s="70">
        <f t="shared" si="97"/>
        <v>2</v>
      </c>
      <c r="O1134" s="70">
        <f t="shared" si="98"/>
        <v>2</v>
      </c>
      <c r="P1134" s="135" t="str">
        <f t="shared" si="99"/>
        <v>Gastos_com_Pessoal</v>
      </c>
    </row>
    <row r="1135" spans="1:16" ht="25.5" x14ac:dyDescent="0.2">
      <c r="A1135" s="374">
        <f t="shared" si="100"/>
        <v>1132</v>
      </c>
      <c r="B1135" s="358">
        <v>44616</v>
      </c>
      <c r="C1135" s="383">
        <v>44593</v>
      </c>
      <c r="D1135" s="360" t="s">
        <v>96</v>
      </c>
      <c r="E1135" s="360" t="s">
        <v>183</v>
      </c>
      <c r="F1135" s="361">
        <v>896.14</v>
      </c>
      <c r="G1135" s="360" t="s">
        <v>1840</v>
      </c>
      <c r="H1135" s="360" t="s">
        <v>130</v>
      </c>
      <c r="I1135" s="364" t="s">
        <v>1841</v>
      </c>
      <c r="J1135" s="363" t="s">
        <v>629</v>
      </c>
      <c r="K1135" s="364" t="s">
        <v>1235</v>
      </c>
      <c r="L1135" s="363">
        <v>357637365</v>
      </c>
      <c r="M1135" s="382">
        <v>44616</v>
      </c>
      <c r="N1135" s="70">
        <f t="shared" si="97"/>
        <v>2</v>
      </c>
      <c r="O1135" s="70">
        <f t="shared" si="98"/>
        <v>2</v>
      </c>
      <c r="P1135" s="135" t="str">
        <f t="shared" si="99"/>
        <v>Gastos_com_Pessoal</v>
      </c>
    </row>
    <row r="1136" spans="1:16" ht="25.5" x14ac:dyDescent="0.2">
      <c r="A1136" s="374">
        <f t="shared" si="100"/>
        <v>1133</v>
      </c>
      <c r="B1136" s="358">
        <v>44616</v>
      </c>
      <c r="C1136" s="383">
        <v>44593</v>
      </c>
      <c r="D1136" s="360" t="s">
        <v>96</v>
      </c>
      <c r="E1136" s="360" t="s">
        <v>181</v>
      </c>
      <c r="F1136" s="361">
        <v>2590.83</v>
      </c>
      <c r="G1136" s="360" t="s">
        <v>1842</v>
      </c>
      <c r="H1136" s="360" t="s">
        <v>130</v>
      </c>
      <c r="I1136" s="364" t="s">
        <v>1841</v>
      </c>
      <c r="J1136" s="363" t="s">
        <v>629</v>
      </c>
      <c r="K1136" s="364" t="s">
        <v>1235</v>
      </c>
      <c r="L1136" s="363">
        <v>357637365</v>
      </c>
      <c r="M1136" s="382">
        <v>44616</v>
      </c>
      <c r="N1136" s="70">
        <f t="shared" si="97"/>
        <v>2</v>
      </c>
      <c r="O1136" s="70">
        <f t="shared" si="98"/>
        <v>2</v>
      </c>
      <c r="P1136" s="135" t="str">
        <f t="shared" si="99"/>
        <v>Gastos_com_Pessoal</v>
      </c>
    </row>
    <row r="1137" spans="1:16" ht="25.5" x14ac:dyDescent="0.2">
      <c r="A1137" s="374">
        <f t="shared" si="100"/>
        <v>1134</v>
      </c>
      <c r="B1137" s="358">
        <v>44616</v>
      </c>
      <c r="C1137" s="383">
        <v>44593</v>
      </c>
      <c r="D1137" s="360" t="s">
        <v>96</v>
      </c>
      <c r="E1137" s="360" t="s">
        <v>183</v>
      </c>
      <c r="F1137" s="361">
        <v>904.81</v>
      </c>
      <c r="G1137" s="360" t="s">
        <v>1843</v>
      </c>
      <c r="H1137" s="360" t="s">
        <v>128</v>
      </c>
      <c r="I1137" s="364" t="s">
        <v>1844</v>
      </c>
      <c r="J1137" s="363" t="s">
        <v>629</v>
      </c>
      <c r="K1137" s="364" t="s">
        <v>1235</v>
      </c>
      <c r="L1137" s="363">
        <v>357637365</v>
      </c>
      <c r="M1137" s="382">
        <v>44616</v>
      </c>
      <c r="N1137" s="70">
        <f t="shared" si="97"/>
        <v>2</v>
      </c>
      <c r="O1137" s="70">
        <f t="shared" si="98"/>
        <v>2</v>
      </c>
      <c r="P1137" s="135" t="str">
        <f t="shared" si="99"/>
        <v>Gastos_com_Pessoal</v>
      </c>
    </row>
    <row r="1138" spans="1:16" ht="25.5" x14ac:dyDescent="0.2">
      <c r="A1138" s="374">
        <f t="shared" si="100"/>
        <v>1135</v>
      </c>
      <c r="B1138" s="358">
        <v>44616</v>
      </c>
      <c r="C1138" s="383">
        <v>44593</v>
      </c>
      <c r="D1138" s="360" t="s">
        <v>96</v>
      </c>
      <c r="E1138" s="360" t="s">
        <v>181</v>
      </c>
      <c r="F1138" s="361">
        <v>2526.2600000000002</v>
      </c>
      <c r="G1138" s="360" t="s">
        <v>1845</v>
      </c>
      <c r="H1138" s="360" t="s">
        <v>128</v>
      </c>
      <c r="I1138" s="364" t="s">
        <v>1844</v>
      </c>
      <c r="J1138" s="363" t="s">
        <v>629</v>
      </c>
      <c r="K1138" s="364" t="s">
        <v>1235</v>
      </c>
      <c r="L1138" s="363">
        <v>357637365</v>
      </c>
      <c r="M1138" s="382">
        <v>44616</v>
      </c>
      <c r="N1138" s="70">
        <f t="shared" si="97"/>
        <v>2</v>
      </c>
      <c r="O1138" s="70">
        <f t="shared" si="98"/>
        <v>2</v>
      </c>
      <c r="P1138" s="135" t="str">
        <f t="shared" si="99"/>
        <v>Gastos_com_Pessoal</v>
      </c>
    </row>
    <row r="1139" spans="1:16" ht="25.5" x14ac:dyDescent="0.2">
      <c r="A1139" s="374">
        <f t="shared" si="100"/>
        <v>1136</v>
      </c>
      <c r="B1139" s="358">
        <v>44616</v>
      </c>
      <c r="C1139" s="383">
        <v>44593</v>
      </c>
      <c r="D1139" s="360" t="s">
        <v>96</v>
      </c>
      <c r="E1139" s="360" t="s">
        <v>183</v>
      </c>
      <c r="F1139" s="361">
        <v>807.81</v>
      </c>
      <c r="G1139" s="360" t="s">
        <v>1846</v>
      </c>
      <c r="H1139" s="360" t="s">
        <v>128</v>
      </c>
      <c r="I1139" s="364" t="s">
        <v>671</v>
      </c>
      <c r="J1139" s="363" t="s">
        <v>629</v>
      </c>
      <c r="K1139" s="364" t="s">
        <v>1235</v>
      </c>
      <c r="L1139" s="363">
        <v>357637365</v>
      </c>
      <c r="M1139" s="382">
        <v>44616</v>
      </c>
      <c r="N1139" s="70">
        <f t="shared" si="97"/>
        <v>2</v>
      </c>
      <c r="O1139" s="70">
        <f t="shared" si="98"/>
        <v>2</v>
      </c>
      <c r="P1139" s="135" t="str">
        <f t="shared" si="99"/>
        <v>Gastos_com_Pessoal</v>
      </c>
    </row>
    <row r="1140" spans="1:16" ht="25.5" x14ac:dyDescent="0.2">
      <c r="A1140" s="374">
        <f t="shared" si="100"/>
        <v>1137</v>
      </c>
      <c r="B1140" s="358">
        <v>44616</v>
      </c>
      <c r="C1140" s="383">
        <v>44593</v>
      </c>
      <c r="D1140" s="360" t="s">
        <v>96</v>
      </c>
      <c r="E1140" s="360" t="s">
        <v>181</v>
      </c>
      <c r="F1140" s="361">
        <v>2293.54</v>
      </c>
      <c r="G1140" s="360" t="s">
        <v>1847</v>
      </c>
      <c r="H1140" s="360" t="s">
        <v>128</v>
      </c>
      <c r="I1140" s="364" t="s">
        <v>671</v>
      </c>
      <c r="J1140" s="363" t="s">
        <v>629</v>
      </c>
      <c r="K1140" s="364" t="s">
        <v>1235</v>
      </c>
      <c r="L1140" s="363">
        <v>357637365</v>
      </c>
      <c r="M1140" s="382">
        <v>44616</v>
      </c>
      <c r="N1140" s="70">
        <f t="shared" si="97"/>
        <v>2</v>
      </c>
      <c r="O1140" s="70">
        <f t="shared" si="98"/>
        <v>2</v>
      </c>
      <c r="P1140" s="135" t="str">
        <f t="shared" si="99"/>
        <v>Gastos_com_Pessoal</v>
      </c>
    </row>
    <row r="1141" spans="1:16" ht="25.5" x14ac:dyDescent="0.2">
      <c r="A1141" s="374">
        <f t="shared" si="100"/>
        <v>1138</v>
      </c>
      <c r="B1141" s="358">
        <v>44616</v>
      </c>
      <c r="C1141" s="383">
        <v>44593</v>
      </c>
      <c r="D1141" s="360" t="s">
        <v>96</v>
      </c>
      <c r="E1141" s="360" t="s">
        <v>183</v>
      </c>
      <c r="F1141" s="361">
        <v>847.65</v>
      </c>
      <c r="G1141" s="360" t="s">
        <v>1848</v>
      </c>
      <c r="H1141" s="360" t="s">
        <v>123</v>
      </c>
      <c r="I1141" s="364" t="s">
        <v>1849</v>
      </c>
      <c r="J1141" s="363" t="s">
        <v>629</v>
      </c>
      <c r="K1141" s="364" t="s">
        <v>1235</v>
      </c>
      <c r="L1141" s="363">
        <v>357637365</v>
      </c>
      <c r="M1141" s="382">
        <v>44616</v>
      </c>
      <c r="N1141" s="70">
        <f t="shared" si="97"/>
        <v>2</v>
      </c>
      <c r="O1141" s="70">
        <f t="shared" si="98"/>
        <v>2</v>
      </c>
      <c r="P1141" s="135" t="str">
        <f t="shared" si="99"/>
        <v>Gastos_com_Pessoal</v>
      </c>
    </row>
    <row r="1142" spans="1:16" ht="25.5" x14ac:dyDescent="0.2">
      <c r="A1142" s="374">
        <f t="shared" si="100"/>
        <v>1139</v>
      </c>
      <c r="B1142" s="358">
        <v>44616</v>
      </c>
      <c r="C1142" s="383">
        <v>44593</v>
      </c>
      <c r="D1142" s="360" t="s">
        <v>96</v>
      </c>
      <c r="E1142" s="360" t="s">
        <v>181</v>
      </c>
      <c r="F1142" s="361">
        <v>2389.0500000000002</v>
      </c>
      <c r="G1142" s="360" t="s">
        <v>1850</v>
      </c>
      <c r="H1142" s="360" t="s">
        <v>123</v>
      </c>
      <c r="I1142" s="364" t="s">
        <v>1849</v>
      </c>
      <c r="J1142" s="363" t="s">
        <v>629</v>
      </c>
      <c r="K1142" s="364" t="s">
        <v>1235</v>
      </c>
      <c r="L1142" s="363">
        <v>357637365</v>
      </c>
      <c r="M1142" s="382">
        <v>44616</v>
      </c>
      <c r="N1142" s="70">
        <f t="shared" si="97"/>
        <v>2</v>
      </c>
      <c r="O1142" s="70">
        <f t="shared" si="98"/>
        <v>2</v>
      </c>
      <c r="P1142" s="135" t="str">
        <f t="shared" si="99"/>
        <v>Gastos_com_Pessoal</v>
      </c>
    </row>
    <row r="1143" spans="1:16" ht="25.5" x14ac:dyDescent="0.2">
      <c r="A1143" s="374">
        <f t="shared" si="100"/>
        <v>1140</v>
      </c>
      <c r="B1143" s="358">
        <v>44616</v>
      </c>
      <c r="C1143" s="383">
        <v>44593</v>
      </c>
      <c r="D1143" s="360" t="s">
        <v>96</v>
      </c>
      <c r="E1143" s="360" t="s">
        <v>183</v>
      </c>
      <c r="F1143" s="361">
        <v>1179.4000000000001</v>
      </c>
      <c r="G1143" s="360" t="s">
        <v>1851</v>
      </c>
      <c r="H1143" s="360" t="s">
        <v>127</v>
      </c>
      <c r="I1143" s="364" t="s">
        <v>1852</v>
      </c>
      <c r="J1143" s="363" t="s">
        <v>629</v>
      </c>
      <c r="K1143" s="364" t="s">
        <v>1235</v>
      </c>
      <c r="L1143" s="363">
        <v>357637365</v>
      </c>
      <c r="M1143" s="382">
        <v>44616</v>
      </c>
      <c r="N1143" s="70">
        <f t="shared" si="97"/>
        <v>2</v>
      </c>
      <c r="O1143" s="70">
        <f t="shared" si="98"/>
        <v>2</v>
      </c>
      <c r="P1143" s="135" t="str">
        <f t="shared" si="99"/>
        <v>Gastos_com_Pessoal</v>
      </c>
    </row>
    <row r="1144" spans="1:16" ht="25.5" x14ac:dyDescent="0.2">
      <c r="A1144" s="374">
        <f t="shared" si="100"/>
        <v>1141</v>
      </c>
      <c r="B1144" s="358">
        <v>44616</v>
      </c>
      <c r="C1144" s="383">
        <v>44593</v>
      </c>
      <c r="D1144" s="360" t="s">
        <v>96</v>
      </c>
      <c r="E1144" s="360" t="s">
        <v>181</v>
      </c>
      <c r="F1144" s="361">
        <v>3198.33</v>
      </c>
      <c r="G1144" s="360" t="s">
        <v>1853</v>
      </c>
      <c r="H1144" s="360" t="s">
        <v>127</v>
      </c>
      <c r="I1144" s="364" t="s">
        <v>1852</v>
      </c>
      <c r="J1144" s="363" t="s">
        <v>629</v>
      </c>
      <c r="K1144" s="364" t="s">
        <v>1235</v>
      </c>
      <c r="L1144" s="363">
        <v>357637365</v>
      </c>
      <c r="M1144" s="382">
        <v>44616</v>
      </c>
      <c r="N1144" s="70">
        <f t="shared" si="97"/>
        <v>2</v>
      </c>
      <c r="O1144" s="70">
        <f t="shared" si="98"/>
        <v>2</v>
      </c>
      <c r="P1144" s="135" t="str">
        <f t="shared" si="99"/>
        <v>Gastos_com_Pessoal</v>
      </c>
    </row>
    <row r="1145" spans="1:16" ht="25.5" x14ac:dyDescent="0.2">
      <c r="A1145" s="374">
        <f t="shared" si="100"/>
        <v>1142</v>
      </c>
      <c r="B1145" s="358">
        <v>44616</v>
      </c>
      <c r="C1145" s="383">
        <v>44593</v>
      </c>
      <c r="D1145" s="360" t="s">
        <v>96</v>
      </c>
      <c r="E1145" s="360" t="s">
        <v>183</v>
      </c>
      <c r="F1145" s="361">
        <v>897.56</v>
      </c>
      <c r="G1145" s="360" t="s">
        <v>1854</v>
      </c>
      <c r="H1145" s="360" t="s">
        <v>121</v>
      </c>
      <c r="I1145" s="364" t="s">
        <v>1855</v>
      </c>
      <c r="J1145" s="363" t="s">
        <v>629</v>
      </c>
      <c r="K1145" s="364" t="s">
        <v>1235</v>
      </c>
      <c r="L1145" s="363">
        <v>357637365</v>
      </c>
      <c r="M1145" s="382">
        <v>44616</v>
      </c>
      <c r="N1145" s="70">
        <f t="shared" si="97"/>
        <v>2</v>
      </c>
      <c r="O1145" s="70">
        <f t="shared" si="98"/>
        <v>2</v>
      </c>
      <c r="P1145" s="135" t="str">
        <f t="shared" si="99"/>
        <v>Gastos_com_Pessoal</v>
      </c>
    </row>
    <row r="1146" spans="1:16" ht="25.5" x14ac:dyDescent="0.2">
      <c r="A1146" s="374">
        <f t="shared" si="100"/>
        <v>1143</v>
      </c>
      <c r="B1146" s="358">
        <v>44616</v>
      </c>
      <c r="C1146" s="383">
        <v>44593</v>
      </c>
      <c r="D1146" s="360" t="s">
        <v>96</v>
      </c>
      <c r="E1146" s="360" t="s">
        <v>181</v>
      </c>
      <c r="F1146" s="361">
        <v>2509.0100000000002</v>
      </c>
      <c r="G1146" s="360" t="s">
        <v>1856</v>
      </c>
      <c r="H1146" s="360" t="s">
        <v>121</v>
      </c>
      <c r="I1146" s="364" t="s">
        <v>1855</v>
      </c>
      <c r="J1146" s="363" t="s">
        <v>629</v>
      </c>
      <c r="K1146" s="364" t="s">
        <v>1235</v>
      </c>
      <c r="L1146" s="363">
        <v>357637365</v>
      </c>
      <c r="M1146" s="382">
        <v>44616</v>
      </c>
      <c r="N1146" s="70">
        <f t="shared" si="97"/>
        <v>2</v>
      </c>
      <c r="O1146" s="70">
        <f t="shared" si="98"/>
        <v>2</v>
      </c>
      <c r="P1146" s="135" t="str">
        <f t="shared" si="99"/>
        <v>Gastos_com_Pessoal</v>
      </c>
    </row>
    <row r="1147" spans="1:16" ht="25.5" x14ac:dyDescent="0.2">
      <c r="A1147" s="374">
        <f t="shared" si="100"/>
        <v>1144</v>
      </c>
      <c r="B1147" s="358">
        <v>44616</v>
      </c>
      <c r="C1147" s="383">
        <v>44593</v>
      </c>
      <c r="D1147" s="360" t="s">
        <v>96</v>
      </c>
      <c r="E1147" s="360" t="s">
        <v>183</v>
      </c>
      <c r="F1147" s="361">
        <v>895.85</v>
      </c>
      <c r="G1147" s="360" t="s">
        <v>1857</v>
      </c>
      <c r="H1147" s="360" t="s">
        <v>127</v>
      </c>
      <c r="I1147" s="364" t="s">
        <v>1858</v>
      </c>
      <c r="J1147" s="363" t="s">
        <v>629</v>
      </c>
      <c r="K1147" s="364" t="s">
        <v>1235</v>
      </c>
      <c r="L1147" s="363">
        <v>357637365</v>
      </c>
      <c r="M1147" s="382">
        <v>44616</v>
      </c>
      <c r="N1147" s="70">
        <f t="shared" si="97"/>
        <v>2</v>
      </c>
      <c r="O1147" s="70">
        <f t="shared" si="98"/>
        <v>2</v>
      </c>
      <c r="P1147" s="135" t="str">
        <f t="shared" si="99"/>
        <v>Gastos_com_Pessoal</v>
      </c>
    </row>
    <row r="1148" spans="1:16" ht="25.5" x14ac:dyDescent="0.2">
      <c r="A1148" s="374">
        <f t="shared" si="100"/>
        <v>1145</v>
      </c>
      <c r="B1148" s="358">
        <v>44616</v>
      </c>
      <c r="C1148" s="383">
        <v>44593</v>
      </c>
      <c r="D1148" s="360" t="s">
        <v>96</v>
      </c>
      <c r="E1148" s="360" t="s">
        <v>181</v>
      </c>
      <c r="F1148" s="361">
        <v>2504.8200000000002</v>
      </c>
      <c r="G1148" s="360" t="s">
        <v>1859</v>
      </c>
      <c r="H1148" s="360" t="s">
        <v>127</v>
      </c>
      <c r="I1148" s="364" t="s">
        <v>1858</v>
      </c>
      <c r="J1148" s="363" t="s">
        <v>629</v>
      </c>
      <c r="K1148" s="364" t="s">
        <v>1235</v>
      </c>
      <c r="L1148" s="363">
        <v>357637365</v>
      </c>
      <c r="M1148" s="382">
        <v>44616</v>
      </c>
      <c r="N1148" s="70">
        <f t="shared" si="97"/>
        <v>2</v>
      </c>
      <c r="O1148" s="70">
        <f t="shared" si="98"/>
        <v>2</v>
      </c>
      <c r="P1148" s="135" t="str">
        <f t="shared" si="99"/>
        <v>Gastos_com_Pessoal</v>
      </c>
    </row>
    <row r="1149" spans="1:16" ht="25.5" x14ac:dyDescent="0.2">
      <c r="A1149" s="374">
        <f t="shared" si="100"/>
        <v>1146</v>
      </c>
      <c r="B1149" s="358">
        <v>44616</v>
      </c>
      <c r="C1149" s="383">
        <v>44593</v>
      </c>
      <c r="D1149" s="360" t="s">
        <v>96</v>
      </c>
      <c r="E1149" s="360" t="s">
        <v>183</v>
      </c>
      <c r="F1149" s="361">
        <v>847.65</v>
      </c>
      <c r="G1149" s="360" t="s">
        <v>1860</v>
      </c>
      <c r="H1149" s="360" t="s">
        <v>588</v>
      </c>
      <c r="I1149" s="364" t="s">
        <v>1861</v>
      </c>
      <c r="J1149" s="363" t="s">
        <v>629</v>
      </c>
      <c r="K1149" s="364" t="s">
        <v>1235</v>
      </c>
      <c r="L1149" s="363">
        <v>357637365</v>
      </c>
      <c r="M1149" s="382">
        <v>44616</v>
      </c>
      <c r="N1149" s="70">
        <f t="shared" si="97"/>
        <v>2</v>
      </c>
      <c r="O1149" s="70">
        <f t="shared" si="98"/>
        <v>2</v>
      </c>
      <c r="P1149" s="135" t="str">
        <f t="shared" si="99"/>
        <v>Gastos_com_Pessoal</v>
      </c>
    </row>
    <row r="1150" spans="1:16" ht="25.5" x14ac:dyDescent="0.2">
      <c r="A1150" s="374">
        <f t="shared" si="100"/>
        <v>1147</v>
      </c>
      <c r="B1150" s="358">
        <v>44616</v>
      </c>
      <c r="C1150" s="383">
        <v>44593</v>
      </c>
      <c r="D1150" s="360" t="s">
        <v>96</v>
      </c>
      <c r="E1150" s="360" t="s">
        <v>181</v>
      </c>
      <c r="F1150" s="361">
        <v>2389.0500000000002</v>
      </c>
      <c r="G1150" s="360" t="s">
        <v>1862</v>
      </c>
      <c r="H1150" s="360" t="s">
        <v>588</v>
      </c>
      <c r="I1150" s="364" t="s">
        <v>1861</v>
      </c>
      <c r="J1150" s="363" t="s">
        <v>629</v>
      </c>
      <c r="K1150" s="364" t="s">
        <v>1235</v>
      </c>
      <c r="L1150" s="363">
        <v>357637365</v>
      </c>
      <c r="M1150" s="382">
        <v>44616</v>
      </c>
      <c r="N1150" s="70">
        <f t="shared" si="97"/>
        <v>2</v>
      </c>
      <c r="O1150" s="70">
        <f t="shared" si="98"/>
        <v>2</v>
      </c>
      <c r="P1150" s="135" t="str">
        <f t="shared" si="99"/>
        <v>Gastos_com_Pessoal</v>
      </c>
    </row>
    <row r="1151" spans="1:16" ht="25.5" x14ac:dyDescent="0.2">
      <c r="A1151" s="374">
        <f t="shared" si="100"/>
        <v>1148</v>
      </c>
      <c r="B1151" s="358">
        <v>44616</v>
      </c>
      <c r="C1151" s="383">
        <v>44593</v>
      </c>
      <c r="D1151" s="360" t="s">
        <v>96</v>
      </c>
      <c r="E1151" s="360" t="s">
        <v>183</v>
      </c>
      <c r="F1151" s="361">
        <v>808.22</v>
      </c>
      <c r="G1151" s="360" t="s">
        <v>1863</v>
      </c>
      <c r="H1151" s="360" t="s">
        <v>121</v>
      </c>
      <c r="I1151" s="364" t="s">
        <v>1864</v>
      </c>
      <c r="J1151" s="363" t="s">
        <v>629</v>
      </c>
      <c r="K1151" s="364" t="s">
        <v>1235</v>
      </c>
      <c r="L1151" s="363">
        <v>357637365</v>
      </c>
      <c r="M1151" s="382">
        <v>44616</v>
      </c>
      <c r="N1151" s="70">
        <f t="shared" si="97"/>
        <v>2</v>
      </c>
      <c r="O1151" s="70">
        <f t="shared" si="98"/>
        <v>2</v>
      </c>
      <c r="P1151" s="135" t="str">
        <f t="shared" si="99"/>
        <v>Gastos_com_Pessoal</v>
      </c>
    </row>
    <row r="1152" spans="1:16" ht="25.5" x14ac:dyDescent="0.2">
      <c r="A1152" s="374">
        <f t="shared" si="100"/>
        <v>1149</v>
      </c>
      <c r="B1152" s="358">
        <v>44616</v>
      </c>
      <c r="C1152" s="383">
        <v>44593</v>
      </c>
      <c r="D1152" s="360" t="s">
        <v>96</v>
      </c>
      <c r="E1152" s="360" t="s">
        <v>181</v>
      </c>
      <c r="F1152" s="361">
        <v>2322.94</v>
      </c>
      <c r="G1152" s="360" t="s">
        <v>1865</v>
      </c>
      <c r="H1152" s="360" t="s">
        <v>121</v>
      </c>
      <c r="I1152" s="364" t="s">
        <v>1864</v>
      </c>
      <c r="J1152" s="363" t="s">
        <v>629</v>
      </c>
      <c r="K1152" s="364" t="s">
        <v>1235</v>
      </c>
      <c r="L1152" s="363">
        <v>357637365</v>
      </c>
      <c r="M1152" s="382">
        <v>44616</v>
      </c>
      <c r="N1152" s="70">
        <f t="shared" si="97"/>
        <v>2</v>
      </c>
      <c r="O1152" s="70">
        <f t="shared" si="98"/>
        <v>2</v>
      </c>
      <c r="P1152" s="135" t="str">
        <f t="shared" si="99"/>
        <v>Gastos_com_Pessoal</v>
      </c>
    </row>
    <row r="1153" spans="1:16" ht="25.5" x14ac:dyDescent="0.2">
      <c r="A1153" s="374">
        <f t="shared" si="100"/>
        <v>1150</v>
      </c>
      <c r="B1153" s="358">
        <v>44616</v>
      </c>
      <c r="C1153" s="383">
        <v>44593</v>
      </c>
      <c r="D1153" s="360" t="s">
        <v>96</v>
      </c>
      <c r="E1153" s="360" t="s">
        <v>183</v>
      </c>
      <c r="F1153" s="361">
        <v>808.61</v>
      </c>
      <c r="G1153" s="360" t="s">
        <v>1866</v>
      </c>
      <c r="H1153" s="360" t="s">
        <v>546</v>
      </c>
      <c r="I1153" s="364" t="s">
        <v>1867</v>
      </c>
      <c r="J1153" s="363" t="s">
        <v>629</v>
      </c>
      <c r="K1153" s="364" t="s">
        <v>1235</v>
      </c>
      <c r="L1153" s="363">
        <v>357637365</v>
      </c>
      <c r="M1153" s="382">
        <v>44616</v>
      </c>
      <c r="N1153" s="70">
        <f t="shared" si="97"/>
        <v>2</v>
      </c>
      <c r="O1153" s="70">
        <f t="shared" si="98"/>
        <v>2</v>
      </c>
      <c r="P1153" s="135" t="str">
        <f t="shared" si="99"/>
        <v>Gastos_com_Pessoal</v>
      </c>
    </row>
    <row r="1154" spans="1:16" ht="25.5" x14ac:dyDescent="0.2">
      <c r="A1154" s="374">
        <f t="shared" si="100"/>
        <v>1151</v>
      </c>
      <c r="B1154" s="358">
        <v>44616</v>
      </c>
      <c r="C1154" s="383">
        <v>44593</v>
      </c>
      <c r="D1154" s="360" t="s">
        <v>96</v>
      </c>
      <c r="E1154" s="360" t="s">
        <v>181</v>
      </c>
      <c r="F1154" s="361">
        <v>2368.64</v>
      </c>
      <c r="G1154" s="360" t="s">
        <v>1868</v>
      </c>
      <c r="H1154" s="360" t="s">
        <v>546</v>
      </c>
      <c r="I1154" s="364" t="s">
        <v>1867</v>
      </c>
      <c r="J1154" s="363" t="s">
        <v>629</v>
      </c>
      <c r="K1154" s="364" t="s">
        <v>1235</v>
      </c>
      <c r="L1154" s="363">
        <v>357637365</v>
      </c>
      <c r="M1154" s="382">
        <v>44616</v>
      </c>
      <c r="N1154" s="70">
        <f t="shared" si="97"/>
        <v>2</v>
      </c>
      <c r="O1154" s="70">
        <f t="shared" si="98"/>
        <v>2</v>
      </c>
      <c r="P1154" s="135" t="str">
        <f t="shared" si="99"/>
        <v>Gastos_com_Pessoal</v>
      </c>
    </row>
    <row r="1155" spans="1:16" ht="36" x14ac:dyDescent="0.2">
      <c r="A1155" s="374">
        <f t="shared" si="100"/>
        <v>1152</v>
      </c>
      <c r="B1155" s="358">
        <v>44616</v>
      </c>
      <c r="C1155" s="383">
        <v>44593</v>
      </c>
      <c r="D1155" s="360" t="s">
        <v>107</v>
      </c>
      <c r="E1155" s="360" t="s">
        <v>334</v>
      </c>
      <c r="F1155" s="361">
        <v>120</v>
      </c>
      <c r="G1155" s="360" t="s">
        <v>1869</v>
      </c>
      <c r="H1155" s="360" t="s">
        <v>127</v>
      </c>
      <c r="I1155" s="364" t="s">
        <v>1870</v>
      </c>
      <c r="J1155" s="363" t="s">
        <v>629</v>
      </c>
      <c r="K1155" s="364" t="s">
        <v>1235</v>
      </c>
      <c r="L1155" s="363">
        <v>357637365</v>
      </c>
      <c r="M1155" s="382">
        <v>44616</v>
      </c>
      <c r="N1155" s="70">
        <f t="shared" si="97"/>
        <v>2</v>
      </c>
      <c r="O1155" s="70">
        <f t="shared" si="98"/>
        <v>2</v>
      </c>
      <c r="P1155" s="135" t="str">
        <f t="shared" si="99"/>
        <v>Gastos_Gerais</v>
      </c>
    </row>
    <row r="1156" spans="1:16" ht="36" x14ac:dyDescent="0.2">
      <c r="A1156" s="374">
        <f t="shared" si="100"/>
        <v>1153</v>
      </c>
      <c r="B1156" s="358">
        <v>44616</v>
      </c>
      <c r="C1156" s="383">
        <v>44593</v>
      </c>
      <c r="D1156" s="360" t="s">
        <v>107</v>
      </c>
      <c r="E1156" s="360" t="s">
        <v>334</v>
      </c>
      <c r="F1156" s="361">
        <v>120</v>
      </c>
      <c r="G1156" s="360" t="s">
        <v>1871</v>
      </c>
      <c r="H1156" s="360" t="s">
        <v>127</v>
      </c>
      <c r="I1156" s="364" t="s">
        <v>1493</v>
      </c>
      <c r="J1156" s="363" t="s">
        <v>629</v>
      </c>
      <c r="K1156" s="364" t="s">
        <v>1235</v>
      </c>
      <c r="L1156" s="363">
        <v>357637365</v>
      </c>
      <c r="M1156" s="382">
        <v>44616</v>
      </c>
      <c r="N1156" s="70">
        <f t="shared" si="97"/>
        <v>2</v>
      </c>
      <c r="O1156" s="70">
        <f t="shared" si="98"/>
        <v>2</v>
      </c>
      <c r="P1156" s="135" t="str">
        <f t="shared" si="99"/>
        <v>Gastos_Gerais</v>
      </c>
    </row>
    <row r="1157" spans="1:16" ht="25.5" x14ac:dyDescent="0.2">
      <c r="A1157" s="374">
        <f t="shared" si="100"/>
        <v>1154</v>
      </c>
      <c r="B1157" s="358">
        <v>44616</v>
      </c>
      <c r="C1157" s="383">
        <v>44593</v>
      </c>
      <c r="D1157" s="360" t="s">
        <v>96</v>
      </c>
      <c r="E1157" s="360" t="s">
        <v>179</v>
      </c>
      <c r="F1157" s="361">
        <v>462.24</v>
      </c>
      <c r="G1157" s="360" t="s">
        <v>851</v>
      </c>
      <c r="H1157" s="360" t="s">
        <v>123</v>
      </c>
      <c r="I1157" s="364" t="s">
        <v>1872</v>
      </c>
      <c r="J1157" s="363" t="s">
        <v>629</v>
      </c>
      <c r="K1157" s="364" t="s">
        <v>1235</v>
      </c>
      <c r="L1157" s="363">
        <v>357637365</v>
      </c>
      <c r="M1157" s="382">
        <v>44616</v>
      </c>
      <c r="N1157" s="70">
        <f t="shared" si="97"/>
        <v>2</v>
      </c>
      <c r="O1157" s="70">
        <f t="shared" si="98"/>
        <v>2</v>
      </c>
      <c r="P1157" s="135" t="str">
        <f t="shared" si="99"/>
        <v>Gastos_com_Pessoal</v>
      </c>
    </row>
    <row r="1158" spans="1:16" ht="25.5" x14ac:dyDescent="0.2">
      <c r="A1158" s="374">
        <f t="shared" si="100"/>
        <v>1155</v>
      </c>
      <c r="B1158" s="358">
        <v>44616</v>
      </c>
      <c r="C1158" s="383">
        <v>44593</v>
      </c>
      <c r="D1158" s="360" t="s">
        <v>96</v>
      </c>
      <c r="E1158" s="360" t="s">
        <v>181</v>
      </c>
      <c r="F1158" s="361">
        <v>1694.86</v>
      </c>
      <c r="G1158" s="360" t="s">
        <v>758</v>
      </c>
      <c r="H1158" s="360" t="s">
        <v>123</v>
      </c>
      <c r="I1158" s="364" t="s">
        <v>1872</v>
      </c>
      <c r="J1158" s="363" t="s">
        <v>629</v>
      </c>
      <c r="K1158" s="364" t="s">
        <v>1235</v>
      </c>
      <c r="L1158" s="363">
        <v>357637365</v>
      </c>
      <c r="M1158" s="382">
        <v>44616</v>
      </c>
      <c r="N1158" s="70">
        <f t="shared" si="97"/>
        <v>2</v>
      </c>
      <c r="O1158" s="70">
        <f t="shared" si="98"/>
        <v>2</v>
      </c>
      <c r="P1158" s="135" t="str">
        <f t="shared" si="99"/>
        <v>Gastos_com_Pessoal</v>
      </c>
    </row>
    <row r="1159" spans="1:16" ht="25.5" x14ac:dyDescent="0.2">
      <c r="A1159" s="374">
        <f t="shared" si="100"/>
        <v>1156</v>
      </c>
      <c r="B1159" s="358">
        <v>44616</v>
      </c>
      <c r="C1159" s="383">
        <v>44593</v>
      </c>
      <c r="D1159" s="360" t="s">
        <v>96</v>
      </c>
      <c r="E1159" s="360" t="s">
        <v>183</v>
      </c>
      <c r="F1159" s="361">
        <v>564.95000000000005</v>
      </c>
      <c r="G1159" s="360" t="s">
        <v>760</v>
      </c>
      <c r="H1159" s="360" t="s">
        <v>123</v>
      </c>
      <c r="I1159" s="364" t="s">
        <v>1872</v>
      </c>
      <c r="J1159" s="363" t="s">
        <v>629</v>
      </c>
      <c r="K1159" s="364" t="s">
        <v>1235</v>
      </c>
      <c r="L1159" s="363">
        <v>357637365</v>
      </c>
      <c r="M1159" s="382">
        <v>44616</v>
      </c>
      <c r="N1159" s="70">
        <f t="shared" si="97"/>
        <v>2</v>
      </c>
      <c r="O1159" s="70">
        <f t="shared" si="98"/>
        <v>2</v>
      </c>
      <c r="P1159" s="135" t="str">
        <f t="shared" si="99"/>
        <v>Gastos_com_Pessoal</v>
      </c>
    </row>
    <row r="1160" spans="1:16" ht="36" x14ac:dyDescent="0.2">
      <c r="A1160" s="374">
        <f t="shared" si="100"/>
        <v>1157</v>
      </c>
      <c r="B1160" s="358">
        <v>44616</v>
      </c>
      <c r="C1160" s="383">
        <v>44593</v>
      </c>
      <c r="D1160" s="360" t="s">
        <v>96</v>
      </c>
      <c r="E1160" s="360" t="s">
        <v>185</v>
      </c>
      <c r="F1160" s="361">
        <v>3082.19</v>
      </c>
      <c r="G1160" s="360" t="s">
        <v>761</v>
      </c>
      <c r="H1160" s="360" t="s">
        <v>123</v>
      </c>
      <c r="I1160" s="364" t="s">
        <v>1872</v>
      </c>
      <c r="J1160" s="363" t="s">
        <v>629</v>
      </c>
      <c r="K1160" s="364" t="s">
        <v>1235</v>
      </c>
      <c r="L1160" s="363">
        <v>357637365</v>
      </c>
      <c r="M1160" s="382">
        <v>44616</v>
      </c>
      <c r="N1160" s="70">
        <f t="shared" si="97"/>
        <v>2</v>
      </c>
      <c r="O1160" s="70">
        <f t="shared" si="98"/>
        <v>2</v>
      </c>
      <c r="P1160" s="135" t="str">
        <f t="shared" si="99"/>
        <v>Gastos_com_Pessoal</v>
      </c>
    </row>
    <row r="1161" spans="1:16" ht="25.5" x14ac:dyDescent="0.2">
      <c r="A1161" s="374">
        <f t="shared" si="100"/>
        <v>1158</v>
      </c>
      <c r="B1161" s="358">
        <v>44616</v>
      </c>
      <c r="C1161" s="383">
        <v>44593</v>
      </c>
      <c r="D1161" s="360" t="s">
        <v>96</v>
      </c>
      <c r="E1161" s="360" t="s">
        <v>179</v>
      </c>
      <c r="F1161" s="361">
        <v>78.89</v>
      </c>
      <c r="G1161" s="360" t="s">
        <v>851</v>
      </c>
      <c r="H1161" s="360" t="s">
        <v>131</v>
      </c>
      <c r="I1161" s="364" t="s">
        <v>1873</v>
      </c>
      <c r="J1161" s="363" t="s">
        <v>629</v>
      </c>
      <c r="K1161" s="364" t="s">
        <v>1235</v>
      </c>
      <c r="L1161" s="363">
        <v>357637365</v>
      </c>
      <c r="M1161" s="382">
        <v>44616</v>
      </c>
      <c r="N1161" s="70">
        <f t="shared" si="97"/>
        <v>2</v>
      </c>
      <c r="O1161" s="70">
        <f t="shared" si="98"/>
        <v>2</v>
      </c>
      <c r="P1161" s="135" t="str">
        <f t="shared" si="99"/>
        <v>Gastos_com_Pessoal</v>
      </c>
    </row>
    <row r="1162" spans="1:16" ht="25.5" x14ac:dyDescent="0.2">
      <c r="A1162" s="374">
        <f t="shared" si="100"/>
        <v>1159</v>
      </c>
      <c r="B1162" s="358">
        <v>44616</v>
      </c>
      <c r="C1162" s="383">
        <v>44593</v>
      </c>
      <c r="D1162" s="360" t="s">
        <v>96</v>
      </c>
      <c r="E1162" s="360" t="s">
        <v>181</v>
      </c>
      <c r="F1162" s="361">
        <v>110.9</v>
      </c>
      <c r="G1162" s="360" t="s">
        <v>758</v>
      </c>
      <c r="H1162" s="360" t="s">
        <v>131</v>
      </c>
      <c r="I1162" s="364" t="s">
        <v>1873</v>
      </c>
      <c r="J1162" s="363" t="s">
        <v>629</v>
      </c>
      <c r="K1162" s="364" t="s">
        <v>1235</v>
      </c>
      <c r="L1162" s="363">
        <v>357637365</v>
      </c>
      <c r="M1162" s="382">
        <v>44616</v>
      </c>
      <c r="N1162" s="70">
        <f t="shared" si="97"/>
        <v>2</v>
      </c>
      <c r="O1162" s="70">
        <f t="shared" si="98"/>
        <v>2</v>
      </c>
      <c r="P1162" s="135" t="str">
        <f t="shared" si="99"/>
        <v>Gastos_com_Pessoal</v>
      </c>
    </row>
    <row r="1163" spans="1:16" ht="25.5" x14ac:dyDescent="0.2">
      <c r="A1163" s="374">
        <f t="shared" si="100"/>
        <v>1160</v>
      </c>
      <c r="B1163" s="358">
        <v>44616</v>
      </c>
      <c r="C1163" s="383">
        <v>44593</v>
      </c>
      <c r="D1163" s="360" t="s">
        <v>96</v>
      </c>
      <c r="E1163" s="360" t="s">
        <v>183</v>
      </c>
      <c r="F1163" s="361">
        <v>36.97</v>
      </c>
      <c r="G1163" s="360" t="s">
        <v>760</v>
      </c>
      <c r="H1163" s="360" t="s">
        <v>131</v>
      </c>
      <c r="I1163" s="364" t="s">
        <v>1873</v>
      </c>
      <c r="J1163" s="363" t="s">
        <v>629</v>
      </c>
      <c r="K1163" s="364" t="s">
        <v>1235</v>
      </c>
      <c r="L1163" s="363">
        <v>357637365</v>
      </c>
      <c r="M1163" s="382">
        <v>44616</v>
      </c>
      <c r="N1163" s="70">
        <f t="shared" si="97"/>
        <v>2</v>
      </c>
      <c r="O1163" s="70">
        <f t="shared" si="98"/>
        <v>2</v>
      </c>
      <c r="P1163" s="135" t="str">
        <f t="shared" si="99"/>
        <v>Gastos_com_Pessoal</v>
      </c>
    </row>
    <row r="1164" spans="1:16" ht="36" x14ac:dyDescent="0.2">
      <c r="A1164" s="374">
        <f t="shared" si="100"/>
        <v>1161</v>
      </c>
      <c r="B1164" s="358">
        <v>44616</v>
      </c>
      <c r="C1164" s="383">
        <v>44593</v>
      </c>
      <c r="D1164" s="360" t="s">
        <v>96</v>
      </c>
      <c r="E1164" s="360" t="s">
        <v>185</v>
      </c>
      <c r="F1164" s="361">
        <v>310.5</v>
      </c>
      <c r="G1164" s="360" t="s">
        <v>761</v>
      </c>
      <c r="H1164" s="360" t="s">
        <v>131</v>
      </c>
      <c r="I1164" s="364" t="s">
        <v>1873</v>
      </c>
      <c r="J1164" s="363" t="s">
        <v>629</v>
      </c>
      <c r="K1164" s="364" t="s">
        <v>1235</v>
      </c>
      <c r="L1164" s="363">
        <v>357637365</v>
      </c>
      <c r="M1164" s="382">
        <v>44616</v>
      </c>
      <c r="N1164" s="70">
        <f t="shared" si="97"/>
        <v>2</v>
      </c>
      <c r="O1164" s="70">
        <f t="shared" si="98"/>
        <v>2</v>
      </c>
      <c r="P1164" s="135" t="str">
        <f t="shared" si="99"/>
        <v>Gastos_com_Pessoal</v>
      </c>
    </row>
    <row r="1165" spans="1:16" ht="25.5" x14ac:dyDescent="0.2">
      <c r="A1165" s="374">
        <f t="shared" si="100"/>
        <v>1162</v>
      </c>
      <c r="B1165" s="358">
        <v>44616</v>
      </c>
      <c r="C1165" s="383">
        <v>44593</v>
      </c>
      <c r="D1165" s="360" t="s">
        <v>107</v>
      </c>
      <c r="E1165" s="360" t="s">
        <v>334</v>
      </c>
      <c r="F1165" s="361">
        <v>9.1999999999999993</v>
      </c>
      <c r="G1165" s="360" t="s">
        <v>1874</v>
      </c>
      <c r="H1165" s="360" t="s">
        <v>127</v>
      </c>
      <c r="I1165" s="364" t="s">
        <v>1493</v>
      </c>
      <c r="J1165" s="363" t="s">
        <v>629</v>
      </c>
      <c r="K1165" s="364" t="s">
        <v>1235</v>
      </c>
      <c r="L1165" s="363">
        <v>357637365</v>
      </c>
      <c r="M1165" s="382">
        <v>44616</v>
      </c>
      <c r="N1165" s="70">
        <f t="shared" si="97"/>
        <v>2</v>
      </c>
      <c r="O1165" s="70">
        <f t="shared" si="98"/>
        <v>2</v>
      </c>
      <c r="P1165" s="135" t="str">
        <f t="shared" si="99"/>
        <v>Gastos_Gerais</v>
      </c>
    </row>
    <row r="1166" spans="1:16" ht="25.5" x14ac:dyDescent="0.2">
      <c r="A1166" s="374">
        <f t="shared" si="100"/>
        <v>1163</v>
      </c>
      <c r="B1166" s="358">
        <v>44616</v>
      </c>
      <c r="C1166" s="383">
        <v>44593</v>
      </c>
      <c r="D1166" s="360" t="s">
        <v>96</v>
      </c>
      <c r="E1166" s="360" t="s">
        <v>177</v>
      </c>
      <c r="F1166" s="361">
        <v>997.77</v>
      </c>
      <c r="G1166" s="360" t="s">
        <v>1321</v>
      </c>
      <c r="H1166" s="360" t="s">
        <v>123</v>
      </c>
      <c r="I1166" s="364" t="s">
        <v>1872</v>
      </c>
      <c r="J1166" s="363" t="s">
        <v>848</v>
      </c>
      <c r="K1166" s="364" t="s">
        <v>849</v>
      </c>
      <c r="L1166" s="363" t="s">
        <v>1875</v>
      </c>
      <c r="M1166" s="382">
        <v>44616</v>
      </c>
      <c r="N1166" s="70">
        <f t="shared" si="97"/>
        <v>2</v>
      </c>
      <c r="O1166" s="70">
        <f t="shared" si="98"/>
        <v>2</v>
      </c>
      <c r="P1166" s="135" t="str">
        <f t="shared" si="99"/>
        <v>Gastos_com_Pessoal</v>
      </c>
    </row>
    <row r="1167" spans="1:16" ht="25.5" x14ac:dyDescent="0.2">
      <c r="A1167" s="374">
        <f t="shared" si="100"/>
        <v>1164</v>
      </c>
      <c r="B1167" s="358">
        <v>44616</v>
      </c>
      <c r="C1167" s="383">
        <v>44593</v>
      </c>
      <c r="D1167" s="360" t="s">
        <v>107</v>
      </c>
      <c r="E1167" s="360" t="s">
        <v>292</v>
      </c>
      <c r="F1167" s="361">
        <v>247.8</v>
      </c>
      <c r="G1167" s="360" t="s">
        <v>1876</v>
      </c>
      <c r="H1167" s="360" t="s">
        <v>122</v>
      </c>
      <c r="I1167" s="364" t="s">
        <v>1877</v>
      </c>
      <c r="J1167" s="363" t="s">
        <v>1184</v>
      </c>
      <c r="K1167" s="364" t="s">
        <v>420</v>
      </c>
      <c r="L1167" s="363">
        <v>3643</v>
      </c>
      <c r="M1167" s="382">
        <v>44615</v>
      </c>
      <c r="N1167" s="70">
        <f t="shared" si="97"/>
        <v>2</v>
      </c>
      <c r="O1167" s="70">
        <f t="shared" si="98"/>
        <v>2</v>
      </c>
      <c r="P1167" s="135" t="str">
        <f t="shared" si="99"/>
        <v>Gastos_Gerais</v>
      </c>
    </row>
    <row r="1168" spans="1:16" ht="25.5" x14ac:dyDescent="0.2">
      <c r="A1168" s="374">
        <f t="shared" si="100"/>
        <v>1165</v>
      </c>
      <c r="B1168" s="358">
        <v>44617</v>
      </c>
      <c r="C1168" s="383">
        <v>44593</v>
      </c>
      <c r="D1168" s="360" t="s">
        <v>107</v>
      </c>
      <c r="E1168" s="360" t="s">
        <v>350</v>
      </c>
      <c r="F1168" s="361">
        <v>110</v>
      </c>
      <c r="G1168" s="360" t="s">
        <v>350</v>
      </c>
      <c r="H1168" s="360" t="s">
        <v>588</v>
      </c>
      <c r="I1168" s="364" t="s">
        <v>1878</v>
      </c>
      <c r="J1168" s="363" t="s">
        <v>609</v>
      </c>
      <c r="K1168" s="364" t="s">
        <v>420</v>
      </c>
      <c r="L1168" s="363">
        <v>48050</v>
      </c>
      <c r="M1168" s="382">
        <v>44607</v>
      </c>
      <c r="N1168" s="70">
        <f t="shared" si="97"/>
        <v>2</v>
      </c>
      <c r="O1168" s="70">
        <f t="shared" si="98"/>
        <v>2</v>
      </c>
      <c r="P1168" s="135" t="str">
        <f t="shared" si="99"/>
        <v>Gastos_Gerais</v>
      </c>
    </row>
    <row r="1169" spans="1:16" ht="36" x14ac:dyDescent="0.2">
      <c r="A1169" s="374">
        <f t="shared" si="100"/>
        <v>1166</v>
      </c>
      <c r="B1169" s="358">
        <v>44617</v>
      </c>
      <c r="C1169" s="383">
        <v>44593</v>
      </c>
      <c r="D1169" s="360" t="s">
        <v>96</v>
      </c>
      <c r="E1169" s="360" t="s">
        <v>196</v>
      </c>
      <c r="F1169" s="361">
        <v>717.75</v>
      </c>
      <c r="G1169" s="360" t="s">
        <v>1678</v>
      </c>
      <c r="H1169" s="360" t="s">
        <v>119</v>
      </c>
      <c r="I1169" s="364" t="s">
        <v>1057</v>
      </c>
      <c r="J1169" s="363" t="s">
        <v>609</v>
      </c>
      <c r="K1169" s="364" t="s">
        <v>609</v>
      </c>
      <c r="L1169" s="363" t="s">
        <v>1879</v>
      </c>
      <c r="M1169" s="382">
        <v>44617</v>
      </c>
      <c r="N1169" s="70">
        <f t="shared" si="97"/>
        <v>2</v>
      </c>
      <c r="O1169" s="70">
        <f t="shared" si="98"/>
        <v>2</v>
      </c>
      <c r="P1169" s="135" t="str">
        <f t="shared" si="99"/>
        <v>Gastos_com_Pessoal</v>
      </c>
    </row>
    <row r="1170" spans="1:16" ht="25.5" x14ac:dyDescent="0.2">
      <c r="A1170" s="374">
        <f t="shared" si="100"/>
        <v>1167</v>
      </c>
      <c r="B1170" s="358">
        <v>44617</v>
      </c>
      <c r="C1170" s="383">
        <v>44593</v>
      </c>
      <c r="D1170" s="360" t="s">
        <v>107</v>
      </c>
      <c r="E1170" s="360" t="s">
        <v>294</v>
      </c>
      <c r="F1170" s="361">
        <v>1063.8900000000001</v>
      </c>
      <c r="G1170" s="360" t="s">
        <v>1880</v>
      </c>
      <c r="H1170" s="360" t="s">
        <v>124</v>
      </c>
      <c r="I1170" s="364" t="s">
        <v>1881</v>
      </c>
      <c r="J1170" s="363" t="s">
        <v>609</v>
      </c>
      <c r="K1170" s="364" t="s">
        <v>420</v>
      </c>
      <c r="L1170" s="363">
        <v>63012</v>
      </c>
      <c r="M1170" s="382">
        <v>44613</v>
      </c>
      <c r="N1170" s="70">
        <f t="shared" si="97"/>
        <v>2</v>
      </c>
      <c r="O1170" s="70">
        <f t="shared" si="98"/>
        <v>2</v>
      </c>
      <c r="P1170" s="135" t="str">
        <f t="shared" si="99"/>
        <v>Gastos_Gerais</v>
      </c>
    </row>
    <row r="1171" spans="1:16" ht="38.25" x14ac:dyDescent="0.2">
      <c r="A1171" s="374">
        <f t="shared" si="100"/>
        <v>1168</v>
      </c>
      <c r="B1171" s="370">
        <v>44617</v>
      </c>
      <c r="C1171" s="371">
        <v>44593</v>
      </c>
      <c r="D1171" s="362" t="s">
        <v>109</v>
      </c>
      <c r="E1171" s="362" t="s">
        <v>375</v>
      </c>
      <c r="F1171" s="372">
        <v>2651.42</v>
      </c>
      <c r="G1171" s="362" t="s">
        <v>1882</v>
      </c>
      <c r="H1171" s="362" t="s">
        <v>121</v>
      </c>
      <c r="I1171" s="364" t="s">
        <v>1150</v>
      </c>
      <c r="J1171" s="364" t="s">
        <v>609</v>
      </c>
      <c r="K1171" s="364" t="s">
        <v>420</v>
      </c>
      <c r="L1171" s="363">
        <v>94</v>
      </c>
      <c r="M1171" s="382">
        <v>44614</v>
      </c>
      <c r="N1171" s="70">
        <f t="shared" si="97"/>
        <v>2</v>
      </c>
      <c r="O1171" s="70">
        <f t="shared" si="98"/>
        <v>2</v>
      </c>
      <c r="P1171" s="135" t="str">
        <f t="shared" si="99"/>
        <v>Aquisição_de_Bens_Permanentes</v>
      </c>
    </row>
    <row r="1172" spans="1:16" ht="25.5" x14ac:dyDescent="0.2">
      <c r="A1172" s="374">
        <f t="shared" si="100"/>
        <v>1169</v>
      </c>
      <c r="B1172" s="358">
        <v>44617</v>
      </c>
      <c r="C1172" s="383">
        <v>44593</v>
      </c>
      <c r="D1172" s="360" t="s">
        <v>107</v>
      </c>
      <c r="E1172" s="360" t="s">
        <v>360</v>
      </c>
      <c r="F1172" s="361">
        <v>3806.18</v>
      </c>
      <c r="G1172" s="360" t="s">
        <v>1883</v>
      </c>
      <c r="H1172" s="360" t="s">
        <v>121</v>
      </c>
      <c r="I1172" s="364" t="s">
        <v>1150</v>
      </c>
      <c r="J1172" s="363" t="s">
        <v>609</v>
      </c>
      <c r="K1172" s="364" t="s">
        <v>420</v>
      </c>
      <c r="L1172" s="363">
        <v>94</v>
      </c>
      <c r="M1172" s="382">
        <v>44614</v>
      </c>
      <c r="N1172" s="70">
        <f t="shared" si="97"/>
        <v>2</v>
      </c>
      <c r="O1172" s="70">
        <f t="shared" si="98"/>
        <v>2</v>
      </c>
      <c r="P1172" s="135" t="str">
        <f t="shared" si="99"/>
        <v>Gastos_Gerais</v>
      </c>
    </row>
    <row r="1173" spans="1:16" ht="25.5" x14ac:dyDescent="0.2">
      <c r="A1173" s="374">
        <f t="shared" si="100"/>
        <v>1170</v>
      </c>
      <c r="B1173" s="358">
        <v>44617</v>
      </c>
      <c r="C1173" s="383">
        <v>44593</v>
      </c>
      <c r="D1173" s="360" t="s">
        <v>107</v>
      </c>
      <c r="E1173" s="360" t="s">
        <v>224</v>
      </c>
      <c r="F1173" s="361">
        <v>9528.43</v>
      </c>
      <c r="G1173" s="360" t="s">
        <v>649</v>
      </c>
      <c r="H1173" s="360" t="s">
        <v>127</v>
      </c>
      <c r="I1173" s="364" t="s">
        <v>899</v>
      </c>
      <c r="J1173" s="363" t="s">
        <v>609</v>
      </c>
      <c r="K1173" s="364" t="s">
        <v>610</v>
      </c>
      <c r="L1173" s="363" t="s">
        <v>1884</v>
      </c>
      <c r="M1173" s="382">
        <v>44617</v>
      </c>
      <c r="N1173" s="70">
        <f t="shared" si="97"/>
        <v>2</v>
      </c>
      <c r="O1173" s="70">
        <f t="shared" si="98"/>
        <v>2</v>
      </c>
      <c r="P1173" s="135" t="str">
        <f t="shared" si="99"/>
        <v>Gastos_Gerais</v>
      </c>
    </row>
    <row r="1174" spans="1:16" ht="25.5" x14ac:dyDescent="0.2">
      <c r="A1174" s="374">
        <f t="shared" si="100"/>
        <v>1171</v>
      </c>
      <c r="B1174" s="358">
        <v>44617</v>
      </c>
      <c r="C1174" s="383">
        <v>44593</v>
      </c>
      <c r="D1174" s="360" t="s">
        <v>107</v>
      </c>
      <c r="E1174" s="360" t="s">
        <v>328</v>
      </c>
      <c r="F1174" s="395">
        <v>20355</v>
      </c>
      <c r="G1174" s="360" t="s">
        <v>1885</v>
      </c>
      <c r="H1174" s="360" t="s">
        <v>119</v>
      </c>
      <c r="I1174" s="364" t="s">
        <v>1644</v>
      </c>
      <c r="J1174" s="363" t="s">
        <v>609</v>
      </c>
      <c r="K1174" s="364" t="s">
        <v>420</v>
      </c>
      <c r="L1174" s="363">
        <v>11487</v>
      </c>
      <c r="M1174" s="382">
        <v>44617</v>
      </c>
      <c r="N1174" s="70">
        <f t="shared" si="97"/>
        <v>2</v>
      </c>
      <c r="O1174" s="70">
        <f t="shared" si="98"/>
        <v>2</v>
      </c>
      <c r="P1174" s="135" t="str">
        <f t="shared" si="99"/>
        <v>Gastos_Gerais</v>
      </c>
    </row>
    <row r="1175" spans="1:16" ht="25.5" x14ac:dyDescent="0.2">
      <c r="A1175" s="374">
        <f t="shared" si="100"/>
        <v>1172</v>
      </c>
      <c r="B1175" s="358">
        <v>44617</v>
      </c>
      <c r="C1175" s="383">
        <v>44593</v>
      </c>
      <c r="D1175" s="360" t="s">
        <v>107</v>
      </c>
      <c r="E1175" s="360" t="s">
        <v>320</v>
      </c>
      <c r="F1175" s="361">
        <v>1000</v>
      </c>
      <c r="G1175" s="360" t="s">
        <v>843</v>
      </c>
      <c r="H1175" s="360" t="s">
        <v>123</v>
      </c>
      <c r="I1175" s="364" t="s">
        <v>626</v>
      </c>
      <c r="J1175" s="363" t="s">
        <v>609</v>
      </c>
      <c r="K1175" s="364" t="s">
        <v>609</v>
      </c>
      <c r="L1175" s="363" t="s">
        <v>1886</v>
      </c>
      <c r="M1175" s="382">
        <v>44617</v>
      </c>
      <c r="N1175" s="70">
        <f t="shared" ref="N1175:N1215" si="101">IF(B1175=0,0,IF(YEAR(B1175)=$O$1,MONTH(B1175)-$N$1+1,(YEAR(B1175)-$O$1)*12-$N$1+1+MONTH(B1175)))</f>
        <v>2</v>
      </c>
      <c r="O1175" s="70">
        <f t="shared" ref="O1175:O1215" si="102">IF(C1175=0,0,IF(YEAR(C1175)=$O$1,MONTH(C1175)-$N$1+1,(YEAR(C1175)-$O$1)*12-$N$1+1+MONTH(C1175)))</f>
        <v>2</v>
      </c>
      <c r="P1175" s="135" t="str">
        <f t="shared" ref="P1175:P1215" si="103">SUBSTITUTE(D1175," ","_")</f>
        <v>Gastos_Gerais</v>
      </c>
    </row>
    <row r="1176" spans="1:16" ht="25.5" x14ac:dyDescent="0.2">
      <c r="A1176" s="374">
        <f t="shared" si="100"/>
        <v>1173</v>
      </c>
      <c r="B1176" s="358">
        <v>44617</v>
      </c>
      <c r="C1176" s="383">
        <v>44593</v>
      </c>
      <c r="D1176" s="360" t="s">
        <v>107</v>
      </c>
      <c r="E1176" s="360" t="s">
        <v>320</v>
      </c>
      <c r="F1176" s="361">
        <v>1000</v>
      </c>
      <c r="G1176" s="360" t="s">
        <v>935</v>
      </c>
      <c r="H1176" s="360" t="s">
        <v>128</v>
      </c>
      <c r="I1176" s="364" t="s">
        <v>626</v>
      </c>
      <c r="J1176" s="363" t="s">
        <v>609</v>
      </c>
      <c r="K1176" s="364" t="s">
        <v>609</v>
      </c>
      <c r="L1176" s="363" t="s">
        <v>1887</v>
      </c>
      <c r="M1176" s="382">
        <v>44617</v>
      </c>
      <c r="N1176" s="70">
        <f t="shared" si="101"/>
        <v>2</v>
      </c>
      <c r="O1176" s="70">
        <f t="shared" si="102"/>
        <v>2</v>
      </c>
      <c r="P1176" s="135" t="str">
        <f t="shared" si="103"/>
        <v>Gastos_Gerais</v>
      </c>
    </row>
    <row r="1177" spans="1:16" ht="25.5" x14ac:dyDescent="0.2">
      <c r="A1177" s="374">
        <f t="shared" si="100"/>
        <v>1174</v>
      </c>
      <c r="B1177" s="358">
        <v>44617</v>
      </c>
      <c r="C1177" s="383">
        <v>44593</v>
      </c>
      <c r="D1177" s="360" t="s">
        <v>107</v>
      </c>
      <c r="E1177" s="360" t="s">
        <v>358</v>
      </c>
      <c r="F1177" s="361">
        <v>1312.35</v>
      </c>
      <c r="G1177" s="360" t="s">
        <v>1443</v>
      </c>
      <c r="H1177" s="360" t="s">
        <v>127</v>
      </c>
      <c r="I1177" s="364" t="s">
        <v>1888</v>
      </c>
      <c r="J1177" s="363" t="s">
        <v>609</v>
      </c>
      <c r="K1177" s="364" t="s">
        <v>420</v>
      </c>
      <c r="L1177" s="363">
        <v>193832</v>
      </c>
      <c r="M1177" s="382">
        <v>44613</v>
      </c>
      <c r="N1177" s="70">
        <f t="shared" si="101"/>
        <v>2</v>
      </c>
      <c r="O1177" s="70">
        <f t="shared" si="102"/>
        <v>2</v>
      </c>
      <c r="P1177" s="135" t="str">
        <f t="shared" si="103"/>
        <v>Gastos_Gerais</v>
      </c>
    </row>
    <row r="1178" spans="1:16" ht="25.5" x14ac:dyDescent="0.2">
      <c r="A1178" s="374">
        <f t="shared" si="100"/>
        <v>1175</v>
      </c>
      <c r="B1178" s="358">
        <v>44617</v>
      </c>
      <c r="C1178" s="383">
        <v>44562</v>
      </c>
      <c r="D1178" s="360" t="s">
        <v>107</v>
      </c>
      <c r="E1178" s="360" t="s">
        <v>226</v>
      </c>
      <c r="F1178" s="361">
        <v>123.17</v>
      </c>
      <c r="G1178" s="360" t="s">
        <v>1602</v>
      </c>
      <c r="H1178" s="360" t="s">
        <v>131</v>
      </c>
      <c r="I1178" s="364" t="s">
        <v>654</v>
      </c>
      <c r="J1178" s="363" t="s">
        <v>609</v>
      </c>
      <c r="K1178" s="364" t="s">
        <v>610</v>
      </c>
      <c r="L1178" s="363" t="s">
        <v>1889</v>
      </c>
      <c r="M1178" s="382">
        <v>44617</v>
      </c>
      <c r="N1178" s="70">
        <f t="shared" si="101"/>
        <v>2</v>
      </c>
      <c r="O1178" s="70">
        <f t="shared" si="102"/>
        <v>1</v>
      </c>
      <c r="P1178" s="135" t="str">
        <f t="shared" si="103"/>
        <v>Gastos_Gerais</v>
      </c>
    </row>
    <row r="1179" spans="1:16" ht="25.5" x14ac:dyDescent="0.2">
      <c r="A1179" s="374">
        <f t="shared" si="100"/>
        <v>1176</v>
      </c>
      <c r="B1179" s="358">
        <v>44617</v>
      </c>
      <c r="C1179" s="383">
        <v>44593</v>
      </c>
      <c r="D1179" s="360" t="s">
        <v>107</v>
      </c>
      <c r="E1179" s="360" t="s">
        <v>252</v>
      </c>
      <c r="F1179" s="361">
        <v>3200</v>
      </c>
      <c r="G1179" s="360" t="s">
        <v>1890</v>
      </c>
      <c r="H1179" s="360" t="s">
        <v>122</v>
      </c>
      <c r="I1179" s="364" t="s">
        <v>1891</v>
      </c>
      <c r="J1179" s="363" t="s">
        <v>609</v>
      </c>
      <c r="K1179" s="364" t="s">
        <v>420</v>
      </c>
      <c r="L1179" s="363">
        <v>2022130</v>
      </c>
      <c r="M1179" s="382">
        <v>44614</v>
      </c>
      <c r="N1179" s="70">
        <f t="shared" si="101"/>
        <v>2</v>
      </c>
      <c r="O1179" s="70">
        <f t="shared" si="102"/>
        <v>2</v>
      </c>
      <c r="P1179" s="135" t="str">
        <f t="shared" si="103"/>
        <v>Gastos_Gerais</v>
      </c>
    </row>
    <row r="1180" spans="1:16" ht="25.5" x14ac:dyDescent="0.2">
      <c r="A1180" s="374">
        <f t="shared" si="100"/>
        <v>1177</v>
      </c>
      <c r="B1180" s="358">
        <v>44617</v>
      </c>
      <c r="C1180" s="383">
        <v>44593</v>
      </c>
      <c r="D1180" s="360" t="s">
        <v>107</v>
      </c>
      <c r="E1180" s="360" t="s">
        <v>358</v>
      </c>
      <c r="F1180" s="361">
        <v>209.8</v>
      </c>
      <c r="G1180" s="360" t="s">
        <v>1892</v>
      </c>
      <c r="H1180" s="360" t="s">
        <v>132</v>
      </c>
      <c r="I1180" s="364" t="s">
        <v>1893</v>
      </c>
      <c r="J1180" s="363" t="s">
        <v>609</v>
      </c>
      <c r="K1180" s="364" t="s">
        <v>420</v>
      </c>
      <c r="L1180" s="363">
        <v>53087</v>
      </c>
      <c r="M1180" s="382">
        <v>44593</v>
      </c>
      <c r="N1180" s="70">
        <f t="shared" si="101"/>
        <v>2</v>
      </c>
      <c r="O1180" s="70">
        <f t="shared" si="102"/>
        <v>2</v>
      </c>
      <c r="P1180" s="135" t="str">
        <f t="shared" si="103"/>
        <v>Gastos_Gerais</v>
      </c>
    </row>
    <row r="1181" spans="1:16" ht="25.5" x14ac:dyDescent="0.2">
      <c r="A1181" s="374">
        <f t="shared" si="100"/>
        <v>1178</v>
      </c>
      <c r="B1181" s="370">
        <v>44617</v>
      </c>
      <c r="C1181" s="371">
        <v>44593</v>
      </c>
      <c r="D1181" s="362" t="s">
        <v>107</v>
      </c>
      <c r="E1181" s="362" t="s">
        <v>370</v>
      </c>
      <c r="F1181" s="372">
        <v>635</v>
      </c>
      <c r="G1181" s="362" t="s">
        <v>1894</v>
      </c>
      <c r="H1181" s="362" t="s">
        <v>122</v>
      </c>
      <c r="I1181" s="364" t="s">
        <v>1895</v>
      </c>
      <c r="J1181" s="363" t="s">
        <v>609</v>
      </c>
      <c r="K1181" s="364" t="s">
        <v>420</v>
      </c>
      <c r="L1181" s="363">
        <v>202223</v>
      </c>
      <c r="M1181" s="382">
        <v>44593</v>
      </c>
      <c r="N1181" s="70">
        <f t="shared" si="101"/>
        <v>2</v>
      </c>
      <c r="O1181" s="70">
        <f t="shared" si="102"/>
        <v>2</v>
      </c>
      <c r="P1181" s="135" t="str">
        <f t="shared" si="103"/>
        <v>Gastos_Gerais</v>
      </c>
    </row>
    <row r="1182" spans="1:16" ht="25.5" x14ac:dyDescent="0.2">
      <c r="A1182" s="374">
        <f t="shared" si="100"/>
        <v>1179</v>
      </c>
      <c r="B1182" s="358">
        <v>44617</v>
      </c>
      <c r="C1182" s="383">
        <v>44593</v>
      </c>
      <c r="D1182" s="360" t="s">
        <v>107</v>
      </c>
      <c r="E1182" s="360" t="s">
        <v>334</v>
      </c>
      <c r="F1182" s="361">
        <v>556</v>
      </c>
      <c r="G1182" s="360" t="s">
        <v>1896</v>
      </c>
      <c r="H1182" s="360" t="s">
        <v>120</v>
      </c>
      <c r="I1182" s="364" t="s">
        <v>1897</v>
      </c>
      <c r="J1182" s="363" t="s">
        <v>609</v>
      </c>
      <c r="K1182" s="364" t="s">
        <v>420</v>
      </c>
      <c r="L1182" s="363">
        <v>2022538</v>
      </c>
      <c r="M1182" s="382">
        <v>44606</v>
      </c>
      <c r="N1182" s="70">
        <f t="shared" si="101"/>
        <v>2</v>
      </c>
      <c r="O1182" s="70">
        <f t="shared" si="102"/>
        <v>2</v>
      </c>
      <c r="P1182" s="135" t="str">
        <f t="shared" si="103"/>
        <v>Gastos_Gerais</v>
      </c>
    </row>
    <row r="1183" spans="1:16" ht="36" x14ac:dyDescent="0.2">
      <c r="A1183" s="374">
        <f t="shared" ref="A1183:A2466" si="104">IF(B1183="","",ROW()-ROW($A$3))</f>
        <v>1180</v>
      </c>
      <c r="B1183" s="358">
        <v>44617</v>
      </c>
      <c r="C1183" s="383">
        <v>44593</v>
      </c>
      <c r="D1183" s="360" t="s">
        <v>107</v>
      </c>
      <c r="E1183" s="360" t="s">
        <v>397</v>
      </c>
      <c r="F1183" s="361">
        <v>480</v>
      </c>
      <c r="G1183" s="360" t="s">
        <v>1898</v>
      </c>
      <c r="H1183" s="360" t="s">
        <v>122</v>
      </c>
      <c r="I1183" s="364" t="s">
        <v>1895</v>
      </c>
      <c r="J1183" s="363" t="s">
        <v>609</v>
      </c>
      <c r="K1183" s="364" t="s">
        <v>420</v>
      </c>
      <c r="L1183" s="363">
        <v>11074</v>
      </c>
      <c r="M1183" s="382">
        <v>44596</v>
      </c>
      <c r="N1183" s="70">
        <f t="shared" si="101"/>
        <v>2</v>
      </c>
      <c r="O1183" s="70">
        <f t="shared" si="102"/>
        <v>2</v>
      </c>
      <c r="P1183" s="135" t="str">
        <f t="shared" si="103"/>
        <v>Gastos_Gerais</v>
      </c>
    </row>
    <row r="1184" spans="1:16" ht="25.5" x14ac:dyDescent="0.2">
      <c r="A1184" s="374">
        <f t="shared" si="104"/>
        <v>1181</v>
      </c>
      <c r="B1184" s="358">
        <v>44617</v>
      </c>
      <c r="C1184" s="383">
        <v>44593</v>
      </c>
      <c r="D1184" s="360" t="s">
        <v>107</v>
      </c>
      <c r="E1184" s="360" t="s">
        <v>300</v>
      </c>
      <c r="F1184" s="361">
        <v>1279.75</v>
      </c>
      <c r="G1184" s="360" t="s">
        <v>1384</v>
      </c>
      <c r="H1184" s="360" t="s">
        <v>120</v>
      </c>
      <c r="I1184" s="364" t="s">
        <v>772</v>
      </c>
      <c r="J1184" s="363" t="s">
        <v>609</v>
      </c>
      <c r="K1184" s="364" t="s">
        <v>420</v>
      </c>
      <c r="L1184" s="363">
        <v>141294</v>
      </c>
      <c r="M1184" s="382">
        <v>44600</v>
      </c>
      <c r="N1184" s="70">
        <f t="shared" si="101"/>
        <v>2</v>
      </c>
      <c r="O1184" s="70">
        <f t="shared" si="102"/>
        <v>2</v>
      </c>
      <c r="P1184" s="135" t="str">
        <f t="shared" si="103"/>
        <v>Gastos_Gerais</v>
      </c>
    </row>
    <row r="1185" spans="1:16" ht="25.5" x14ac:dyDescent="0.2">
      <c r="A1185" s="374">
        <f t="shared" si="104"/>
        <v>1182</v>
      </c>
      <c r="B1185" s="358">
        <v>44617</v>
      </c>
      <c r="C1185" s="383">
        <v>44593</v>
      </c>
      <c r="D1185" s="360" t="s">
        <v>107</v>
      </c>
      <c r="E1185" s="360" t="s">
        <v>252</v>
      </c>
      <c r="F1185" s="361">
        <v>307.64999999999998</v>
      </c>
      <c r="G1185" s="360" t="s">
        <v>1899</v>
      </c>
      <c r="H1185" s="360" t="s">
        <v>121</v>
      </c>
      <c r="I1185" s="364" t="s">
        <v>991</v>
      </c>
      <c r="J1185" s="363" t="s">
        <v>609</v>
      </c>
      <c r="K1185" s="364" t="s">
        <v>420</v>
      </c>
      <c r="L1185" s="363">
        <v>202286</v>
      </c>
      <c r="M1185" s="382">
        <v>44613</v>
      </c>
      <c r="N1185" s="70">
        <f t="shared" si="101"/>
        <v>2</v>
      </c>
      <c r="O1185" s="70">
        <f t="shared" si="102"/>
        <v>2</v>
      </c>
      <c r="P1185" s="135" t="str">
        <f t="shared" si="103"/>
        <v>Gastos_Gerais</v>
      </c>
    </row>
    <row r="1186" spans="1:16" ht="25.5" x14ac:dyDescent="0.2">
      <c r="A1186" s="374">
        <f t="shared" si="104"/>
        <v>1183</v>
      </c>
      <c r="B1186" s="358">
        <v>44617</v>
      </c>
      <c r="C1186" s="383">
        <v>44593</v>
      </c>
      <c r="D1186" s="360" t="s">
        <v>107</v>
      </c>
      <c r="E1186" s="360" t="s">
        <v>300</v>
      </c>
      <c r="F1186" s="361">
        <v>227.45</v>
      </c>
      <c r="G1186" s="360" t="s">
        <v>1900</v>
      </c>
      <c r="H1186" s="360" t="s">
        <v>121</v>
      </c>
      <c r="I1186" s="364" t="s">
        <v>620</v>
      </c>
      <c r="J1186" s="363" t="s">
        <v>609</v>
      </c>
      <c r="K1186" s="364" t="s">
        <v>420</v>
      </c>
      <c r="L1186" s="363">
        <v>30567</v>
      </c>
      <c r="M1186" s="382">
        <v>44615</v>
      </c>
      <c r="N1186" s="70">
        <f t="shared" si="101"/>
        <v>2</v>
      </c>
      <c r="O1186" s="70">
        <f t="shared" si="102"/>
        <v>2</v>
      </c>
      <c r="P1186" s="135" t="str">
        <f t="shared" si="103"/>
        <v>Gastos_Gerais</v>
      </c>
    </row>
    <row r="1187" spans="1:16" ht="48" x14ac:dyDescent="0.2">
      <c r="A1187" s="374">
        <f t="shared" si="104"/>
        <v>1184</v>
      </c>
      <c r="B1187" s="358">
        <v>44617</v>
      </c>
      <c r="C1187" s="383">
        <v>44593</v>
      </c>
      <c r="D1187" s="360" t="s">
        <v>107</v>
      </c>
      <c r="E1187" s="360" t="s">
        <v>290</v>
      </c>
      <c r="F1187" s="395">
        <v>422.4</v>
      </c>
      <c r="G1187" s="360" t="s">
        <v>1901</v>
      </c>
      <c r="H1187" s="360" t="s">
        <v>119</v>
      </c>
      <c r="I1187" s="364" t="s">
        <v>1902</v>
      </c>
      <c r="J1187" s="363" t="s">
        <v>609</v>
      </c>
      <c r="K1187" s="364" t="s">
        <v>420</v>
      </c>
      <c r="L1187" s="363">
        <v>3137</v>
      </c>
      <c r="M1187" s="382">
        <v>44595</v>
      </c>
      <c r="N1187" s="70">
        <f t="shared" si="101"/>
        <v>2</v>
      </c>
      <c r="O1187" s="70">
        <f t="shared" si="102"/>
        <v>2</v>
      </c>
      <c r="P1187" s="135" t="str">
        <f t="shared" si="103"/>
        <v>Gastos_Gerais</v>
      </c>
    </row>
    <row r="1188" spans="1:16" ht="38.25" x14ac:dyDescent="0.2">
      <c r="A1188" s="374">
        <f t="shared" si="104"/>
        <v>1185</v>
      </c>
      <c r="B1188" s="370">
        <v>44617</v>
      </c>
      <c r="C1188" s="371">
        <v>44593</v>
      </c>
      <c r="D1188" s="362" t="s">
        <v>109</v>
      </c>
      <c r="E1188" s="362" t="s">
        <v>375</v>
      </c>
      <c r="F1188" s="372">
        <v>7562</v>
      </c>
      <c r="G1188" s="362" t="s">
        <v>1903</v>
      </c>
      <c r="H1188" s="362" t="s">
        <v>122</v>
      </c>
      <c r="I1188" s="364" t="s">
        <v>1891</v>
      </c>
      <c r="J1188" s="364" t="s">
        <v>609</v>
      </c>
      <c r="K1188" s="364" t="s">
        <v>420</v>
      </c>
      <c r="L1188" s="363">
        <v>1721</v>
      </c>
      <c r="M1188" s="382">
        <v>44614</v>
      </c>
      <c r="N1188" s="70">
        <f t="shared" si="101"/>
        <v>2</v>
      </c>
      <c r="O1188" s="70">
        <f t="shared" si="102"/>
        <v>2</v>
      </c>
      <c r="P1188" s="135" t="str">
        <f t="shared" si="103"/>
        <v>Aquisição_de_Bens_Permanentes</v>
      </c>
    </row>
    <row r="1189" spans="1:16" ht="25.5" x14ac:dyDescent="0.2">
      <c r="A1189" s="374">
        <f t="shared" si="104"/>
        <v>1186</v>
      </c>
      <c r="B1189" s="358">
        <v>44617</v>
      </c>
      <c r="C1189" s="383">
        <v>44593</v>
      </c>
      <c r="D1189" s="360" t="s">
        <v>107</v>
      </c>
      <c r="E1189" s="360" t="s">
        <v>252</v>
      </c>
      <c r="F1189" s="361">
        <v>900</v>
      </c>
      <c r="G1189" s="360" t="s">
        <v>1899</v>
      </c>
      <c r="H1189" s="360" t="s">
        <v>122</v>
      </c>
      <c r="I1189" s="364" t="s">
        <v>1891</v>
      </c>
      <c r="J1189" s="363" t="s">
        <v>609</v>
      </c>
      <c r="K1189" s="364" t="s">
        <v>420</v>
      </c>
      <c r="L1189" s="363">
        <v>2022129</v>
      </c>
      <c r="M1189" s="382">
        <v>44614</v>
      </c>
      <c r="N1189" s="70">
        <f t="shared" si="101"/>
        <v>2</v>
      </c>
      <c r="O1189" s="70">
        <f t="shared" si="102"/>
        <v>2</v>
      </c>
      <c r="P1189" s="135" t="str">
        <f t="shared" si="103"/>
        <v>Gastos_Gerais</v>
      </c>
    </row>
    <row r="1190" spans="1:16" ht="38.25" x14ac:dyDescent="0.2">
      <c r="A1190" s="374">
        <f t="shared" si="104"/>
        <v>1187</v>
      </c>
      <c r="B1190" s="358">
        <v>44617</v>
      </c>
      <c r="C1190" s="383">
        <v>44593</v>
      </c>
      <c r="D1190" s="360" t="s">
        <v>109</v>
      </c>
      <c r="E1190" s="360" t="s">
        <v>375</v>
      </c>
      <c r="F1190" s="361">
        <v>7123</v>
      </c>
      <c r="G1190" s="360" t="s">
        <v>1904</v>
      </c>
      <c r="H1190" s="360" t="s">
        <v>132</v>
      </c>
      <c r="I1190" s="364" t="s">
        <v>1891</v>
      </c>
      <c r="J1190" s="363" t="s">
        <v>609</v>
      </c>
      <c r="K1190" s="364" t="s">
        <v>420</v>
      </c>
      <c r="L1190" s="363">
        <v>1722</v>
      </c>
      <c r="M1190" s="382">
        <v>44614</v>
      </c>
      <c r="N1190" s="70">
        <f t="shared" si="101"/>
        <v>2</v>
      </c>
      <c r="O1190" s="70">
        <f t="shared" si="102"/>
        <v>2</v>
      </c>
      <c r="P1190" s="135" t="str">
        <f t="shared" si="103"/>
        <v>Aquisição_de_Bens_Permanentes</v>
      </c>
    </row>
    <row r="1191" spans="1:16" ht="25.5" x14ac:dyDescent="0.2">
      <c r="A1191" s="374">
        <f t="shared" si="104"/>
        <v>1188</v>
      </c>
      <c r="B1191" s="358">
        <v>44617</v>
      </c>
      <c r="C1191" s="383">
        <v>44593</v>
      </c>
      <c r="D1191" s="360" t="s">
        <v>107</v>
      </c>
      <c r="E1191" s="360" t="s">
        <v>252</v>
      </c>
      <c r="F1191" s="361">
        <v>2900</v>
      </c>
      <c r="G1191" s="360" t="s">
        <v>1899</v>
      </c>
      <c r="H1191" s="360" t="s">
        <v>132</v>
      </c>
      <c r="I1191" s="364" t="s">
        <v>1891</v>
      </c>
      <c r="J1191" s="363" t="s">
        <v>609</v>
      </c>
      <c r="K1191" s="364" t="s">
        <v>420</v>
      </c>
      <c r="L1191" s="363">
        <v>2022131</v>
      </c>
      <c r="M1191" s="382">
        <v>44614</v>
      </c>
      <c r="N1191" s="70">
        <f t="shared" si="101"/>
        <v>2</v>
      </c>
      <c r="O1191" s="70">
        <f t="shared" si="102"/>
        <v>2</v>
      </c>
      <c r="P1191" s="135" t="str">
        <f t="shared" si="103"/>
        <v>Gastos_Gerais</v>
      </c>
    </row>
    <row r="1192" spans="1:16" ht="25.5" x14ac:dyDescent="0.2">
      <c r="A1192" s="374">
        <f t="shared" si="104"/>
        <v>1189</v>
      </c>
      <c r="B1192" s="358">
        <v>44617</v>
      </c>
      <c r="C1192" s="383">
        <v>44593</v>
      </c>
      <c r="D1192" s="360" t="s">
        <v>107</v>
      </c>
      <c r="E1192" s="360" t="s">
        <v>224</v>
      </c>
      <c r="F1192" s="361">
        <v>2746.56</v>
      </c>
      <c r="G1192" s="360" t="s">
        <v>649</v>
      </c>
      <c r="H1192" s="360" t="s">
        <v>127</v>
      </c>
      <c r="I1192" s="364" t="s">
        <v>899</v>
      </c>
      <c r="J1192" s="363" t="s">
        <v>609</v>
      </c>
      <c r="K1192" s="364" t="s">
        <v>610</v>
      </c>
      <c r="L1192" s="363" t="s">
        <v>1905</v>
      </c>
      <c r="M1192" s="382">
        <v>44614</v>
      </c>
      <c r="N1192" s="70">
        <f t="shared" si="101"/>
        <v>2</v>
      </c>
      <c r="O1192" s="70">
        <f t="shared" si="102"/>
        <v>2</v>
      </c>
      <c r="P1192" s="135" t="str">
        <f t="shared" si="103"/>
        <v>Gastos_Gerais</v>
      </c>
    </row>
    <row r="1193" spans="1:16" ht="38.25" x14ac:dyDescent="0.2">
      <c r="A1193" s="374">
        <f t="shared" si="104"/>
        <v>1190</v>
      </c>
      <c r="B1193" s="370">
        <v>44617</v>
      </c>
      <c r="C1193" s="371">
        <v>44593</v>
      </c>
      <c r="D1193" s="362" t="s">
        <v>109</v>
      </c>
      <c r="E1193" s="362" t="s">
        <v>401</v>
      </c>
      <c r="F1193" s="372">
        <v>1169.4000000000001</v>
      </c>
      <c r="G1193" s="362" t="s">
        <v>1906</v>
      </c>
      <c r="H1193" s="362" t="s">
        <v>588</v>
      </c>
      <c r="I1193" s="364" t="s">
        <v>452</v>
      </c>
      <c r="J1193" s="363" t="s">
        <v>609</v>
      </c>
      <c r="K1193" s="364" t="s">
        <v>420</v>
      </c>
      <c r="L1193" s="363">
        <v>700</v>
      </c>
      <c r="M1193" s="382">
        <v>44609</v>
      </c>
      <c r="N1193" s="70">
        <f t="shared" si="101"/>
        <v>2</v>
      </c>
      <c r="O1193" s="70">
        <f t="shared" si="102"/>
        <v>2</v>
      </c>
      <c r="P1193" s="135" t="str">
        <f t="shared" si="103"/>
        <v>Aquisição_de_Bens_Permanentes</v>
      </c>
    </row>
    <row r="1194" spans="1:16" ht="25.5" x14ac:dyDescent="0.2">
      <c r="A1194" s="374">
        <f t="shared" si="104"/>
        <v>1191</v>
      </c>
      <c r="B1194" s="358">
        <v>44617</v>
      </c>
      <c r="C1194" s="383">
        <v>44593</v>
      </c>
      <c r="D1194" s="360" t="s">
        <v>107</v>
      </c>
      <c r="E1194" s="360" t="s">
        <v>360</v>
      </c>
      <c r="F1194" s="361">
        <v>2890.24</v>
      </c>
      <c r="G1194" s="360" t="s">
        <v>1907</v>
      </c>
      <c r="H1194" s="360" t="s">
        <v>588</v>
      </c>
      <c r="I1194" s="364" t="s">
        <v>452</v>
      </c>
      <c r="J1194" s="363" t="s">
        <v>609</v>
      </c>
      <c r="K1194" s="364" t="s">
        <v>420</v>
      </c>
      <c r="L1194" s="363">
        <v>700</v>
      </c>
      <c r="M1194" s="382">
        <v>44609</v>
      </c>
      <c r="N1194" s="70">
        <f t="shared" si="101"/>
        <v>2</v>
      </c>
      <c r="O1194" s="70">
        <f t="shared" si="102"/>
        <v>2</v>
      </c>
      <c r="P1194" s="135" t="str">
        <f t="shared" si="103"/>
        <v>Gastos_Gerais</v>
      </c>
    </row>
    <row r="1195" spans="1:16" ht="25.5" x14ac:dyDescent="0.2">
      <c r="A1195" s="374">
        <f t="shared" si="104"/>
        <v>1192</v>
      </c>
      <c r="B1195" s="358">
        <v>44617</v>
      </c>
      <c r="C1195" s="383">
        <v>44593</v>
      </c>
      <c r="D1195" s="360" t="s">
        <v>96</v>
      </c>
      <c r="E1195" s="360" t="s">
        <v>183</v>
      </c>
      <c r="F1195" s="361">
        <v>804.34</v>
      </c>
      <c r="G1195" s="360" t="s">
        <v>1908</v>
      </c>
      <c r="H1195" s="360" t="s">
        <v>121</v>
      </c>
      <c r="I1195" s="364" t="s">
        <v>1909</v>
      </c>
      <c r="J1195" s="363" t="s">
        <v>629</v>
      </c>
      <c r="K1195" s="364" t="s">
        <v>1235</v>
      </c>
      <c r="L1195" s="363">
        <v>557826148</v>
      </c>
      <c r="M1195" s="382">
        <v>44617</v>
      </c>
      <c r="N1195" s="70">
        <f t="shared" si="101"/>
        <v>2</v>
      </c>
      <c r="O1195" s="70">
        <f t="shared" si="102"/>
        <v>2</v>
      </c>
      <c r="P1195" s="135" t="str">
        <f t="shared" si="103"/>
        <v>Gastos_com_Pessoal</v>
      </c>
    </row>
    <row r="1196" spans="1:16" ht="25.5" x14ac:dyDescent="0.2">
      <c r="A1196" s="374">
        <f t="shared" si="104"/>
        <v>1193</v>
      </c>
      <c r="B1196" s="358">
        <v>44617</v>
      </c>
      <c r="C1196" s="383">
        <v>44593</v>
      </c>
      <c r="D1196" s="360" t="s">
        <v>96</v>
      </c>
      <c r="E1196" s="360" t="s">
        <v>181</v>
      </c>
      <c r="F1196" s="361">
        <v>2285.2399999999998</v>
      </c>
      <c r="G1196" s="360" t="s">
        <v>1910</v>
      </c>
      <c r="H1196" s="360" t="s">
        <v>121</v>
      </c>
      <c r="I1196" s="364" t="s">
        <v>1909</v>
      </c>
      <c r="J1196" s="363" t="s">
        <v>629</v>
      </c>
      <c r="K1196" s="364" t="s">
        <v>1235</v>
      </c>
      <c r="L1196" s="363">
        <v>557826148</v>
      </c>
      <c r="M1196" s="382">
        <v>44617</v>
      </c>
      <c r="N1196" s="70">
        <f t="shared" si="101"/>
        <v>2</v>
      </c>
      <c r="O1196" s="70">
        <f t="shared" si="102"/>
        <v>2</v>
      </c>
      <c r="P1196" s="135" t="str">
        <f t="shared" si="103"/>
        <v>Gastos_com_Pessoal</v>
      </c>
    </row>
    <row r="1197" spans="1:16" ht="25.5" x14ac:dyDescent="0.2">
      <c r="A1197" s="374">
        <f t="shared" si="104"/>
        <v>1194</v>
      </c>
      <c r="B1197" s="358">
        <v>44617</v>
      </c>
      <c r="C1197" s="383">
        <v>44593</v>
      </c>
      <c r="D1197" s="360" t="s">
        <v>96</v>
      </c>
      <c r="E1197" s="360" t="s">
        <v>183</v>
      </c>
      <c r="F1197" s="361">
        <v>839.78</v>
      </c>
      <c r="G1197" s="360" t="s">
        <v>1911</v>
      </c>
      <c r="H1197" s="360" t="s">
        <v>127</v>
      </c>
      <c r="I1197" s="364" t="s">
        <v>1912</v>
      </c>
      <c r="J1197" s="363" t="s">
        <v>629</v>
      </c>
      <c r="K1197" s="364" t="s">
        <v>1235</v>
      </c>
      <c r="L1197" s="363">
        <v>557826148</v>
      </c>
      <c r="M1197" s="382">
        <v>44617</v>
      </c>
      <c r="N1197" s="70">
        <f t="shared" si="101"/>
        <v>2</v>
      </c>
      <c r="O1197" s="70">
        <f t="shared" si="102"/>
        <v>2</v>
      </c>
      <c r="P1197" s="135" t="str">
        <f t="shared" si="103"/>
        <v>Gastos_com_Pessoal</v>
      </c>
    </row>
    <row r="1198" spans="1:16" ht="25.5" x14ac:dyDescent="0.2">
      <c r="A1198" s="374">
        <f t="shared" si="104"/>
        <v>1195</v>
      </c>
      <c r="B1198" s="358">
        <v>44617</v>
      </c>
      <c r="C1198" s="383">
        <v>44593</v>
      </c>
      <c r="D1198" s="360" t="s">
        <v>96</v>
      </c>
      <c r="E1198" s="360" t="s">
        <v>181</v>
      </c>
      <c r="F1198" s="361">
        <v>2398.6999999999998</v>
      </c>
      <c r="G1198" s="360" t="s">
        <v>1913</v>
      </c>
      <c r="H1198" s="360" t="s">
        <v>127</v>
      </c>
      <c r="I1198" s="364" t="s">
        <v>1912</v>
      </c>
      <c r="J1198" s="363" t="s">
        <v>629</v>
      </c>
      <c r="K1198" s="364" t="s">
        <v>1235</v>
      </c>
      <c r="L1198" s="363">
        <v>557826148</v>
      </c>
      <c r="M1198" s="382">
        <v>44617</v>
      </c>
      <c r="N1198" s="70">
        <f t="shared" si="101"/>
        <v>2</v>
      </c>
      <c r="O1198" s="70">
        <f t="shared" si="102"/>
        <v>2</v>
      </c>
      <c r="P1198" s="135" t="str">
        <f t="shared" si="103"/>
        <v>Gastos_com_Pessoal</v>
      </c>
    </row>
    <row r="1199" spans="1:16" ht="25.5" x14ac:dyDescent="0.2">
      <c r="A1199" s="374">
        <f t="shared" si="104"/>
        <v>1196</v>
      </c>
      <c r="B1199" s="358">
        <v>44617</v>
      </c>
      <c r="C1199" s="383">
        <v>44593</v>
      </c>
      <c r="D1199" s="360" t="s">
        <v>96</v>
      </c>
      <c r="E1199" s="360" t="s">
        <v>183</v>
      </c>
      <c r="F1199" s="361">
        <v>1088.3599999999999</v>
      </c>
      <c r="G1199" s="360" t="s">
        <v>1914</v>
      </c>
      <c r="H1199" s="360" t="s">
        <v>124</v>
      </c>
      <c r="I1199" s="364" t="s">
        <v>1661</v>
      </c>
      <c r="J1199" s="363" t="s">
        <v>629</v>
      </c>
      <c r="K1199" s="364" t="s">
        <v>1235</v>
      </c>
      <c r="L1199" s="363">
        <v>557826148</v>
      </c>
      <c r="M1199" s="382">
        <v>44617</v>
      </c>
      <c r="N1199" s="70">
        <f t="shared" si="101"/>
        <v>2</v>
      </c>
      <c r="O1199" s="70">
        <f t="shared" si="102"/>
        <v>2</v>
      </c>
      <c r="P1199" s="135" t="str">
        <f t="shared" si="103"/>
        <v>Gastos_com_Pessoal</v>
      </c>
    </row>
    <row r="1200" spans="1:16" ht="25.5" x14ac:dyDescent="0.2">
      <c r="A1200" s="374">
        <f t="shared" si="104"/>
        <v>1197</v>
      </c>
      <c r="B1200" s="358">
        <v>44617</v>
      </c>
      <c r="C1200" s="383">
        <v>44593</v>
      </c>
      <c r="D1200" s="360" t="s">
        <v>96</v>
      </c>
      <c r="E1200" s="360" t="s">
        <v>181</v>
      </c>
      <c r="F1200" s="361">
        <v>2921.79</v>
      </c>
      <c r="G1200" s="360" t="s">
        <v>1915</v>
      </c>
      <c r="H1200" s="360" t="s">
        <v>124</v>
      </c>
      <c r="I1200" s="364" t="s">
        <v>1661</v>
      </c>
      <c r="J1200" s="363" t="s">
        <v>629</v>
      </c>
      <c r="K1200" s="364" t="s">
        <v>1235</v>
      </c>
      <c r="L1200" s="363">
        <v>557826148</v>
      </c>
      <c r="M1200" s="382">
        <v>44617</v>
      </c>
      <c r="N1200" s="70">
        <f t="shared" si="101"/>
        <v>2</v>
      </c>
      <c r="O1200" s="70">
        <f t="shared" si="102"/>
        <v>2</v>
      </c>
      <c r="P1200" s="135" t="str">
        <f t="shared" si="103"/>
        <v>Gastos_com_Pessoal</v>
      </c>
    </row>
    <row r="1201" spans="1:16" ht="25.5" x14ac:dyDescent="0.2">
      <c r="A1201" s="374">
        <f t="shared" si="104"/>
        <v>1198</v>
      </c>
      <c r="B1201" s="358">
        <v>44617</v>
      </c>
      <c r="C1201" s="383">
        <v>44593</v>
      </c>
      <c r="D1201" s="360" t="s">
        <v>96</v>
      </c>
      <c r="E1201" s="360" t="s">
        <v>183</v>
      </c>
      <c r="F1201" s="361">
        <v>839.78</v>
      </c>
      <c r="G1201" s="360" t="s">
        <v>1916</v>
      </c>
      <c r="H1201" s="360" t="s">
        <v>127</v>
      </c>
      <c r="I1201" s="364" t="s">
        <v>1917</v>
      </c>
      <c r="J1201" s="363" t="s">
        <v>629</v>
      </c>
      <c r="K1201" s="364" t="s">
        <v>1235</v>
      </c>
      <c r="L1201" s="363">
        <v>557826148</v>
      </c>
      <c r="M1201" s="382">
        <v>44617</v>
      </c>
      <c r="N1201" s="70">
        <f t="shared" si="101"/>
        <v>2</v>
      </c>
      <c r="O1201" s="70">
        <f t="shared" si="102"/>
        <v>2</v>
      </c>
      <c r="P1201" s="135" t="str">
        <f t="shared" si="103"/>
        <v>Gastos_com_Pessoal</v>
      </c>
    </row>
    <row r="1202" spans="1:16" ht="25.5" x14ac:dyDescent="0.2">
      <c r="A1202" s="374">
        <f t="shared" si="104"/>
        <v>1199</v>
      </c>
      <c r="B1202" s="358">
        <v>44617</v>
      </c>
      <c r="C1202" s="383">
        <v>44593</v>
      </c>
      <c r="D1202" s="360" t="s">
        <v>96</v>
      </c>
      <c r="E1202" s="360" t="s">
        <v>181</v>
      </c>
      <c r="F1202" s="361">
        <v>2370.2600000000002</v>
      </c>
      <c r="G1202" s="360" t="s">
        <v>1918</v>
      </c>
      <c r="H1202" s="360" t="s">
        <v>127</v>
      </c>
      <c r="I1202" s="364" t="s">
        <v>1917</v>
      </c>
      <c r="J1202" s="363" t="s">
        <v>629</v>
      </c>
      <c r="K1202" s="364" t="s">
        <v>1235</v>
      </c>
      <c r="L1202" s="363">
        <v>557826148</v>
      </c>
      <c r="M1202" s="382">
        <v>44617</v>
      </c>
      <c r="N1202" s="70">
        <f t="shared" si="101"/>
        <v>2</v>
      </c>
      <c r="O1202" s="70">
        <f t="shared" si="102"/>
        <v>2</v>
      </c>
      <c r="P1202" s="135" t="str">
        <f t="shared" si="103"/>
        <v>Gastos_com_Pessoal</v>
      </c>
    </row>
    <row r="1203" spans="1:16" ht="25.5" x14ac:dyDescent="0.2">
      <c r="A1203" s="374">
        <f t="shared" si="104"/>
        <v>1200</v>
      </c>
      <c r="B1203" s="358">
        <v>44617</v>
      </c>
      <c r="C1203" s="383">
        <v>44593</v>
      </c>
      <c r="D1203" s="360" t="s">
        <v>96</v>
      </c>
      <c r="E1203" s="360" t="s">
        <v>183</v>
      </c>
      <c r="F1203" s="361">
        <v>830.31</v>
      </c>
      <c r="G1203" s="360" t="s">
        <v>1919</v>
      </c>
      <c r="H1203" s="360" t="s">
        <v>121</v>
      </c>
      <c r="I1203" s="364" t="s">
        <v>1920</v>
      </c>
      <c r="J1203" s="363" t="s">
        <v>629</v>
      </c>
      <c r="K1203" s="364" t="s">
        <v>1235</v>
      </c>
      <c r="L1203" s="363">
        <v>557826148</v>
      </c>
      <c r="M1203" s="382">
        <v>44617</v>
      </c>
      <c r="N1203" s="70">
        <f t="shared" si="101"/>
        <v>2</v>
      </c>
      <c r="O1203" s="70">
        <f t="shared" si="102"/>
        <v>2</v>
      </c>
      <c r="P1203" s="135" t="str">
        <f t="shared" si="103"/>
        <v>Gastos_com_Pessoal</v>
      </c>
    </row>
    <row r="1204" spans="1:16" ht="25.5" x14ac:dyDescent="0.2">
      <c r="A1204" s="374">
        <f t="shared" si="104"/>
        <v>1201</v>
      </c>
      <c r="B1204" s="358">
        <v>44617</v>
      </c>
      <c r="C1204" s="383">
        <v>44593</v>
      </c>
      <c r="D1204" s="360" t="s">
        <v>96</v>
      </c>
      <c r="E1204" s="360" t="s">
        <v>181</v>
      </c>
      <c r="F1204" s="361">
        <v>2376.0300000000002</v>
      </c>
      <c r="G1204" s="360" t="s">
        <v>1921</v>
      </c>
      <c r="H1204" s="360" t="s">
        <v>121</v>
      </c>
      <c r="I1204" s="364" t="s">
        <v>1920</v>
      </c>
      <c r="J1204" s="363" t="s">
        <v>629</v>
      </c>
      <c r="K1204" s="364" t="s">
        <v>1235</v>
      </c>
      <c r="L1204" s="363">
        <v>557826148</v>
      </c>
      <c r="M1204" s="382">
        <v>44617</v>
      </c>
      <c r="N1204" s="70">
        <f t="shared" si="101"/>
        <v>2</v>
      </c>
      <c r="O1204" s="70">
        <f t="shared" si="102"/>
        <v>2</v>
      </c>
      <c r="P1204" s="135" t="str">
        <f t="shared" si="103"/>
        <v>Gastos_com_Pessoal</v>
      </c>
    </row>
    <row r="1205" spans="1:16" ht="25.5" x14ac:dyDescent="0.2">
      <c r="A1205" s="374">
        <f t="shared" si="104"/>
        <v>1202</v>
      </c>
      <c r="B1205" s="358">
        <v>44617</v>
      </c>
      <c r="C1205" s="383">
        <v>44593</v>
      </c>
      <c r="D1205" s="360" t="s">
        <v>96</v>
      </c>
      <c r="E1205" s="360" t="s">
        <v>183</v>
      </c>
      <c r="F1205" s="361">
        <v>818.1</v>
      </c>
      <c r="G1205" s="360" t="s">
        <v>1922</v>
      </c>
      <c r="H1205" s="360" t="s">
        <v>123</v>
      </c>
      <c r="I1205" s="364" t="s">
        <v>1923</v>
      </c>
      <c r="J1205" s="363" t="s">
        <v>629</v>
      </c>
      <c r="K1205" s="364" t="s">
        <v>1235</v>
      </c>
      <c r="L1205" s="363">
        <v>557826148</v>
      </c>
      <c r="M1205" s="382">
        <v>44617</v>
      </c>
      <c r="N1205" s="70">
        <f t="shared" si="101"/>
        <v>2</v>
      </c>
      <c r="O1205" s="70">
        <f t="shared" si="102"/>
        <v>2</v>
      </c>
      <c r="P1205" s="135" t="str">
        <f t="shared" si="103"/>
        <v>Gastos_com_Pessoal</v>
      </c>
    </row>
    <row r="1206" spans="1:16" ht="25.5" x14ac:dyDescent="0.2">
      <c r="A1206" s="374">
        <f t="shared" si="104"/>
        <v>1203</v>
      </c>
      <c r="B1206" s="358">
        <v>44617</v>
      </c>
      <c r="C1206" s="383">
        <v>44593</v>
      </c>
      <c r="D1206" s="360" t="s">
        <v>96</v>
      </c>
      <c r="E1206" s="360" t="s">
        <v>181</v>
      </c>
      <c r="F1206" s="361">
        <v>2318.1799999999998</v>
      </c>
      <c r="G1206" s="360" t="s">
        <v>1924</v>
      </c>
      <c r="H1206" s="360" t="s">
        <v>123</v>
      </c>
      <c r="I1206" s="364" t="s">
        <v>1923</v>
      </c>
      <c r="J1206" s="363" t="s">
        <v>629</v>
      </c>
      <c r="K1206" s="364" t="s">
        <v>1235</v>
      </c>
      <c r="L1206" s="363">
        <v>557826148</v>
      </c>
      <c r="M1206" s="382">
        <v>44617</v>
      </c>
      <c r="N1206" s="70">
        <f t="shared" si="101"/>
        <v>2</v>
      </c>
      <c r="O1206" s="70">
        <f t="shared" si="102"/>
        <v>2</v>
      </c>
      <c r="P1206" s="135" t="str">
        <f t="shared" si="103"/>
        <v>Gastos_com_Pessoal</v>
      </c>
    </row>
    <row r="1207" spans="1:16" ht="25.5" x14ac:dyDescent="0.2">
      <c r="A1207" s="374">
        <f t="shared" si="104"/>
        <v>1204</v>
      </c>
      <c r="B1207" s="358">
        <v>44617</v>
      </c>
      <c r="C1207" s="383">
        <v>44593</v>
      </c>
      <c r="D1207" s="360" t="s">
        <v>96</v>
      </c>
      <c r="E1207" s="360" t="s">
        <v>183</v>
      </c>
      <c r="F1207" s="361">
        <v>860.41</v>
      </c>
      <c r="G1207" s="360" t="s">
        <v>1925</v>
      </c>
      <c r="H1207" s="360" t="s">
        <v>122</v>
      </c>
      <c r="I1207" s="364" t="s">
        <v>1926</v>
      </c>
      <c r="J1207" s="363" t="s">
        <v>629</v>
      </c>
      <c r="K1207" s="364" t="s">
        <v>1235</v>
      </c>
      <c r="L1207" s="363">
        <v>557826148</v>
      </c>
      <c r="M1207" s="382">
        <v>44617</v>
      </c>
      <c r="N1207" s="70">
        <f t="shared" si="101"/>
        <v>2</v>
      </c>
      <c r="O1207" s="70">
        <f t="shared" si="102"/>
        <v>2</v>
      </c>
      <c r="P1207" s="135" t="str">
        <f t="shared" si="103"/>
        <v>Gastos_com_Pessoal</v>
      </c>
    </row>
    <row r="1208" spans="1:16" ht="25.5" x14ac:dyDescent="0.2">
      <c r="A1208" s="374">
        <f t="shared" si="104"/>
        <v>1205</v>
      </c>
      <c r="B1208" s="358">
        <v>44617</v>
      </c>
      <c r="C1208" s="383">
        <v>44593</v>
      </c>
      <c r="D1208" s="360" t="s">
        <v>96</v>
      </c>
      <c r="E1208" s="360" t="s">
        <v>181</v>
      </c>
      <c r="F1208" s="361">
        <v>2505.06</v>
      </c>
      <c r="G1208" s="360" t="s">
        <v>1927</v>
      </c>
      <c r="H1208" s="360" t="s">
        <v>122</v>
      </c>
      <c r="I1208" s="364" t="s">
        <v>1926</v>
      </c>
      <c r="J1208" s="363" t="s">
        <v>629</v>
      </c>
      <c r="K1208" s="364" t="s">
        <v>1235</v>
      </c>
      <c r="L1208" s="363">
        <v>557826148</v>
      </c>
      <c r="M1208" s="382">
        <v>44617</v>
      </c>
      <c r="N1208" s="70">
        <f t="shared" si="101"/>
        <v>2</v>
      </c>
      <c r="O1208" s="70">
        <f t="shared" si="102"/>
        <v>2</v>
      </c>
      <c r="P1208" s="135" t="str">
        <f t="shared" si="103"/>
        <v>Gastos_com_Pessoal</v>
      </c>
    </row>
    <row r="1209" spans="1:16" ht="25.5" x14ac:dyDescent="0.2">
      <c r="A1209" s="374">
        <f t="shared" si="104"/>
        <v>1206</v>
      </c>
      <c r="B1209" s="358">
        <v>44617</v>
      </c>
      <c r="C1209" s="383">
        <v>44593</v>
      </c>
      <c r="D1209" s="360" t="s">
        <v>96</v>
      </c>
      <c r="E1209" s="360" t="s">
        <v>183</v>
      </c>
      <c r="F1209" s="361">
        <v>847.65</v>
      </c>
      <c r="G1209" s="360" t="s">
        <v>1928</v>
      </c>
      <c r="H1209" s="360" t="s">
        <v>127</v>
      </c>
      <c r="I1209" s="364" t="s">
        <v>1929</v>
      </c>
      <c r="J1209" s="363" t="s">
        <v>629</v>
      </c>
      <c r="K1209" s="364" t="s">
        <v>1235</v>
      </c>
      <c r="L1209" s="363">
        <v>557826148</v>
      </c>
      <c r="M1209" s="382">
        <v>44617</v>
      </c>
      <c r="N1209" s="70">
        <f t="shared" si="101"/>
        <v>2</v>
      </c>
      <c r="O1209" s="70">
        <f t="shared" si="102"/>
        <v>2</v>
      </c>
      <c r="P1209" s="135" t="str">
        <f t="shared" si="103"/>
        <v>Gastos_com_Pessoal</v>
      </c>
    </row>
    <row r="1210" spans="1:16" ht="25.5" x14ac:dyDescent="0.2">
      <c r="A1210" s="374">
        <f t="shared" si="104"/>
        <v>1207</v>
      </c>
      <c r="B1210" s="358">
        <v>44617</v>
      </c>
      <c r="C1210" s="383">
        <v>44593</v>
      </c>
      <c r="D1210" s="360" t="s">
        <v>96</v>
      </c>
      <c r="E1210" s="360" t="s">
        <v>181</v>
      </c>
      <c r="F1210" s="361">
        <v>2417.4899999999998</v>
      </c>
      <c r="G1210" s="360" t="s">
        <v>1930</v>
      </c>
      <c r="H1210" s="360" t="s">
        <v>127</v>
      </c>
      <c r="I1210" s="364" t="s">
        <v>1929</v>
      </c>
      <c r="J1210" s="363" t="s">
        <v>629</v>
      </c>
      <c r="K1210" s="364" t="s">
        <v>1235</v>
      </c>
      <c r="L1210" s="363">
        <v>557826148</v>
      </c>
      <c r="M1210" s="382">
        <v>44617</v>
      </c>
      <c r="N1210" s="70">
        <f t="shared" si="101"/>
        <v>2</v>
      </c>
      <c r="O1210" s="70">
        <f t="shared" si="102"/>
        <v>2</v>
      </c>
      <c r="P1210" s="135" t="str">
        <f t="shared" si="103"/>
        <v>Gastos_com_Pessoal</v>
      </c>
    </row>
    <row r="1211" spans="1:16" ht="25.5" x14ac:dyDescent="0.2">
      <c r="A1211" s="374">
        <f t="shared" si="104"/>
        <v>1208</v>
      </c>
      <c r="B1211" s="358">
        <v>44617</v>
      </c>
      <c r="C1211" s="383">
        <v>44593</v>
      </c>
      <c r="D1211" s="360" t="s">
        <v>96</v>
      </c>
      <c r="E1211" s="360" t="s">
        <v>183</v>
      </c>
      <c r="F1211" s="361">
        <v>903.18</v>
      </c>
      <c r="G1211" s="360" t="s">
        <v>1931</v>
      </c>
      <c r="H1211" s="360" t="s">
        <v>122</v>
      </c>
      <c r="I1211" s="364" t="s">
        <v>1932</v>
      </c>
      <c r="J1211" s="363" t="s">
        <v>629</v>
      </c>
      <c r="K1211" s="364" t="s">
        <v>1235</v>
      </c>
      <c r="L1211" s="363">
        <v>557826148</v>
      </c>
      <c r="M1211" s="382">
        <v>44617</v>
      </c>
      <c r="N1211" s="70">
        <f t="shared" si="101"/>
        <v>2</v>
      </c>
      <c r="O1211" s="70">
        <f t="shared" si="102"/>
        <v>2</v>
      </c>
      <c r="P1211" s="135" t="str">
        <f t="shared" si="103"/>
        <v>Gastos_com_Pessoal</v>
      </c>
    </row>
    <row r="1212" spans="1:16" ht="25.5" x14ac:dyDescent="0.2">
      <c r="A1212" s="374">
        <f t="shared" si="104"/>
        <v>1209</v>
      </c>
      <c r="B1212" s="358">
        <v>44617</v>
      </c>
      <c r="C1212" s="383">
        <v>44593</v>
      </c>
      <c r="D1212" s="360" t="s">
        <v>96</v>
      </c>
      <c r="E1212" s="360" t="s">
        <v>181</v>
      </c>
      <c r="F1212" s="361">
        <v>2522.2600000000002</v>
      </c>
      <c r="G1212" s="360" t="s">
        <v>1933</v>
      </c>
      <c r="H1212" s="360" t="s">
        <v>122</v>
      </c>
      <c r="I1212" s="364" t="s">
        <v>1932</v>
      </c>
      <c r="J1212" s="363" t="s">
        <v>629</v>
      </c>
      <c r="K1212" s="364" t="s">
        <v>1235</v>
      </c>
      <c r="L1212" s="363">
        <v>557826148</v>
      </c>
      <c r="M1212" s="382">
        <v>44617</v>
      </c>
      <c r="N1212" s="70">
        <f t="shared" si="101"/>
        <v>2</v>
      </c>
      <c r="O1212" s="70">
        <f t="shared" si="102"/>
        <v>2</v>
      </c>
      <c r="P1212" s="135" t="str">
        <f t="shared" si="103"/>
        <v>Gastos_com_Pessoal</v>
      </c>
    </row>
    <row r="1213" spans="1:16" ht="25.5" x14ac:dyDescent="0.2">
      <c r="A1213" s="374">
        <f t="shared" si="104"/>
        <v>1210</v>
      </c>
      <c r="B1213" s="358">
        <v>44617</v>
      </c>
      <c r="C1213" s="383">
        <v>44593</v>
      </c>
      <c r="D1213" s="360" t="s">
        <v>96</v>
      </c>
      <c r="E1213" s="360" t="s">
        <v>183</v>
      </c>
      <c r="F1213" s="361">
        <v>882.27</v>
      </c>
      <c r="G1213" s="360" t="s">
        <v>1934</v>
      </c>
      <c r="H1213" s="360" t="s">
        <v>121</v>
      </c>
      <c r="I1213" s="364" t="s">
        <v>1935</v>
      </c>
      <c r="J1213" s="363" t="s">
        <v>629</v>
      </c>
      <c r="K1213" s="364" t="s">
        <v>1235</v>
      </c>
      <c r="L1213" s="363">
        <v>557826148</v>
      </c>
      <c r="M1213" s="382">
        <v>44617</v>
      </c>
      <c r="N1213" s="70">
        <f t="shared" si="101"/>
        <v>2</v>
      </c>
      <c r="O1213" s="70">
        <f t="shared" si="102"/>
        <v>2</v>
      </c>
      <c r="P1213" s="135" t="str">
        <f t="shared" si="103"/>
        <v>Gastos_com_Pessoal</v>
      </c>
    </row>
    <row r="1214" spans="1:16" ht="25.5" x14ac:dyDescent="0.2">
      <c r="A1214" s="374">
        <f t="shared" si="104"/>
        <v>1211</v>
      </c>
      <c r="B1214" s="358">
        <v>44617</v>
      </c>
      <c r="C1214" s="383">
        <v>44593</v>
      </c>
      <c r="D1214" s="360" t="s">
        <v>96</v>
      </c>
      <c r="E1214" s="360" t="s">
        <v>181</v>
      </c>
      <c r="F1214" s="361">
        <v>2581.71</v>
      </c>
      <c r="G1214" s="360" t="s">
        <v>1934</v>
      </c>
      <c r="H1214" s="360" t="s">
        <v>121</v>
      </c>
      <c r="I1214" s="364" t="s">
        <v>1935</v>
      </c>
      <c r="J1214" s="363" t="s">
        <v>629</v>
      </c>
      <c r="K1214" s="364" t="s">
        <v>1235</v>
      </c>
      <c r="L1214" s="363">
        <v>557826148</v>
      </c>
      <c r="M1214" s="382">
        <v>44617</v>
      </c>
      <c r="N1214" s="70">
        <f t="shared" si="101"/>
        <v>2</v>
      </c>
      <c r="O1214" s="70">
        <f t="shared" si="102"/>
        <v>2</v>
      </c>
      <c r="P1214" s="135" t="str">
        <f t="shared" si="103"/>
        <v>Gastos_com_Pessoal</v>
      </c>
    </row>
    <row r="1215" spans="1:16" ht="25.5" x14ac:dyDescent="0.2">
      <c r="A1215" s="374">
        <f t="shared" si="104"/>
        <v>1212</v>
      </c>
      <c r="B1215" s="358">
        <v>44617</v>
      </c>
      <c r="C1215" s="383">
        <v>44593</v>
      </c>
      <c r="D1215" s="360" t="s">
        <v>96</v>
      </c>
      <c r="E1215" s="360" t="s">
        <v>183</v>
      </c>
      <c r="F1215" s="361">
        <v>1095.8</v>
      </c>
      <c r="G1215" s="360" t="s">
        <v>1936</v>
      </c>
      <c r="H1215" s="360" t="s">
        <v>546</v>
      </c>
      <c r="I1215" s="364" t="s">
        <v>1937</v>
      </c>
      <c r="J1215" s="363" t="s">
        <v>629</v>
      </c>
      <c r="K1215" s="364" t="s">
        <v>1235</v>
      </c>
      <c r="L1215" s="363">
        <v>557826148</v>
      </c>
      <c r="M1215" s="382">
        <v>44617</v>
      </c>
      <c r="N1215" s="70">
        <f t="shared" si="101"/>
        <v>2</v>
      </c>
      <c r="O1215" s="70">
        <f t="shared" si="102"/>
        <v>2</v>
      </c>
      <c r="P1215" s="135" t="str">
        <f t="shared" si="103"/>
        <v>Gastos_com_Pessoal</v>
      </c>
    </row>
    <row r="1216" spans="1:16" ht="25.5" x14ac:dyDescent="0.2">
      <c r="A1216" s="374">
        <f t="shared" si="104"/>
        <v>1213</v>
      </c>
      <c r="B1216" s="358">
        <v>44617</v>
      </c>
      <c r="C1216" s="383">
        <v>44593</v>
      </c>
      <c r="D1216" s="360" t="s">
        <v>96</v>
      </c>
      <c r="E1216" s="360" t="s">
        <v>181</v>
      </c>
      <c r="F1216" s="361">
        <v>2937.23</v>
      </c>
      <c r="G1216" s="360" t="s">
        <v>1938</v>
      </c>
      <c r="H1216" s="360" t="s">
        <v>546</v>
      </c>
      <c r="I1216" s="364" t="s">
        <v>1937</v>
      </c>
      <c r="J1216" s="363" t="s">
        <v>629</v>
      </c>
      <c r="K1216" s="364" t="s">
        <v>1235</v>
      </c>
      <c r="L1216" s="363">
        <v>557826148</v>
      </c>
      <c r="M1216" s="382">
        <v>44617</v>
      </c>
      <c r="N1216" s="70">
        <f t="shared" ref="N1216:N1237" si="105">IF(B1216=0,0,IF(YEAR(B1216)=$O$1,MONTH(B1216)-$N$1+1,(YEAR(B1216)-$O$1)*12-$N$1+1+MONTH(B1216)))</f>
        <v>2</v>
      </c>
      <c r="O1216" s="70">
        <f t="shared" ref="O1216:O1237" si="106">IF(C1216=0,0,IF(YEAR(C1216)=$O$1,MONTH(C1216)-$N$1+1,(YEAR(C1216)-$O$1)*12-$N$1+1+MONTH(C1216)))</f>
        <v>2</v>
      </c>
      <c r="P1216" s="135" t="str">
        <f t="shared" ref="P1216:P1237" si="107">SUBSTITUTE(D1216," ","_")</f>
        <v>Gastos_com_Pessoal</v>
      </c>
    </row>
    <row r="1217" spans="1:16" ht="36" x14ac:dyDescent="0.2">
      <c r="A1217" s="374">
        <f t="shared" si="104"/>
        <v>1214</v>
      </c>
      <c r="B1217" s="358">
        <v>44617</v>
      </c>
      <c r="C1217" s="383">
        <v>44593</v>
      </c>
      <c r="D1217" s="360" t="s">
        <v>107</v>
      </c>
      <c r="E1217" s="360" t="s">
        <v>334</v>
      </c>
      <c r="F1217" s="361">
        <v>171.6</v>
      </c>
      <c r="G1217" s="360" t="s">
        <v>1939</v>
      </c>
      <c r="H1217" s="360" t="s">
        <v>126</v>
      </c>
      <c r="I1217" s="364" t="s">
        <v>1940</v>
      </c>
      <c r="J1217" s="363" t="s">
        <v>629</v>
      </c>
      <c r="K1217" s="364" t="s">
        <v>1235</v>
      </c>
      <c r="L1217" s="363">
        <v>557826148</v>
      </c>
      <c r="M1217" s="382">
        <v>44617</v>
      </c>
      <c r="N1217" s="70">
        <f t="shared" si="105"/>
        <v>2</v>
      </c>
      <c r="O1217" s="70">
        <f t="shared" si="106"/>
        <v>2</v>
      </c>
      <c r="P1217" s="135" t="str">
        <f t="shared" si="107"/>
        <v>Gastos_Gerais</v>
      </c>
    </row>
    <row r="1218" spans="1:16" ht="48" x14ac:dyDescent="0.2">
      <c r="A1218" s="374">
        <f t="shared" si="104"/>
        <v>1215</v>
      </c>
      <c r="B1218" s="358">
        <v>44617</v>
      </c>
      <c r="C1218" s="383">
        <v>44593</v>
      </c>
      <c r="D1218" s="360" t="s">
        <v>107</v>
      </c>
      <c r="E1218" s="360" t="s">
        <v>358</v>
      </c>
      <c r="F1218" s="361">
        <v>7.65</v>
      </c>
      <c r="G1218" s="360" t="s">
        <v>1941</v>
      </c>
      <c r="H1218" s="360" t="s">
        <v>124</v>
      </c>
      <c r="I1218" s="364" t="s">
        <v>1942</v>
      </c>
      <c r="J1218" s="363" t="s">
        <v>629</v>
      </c>
      <c r="K1218" s="364" t="s">
        <v>1235</v>
      </c>
      <c r="L1218" s="363">
        <v>557826148</v>
      </c>
      <c r="M1218" s="382">
        <v>44617</v>
      </c>
      <c r="N1218" s="70">
        <f t="shared" si="105"/>
        <v>2</v>
      </c>
      <c r="O1218" s="70">
        <f t="shared" si="106"/>
        <v>2</v>
      </c>
      <c r="P1218" s="135" t="str">
        <f t="shared" si="107"/>
        <v>Gastos_Gerais</v>
      </c>
    </row>
    <row r="1219" spans="1:16" ht="36" x14ac:dyDescent="0.2">
      <c r="A1219" s="374">
        <f t="shared" si="104"/>
        <v>1216</v>
      </c>
      <c r="B1219" s="358">
        <v>44617</v>
      </c>
      <c r="C1219" s="383">
        <v>44593</v>
      </c>
      <c r="D1219" s="360" t="s">
        <v>107</v>
      </c>
      <c r="E1219" s="360" t="s">
        <v>334</v>
      </c>
      <c r="F1219" s="361">
        <v>110</v>
      </c>
      <c r="G1219" s="360" t="s">
        <v>1943</v>
      </c>
      <c r="H1219" s="360" t="s">
        <v>126</v>
      </c>
      <c r="I1219" s="364" t="s">
        <v>1944</v>
      </c>
      <c r="J1219" s="363" t="s">
        <v>629</v>
      </c>
      <c r="K1219" s="364" t="s">
        <v>1235</v>
      </c>
      <c r="L1219" s="363">
        <v>557826148</v>
      </c>
      <c r="M1219" s="382">
        <v>44617</v>
      </c>
      <c r="N1219" s="70">
        <f t="shared" si="105"/>
        <v>2</v>
      </c>
      <c r="O1219" s="70">
        <f t="shared" si="106"/>
        <v>2</v>
      </c>
      <c r="P1219" s="135" t="str">
        <f t="shared" si="107"/>
        <v>Gastos_Gerais</v>
      </c>
    </row>
    <row r="1220" spans="1:16" ht="36" x14ac:dyDescent="0.2">
      <c r="A1220" s="374">
        <f t="shared" si="104"/>
        <v>1217</v>
      </c>
      <c r="B1220" s="358">
        <v>44617</v>
      </c>
      <c r="C1220" s="383">
        <v>44593</v>
      </c>
      <c r="D1220" s="360" t="s">
        <v>107</v>
      </c>
      <c r="E1220" s="360" t="s">
        <v>334</v>
      </c>
      <c r="F1220" s="361">
        <v>110</v>
      </c>
      <c r="G1220" s="360" t="s">
        <v>1945</v>
      </c>
      <c r="H1220" s="360" t="s">
        <v>126</v>
      </c>
      <c r="I1220" s="364" t="s">
        <v>1651</v>
      </c>
      <c r="J1220" s="363" t="s">
        <v>629</v>
      </c>
      <c r="K1220" s="364" t="s">
        <v>1235</v>
      </c>
      <c r="L1220" s="363">
        <v>557826148</v>
      </c>
      <c r="M1220" s="382">
        <v>44617</v>
      </c>
      <c r="N1220" s="70">
        <f t="shared" si="105"/>
        <v>2</v>
      </c>
      <c r="O1220" s="70">
        <f t="shared" si="106"/>
        <v>2</v>
      </c>
      <c r="P1220" s="135" t="str">
        <f t="shared" si="107"/>
        <v>Gastos_Gerais</v>
      </c>
    </row>
    <row r="1221" spans="1:16" ht="25.5" x14ac:dyDescent="0.2">
      <c r="A1221" s="374">
        <f t="shared" si="104"/>
        <v>1218</v>
      </c>
      <c r="B1221" s="358">
        <v>44617</v>
      </c>
      <c r="C1221" s="383">
        <v>44593</v>
      </c>
      <c r="D1221" s="360" t="s">
        <v>107</v>
      </c>
      <c r="E1221" s="360" t="s">
        <v>358</v>
      </c>
      <c r="F1221" s="361">
        <v>799.85</v>
      </c>
      <c r="G1221" s="360" t="s">
        <v>1443</v>
      </c>
      <c r="H1221" s="360" t="s">
        <v>126</v>
      </c>
      <c r="I1221" s="364" t="s">
        <v>631</v>
      </c>
      <c r="J1221" s="363" t="s">
        <v>1184</v>
      </c>
      <c r="K1221" s="364" t="s">
        <v>420</v>
      </c>
      <c r="L1221" s="363">
        <v>1</v>
      </c>
      <c r="M1221" s="382">
        <v>44616</v>
      </c>
      <c r="N1221" s="70">
        <f t="shared" si="105"/>
        <v>2</v>
      </c>
      <c r="O1221" s="70">
        <f t="shared" si="106"/>
        <v>2</v>
      </c>
      <c r="P1221" s="135" t="str">
        <f t="shared" si="107"/>
        <v>Gastos_Gerais</v>
      </c>
    </row>
    <row r="1222" spans="1:16" ht="25.5" x14ac:dyDescent="0.2">
      <c r="A1222" s="374">
        <f t="shared" si="104"/>
        <v>1219</v>
      </c>
      <c r="B1222" s="358">
        <v>44617</v>
      </c>
      <c r="C1222" s="383">
        <v>44593</v>
      </c>
      <c r="D1222" s="360" t="s">
        <v>107</v>
      </c>
      <c r="E1222" s="360" t="s">
        <v>310</v>
      </c>
      <c r="F1222" s="361">
        <v>244.3</v>
      </c>
      <c r="G1222" s="360" t="s">
        <v>1946</v>
      </c>
      <c r="H1222" s="360" t="s">
        <v>130</v>
      </c>
      <c r="I1222" s="364" t="s">
        <v>1947</v>
      </c>
      <c r="J1222" s="363" t="s">
        <v>1184</v>
      </c>
      <c r="K1222" s="364" t="s">
        <v>420</v>
      </c>
      <c r="L1222" s="363">
        <v>2187</v>
      </c>
      <c r="M1222" s="382">
        <v>44616</v>
      </c>
      <c r="N1222" s="70">
        <f t="shared" si="105"/>
        <v>2</v>
      </c>
      <c r="O1222" s="70">
        <f t="shared" si="106"/>
        <v>2</v>
      </c>
      <c r="P1222" s="135" t="str">
        <f t="shared" si="107"/>
        <v>Gastos_Gerais</v>
      </c>
    </row>
    <row r="1223" spans="1:16" ht="25.5" x14ac:dyDescent="0.2">
      <c r="A1223" s="374">
        <f t="shared" si="104"/>
        <v>1220</v>
      </c>
      <c r="B1223" s="358">
        <v>44617</v>
      </c>
      <c r="C1223" s="383">
        <v>44593</v>
      </c>
      <c r="D1223" s="360" t="s">
        <v>107</v>
      </c>
      <c r="E1223" s="360" t="s">
        <v>370</v>
      </c>
      <c r="F1223" s="361">
        <v>1460</v>
      </c>
      <c r="G1223" s="360" t="s">
        <v>1948</v>
      </c>
      <c r="H1223" s="360" t="s">
        <v>128</v>
      </c>
      <c r="I1223" s="364" t="s">
        <v>1949</v>
      </c>
      <c r="J1223" s="363" t="s">
        <v>1184</v>
      </c>
      <c r="K1223" s="364" t="s">
        <v>420</v>
      </c>
      <c r="L1223" s="363">
        <v>29</v>
      </c>
      <c r="M1223" s="382">
        <v>44617</v>
      </c>
      <c r="N1223" s="70">
        <f t="shared" si="105"/>
        <v>2</v>
      </c>
      <c r="O1223" s="70">
        <f t="shared" si="106"/>
        <v>2</v>
      </c>
      <c r="P1223" s="135" t="str">
        <f t="shared" si="107"/>
        <v>Gastos_Gerais</v>
      </c>
    </row>
    <row r="1224" spans="1:16" ht="24" x14ac:dyDescent="0.2">
      <c r="A1224" s="374">
        <f t="shared" si="104"/>
        <v>1221</v>
      </c>
      <c r="B1224" s="358">
        <v>44617</v>
      </c>
      <c r="C1224" s="383">
        <v>44593</v>
      </c>
      <c r="D1224" s="360" t="s">
        <v>85</v>
      </c>
      <c r="E1224" s="360" t="s">
        <v>91</v>
      </c>
      <c r="F1224" s="361">
        <v>0.11</v>
      </c>
      <c r="G1224" s="360" t="s">
        <v>1252</v>
      </c>
      <c r="H1224" s="360" t="s">
        <v>120</v>
      </c>
      <c r="I1224" s="364" t="s">
        <v>551</v>
      </c>
      <c r="J1224" s="363" t="s">
        <v>1253</v>
      </c>
      <c r="K1224" s="364" t="s">
        <v>883</v>
      </c>
      <c r="L1224" s="363" t="s">
        <v>553</v>
      </c>
      <c r="M1224" s="382">
        <v>44617</v>
      </c>
      <c r="N1224" s="70">
        <f t="shared" si="105"/>
        <v>2</v>
      </c>
      <c r="O1224" s="70">
        <f t="shared" si="106"/>
        <v>2</v>
      </c>
      <c r="P1224" s="135" t="str">
        <f t="shared" si="107"/>
        <v>Receitas</v>
      </c>
    </row>
    <row r="1225" spans="1:16" ht="38.25" x14ac:dyDescent="0.2">
      <c r="A1225" s="374">
        <f t="shared" si="104"/>
        <v>1222</v>
      </c>
      <c r="B1225" s="358">
        <v>44617</v>
      </c>
      <c r="C1225" s="383">
        <v>44593</v>
      </c>
      <c r="D1225" s="360" t="s">
        <v>93</v>
      </c>
      <c r="E1225" s="360" t="s">
        <v>93</v>
      </c>
      <c r="F1225" s="361">
        <v>120989.16</v>
      </c>
      <c r="G1225" s="360" t="s">
        <v>1950</v>
      </c>
      <c r="H1225" s="360" t="s">
        <v>119</v>
      </c>
      <c r="I1225" s="364" t="s">
        <v>551</v>
      </c>
      <c r="J1225" s="363" t="s">
        <v>553</v>
      </c>
      <c r="K1225" s="364" t="s">
        <v>1181</v>
      </c>
      <c r="L1225" s="363" t="s">
        <v>1182</v>
      </c>
      <c r="M1225" s="382">
        <v>44617</v>
      </c>
      <c r="N1225" s="70">
        <f t="shared" si="105"/>
        <v>2</v>
      </c>
      <c r="O1225" s="70">
        <f t="shared" si="106"/>
        <v>2</v>
      </c>
      <c r="P1225" s="135" t="str">
        <f t="shared" si="107"/>
        <v>Rendimentos_de_Aplicações_Fin.</v>
      </c>
    </row>
    <row r="1226" spans="1:16" ht="38.25" x14ac:dyDescent="0.2">
      <c r="A1226" s="374">
        <f t="shared" si="104"/>
        <v>1223</v>
      </c>
      <c r="B1226" s="358">
        <v>44617</v>
      </c>
      <c r="C1226" s="383">
        <v>44593</v>
      </c>
      <c r="D1226" s="360" t="s">
        <v>93</v>
      </c>
      <c r="E1226" s="360" t="s">
        <v>93</v>
      </c>
      <c r="F1226" s="361">
        <v>13474.27</v>
      </c>
      <c r="G1226" s="360" t="s">
        <v>1180</v>
      </c>
      <c r="H1226" s="360" t="s">
        <v>119</v>
      </c>
      <c r="I1226" s="364" t="s">
        <v>551</v>
      </c>
      <c r="J1226" s="363" t="s">
        <v>553</v>
      </c>
      <c r="K1226" s="364" t="s">
        <v>1181</v>
      </c>
      <c r="L1226" s="363" t="s">
        <v>1951</v>
      </c>
      <c r="M1226" s="382">
        <v>44617</v>
      </c>
      <c r="N1226" s="70">
        <f t="shared" si="105"/>
        <v>2</v>
      </c>
      <c r="O1226" s="70">
        <f t="shared" si="106"/>
        <v>2</v>
      </c>
      <c r="P1226" s="135" t="str">
        <f t="shared" si="107"/>
        <v>Rendimentos_de_Aplicações_Fin.</v>
      </c>
    </row>
    <row r="1227" spans="1:16" s="466" customFormat="1" ht="38.25" x14ac:dyDescent="0.2">
      <c r="A1227" s="523">
        <f t="shared" si="104"/>
        <v>1224</v>
      </c>
      <c r="B1227" s="393">
        <v>44624</v>
      </c>
      <c r="C1227" s="394">
        <v>44593</v>
      </c>
      <c r="D1227" s="392" t="s">
        <v>109</v>
      </c>
      <c r="E1227" s="392" t="s">
        <v>379</v>
      </c>
      <c r="F1227" s="395">
        <v>1699</v>
      </c>
      <c r="G1227" s="392" t="s">
        <v>1952</v>
      </c>
      <c r="H1227" s="392" t="s">
        <v>131</v>
      </c>
      <c r="I1227" s="396" t="s">
        <v>454</v>
      </c>
      <c r="J1227" s="396" t="s">
        <v>609</v>
      </c>
      <c r="K1227" s="396" t="s">
        <v>420</v>
      </c>
      <c r="L1227" s="396">
        <v>1620</v>
      </c>
      <c r="M1227" s="397">
        <v>44616</v>
      </c>
      <c r="N1227" s="70">
        <f t="shared" si="105"/>
        <v>3</v>
      </c>
      <c r="O1227" s="70">
        <f t="shared" si="106"/>
        <v>2</v>
      </c>
      <c r="P1227" s="524" t="str">
        <f t="shared" si="107"/>
        <v>Aquisição_de_Bens_Permanentes</v>
      </c>
    </row>
    <row r="1228" spans="1:16" ht="25.5" x14ac:dyDescent="0.2">
      <c r="A1228" s="374">
        <f t="shared" si="104"/>
        <v>1225</v>
      </c>
      <c r="B1228" s="358">
        <v>44624</v>
      </c>
      <c r="C1228" s="383">
        <v>44593</v>
      </c>
      <c r="D1228" s="360" t="s">
        <v>107</v>
      </c>
      <c r="E1228" s="360" t="s">
        <v>222</v>
      </c>
      <c r="F1228" s="361">
        <v>1755.68</v>
      </c>
      <c r="G1228" s="360" t="s">
        <v>647</v>
      </c>
      <c r="H1228" s="360" t="s">
        <v>131</v>
      </c>
      <c r="I1228" s="364" t="s">
        <v>1953</v>
      </c>
      <c r="J1228" s="363" t="s">
        <v>609</v>
      </c>
      <c r="K1228" s="364" t="s">
        <v>420</v>
      </c>
      <c r="L1228" s="363">
        <v>367732676</v>
      </c>
      <c r="M1228" s="382">
        <v>44606</v>
      </c>
      <c r="N1228" s="70">
        <f t="shared" ref="N1228:N1236" si="108">IF(B1228=0,0,IF(YEAR(B1228)=$O$1,MONTH(B1228)-$N$1+1,(YEAR(B1228)-$O$1)*12-$N$1+1+MONTH(B1228)))</f>
        <v>3</v>
      </c>
      <c r="O1228" s="70">
        <f t="shared" ref="O1228:O1236" si="109">IF(C1228=0,0,IF(YEAR(C1228)=$O$1,MONTH(C1228)-$N$1+1,(YEAR(C1228)-$O$1)*12-$N$1+1+MONTH(C1228)))</f>
        <v>2</v>
      </c>
      <c r="P1228" s="135" t="str">
        <f t="shared" ref="P1228:P1236" si="110">SUBSTITUTE(D1228," ","_")</f>
        <v>Gastos_Gerais</v>
      </c>
    </row>
    <row r="1229" spans="1:16" ht="25.5" x14ac:dyDescent="0.2">
      <c r="A1229" s="374">
        <f t="shared" si="104"/>
        <v>1226</v>
      </c>
      <c r="B1229" s="358">
        <v>44624</v>
      </c>
      <c r="C1229" s="383">
        <v>44593</v>
      </c>
      <c r="D1229" s="360" t="s">
        <v>107</v>
      </c>
      <c r="E1229" s="360" t="s">
        <v>290</v>
      </c>
      <c r="F1229" s="361">
        <v>785.21</v>
      </c>
      <c r="G1229" s="360" t="s">
        <v>888</v>
      </c>
      <c r="H1229" s="360" t="s">
        <v>126</v>
      </c>
      <c r="I1229" s="364" t="s">
        <v>1954</v>
      </c>
      <c r="J1229" s="363" t="s">
        <v>609</v>
      </c>
      <c r="K1229" s="364" t="s">
        <v>420</v>
      </c>
      <c r="L1229" s="363">
        <v>15243</v>
      </c>
      <c r="M1229" s="382">
        <v>44595</v>
      </c>
      <c r="N1229" s="70">
        <f t="shared" si="108"/>
        <v>3</v>
      </c>
      <c r="O1229" s="70">
        <f t="shared" si="109"/>
        <v>2</v>
      </c>
      <c r="P1229" s="135" t="str">
        <f t="shared" si="110"/>
        <v>Gastos_Gerais</v>
      </c>
    </row>
    <row r="1230" spans="1:16" ht="25.5" x14ac:dyDescent="0.2">
      <c r="A1230" s="374">
        <f t="shared" si="104"/>
        <v>1227</v>
      </c>
      <c r="B1230" s="358">
        <v>44624</v>
      </c>
      <c r="C1230" s="383">
        <v>44593</v>
      </c>
      <c r="D1230" s="360" t="s">
        <v>107</v>
      </c>
      <c r="E1230" s="360" t="s">
        <v>214</v>
      </c>
      <c r="F1230" s="361">
        <v>6127.61</v>
      </c>
      <c r="G1230" s="360" t="s">
        <v>675</v>
      </c>
      <c r="H1230" s="360" t="s">
        <v>120</v>
      </c>
      <c r="I1230" s="364" t="s">
        <v>676</v>
      </c>
      <c r="J1230" s="363" t="s">
        <v>609</v>
      </c>
      <c r="K1230" s="364" t="s">
        <v>609</v>
      </c>
      <c r="L1230" s="363">
        <v>19044</v>
      </c>
      <c r="M1230" s="382">
        <v>44622</v>
      </c>
      <c r="N1230" s="70">
        <f t="shared" si="108"/>
        <v>3</v>
      </c>
      <c r="O1230" s="70">
        <f t="shared" si="109"/>
        <v>2</v>
      </c>
      <c r="P1230" s="135" t="str">
        <f t="shared" si="110"/>
        <v>Gastos_Gerais</v>
      </c>
    </row>
    <row r="1231" spans="1:16" ht="25.5" x14ac:dyDescent="0.2">
      <c r="A1231" s="374">
        <f t="shared" si="104"/>
        <v>1228</v>
      </c>
      <c r="B1231" s="358">
        <v>44624</v>
      </c>
      <c r="C1231" s="383">
        <v>44593</v>
      </c>
      <c r="D1231" s="360" t="s">
        <v>107</v>
      </c>
      <c r="E1231" s="360" t="s">
        <v>216</v>
      </c>
      <c r="F1231" s="361">
        <v>931.07</v>
      </c>
      <c r="G1231" s="360" t="s">
        <v>677</v>
      </c>
      <c r="H1231" s="360" t="s">
        <v>120</v>
      </c>
      <c r="I1231" s="364" t="s">
        <v>676</v>
      </c>
      <c r="J1231" s="363" t="s">
        <v>609</v>
      </c>
      <c r="K1231" s="364" t="s">
        <v>609</v>
      </c>
      <c r="L1231" s="363">
        <v>19044</v>
      </c>
      <c r="M1231" s="382">
        <v>44622</v>
      </c>
      <c r="N1231" s="70">
        <f t="shared" si="108"/>
        <v>3</v>
      </c>
      <c r="O1231" s="70">
        <f t="shared" si="109"/>
        <v>2</v>
      </c>
      <c r="P1231" s="135" t="str">
        <f t="shared" si="110"/>
        <v>Gastos_Gerais</v>
      </c>
    </row>
    <row r="1232" spans="1:16" ht="25.5" x14ac:dyDescent="0.2">
      <c r="A1232" s="374">
        <f t="shared" si="104"/>
        <v>1229</v>
      </c>
      <c r="B1232" s="358">
        <v>44624</v>
      </c>
      <c r="C1232" s="383">
        <v>44593</v>
      </c>
      <c r="D1232" s="360" t="s">
        <v>107</v>
      </c>
      <c r="E1232" s="360" t="s">
        <v>218</v>
      </c>
      <c r="F1232" s="361">
        <v>832.79</v>
      </c>
      <c r="G1232" s="360" t="s">
        <v>1955</v>
      </c>
      <c r="H1232" s="360" t="s">
        <v>120</v>
      </c>
      <c r="I1232" s="364" t="s">
        <v>676</v>
      </c>
      <c r="J1232" s="363" t="s">
        <v>609</v>
      </c>
      <c r="K1232" s="364" t="s">
        <v>609</v>
      </c>
      <c r="L1232" s="363">
        <v>19044</v>
      </c>
      <c r="M1232" s="382">
        <v>44622</v>
      </c>
      <c r="N1232" s="70">
        <f t="shared" si="108"/>
        <v>3</v>
      </c>
      <c r="O1232" s="70">
        <f t="shared" si="109"/>
        <v>2</v>
      </c>
      <c r="P1232" s="135" t="str">
        <f t="shared" si="110"/>
        <v>Gastos_Gerais</v>
      </c>
    </row>
    <row r="1233" spans="1:16" ht="25.5" x14ac:dyDescent="0.2">
      <c r="A1233" s="374">
        <f t="shared" si="104"/>
        <v>1230</v>
      </c>
      <c r="B1233" s="358">
        <v>44624</v>
      </c>
      <c r="C1233" s="383">
        <v>44593</v>
      </c>
      <c r="D1233" s="360" t="s">
        <v>107</v>
      </c>
      <c r="E1233" s="360" t="s">
        <v>370</v>
      </c>
      <c r="F1233" s="361">
        <v>220</v>
      </c>
      <c r="G1233" s="360" t="s">
        <v>1956</v>
      </c>
      <c r="H1233" s="360" t="s">
        <v>124</v>
      </c>
      <c r="I1233" s="364" t="s">
        <v>1957</v>
      </c>
      <c r="J1233" s="363" t="s">
        <v>609</v>
      </c>
      <c r="K1233" s="364" t="s">
        <v>420</v>
      </c>
      <c r="L1233" s="363">
        <v>338</v>
      </c>
      <c r="M1233" s="382">
        <v>44613</v>
      </c>
      <c r="N1233" s="70">
        <f t="shared" si="108"/>
        <v>3</v>
      </c>
      <c r="O1233" s="70">
        <f t="shared" si="109"/>
        <v>2</v>
      </c>
      <c r="P1233" s="135" t="str">
        <f t="shared" si="110"/>
        <v>Gastos_Gerais</v>
      </c>
    </row>
    <row r="1234" spans="1:16" ht="48" x14ac:dyDescent="0.2">
      <c r="A1234" s="374">
        <f t="shared" si="104"/>
        <v>1231</v>
      </c>
      <c r="B1234" s="358">
        <v>44624</v>
      </c>
      <c r="C1234" s="383">
        <v>44593</v>
      </c>
      <c r="D1234" s="360" t="s">
        <v>107</v>
      </c>
      <c r="E1234" s="360" t="s">
        <v>346</v>
      </c>
      <c r="F1234" s="361">
        <v>180</v>
      </c>
      <c r="G1234" s="360" t="s">
        <v>1958</v>
      </c>
      <c r="H1234" s="360" t="s">
        <v>130</v>
      </c>
      <c r="I1234" s="364" t="s">
        <v>613</v>
      </c>
      <c r="J1234" s="363" t="s">
        <v>609</v>
      </c>
      <c r="K1234" s="364" t="s">
        <v>420</v>
      </c>
      <c r="L1234" s="363">
        <v>14989</v>
      </c>
      <c r="M1234" s="382">
        <v>44610</v>
      </c>
      <c r="N1234" s="70">
        <f t="shared" si="108"/>
        <v>3</v>
      </c>
      <c r="O1234" s="70">
        <f t="shared" si="109"/>
        <v>2</v>
      </c>
      <c r="P1234" s="135" t="str">
        <f t="shared" si="110"/>
        <v>Gastos_Gerais</v>
      </c>
    </row>
    <row r="1235" spans="1:16" ht="48" x14ac:dyDescent="0.2">
      <c r="A1235" s="374">
        <f t="shared" si="104"/>
        <v>1232</v>
      </c>
      <c r="B1235" s="358">
        <v>44624</v>
      </c>
      <c r="C1235" s="383">
        <v>44593</v>
      </c>
      <c r="D1235" s="360" t="s">
        <v>107</v>
      </c>
      <c r="E1235" s="360" t="s">
        <v>334</v>
      </c>
      <c r="F1235" s="361">
        <v>465</v>
      </c>
      <c r="G1235" s="360" t="s">
        <v>1959</v>
      </c>
      <c r="H1235" s="360" t="s">
        <v>120</v>
      </c>
      <c r="I1235" s="364" t="s">
        <v>1960</v>
      </c>
      <c r="J1235" s="363" t="s">
        <v>609</v>
      </c>
      <c r="K1235" s="364" t="s">
        <v>420</v>
      </c>
      <c r="L1235" s="363">
        <v>3495</v>
      </c>
      <c r="M1235" s="382">
        <v>44617</v>
      </c>
      <c r="N1235" s="70">
        <f t="shared" si="108"/>
        <v>3</v>
      </c>
      <c r="O1235" s="70">
        <f t="shared" si="109"/>
        <v>2</v>
      </c>
      <c r="P1235" s="135" t="str">
        <f t="shared" si="110"/>
        <v>Gastos_Gerais</v>
      </c>
    </row>
    <row r="1236" spans="1:16" ht="38.25" x14ac:dyDescent="0.2">
      <c r="A1236" s="374">
        <f t="shared" si="104"/>
        <v>1233</v>
      </c>
      <c r="B1236" s="358">
        <v>44624</v>
      </c>
      <c r="C1236" s="383">
        <v>44593</v>
      </c>
      <c r="D1236" s="360" t="s">
        <v>109</v>
      </c>
      <c r="E1236" s="360" t="s">
        <v>381</v>
      </c>
      <c r="F1236" s="361">
        <v>2251.79</v>
      </c>
      <c r="G1236" s="360" t="s">
        <v>1961</v>
      </c>
      <c r="H1236" s="360" t="s">
        <v>588</v>
      </c>
      <c r="I1236" s="364" t="s">
        <v>1962</v>
      </c>
      <c r="J1236" s="363" t="s">
        <v>609</v>
      </c>
      <c r="K1236" s="364" t="s">
        <v>420</v>
      </c>
      <c r="L1236" s="363">
        <v>702</v>
      </c>
      <c r="M1236" s="382">
        <v>44615</v>
      </c>
      <c r="N1236" s="70">
        <f t="shared" si="108"/>
        <v>3</v>
      </c>
      <c r="O1236" s="70">
        <f t="shared" si="109"/>
        <v>2</v>
      </c>
      <c r="P1236" s="135" t="str">
        <f t="shared" si="110"/>
        <v>Aquisição_de_Bens_Permanentes</v>
      </c>
    </row>
    <row r="1237" spans="1:16" ht="60" x14ac:dyDescent="0.2">
      <c r="A1237" s="374">
        <f t="shared" si="104"/>
        <v>1234</v>
      </c>
      <c r="B1237" s="358">
        <v>44624</v>
      </c>
      <c r="C1237" s="383">
        <v>44593</v>
      </c>
      <c r="D1237" s="360" t="s">
        <v>107</v>
      </c>
      <c r="E1237" s="360" t="s">
        <v>334</v>
      </c>
      <c r="F1237" s="361">
        <v>465</v>
      </c>
      <c r="G1237" s="360" t="s">
        <v>1963</v>
      </c>
      <c r="H1237" s="360" t="s">
        <v>132</v>
      </c>
      <c r="I1237" s="364" t="s">
        <v>1960</v>
      </c>
      <c r="J1237" s="363" t="s">
        <v>609</v>
      </c>
      <c r="K1237" s="364" t="s">
        <v>420</v>
      </c>
      <c r="L1237" s="363">
        <v>3494</v>
      </c>
      <c r="M1237" s="382">
        <v>44617</v>
      </c>
      <c r="N1237" s="70">
        <f t="shared" si="105"/>
        <v>3</v>
      </c>
      <c r="O1237" s="70">
        <f t="shared" si="106"/>
        <v>2</v>
      </c>
      <c r="P1237" s="135" t="str">
        <f t="shared" si="107"/>
        <v>Gastos_Gerais</v>
      </c>
    </row>
    <row r="1238" spans="1:16" ht="25.5" x14ac:dyDescent="0.2">
      <c r="A1238" s="374">
        <f t="shared" si="104"/>
        <v>1235</v>
      </c>
      <c r="B1238" s="358">
        <v>44624</v>
      </c>
      <c r="C1238" s="383">
        <v>44593</v>
      </c>
      <c r="D1238" s="360" t="s">
        <v>96</v>
      </c>
      <c r="E1238" s="360" t="s">
        <v>98</v>
      </c>
      <c r="F1238" s="361">
        <v>1669</v>
      </c>
      <c r="G1238" s="360" t="s">
        <v>1964</v>
      </c>
      <c r="H1238" s="360" t="s">
        <v>120</v>
      </c>
      <c r="I1238" s="364" t="s">
        <v>1241</v>
      </c>
      <c r="J1238" s="363" t="s">
        <v>629</v>
      </c>
      <c r="K1238" s="364" t="s">
        <v>672</v>
      </c>
      <c r="L1238" s="363" t="s">
        <v>1965</v>
      </c>
      <c r="M1238" s="382">
        <v>44624</v>
      </c>
      <c r="N1238" s="70">
        <f t="shared" ref="N1238:N1282" si="111">IF(B1238=0,0,IF(YEAR(B1238)=$O$1,MONTH(B1238)-$N$1+1,(YEAR(B1238)-$O$1)*12-$N$1+1+MONTH(B1238)))</f>
        <v>3</v>
      </c>
      <c r="O1238" s="70">
        <f t="shared" ref="O1238:O1282" si="112">IF(C1238=0,0,IF(YEAR(C1238)=$O$1,MONTH(C1238)-$N$1+1,(YEAR(C1238)-$O$1)*12-$N$1+1+MONTH(C1238)))</f>
        <v>2</v>
      </c>
      <c r="P1238" s="135" t="str">
        <f t="shared" ref="P1238:P1282" si="113">SUBSTITUTE(D1238," ","_")</f>
        <v>Gastos_com_Pessoal</v>
      </c>
    </row>
    <row r="1239" spans="1:16" ht="25.5" x14ac:dyDescent="0.2">
      <c r="A1239" s="374">
        <f t="shared" si="104"/>
        <v>1236</v>
      </c>
      <c r="B1239" s="358">
        <v>44624</v>
      </c>
      <c r="C1239" s="383">
        <v>44593</v>
      </c>
      <c r="D1239" s="360" t="s">
        <v>107</v>
      </c>
      <c r="E1239" s="360" t="s">
        <v>224</v>
      </c>
      <c r="F1239" s="361">
        <v>1626.98</v>
      </c>
      <c r="G1239" s="360" t="s">
        <v>1966</v>
      </c>
      <c r="H1239" s="360" t="s">
        <v>124</v>
      </c>
      <c r="I1239" s="364" t="s">
        <v>1967</v>
      </c>
      <c r="J1239" s="363" t="s">
        <v>609</v>
      </c>
      <c r="K1239" s="364" t="s">
        <v>610</v>
      </c>
      <c r="L1239" s="363" t="s">
        <v>1968</v>
      </c>
      <c r="M1239" s="382">
        <v>44623</v>
      </c>
      <c r="N1239" s="70">
        <f t="shared" si="111"/>
        <v>3</v>
      </c>
      <c r="O1239" s="70">
        <f t="shared" si="112"/>
        <v>2</v>
      </c>
      <c r="P1239" s="135" t="str">
        <f t="shared" si="113"/>
        <v>Gastos_Gerais</v>
      </c>
    </row>
    <row r="1240" spans="1:16" ht="25.5" x14ac:dyDescent="0.2">
      <c r="A1240" s="374">
        <f t="shared" si="104"/>
        <v>1237</v>
      </c>
      <c r="B1240" s="358">
        <v>44624</v>
      </c>
      <c r="C1240" s="383">
        <v>44593</v>
      </c>
      <c r="D1240" s="360" t="s">
        <v>96</v>
      </c>
      <c r="E1240" s="360" t="s">
        <v>98</v>
      </c>
      <c r="F1240" s="361">
        <v>1849</v>
      </c>
      <c r="G1240" s="360" t="s">
        <v>1964</v>
      </c>
      <c r="H1240" s="360" t="s">
        <v>123</v>
      </c>
      <c r="I1240" s="364" t="s">
        <v>1969</v>
      </c>
      <c r="J1240" s="363" t="s">
        <v>629</v>
      </c>
      <c r="K1240" s="364" t="s">
        <v>672</v>
      </c>
      <c r="L1240" s="363" t="s">
        <v>1970</v>
      </c>
      <c r="M1240" s="382">
        <v>44624</v>
      </c>
      <c r="N1240" s="70">
        <f t="shared" si="111"/>
        <v>3</v>
      </c>
      <c r="O1240" s="70">
        <f t="shared" si="112"/>
        <v>2</v>
      </c>
      <c r="P1240" s="135" t="str">
        <f t="shared" si="113"/>
        <v>Gastos_com_Pessoal</v>
      </c>
    </row>
    <row r="1241" spans="1:16" ht="25.5" x14ac:dyDescent="0.2">
      <c r="A1241" s="374">
        <f t="shared" si="104"/>
        <v>1238</v>
      </c>
      <c r="B1241" s="358">
        <v>44624</v>
      </c>
      <c r="C1241" s="383">
        <v>44593</v>
      </c>
      <c r="D1241" s="360" t="s">
        <v>107</v>
      </c>
      <c r="E1241" s="360" t="s">
        <v>320</v>
      </c>
      <c r="F1241" s="361">
        <v>369</v>
      </c>
      <c r="G1241" s="360" t="s">
        <v>1971</v>
      </c>
      <c r="H1241" s="360" t="s">
        <v>588</v>
      </c>
      <c r="I1241" s="364" t="s">
        <v>1962</v>
      </c>
      <c r="J1241" s="363" t="s">
        <v>609</v>
      </c>
      <c r="K1241" s="364" t="s">
        <v>420</v>
      </c>
      <c r="L1241" s="363">
        <v>707</v>
      </c>
      <c r="M1241" s="382">
        <v>44615</v>
      </c>
      <c r="N1241" s="70">
        <f t="shared" si="111"/>
        <v>3</v>
      </c>
      <c r="O1241" s="70">
        <f t="shared" si="112"/>
        <v>2</v>
      </c>
      <c r="P1241" s="135" t="str">
        <f t="shared" si="113"/>
        <v>Gastos_Gerais</v>
      </c>
    </row>
    <row r="1242" spans="1:16" ht="25.5" x14ac:dyDescent="0.2">
      <c r="A1242" s="374">
        <f t="shared" si="104"/>
        <v>1239</v>
      </c>
      <c r="B1242" s="358">
        <v>44624</v>
      </c>
      <c r="C1242" s="383">
        <v>44593</v>
      </c>
      <c r="D1242" s="360" t="s">
        <v>107</v>
      </c>
      <c r="E1242" s="360" t="s">
        <v>222</v>
      </c>
      <c r="F1242" s="361">
        <v>56.59</v>
      </c>
      <c r="G1242" s="360" t="s">
        <v>647</v>
      </c>
      <c r="H1242" s="360" t="s">
        <v>131</v>
      </c>
      <c r="I1242" s="364" t="s">
        <v>1953</v>
      </c>
      <c r="J1242" s="363" t="s">
        <v>609</v>
      </c>
      <c r="K1242" s="364" t="s">
        <v>420</v>
      </c>
      <c r="L1242" s="363">
        <v>367726068</v>
      </c>
      <c r="M1242" s="382">
        <v>44606</v>
      </c>
      <c r="N1242" s="70">
        <f t="shared" si="111"/>
        <v>3</v>
      </c>
      <c r="O1242" s="70">
        <f t="shared" si="112"/>
        <v>2</v>
      </c>
      <c r="P1242" s="135" t="str">
        <f t="shared" si="113"/>
        <v>Gastos_Gerais</v>
      </c>
    </row>
    <row r="1243" spans="1:16" ht="25.5" x14ac:dyDescent="0.2">
      <c r="A1243" s="374">
        <f t="shared" si="104"/>
        <v>1240</v>
      </c>
      <c r="B1243" s="358">
        <v>44624</v>
      </c>
      <c r="C1243" s="383">
        <v>44593</v>
      </c>
      <c r="D1243" s="360" t="s">
        <v>107</v>
      </c>
      <c r="E1243" s="360" t="s">
        <v>310</v>
      </c>
      <c r="F1243" s="361">
        <v>1500</v>
      </c>
      <c r="G1243" s="360" t="s">
        <v>1972</v>
      </c>
      <c r="H1243" s="360" t="s">
        <v>132</v>
      </c>
      <c r="I1243" s="364" t="s">
        <v>1973</v>
      </c>
      <c r="J1243" s="363" t="s">
        <v>609</v>
      </c>
      <c r="K1243" s="364" t="s">
        <v>420</v>
      </c>
      <c r="L1243" s="363">
        <v>28052</v>
      </c>
      <c r="M1243" s="382">
        <v>44615</v>
      </c>
      <c r="N1243" s="70">
        <f t="shared" si="111"/>
        <v>3</v>
      </c>
      <c r="O1243" s="70">
        <f t="shared" si="112"/>
        <v>2</v>
      </c>
      <c r="P1243" s="135" t="str">
        <f t="shared" si="113"/>
        <v>Gastos_Gerais</v>
      </c>
    </row>
    <row r="1244" spans="1:16" ht="25.5" x14ac:dyDescent="0.2">
      <c r="A1244" s="374">
        <f t="shared" si="104"/>
        <v>1241</v>
      </c>
      <c r="B1244" s="358">
        <v>44624</v>
      </c>
      <c r="C1244" s="383">
        <v>44593</v>
      </c>
      <c r="D1244" s="360" t="s">
        <v>107</v>
      </c>
      <c r="E1244" s="360" t="s">
        <v>346</v>
      </c>
      <c r="F1244" s="361">
        <v>3167</v>
      </c>
      <c r="G1244" s="360" t="s">
        <v>1974</v>
      </c>
      <c r="H1244" s="360" t="s">
        <v>127</v>
      </c>
      <c r="I1244" s="364" t="s">
        <v>1975</v>
      </c>
      <c r="J1244" s="363" t="s">
        <v>609</v>
      </c>
      <c r="K1244" s="364" t="s">
        <v>420</v>
      </c>
      <c r="L1244" s="363">
        <v>304996</v>
      </c>
      <c r="M1244" s="382">
        <v>44615</v>
      </c>
      <c r="N1244" s="70">
        <f t="shared" si="111"/>
        <v>3</v>
      </c>
      <c r="O1244" s="70">
        <f t="shared" si="112"/>
        <v>2</v>
      </c>
      <c r="P1244" s="135" t="str">
        <f t="shared" si="113"/>
        <v>Gastos_Gerais</v>
      </c>
    </row>
    <row r="1245" spans="1:16" ht="25.5" x14ac:dyDescent="0.2">
      <c r="A1245" s="374">
        <f t="shared" si="104"/>
        <v>1242</v>
      </c>
      <c r="B1245" s="358">
        <v>44624</v>
      </c>
      <c r="C1245" s="383">
        <v>44593</v>
      </c>
      <c r="D1245" s="360" t="s">
        <v>96</v>
      </c>
      <c r="E1245" s="360" t="s">
        <v>98</v>
      </c>
      <c r="F1245" s="395">
        <v>2558</v>
      </c>
      <c r="G1245" s="360" t="s">
        <v>1964</v>
      </c>
      <c r="H1245" s="360" t="s">
        <v>123</v>
      </c>
      <c r="I1245" s="364" t="s">
        <v>1976</v>
      </c>
      <c r="J1245" s="363" t="s">
        <v>629</v>
      </c>
      <c r="K1245" s="364" t="s">
        <v>672</v>
      </c>
      <c r="L1245" s="363"/>
      <c r="M1245" s="382">
        <v>44624</v>
      </c>
      <c r="N1245" s="70">
        <f t="shared" si="111"/>
        <v>3</v>
      </c>
      <c r="O1245" s="70">
        <f t="shared" si="112"/>
        <v>2</v>
      </c>
      <c r="P1245" s="135" t="str">
        <f t="shared" si="113"/>
        <v>Gastos_com_Pessoal</v>
      </c>
    </row>
    <row r="1246" spans="1:16" ht="25.5" x14ac:dyDescent="0.2">
      <c r="A1246" s="374">
        <f t="shared" si="104"/>
        <v>1243</v>
      </c>
      <c r="B1246" s="358">
        <v>44624</v>
      </c>
      <c r="C1246" s="383">
        <v>44593</v>
      </c>
      <c r="D1246" s="360" t="s">
        <v>96</v>
      </c>
      <c r="E1246" s="360" t="s">
        <v>98</v>
      </c>
      <c r="F1246" s="361">
        <v>1186</v>
      </c>
      <c r="G1246" s="360" t="s">
        <v>1964</v>
      </c>
      <c r="H1246" s="360" t="s">
        <v>120</v>
      </c>
      <c r="I1246" s="364" t="s">
        <v>1977</v>
      </c>
      <c r="J1246" s="363" t="s">
        <v>629</v>
      </c>
      <c r="K1246" s="364" t="s">
        <v>672</v>
      </c>
      <c r="L1246" s="363" t="s">
        <v>1978</v>
      </c>
      <c r="M1246" s="382">
        <v>44624</v>
      </c>
      <c r="N1246" s="70">
        <f t="shared" si="111"/>
        <v>3</v>
      </c>
      <c r="O1246" s="70">
        <f t="shared" si="112"/>
        <v>2</v>
      </c>
      <c r="P1246" s="135" t="str">
        <f t="shared" si="113"/>
        <v>Gastos_com_Pessoal</v>
      </c>
    </row>
    <row r="1247" spans="1:16" ht="25.5" x14ac:dyDescent="0.2">
      <c r="A1247" s="374">
        <f t="shared" si="104"/>
        <v>1244</v>
      </c>
      <c r="B1247" s="358">
        <v>44624</v>
      </c>
      <c r="C1247" s="383">
        <v>44593</v>
      </c>
      <c r="D1247" s="360" t="s">
        <v>107</v>
      </c>
      <c r="E1247" s="360" t="s">
        <v>370</v>
      </c>
      <c r="F1247" s="361">
        <v>2500</v>
      </c>
      <c r="G1247" s="360" t="s">
        <v>1979</v>
      </c>
      <c r="H1247" s="360" t="s">
        <v>588</v>
      </c>
      <c r="I1247" s="364" t="s">
        <v>1962</v>
      </c>
      <c r="J1247" s="363" t="s">
        <v>609</v>
      </c>
      <c r="K1247" s="364" t="s">
        <v>420</v>
      </c>
      <c r="L1247" s="363">
        <v>708</v>
      </c>
      <c r="M1247" s="382">
        <v>44615</v>
      </c>
      <c r="N1247" s="70">
        <f t="shared" si="111"/>
        <v>3</v>
      </c>
      <c r="O1247" s="70">
        <f t="shared" si="112"/>
        <v>2</v>
      </c>
      <c r="P1247" s="135" t="str">
        <f t="shared" si="113"/>
        <v>Gastos_Gerais</v>
      </c>
    </row>
    <row r="1248" spans="1:16" ht="48" x14ac:dyDescent="0.2">
      <c r="A1248" s="374">
        <f t="shared" si="104"/>
        <v>1245</v>
      </c>
      <c r="B1248" s="358">
        <v>44624</v>
      </c>
      <c r="C1248" s="383">
        <v>44593</v>
      </c>
      <c r="D1248" s="360" t="s">
        <v>96</v>
      </c>
      <c r="E1248" s="360" t="s">
        <v>187</v>
      </c>
      <c r="F1248" s="361">
        <v>639.45000000000005</v>
      </c>
      <c r="G1248" s="360" t="s">
        <v>531</v>
      </c>
      <c r="H1248" s="360" t="s">
        <v>119</v>
      </c>
      <c r="I1248" s="364" t="s">
        <v>530</v>
      </c>
      <c r="J1248" s="363" t="s">
        <v>609</v>
      </c>
      <c r="K1248" s="364" t="s">
        <v>420</v>
      </c>
      <c r="L1248" s="363">
        <v>2022280</v>
      </c>
      <c r="M1248" s="382">
        <v>44600</v>
      </c>
      <c r="N1248" s="70">
        <f t="shared" si="111"/>
        <v>3</v>
      </c>
      <c r="O1248" s="70">
        <f t="shared" si="112"/>
        <v>2</v>
      </c>
      <c r="P1248" s="135" t="str">
        <f t="shared" si="113"/>
        <v>Gastos_com_Pessoal</v>
      </c>
    </row>
    <row r="1249" spans="1:16" ht="25.5" x14ac:dyDescent="0.2">
      <c r="A1249" s="374">
        <f t="shared" si="104"/>
        <v>1246</v>
      </c>
      <c r="B1249" s="358">
        <v>44624</v>
      </c>
      <c r="C1249" s="383">
        <v>44621</v>
      </c>
      <c r="D1249" s="360" t="s">
        <v>107</v>
      </c>
      <c r="E1249" s="360" t="s">
        <v>320</v>
      </c>
      <c r="F1249" s="361">
        <v>1000</v>
      </c>
      <c r="G1249" s="360" t="s">
        <v>1980</v>
      </c>
      <c r="H1249" s="360" t="s">
        <v>130</v>
      </c>
      <c r="I1249" s="364" t="s">
        <v>1981</v>
      </c>
      <c r="J1249" s="363" t="s">
        <v>609</v>
      </c>
      <c r="K1249" s="364" t="s">
        <v>420</v>
      </c>
      <c r="L1249" s="363">
        <v>1851326</v>
      </c>
      <c r="M1249" s="382">
        <v>44627</v>
      </c>
      <c r="N1249" s="70">
        <f t="shared" si="111"/>
        <v>3</v>
      </c>
      <c r="O1249" s="70">
        <f t="shared" si="112"/>
        <v>3</v>
      </c>
      <c r="P1249" s="135" t="str">
        <f t="shared" si="113"/>
        <v>Gastos_Gerais</v>
      </c>
    </row>
    <row r="1250" spans="1:16" ht="25.5" x14ac:dyDescent="0.2">
      <c r="A1250" s="374">
        <f t="shared" si="104"/>
        <v>1247</v>
      </c>
      <c r="B1250" s="358">
        <v>44624</v>
      </c>
      <c r="C1250" s="383">
        <v>44593</v>
      </c>
      <c r="D1250" s="360" t="s">
        <v>96</v>
      </c>
      <c r="E1250" s="360" t="s">
        <v>98</v>
      </c>
      <c r="F1250" s="361">
        <v>2558</v>
      </c>
      <c r="G1250" s="360" t="s">
        <v>1964</v>
      </c>
      <c r="H1250" s="360" t="s">
        <v>588</v>
      </c>
      <c r="I1250" s="364" t="s">
        <v>1260</v>
      </c>
      <c r="J1250" s="363" t="s">
        <v>629</v>
      </c>
      <c r="K1250" s="364" t="s">
        <v>672</v>
      </c>
      <c r="L1250" s="363" t="s">
        <v>553</v>
      </c>
      <c r="M1250" s="382">
        <v>44624</v>
      </c>
      <c r="N1250" s="70">
        <f t="shared" si="111"/>
        <v>3</v>
      </c>
      <c r="O1250" s="70">
        <f t="shared" si="112"/>
        <v>2</v>
      </c>
      <c r="P1250" s="135" t="str">
        <f t="shared" si="113"/>
        <v>Gastos_com_Pessoal</v>
      </c>
    </row>
    <row r="1251" spans="1:16" ht="36" x14ac:dyDescent="0.2">
      <c r="A1251" s="374">
        <f t="shared" si="104"/>
        <v>1248</v>
      </c>
      <c r="B1251" s="358">
        <v>44624</v>
      </c>
      <c r="C1251" s="383">
        <v>44593</v>
      </c>
      <c r="D1251" s="360" t="s">
        <v>107</v>
      </c>
      <c r="E1251" s="360" t="s">
        <v>370</v>
      </c>
      <c r="F1251" s="361">
        <v>128.69999999999999</v>
      </c>
      <c r="G1251" s="360" t="s">
        <v>1982</v>
      </c>
      <c r="H1251" s="360" t="s">
        <v>120</v>
      </c>
      <c r="I1251" s="364" t="s">
        <v>1983</v>
      </c>
      <c r="J1251" s="363" t="s">
        <v>609</v>
      </c>
      <c r="K1251" s="364" t="s">
        <v>420</v>
      </c>
      <c r="L1251" s="363">
        <v>29949</v>
      </c>
      <c r="M1251" s="382">
        <v>44617</v>
      </c>
      <c r="N1251" s="70">
        <f t="shared" si="111"/>
        <v>3</v>
      </c>
      <c r="O1251" s="70">
        <f t="shared" si="112"/>
        <v>2</v>
      </c>
      <c r="P1251" s="135" t="str">
        <f t="shared" si="113"/>
        <v>Gastos_Gerais</v>
      </c>
    </row>
    <row r="1252" spans="1:16" ht="36" x14ac:dyDescent="0.2">
      <c r="A1252" s="374">
        <f t="shared" si="104"/>
        <v>1249</v>
      </c>
      <c r="B1252" s="358">
        <v>44624</v>
      </c>
      <c r="C1252" s="383">
        <v>44593</v>
      </c>
      <c r="D1252" s="360" t="s">
        <v>107</v>
      </c>
      <c r="E1252" s="360" t="s">
        <v>254</v>
      </c>
      <c r="F1252" s="361">
        <v>1700</v>
      </c>
      <c r="G1252" s="360" t="s">
        <v>1984</v>
      </c>
      <c r="H1252" s="360" t="s">
        <v>588</v>
      </c>
      <c r="I1252" s="364" t="s">
        <v>1962</v>
      </c>
      <c r="J1252" s="363" t="s">
        <v>609</v>
      </c>
      <c r="K1252" s="364" t="s">
        <v>420</v>
      </c>
      <c r="L1252" s="363">
        <v>706</v>
      </c>
      <c r="M1252" s="382">
        <v>44615</v>
      </c>
      <c r="N1252" s="70">
        <f t="shared" si="111"/>
        <v>3</v>
      </c>
      <c r="O1252" s="70">
        <f t="shared" si="112"/>
        <v>2</v>
      </c>
      <c r="P1252" s="135" t="str">
        <f t="shared" si="113"/>
        <v>Gastos_Gerais</v>
      </c>
    </row>
    <row r="1253" spans="1:16" ht="25.5" x14ac:dyDescent="0.2">
      <c r="A1253" s="374">
        <f t="shared" si="104"/>
        <v>1250</v>
      </c>
      <c r="B1253" s="358">
        <v>44624</v>
      </c>
      <c r="C1253" s="383">
        <v>44593</v>
      </c>
      <c r="D1253" s="360" t="s">
        <v>107</v>
      </c>
      <c r="E1253" s="360" t="s">
        <v>222</v>
      </c>
      <c r="F1253" s="361">
        <v>3232.12</v>
      </c>
      <c r="G1253" s="360" t="s">
        <v>647</v>
      </c>
      <c r="H1253" s="360" t="s">
        <v>122</v>
      </c>
      <c r="I1253" s="364" t="s">
        <v>1953</v>
      </c>
      <c r="J1253" s="363" t="s">
        <v>609</v>
      </c>
      <c r="K1253" s="364" t="s">
        <v>420</v>
      </c>
      <c r="L1253" s="363">
        <v>74001342</v>
      </c>
      <c r="M1253" s="382">
        <v>44616</v>
      </c>
      <c r="N1253" s="70">
        <f t="shared" si="111"/>
        <v>3</v>
      </c>
      <c r="O1253" s="70">
        <f t="shared" si="112"/>
        <v>2</v>
      </c>
      <c r="P1253" s="135" t="str">
        <f t="shared" si="113"/>
        <v>Gastos_Gerais</v>
      </c>
    </row>
    <row r="1254" spans="1:16" ht="25.5" x14ac:dyDescent="0.2">
      <c r="A1254" s="374">
        <f t="shared" ref="A1254" si="114">IF(B1254="","",ROW()-ROW($A$3))</f>
        <v>1251</v>
      </c>
      <c r="B1254" s="358">
        <v>44624</v>
      </c>
      <c r="C1254" s="383">
        <v>44593</v>
      </c>
      <c r="D1254" s="360" t="s">
        <v>107</v>
      </c>
      <c r="E1254" s="360" t="s">
        <v>290</v>
      </c>
      <c r="F1254" s="361">
        <v>1998.66</v>
      </c>
      <c r="G1254" s="360" t="s">
        <v>1131</v>
      </c>
      <c r="H1254" s="360" t="s">
        <v>132</v>
      </c>
      <c r="I1254" s="364" t="s">
        <v>1954</v>
      </c>
      <c r="J1254" s="363" t="s">
        <v>609</v>
      </c>
      <c r="K1254" s="364" t="s">
        <v>420</v>
      </c>
      <c r="L1254" s="363">
        <v>15223</v>
      </c>
      <c r="M1254" s="382">
        <v>44595</v>
      </c>
      <c r="N1254" s="70">
        <f t="shared" si="111"/>
        <v>3</v>
      </c>
      <c r="O1254" s="70">
        <f t="shared" si="112"/>
        <v>2</v>
      </c>
      <c r="P1254" s="135" t="str">
        <f t="shared" si="113"/>
        <v>Gastos_Gerais</v>
      </c>
    </row>
    <row r="1255" spans="1:16" ht="25.5" x14ac:dyDescent="0.2">
      <c r="A1255" s="374">
        <f t="shared" si="104"/>
        <v>1252</v>
      </c>
      <c r="B1255" s="358">
        <v>44624</v>
      </c>
      <c r="C1255" s="383">
        <v>44593</v>
      </c>
      <c r="D1255" s="360" t="s">
        <v>107</v>
      </c>
      <c r="E1255" s="360" t="s">
        <v>256</v>
      </c>
      <c r="F1255" s="361">
        <v>400</v>
      </c>
      <c r="G1255" s="360" t="s">
        <v>1985</v>
      </c>
      <c r="H1255" s="360" t="s">
        <v>546</v>
      </c>
      <c r="I1255" s="364" t="s">
        <v>1986</v>
      </c>
      <c r="J1255" s="363" t="s">
        <v>609</v>
      </c>
      <c r="K1255" s="364" t="s">
        <v>420</v>
      </c>
      <c r="L1255" s="363">
        <v>7064</v>
      </c>
      <c r="M1255" s="382">
        <v>44613</v>
      </c>
      <c r="N1255" s="70">
        <f t="shared" si="111"/>
        <v>3</v>
      </c>
      <c r="O1255" s="70">
        <f t="shared" si="112"/>
        <v>2</v>
      </c>
      <c r="P1255" s="135" t="str">
        <f t="shared" si="113"/>
        <v>Gastos_Gerais</v>
      </c>
    </row>
    <row r="1256" spans="1:16" ht="25.5" x14ac:dyDescent="0.2">
      <c r="A1256" s="374">
        <f t="shared" si="104"/>
        <v>1253</v>
      </c>
      <c r="B1256" s="358">
        <v>44624</v>
      </c>
      <c r="C1256" s="383">
        <v>44621</v>
      </c>
      <c r="D1256" s="360" t="s">
        <v>96</v>
      </c>
      <c r="E1256" s="360" t="s">
        <v>179</v>
      </c>
      <c r="F1256" s="361">
        <v>173.71</v>
      </c>
      <c r="G1256" s="360" t="s">
        <v>851</v>
      </c>
      <c r="H1256" s="360" t="s">
        <v>123</v>
      </c>
      <c r="I1256" s="364" t="s">
        <v>1987</v>
      </c>
      <c r="J1256" s="363" t="s">
        <v>629</v>
      </c>
      <c r="K1256" s="364" t="s">
        <v>1235</v>
      </c>
      <c r="L1256" s="363">
        <v>158518543</v>
      </c>
      <c r="M1256" s="382">
        <v>44624</v>
      </c>
      <c r="N1256" s="70">
        <f t="shared" si="111"/>
        <v>3</v>
      </c>
      <c r="O1256" s="70">
        <f t="shared" si="112"/>
        <v>3</v>
      </c>
      <c r="P1256" s="135" t="str">
        <f t="shared" si="113"/>
        <v>Gastos_com_Pessoal</v>
      </c>
    </row>
    <row r="1257" spans="1:16" ht="25.5" x14ac:dyDescent="0.2">
      <c r="A1257" s="374">
        <f t="shared" si="104"/>
        <v>1254</v>
      </c>
      <c r="B1257" s="358">
        <v>44624</v>
      </c>
      <c r="C1257" s="383">
        <v>44621</v>
      </c>
      <c r="D1257" s="360" t="s">
        <v>96</v>
      </c>
      <c r="E1257" s="360" t="s">
        <v>181</v>
      </c>
      <c r="F1257" s="361">
        <v>781.71</v>
      </c>
      <c r="G1257" s="360" t="s">
        <v>758</v>
      </c>
      <c r="H1257" s="360" t="s">
        <v>123</v>
      </c>
      <c r="I1257" s="364" t="s">
        <v>1987</v>
      </c>
      <c r="J1257" s="363" t="s">
        <v>629</v>
      </c>
      <c r="K1257" s="364" t="s">
        <v>1235</v>
      </c>
      <c r="L1257" s="363">
        <v>158518543</v>
      </c>
      <c r="M1257" s="382">
        <v>44624</v>
      </c>
      <c r="N1257" s="70">
        <f t="shared" si="111"/>
        <v>3</v>
      </c>
      <c r="O1257" s="70">
        <f t="shared" si="112"/>
        <v>3</v>
      </c>
      <c r="P1257" s="135" t="str">
        <f t="shared" si="113"/>
        <v>Gastos_com_Pessoal</v>
      </c>
    </row>
    <row r="1258" spans="1:16" ht="25.5" x14ac:dyDescent="0.2">
      <c r="A1258" s="374">
        <f t="shared" si="104"/>
        <v>1255</v>
      </c>
      <c r="B1258" s="358">
        <v>44624</v>
      </c>
      <c r="C1258" s="383">
        <v>44621</v>
      </c>
      <c r="D1258" s="360" t="s">
        <v>96</v>
      </c>
      <c r="E1258" s="360" t="s">
        <v>183</v>
      </c>
      <c r="F1258" s="361">
        <v>260.57</v>
      </c>
      <c r="G1258" s="360" t="s">
        <v>760</v>
      </c>
      <c r="H1258" s="360" t="s">
        <v>123</v>
      </c>
      <c r="I1258" s="364" t="s">
        <v>1987</v>
      </c>
      <c r="J1258" s="363" t="s">
        <v>629</v>
      </c>
      <c r="K1258" s="364" t="s">
        <v>1235</v>
      </c>
      <c r="L1258" s="363">
        <v>158518543</v>
      </c>
      <c r="M1258" s="382">
        <v>44624</v>
      </c>
      <c r="N1258" s="70">
        <f t="shared" si="111"/>
        <v>3</v>
      </c>
      <c r="O1258" s="70">
        <f t="shared" si="112"/>
        <v>3</v>
      </c>
      <c r="P1258" s="135" t="str">
        <f t="shared" si="113"/>
        <v>Gastos_com_Pessoal</v>
      </c>
    </row>
    <row r="1259" spans="1:16" ht="36" x14ac:dyDescent="0.2">
      <c r="A1259" s="374">
        <f t="shared" si="104"/>
        <v>1256</v>
      </c>
      <c r="B1259" s="358">
        <v>44624</v>
      </c>
      <c r="C1259" s="383">
        <v>44593</v>
      </c>
      <c r="D1259" s="360" t="s">
        <v>96</v>
      </c>
      <c r="E1259" s="360" t="s">
        <v>185</v>
      </c>
      <c r="F1259" s="361">
        <v>930.6</v>
      </c>
      <c r="G1259" s="360" t="s">
        <v>761</v>
      </c>
      <c r="H1259" s="360" t="s">
        <v>123</v>
      </c>
      <c r="I1259" s="364" t="s">
        <v>1987</v>
      </c>
      <c r="J1259" s="363" t="s">
        <v>629</v>
      </c>
      <c r="K1259" s="364" t="s">
        <v>1235</v>
      </c>
      <c r="L1259" s="363">
        <v>158518543</v>
      </c>
      <c r="M1259" s="382">
        <v>44624</v>
      </c>
      <c r="N1259" s="70">
        <f t="shared" si="111"/>
        <v>3</v>
      </c>
      <c r="O1259" s="70">
        <f t="shared" si="112"/>
        <v>2</v>
      </c>
      <c r="P1259" s="135" t="str">
        <f t="shared" si="113"/>
        <v>Gastos_com_Pessoal</v>
      </c>
    </row>
    <row r="1260" spans="1:16" ht="25.5" x14ac:dyDescent="0.2">
      <c r="A1260" s="374">
        <f t="shared" si="104"/>
        <v>1257</v>
      </c>
      <c r="B1260" s="358">
        <v>44624</v>
      </c>
      <c r="C1260" s="383">
        <v>44621</v>
      </c>
      <c r="D1260" s="360" t="s">
        <v>96</v>
      </c>
      <c r="E1260" s="360" t="s">
        <v>181</v>
      </c>
      <c r="F1260" s="361">
        <v>1799.1</v>
      </c>
      <c r="G1260" s="360" t="s">
        <v>1988</v>
      </c>
      <c r="H1260" s="360" t="s">
        <v>130</v>
      </c>
      <c r="I1260" s="364" t="s">
        <v>1989</v>
      </c>
      <c r="J1260" s="363" t="s">
        <v>629</v>
      </c>
      <c r="K1260" s="364" t="s">
        <v>1235</v>
      </c>
      <c r="L1260" s="363">
        <v>158518543</v>
      </c>
      <c r="M1260" s="382">
        <v>44624</v>
      </c>
      <c r="N1260" s="70">
        <f t="shared" si="111"/>
        <v>3</v>
      </c>
      <c r="O1260" s="70">
        <f t="shared" si="112"/>
        <v>3</v>
      </c>
      <c r="P1260" s="135" t="str">
        <f t="shared" si="113"/>
        <v>Gastos_com_Pessoal</v>
      </c>
    </row>
    <row r="1261" spans="1:16" ht="25.5" x14ac:dyDescent="0.2">
      <c r="A1261" s="374">
        <f t="shared" si="104"/>
        <v>1258</v>
      </c>
      <c r="B1261" s="358">
        <v>44624</v>
      </c>
      <c r="C1261" s="383">
        <v>44621</v>
      </c>
      <c r="D1261" s="360" t="s">
        <v>96</v>
      </c>
      <c r="E1261" s="360" t="s">
        <v>183</v>
      </c>
      <c r="F1261" s="361">
        <v>613.46</v>
      </c>
      <c r="G1261" s="360" t="s">
        <v>1990</v>
      </c>
      <c r="H1261" s="360" t="s">
        <v>130</v>
      </c>
      <c r="I1261" s="364" t="s">
        <v>1989</v>
      </c>
      <c r="J1261" s="363" t="s">
        <v>629</v>
      </c>
      <c r="K1261" s="364" t="s">
        <v>1235</v>
      </c>
      <c r="L1261" s="363">
        <v>158518543</v>
      </c>
      <c r="M1261" s="382">
        <v>44624</v>
      </c>
      <c r="N1261" s="70">
        <f t="shared" si="111"/>
        <v>3</v>
      </c>
      <c r="O1261" s="70">
        <f t="shared" si="112"/>
        <v>3</v>
      </c>
      <c r="P1261" s="135" t="str">
        <f t="shared" si="113"/>
        <v>Gastos_com_Pessoal</v>
      </c>
    </row>
    <row r="1262" spans="1:16" ht="25.5" x14ac:dyDescent="0.2">
      <c r="A1262" s="374">
        <f t="shared" si="104"/>
        <v>1259</v>
      </c>
      <c r="B1262" s="358">
        <v>44624</v>
      </c>
      <c r="C1262" s="383">
        <v>44621</v>
      </c>
      <c r="D1262" s="360" t="s">
        <v>96</v>
      </c>
      <c r="E1262" s="360" t="s">
        <v>181</v>
      </c>
      <c r="F1262" s="361">
        <v>2322.94</v>
      </c>
      <c r="G1262" s="360" t="s">
        <v>1991</v>
      </c>
      <c r="H1262" s="360" t="s">
        <v>130</v>
      </c>
      <c r="I1262" s="364" t="s">
        <v>1992</v>
      </c>
      <c r="J1262" s="363" t="s">
        <v>629</v>
      </c>
      <c r="K1262" s="364" t="s">
        <v>1235</v>
      </c>
      <c r="L1262" s="363">
        <v>158518543</v>
      </c>
      <c r="M1262" s="382">
        <v>44624</v>
      </c>
      <c r="N1262" s="70">
        <f t="shared" si="111"/>
        <v>3</v>
      </c>
      <c r="O1262" s="70">
        <f t="shared" si="112"/>
        <v>3</v>
      </c>
      <c r="P1262" s="135" t="str">
        <f t="shared" si="113"/>
        <v>Gastos_com_Pessoal</v>
      </c>
    </row>
    <row r="1263" spans="1:16" ht="25.5" x14ac:dyDescent="0.2">
      <c r="A1263" s="374">
        <f t="shared" si="104"/>
        <v>1260</v>
      </c>
      <c r="B1263" s="358">
        <v>44624</v>
      </c>
      <c r="C1263" s="383">
        <v>44621</v>
      </c>
      <c r="D1263" s="360" t="s">
        <v>96</v>
      </c>
      <c r="E1263" s="360" t="s">
        <v>183</v>
      </c>
      <c r="F1263" s="361">
        <v>820.04</v>
      </c>
      <c r="G1263" s="360" t="s">
        <v>1993</v>
      </c>
      <c r="H1263" s="360" t="s">
        <v>130</v>
      </c>
      <c r="I1263" s="364" t="s">
        <v>1992</v>
      </c>
      <c r="J1263" s="363" t="s">
        <v>629</v>
      </c>
      <c r="K1263" s="364" t="s">
        <v>1235</v>
      </c>
      <c r="L1263" s="363">
        <v>158518543</v>
      </c>
      <c r="M1263" s="382">
        <v>44624</v>
      </c>
      <c r="N1263" s="70">
        <f t="shared" si="111"/>
        <v>3</v>
      </c>
      <c r="O1263" s="70">
        <f t="shared" si="112"/>
        <v>3</v>
      </c>
      <c r="P1263" s="135" t="str">
        <f t="shared" si="113"/>
        <v>Gastos_com_Pessoal</v>
      </c>
    </row>
    <row r="1264" spans="1:16" ht="25.5" x14ac:dyDescent="0.2">
      <c r="A1264" s="374">
        <f t="shared" si="104"/>
        <v>1261</v>
      </c>
      <c r="B1264" s="358">
        <v>44624</v>
      </c>
      <c r="C1264" s="383">
        <v>44621</v>
      </c>
      <c r="D1264" s="360" t="s">
        <v>96</v>
      </c>
      <c r="E1264" s="360" t="s">
        <v>181</v>
      </c>
      <c r="F1264" s="361">
        <v>1719.5</v>
      </c>
      <c r="G1264" s="360" t="s">
        <v>1994</v>
      </c>
      <c r="H1264" s="360" t="s">
        <v>130</v>
      </c>
      <c r="I1264" s="364" t="s">
        <v>1995</v>
      </c>
      <c r="J1264" s="363" t="s">
        <v>629</v>
      </c>
      <c r="K1264" s="364" t="s">
        <v>1235</v>
      </c>
      <c r="L1264" s="363">
        <v>158518543</v>
      </c>
      <c r="M1264" s="382">
        <v>44624</v>
      </c>
      <c r="N1264" s="70">
        <f t="shared" si="111"/>
        <v>3</v>
      </c>
      <c r="O1264" s="70">
        <f t="shared" si="112"/>
        <v>3</v>
      </c>
      <c r="P1264" s="135" t="str">
        <f t="shared" si="113"/>
        <v>Gastos_com_Pessoal</v>
      </c>
    </row>
    <row r="1265" spans="1:16" ht="25.5" x14ac:dyDescent="0.2">
      <c r="A1265" s="374">
        <f t="shared" si="104"/>
        <v>1262</v>
      </c>
      <c r="B1265" s="358">
        <v>44624</v>
      </c>
      <c r="C1265" s="383">
        <v>44621</v>
      </c>
      <c r="D1265" s="360" t="s">
        <v>96</v>
      </c>
      <c r="E1265" s="360" t="s">
        <v>183</v>
      </c>
      <c r="F1265" s="361">
        <v>578.67999999999995</v>
      </c>
      <c r="G1265" s="360" t="s">
        <v>1996</v>
      </c>
      <c r="H1265" s="360" t="s">
        <v>130</v>
      </c>
      <c r="I1265" s="364" t="s">
        <v>1995</v>
      </c>
      <c r="J1265" s="363" t="s">
        <v>629</v>
      </c>
      <c r="K1265" s="364" t="s">
        <v>1235</v>
      </c>
      <c r="L1265" s="363">
        <v>158518543</v>
      </c>
      <c r="M1265" s="382">
        <v>44624</v>
      </c>
      <c r="N1265" s="70">
        <f t="shared" si="111"/>
        <v>3</v>
      </c>
      <c r="O1265" s="70">
        <f t="shared" si="112"/>
        <v>3</v>
      </c>
      <c r="P1265" s="135" t="str">
        <f t="shared" si="113"/>
        <v>Gastos_com_Pessoal</v>
      </c>
    </row>
    <row r="1266" spans="1:16" ht="25.5" x14ac:dyDescent="0.2">
      <c r="A1266" s="374">
        <f t="shared" si="104"/>
        <v>1263</v>
      </c>
      <c r="B1266" s="358">
        <v>44624</v>
      </c>
      <c r="C1266" s="383">
        <v>44621</v>
      </c>
      <c r="D1266" s="360" t="s">
        <v>96</v>
      </c>
      <c r="E1266" s="360" t="s">
        <v>181</v>
      </c>
      <c r="F1266" s="361">
        <v>2575.34</v>
      </c>
      <c r="G1266" s="360" t="s">
        <v>1997</v>
      </c>
      <c r="H1266" s="360" t="s">
        <v>126</v>
      </c>
      <c r="I1266" s="364" t="s">
        <v>1998</v>
      </c>
      <c r="J1266" s="363" t="s">
        <v>629</v>
      </c>
      <c r="K1266" s="364" t="s">
        <v>1235</v>
      </c>
      <c r="L1266" s="363">
        <v>158518543</v>
      </c>
      <c r="M1266" s="382">
        <v>44624</v>
      </c>
      <c r="N1266" s="70">
        <f t="shared" si="111"/>
        <v>3</v>
      </c>
      <c r="O1266" s="70">
        <f t="shared" si="112"/>
        <v>3</v>
      </c>
      <c r="P1266" s="135" t="str">
        <f t="shared" si="113"/>
        <v>Gastos_com_Pessoal</v>
      </c>
    </row>
    <row r="1267" spans="1:16" ht="25.5" x14ac:dyDescent="0.2">
      <c r="A1267" s="374">
        <f t="shared" si="104"/>
        <v>1264</v>
      </c>
      <c r="B1267" s="358">
        <v>44624</v>
      </c>
      <c r="C1267" s="383">
        <v>44621</v>
      </c>
      <c r="D1267" s="360" t="s">
        <v>96</v>
      </c>
      <c r="E1267" s="360" t="s">
        <v>183</v>
      </c>
      <c r="F1267" s="361">
        <v>913.42</v>
      </c>
      <c r="G1267" s="360" t="s">
        <v>1999</v>
      </c>
      <c r="H1267" s="360" t="s">
        <v>126</v>
      </c>
      <c r="I1267" s="364" t="s">
        <v>1998</v>
      </c>
      <c r="J1267" s="363" t="s">
        <v>629</v>
      </c>
      <c r="K1267" s="364" t="s">
        <v>1235</v>
      </c>
      <c r="L1267" s="363">
        <v>158518543</v>
      </c>
      <c r="M1267" s="382">
        <v>44624</v>
      </c>
      <c r="N1267" s="70">
        <f t="shared" si="111"/>
        <v>3</v>
      </c>
      <c r="O1267" s="70">
        <f t="shared" si="112"/>
        <v>3</v>
      </c>
      <c r="P1267" s="135" t="str">
        <f t="shared" si="113"/>
        <v>Gastos_com_Pessoal</v>
      </c>
    </row>
    <row r="1268" spans="1:16" ht="25.5" x14ac:dyDescent="0.2">
      <c r="A1268" s="374">
        <f t="shared" si="104"/>
        <v>1265</v>
      </c>
      <c r="B1268" s="358">
        <v>44624</v>
      </c>
      <c r="C1268" s="383">
        <v>44621</v>
      </c>
      <c r="D1268" s="360" t="s">
        <v>96</v>
      </c>
      <c r="E1268" s="360" t="s">
        <v>181</v>
      </c>
      <c r="F1268" s="361">
        <v>2385.6</v>
      </c>
      <c r="G1268" s="360" t="s">
        <v>2000</v>
      </c>
      <c r="H1268" s="360" t="s">
        <v>126</v>
      </c>
      <c r="I1268" s="364" t="s">
        <v>2001</v>
      </c>
      <c r="J1268" s="363" t="s">
        <v>629</v>
      </c>
      <c r="K1268" s="364" t="s">
        <v>1235</v>
      </c>
      <c r="L1268" s="363">
        <v>158518543</v>
      </c>
      <c r="M1268" s="382">
        <v>44624</v>
      </c>
      <c r="N1268" s="70">
        <f t="shared" si="111"/>
        <v>3</v>
      </c>
      <c r="O1268" s="70">
        <f t="shared" si="112"/>
        <v>3</v>
      </c>
      <c r="P1268" s="135" t="str">
        <f t="shared" si="113"/>
        <v>Gastos_com_Pessoal</v>
      </c>
    </row>
    <row r="1269" spans="1:16" ht="25.5" x14ac:dyDescent="0.2">
      <c r="A1269" s="374">
        <f t="shared" si="104"/>
        <v>1266</v>
      </c>
      <c r="B1269" s="358">
        <v>44624</v>
      </c>
      <c r="C1269" s="383">
        <v>44621</v>
      </c>
      <c r="D1269" s="360" t="s">
        <v>96</v>
      </c>
      <c r="E1269" s="360" t="s">
        <v>183</v>
      </c>
      <c r="F1269" s="361">
        <v>822.43</v>
      </c>
      <c r="G1269" s="360" t="s">
        <v>2002</v>
      </c>
      <c r="H1269" s="360" t="s">
        <v>126</v>
      </c>
      <c r="I1269" s="364" t="s">
        <v>2001</v>
      </c>
      <c r="J1269" s="363" t="s">
        <v>629</v>
      </c>
      <c r="K1269" s="364" t="s">
        <v>1235</v>
      </c>
      <c r="L1269" s="363">
        <v>158518543</v>
      </c>
      <c r="M1269" s="382">
        <v>44624</v>
      </c>
      <c r="N1269" s="70">
        <f t="shared" si="111"/>
        <v>3</v>
      </c>
      <c r="O1269" s="70">
        <f t="shared" si="112"/>
        <v>3</v>
      </c>
      <c r="P1269" s="135" t="str">
        <f t="shared" si="113"/>
        <v>Gastos_com_Pessoal</v>
      </c>
    </row>
    <row r="1270" spans="1:16" ht="25.5" x14ac:dyDescent="0.2">
      <c r="A1270" s="374">
        <f t="shared" si="104"/>
        <v>1267</v>
      </c>
      <c r="B1270" s="358">
        <v>44624</v>
      </c>
      <c r="C1270" s="383">
        <v>44621</v>
      </c>
      <c r="D1270" s="360" t="s">
        <v>96</v>
      </c>
      <c r="E1270" s="360" t="s">
        <v>181</v>
      </c>
      <c r="F1270" s="361">
        <v>2345.0300000000002</v>
      </c>
      <c r="G1270" s="360" t="s">
        <v>1988</v>
      </c>
      <c r="H1270" s="360" t="s">
        <v>122</v>
      </c>
      <c r="I1270" s="364" t="s">
        <v>2003</v>
      </c>
      <c r="J1270" s="363" t="s">
        <v>629</v>
      </c>
      <c r="K1270" s="364" t="s">
        <v>1235</v>
      </c>
      <c r="L1270" s="363">
        <v>158518543</v>
      </c>
      <c r="M1270" s="382">
        <v>44624</v>
      </c>
      <c r="N1270" s="70">
        <f t="shared" si="111"/>
        <v>3</v>
      </c>
      <c r="O1270" s="70">
        <f t="shared" si="112"/>
        <v>3</v>
      </c>
      <c r="P1270" s="135" t="str">
        <f t="shared" si="113"/>
        <v>Gastos_com_Pessoal</v>
      </c>
    </row>
    <row r="1271" spans="1:16" ht="25.5" x14ac:dyDescent="0.2">
      <c r="A1271" s="374">
        <f t="shared" si="104"/>
        <v>1268</v>
      </c>
      <c r="B1271" s="358">
        <v>44624</v>
      </c>
      <c r="C1271" s="383">
        <v>44621</v>
      </c>
      <c r="D1271" s="360" t="s">
        <v>96</v>
      </c>
      <c r="E1271" s="360" t="s">
        <v>183</v>
      </c>
      <c r="F1271" s="361">
        <v>817.42</v>
      </c>
      <c r="G1271" s="360" t="s">
        <v>1990</v>
      </c>
      <c r="H1271" s="360" t="s">
        <v>122</v>
      </c>
      <c r="I1271" s="364" t="s">
        <v>2003</v>
      </c>
      <c r="J1271" s="363" t="s">
        <v>629</v>
      </c>
      <c r="K1271" s="364" t="s">
        <v>1235</v>
      </c>
      <c r="L1271" s="363">
        <v>158518543</v>
      </c>
      <c r="M1271" s="382">
        <v>44624</v>
      </c>
      <c r="N1271" s="70">
        <f t="shared" si="111"/>
        <v>3</v>
      </c>
      <c r="O1271" s="70">
        <f t="shared" si="112"/>
        <v>3</v>
      </c>
      <c r="P1271" s="135" t="str">
        <f t="shared" si="113"/>
        <v>Gastos_com_Pessoal</v>
      </c>
    </row>
    <row r="1272" spans="1:16" ht="25.5" x14ac:dyDescent="0.2">
      <c r="A1272" s="374">
        <f t="shared" si="104"/>
        <v>1269</v>
      </c>
      <c r="B1272" s="358">
        <v>44624</v>
      </c>
      <c r="C1272" s="383">
        <v>44621</v>
      </c>
      <c r="D1272" s="360" t="s">
        <v>96</v>
      </c>
      <c r="E1272" s="360" t="s">
        <v>181</v>
      </c>
      <c r="F1272" s="361">
        <v>1316.01</v>
      </c>
      <c r="G1272" s="360" t="s">
        <v>2004</v>
      </c>
      <c r="H1272" s="360" t="s">
        <v>131</v>
      </c>
      <c r="I1272" s="364" t="s">
        <v>2005</v>
      </c>
      <c r="J1272" s="363" t="s">
        <v>629</v>
      </c>
      <c r="K1272" s="364" t="s">
        <v>1235</v>
      </c>
      <c r="L1272" s="363">
        <v>158518543</v>
      </c>
      <c r="M1272" s="382">
        <v>44624</v>
      </c>
      <c r="N1272" s="70">
        <f t="shared" si="111"/>
        <v>3</v>
      </c>
      <c r="O1272" s="70">
        <f t="shared" si="112"/>
        <v>3</v>
      </c>
      <c r="P1272" s="135" t="str">
        <f t="shared" si="113"/>
        <v>Gastos_com_Pessoal</v>
      </c>
    </row>
    <row r="1273" spans="1:16" ht="25.5" x14ac:dyDescent="0.2">
      <c r="A1273" s="374">
        <f t="shared" si="104"/>
        <v>1270</v>
      </c>
      <c r="B1273" s="358">
        <v>44624</v>
      </c>
      <c r="C1273" s="383">
        <v>44621</v>
      </c>
      <c r="D1273" s="360" t="s">
        <v>96</v>
      </c>
      <c r="E1273" s="360" t="s">
        <v>183</v>
      </c>
      <c r="F1273" s="361">
        <v>438.65</v>
      </c>
      <c r="G1273" s="360" t="s">
        <v>2006</v>
      </c>
      <c r="H1273" s="360" t="s">
        <v>131</v>
      </c>
      <c r="I1273" s="364" t="s">
        <v>2005</v>
      </c>
      <c r="J1273" s="363" t="s">
        <v>629</v>
      </c>
      <c r="K1273" s="364" t="s">
        <v>1235</v>
      </c>
      <c r="L1273" s="363">
        <v>158518543</v>
      </c>
      <c r="M1273" s="382">
        <v>44624</v>
      </c>
      <c r="N1273" s="70">
        <f t="shared" si="111"/>
        <v>3</v>
      </c>
      <c r="O1273" s="70">
        <f t="shared" si="112"/>
        <v>3</v>
      </c>
      <c r="P1273" s="135" t="str">
        <f t="shared" si="113"/>
        <v>Gastos_com_Pessoal</v>
      </c>
    </row>
    <row r="1274" spans="1:16" ht="25.5" x14ac:dyDescent="0.2">
      <c r="A1274" s="374">
        <f t="shared" si="104"/>
        <v>1271</v>
      </c>
      <c r="B1274" s="358">
        <v>44624</v>
      </c>
      <c r="C1274" s="383">
        <v>44621</v>
      </c>
      <c r="D1274" s="360" t="s">
        <v>96</v>
      </c>
      <c r="E1274" s="360" t="s">
        <v>181</v>
      </c>
      <c r="F1274" s="361">
        <v>2423.91</v>
      </c>
      <c r="G1274" s="360" t="s">
        <v>2007</v>
      </c>
      <c r="H1274" s="360" t="s">
        <v>131</v>
      </c>
      <c r="I1274" s="364" t="s">
        <v>2008</v>
      </c>
      <c r="J1274" s="363" t="s">
        <v>629</v>
      </c>
      <c r="K1274" s="364" t="s">
        <v>1235</v>
      </c>
      <c r="L1274" s="363">
        <v>158518543</v>
      </c>
      <c r="M1274" s="382">
        <v>44624</v>
      </c>
      <c r="N1274" s="70">
        <f t="shared" si="111"/>
        <v>3</v>
      </c>
      <c r="O1274" s="70">
        <f t="shared" si="112"/>
        <v>3</v>
      </c>
      <c r="P1274" s="135" t="str">
        <f t="shared" si="113"/>
        <v>Gastos_com_Pessoal</v>
      </c>
    </row>
    <row r="1275" spans="1:16" ht="25.5" x14ac:dyDescent="0.2">
      <c r="A1275" s="374">
        <f t="shared" si="104"/>
        <v>1272</v>
      </c>
      <c r="B1275" s="358">
        <v>44624</v>
      </c>
      <c r="C1275" s="383">
        <v>44621</v>
      </c>
      <c r="D1275" s="360" t="s">
        <v>96</v>
      </c>
      <c r="E1275" s="360" t="s">
        <v>183</v>
      </c>
      <c r="F1275" s="361">
        <v>823.79</v>
      </c>
      <c r="G1275" s="360" t="s">
        <v>2009</v>
      </c>
      <c r="H1275" s="360" t="s">
        <v>131</v>
      </c>
      <c r="I1275" s="364" t="s">
        <v>2008</v>
      </c>
      <c r="J1275" s="363" t="s">
        <v>629</v>
      </c>
      <c r="K1275" s="364" t="s">
        <v>1235</v>
      </c>
      <c r="L1275" s="363">
        <v>158518543</v>
      </c>
      <c r="M1275" s="382">
        <v>44624</v>
      </c>
      <c r="N1275" s="70">
        <f t="shared" si="111"/>
        <v>3</v>
      </c>
      <c r="O1275" s="70">
        <f t="shared" si="112"/>
        <v>3</v>
      </c>
      <c r="P1275" s="135" t="str">
        <f t="shared" si="113"/>
        <v>Gastos_com_Pessoal</v>
      </c>
    </row>
    <row r="1276" spans="1:16" ht="25.5" x14ac:dyDescent="0.2">
      <c r="A1276" s="374">
        <f t="shared" si="104"/>
        <v>1273</v>
      </c>
      <c r="B1276" s="358">
        <v>44624</v>
      </c>
      <c r="C1276" s="383">
        <v>44621</v>
      </c>
      <c r="D1276" s="360" t="s">
        <v>96</v>
      </c>
      <c r="E1276" s="360" t="s">
        <v>181</v>
      </c>
      <c r="F1276" s="361">
        <v>2593.85</v>
      </c>
      <c r="G1276" s="360" t="s">
        <v>2010</v>
      </c>
      <c r="H1276" s="360" t="s">
        <v>131</v>
      </c>
      <c r="I1276" s="364" t="s">
        <v>2011</v>
      </c>
      <c r="J1276" s="363" t="s">
        <v>629</v>
      </c>
      <c r="K1276" s="364" t="s">
        <v>1235</v>
      </c>
      <c r="L1276" s="363">
        <v>158518543</v>
      </c>
      <c r="M1276" s="382">
        <v>44624</v>
      </c>
      <c r="N1276" s="70">
        <f t="shared" si="111"/>
        <v>3</v>
      </c>
      <c r="O1276" s="70">
        <f t="shared" si="112"/>
        <v>3</v>
      </c>
      <c r="P1276" s="135" t="str">
        <f t="shared" si="113"/>
        <v>Gastos_com_Pessoal</v>
      </c>
    </row>
    <row r="1277" spans="1:16" ht="25.5" x14ac:dyDescent="0.2">
      <c r="A1277" s="374">
        <f t="shared" si="104"/>
        <v>1274</v>
      </c>
      <c r="B1277" s="358">
        <v>44624</v>
      </c>
      <c r="C1277" s="383">
        <v>44621</v>
      </c>
      <c r="D1277" s="360" t="s">
        <v>96</v>
      </c>
      <c r="E1277" s="360" t="s">
        <v>183</v>
      </c>
      <c r="F1277" s="361">
        <v>909.28</v>
      </c>
      <c r="G1277" s="360" t="s">
        <v>2009</v>
      </c>
      <c r="H1277" s="360" t="s">
        <v>131</v>
      </c>
      <c r="I1277" s="364" t="s">
        <v>2011</v>
      </c>
      <c r="J1277" s="363" t="s">
        <v>629</v>
      </c>
      <c r="K1277" s="364" t="s">
        <v>1235</v>
      </c>
      <c r="L1277" s="363">
        <v>158518543</v>
      </c>
      <c r="M1277" s="382">
        <v>44624</v>
      </c>
      <c r="N1277" s="70">
        <f t="shared" si="111"/>
        <v>3</v>
      </c>
      <c r="O1277" s="70">
        <f t="shared" si="112"/>
        <v>3</v>
      </c>
      <c r="P1277" s="135" t="str">
        <f t="shared" si="113"/>
        <v>Gastos_com_Pessoal</v>
      </c>
    </row>
    <row r="1278" spans="1:16" ht="25.5" x14ac:dyDescent="0.2">
      <c r="A1278" s="374">
        <f t="shared" si="104"/>
        <v>1275</v>
      </c>
      <c r="B1278" s="358">
        <v>44624</v>
      </c>
      <c r="C1278" s="383">
        <v>44621</v>
      </c>
      <c r="D1278" s="360" t="s">
        <v>96</v>
      </c>
      <c r="E1278" s="360" t="s">
        <v>181</v>
      </c>
      <c r="F1278" s="361">
        <v>2341.8200000000002</v>
      </c>
      <c r="G1278" s="360" t="s">
        <v>2012</v>
      </c>
      <c r="H1278" s="360" t="s">
        <v>121</v>
      </c>
      <c r="I1278" s="364" t="s">
        <v>2013</v>
      </c>
      <c r="J1278" s="363" t="s">
        <v>629</v>
      </c>
      <c r="K1278" s="364" t="s">
        <v>1235</v>
      </c>
      <c r="L1278" s="363">
        <v>158518543</v>
      </c>
      <c r="M1278" s="382">
        <v>44624</v>
      </c>
      <c r="N1278" s="70">
        <f t="shared" si="111"/>
        <v>3</v>
      </c>
      <c r="O1278" s="70">
        <f t="shared" si="112"/>
        <v>3</v>
      </c>
      <c r="P1278" s="135" t="str">
        <f t="shared" si="113"/>
        <v>Gastos_com_Pessoal</v>
      </c>
    </row>
    <row r="1279" spans="1:16" ht="25.5" x14ac:dyDescent="0.2">
      <c r="A1279" s="374">
        <f t="shared" si="104"/>
        <v>1276</v>
      </c>
      <c r="B1279" s="358">
        <v>44624</v>
      </c>
      <c r="C1279" s="383">
        <v>44621</v>
      </c>
      <c r="D1279" s="360" t="s">
        <v>96</v>
      </c>
      <c r="E1279" s="360" t="s">
        <v>183</v>
      </c>
      <c r="F1279" s="361">
        <v>798.64</v>
      </c>
      <c r="G1279" s="360" t="s">
        <v>2014</v>
      </c>
      <c r="H1279" s="360" t="s">
        <v>121</v>
      </c>
      <c r="I1279" s="364" t="s">
        <v>2013</v>
      </c>
      <c r="J1279" s="363" t="s">
        <v>629</v>
      </c>
      <c r="K1279" s="364" t="s">
        <v>1235</v>
      </c>
      <c r="L1279" s="363">
        <v>158518543</v>
      </c>
      <c r="M1279" s="382">
        <v>44624</v>
      </c>
      <c r="N1279" s="70">
        <f t="shared" si="111"/>
        <v>3</v>
      </c>
      <c r="O1279" s="70">
        <f t="shared" si="112"/>
        <v>3</v>
      </c>
      <c r="P1279" s="135" t="str">
        <f t="shared" si="113"/>
        <v>Gastos_com_Pessoal</v>
      </c>
    </row>
    <row r="1280" spans="1:16" ht="25.5" x14ac:dyDescent="0.2">
      <c r="A1280" s="374">
        <f t="shared" si="104"/>
        <v>1277</v>
      </c>
      <c r="B1280" s="358">
        <v>44624</v>
      </c>
      <c r="C1280" s="383">
        <v>44621</v>
      </c>
      <c r="D1280" s="360" t="s">
        <v>96</v>
      </c>
      <c r="E1280" s="360" t="s">
        <v>181</v>
      </c>
      <c r="F1280" s="361">
        <v>2935.07</v>
      </c>
      <c r="G1280" s="360" t="s">
        <v>2015</v>
      </c>
      <c r="H1280" s="360" t="s">
        <v>121</v>
      </c>
      <c r="I1280" s="364" t="s">
        <v>2016</v>
      </c>
      <c r="J1280" s="363" t="s">
        <v>629</v>
      </c>
      <c r="K1280" s="364" t="s">
        <v>1235</v>
      </c>
      <c r="L1280" s="363">
        <v>158518543</v>
      </c>
      <c r="M1280" s="382">
        <v>44624</v>
      </c>
      <c r="N1280" s="70">
        <f t="shared" si="111"/>
        <v>3</v>
      </c>
      <c r="O1280" s="70">
        <f t="shared" si="112"/>
        <v>3</v>
      </c>
      <c r="P1280" s="135" t="str">
        <f t="shared" si="113"/>
        <v>Gastos_com_Pessoal</v>
      </c>
    </row>
    <row r="1281" spans="1:16" ht="25.5" x14ac:dyDescent="0.2">
      <c r="A1281" s="374">
        <f t="shared" si="104"/>
        <v>1278</v>
      </c>
      <c r="B1281" s="358">
        <v>44624</v>
      </c>
      <c r="C1281" s="383">
        <v>44621</v>
      </c>
      <c r="D1281" s="360" t="s">
        <v>96</v>
      </c>
      <c r="E1281" s="360" t="s">
        <v>183</v>
      </c>
      <c r="F1281" s="361">
        <v>1094.68</v>
      </c>
      <c r="G1281" s="360" t="s">
        <v>2017</v>
      </c>
      <c r="H1281" s="360" t="s">
        <v>121</v>
      </c>
      <c r="I1281" s="364" t="s">
        <v>2016</v>
      </c>
      <c r="J1281" s="363" t="s">
        <v>629</v>
      </c>
      <c r="K1281" s="364" t="s">
        <v>1235</v>
      </c>
      <c r="L1281" s="363">
        <v>158518543</v>
      </c>
      <c r="M1281" s="382">
        <v>44624</v>
      </c>
      <c r="N1281" s="70">
        <f t="shared" si="111"/>
        <v>3</v>
      </c>
      <c r="O1281" s="70">
        <f t="shared" si="112"/>
        <v>3</v>
      </c>
      <c r="P1281" s="135" t="str">
        <f t="shared" si="113"/>
        <v>Gastos_com_Pessoal</v>
      </c>
    </row>
    <row r="1282" spans="1:16" ht="36" x14ac:dyDescent="0.2">
      <c r="A1282" s="374">
        <f t="shared" si="104"/>
        <v>1279</v>
      </c>
      <c r="B1282" s="358">
        <v>44624</v>
      </c>
      <c r="C1282" s="383">
        <v>44593</v>
      </c>
      <c r="D1282" s="360" t="s">
        <v>107</v>
      </c>
      <c r="E1282" s="360" t="s">
        <v>334</v>
      </c>
      <c r="F1282" s="361">
        <v>19.899999999999999</v>
      </c>
      <c r="G1282" s="360" t="s">
        <v>2018</v>
      </c>
      <c r="H1282" s="360" t="s">
        <v>132</v>
      </c>
      <c r="I1282" s="364" t="s">
        <v>2019</v>
      </c>
      <c r="J1282" s="363" t="s">
        <v>629</v>
      </c>
      <c r="K1282" s="364" t="s">
        <v>1235</v>
      </c>
      <c r="L1282" s="363">
        <v>158518543</v>
      </c>
      <c r="M1282" s="382">
        <v>44624</v>
      </c>
      <c r="N1282" s="70">
        <f t="shared" si="111"/>
        <v>3</v>
      </c>
      <c r="O1282" s="70">
        <f t="shared" si="112"/>
        <v>2</v>
      </c>
      <c r="P1282" s="135" t="str">
        <f t="shared" si="113"/>
        <v>Gastos_Gerais</v>
      </c>
    </row>
    <row r="1283" spans="1:16" ht="60" x14ac:dyDescent="0.2">
      <c r="A1283" s="374">
        <f t="shared" ref="A1283" si="115">IF(B1283="","",ROW()-ROW($A$3))</f>
        <v>1280</v>
      </c>
      <c r="B1283" s="358">
        <v>44624</v>
      </c>
      <c r="C1283" s="394">
        <v>44593</v>
      </c>
      <c r="D1283" s="392" t="s">
        <v>96</v>
      </c>
      <c r="E1283" s="392" t="s">
        <v>98</v>
      </c>
      <c r="F1283" s="395">
        <v>2117052</v>
      </c>
      <c r="G1283" s="392" t="s">
        <v>2020</v>
      </c>
      <c r="H1283" s="360" t="s">
        <v>119</v>
      </c>
      <c r="I1283" s="364" t="s">
        <v>553</v>
      </c>
      <c r="J1283" s="363" t="s">
        <v>629</v>
      </c>
      <c r="K1283" s="364" t="s">
        <v>1235</v>
      </c>
      <c r="L1283" s="363">
        <v>958590778</v>
      </c>
      <c r="M1283" s="382">
        <v>44624</v>
      </c>
      <c r="N1283" s="70">
        <f t="shared" ref="N1283" si="116">IF(B1283=0,0,IF(YEAR(B1283)=$O$1,MONTH(B1283)-$N$1+1,(YEAR(B1283)-$O$1)*12-$N$1+1+MONTH(B1283)))</f>
        <v>3</v>
      </c>
      <c r="O1283" s="70">
        <f t="shared" ref="O1283" si="117">IF(C1283=0,0,IF(YEAR(C1283)=$O$1,MONTH(C1283)-$N$1+1,(YEAR(C1283)-$O$1)*12-$N$1+1+MONTH(C1283)))</f>
        <v>2</v>
      </c>
      <c r="P1283" s="135" t="str">
        <f t="shared" ref="P1283" si="118">SUBSTITUTE(D1283," ","_")</f>
        <v>Gastos_com_Pessoal</v>
      </c>
    </row>
    <row r="1284" spans="1:16" ht="25.5" x14ac:dyDescent="0.2">
      <c r="A1284" s="374">
        <f t="shared" si="104"/>
        <v>1281</v>
      </c>
      <c r="B1284" s="358">
        <v>44624</v>
      </c>
      <c r="C1284" s="383">
        <v>44593</v>
      </c>
      <c r="D1284" s="360" t="s">
        <v>96</v>
      </c>
      <c r="E1284" s="360" t="s">
        <v>98</v>
      </c>
      <c r="F1284" s="361">
        <v>2424</v>
      </c>
      <c r="G1284" s="360" t="s">
        <v>2021</v>
      </c>
      <c r="H1284" s="360" t="s">
        <v>121</v>
      </c>
      <c r="I1284" s="364" t="s">
        <v>2022</v>
      </c>
      <c r="J1284" s="363" t="s">
        <v>629</v>
      </c>
      <c r="K1284" s="364" t="s">
        <v>672</v>
      </c>
      <c r="L1284" s="363" t="s">
        <v>2023</v>
      </c>
      <c r="M1284" s="382">
        <v>44624</v>
      </c>
      <c r="N1284" s="70">
        <f t="shared" ref="N1284:N1304" si="119">IF(B1284=0,0,IF(YEAR(B1284)=$O$1,MONTH(B1284)-$N$1+1,(YEAR(B1284)-$O$1)*12-$N$1+1+MONTH(B1284)))</f>
        <v>3</v>
      </c>
      <c r="O1284" s="70">
        <f t="shared" ref="O1284:O1304" si="120">IF(C1284=0,0,IF(YEAR(C1284)=$O$1,MONTH(C1284)-$N$1+1,(YEAR(C1284)-$O$1)*12-$N$1+1+MONTH(C1284)))</f>
        <v>2</v>
      </c>
      <c r="P1284" s="135" t="str">
        <f t="shared" ref="P1284:P1304" si="121">SUBSTITUTE(D1284," ","_")</f>
        <v>Gastos_com_Pessoal</v>
      </c>
    </row>
    <row r="1285" spans="1:16" ht="25.5" x14ac:dyDescent="0.2">
      <c r="A1285" s="374">
        <f t="shared" si="104"/>
        <v>1282</v>
      </c>
      <c r="B1285" s="358">
        <v>44624</v>
      </c>
      <c r="C1285" s="383">
        <v>44621</v>
      </c>
      <c r="D1285" s="360" t="s">
        <v>107</v>
      </c>
      <c r="E1285" s="360" t="s">
        <v>360</v>
      </c>
      <c r="F1285" s="361">
        <v>135</v>
      </c>
      <c r="G1285" s="360" t="s">
        <v>2024</v>
      </c>
      <c r="H1285" s="360" t="s">
        <v>121</v>
      </c>
      <c r="I1285" s="364" t="s">
        <v>2025</v>
      </c>
      <c r="J1285" s="363" t="s">
        <v>1184</v>
      </c>
      <c r="K1285" s="364" t="s">
        <v>420</v>
      </c>
      <c r="L1285" s="363">
        <v>10779</v>
      </c>
      <c r="M1285" s="382">
        <v>44624</v>
      </c>
      <c r="N1285" s="70">
        <f t="shared" si="119"/>
        <v>3</v>
      </c>
      <c r="O1285" s="70">
        <f t="shared" si="120"/>
        <v>3</v>
      </c>
      <c r="P1285" s="135" t="str">
        <f t="shared" si="121"/>
        <v>Gastos_Gerais</v>
      </c>
    </row>
    <row r="1286" spans="1:16" ht="25.5" x14ac:dyDescent="0.2">
      <c r="A1286" s="374">
        <f t="shared" si="104"/>
        <v>1283</v>
      </c>
      <c r="B1286" s="358">
        <v>44624</v>
      </c>
      <c r="C1286" s="383">
        <v>44593</v>
      </c>
      <c r="D1286" s="360" t="s">
        <v>96</v>
      </c>
      <c r="E1286" s="360" t="s">
        <v>98</v>
      </c>
      <c r="F1286" s="361">
        <v>2716</v>
      </c>
      <c r="G1286" s="360" t="s">
        <v>2021</v>
      </c>
      <c r="H1286" s="360" t="s">
        <v>588</v>
      </c>
      <c r="I1286" s="364" t="s">
        <v>2026</v>
      </c>
      <c r="J1286" s="363" t="s">
        <v>629</v>
      </c>
      <c r="K1286" s="364" t="s">
        <v>672</v>
      </c>
      <c r="L1286" s="363" t="s">
        <v>2027</v>
      </c>
      <c r="M1286" s="382">
        <v>44624</v>
      </c>
      <c r="N1286" s="70">
        <f t="shared" si="119"/>
        <v>3</v>
      </c>
      <c r="O1286" s="70">
        <f t="shared" si="120"/>
        <v>2</v>
      </c>
      <c r="P1286" s="135" t="str">
        <f t="shared" si="121"/>
        <v>Gastos_com_Pessoal</v>
      </c>
    </row>
    <row r="1287" spans="1:16" ht="36" x14ac:dyDescent="0.2">
      <c r="A1287" s="374">
        <f t="shared" si="104"/>
        <v>1284</v>
      </c>
      <c r="B1287" s="358">
        <v>44624</v>
      </c>
      <c r="C1287" s="383">
        <v>44621</v>
      </c>
      <c r="D1287" s="360" t="s">
        <v>107</v>
      </c>
      <c r="E1287" s="360" t="s">
        <v>290</v>
      </c>
      <c r="F1287" s="361">
        <v>69.8</v>
      </c>
      <c r="G1287" s="360" t="s">
        <v>2028</v>
      </c>
      <c r="H1287" s="360" t="s">
        <v>130</v>
      </c>
      <c r="I1287" s="364" t="s">
        <v>2029</v>
      </c>
      <c r="J1287" s="363" t="s">
        <v>1184</v>
      </c>
      <c r="K1287" s="364" t="s">
        <v>420</v>
      </c>
      <c r="L1287" s="363">
        <v>4131</v>
      </c>
      <c r="M1287" s="382">
        <v>44623</v>
      </c>
      <c r="N1287" s="70">
        <f t="shared" si="119"/>
        <v>3</v>
      </c>
      <c r="O1287" s="70">
        <f t="shared" si="120"/>
        <v>3</v>
      </c>
      <c r="P1287" s="135" t="str">
        <f t="shared" si="121"/>
        <v>Gastos_Gerais</v>
      </c>
    </row>
    <row r="1288" spans="1:16" ht="25.5" x14ac:dyDescent="0.2">
      <c r="A1288" s="374">
        <f t="shared" si="104"/>
        <v>1285</v>
      </c>
      <c r="B1288" s="358">
        <v>44624</v>
      </c>
      <c r="C1288" s="383">
        <v>44621</v>
      </c>
      <c r="D1288" s="360" t="s">
        <v>107</v>
      </c>
      <c r="E1288" s="360" t="s">
        <v>278</v>
      </c>
      <c r="F1288" s="361">
        <v>143.4</v>
      </c>
      <c r="G1288" s="360" t="s">
        <v>2030</v>
      </c>
      <c r="H1288" s="360" t="s">
        <v>119</v>
      </c>
      <c r="I1288" s="364" t="s">
        <v>1237</v>
      </c>
      <c r="J1288" s="363" t="s">
        <v>882</v>
      </c>
      <c r="K1288" s="364" t="s">
        <v>883</v>
      </c>
      <c r="L1288" s="363" t="s">
        <v>553</v>
      </c>
      <c r="M1288" s="382">
        <v>44624</v>
      </c>
      <c r="N1288" s="70">
        <f t="shared" si="119"/>
        <v>3</v>
      </c>
      <c r="O1288" s="70">
        <f t="shared" si="120"/>
        <v>3</v>
      </c>
      <c r="P1288" s="135" t="str">
        <f t="shared" si="121"/>
        <v>Gastos_Gerais</v>
      </c>
    </row>
    <row r="1289" spans="1:16" ht="24" x14ac:dyDescent="0.2">
      <c r="A1289" s="374">
        <f t="shared" si="104"/>
        <v>1286</v>
      </c>
      <c r="B1289" s="358">
        <v>44624</v>
      </c>
      <c r="C1289" s="383">
        <v>44621</v>
      </c>
      <c r="D1289" s="360" t="s">
        <v>85</v>
      </c>
      <c r="E1289" s="360" t="s">
        <v>89</v>
      </c>
      <c r="F1289" s="361">
        <v>0.42</v>
      </c>
      <c r="G1289" s="360" t="s">
        <v>1252</v>
      </c>
      <c r="H1289" s="360" t="s">
        <v>120</v>
      </c>
      <c r="I1289" s="364" t="s">
        <v>551</v>
      </c>
      <c r="J1289" s="363" t="s">
        <v>1253</v>
      </c>
      <c r="K1289" s="364" t="s">
        <v>883</v>
      </c>
      <c r="L1289" s="363" t="s">
        <v>553</v>
      </c>
      <c r="M1289" s="382">
        <v>44624</v>
      </c>
      <c r="N1289" s="70">
        <f t="shared" si="119"/>
        <v>3</v>
      </c>
      <c r="O1289" s="70">
        <f t="shared" si="120"/>
        <v>3</v>
      </c>
      <c r="P1289" s="135" t="str">
        <f t="shared" si="121"/>
        <v>Receitas</v>
      </c>
    </row>
    <row r="1290" spans="1:16" ht="25.5" x14ac:dyDescent="0.2">
      <c r="A1290" s="374">
        <f t="shared" si="104"/>
        <v>1287</v>
      </c>
      <c r="B1290" s="358">
        <v>44627</v>
      </c>
      <c r="C1290" s="383">
        <v>44621</v>
      </c>
      <c r="D1290" s="360" t="s">
        <v>107</v>
      </c>
      <c r="E1290" s="360" t="s">
        <v>294</v>
      </c>
      <c r="F1290" s="361">
        <v>38994.32</v>
      </c>
      <c r="G1290" s="360" t="s">
        <v>2031</v>
      </c>
      <c r="H1290" s="360" t="s">
        <v>546</v>
      </c>
      <c r="I1290" s="364" t="s">
        <v>562</v>
      </c>
      <c r="J1290" s="363" t="s">
        <v>609</v>
      </c>
      <c r="K1290" s="364" t="s">
        <v>420</v>
      </c>
      <c r="L1290" s="363">
        <v>114</v>
      </c>
      <c r="M1290" s="382">
        <v>44624</v>
      </c>
      <c r="N1290" s="70">
        <f t="shared" si="119"/>
        <v>3</v>
      </c>
      <c r="O1290" s="70">
        <f t="shared" si="120"/>
        <v>3</v>
      </c>
      <c r="P1290" s="135" t="str">
        <f t="shared" si="121"/>
        <v>Gastos_Gerais</v>
      </c>
    </row>
    <row r="1291" spans="1:16" ht="25.5" x14ac:dyDescent="0.2">
      <c r="A1291" s="374">
        <f t="shared" si="104"/>
        <v>1288</v>
      </c>
      <c r="B1291" s="358">
        <v>44627</v>
      </c>
      <c r="C1291" s="383">
        <v>44621</v>
      </c>
      <c r="D1291" s="360" t="s">
        <v>107</v>
      </c>
      <c r="E1291" s="360" t="s">
        <v>300</v>
      </c>
      <c r="F1291" s="361">
        <v>1294.26</v>
      </c>
      <c r="G1291" s="360" t="s">
        <v>796</v>
      </c>
      <c r="H1291" s="360" t="s">
        <v>131</v>
      </c>
      <c r="I1291" s="364" t="s">
        <v>2032</v>
      </c>
      <c r="J1291" s="363" t="s">
        <v>609</v>
      </c>
      <c r="K1291" s="364" t="s">
        <v>420</v>
      </c>
      <c r="L1291" s="363">
        <v>3850</v>
      </c>
      <c r="M1291" s="382">
        <v>44623</v>
      </c>
      <c r="N1291" s="70">
        <f t="shared" si="119"/>
        <v>3</v>
      </c>
      <c r="O1291" s="70">
        <f t="shared" si="120"/>
        <v>3</v>
      </c>
      <c r="P1291" s="135" t="str">
        <f t="shared" si="121"/>
        <v>Gastos_Gerais</v>
      </c>
    </row>
    <row r="1292" spans="1:16" ht="25.5" x14ac:dyDescent="0.2">
      <c r="A1292" s="374">
        <f t="shared" si="104"/>
        <v>1289</v>
      </c>
      <c r="B1292" s="358">
        <v>44627</v>
      </c>
      <c r="C1292" s="383">
        <v>44621</v>
      </c>
      <c r="D1292" s="360" t="s">
        <v>107</v>
      </c>
      <c r="E1292" s="360" t="s">
        <v>354</v>
      </c>
      <c r="F1292" s="361">
        <v>2898</v>
      </c>
      <c r="G1292" s="360" t="s">
        <v>2033</v>
      </c>
      <c r="H1292" s="360" t="s">
        <v>130</v>
      </c>
      <c r="I1292" s="364" t="s">
        <v>2034</v>
      </c>
      <c r="J1292" s="363" t="s">
        <v>609</v>
      </c>
      <c r="K1292" s="364" t="s">
        <v>420</v>
      </c>
      <c r="L1292" s="363">
        <v>976</v>
      </c>
      <c r="M1292" s="382">
        <v>44623</v>
      </c>
      <c r="N1292" s="70">
        <f t="shared" si="119"/>
        <v>3</v>
      </c>
      <c r="O1292" s="70">
        <f t="shared" si="120"/>
        <v>3</v>
      </c>
      <c r="P1292" s="135" t="str">
        <f t="shared" si="121"/>
        <v>Gastos_Gerais</v>
      </c>
    </row>
    <row r="1293" spans="1:16" ht="36" x14ac:dyDescent="0.2">
      <c r="A1293" s="374">
        <f t="shared" si="104"/>
        <v>1290</v>
      </c>
      <c r="B1293" s="358">
        <v>44627</v>
      </c>
      <c r="C1293" s="383">
        <v>44621</v>
      </c>
      <c r="D1293" s="360" t="s">
        <v>107</v>
      </c>
      <c r="E1293" s="360" t="s">
        <v>298</v>
      </c>
      <c r="F1293" s="361">
        <v>804.48</v>
      </c>
      <c r="G1293" s="360" t="s">
        <v>2035</v>
      </c>
      <c r="H1293" s="360" t="s">
        <v>126</v>
      </c>
      <c r="I1293" s="364" t="s">
        <v>2036</v>
      </c>
      <c r="J1293" s="363" t="s">
        <v>609</v>
      </c>
      <c r="K1293" s="364" t="s">
        <v>420</v>
      </c>
      <c r="L1293" s="363">
        <v>749</v>
      </c>
      <c r="M1293" s="382">
        <v>44615</v>
      </c>
      <c r="N1293" s="70">
        <f t="shared" si="119"/>
        <v>3</v>
      </c>
      <c r="O1293" s="70">
        <f t="shared" si="120"/>
        <v>3</v>
      </c>
      <c r="P1293" s="135" t="str">
        <f t="shared" si="121"/>
        <v>Gastos_Gerais</v>
      </c>
    </row>
    <row r="1294" spans="1:16" ht="25.5" x14ac:dyDescent="0.2">
      <c r="A1294" s="374">
        <f t="shared" si="104"/>
        <v>1291</v>
      </c>
      <c r="B1294" s="358">
        <v>44627</v>
      </c>
      <c r="C1294" s="383">
        <v>44621</v>
      </c>
      <c r="D1294" s="360" t="s">
        <v>107</v>
      </c>
      <c r="E1294" s="360" t="s">
        <v>290</v>
      </c>
      <c r="F1294" s="361">
        <v>1379.82</v>
      </c>
      <c r="G1294" s="360" t="s">
        <v>1544</v>
      </c>
      <c r="H1294" s="360" t="s">
        <v>588</v>
      </c>
      <c r="I1294" s="364" t="s">
        <v>1954</v>
      </c>
      <c r="J1294" s="363" t="s">
        <v>609</v>
      </c>
      <c r="K1294" s="364" t="s">
        <v>420</v>
      </c>
      <c r="L1294" s="363">
        <v>15358</v>
      </c>
      <c r="M1294" s="382">
        <v>44599</v>
      </c>
      <c r="N1294" s="70">
        <f t="shared" si="119"/>
        <v>3</v>
      </c>
      <c r="O1294" s="70">
        <f t="shared" si="120"/>
        <v>3</v>
      </c>
      <c r="P1294" s="135" t="str">
        <f t="shared" si="121"/>
        <v>Gastos_Gerais</v>
      </c>
    </row>
    <row r="1295" spans="1:16" ht="25.5" x14ac:dyDescent="0.2">
      <c r="A1295" s="374">
        <f t="shared" si="104"/>
        <v>1292</v>
      </c>
      <c r="B1295" s="358">
        <v>44627</v>
      </c>
      <c r="C1295" s="383">
        <v>44621</v>
      </c>
      <c r="D1295" s="360" t="s">
        <v>107</v>
      </c>
      <c r="E1295" s="360" t="s">
        <v>290</v>
      </c>
      <c r="F1295" s="361">
        <v>1498.21</v>
      </c>
      <c r="G1295" s="360" t="s">
        <v>2037</v>
      </c>
      <c r="H1295" s="360" t="s">
        <v>128</v>
      </c>
      <c r="I1295" s="364" t="s">
        <v>1954</v>
      </c>
      <c r="J1295" s="363" t="s">
        <v>609</v>
      </c>
      <c r="K1295" s="364" t="s">
        <v>420</v>
      </c>
      <c r="L1295" s="363">
        <v>15357</v>
      </c>
      <c r="M1295" s="382">
        <v>44599</v>
      </c>
      <c r="N1295" s="70">
        <f t="shared" si="119"/>
        <v>3</v>
      </c>
      <c r="O1295" s="70">
        <f t="shared" si="120"/>
        <v>3</v>
      </c>
      <c r="P1295" s="135" t="str">
        <f t="shared" si="121"/>
        <v>Gastos_Gerais</v>
      </c>
    </row>
    <row r="1296" spans="1:16" ht="25.5" x14ac:dyDescent="0.2">
      <c r="A1296" s="374">
        <f t="shared" si="104"/>
        <v>1293</v>
      </c>
      <c r="B1296" s="358">
        <v>44627</v>
      </c>
      <c r="C1296" s="383">
        <v>44593</v>
      </c>
      <c r="D1296" s="360" t="s">
        <v>107</v>
      </c>
      <c r="E1296" s="360" t="s">
        <v>224</v>
      </c>
      <c r="F1296" s="361">
        <v>2067.59</v>
      </c>
      <c r="G1296" s="360" t="s">
        <v>1966</v>
      </c>
      <c r="H1296" s="360" t="s">
        <v>132</v>
      </c>
      <c r="I1296" s="364" t="s">
        <v>2038</v>
      </c>
      <c r="J1296" s="363" t="s">
        <v>609</v>
      </c>
      <c r="K1296" s="364" t="s">
        <v>610</v>
      </c>
      <c r="L1296" s="363">
        <v>2616631001</v>
      </c>
      <c r="M1296" s="382">
        <v>44627</v>
      </c>
      <c r="N1296" s="70">
        <f t="shared" si="119"/>
        <v>3</v>
      </c>
      <c r="O1296" s="70">
        <f t="shared" si="120"/>
        <v>2</v>
      </c>
      <c r="P1296" s="135" t="str">
        <f t="shared" si="121"/>
        <v>Gastos_Gerais</v>
      </c>
    </row>
    <row r="1297" spans="1:16" ht="25.5" x14ac:dyDescent="0.2">
      <c r="A1297" s="374">
        <f t="shared" si="104"/>
        <v>1294</v>
      </c>
      <c r="B1297" s="358">
        <v>44627</v>
      </c>
      <c r="C1297" s="383">
        <v>44621</v>
      </c>
      <c r="D1297" s="360" t="s">
        <v>96</v>
      </c>
      <c r="E1297" s="360" t="s">
        <v>196</v>
      </c>
      <c r="F1297" s="361">
        <v>64.41</v>
      </c>
      <c r="G1297" s="360" t="s">
        <v>1256</v>
      </c>
      <c r="H1297" s="360" t="s">
        <v>119</v>
      </c>
      <c r="I1297" s="364" t="s">
        <v>2039</v>
      </c>
      <c r="J1297" s="363" t="s">
        <v>609</v>
      </c>
      <c r="K1297" s="364" t="s">
        <v>420</v>
      </c>
      <c r="L1297" s="363">
        <v>202256856</v>
      </c>
      <c r="M1297" s="382">
        <v>44627</v>
      </c>
      <c r="N1297" s="70">
        <f t="shared" si="119"/>
        <v>3</v>
      </c>
      <c r="O1297" s="70">
        <f t="shared" si="120"/>
        <v>3</v>
      </c>
      <c r="P1297" s="135" t="str">
        <f t="shared" si="121"/>
        <v>Gastos_com_Pessoal</v>
      </c>
    </row>
    <row r="1298" spans="1:16" ht="25.5" x14ac:dyDescent="0.2">
      <c r="A1298" s="374">
        <f t="shared" si="104"/>
        <v>1295</v>
      </c>
      <c r="B1298" s="358">
        <v>44627</v>
      </c>
      <c r="C1298" s="383">
        <v>44621</v>
      </c>
      <c r="D1298" s="360" t="s">
        <v>96</v>
      </c>
      <c r="E1298" s="360" t="s">
        <v>181</v>
      </c>
      <c r="F1298" s="361">
        <v>811.3</v>
      </c>
      <c r="G1298" s="360" t="s">
        <v>2040</v>
      </c>
      <c r="H1298" s="360" t="s">
        <v>130</v>
      </c>
      <c r="I1298" s="364" t="s">
        <v>2041</v>
      </c>
      <c r="J1298" s="363" t="s">
        <v>629</v>
      </c>
      <c r="K1298" s="364" t="s">
        <v>1235</v>
      </c>
      <c r="L1298" s="363">
        <v>358940958</v>
      </c>
      <c r="M1298" s="382">
        <v>44627</v>
      </c>
      <c r="N1298" s="70">
        <f t="shared" si="119"/>
        <v>3</v>
      </c>
      <c r="O1298" s="70">
        <f t="shared" si="120"/>
        <v>3</v>
      </c>
      <c r="P1298" s="135" t="str">
        <f t="shared" si="121"/>
        <v>Gastos_com_Pessoal</v>
      </c>
    </row>
    <row r="1299" spans="1:16" ht="25.5" x14ac:dyDescent="0.2">
      <c r="A1299" s="374">
        <f t="shared" si="104"/>
        <v>1296</v>
      </c>
      <c r="B1299" s="358">
        <v>44627</v>
      </c>
      <c r="C1299" s="383">
        <v>44621</v>
      </c>
      <c r="D1299" s="360" t="s">
        <v>96</v>
      </c>
      <c r="E1299" s="360" t="s">
        <v>183</v>
      </c>
      <c r="F1299" s="361">
        <v>2330.33</v>
      </c>
      <c r="G1299" s="360" t="s">
        <v>2042</v>
      </c>
      <c r="H1299" s="360" t="s">
        <v>130</v>
      </c>
      <c r="I1299" s="364" t="s">
        <v>2041</v>
      </c>
      <c r="J1299" s="363" t="s">
        <v>629</v>
      </c>
      <c r="K1299" s="364" t="s">
        <v>1235</v>
      </c>
      <c r="L1299" s="363">
        <v>358940958</v>
      </c>
      <c r="M1299" s="382">
        <v>44627</v>
      </c>
      <c r="N1299" s="70">
        <f t="shared" si="119"/>
        <v>3</v>
      </c>
      <c r="O1299" s="70">
        <f t="shared" si="120"/>
        <v>3</v>
      </c>
      <c r="P1299" s="135" t="str">
        <f t="shared" si="121"/>
        <v>Gastos_com_Pessoal</v>
      </c>
    </row>
    <row r="1300" spans="1:16" ht="25.5" x14ac:dyDescent="0.2">
      <c r="A1300" s="374">
        <f t="shared" si="104"/>
        <v>1297</v>
      </c>
      <c r="B1300" s="358">
        <v>44627</v>
      </c>
      <c r="C1300" s="383">
        <v>44621</v>
      </c>
      <c r="D1300" s="360" t="s">
        <v>96</v>
      </c>
      <c r="E1300" s="360" t="s">
        <v>181</v>
      </c>
      <c r="F1300" s="361">
        <v>2319.9899999999998</v>
      </c>
      <c r="G1300" s="360" t="s">
        <v>2043</v>
      </c>
      <c r="H1300" s="360" t="s">
        <v>546</v>
      </c>
      <c r="I1300" s="364" t="s">
        <v>1279</v>
      </c>
      <c r="J1300" s="363" t="s">
        <v>629</v>
      </c>
      <c r="K1300" s="364" t="s">
        <v>1235</v>
      </c>
      <c r="L1300" s="363">
        <v>358940958</v>
      </c>
      <c r="M1300" s="382">
        <v>44627</v>
      </c>
      <c r="N1300" s="70">
        <f t="shared" si="119"/>
        <v>3</v>
      </c>
      <c r="O1300" s="70">
        <f t="shared" si="120"/>
        <v>3</v>
      </c>
      <c r="P1300" s="135" t="str">
        <f t="shared" si="121"/>
        <v>Gastos_com_Pessoal</v>
      </c>
    </row>
    <row r="1301" spans="1:16" ht="25.5" x14ac:dyDescent="0.2">
      <c r="A1301" s="374">
        <f t="shared" si="104"/>
        <v>1298</v>
      </c>
      <c r="B1301" s="358">
        <v>44627</v>
      </c>
      <c r="C1301" s="383">
        <v>44621</v>
      </c>
      <c r="D1301" s="360" t="s">
        <v>96</v>
      </c>
      <c r="E1301" s="360" t="s">
        <v>183</v>
      </c>
      <c r="F1301" s="361">
        <v>818.76</v>
      </c>
      <c r="G1301" s="360" t="s">
        <v>2044</v>
      </c>
      <c r="H1301" s="360" t="s">
        <v>546</v>
      </c>
      <c r="I1301" s="364" t="s">
        <v>1279</v>
      </c>
      <c r="J1301" s="363" t="s">
        <v>629</v>
      </c>
      <c r="K1301" s="364" t="s">
        <v>1235</v>
      </c>
      <c r="L1301" s="363">
        <v>358940958</v>
      </c>
      <c r="M1301" s="382">
        <v>44627</v>
      </c>
      <c r="N1301" s="70">
        <f t="shared" si="119"/>
        <v>3</v>
      </c>
      <c r="O1301" s="70">
        <f t="shared" si="120"/>
        <v>3</v>
      </c>
      <c r="P1301" s="135" t="str">
        <f t="shared" si="121"/>
        <v>Gastos_com_Pessoal</v>
      </c>
    </row>
    <row r="1302" spans="1:16" ht="36" x14ac:dyDescent="0.2">
      <c r="A1302" s="374">
        <f t="shared" si="104"/>
        <v>1299</v>
      </c>
      <c r="B1302" s="358">
        <v>44627</v>
      </c>
      <c r="C1302" s="383">
        <v>44621</v>
      </c>
      <c r="D1302" s="360" t="s">
        <v>107</v>
      </c>
      <c r="E1302" s="360" t="s">
        <v>334</v>
      </c>
      <c r="F1302" s="361">
        <v>10.4</v>
      </c>
      <c r="G1302" s="360" t="s">
        <v>2045</v>
      </c>
      <c r="H1302" s="360" t="s">
        <v>132</v>
      </c>
      <c r="I1302" s="364" t="s">
        <v>2046</v>
      </c>
      <c r="J1302" s="363" t="s">
        <v>629</v>
      </c>
      <c r="K1302" s="364" t="s">
        <v>1235</v>
      </c>
      <c r="L1302" s="363">
        <v>358940958</v>
      </c>
      <c r="M1302" s="382">
        <v>44627</v>
      </c>
      <c r="N1302" s="70">
        <f t="shared" si="119"/>
        <v>3</v>
      </c>
      <c r="O1302" s="70">
        <f t="shared" si="120"/>
        <v>3</v>
      </c>
      <c r="P1302" s="135" t="str">
        <f t="shared" si="121"/>
        <v>Gastos_Gerais</v>
      </c>
    </row>
    <row r="1303" spans="1:16" ht="25.5" x14ac:dyDescent="0.2">
      <c r="A1303" s="374">
        <f t="shared" si="104"/>
        <v>1300</v>
      </c>
      <c r="B1303" s="358">
        <v>44627</v>
      </c>
      <c r="C1303" s="383">
        <v>44593</v>
      </c>
      <c r="D1303" s="360" t="s">
        <v>96</v>
      </c>
      <c r="E1303" s="360" t="s">
        <v>175</v>
      </c>
      <c r="F1303" s="361">
        <v>202609.27</v>
      </c>
      <c r="G1303" s="360" t="s">
        <v>2047</v>
      </c>
      <c r="H1303" s="360" t="s">
        <v>119</v>
      </c>
      <c r="I1303" s="364" t="s">
        <v>745</v>
      </c>
      <c r="J1303" s="363" t="s">
        <v>629</v>
      </c>
      <c r="K1303" s="364" t="s">
        <v>2048</v>
      </c>
      <c r="L1303" s="363" t="s">
        <v>553</v>
      </c>
      <c r="M1303" s="382">
        <v>44627</v>
      </c>
      <c r="N1303" s="70">
        <f t="shared" si="119"/>
        <v>3</v>
      </c>
      <c r="O1303" s="70">
        <f t="shared" si="120"/>
        <v>2</v>
      </c>
      <c r="P1303" s="135" t="str">
        <f t="shared" si="121"/>
        <v>Gastos_com_Pessoal</v>
      </c>
    </row>
    <row r="1304" spans="1:16" ht="48" x14ac:dyDescent="0.2">
      <c r="A1304" s="374">
        <f t="shared" si="104"/>
        <v>1301</v>
      </c>
      <c r="B1304" s="358">
        <v>44627</v>
      </c>
      <c r="C1304" s="383">
        <v>44593</v>
      </c>
      <c r="D1304" s="360" t="s">
        <v>107</v>
      </c>
      <c r="E1304" s="360" t="s">
        <v>282</v>
      </c>
      <c r="F1304" s="361">
        <v>2552.83</v>
      </c>
      <c r="G1304" s="360" t="s">
        <v>2049</v>
      </c>
      <c r="H1304" s="360" t="s">
        <v>119</v>
      </c>
      <c r="I1304" s="364" t="s">
        <v>593</v>
      </c>
      <c r="J1304" s="363" t="s">
        <v>848</v>
      </c>
      <c r="K1304" s="364" t="s">
        <v>2050</v>
      </c>
      <c r="L1304" s="363" t="s">
        <v>2051</v>
      </c>
      <c r="M1304" s="382">
        <v>44627</v>
      </c>
      <c r="N1304" s="70">
        <f t="shared" si="119"/>
        <v>3</v>
      </c>
      <c r="O1304" s="70">
        <f t="shared" si="120"/>
        <v>2</v>
      </c>
      <c r="P1304" s="135" t="str">
        <f t="shared" si="121"/>
        <v>Gastos_Gerais</v>
      </c>
    </row>
    <row r="1305" spans="1:16" ht="25.5" x14ac:dyDescent="0.2">
      <c r="A1305" s="374">
        <f t="shared" si="104"/>
        <v>1302</v>
      </c>
      <c r="B1305" s="358">
        <v>44627</v>
      </c>
      <c r="C1305" s="383">
        <v>44621</v>
      </c>
      <c r="D1305" s="360" t="s">
        <v>107</v>
      </c>
      <c r="E1305" s="360" t="s">
        <v>276</v>
      </c>
      <c r="F1305" s="361">
        <v>727.62</v>
      </c>
      <c r="G1305" s="360" t="s">
        <v>2052</v>
      </c>
      <c r="H1305" s="360" t="s">
        <v>120</v>
      </c>
      <c r="I1305" s="364" t="s">
        <v>2053</v>
      </c>
      <c r="J1305" s="363" t="s">
        <v>1184</v>
      </c>
      <c r="K1305" s="364" t="s">
        <v>658</v>
      </c>
      <c r="L1305" s="363" t="s">
        <v>553</v>
      </c>
      <c r="M1305" s="382">
        <v>44627</v>
      </c>
      <c r="N1305" s="70">
        <f t="shared" ref="N1305:N1368" si="122">IF(B1305=0,0,IF(YEAR(B1305)=$O$1,MONTH(B1305)-$N$1+1,(YEAR(B1305)-$O$1)*12-$N$1+1+MONTH(B1305)))</f>
        <v>3</v>
      </c>
      <c r="O1305" s="70">
        <f t="shared" ref="O1305:O1368" si="123">IF(C1305=0,0,IF(YEAR(C1305)=$O$1,MONTH(C1305)-$N$1+1,(YEAR(C1305)-$O$1)*12-$N$1+1+MONTH(C1305)))</f>
        <v>3</v>
      </c>
      <c r="P1305" s="135" t="str">
        <f t="shared" ref="P1305:P1368" si="124">SUBSTITUTE(D1305," ","_")</f>
        <v>Gastos_Gerais</v>
      </c>
    </row>
    <row r="1306" spans="1:16" ht="36" x14ac:dyDescent="0.2">
      <c r="A1306" s="374">
        <f t="shared" si="104"/>
        <v>1303</v>
      </c>
      <c r="B1306" s="358">
        <v>44627</v>
      </c>
      <c r="C1306" s="383">
        <v>44593</v>
      </c>
      <c r="D1306" s="360" t="s">
        <v>96</v>
      </c>
      <c r="E1306" s="360" t="s">
        <v>98</v>
      </c>
      <c r="F1306" s="361">
        <v>698.94</v>
      </c>
      <c r="G1306" s="360" t="s">
        <v>2054</v>
      </c>
      <c r="H1306" s="360" t="s">
        <v>123</v>
      </c>
      <c r="I1306" s="364" t="s">
        <v>747</v>
      </c>
      <c r="J1306" s="363" t="s">
        <v>629</v>
      </c>
      <c r="K1306" s="364" t="s">
        <v>672</v>
      </c>
      <c r="L1306" s="363" t="s">
        <v>2055</v>
      </c>
      <c r="M1306" s="382">
        <v>44627</v>
      </c>
      <c r="N1306" s="70">
        <f t="shared" si="122"/>
        <v>3</v>
      </c>
      <c r="O1306" s="70">
        <f t="shared" si="123"/>
        <v>2</v>
      </c>
      <c r="P1306" s="135" t="str">
        <f t="shared" si="124"/>
        <v>Gastos_com_Pessoal</v>
      </c>
    </row>
    <row r="1307" spans="1:16" ht="36" x14ac:dyDescent="0.2">
      <c r="A1307" s="374">
        <f t="shared" si="104"/>
        <v>1304</v>
      </c>
      <c r="B1307" s="358">
        <v>44627</v>
      </c>
      <c r="C1307" s="383">
        <v>44593</v>
      </c>
      <c r="D1307" s="360" t="s">
        <v>96</v>
      </c>
      <c r="E1307" s="360" t="s">
        <v>98</v>
      </c>
      <c r="F1307" s="361">
        <v>899.47</v>
      </c>
      <c r="G1307" s="360" t="s">
        <v>2056</v>
      </c>
      <c r="H1307" s="360" t="s">
        <v>124</v>
      </c>
      <c r="I1307" s="364" t="s">
        <v>741</v>
      </c>
      <c r="J1307" s="363" t="s">
        <v>629</v>
      </c>
      <c r="K1307" s="364" t="s">
        <v>672</v>
      </c>
      <c r="L1307" s="363" t="s">
        <v>2057</v>
      </c>
      <c r="M1307" s="382">
        <v>44627</v>
      </c>
      <c r="N1307" s="70">
        <f t="shared" si="122"/>
        <v>3</v>
      </c>
      <c r="O1307" s="70">
        <f t="shared" si="123"/>
        <v>2</v>
      </c>
      <c r="P1307" s="135" t="str">
        <f t="shared" si="124"/>
        <v>Gastos_com_Pessoal</v>
      </c>
    </row>
    <row r="1308" spans="1:16" ht="36" x14ac:dyDescent="0.2">
      <c r="A1308" s="374">
        <f t="shared" si="104"/>
        <v>1305</v>
      </c>
      <c r="B1308" s="358">
        <v>44627</v>
      </c>
      <c r="C1308" s="383">
        <v>44593</v>
      </c>
      <c r="D1308" s="360" t="s">
        <v>96</v>
      </c>
      <c r="E1308" s="360" t="s">
        <v>98</v>
      </c>
      <c r="F1308" s="361">
        <v>1454.4</v>
      </c>
      <c r="G1308" s="360" t="s">
        <v>2058</v>
      </c>
      <c r="H1308" s="360" t="s">
        <v>588</v>
      </c>
      <c r="I1308" s="364" t="s">
        <v>749</v>
      </c>
      <c r="J1308" s="363" t="s">
        <v>629</v>
      </c>
      <c r="K1308" s="364" t="s">
        <v>661</v>
      </c>
      <c r="L1308" s="363" t="s">
        <v>2059</v>
      </c>
      <c r="M1308" s="382">
        <v>44627</v>
      </c>
      <c r="N1308" s="70">
        <f t="shared" si="122"/>
        <v>3</v>
      </c>
      <c r="O1308" s="70">
        <f t="shared" si="123"/>
        <v>2</v>
      </c>
      <c r="P1308" s="135" t="str">
        <f t="shared" si="124"/>
        <v>Gastos_com_Pessoal</v>
      </c>
    </row>
    <row r="1309" spans="1:16" ht="25.5" x14ac:dyDescent="0.2">
      <c r="A1309" s="374">
        <f t="shared" si="104"/>
        <v>1306</v>
      </c>
      <c r="B1309" s="358">
        <v>44628</v>
      </c>
      <c r="C1309" s="383">
        <v>44621</v>
      </c>
      <c r="D1309" s="360" t="s">
        <v>107</v>
      </c>
      <c r="E1309" s="360" t="s">
        <v>360</v>
      </c>
      <c r="F1309" s="361">
        <v>1088.4000000000001</v>
      </c>
      <c r="G1309" s="360" t="s">
        <v>2060</v>
      </c>
      <c r="H1309" s="360" t="s">
        <v>130</v>
      </c>
      <c r="I1309" s="364" t="s">
        <v>2061</v>
      </c>
      <c r="J1309" s="363" t="s">
        <v>609</v>
      </c>
      <c r="K1309" s="364" t="s">
        <v>420</v>
      </c>
      <c r="L1309" s="363">
        <v>3297</v>
      </c>
      <c r="M1309" s="382">
        <v>44624</v>
      </c>
      <c r="N1309" s="70">
        <f t="shared" si="122"/>
        <v>3</v>
      </c>
      <c r="O1309" s="70">
        <f t="shared" si="123"/>
        <v>3</v>
      </c>
      <c r="P1309" s="135" t="str">
        <f t="shared" si="124"/>
        <v>Gastos_Gerais</v>
      </c>
    </row>
    <row r="1310" spans="1:16" ht="25.5" x14ac:dyDescent="0.2">
      <c r="A1310" s="374">
        <f t="shared" si="104"/>
        <v>1307</v>
      </c>
      <c r="B1310" s="358">
        <v>44628</v>
      </c>
      <c r="C1310" s="383">
        <v>44621</v>
      </c>
      <c r="D1310" s="360" t="s">
        <v>107</v>
      </c>
      <c r="E1310" s="360" t="s">
        <v>298</v>
      </c>
      <c r="F1310" s="361">
        <v>120</v>
      </c>
      <c r="G1310" s="360" t="s">
        <v>2062</v>
      </c>
      <c r="H1310" s="360" t="s">
        <v>131</v>
      </c>
      <c r="I1310" s="364" t="s">
        <v>2063</v>
      </c>
      <c r="J1310" s="363" t="s">
        <v>609</v>
      </c>
      <c r="K1310" s="364" t="s">
        <v>420</v>
      </c>
      <c r="L1310" s="363">
        <v>9651</v>
      </c>
      <c r="M1310" s="382">
        <v>44624</v>
      </c>
      <c r="N1310" s="70">
        <f t="shared" si="122"/>
        <v>3</v>
      </c>
      <c r="O1310" s="70">
        <f t="shared" si="123"/>
        <v>3</v>
      </c>
      <c r="P1310" s="135" t="str">
        <f t="shared" si="124"/>
        <v>Gastos_Gerais</v>
      </c>
    </row>
    <row r="1311" spans="1:16" ht="25.5" x14ac:dyDescent="0.2">
      <c r="A1311" s="374">
        <f t="shared" si="104"/>
        <v>1308</v>
      </c>
      <c r="B1311" s="358">
        <v>44628</v>
      </c>
      <c r="C1311" s="383">
        <v>44593</v>
      </c>
      <c r="D1311" s="360" t="s">
        <v>107</v>
      </c>
      <c r="E1311" s="360" t="s">
        <v>328</v>
      </c>
      <c r="F1311" s="361">
        <v>307.5</v>
      </c>
      <c r="G1311" s="360" t="s">
        <v>2064</v>
      </c>
      <c r="H1311" s="360" t="s">
        <v>588</v>
      </c>
      <c r="I1311" s="364" t="s">
        <v>2065</v>
      </c>
      <c r="J1311" s="363" t="s">
        <v>609</v>
      </c>
      <c r="K1311" s="364" t="s">
        <v>420</v>
      </c>
      <c r="L1311" s="363">
        <v>8136</v>
      </c>
      <c r="M1311" s="382">
        <v>44610</v>
      </c>
      <c r="N1311" s="70">
        <f t="shared" si="122"/>
        <v>3</v>
      </c>
      <c r="O1311" s="70">
        <f t="shared" si="123"/>
        <v>2</v>
      </c>
      <c r="P1311" s="135" t="str">
        <f t="shared" si="124"/>
        <v>Gastos_Gerais</v>
      </c>
    </row>
    <row r="1312" spans="1:16" ht="25.5" x14ac:dyDescent="0.2">
      <c r="A1312" s="374">
        <f t="shared" si="104"/>
        <v>1309</v>
      </c>
      <c r="B1312" s="358">
        <v>44628</v>
      </c>
      <c r="C1312" s="383">
        <v>44621</v>
      </c>
      <c r="D1312" s="360" t="s">
        <v>107</v>
      </c>
      <c r="E1312" s="360" t="s">
        <v>294</v>
      </c>
      <c r="F1312" s="361">
        <v>31678.48</v>
      </c>
      <c r="G1312" s="360" t="s">
        <v>691</v>
      </c>
      <c r="H1312" s="360" t="s">
        <v>121</v>
      </c>
      <c r="I1312" s="364" t="s">
        <v>564</v>
      </c>
      <c r="J1312" s="363" t="s">
        <v>609</v>
      </c>
      <c r="K1312" s="364" t="s">
        <v>420</v>
      </c>
      <c r="L1312" s="363">
        <v>11</v>
      </c>
      <c r="M1312" s="382">
        <v>44623</v>
      </c>
      <c r="N1312" s="70">
        <f t="shared" si="122"/>
        <v>3</v>
      </c>
      <c r="O1312" s="70">
        <f t="shared" si="123"/>
        <v>3</v>
      </c>
      <c r="P1312" s="135" t="str">
        <f t="shared" si="124"/>
        <v>Gastos_Gerais</v>
      </c>
    </row>
    <row r="1313" spans="1:16" ht="25.5" x14ac:dyDescent="0.2">
      <c r="A1313" s="374">
        <f t="shared" si="104"/>
        <v>1310</v>
      </c>
      <c r="B1313" s="358">
        <v>44628</v>
      </c>
      <c r="C1313" s="383">
        <v>44593</v>
      </c>
      <c r="D1313" s="360" t="s">
        <v>96</v>
      </c>
      <c r="E1313" s="360" t="s">
        <v>202</v>
      </c>
      <c r="F1313" s="361">
        <v>9319.7999999999993</v>
      </c>
      <c r="G1313" s="360" t="s">
        <v>2066</v>
      </c>
      <c r="H1313" s="360" t="s">
        <v>119</v>
      </c>
      <c r="I1313" s="364" t="s">
        <v>731</v>
      </c>
      <c r="J1313" s="363" t="s">
        <v>609</v>
      </c>
      <c r="K1313" s="364" t="s">
        <v>2067</v>
      </c>
      <c r="L1313" s="363">
        <v>364815</v>
      </c>
      <c r="M1313" s="382">
        <v>44468</v>
      </c>
      <c r="N1313" s="70">
        <f t="shared" si="122"/>
        <v>3</v>
      </c>
      <c r="O1313" s="70">
        <f t="shared" si="123"/>
        <v>2</v>
      </c>
      <c r="P1313" s="135" t="str">
        <f t="shared" si="124"/>
        <v>Gastos_com_Pessoal</v>
      </c>
    </row>
    <row r="1314" spans="1:16" ht="25.5" x14ac:dyDescent="0.2">
      <c r="A1314" s="374">
        <f t="shared" si="104"/>
        <v>1311</v>
      </c>
      <c r="B1314" s="358">
        <v>44628</v>
      </c>
      <c r="C1314" s="383">
        <v>44621</v>
      </c>
      <c r="D1314" s="360" t="s">
        <v>107</v>
      </c>
      <c r="E1314" s="360" t="s">
        <v>294</v>
      </c>
      <c r="F1314" s="361">
        <v>32023.35</v>
      </c>
      <c r="G1314" s="360" t="s">
        <v>2031</v>
      </c>
      <c r="H1314" s="360" t="s">
        <v>546</v>
      </c>
      <c r="I1314" s="364" t="s">
        <v>562</v>
      </c>
      <c r="J1314" s="363" t="s">
        <v>609</v>
      </c>
      <c r="K1314" s="364" t="s">
        <v>420</v>
      </c>
      <c r="L1314" s="363">
        <v>115</v>
      </c>
      <c r="M1314" s="382">
        <v>44624</v>
      </c>
      <c r="N1314" s="70">
        <f t="shared" si="122"/>
        <v>3</v>
      </c>
      <c r="O1314" s="70">
        <f t="shared" si="123"/>
        <v>3</v>
      </c>
      <c r="P1314" s="135" t="str">
        <f t="shared" si="124"/>
        <v>Gastos_Gerais</v>
      </c>
    </row>
    <row r="1315" spans="1:16" ht="25.5" x14ac:dyDescent="0.2">
      <c r="A1315" s="374">
        <f t="shared" si="104"/>
        <v>1312</v>
      </c>
      <c r="B1315" s="358">
        <v>44628</v>
      </c>
      <c r="C1315" s="383">
        <v>44593</v>
      </c>
      <c r="D1315" s="360" t="s">
        <v>107</v>
      </c>
      <c r="E1315" s="360" t="s">
        <v>356</v>
      </c>
      <c r="F1315" s="361">
        <v>85</v>
      </c>
      <c r="G1315" s="360" t="s">
        <v>2068</v>
      </c>
      <c r="H1315" s="360" t="s">
        <v>130</v>
      </c>
      <c r="I1315" s="364" t="s">
        <v>2069</v>
      </c>
      <c r="J1315" s="363" t="s">
        <v>609</v>
      </c>
      <c r="K1315" s="364" t="s">
        <v>420</v>
      </c>
      <c r="L1315" s="363">
        <v>1287</v>
      </c>
      <c r="M1315" s="382">
        <v>44617</v>
      </c>
      <c r="N1315" s="70">
        <f t="shared" si="122"/>
        <v>3</v>
      </c>
      <c r="O1315" s="70">
        <f t="shared" si="123"/>
        <v>2</v>
      </c>
      <c r="P1315" s="135" t="str">
        <f t="shared" si="124"/>
        <v>Gastos_Gerais</v>
      </c>
    </row>
    <row r="1316" spans="1:16" ht="25.5" x14ac:dyDescent="0.2">
      <c r="A1316" s="374">
        <f t="shared" si="104"/>
        <v>1313</v>
      </c>
      <c r="B1316" s="358">
        <v>44628</v>
      </c>
      <c r="C1316" s="383">
        <v>44621</v>
      </c>
      <c r="D1316" s="360" t="s">
        <v>107</v>
      </c>
      <c r="E1316" s="360" t="s">
        <v>294</v>
      </c>
      <c r="F1316" s="361">
        <v>21936.7</v>
      </c>
      <c r="G1316" s="360" t="s">
        <v>690</v>
      </c>
      <c r="H1316" s="360" t="s">
        <v>128</v>
      </c>
      <c r="I1316" s="364" t="s">
        <v>558</v>
      </c>
      <c r="J1316" s="363" t="s">
        <v>609</v>
      </c>
      <c r="K1316" s="364" t="s">
        <v>420</v>
      </c>
      <c r="L1316" s="363">
        <v>101</v>
      </c>
      <c r="M1316" s="382">
        <v>44627</v>
      </c>
      <c r="N1316" s="70">
        <f t="shared" si="122"/>
        <v>3</v>
      </c>
      <c r="O1316" s="70">
        <f t="shared" si="123"/>
        <v>3</v>
      </c>
      <c r="P1316" s="135" t="str">
        <f t="shared" si="124"/>
        <v>Gastos_Gerais</v>
      </c>
    </row>
    <row r="1317" spans="1:16" ht="25.5" x14ac:dyDescent="0.2">
      <c r="A1317" s="374">
        <f t="shared" si="104"/>
        <v>1314</v>
      </c>
      <c r="B1317" s="358">
        <v>44628</v>
      </c>
      <c r="C1317" s="383">
        <v>44621</v>
      </c>
      <c r="D1317" s="360" t="s">
        <v>107</v>
      </c>
      <c r="E1317" s="360" t="s">
        <v>354</v>
      </c>
      <c r="F1317" s="361">
        <v>6833.4</v>
      </c>
      <c r="G1317" s="360" t="s">
        <v>2070</v>
      </c>
      <c r="H1317" s="360" t="s">
        <v>546</v>
      </c>
      <c r="I1317" s="364" t="s">
        <v>2034</v>
      </c>
      <c r="J1317" s="363" t="s">
        <v>609</v>
      </c>
      <c r="K1317" s="364" t="s">
        <v>420</v>
      </c>
      <c r="L1317" s="363">
        <v>980</v>
      </c>
      <c r="M1317" s="382">
        <v>44624</v>
      </c>
      <c r="N1317" s="70">
        <f t="shared" si="122"/>
        <v>3</v>
      </c>
      <c r="O1317" s="70">
        <f t="shared" si="123"/>
        <v>3</v>
      </c>
      <c r="P1317" s="135" t="str">
        <f t="shared" si="124"/>
        <v>Gastos_Gerais</v>
      </c>
    </row>
    <row r="1318" spans="1:16" ht="48" x14ac:dyDescent="0.2">
      <c r="A1318" s="374">
        <f t="shared" si="104"/>
        <v>1315</v>
      </c>
      <c r="B1318" s="358">
        <v>44628</v>
      </c>
      <c r="C1318" s="383">
        <v>44593</v>
      </c>
      <c r="D1318" s="360" t="s">
        <v>96</v>
      </c>
      <c r="E1318" s="360" t="s">
        <v>191</v>
      </c>
      <c r="F1318" s="361">
        <v>23630.400000000001</v>
      </c>
      <c r="G1318" s="360" t="s">
        <v>2071</v>
      </c>
      <c r="H1318" s="360" t="s">
        <v>119</v>
      </c>
      <c r="I1318" s="364" t="s">
        <v>735</v>
      </c>
      <c r="J1318" s="363" t="s">
        <v>609</v>
      </c>
      <c r="K1318" s="364" t="s">
        <v>609</v>
      </c>
      <c r="L1318" s="363">
        <v>10279</v>
      </c>
      <c r="M1318" s="382">
        <v>44622</v>
      </c>
      <c r="N1318" s="70">
        <f t="shared" si="122"/>
        <v>3</v>
      </c>
      <c r="O1318" s="70">
        <f t="shared" si="123"/>
        <v>2</v>
      </c>
      <c r="P1318" s="135" t="str">
        <f t="shared" si="124"/>
        <v>Gastos_com_Pessoal</v>
      </c>
    </row>
    <row r="1319" spans="1:16" ht="25.5" x14ac:dyDescent="0.2">
      <c r="A1319" s="374">
        <f t="shared" si="104"/>
        <v>1316</v>
      </c>
      <c r="B1319" s="358">
        <v>44628</v>
      </c>
      <c r="C1319" s="383">
        <v>44593</v>
      </c>
      <c r="D1319" s="360" t="s">
        <v>107</v>
      </c>
      <c r="E1319" s="360" t="s">
        <v>222</v>
      </c>
      <c r="F1319" s="361">
        <v>1165.72</v>
      </c>
      <c r="G1319" s="360" t="s">
        <v>647</v>
      </c>
      <c r="H1319" s="360" t="s">
        <v>124</v>
      </c>
      <c r="I1319" s="364" t="s">
        <v>1953</v>
      </c>
      <c r="J1319" s="363" t="s">
        <v>609</v>
      </c>
      <c r="K1319" s="364" t="s">
        <v>420</v>
      </c>
      <c r="L1319" s="363">
        <v>72486667</v>
      </c>
      <c r="M1319" s="382">
        <v>44594</v>
      </c>
      <c r="N1319" s="70">
        <f t="shared" si="122"/>
        <v>3</v>
      </c>
      <c r="O1319" s="70">
        <f t="shared" si="123"/>
        <v>2</v>
      </c>
      <c r="P1319" s="135" t="str">
        <f t="shared" si="124"/>
        <v>Gastos_Gerais</v>
      </c>
    </row>
    <row r="1320" spans="1:16" ht="25.5" x14ac:dyDescent="0.2">
      <c r="A1320" s="374">
        <f t="shared" si="104"/>
        <v>1317</v>
      </c>
      <c r="B1320" s="358">
        <v>44628</v>
      </c>
      <c r="C1320" s="383">
        <v>44593</v>
      </c>
      <c r="D1320" s="360" t="s">
        <v>107</v>
      </c>
      <c r="E1320" s="360" t="s">
        <v>290</v>
      </c>
      <c r="F1320" s="361">
        <v>336.58</v>
      </c>
      <c r="G1320" s="360" t="s">
        <v>1549</v>
      </c>
      <c r="H1320" s="360" t="s">
        <v>120</v>
      </c>
      <c r="I1320" s="364" t="s">
        <v>1954</v>
      </c>
      <c r="J1320" s="363" t="s">
        <v>609</v>
      </c>
      <c r="K1320" s="364" t="s">
        <v>420</v>
      </c>
      <c r="L1320" s="363">
        <v>153777</v>
      </c>
      <c r="M1320" s="382">
        <v>44600</v>
      </c>
      <c r="N1320" s="70">
        <f t="shared" si="122"/>
        <v>3</v>
      </c>
      <c r="O1320" s="70">
        <f t="shared" si="123"/>
        <v>2</v>
      </c>
      <c r="P1320" s="135" t="str">
        <f t="shared" si="124"/>
        <v>Gastos_Gerais</v>
      </c>
    </row>
    <row r="1321" spans="1:16" ht="25.5" x14ac:dyDescent="0.2">
      <c r="A1321" s="374">
        <f t="shared" si="104"/>
        <v>1318</v>
      </c>
      <c r="B1321" s="358">
        <v>44628</v>
      </c>
      <c r="C1321" s="383">
        <v>44621</v>
      </c>
      <c r="D1321" s="360" t="s">
        <v>107</v>
      </c>
      <c r="E1321" s="360" t="s">
        <v>294</v>
      </c>
      <c r="F1321" s="361">
        <v>19699.29</v>
      </c>
      <c r="G1321" s="360" t="s">
        <v>686</v>
      </c>
      <c r="H1321" s="360" t="s">
        <v>126</v>
      </c>
      <c r="I1321" s="364" t="s">
        <v>558</v>
      </c>
      <c r="J1321" s="363" t="s">
        <v>609</v>
      </c>
      <c r="K1321" s="364" t="s">
        <v>420</v>
      </c>
      <c r="L1321" s="363">
        <v>98</v>
      </c>
      <c r="M1321" s="382">
        <v>44624</v>
      </c>
      <c r="N1321" s="70">
        <f t="shared" si="122"/>
        <v>3</v>
      </c>
      <c r="O1321" s="70">
        <f t="shared" si="123"/>
        <v>3</v>
      </c>
      <c r="P1321" s="135" t="str">
        <f t="shared" si="124"/>
        <v>Gastos_Gerais</v>
      </c>
    </row>
    <row r="1322" spans="1:16" ht="48" x14ac:dyDescent="0.2">
      <c r="A1322" s="374">
        <f t="shared" si="104"/>
        <v>1319</v>
      </c>
      <c r="B1322" s="358">
        <v>44628</v>
      </c>
      <c r="C1322" s="383">
        <v>44593</v>
      </c>
      <c r="D1322" s="360" t="s">
        <v>96</v>
      </c>
      <c r="E1322" s="360" t="s">
        <v>191</v>
      </c>
      <c r="F1322" s="361">
        <v>5336</v>
      </c>
      <c r="G1322" s="360" t="s">
        <v>2072</v>
      </c>
      <c r="H1322" s="360" t="s">
        <v>119</v>
      </c>
      <c r="I1322" s="364" t="s">
        <v>524</v>
      </c>
      <c r="J1322" s="363" t="s">
        <v>609</v>
      </c>
      <c r="K1322" s="364" t="s">
        <v>609</v>
      </c>
      <c r="L1322" s="363">
        <v>8913</v>
      </c>
      <c r="M1322" s="382">
        <v>44628</v>
      </c>
      <c r="N1322" s="70">
        <f t="shared" si="122"/>
        <v>3</v>
      </c>
      <c r="O1322" s="70">
        <f t="shared" si="123"/>
        <v>2</v>
      </c>
      <c r="P1322" s="135" t="str">
        <f t="shared" si="124"/>
        <v>Gastos_com_Pessoal</v>
      </c>
    </row>
    <row r="1323" spans="1:16" ht="25.5" x14ac:dyDescent="0.2">
      <c r="A1323" s="374">
        <f t="shared" si="104"/>
        <v>1320</v>
      </c>
      <c r="B1323" s="358">
        <v>44628</v>
      </c>
      <c r="C1323" s="383">
        <v>44621</v>
      </c>
      <c r="D1323" s="360" t="s">
        <v>107</v>
      </c>
      <c r="E1323" s="360" t="s">
        <v>294</v>
      </c>
      <c r="F1323" s="361">
        <v>18778.96</v>
      </c>
      <c r="G1323" s="360" t="s">
        <v>688</v>
      </c>
      <c r="H1323" s="360" t="s">
        <v>132</v>
      </c>
      <c r="I1323" s="364" t="s">
        <v>558</v>
      </c>
      <c r="J1323" s="363" t="s">
        <v>609</v>
      </c>
      <c r="K1323" s="364" t="s">
        <v>420</v>
      </c>
      <c r="L1323" s="363">
        <v>99</v>
      </c>
      <c r="M1323" s="382">
        <v>44624</v>
      </c>
      <c r="N1323" s="70">
        <f t="shared" si="122"/>
        <v>3</v>
      </c>
      <c r="O1323" s="70">
        <f t="shared" si="123"/>
        <v>3</v>
      </c>
      <c r="P1323" s="135" t="str">
        <f t="shared" si="124"/>
        <v>Gastos_Gerais</v>
      </c>
    </row>
    <row r="1324" spans="1:16" ht="25.5" x14ac:dyDescent="0.2">
      <c r="A1324" s="374">
        <f t="shared" si="104"/>
        <v>1321</v>
      </c>
      <c r="B1324" s="358">
        <v>44628</v>
      </c>
      <c r="C1324" s="383">
        <v>44593</v>
      </c>
      <c r="D1324" s="360" t="s">
        <v>107</v>
      </c>
      <c r="E1324" s="360" t="s">
        <v>356</v>
      </c>
      <c r="F1324" s="361">
        <v>2482.5500000000002</v>
      </c>
      <c r="G1324" s="360" t="s">
        <v>2073</v>
      </c>
      <c r="H1324" s="360" t="s">
        <v>546</v>
      </c>
      <c r="I1324" s="364" t="s">
        <v>589</v>
      </c>
      <c r="J1324" s="363" t="s">
        <v>609</v>
      </c>
      <c r="K1324" s="364" t="s">
        <v>420</v>
      </c>
      <c r="L1324" s="363">
        <v>8871</v>
      </c>
      <c r="M1324" s="382">
        <v>44607</v>
      </c>
      <c r="N1324" s="70">
        <f t="shared" si="122"/>
        <v>3</v>
      </c>
      <c r="O1324" s="70">
        <f t="shared" si="123"/>
        <v>2</v>
      </c>
      <c r="P1324" s="135" t="str">
        <f t="shared" si="124"/>
        <v>Gastos_Gerais</v>
      </c>
    </row>
    <row r="1325" spans="1:16" ht="25.5" x14ac:dyDescent="0.2">
      <c r="A1325" s="374">
        <f t="shared" si="104"/>
        <v>1322</v>
      </c>
      <c r="B1325" s="358">
        <v>44628</v>
      </c>
      <c r="C1325" s="383">
        <v>44621</v>
      </c>
      <c r="D1325" s="360" t="s">
        <v>107</v>
      </c>
      <c r="E1325" s="360" t="s">
        <v>294</v>
      </c>
      <c r="F1325" s="361">
        <v>38809.599999999999</v>
      </c>
      <c r="G1325" s="360" t="s">
        <v>684</v>
      </c>
      <c r="H1325" s="360" t="s">
        <v>123</v>
      </c>
      <c r="I1325" s="364" t="s">
        <v>558</v>
      </c>
      <c r="J1325" s="363" t="s">
        <v>609</v>
      </c>
      <c r="K1325" s="364" t="s">
        <v>420</v>
      </c>
      <c r="L1325" s="363">
        <v>96</v>
      </c>
      <c r="M1325" s="382">
        <v>44623</v>
      </c>
      <c r="N1325" s="70">
        <f t="shared" si="122"/>
        <v>3</v>
      </c>
      <c r="O1325" s="70">
        <f t="shared" si="123"/>
        <v>3</v>
      </c>
      <c r="P1325" s="135" t="str">
        <f t="shared" si="124"/>
        <v>Gastos_Gerais</v>
      </c>
    </row>
    <row r="1326" spans="1:16" ht="25.5" x14ac:dyDescent="0.2">
      <c r="A1326" s="374">
        <f t="shared" si="104"/>
        <v>1323</v>
      </c>
      <c r="B1326" s="358">
        <v>44628</v>
      </c>
      <c r="C1326" s="383">
        <v>44593</v>
      </c>
      <c r="D1326" s="360" t="s">
        <v>107</v>
      </c>
      <c r="E1326" s="360" t="s">
        <v>230</v>
      </c>
      <c r="F1326" s="361">
        <v>299</v>
      </c>
      <c r="G1326" s="360" t="s">
        <v>1332</v>
      </c>
      <c r="H1326" s="360" t="s">
        <v>546</v>
      </c>
      <c r="I1326" s="364" t="s">
        <v>715</v>
      </c>
      <c r="J1326" s="363" t="s">
        <v>609</v>
      </c>
      <c r="K1326" s="364" t="s">
        <v>609</v>
      </c>
      <c r="L1326" s="363" t="s">
        <v>2074</v>
      </c>
      <c r="M1326" s="382">
        <v>44285</v>
      </c>
      <c r="N1326" s="70">
        <f t="shared" si="122"/>
        <v>3</v>
      </c>
      <c r="O1326" s="70">
        <f t="shared" si="123"/>
        <v>2</v>
      </c>
      <c r="P1326" s="135" t="str">
        <f t="shared" si="124"/>
        <v>Gastos_Gerais</v>
      </c>
    </row>
    <row r="1327" spans="1:16" ht="25.5" x14ac:dyDescent="0.2">
      <c r="A1327" s="374">
        <f t="shared" si="104"/>
        <v>1324</v>
      </c>
      <c r="B1327" s="358">
        <v>44628</v>
      </c>
      <c r="C1327" s="383">
        <v>44621</v>
      </c>
      <c r="D1327" s="360" t="s">
        <v>107</v>
      </c>
      <c r="E1327" s="360" t="s">
        <v>328</v>
      </c>
      <c r="F1327" s="361">
        <v>120.5</v>
      </c>
      <c r="G1327" s="360" t="s">
        <v>2075</v>
      </c>
      <c r="H1327" s="360" t="s">
        <v>588</v>
      </c>
      <c r="I1327" s="364" t="s">
        <v>2065</v>
      </c>
      <c r="J1327" s="363" t="s">
        <v>609</v>
      </c>
      <c r="K1327" s="364" t="s">
        <v>420</v>
      </c>
      <c r="L1327" s="363">
        <v>2479</v>
      </c>
      <c r="M1327" s="382">
        <v>44623</v>
      </c>
      <c r="N1327" s="70">
        <f t="shared" si="122"/>
        <v>3</v>
      </c>
      <c r="O1327" s="70">
        <f t="shared" si="123"/>
        <v>3</v>
      </c>
      <c r="P1327" s="135" t="str">
        <f t="shared" si="124"/>
        <v>Gastos_Gerais</v>
      </c>
    </row>
    <row r="1328" spans="1:16" ht="25.5" x14ac:dyDescent="0.2">
      <c r="A1328" s="374">
        <f t="shared" si="104"/>
        <v>1325</v>
      </c>
      <c r="B1328" s="358">
        <v>44628</v>
      </c>
      <c r="C1328" s="383">
        <v>44593</v>
      </c>
      <c r="D1328" s="360" t="s">
        <v>107</v>
      </c>
      <c r="E1328" s="360" t="s">
        <v>222</v>
      </c>
      <c r="F1328" s="361">
        <v>3377.72</v>
      </c>
      <c r="G1328" s="360" t="s">
        <v>647</v>
      </c>
      <c r="H1328" s="360" t="s">
        <v>127</v>
      </c>
      <c r="I1328" s="364" t="s">
        <v>1953</v>
      </c>
      <c r="J1328" s="363" t="s">
        <v>609</v>
      </c>
      <c r="K1328" s="364" t="s">
        <v>420</v>
      </c>
      <c r="L1328" s="363">
        <v>73050774</v>
      </c>
      <c r="M1328" s="382">
        <v>44602</v>
      </c>
      <c r="N1328" s="70">
        <f t="shared" si="122"/>
        <v>3</v>
      </c>
      <c r="O1328" s="70">
        <f t="shared" si="123"/>
        <v>2</v>
      </c>
      <c r="P1328" s="135" t="str">
        <f t="shared" si="124"/>
        <v>Gastos_Gerais</v>
      </c>
    </row>
    <row r="1329" spans="1:16" ht="25.5" x14ac:dyDescent="0.2">
      <c r="A1329" s="374">
        <f t="shared" si="104"/>
        <v>1326</v>
      </c>
      <c r="B1329" s="358">
        <v>44628</v>
      </c>
      <c r="C1329" s="383">
        <v>44621</v>
      </c>
      <c r="D1329" s="360" t="s">
        <v>107</v>
      </c>
      <c r="E1329" s="360" t="s">
        <v>294</v>
      </c>
      <c r="F1329" s="361">
        <v>10145.76</v>
      </c>
      <c r="G1329" s="360" t="s">
        <v>886</v>
      </c>
      <c r="H1329" s="360" t="s">
        <v>131</v>
      </c>
      <c r="I1329" s="364" t="s">
        <v>564</v>
      </c>
      <c r="J1329" s="363" t="s">
        <v>609</v>
      </c>
      <c r="K1329" s="364" t="s">
        <v>420</v>
      </c>
      <c r="L1329" s="363">
        <v>12</v>
      </c>
      <c r="M1329" s="382">
        <v>44624</v>
      </c>
      <c r="N1329" s="70">
        <f t="shared" si="122"/>
        <v>3</v>
      </c>
      <c r="O1329" s="70">
        <f t="shared" si="123"/>
        <v>3</v>
      </c>
      <c r="P1329" s="135" t="str">
        <f t="shared" si="124"/>
        <v>Gastos_Gerais</v>
      </c>
    </row>
    <row r="1330" spans="1:16" ht="48" x14ac:dyDescent="0.2">
      <c r="A1330" s="374">
        <f t="shared" si="104"/>
        <v>1327</v>
      </c>
      <c r="B1330" s="358">
        <v>44628</v>
      </c>
      <c r="C1330" s="383">
        <v>44593</v>
      </c>
      <c r="D1330" s="360" t="s">
        <v>96</v>
      </c>
      <c r="E1330" s="360" t="s">
        <v>191</v>
      </c>
      <c r="F1330" s="361">
        <v>35</v>
      </c>
      <c r="G1330" s="360" t="s">
        <v>2072</v>
      </c>
      <c r="H1330" s="360" t="s">
        <v>119</v>
      </c>
      <c r="I1330" s="364" t="s">
        <v>524</v>
      </c>
      <c r="J1330" s="363" t="s">
        <v>609</v>
      </c>
      <c r="K1330" s="364" t="s">
        <v>609</v>
      </c>
      <c r="L1330" s="363">
        <v>9612</v>
      </c>
      <c r="M1330" s="382">
        <v>44628</v>
      </c>
      <c r="N1330" s="70">
        <f t="shared" si="122"/>
        <v>3</v>
      </c>
      <c r="O1330" s="70">
        <f t="shared" si="123"/>
        <v>2</v>
      </c>
      <c r="P1330" s="135" t="str">
        <f t="shared" si="124"/>
        <v>Gastos_com_Pessoal</v>
      </c>
    </row>
    <row r="1331" spans="1:16" ht="25.5" x14ac:dyDescent="0.2">
      <c r="A1331" s="374">
        <f t="shared" si="104"/>
        <v>1328</v>
      </c>
      <c r="B1331" s="358">
        <v>44628</v>
      </c>
      <c r="C1331" s="383">
        <v>44593</v>
      </c>
      <c r="D1331" s="360" t="s">
        <v>107</v>
      </c>
      <c r="E1331" s="360" t="s">
        <v>300</v>
      </c>
      <c r="F1331" s="361">
        <v>226.75</v>
      </c>
      <c r="G1331" s="360" t="s">
        <v>928</v>
      </c>
      <c r="H1331" s="360" t="s">
        <v>130</v>
      </c>
      <c r="I1331" s="364" t="s">
        <v>2076</v>
      </c>
      <c r="J1331" s="363" t="s">
        <v>609</v>
      </c>
      <c r="K1331" s="364" t="s">
        <v>420</v>
      </c>
      <c r="L1331" s="363">
        <v>10886</v>
      </c>
      <c r="M1331" s="382">
        <v>44615</v>
      </c>
      <c r="N1331" s="70">
        <f t="shared" si="122"/>
        <v>3</v>
      </c>
      <c r="O1331" s="70">
        <f t="shared" si="123"/>
        <v>2</v>
      </c>
      <c r="P1331" s="135" t="str">
        <f t="shared" si="124"/>
        <v>Gastos_Gerais</v>
      </c>
    </row>
    <row r="1332" spans="1:16" ht="48" x14ac:dyDescent="0.2">
      <c r="A1332" s="374">
        <f t="shared" si="104"/>
        <v>1329</v>
      </c>
      <c r="B1332" s="358">
        <v>44628</v>
      </c>
      <c r="C1332" s="383">
        <v>44593</v>
      </c>
      <c r="D1332" s="360" t="s">
        <v>96</v>
      </c>
      <c r="E1332" s="360" t="s">
        <v>191</v>
      </c>
      <c r="F1332" s="361">
        <v>5676.75</v>
      </c>
      <c r="G1332" s="360" t="s">
        <v>2077</v>
      </c>
      <c r="H1332" s="360" t="s">
        <v>119</v>
      </c>
      <c r="I1332" s="364" t="s">
        <v>524</v>
      </c>
      <c r="J1332" s="363" t="s">
        <v>609</v>
      </c>
      <c r="K1332" s="364" t="s">
        <v>609</v>
      </c>
      <c r="L1332" s="363">
        <v>7573</v>
      </c>
      <c r="M1332" s="382">
        <v>44624</v>
      </c>
      <c r="N1332" s="70">
        <f t="shared" si="122"/>
        <v>3</v>
      </c>
      <c r="O1332" s="70">
        <f t="shared" si="123"/>
        <v>2</v>
      </c>
      <c r="P1332" s="135" t="str">
        <f t="shared" si="124"/>
        <v>Gastos_com_Pessoal</v>
      </c>
    </row>
    <row r="1333" spans="1:16" ht="25.5" x14ac:dyDescent="0.2">
      <c r="A1333" s="374">
        <f t="shared" si="104"/>
        <v>1330</v>
      </c>
      <c r="B1333" s="358">
        <v>44628</v>
      </c>
      <c r="C1333" s="383">
        <v>44621</v>
      </c>
      <c r="D1333" s="360" t="s">
        <v>107</v>
      </c>
      <c r="E1333" s="360" t="s">
        <v>354</v>
      </c>
      <c r="F1333" s="361">
        <v>8297.7000000000007</v>
      </c>
      <c r="G1333" s="360" t="s">
        <v>2070</v>
      </c>
      <c r="H1333" s="360" t="s">
        <v>588</v>
      </c>
      <c r="I1333" s="364" t="s">
        <v>2034</v>
      </c>
      <c r="J1333" s="363" t="s">
        <v>609</v>
      </c>
      <c r="K1333" s="364" t="s">
        <v>420</v>
      </c>
      <c r="L1333" s="363">
        <v>979</v>
      </c>
      <c r="M1333" s="382">
        <v>44624</v>
      </c>
      <c r="N1333" s="70">
        <f t="shared" si="122"/>
        <v>3</v>
      </c>
      <c r="O1333" s="70">
        <f t="shared" si="123"/>
        <v>3</v>
      </c>
      <c r="P1333" s="135" t="str">
        <f t="shared" si="124"/>
        <v>Gastos_Gerais</v>
      </c>
    </row>
    <row r="1334" spans="1:16" ht="25.5" x14ac:dyDescent="0.2">
      <c r="A1334" s="374">
        <f t="shared" si="104"/>
        <v>1331</v>
      </c>
      <c r="B1334" s="358">
        <v>44628</v>
      </c>
      <c r="C1334" s="383">
        <v>44621</v>
      </c>
      <c r="D1334" s="360" t="s">
        <v>107</v>
      </c>
      <c r="E1334" s="360" t="s">
        <v>354</v>
      </c>
      <c r="F1334" s="361">
        <v>9880</v>
      </c>
      <c r="G1334" s="360" t="s">
        <v>2070</v>
      </c>
      <c r="H1334" s="360" t="s">
        <v>123</v>
      </c>
      <c r="I1334" s="364" t="s">
        <v>2034</v>
      </c>
      <c r="J1334" s="363" t="s">
        <v>609</v>
      </c>
      <c r="K1334" s="364" t="s">
        <v>420</v>
      </c>
      <c r="L1334" s="363">
        <v>978</v>
      </c>
      <c r="M1334" s="382">
        <v>44624</v>
      </c>
      <c r="N1334" s="70">
        <f t="shared" si="122"/>
        <v>3</v>
      </c>
      <c r="O1334" s="70">
        <f t="shared" si="123"/>
        <v>3</v>
      </c>
      <c r="P1334" s="135" t="str">
        <f t="shared" si="124"/>
        <v>Gastos_Gerais</v>
      </c>
    </row>
    <row r="1335" spans="1:16" ht="25.5" x14ac:dyDescent="0.2">
      <c r="A1335" s="374">
        <f t="shared" si="104"/>
        <v>1332</v>
      </c>
      <c r="B1335" s="358">
        <v>44628</v>
      </c>
      <c r="C1335" s="383">
        <v>44593</v>
      </c>
      <c r="D1335" s="360" t="s">
        <v>96</v>
      </c>
      <c r="E1335" s="360" t="s">
        <v>208</v>
      </c>
      <c r="F1335" s="361">
        <v>21372.400000000001</v>
      </c>
      <c r="G1335" s="360" t="s">
        <v>2078</v>
      </c>
      <c r="H1335" s="360" t="s">
        <v>119</v>
      </c>
      <c r="I1335" s="364" t="s">
        <v>523</v>
      </c>
      <c r="J1335" s="363" t="s">
        <v>609</v>
      </c>
      <c r="K1335" s="364" t="s">
        <v>609</v>
      </c>
      <c r="L1335" s="363">
        <v>425339</v>
      </c>
      <c r="M1335" s="382">
        <v>44628</v>
      </c>
      <c r="N1335" s="70">
        <f t="shared" si="122"/>
        <v>3</v>
      </c>
      <c r="O1335" s="70">
        <f t="shared" si="123"/>
        <v>2</v>
      </c>
      <c r="P1335" s="135" t="str">
        <f t="shared" si="124"/>
        <v>Gastos_com_Pessoal</v>
      </c>
    </row>
    <row r="1336" spans="1:16" ht="25.5" x14ac:dyDescent="0.2">
      <c r="A1336" s="374">
        <f t="shared" si="104"/>
        <v>1333</v>
      </c>
      <c r="B1336" s="358">
        <v>44628</v>
      </c>
      <c r="C1336" s="383">
        <v>44621</v>
      </c>
      <c r="D1336" s="360" t="s">
        <v>107</v>
      </c>
      <c r="E1336" s="360" t="s">
        <v>368</v>
      </c>
      <c r="F1336" s="361">
        <v>2816.38</v>
      </c>
      <c r="G1336" s="360" t="s">
        <v>1385</v>
      </c>
      <c r="H1336" s="360" t="s">
        <v>131</v>
      </c>
      <c r="I1336" s="364" t="s">
        <v>718</v>
      </c>
      <c r="J1336" s="363" t="s">
        <v>609</v>
      </c>
      <c r="K1336" s="364" t="s">
        <v>420</v>
      </c>
      <c r="L1336" s="363">
        <v>1034</v>
      </c>
      <c r="M1336" s="382">
        <v>44624</v>
      </c>
      <c r="N1336" s="70">
        <f t="shared" si="122"/>
        <v>3</v>
      </c>
      <c r="O1336" s="70">
        <f t="shared" si="123"/>
        <v>3</v>
      </c>
      <c r="P1336" s="135" t="str">
        <f t="shared" si="124"/>
        <v>Gastos_Gerais</v>
      </c>
    </row>
    <row r="1337" spans="1:16" ht="25.5" x14ac:dyDescent="0.2">
      <c r="A1337" s="374">
        <f t="shared" si="104"/>
        <v>1334</v>
      </c>
      <c r="B1337" s="358">
        <v>44628</v>
      </c>
      <c r="C1337" s="383">
        <v>44621</v>
      </c>
      <c r="D1337" s="360" t="s">
        <v>107</v>
      </c>
      <c r="E1337" s="360" t="s">
        <v>294</v>
      </c>
      <c r="F1337" s="361">
        <v>31632.38</v>
      </c>
      <c r="G1337" s="360" t="s">
        <v>687</v>
      </c>
      <c r="H1337" s="360" t="s">
        <v>127</v>
      </c>
      <c r="I1337" s="364" t="s">
        <v>558</v>
      </c>
      <c r="J1337" s="363" t="s">
        <v>609</v>
      </c>
      <c r="K1337" s="364" t="s">
        <v>420</v>
      </c>
      <c r="L1337" s="363">
        <v>100</v>
      </c>
      <c r="M1337" s="382">
        <v>44624</v>
      </c>
      <c r="N1337" s="70">
        <f t="shared" si="122"/>
        <v>3</v>
      </c>
      <c r="O1337" s="70">
        <f t="shared" si="123"/>
        <v>3</v>
      </c>
      <c r="P1337" s="135" t="str">
        <f t="shared" si="124"/>
        <v>Gastos_Gerais</v>
      </c>
    </row>
    <row r="1338" spans="1:16" ht="25.5" x14ac:dyDescent="0.2">
      <c r="A1338" s="374">
        <f t="shared" si="104"/>
        <v>1335</v>
      </c>
      <c r="B1338" s="358">
        <v>44628</v>
      </c>
      <c r="C1338" s="383">
        <v>44621</v>
      </c>
      <c r="D1338" s="360" t="s">
        <v>107</v>
      </c>
      <c r="E1338" s="360" t="s">
        <v>222</v>
      </c>
      <c r="F1338" s="361">
        <v>6720.7</v>
      </c>
      <c r="G1338" s="360" t="s">
        <v>647</v>
      </c>
      <c r="H1338" s="360" t="s">
        <v>121</v>
      </c>
      <c r="I1338" s="364" t="s">
        <v>1953</v>
      </c>
      <c r="J1338" s="363" t="s">
        <v>609</v>
      </c>
      <c r="K1338" s="364" t="s">
        <v>420</v>
      </c>
      <c r="L1338" s="363">
        <v>73423174</v>
      </c>
      <c r="M1338" s="382">
        <v>44628</v>
      </c>
      <c r="N1338" s="70">
        <f t="shared" si="122"/>
        <v>3</v>
      </c>
      <c r="O1338" s="70">
        <f t="shared" si="123"/>
        <v>3</v>
      </c>
      <c r="P1338" s="135" t="str">
        <f t="shared" si="124"/>
        <v>Gastos_Gerais</v>
      </c>
    </row>
    <row r="1339" spans="1:16" ht="25.5" x14ac:dyDescent="0.2">
      <c r="A1339" s="374">
        <f t="shared" si="104"/>
        <v>1336</v>
      </c>
      <c r="B1339" s="358">
        <v>44628</v>
      </c>
      <c r="C1339" s="383">
        <v>44621</v>
      </c>
      <c r="D1339" s="360" t="s">
        <v>96</v>
      </c>
      <c r="E1339" s="360" t="s">
        <v>181</v>
      </c>
      <c r="F1339" s="361">
        <v>2385.06</v>
      </c>
      <c r="G1339" s="360" t="s">
        <v>2079</v>
      </c>
      <c r="H1339" s="360" t="s">
        <v>126</v>
      </c>
      <c r="I1339" s="364" t="s">
        <v>2080</v>
      </c>
      <c r="J1339" s="363" t="s">
        <v>629</v>
      </c>
      <c r="K1339" s="364" t="s">
        <v>1235</v>
      </c>
      <c r="L1339" s="363">
        <v>159206047</v>
      </c>
      <c r="M1339" s="382">
        <v>44628</v>
      </c>
      <c r="N1339" s="70">
        <f t="shared" si="122"/>
        <v>3</v>
      </c>
      <c r="O1339" s="70">
        <f t="shared" si="123"/>
        <v>3</v>
      </c>
      <c r="P1339" s="135" t="str">
        <f t="shared" si="124"/>
        <v>Gastos_com_Pessoal</v>
      </c>
    </row>
    <row r="1340" spans="1:16" ht="25.5" x14ac:dyDescent="0.2">
      <c r="A1340" s="374">
        <f t="shared" si="104"/>
        <v>1337</v>
      </c>
      <c r="B1340" s="358">
        <v>44628</v>
      </c>
      <c r="C1340" s="383">
        <v>44621</v>
      </c>
      <c r="D1340" s="360" t="s">
        <v>96</v>
      </c>
      <c r="E1340" s="360" t="s">
        <v>183</v>
      </c>
      <c r="F1340" s="361">
        <v>845.99</v>
      </c>
      <c r="G1340" s="360" t="s">
        <v>2081</v>
      </c>
      <c r="H1340" s="360" t="s">
        <v>126</v>
      </c>
      <c r="I1340" s="364" t="s">
        <v>2080</v>
      </c>
      <c r="J1340" s="363" t="s">
        <v>629</v>
      </c>
      <c r="K1340" s="364" t="s">
        <v>1235</v>
      </c>
      <c r="L1340" s="363">
        <v>159206047</v>
      </c>
      <c r="M1340" s="382">
        <v>44628</v>
      </c>
      <c r="N1340" s="70">
        <f t="shared" si="122"/>
        <v>3</v>
      </c>
      <c r="O1340" s="70">
        <f t="shared" si="123"/>
        <v>3</v>
      </c>
      <c r="P1340" s="135" t="str">
        <f t="shared" si="124"/>
        <v>Gastos_com_Pessoal</v>
      </c>
    </row>
    <row r="1341" spans="1:16" ht="25.5" x14ac:dyDescent="0.2">
      <c r="A1341" s="374">
        <f t="shared" si="104"/>
        <v>1338</v>
      </c>
      <c r="B1341" s="358">
        <v>44628</v>
      </c>
      <c r="C1341" s="383">
        <v>44621</v>
      </c>
      <c r="D1341" s="360" t="s">
        <v>96</v>
      </c>
      <c r="E1341" s="360" t="s">
        <v>181</v>
      </c>
      <c r="F1341" s="361">
        <v>1696.46</v>
      </c>
      <c r="G1341" s="360" t="s">
        <v>2082</v>
      </c>
      <c r="H1341" s="360" t="s">
        <v>546</v>
      </c>
      <c r="I1341" s="364" t="s">
        <v>2083</v>
      </c>
      <c r="J1341" s="363" t="s">
        <v>629</v>
      </c>
      <c r="K1341" s="364" t="s">
        <v>1235</v>
      </c>
      <c r="L1341" s="363">
        <v>159206047</v>
      </c>
      <c r="M1341" s="382">
        <v>44628</v>
      </c>
      <c r="N1341" s="70">
        <f t="shared" si="122"/>
        <v>3</v>
      </c>
      <c r="O1341" s="70">
        <f t="shared" si="123"/>
        <v>3</v>
      </c>
      <c r="P1341" s="135" t="str">
        <f t="shared" si="124"/>
        <v>Gastos_com_Pessoal</v>
      </c>
    </row>
    <row r="1342" spans="1:16" ht="25.5" x14ac:dyDescent="0.2">
      <c r="A1342" s="374">
        <f t="shared" si="104"/>
        <v>1339</v>
      </c>
      <c r="B1342" s="358">
        <v>44628</v>
      </c>
      <c r="C1342" s="383">
        <v>44621</v>
      </c>
      <c r="D1342" s="360" t="s">
        <v>96</v>
      </c>
      <c r="E1342" s="360" t="s">
        <v>183</v>
      </c>
      <c r="F1342" s="361">
        <v>575.41</v>
      </c>
      <c r="G1342" s="360" t="s">
        <v>2084</v>
      </c>
      <c r="H1342" s="360" t="s">
        <v>546</v>
      </c>
      <c r="I1342" s="364" t="s">
        <v>2083</v>
      </c>
      <c r="J1342" s="363" t="s">
        <v>629</v>
      </c>
      <c r="K1342" s="364" t="s">
        <v>1235</v>
      </c>
      <c r="L1342" s="363">
        <v>159206047</v>
      </c>
      <c r="M1342" s="382">
        <v>44628</v>
      </c>
      <c r="N1342" s="70">
        <f t="shared" si="122"/>
        <v>3</v>
      </c>
      <c r="O1342" s="70">
        <f t="shared" si="123"/>
        <v>3</v>
      </c>
      <c r="P1342" s="135" t="str">
        <f t="shared" si="124"/>
        <v>Gastos_com_Pessoal</v>
      </c>
    </row>
    <row r="1343" spans="1:16" ht="25.5" x14ac:dyDescent="0.2">
      <c r="A1343" s="374">
        <f t="shared" si="104"/>
        <v>1340</v>
      </c>
      <c r="B1343" s="358">
        <v>44628</v>
      </c>
      <c r="C1343" s="383">
        <v>44621</v>
      </c>
      <c r="D1343" s="360" t="s">
        <v>96</v>
      </c>
      <c r="E1343" s="360" t="s">
        <v>181</v>
      </c>
      <c r="F1343" s="361">
        <v>1691.62</v>
      </c>
      <c r="G1343" s="360" t="s">
        <v>2085</v>
      </c>
      <c r="H1343" s="360" t="s">
        <v>546</v>
      </c>
      <c r="I1343" s="364" t="s">
        <v>2086</v>
      </c>
      <c r="J1343" s="363" t="s">
        <v>629</v>
      </c>
      <c r="K1343" s="364" t="s">
        <v>1235</v>
      </c>
      <c r="L1343" s="363">
        <v>159206047</v>
      </c>
      <c r="M1343" s="382">
        <v>44628</v>
      </c>
      <c r="N1343" s="70">
        <f t="shared" si="122"/>
        <v>3</v>
      </c>
      <c r="O1343" s="70">
        <f t="shared" si="123"/>
        <v>3</v>
      </c>
      <c r="P1343" s="135" t="str">
        <f t="shared" si="124"/>
        <v>Gastos_com_Pessoal</v>
      </c>
    </row>
    <row r="1344" spans="1:16" ht="25.5" x14ac:dyDescent="0.2">
      <c r="A1344" s="374">
        <f t="shared" si="104"/>
        <v>1341</v>
      </c>
      <c r="B1344" s="358">
        <v>44628</v>
      </c>
      <c r="C1344" s="383">
        <v>44621</v>
      </c>
      <c r="D1344" s="360" t="s">
        <v>96</v>
      </c>
      <c r="E1344" s="360" t="s">
        <v>183</v>
      </c>
      <c r="F1344" s="361">
        <v>573.59</v>
      </c>
      <c r="G1344" s="360" t="s">
        <v>2087</v>
      </c>
      <c r="H1344" s="360" t="s">
        <v>546</v>
      </c>
      <c r="I1344" s="364" t="s">
        <v>2086</v>
      </c>
      <c r="J1344" s="363" t="s">
        <v>629</v>
      </c>
      <c r="K1344" s="364" t="s">
        <v>1235</v>
      </c>
      <c r="L1344" s="363">
        <v>159206047</v>
      </c>
      <c r="M1344" s="382">
        <v>44628</v>
      </c>
      <c r="N1344" s="70">
        <f t="shared" si="122"/>
        <v>3</v>
      </c>
      <c r="O1344" s="70">
        <f t="shared" si="123"/>
        <v>3</v>
      </c>
      <c r="P1344" s="135" t="str">
        <f t="shared" si="124"/>
        <v>Gastos_com_Pessoal</v>
      </c>
    </row>
    <row r="1345" spans="1:16" ht="25.5" x14ac:dyDescent="0.2">
      <c r="A1345" s="374">
        <f t="shared" si="104"/>
        <v>1342</v>
      </c>
      <c r="B1345" s="358">
        <v>44628</v>
      </c>
      <c r="C1345" s="383">
        <v>44621</v>
      </c>
      <c r="D1345" s="360" t="s">
        <v>96</v>
      </c>
      <c r="E1345" s="360" t="s">
        <v>181</v>
      </c>
      <c r="F1345" s="361">
        <v>2322.61</v>
      </c>
      <c r="G1345" s="360" t="s">
        <v>2088</v>
      </c>
      <c r="H1345" s="360" t="s">
        <v>546</v>
      </c>
      <c r="I1345" s="364" t="s">
        <v>2089</v>
      </c>
      <c r="J1345" s="363" t="s">
        <v>629</v>
      </c>
      <c r="K1345" s="364" t="s">
        <v>1235</v>
      </c>
      <c r="L1345" s="363">
        <v>159206047</v>
      </c>
      <c r="M1345" s="382">
        <v>44628</v>
      </c>
      <c r="N1345" s="70">
        <f t="shared" si="122"/>
        <v>3</v>
      </c>
      <c r="O1345" s="70">
        <f t="shared" si="123"/>
        <v>3</v>
      </c>
      <c r="P1345" s="135" t="str">
        <f t="shared" si="124"/>
        <v>Gastos_com_Pessoal</v>
      </c>
    </row>
    <row r="1346" spans="1:16" ht="25.5" x14ac:dyDescent="0.2">
      <c r="A1346" s="374">
        <f t="shared" si="104"/>
        <v>1343</v>
      </c>
      <c r="B1346" s="358">
        <v>44628</v>
      </c>
      <c r="C1346" s="383">
        <v>44621</v>
      </c>
      <c r="D1346" s="360" t="s">
        <v>96</v>
      </c>
      <c r="E1346" s="360" t="s">
        <v>183</v>
      </c>
      <c r="F1346" s="361">
        <v>819.89</v>
      </c>
      <c r="G1346" s="360" t="s">
        <v>2090</v>
      </c>
      <c r="H1346" s="360" t="s">
        <v>546</v>
      </c>
      <c r="I1346" s="364" t="s">
        <v>2089</v>
      </c>
      <c r="J1346" s="363" t="s">
        <v>629</v>
      </c>
      <c r="K1346" s="364" t="s">
        <v>1235</v>
      </c>
      <c r="L1346" s="363">
        <v>159206047</v>
      </c>
      <c r="M1346" s="382">
        <v>44628</v>
      </c>
      <c r="N1346" s="70">
        <f t="shared" si="122"/>
        <v>3</v>
      </c>
      <c r="O1346" s="70">
        <f t="shared" si="123"/>
        <v>3</v>
      </c>
      <c r="P1346" s="135" t="str">
        <f t="shared" si="124"/>
        <v>Gastos_com_Pessoal</v>
      </c>
    </row>
    <row r="1347" spans="1:16" ht="25.5" x14ac:dyDescent="0.2">
      <c r="A1347" s="374">
        <f t="shared" si="104"/>
        <v>1344</v>
      </c>
      <c r="B1347" s="358">
        <v>44628</v>
      </c>
      <c r="C1347" s="383">
        <v>44621</v>
      </c>
      <c r="D1347" s="360" t="s">
        <v>96</v>
      </c>
      <c r="E1347" s="360" t="s">
        <v>181</v>
      </c>
      <c r="F1347" s="361">
        <v>2498.1</v>
      </c>
      <c r="G1347" s="360" t="s">
        <v>2091</v>
      </c>
      <c r="H1347" s="360" t="s">
        <v>126</v>
      </c>
      <c r="I1347" s="364" t="s">
        <v>2092</v>
      </c>
      <c r="J1347" s="363" t="s">
        <v>629</v>
      </c>
      <c r="K1347" s="364" t="s">
        <v>1235</v>
      </c>
      <c r="L1347" s="363">
        <v>159206047</v>
      </c>
      <c r="M1347" s="382">
        <v>44628</v>
      </c>
      <c r="N1347" s="70">
        <f t="shared" si="122"/>
        <v>3</v>
      </c>
      <c r="O1347" s="70">
        <f t="shared" si="123"/>
        <v>3</v>
      </c>
      <c r="P1347" s="135" t="str">
        <f t="shared" si="124"/>
        <v>Gastos_com_Pessoal</v>
      </c>
    </row>
    <row r="1348" spans="1:16" ht="25.5" x14ac:dyDescent="0.2">
      <c r="A1348" s="374">
        <f t="shared" si="104"/>
        <v>1345</v>
      </c>
      <c r="B1348" s="358">
        <v>44628</v>
      </c>
      <c r="C1348" s="383">
        <v>44621</v>
      </c>
      <c r="D1348" s="360" t="s">
        <v>96</v>
      </c>
      <c r="E1348" s="360" t="s">
        <v>183</v>
      </c>
      <c r="F1348" s="361">
        <v>857.45</v>
      </c>
      <c r="G1348" s="360" t="s">
        <v>2093</v>
      </c>
      <c r="H1348" s="360" t="s">
        <v>126</v>
      </c>
      <c r="I1348" s="364" t="s">
        <v>2092</v>
      </c>
      <c r="J1348" s="363" t="s">
        <v>629</v>
      </c>
      <c r="K1348" s="364" t="s">
        <v>1235</v>
      </c>
      <c r="L1348" s="363">
        <v>159206047</v>
      </c>
      <c r="M1348" s="382">
        <v>44628</v>
      </c>
      <c r="N1348" s="70">
        <f t="shared" si="122"/>
        <v>3</v>
      </c>
      <c r="O1348" s="70">
        <f t="shared" si="123"/>
        <v>3</v>
      </c>
      <c r="P1348" s="135" t="str">
        <f t="shared" si="124"/>
        <v>Gastos_com_Pessoal</v>
      </c>
    </row>
    <row r="1349" spans="1:16" ht="25.5" x14ac:dyDescent="0.2">
      <c r="A1349" s="374">
        <f t="shared" si="104"/>
        <v>1346</v>
      </c>
      <c r="B1349" s="358">
        <v>44628</v>
      </c>
      <c r="C1349" s="383">
        <v>44621</v>
      </c>
      <c r="D1349" s="360" t="s">
        <v>96</v>
      </c>
      <c r="E1349" s="360" t="s">
        <v>181</v>
      </c>
      <c r="F1349" s="361">
        <v>2385.06</v>
      </c>
      <c r="G1349" s="360" t="s">
        <v>2094</v>
      </c>
      <c r="H1349" s="360" t="s">
        <v>130</v>
      </c>
      <c r="I1349" s="364" t="s">
        <v>2095</v>
      </c>
      <c r="J1349" s="363" t="s">
        <v>629</v>
      </c>
      <c r="K1349" s="364" t="s">
        <v>1235</v>
      </c>
      <c r="L1349" s="363">
        <v>159206047</v>
      </c>
      <c r="M1349" s="382">
        <v>44628</v>
      </c>
      <c r="N1349" s="70">
        <f t="shared" si="122"/>
        <v>3</v>
      </c>
      <c r="O1349" s="70">
        <f t="shared" si="123"/>
        <v>3</v>
      </c>
      <c r="P1349" s="135" t="str">
        <f t="shared" si="124"/>
        <v>Gastos_com_Pessoal</v>
      </c>
    </row>
    <row r="1350" spans="1:16" ht="25.5" x14ac:dyDescent="0.2">
      <c r="A1350" s="374">
        <f t="shared" si="104"/>
        <v>1347</v>
      </c>
      <c r="B1350" s="358">
        <v>44628</v>
      </c>
      <c r="C1350" s="383">
        <v>44621</v>
      </c>
      <c r="D1350" s="360" t="s">
        <v>96</v>
      </c>
      <c r="E1350" s="360" t="s">
        <v>183</v>
      </c>
      <c r="F1350" s="361">
        <v>845.99</v>
      </c>
      <c r="G1350" s="360" t="s">
        <v>2096</v>
      </c>
      <c r="H1350" s="360" t="s">
        <v>130</v>
      </c>
      <c r="I1350" s="364" t="s">
        <v>2095</v>
      </c>
      <c r="J1350" s="363" t="s">
        <v>629</v>
      </c>
      <c r="K1350" s="364" t="s">
        <v>1235</v>
      </c>
      <c r="L1350" s="363">
        <v>159206047</v>
      </c>
      <c r="M1350" s="382">
        <v>44628</v>
      </c>
      <c r="N1350" s="70">
        <f t="shared" si="122"/>
        <v>3</v>
      </c>
      <c r="O1350" s="70">
        <f t="shared" si="123"/>
        <v>3</v>
      </c>
      <c r="P1350" s="135" t="str">
        <f t="shared" si="124"/>
        <v>Gastos_com_Pessoal</v>
      </c>
    </row>
    <row r="1351" spans="1:16" ht="25.5" x14ac:dyDescent="0.2">
      <c r="A1351" s="374">
        <f t="shared" si="104"/>
        <v>1348</v>
      </c>
      <c r="B1351" s="358">
        <v>44628</v>
      </c>
      <c r="C1351" s="383">
        <v>44621</v>
      </c>
      <c r="D1351" s="360" t="s">
        <v>96</v>
      </c>
      <c r="E1351" s="360" t="s">
        <v>181</v>
      </c>
      <c r="F1351" s="361">
        <v>2506.54</v>
      </c>
      <c r="G1351" s="360" t="s">
        <v>2097</v>
      </c>
      <c r="H1351" s="360" t="s">
        <v>127</v>
      </c>
      <c r="I1351" s="364" t="s">
        <v>2098</v>
      </c>
      <c r="J1351" s="363" t="s">
        <v>629</v>
      </c>
      <c r="K1351" s="364" t="s">
        <v>1235</v>
      </c>
      <c r="L1351" s="363">
        <v>159206047</v>
      </c>
      <c r="M1351" s="382">
        <v>44628</v>
      </c>
      <c r="N1351" s="70">
        <f t="shared" si="122"/>
        <v>3</v>
      </c>
      <c r="O1351" s="70">
        <f t="shared" si="123"/>
        <v>3</v>
      </c>
      <c r="P1351" s="135" t="str">
        <f t="shared" si="124"/>
        <v>Gastos_com_Pessoal</v>
      </c>
    </row>
    <row r="1352" spans="1:16" ht="25.5" x14ac:dyDescent="0.2">
      <c r="A1352" s="374">
        <f t="shared" si="104"/>
        <v>1349</v>
      </c>
      <c r="B1352" s="358">
        <v>44628</v>
      </c>
      <c r="C1352" s="383">
        <v>44621</v>
      </c>
      <c r="D1352" s="360" t="s">
        <v>96</v>
      </c>
      <c r="E1352" s="360" t="s">
        <v>183</v>
      </c>
      <c r="F1352" s="361">
        <v>896.6</v>
      </c>
      <c r="G1352" s="360" t="s">
        <v>2099</v>
      </c>
      <c r="H1352" s="360" t="s">
        <v>127</v>
      </c>
      <c r="I1352" s="364" t="s">
        <v>2098</v>
      </c>
      <c r="J1352" s="363" t="s">
        <v>629</v>
      </c>
      <c r="K1352" s="364" t="s">
        <v>1235</v>
      </c>
      <c r="L1352" s="363">
        <v>159206047</v>
      </c>
      <c r="M1352" s="382">
        <v>44628</v>
      </c>
      <c r="N1352" s="70">
        <f t="shared" si="122"/>
        <v>3</v>
      </c>
      <c r="O1352" s="70">
        <f t="shared" si="123"/>
        <v>3</v>
      </c>
      <c r="P1352" s="135" t="str">
        <f t="shared" si="124"/>
        <v>Gastos_com_Pessoal</v>
      </c>
    </row>
    <row r="1353" spans="1:16" ht="25.5" x14ac:dyDescent="0.2">
      <c r="A1353" s="374">
        <f t="shared" si="104"/>
        <v>1350</v>
      </c>
      <c r="B1353" s="358">
        <v>44628</v>
      </c>
      <c r="C1353" s="383">
        <v>44621</v>
      </c>
      <c r="D1353" s="360" t="s">
        <v>96</v>
      </c>
      <c r="E1353" s="360" t="s">
        <v>181</v>
      </c>
      <c r="F1353" s="361">
        <v>2385.06</v>
      </c>
      <c r="G1353" s="360" t="s">
        <v>2100</v>
      </c>
      <c r="H1353" s="360" t="s">
        <v>588</v>
      </c>
      <c r="I1353" s="364" t="s">
        <v>2101</v>
      </c>
      <c r="J1353" s="363" t="s">
        <v>629</v>
      </c>
      <c r="K1353" s="364" t="s">
        <v>1235</v>
      </c>
      <c r="L1353" s="363">
        <v>159206047</v>
      </c>
      <c r="M1353" s="382">
        <v>44628</v>
      </c>
      <c r="N1353" s="70">
        <f t="shared" si="122"/>
        <v>3</v>
      </c>
      <c r="O1353" s="70">
        <f t="shared" si="123"/>
        <v>3</v>
      </c>
      <c r="P1353" s="135" t="str">
        <f t="shared" si="124"/>
        <v>Gastos_com_Pessoal</v>
      </c>
    </row>
    <row r="1354" spans="1:16" ht="25.5" x14ac:dyDescent="0.2">
      <c r="A1354" s="374">
        <f t="shared" si="104"/>
        <v>1351</v>
      </c>
      <c r="B1354" s="358">
        <v>44628</v>
      </c>
      <c r="C1354" s="383">
        <v>44621</v>
      </c>
      <c r="D1354" s="360" t="s">
        <v>96</v>
      </c>
      <c r="E1354" s="360" t="s">
        <v>183</v>
      </c>
      <c r="F1354" s="361">
        <v>845.99</v>
      </c>
      <c r="G1354" s="360" t="s">
        <v>2102</v>
      </c>
      <c r="H1354" s="360" t="s">
        <v>588</v>
      </c>
      <c r="I1354" s="364" t="s">
        <v>2101</v>
      </c>
      <c r="J1354" s="363" t="s">
        <v>629</v>
      </c>
      <c r="K1354" s="364" t="s">
        <v>1235</v>
      </c>
      <c r="L1354" s="363">
        <v>159206047</v>
      </c>
      <c r="M1354" s="382">
        <v>44628</v>
      </c>
      <c r="N1354" s="70">
        <f t="shared" si="122"/>
        <v>3</v>
      </c>
      <c r="O1354" s="70">
        <f t="shared" si="123"/>
        <v>3</v>
      </c>
      <c r="P1354" s="135" t="str">
        <f t="shared" si="124"/>
        <v>Gastos_com_Pessoal</v>
      </c>
    </row>
    <row r="1355" spans="1:16" ht="25.5" x14ac:dyDescent="0.2">
      <c r="A1355" s="374">
        <f t="shared" si="104"/>
        <v>1352</v>
      </c>
      <c r="B1355" s="358">
        <v>44628</v>
      </c>
      <c r="C1355" s="383">
        <v>44621</v>
      </c>
      <c r="D1355" s="360" t="s">
        <v>96</v>
      </c>
      <c r="E1355" s="360" t="s">
        <v>181</v>
      </c>
      <c r="F1355" s="361">
        <v>2385.06</v>
      </c>
      <c r="G1355" s="360" t="s">
        <v>2103</v>
      </c>
      <c r="H1355" s="360" t="s">
        <v>123</v>
      </c>
      <c r="I1355" s="364" t="s">
        <v>2104</v>
      </c>
      <c r="J1355" s="363" t="s">
        <v>629</v>
      </c>
      <c r="K1355" s="364" t="s">
        <v>1235</v>
      </c>
      <c r="L1355" s="363">
        <v>159206047</v>
      </c>
      <c r="M1355" s="382">
        <v>44628</v>
      </c>
      <c r="N1355" s="70">
        <f t="shared" si="122"/>
        <v>3</v>
      </c>
      <c r="O1355" s="70">
        <f t="shared" si="123"/>
        <v>3</v>
      </c>
      <c r="P1355" s="135" t="str">
        <f t="shared" si="124"/>
        <v>Gastos_com_Pessoal</v>
      </c>
    </row>
    <row r="1356" spans="1:16" ht="25.5" x14ac:dyDescent="0.2">
      <c r="A1356" s="374">
        <f t="shared" si="104"/>
        <v>1353</v>
      </c>
      <c r="B1356" s="358">
        <v>44628</v>
      </c>
      <c r="C1356" s="383">
        <v>44621</v>
      </c>
      <c r="D1356" s="360" t="s">
        <v>96</v>
      </c>
      <c r="E1356" s="360" t="s">
        <v>183</v>
      </c>
      <c r="F1356" s="361">
        <v>845.99</v>
      </c>
      <c r="G1356" s="360" t="s">
        <v>2105</v>
      </c>
      <c r="H1356" s="360" t="s">
        <v>123</v>
      </c>
      <c r="I1356" s="364" t="s">
        <v>2104</v>
      </c>
      <c r="J1356" s="363" t="s">
        <v>629</v>
      </c>
      <c r="K1356" s="364" t="s">
        <v>1235</v>
      </c>
      <c r="L1356" s="363">
        <v>159206047</v>
      </c>
      <c r="M1356" s="382">
        <v>44628</v>
      </c>
      <c r="N1356" s="70">
        <f t="shared" si="122"/>
        <v>3</v>
      </c>
      <c r="O1356" s="70">
        <f t="shared" si="123"/>
        <v>3</v>
      </c>
      <c r="P1356" s="135" t="str">
        <f t="shared" si="124"/>
        <v>Gastos_com_Pessoal</v>
      </c>
    </row>
    <row r="1357" spans="1:16" ht="25.5" x14ac:dyDescent="0.2">
      <c r="A1357" s="374">
        <f t="shared" ref="A1357:A1405" si="125">IF(B1357="","",ROW()-ROW($A$3))</f>
        <v>1354</v>
      </c>
      <c r="B1357" s="358">
        <v>44628</v>
      </c>
      <c r="C1357" s="383">
        <v>44621</v>
      </c>
      <c r="D1357" s="360" t="s">
        <v>96</v>
      </c>
      <c r="E1357" s="360" t="s">
        <v>181</v>
      </c>
      <c r="F1357" s="361">
        <v>2321.09</v>
      </c>
      <c r="G1357" s="360" t="s">
        <v>2106</v>
      </c>
      <c r="H1357" s="360" t="s">
        <v>123</v>
      </c>
      <c r="I1357" s="364" t="s">
        <v>2107</v>
      </c>
      <c r="J1357" s="363" t="s">
        <v>629</v>
      </c>
      <c r="K1357" s="364" t="s">
        <v>1235</v>
      </c>
      <c r="L1357" s="363">
        <v>159206047</v>
      </c>
      <c r="M1357" s="382">
        <v>44628</v>
      </c>
      <c r="N1357" s="70">
        <f t="shared" si="122"/>
        <v>3</v>
      </c>
      <c r="O1357" s="70">
        <f t="shared" si="123"/>
        <v>3</v>
      </c>
      <c r="P1357" s="135" t="str">
        <f t="shared" si="124"/>
        <v>Gastos_com_Pessoal</v>
      </c>
    </row>
    <row r="1358" spans="1:16" ht="25.5" x14ac:dyDescent="0.2">
      <c r="A1358" s="374">
        <f t="shared" si="125"/>
        <v>1355</v>
      </c>
      <c r="B1358" s="358">
        <v>44628</v>
      </c>
      <c r="C1358" s="383">
        <v>44621</v>
      </c>
      <c r="D1358" s="360" t="s">
        <v>96</v>
      </c>
      <c r="E1358" s="360" t="s">
        <v>183</v>
      </c>
      <c r="F1358" s="361">
        <v>819.24</v>
      </c>
      <c r="G1358" s="360" t="s">
        <v>2108</v>
      </c>
      <c r="H1358" s="360" t="s">
        <v>123</v>
      </c>
      <c r="I1358" s="364" t="s">
        <v>2107</v>
      </c>
      <c r="J1358" s="363" t="s">
        <v>629</v>
      </c>
      <c r="K1358" s="364" t="s">
        <v>1235</v>
      </c>
      <c r="L1358" s="363">
        <v>159206047</v>
      </c>
      <c r="M1358" s="382">
        <v>44628</v>
      </c>
      <c r="N1358" s="70">
        <f t="shared" si="122"/>
        <v>3</v>
      </c>
      <c r="O1358" s="70">
        <f t="shared" si="123"/>
        <v>3</v>
      </c>
      <c r="P1358" s="135" t="str">
        <f t="shared" si="124"/>
        <v>Gastos_com_Pessoal</v>
      </c>
    </row>
    <row r="1359" spans="1:16" ht="25.5" x14ac:dyDescent="0.2">
      <c r="A1359" s="374">
        <f t="shared" si="125"/>
        <v>1356</v>
      </c>
      <c r="B1359" s="358">
        <v>44628</v>
      </c>
      <c r="C1359" s="383">
        <v>44621</v>
      </c>
      <c r="D1359" s="360" t="s">
        <v>96</v>
      </c>
      <c r="E1359" s="360" t="s">
        <v>181</v>
      </c>
      <c r="F1359" s="361">
        <v>2138.02</v>
      </c>
      <c r="G1359" s="360" t="s">
        <v>2109</v>
      </c>
      <c r="H1359" s="360" t="s">
        <v>124</v>
      </c>
      <c r="I1359" s="364" t="s">
        <v>2110</v>
      </c>
      <c r="J1359" s="363" t="s">
        <v>629</v>
      </c>
      <c r="K1359" s="364" t="s">
        <v>1235</v>
      </c>
      <c r="L1359" s="363">
        <v>159206047</v>
      </c>
      <c r="M1359" s="382">
        <v>44628</v>
      </c>
      <c r="N1359" s="70">
        <f t="shared" si="122"/>
        <v>3</v>
      </c>
      <c r="O1359" s="70">
        <f t="shared" si="123"/>
        <v>3</v>
      </c>
      <c r="P1359" s="135" t="str">
        <f t="shared" si="124"/>
        <v>Gastos_com_Pessoal</v>
      </c>
    </row>
    <row r="1360" spans="1:16" ht="25.5" x14ac:dyDescent="0.2">
      <c r="A1360" s="374">
        <f t="shared" si="125"/>
        <v>1357</v>
      </c>
      <c r="B1360" s="358">
        <v>44628</v>
      </c>
      <c r="C1360" s="383">
        <v>44621</v>
      </c>
      <c r="D1360" s="360" t="s">
        <v>96</v>
      </c>
      <c r="E1360" s="360" t="s">
        <v>183</v>
      </c>
      <c r="F1360" s="361">
        <v>743.01</v>
      </c>
      <c r="G1360" s="360" t="s">
        <v>2111</v>
      </c>
      <c r="H1360" s="360" t="s">
        <v>124</v>
      </c>
      <c r="I1360" s="364" t="s">
        <v>2110</v>
      </c>
      <c r="J1360" s="363" t="s">
        <v>629</v>
      </c>
      <c r="K1360" s="364" t="s">
        <v>1235</v>
      </c>
      <c r="L1360" s="363">
        <v>159206047</v>
      </c>
      <c r="M1360" s="382">
        <v>44628</v>
      </c>
      <c r="N1360" s="70">
        <f t="shared" si="122"/>
        <v>3</v>
      </c>
      <c r="O1360" s="70">
        <f t="shared" si="123"/>
        <v>3</v>
      </c>
      <c r="P1360" s="135" t="str">
        <f t="shared" si="124"/>
        <v>Gastos_com_Pessoal</v>
      </c>
    </row>
    <row r="1361" spans="1:16" ht="25.5" x14ac:dyDescent="0.2">
      <c r="A1361" s="374">
        <f t="shared" si="125"/>
        <v>1358</v>
      </c>
      <c r="B1361" s="358">
        <v>44628</v>
      </c>
      <c r="C1361" s="383">
        <v>44621</v>
      </c>
      <c r="D1361" s="360" t="s">
        <v>96</v>
      </c>
      <c r="E1361" s="360" t="s">
        <v>181</v>
      </c>
      <c r="F1361" s="361">
        <v>3048.4</v>
      </c>
      <c r="G1361" s="360" t="s">
        <v>2112</v>
      </c>
      <c r="H1361" s="360" t="s">
        <v>123</v>
      </c>
      <c r="I1361" s="364" t="s">
        <v>2113</v>
      </c>
      <c r="J1361" s="363" t="s">
        <v>629</v>
      </c>
      <c r="K1361" s="364" t="s">
        <v>1235</v>
      </c>
      <c r="L1361" s="363">
        <v>159206047</v>
      </c>
      <c r="M1361" s="382">
        <v>44628</v>
      </c>
      <c r="N1361" s="70">
        <f t="shared" si="122"/>
        <v>3</v>
      </c>
      <c r="O1361" s="70">
        <f t="shared" si="123"/>
        <v>3</v>
      </c>
      <c r="P1361" s="135" t="str">
        <f t="shared" si="124"/>
        <v>Gastos_com_Pessoal</v>
      </c>
    </row>
    <row r="1362" spans="1:16" ht="25.5" x14ac:dyDescent="0.2">
      <c r="A1362" s="374">
        <f t="shared" si="125"/>
        <v>1359</v>
      </c>
      <c r="B1362" s="358">
        <v>44628</v>
      </c>
      <c r="C1362" s="383">
        <v>44621</v>
      </c>
      <c r="D1362" s="360" t="s">
        <v>96</v>
      </c>
      <c r="E1362" s="360" t="s">
        <v>183</v>
      </c>
      <c r="F1362" s="361">
        <v>1108.06</v>
      </c>
      <c r="G1362" s="360" t="s">
        <v>2114</v>
      </c>
      <c r="H1362" s="360" t="s">
        <v>123</v>
      </c>
      <c r="I1362" s="364" t="s">
        <v>2113</v>
      </c>
      <c r="J1362" s="363" t="s">
        <v>629</v>
      </c>
      <c r="K1362" s="364" t="s">
        <v>1235</v>
      </c>
      <c r="L1362" s="363">
        <v>159206047</v>
      </c>
      <c r="M1362" s="382">
        <v>44628</v>
      </c>
      <c r="N1362" s="70">
        <f t="shared" si="122"/>
        <v>3</v>
      </c>
      <c r="O1362" s="70">
        <f t="shared" si="123"/>
        <v>3</v>
      </c>
      <c r="P1362" s="135" t="str">
        <f t="shared" si="124"/>
        <v>Gastos_com_Pessoal</v>
      </c>
    </row>
    <row r="1363" spans="1:16" ht="25.5" x14ac:dyDescent="0.2">
      <c r="A1363" s="374">
        <f t="shared" si="125"/>
        <v>1360</v>
      </c>
      <c r="B1363" s="358">
        <v>44628</v>
      </c>
      <c r="C1363" s="383">
        <v>44621</v>
      </c>
      <c r="D1363" s="360" t="s">
        <v>96</v>
      </c>
      <c r="E1363" s="360" t="s">
        <v>181</v>
      </c>
      <c r="F1363" s="361">
        <v>2387.23</v>
      </c>
      <c r="G1363" s="360" t="s">
        <v>2115</v>
      </c>
      <c r="H1363" s="360" t="s">
        <v>128</v>
      </c>
      <c r="I1363" s="364" t="s">
        <v>2116</v>
      </c>
      <c r="J1363" s="363" t="s">
        <v>629</v>
      </c>
      <c r="K1363" s="364" t="s">
        <v>1235</v>
      </c>
      <c r="L1363" s="363">
        <v>159206047</v>
      </c>
      <c r="M1363" s="382">
        <v>44628</v>
      </c>
      <c r="N1363" s="70">
        <f t="shared" si="122"/>
        <v>3</v>
      </c>
      <c r="O1363" s="70">
        <f t="shared" si="123"/>
        <v>3</v>
      </c>
      <c r="P1363" s="135" t="str">
        <f t="shared" si="124"/>
        <v>Gastos_com_Pessoal</v>
      </c>
    </row>
    <row r="1364" spans="1:16" ht="25.5" x14ac:dyDescent="0.2">
      <c r="A1364" s="374">
        <f t="shared" si="125"/>
        <v>1361</v>
      </c>
      <c r="B1364" s="358">
        <v>44628</v>
      </c>
      <c r="C1364" s="383">
        <v>44621</v>
      </c>
      <c r="D1364" s="360" t="s">
        <v>96</v>
      </c>
      <c r="E1364" s="360" t="s">
        <v>183</v>
      </c>
      <c r="F1364" s="361">
        <v>846.83</v>
      </c>
      <c r="G1364" s="360" t="s">
        <v>2117</v>
      </c>
      <c r="H1364" s="360" t="s">
        <v>128</v>
      </c>
      <c r="I1364" s="364" t="s">
        <v>2116</v>
      </c>
      <c r="J1364" s="363" t="s">
        <v>629</v>
      </c>
      <c r="K1364" s="364" t="s">
        <v>1235</v>
      </c>
      <c r="L1364" s="363">
        <v>159206047</v>
      </c>
      <c r="M1364" s="382">
        <v>44628</v>
      </c>
      <c r="N1364" s="70">
        <f t="shared" si="122"/>
        <v>3</v>
      </c>
      <c r="O1364" s="70">
        <f t="shared" si="123"/>
        <v>3</v>
      </c>
      <c r="P1364" s="135" t="str">
        <f t="shared" si="124"/>
        <v>Gastos_com_Pessoal</v>
      </c>
    </row>
    <row r="1365" spans="1:16" ht="25.5" x14ac:dyDescent="0.2">
      <c r="A1365" s="374">
        <f t="shared" si="125"/>
        <v>1362</v>
      </c>
      <c r="B1365" s="358">
        <v>44628</v>
      </c>
      <c r="C1365" s="383">
        <v>44621</v>
      </c>
      <c r="D1365" s="360" t="s">
        <v>96</v>
      </c>
      <c r="E1365" s="360" t="s">
        <v>181</v>
      </c>
      <c r="F1365" s="361">
        <v>2300.37</v>
      </c>
      <c r="G1365" s="360" t="s">
        <v>2118</v>
      </c>
      <c r="H1365" s="360" t="s">
        <v>128</v>
      </c>
      <c r="I1365" s="364" t="s">
        <v>2119</v>
      </c>
      <c r="J1365" s="363" t="s">
        <v>629</v>
      </c>
      <c r="K1365" s="364" t="s">
        <v>1235</v>
      </c>
      <c r="L1365" s="363">
        <v>159206047</v>
      </c>
      <c r="M1365" s="382">
        <v>44628</v>
      </c>
      <c r="N1365" s="70">
        <f t="shared" si="122"/>
        <v>3</v>
      </c>
      <c r="O1365" s="70">
        <f t="shared" si="123"/>
        <v>3</v>
      </c>
      <c r="P1365" s="135" t="str">
        <f t="shared" si="124"/>
        <v>Gastos_com_Pessoal</v>
      </c>
    </row>
    <row r="1366" spans="1:16" ht="25.5" x14ac:dyDescent="0.2">
      <c r="A1366" s="374">
        <f t="shared" si="125"/>
        <v>1363</v>
      </c>
      <c r="B1366" s="358">
        <v>44628</v>
      </c>
      <c r="C1366" s="383">
        <v>44621</v>
      </c>
      <c r="D1366" s="360" t="s">
        <v>96</v>
      </c>
      <c r="E1366" s="360" t="s">
        <v>183</v>
      </c>
      <c r="F1366" s="361">
        <v>810.63</v>
      </c>
      <c r="G1366" s="360" t="s">
        <v>2120</v>
      </c>
      <c r="H1366" s="360" t="s">
        <v>128</v>
      </c>
      <c r="I1366" s="364" t="s">
        <v>2119</v>
      </c>
      <c r="J1366" s="363" t="s">
        <v>629</v>
      </c>
      <c r="K1366" s="364" t="s">
        <v>1235</v>
      </c>
      <c r="L1366" s="363">
        <v>159206047</v>
      </c>
      <c r="M1366" s="382">
        <v>44628</v>
      </c>
      <c r="N1366" s="70">
        <f t="shared" si="122"/>
        <v>3</v>
      </c>
      <c r="O1366" s="70">
        <f t="shared" si="123"/>
        <v>3</v>
      </c>
      <c r="P1366" s="135" t="str">
        <f t="shared" si="124"/>
        <v>Gastos_com_Pessoal</v>
      </c>
    </row>
    <row r="1367" spans="1:16" ht="25.5" x14ac:dyDescent="0.2">
      <c r="A1367" s="374">
        <f t="shared" si="125"/>
        <v>1364</v>
      </c>
      <c r="B1367" s="358">
        <v>44628</v>
      </c>
      <c r="C1367" s="383">
        <v>44621</v>
      </c>
      <c r="D1367" s="360" t="s">
        <v>107</v>
      </c>
      <c r="E1367" s="360" t="s">
        <v>334</v>
      </c>
      <c r="F1367" s="361">
        <v>17.600000000000001</v>
      </c>
      <c r="G1367" s="360" t="s">
        <v>2121</v>
      </c>
      <c r="H1367" s="360" t="s">
        <v>131</v>
      </c>
      <c r="I1367" s="364" t="s">
        <v>1408</v>
      </c>
      <c r="J1367" s="363" t="s">
        <v>629</v>
      </c>
      <c r="K1367" s="364" t="s">
        <v>1235</v>
      </c>
      <c r="L1367" s="363">
        <v>159206047</v>
      </c>
      <c r="M1367" s="382">
        <v>44628</v>
      </c>
      <c r="N1367" s="70">
        <f t="shared" si="122"/>
        <v>3</v>
      </c>
      <c r="O1367" s="70">
        <f t="shared" si="123"/>
        <v>3</v>
      </c>
      <c r="P1367" s="135" t="str">
        <f t="shared" si="124"/>
        <v>Gastos_Gerais</v>
      </c>
    </row>
    <row r="1368" spans="1:16" ht="36" x14ac:dyDescent="0.2">
      <c r="A1368" s="374">
        <f t="shared" si="125"/>
        <v>1365</v>
      </c>
      <c r="B1368" s="358">
        <v>44628</v>
      </c>
      <c r="C1368" s="383">
        <v>44621</v>
      </c>
      <c r="D1368" s="360" t="s">
        <v>107</v>
      </c>
      <c r="E1368" s="360" t="s">
        <v>334</v>
      </c>
      <c r="F1368" s="361">
        <v>120</v>
      </c>
      <c r="G1368" s="360" t="s">
        <v>2122</v>
      </c>
      <c r="H1368" s="360" t="s">
        <v>131</v>
      </c>
      <c r="I1368" s="364" t="s">
        <v>1408</v>
      </c>
      <c r="J1368" s="363" t="s">
        <v>629</v>
      </c>
      <c r="K1368" s="364" t="s">
        <v>1235</v>
      </c>
      <c r="L1368" s="363">
        <v>159206047</v>
      </c>
      <c r="M1368" s="382">
        <v>44628</v>
      </c>
      <c r="N1368" s="70">
        <f t="shared" si="122"/>
        <v>3</v>
      </c>
      <c r="O1368" s="70">
        <f t="shared" si="123"/>
        <v>3</v>
      </c>
      <c r="P1368" s="135" t="str">
        <f t="shared" si="124"/>
        <v>Gastos_Gerais</v>
      </c>
    </row>
    <row r="1369" spans="1:16" ht="48" x14ac:dyDescent="0.2">
      <c r="A1369" s="374">
        <f t="shared" si="125"/>
        <v>1366</v>
      </c>
      <c r="B1369" s="358">
        <v>44628</v>
      </c>
      <c r="C1369" s="383">
        <v>44621</v>
      </c>
      <c r="D1369" s="360" t="s">
        <v>107</v>
      </c>
      <c r="E1369" s="360" t="s">
        <v>334</v>
      </c>
      <c r="F1369" s="361">
        <v>120</v>
      </c>
      <c r="G1369" s="360" t="s">
        <v>2123</v>
      </c>
      <c r="H1369" s="360" t="s">
        <v>131</v>
      </c>
      <c r="I1369" s="364" t="s">
        <v>1410</v>
      </c>
      <c r="J1369" s="363" t="s">
        <v>629</v>
      </c>
      <c r="K1369" s="364" t="s">
        <v>1235</v>
      </c>
      <c r="L1369" s="363">
        <v>159206047</v>
      </c>
      <c r="M1369" s="382">
        <v>44628</v>
      </c>
      <c r="N1369" s="70">
        <f t="shared" ref="N1369:N1417" si="126">IF(B1369=0,0,IF(YEAR(B1369)=$O$1,MONTH(B1369)-$N$1+1,(YEAR(B1369)-$O$1)*12-$N$1+1+MONTH(B1369)))</f>
        <v>3</v>
      </c>
      <c r="O1369" s="70">
        <f t="shared" ref="O1369:O1417" si="127">IF(C1369=0,0,IF(YEAR(C1369)=$O$1,MONTH(C1369)-$N$1+1,(YEAR(C1369)-$O$1)*12-$N$1+1+MONTH(C1369)))</f>
        <v>3</v>
      </c>
      <c r="P1369" s="135" t="str">
        <f t="shared" ref="P1369:P1417" si="128">SUBSTITUTE(D1369," ","_")</f>
        <v>Gastos_Gerais</v>
      </c>
    </row>
    <row r="1370" spans="1:16" ht="36" x14ac:dyDescent="0.2">
      <c r="A1370" s="374">
        <f t="shared" si="125"/>
        <v>1367</v>
      </c>
      <c r="B1370" s="358">
        <v>44628</v>
      </c>
      <c r="C1370" s="383">
        <v>44621</v>
      </c>
      <c r="D1370" s="360" t="s">
        <v>107</v>
      </c>
      <c r="E1370" s="360" t="s">
        <v>334</v>
      </c>
      <c r="F1370" s="361">
        <v>120</v>
      </c>
      <c r="G1370" s="360" t="s">
        <v>2124</v>
      </c>
      <c r="H1370" s="360" t="s">
        <v>131</v>
      </c>
      <c r="I1370" s="364" t="s">
        <v>2125</v>
      </c>
      <c r="J1370" s="363" t="s">
        <v>629</v>
      </c>
      <c r="K1370" s="364" t="s">
        <v>1235</v>
      </c>
      <c r="L1370" s="363">
        <v>159206047</v>
      </c>
      <c r="M1370" s="382">
        <v>44628</v>
      </c>
      <c r="N1370" s="70">
        <f t="shared" si="126"/>
        <v>3</v>
      </c>
      <c r="O1370" s="70">
        <f t="shared" si="127"/>
        <v>3</v>
      </c>
      <c r="P1370" s="135" t="str">
        <f t="shared" si="128"/>
        <v>Gastos_Gerais</v>
      </c>
    </row>
    <row r="1371" spans="1:16" ht="25.5" x14ac:dyDescent="0.2">
      <c r="A1371" s="374">
        <f t="shared" si="125"/>
        <v>1368</v>
      </c>
      <c r="B1371" s="358">
        <v>44628</v>
      </c>
      <c r="C1371" s="383">
        <v>44621</v>
      </c>
      <c r="D1371" s="360" t="s">
        <v>107</v>
      </c>
      <c r="E1371" s="360" t="s">
        <v>334</v>
      </c>
      <c r="F1371" s="361">
        <v>10.4</v>
      </c>
      <c r="G1371" s="360" t="s">
        <v>2126</v>
      </c>
      <c r="H1371" s="360" t="s">
        <v>132</v>
      </c>
      <c r="I1371" s="364" t="s">
        <v>703</v>
      </c>
      <c r="J1371" s="363" t="s">
        <v>629</v>
      </c>
      <c r="K1371" s="364" t="s">
        <v>1235</v>
      </c>
      <c r="L1371" s="363">
        <v>159206047</v>
      </c>
      <c r="M1371" s="382">
        <v>44628</v>
      </c>
      <c r="N1371" s="70">
        <f t="shared" si="126"/>
        <v>3</v>
      </c>
      <c r="O1371" s="70">
        <f t="shared" si="127"/>
        <v>3</v>
      </c>
      <c r="P1371" s="135" t="str">
        <f t="shared" si="128"/>
        <v>Gastos_Gerais</v>
      </c>
    </row>
    <row r="1372" spans="1:16" ht="25.5" x14ac:dyDescent="0.2">
      <c r="A1372" s="374">
        <f t="shared" si="125"/>
        <v>1369</v>
      </c>
      <c r="B1372" s="358">
        <v>44628</v>
      </c>
      <c r="C1372" s="383">
        <v>44621</v>
      </c>
      <c r="D1372" s="360" t="s">
        <v>96</v>
      </c>
      <c r="E1372" s="360" t="s">
        <v>179</v>
      </c>
      <c r="F1372" s="361">
        <v>436.26</v>
      </c>
      <c r="G1372" s="360" t="s">
        <v>851</v>
      </c>
      <c r="H1372" s="360" t="s">
        <v>123</v>
      </c>
      <c r="I1372" s="364" t="s">
        <v>2127</v>
      </c>
      <c r="J1372" s="363" t="s">
        <v>629</v>
      </c>
      <c r="K1372" s="364" t="s">
        <v>1235</v>
      </c>
      <c r="L1372" s="363">
        <v>159206047</v>
      </c>
      <c r="M1372" s="382">
        <v>44628</v>
      </c>
      <c r="N1372" s="70">
        <f t="shared" si="126"/>
        <v>3</v>
      </c>
      <c r="O1372" s="70">
        <f t="shared" si="127"/>
        <v>3</v>
      </c>
      <c r="P1372" s="135" t="str">
        <f t="shared" si="128"/>
        <v>Gastos_com_Pessoal</v>
      </c>
    </row>
    <row r="1373" spans="1:16" ht="25.5" x14ac:dyDescent="0.2">
      <c r="A1373" s="374">
        <f t="shared" si="125"/>
        <v>1370</v>
      </c>
      <c r="B1373" s="358">
        <v>44628</v>
      </c>
      <c r="C1373" s="383">
        <v>44621</v>
      </c>
      <c r="D1373" s="360" t="s">
        <v>96</v>
      </c>
      <c r="E1373" s="360" t="s">
        <v>181</v>
      </c>
      <c r="F1373" s="361">
        <v>1308.78</v>
      </c>
      <c r="G1373" s="360" t="s">
        <v>758</v>
      </c>
      <c r="H1373" s="360" t="s">
        <v>123</v>
      </c>
      <c r="I1373" s="364" t="s">
        <v>2127</v>
      </c>
      <c r="J1373" s="363" t="s">
        <v>629</v>
      </c>
      <c r="K1373" s="364" t="s">
        <v>1235</v>
      </c>
      <c r="L1373" s="363">
        <v>159206047</v>
      </c>
      <c r="M1373" s="382">
        <v>44628</v>
      </c>
      <c r="N1373" s="70">
        <f t="shared" si="126"/>
        <v>3</v>
      </c>
      <c r="O1373" s="70">
        <f t="shared" si="127"/>
        <v>3</v>
      </c>
      <c r="P1373" s="135" t="str">
        <f t="shared" si="128"/>
        <v>Gastos_com_Pessoal</v>
      </c>
    </row>
    <row r="1374" spans="1:16" ht="25.5" x14ac:dyDescent="0.2">
      <c r="A1374" s="374">
        <f t="shared" si="125"/>
        <v>1371</v>
      </c>
      <c r="B1374" s="358">
        <v>44628</v>
      </c>
      <c r="C1374" s="383">
        <v>44621</v>
      </c>
      <c r="D1374" s="360" t="s">
        <v>96</v>
      </c>
      <c r="E1374" s="360" t="s">
        <v>183</v>
      </c>
      <c r="F1374" s="361">
        <v>436.26</v>
      </c>
      <c r="G1374" s="360" t="s">
        <v>760</v>
      </c>
      <c r="H1374" s="360" t="s">
        <v>123</v>
      </c>
      <c r="I1374" s="364" t="s">
        <v>2127</v>
      </c>
      <c r="J1374" s="363" t="s">
        <v>629</v>
      </c>
      <c r="K1374" s="364" t="s">
        <v>1235</v>
      </c>
      <c r="L1374" s="363">
        <v>159206047</v>
      </c>
      <c r="M1374" s="382">
        <v>44628</v>
      </c>
      <c r="N1374" s="70">
        <f t="shared" si="126"/>
        <v>3</v>
      </c>
      <c r="O1374" s="70">
        <f t="shared" si="127"/>
        <v>3</v>
      </c>
      <c r="P1374" s="135" t="str">
        <f t="shared" si="128"/>
        <v>Gastos_com_Pessoal</v>
      </c>
    </row>
    <row r="1375" spans="1:16" ht="36" x14ac:dyDescent="0.2">
      <c r="A1375" s="374">
        <f t="shared" si="125"/>
        <v>1372</v>
      </c>
      <c r="B1375" s="358">
        <v>44628</v>
      </c>
      <c r="C1375" s="383">
        <v>44621</v>
      </c>
      <c r="D1375" s="360" t="s">
        <v>96</v>
      </c>
      <c r="E1375" s="360" t="s">
        <v>185</v>
      </c>
      <c r="F1375" s="361">
        <v>168.88</v>
      </c>
      <c r="G1375" s="360" t="s">
        <v>761</v>
      </c>
      <c r="H1375" s="360" t="s">
        <v>123</v>
      </c>
      <c r="I1375" s="364" t="s">
        <v>2127</v>
      </c>
      <c r="J1375" s="363" t="s">
        <v>629</v>
      </c>
      <c r="K1375" s="364" t="s">
        <v>1235</v>
      </c>
      <c r="L1375" s="363">
        <v>159206047</v>
      </c>
      <c r="M1375" s="382">
        <v>44628</v>
      </c>
      <c r="N1375" s="70">
        <f t="shared" si="126"/>
        <v>3</v>
      </c>
      <c r="O1375" s="70">
        <f t="shared" si="127"/>
        <v>3</v>
      </c>
      <c r="P1375" s="135" t="str">
        <f t="shared" si="128"/>
        <v>Gastos_com_Pessoal</v>
      </c>
    </row>
    <row r="1376" spans="1:16" ht="25.5" x14ac:dyDescent="0.2">
      <c r="A1376" s="374">
        <f t="shared" si="125"/>
        <v>1373</v>
      </c>
      <c r="B1376" s="358">
        <v>44628</v>
      </c>
      <c r="C1376" s="383">
        <v>44621</v>
      </c>
      <c r="D1376" s="360" t="s">
        <v>96</v>
      </c>
      <c r="E1376" s="360" t="s">
        <v>179</v>
      </c>
      <c r="F1376" s="361">
        <v>198.56</v>
      </c>
      <c r="G1376" s="360" t="s">
        <v>851</v>
      </c>
      <c r="H1376" s="360" t="s">
        <v>131</v>
      </c>
      <c r="I1376" s="364" t="s">
        <v>2128</v>
      </c>
      <c r="J1376" s="363" t="s">
        <v>629</v>
      </c>
      <c r="K1376" s="364" t="s">
        <v>1235</v>
      </c>
      <c r="L1376" s="363">
        <v>159206047</v>
      </c>
      <c r="M1376" s="382">
        <v>44628</v>
      </c>
      <c r="N1376" s="70">
        <f t="shared" si="126"/>
        <v>3</v>
      </c>
      <c r="O1376" s="70">
        <f t="shared" si="127"/>
        <v>3</v>
      </c>
      <c r="P1376" s="135" t="str">
        <f t="shared" si="128"/>
        <v>Gastos_com_Pessoal</v>
      </c>
    </row>
    <row r="1377" spans="1:16" ht="25.5" x14ac:dyDescent="0.2">
      <c r="A1377" s="374">
        <f t="shared" si="125"/>
        <v>1374</v>
      </c>
      <c r="B1377" s="358">
        <v>44628</v>
      </c>
      <c r="C1377" s="383">
        <v>44621</v>
      </c>
      <c r="D1377" s="360" t="s">
        <v>96</v>
      </c>
      <c r="E1377" s="360" t="s">
        <v>181</v>
      </c>
      <c r="F1377" s="361">
        <v>1193.94</v>
      </c>
      <c r="G1377" s="360" t="s">
        <v>758</v>
      </c>
      <c r="H1377" s="360" t="s">
        <v>131</v>
      </c>
      <c r="I1377" s="364" t="s">
        <v>2128</v>
      </c>
      <c r="J1377" s="363" t="s">
        <v>629</v>
      </c>
      <c r="K1377" s="364" t="s">
        <v>1235</v>
      </c>
      <c r="L1377" s="363">
        <v>159206047</v>
      </c>
      <c r="M1377" s="382">
        <v>44628</v>
      </c>
      <c r="N1377" s="70">
        <f t="shared" si="126"/>
        <v>3</v>
      </c>
      <c r="O1377" s="70">
        <f t="shared" si="127"/>
        <v>3</v>
      </c>
      <c r="P1377" s="135" t="str">
        <f t="shared" si="128"/>
        <v>Gastos_com_Pessoal</v>
      </c>
    </row>
    <row r="1378" spans="1:16" ht="25.5" x14ac:dyDescent="0.2">
      <c r="A1378" s="374">
        <f t="shared" si="125"/>
        <v>1375</v>
      </c>
      <c r="B1378" s="358">
        <v>44628</v>
      </c>
      <c r="C1378" s="383">
        <v>44621</v>
      </c>
      <c r="D1378" s="360" t="s">
        <v>96</v>
      </c>
      <c r="E1378" s="360" t="s">
        <v>183</v>
      </c>
      <c r="F1378" s="361">
        <v>397.98</v>
      </c>
      <c r="G1378" s="360" t="s">
        <v>760</v>
      </c>
      <c r="H1378" s="360" t="s">
        <v>131</v>
      </c>
      <c r="I1378" s="364" t="s">
        <v>2128</v>
      </c>
      <c r="J1378" s="363" t="s">
        <v>629</v>
      </c>
      <c r="K1378" s="364" t="s">
        <v>1235</v>
      </c>
      <c r="L1378" s="363">
        <v>159206047</v>
      </c>
      <c r="M1378" s="382">
        <v>44628</v>
      </c>
      <c r="N1378" s="70">
        <f t="shared" si="126"/>
        <v>3</v>
      </c>
      <c r="O1378" s="70">
        <f t="shared" si="127"/>
        <v>3</v>
      </c>
      <c r="P1378" s="135" t="str">
        <f t="shared" si="128"/>
        <v>Gastos_com_Pessoal</v>
      </c>
    </row>
    <row r="1379" spans="1:16" ht="36" x14ac:dyDescent="0.2">
      <c r="A1379" s="374">
        <f t="shared" si="125"/>
        <v>1376</v>
      </c>
      <c r="B1379" s="358">
        <v>44628</v>
      </c>
      <c r="C1379" s="383">
        <v>44621</v>
      </c>
      <c r="D1379" s="360" t="s">
        <v>96</v>
      </c>
      <c r="E1379" s="360" t="s">
        <v>185</v>
      </c>
      <c r="F1379" s="361">
        <v>109.99</v>
      </c>
      <c r="G1379" s="360" t="s">
        <v>761</v>
      </c>
      <c r="H1379" s="360" t="s">
        <v>131</v>
      </c>
      <c r="I1379" s="364" t="s">
        <v>2128</v>
      </c>
      <c r="J1379" s="363" t="s">
        <v>629</v>
      </c>
      <c r="K1379" s="364" t="s">
        <v>1235</v>
      </c>
      <c r="L1379" s="363">
        <v>159206047</v>
      </c>
      <c r="M1379" s="382">
        <v>44628</v>
      </c>
      <c r="N1379" s="70">
        <f t="shared" si="126"/>
        <v>3</v>
      </c>
      <c r="O1379" s="70">
        <f t="shared" si="127"/>
        <v>3</v>
      </c>
      <c r="P1379" s="135" t="str">
        <f t="shared" si="128"/>
        <v>Gastos_com_Pessoal</v>
      </c>
    </row>
    <row r="1380" spans="1:16" ht="25.5" x14ac:dyDescent="0.2">
      <c r="A1380" s="374">
        <f t="shared" si="125"/>
        <v>1377</v>
      </c>
      <c r="B1380" s="358">
        <v>44628</v>
      </c>
      <c r="C1380" s="383">
        <v>44621</v>
      </c>
      <c r="D1380" s="360" t="s">
        <v>96</v>
      </c>
      <c r="E1380" s="360" t="s">
        <v>179</v>
      </c>
      <c r="F1380" s="361">
        <v>147.35</v>
      </c>
      <c r="G1380" s="360" t="s">
        <v>851</v>
      </c>
      <c r="H1380" s="360" t="s">
        <v>121</v>
      </c>
      <c r="I1380" s="364" t="s">
        <v>2129</v>
      </c>
      <c r="J1380" s="363" t="s">
        <v>629</v>
      </c>
      <c r="K1380" s="364" t="s">
        <v>1235</v>
      </c>
      <c r="L1380" s="363">
        <v>159206047</v>
      </c>
      <c r="M1380" s="382">
        <v>44628</v>
      </c>
      <c r="N1380" s="70">
        <f t="shared" si="126"/>
        <v>3</v>
      </c>
      <c r="O1380" s="70">
        <f t="shared" si="127"/>
        <v>3</v>
      </c>
      <c r="P1380" s="135" t="str">
        <f t="shared" si="128"/>
        <v>Gastos_com_Pessoal</v>
      </c>
    </row>
    <row r="1381" spans="1:16" ht="25.5" x14ac:dyDescent="0.2">
      <c r="A1381" s="374">
        <f t="shared" si="125"/>
        <v>1378</v>
      </c>
      <c r="B1381" s="358">
        <v>44628</v>
      </c>
      <c r="C1381" s="383">
        <v>44621</v>
      </c>
      <c r="D1381" s="360" t="s">
        <v>96</v>
      </c>
      <c r="E1381" s="360" t="s">
        <v>181</v>
      </c>
      <c r="F1381" s="361">
        <v>819.77</v>
      </c>
      <c r="G1381" s="360" t="s">
        <v>758</v>
      </c>
      <c r="H1381" s="360" t="s">
        <v>121</v>
      </c>
      <c r="I1381" s="364" t="s">
        <v>2129</v>
      </c>
      <c r="J1381" s="363" t="s">
        <v>629</v>
      </c>
      <c r="K1381" s="364" t="s">
        <v>1235</v>
      </c>
      <c r="L1381" s="363">
        <v>159206047</v>
      </c>
      <c r="M1381" s="382">
        <v>44628</v>
      </c>
      <c r="N1381" s="70">
        <f t="shared" si="126"/>
        <v>3</v>
      </c>
      <c r="O1381" s="70">
        <f t="shared" si="127"/>
        <v>3</v>
      </c>
      <c r="P1381" s="135" t="str">
        <f t="shared" si="128"/>
        <v>Gastos_com_Pessoal</v>
      </c>
    </row>
    <row r="1382" spans="1:16" ht="25.5" x14ac:dyDescent="0.2">
      <c r="A1382" s="374">
        <f t="shared" si="125"/>
        <v>1379</v>
      </c>
      <c r="B1382" s="358">
        <v>44628</v>
      </c>
      <c r="C1382" s="383">
        <v>44621</v>
      </c>
      <c r="D1382" s="360" t="s">
        <v>96</v>
      </c>
      <c r="E1382" s="360" t="s">
        <v>183</v>
      </c>
      <c r="F1382" s="361">
        <v>273.26</v>
      </c>
      <c r="G1382" s="360" t="s">
        <v>760</v>
      </c>
      <c r="H1382" s="360" t="s">
        <v>121</v>
      </c>
      <c r="I1382" s="364" t="s">
        <v>2129</v>
      </c>
      <c r="J1382" s="363" t="s">
        <v>629</v>
      </c>
      <c r="K1382" s="364" t="s">
        <v>1235</v>
      </c>
      <c r="L1382" s="363">
        <v>159206047</v>
      </c>
      <c r="M1382" s="382">
        <v>44628</v>
      </c>
      <c r="N1382" s="70">
        <f t="shared" si="126"/>
        <v>3</v>
      </c>
      <c r="O1382" s="70">
        <f t="shared" si="127"/>
        <v>3</v>
      </c>
      <c r="P1382" s="135" t="str">
        <f t="shared" si="128"/>
        <v>Gastos_com_Pessoal</v>
      </c>
    </row>
    <row r="1383" spans="1:16" ht="36" x14ac:dyDescent="0.2">
      <c r="A1383" s="374">
        <f t="shared" si="125"/>
        <v>1380</v>
      </c>
      <c r="B1383" s="358">
        <v>44628</v>
      </c>
      <c r="C1383" s="383">
        <v>44621</v>
      </c>
      <c r="D1383" s="360" t="s">
        <v>96</v>
      </c>
      <c r="E1383" s="360" t="s">
        <v>185</v>
      </c>
      <c r="F1383" s="361">
        <v>29.36</v>
      </c>
      <c r="G1383" s="360" t="s">
        <v>761</v>
      </c>
      <c r="H1383" s="360" t="s">
        <v>121</v>
      </c>
      <c r="I1383" s="364" t="s">
        <v>2129</v>
      </c>
      <c r="J1383" s="363" t="s">
        <v>629</v>
      </c>
      <c r="K1383" s="364" t="s">
        <v>1235</v>
      </c>
      <c r="L1383" s="363">
        <v>159206047</v>
      </c>
      <c r="M1383" s="382">
        <v>44628</v>
      </c>
      <c r="N1383" s="70">
        <f t="shared" si="126"/>
        <v>3</v>
      </c>
      <c r="O1383" s="70">
        <f t="shared" si="127"/>
        <v>3</v>
      </c>
      <c r="P1383" s="135" t="str">
        <f t="shared" si="128"/>
        <v>Gastos_com_Pessoal</v>
      </c>
    </row>
    <row r="1384" spans="1:16" ht="25.5" x14ac:dyDescent="0.2">
      <c r="A1384" s="374">
        <f t="shared" si="125"/>
        <v>1381</v>
      </c>
      <c r="B1384" s="358">
        <v>44628</v>
      </c>
      <c r="C1384" s="383">
        <v>44621</v>
      </c>
      <c r="D1384" s="360" t="s">
        <v>107</v>
      </c>
      <c r="E1384" s="360" t="s">
        <v>346</v>
      </c>
      <c r="F1384" s="361">
        <v>3000</v>
      </c>
      <c r="G1384" s="360" t="s">
        <v>2130</v>
      </c>
      <c r="H1384" s="360" t="s">
        <v>132</v>
      </c>
      <c r="I1384" s="364" t="s">
        <v>2131</v>
      </c>
      <c r="J1384" s="363" t="s">
        <v>1184</v>
      </c>
      <c r="K1384" s="364" t="s">
        <v>420</v>
      </c>
      <c r="L1384" s="363">
        <v>18</v>
      </c>
      <c r="M1384" s="382">
        <v>44627</v>
      </c>
      <c r="N1384" s="70">
        <f t="shared" si="126"/>
        <v>3</v>
      </c>
      <c r="O1384" s="70">
        <f t="shared" si="127"/>
        <v>3</v>
      </c>
      <c r="P1384" s="135" t="str">
        <f t="shared" si="128"/>
        <v>Gastos_Gerais</v>
      </c>
    </row>
    <row r="1385" spans="1:16" ht="36" x14ac:dyDescent="0.2">
      <c r="A1385" s="374">
        <f t="shared" si="125"/>
        <v>1382</v>
      </c>
      <c r="B1385" s="358">
        <v>44628</v>
      </c>
      <c r="C1385" s="383">
        <v>44621</v>
      </c>
      <c r="D1385" s="360" t="s">
        <v>107</v>
      </c>
      <c r="E1385" s="360" t="s">
        <v>254</v>
      </c>
      <c r="F1385" s="361">
        <v>1900</v>
      </c>
      <c r="G1385" s="360" t="s">
        <v>2132</v>
      </c>
      <c r="H1385" s="360" t="s">
        <v>130</v>
      </c>
      <c r="I1385" s="364" t="s">
        <v>2133</v>
      </c>
      <c r="J1385" s="363" t="s">
        <v>1184</v>
      </c>
      <c r="K1385" s="364" t="s">
        <v>420</v>
      </c>
      <c r="L1385" s="363">
        <v>7</v>
      </c>
      <c r="M1385" s="382">
        <v>44627</v>
      </c>
      <c r="N1385" s="70">
        <f t="shared" si="126"/>
        <v>3</v>
      </c>
      <c r="O1385" s="70">
        <f t="shared" si="127"/>
        <v>3</v>
      </c>
      <c r="P1385" s="135" t="str">
        <f t="shared" si="128"/>
        <v>Gastos_Gerais</v>
      </c>
    </row>
    <row r="1386" spans="1:16" ht="36" x14ac:dyDescent="0.2">
      <c r="A1386" s="374">
        <f t="shared" si="125"/>
        <v>1383</v>
      </c>
      <c r="B1386" s="358">
        <v>44628</v>
      </c>
      <c r="C1386" s="383">
        <v>44621</v>
      </c>
      <c r="D1386" s="360" t="s">
        <v>107</v>
      </c>
      <c r="E1386" s="360" t="s">
        <v>370</v>
      </c>
      <c r="F1386" s="361">
        <v>539.70000000000005</v>
      </c>
      <c r="G1386" s="360" t="s">
        <v>2134</v>
      </c>
      <c r="H1386" s="360" t="s">
        <v>131</v>
      </c>
      <c r="I1386" s="364" t="s">
        <v>2135</v>
      </c>
      <c r="J1386" s="363" t="s">
        <v>1184</v>
      </c>
      <c r="K1386" s="364" t="s">
        <v>420</v>
      </c>
      <c r="L1386" s="363">
        <v>1237</v>
      </c>
      <c r="M1386" s="382">
        <v>44627</v>
      </c>
      <c r="N1386" s="70">
        <f t="shared" si="126"/>
        <v>3</v>
      </c>
      <c r="O1386" s="70">
        <f t="shared" si="127"/>
        <v>3</v>
      </c>
      <c r="P1386" s="135" t="str">
        <f t="shared" si="128"/>
        <v>Gastos_Gerais</v>
      </c>
    </row>
    <row r="1387" spans="1:16" ht="25.5" x14ac:dyDescent="0.2">
      <c r="A1387" s="374">
        <f t="shared" si="125"/>
        <v>1384</v>
      </c>
      <c r="B1387" s="358">
        <v>44628</v>
      </c>
      <c r="C1387" s="383">
        <v>44621</v>
      </c>
      <c r="D1387" s="360" t="s">
        <v>107</v>
      </c>
      <c r="E1387" s="360" t="s">
        <v>300</v>
      </c>
      <c r="F1387" s="361">
        <v>412.5</v>
      </c>
      <c r="G1387" s="360" t="s">
        <v>2136</v>
      </c>
      <c r="H1387" s="360" t="s">
        <v>126</v>
      </c>
      <c r="I1387" s="364" t="s">
        <v>2137</v>
      </c>
      <c r="J1387" s="363" t="s">
        <v>1184</v>
      </c>
      <c r="K1387" s="364" t="s">
        <v>420</v>
      </c>
      <c r="L1387" s="363">
        <v>2</v>
      </c>
      <c r="M1387" s="382">
        <v>44627</v>
      </c>
      <c r="N1387" s="70">
        <f t="shared" si="126"/>
        <v>3</v>
      </c>
      <c r="O1387" s="70">
        <f t="shared" si="127"/>
        <v>3</v>
      </c>
      <c r="P1387" s="135" t="str">
        <f t="shared" si="128"/>
        <v>Gastos_Gerais</v>
      </c>
    </row>
    <row r="1388" spans="1:16" ht="36" x14ac:dyDescent="0.2">
      <c r="A1388" s="374">
        <f t="shared" si="125"/>
        <v>1385</v>
      </c>
      <c r="B1388" s="358">
        <v>44629</v>
      </c>
      <c r="C1388" s="383">
        <v>44621</v>
      </c>
      <c r="D1388" s="360" t="s">
        <v>107</v>
      </c>
      <c r="E1388" s="360" t="s">
        <v>320</v>
      </c>
      <c r="F1388" s="361">
        <v>2500</v>
      </c>
      <c r="G1388" s="360" t="s">
        <v>2138</v>
      </c>
      <c r="H1388" s="360" t="s">
        <v>119</v>
      </c>
      <c r="I1388" s="364" t="s">
        <v>1981</v>
      </c>
      <c r="J1388" s="363" t="s">
        <v>609</v>
      </c>
      <c r="K1388" s="364" t="s">
        <v>420</v>
      </c>
      <c r="L1388" s="363">
        <v>1853106</v>
      </c>
      <c r="M1388" s="382">
        <v>44629</v>
      </c>
      <c r="N1388" s="70">
        <f t="shared" si="126"/>
        <v>3</v>
      </c>
      <c r="O1388" s="70">
        <f t="shared" si="127"/>
        <v>3</v>
      </c>
      <c r="P1388" s="135" t="str">
        <f t="shared" si="128"/>
        <v>Gastos_Gerais</v>
      </c>
    </row>
    <row r="1389" spans="1:16" ht="25.5" x14ac:dyDescent="0.2">
      <c r="A1389" s="374">
        <f t="shared" si="125"/>
        <v>1386</v>
      </c>
      <c r="B1389" s="358">
        <v>44629</v>
      </c>
      <c r="C1389" s="383">
        <v>44621</v>
      </c>
      <c r="D1389" s="360" t="s">
        <v>107</v>
      </c>
      <c r="E1389" s="360" t="s">
        <v>260</v>
      </c>
      <c r="F1389" s="361">
        <v>502.83</v>
      </c>
      <c r="G1389" s="360" t="s">
        <v>2139</v>
      </c>
      <c r="H1389" s="360" t="s">
        <v>546</v>
      </c>
      <c r="I1389" s="364" t="s">
        <v>1330</v>
      </c>
      <c r="J1389" s="363" t="s">
        <v>609</v>
      </c>
      <c r="K1389" s="364" t="s">
        <v>420</v>
      </c>
      <c r="L1389" s="363">
        <v>995</v>
      </c>
      <c r="M1389" s="382">
        <v>44627</v>
      </c>
      <c r="N1389" s="70">
        <f t="shared" si="126"/>
        <v>3</v>
      </c>
      <c r="O1389" s="70">
        <f t="shared" si="127"/>
        <v>3</v>
      </c>
      <c r="P1389" s="135" t="str">
        <f t="shared" si="128"/>
        <v>Gastos_Gerais</v>
      </c>
    </row>
    <row r="1390" spans="1:16" ht="36" x14ac:dyDescent="0.2">
      <c r="A1390" s="374">
        <f t="shared" si="125"/>
        <v>1387</v>
      </c>
      <c r="B1390" s="358">
        <v>44629</v>
      </c>
      <c r="C1390" s="383">
        <v>44621</v>
      </c>
      <c r="D1390" s="360" t="s">
        <v>107</v>
      </c>
      <c r="E1390" s="360" t="s">
        <v>294</v>
      </c>
      <c r="F1390" s="361">
        <v>507.5</v>
      </c>
      <c r="G1390" s="360" t="s">
        <v>2140</v>
      </c>
      <c r="H1390" s="360" t="s">
        <v>126</v>
      </c>
      <c r="I1390" s="364" t="s">
        <v>2141</v>
      </c>
      <c r="J1390" s="363" t="s">
        <v>609</v>
      </c>
      <c r="K1390" s="364" t="s">
        <v>420</v>
      </c>
      <c r="L1390" s="363" t="s">
        <v>2142</v>
      </c>
      <c r="M1390" s="382">
        <v>44629</v>
      </c>
      <c r="N1390" s="70">
        <f t="shared" si="126"/>
        <v>3</v>
      </c>
      <c r="O1390" s="70">
        <f t="shared" si="127"/>
        <v>3</v>
      </c>
      <c r="P1390" s="135" t="str">
        <f t="shared" si="128"/>
        <v>Gastos_Gerais</v>
      </c>
    </row>
    <row r="1391" spans="1:16" ht="24" x14ac:dyDescent="0.2">
      <c r="A1391" s="374">
        <f t="shared" si="125"/>
        <v>1388</v>
      </c>
      <c r="B1391" s="358">
        <v>44629</v>
      </c>
      <c r="C1391" s="383">
        <v>44621</v>
      </c>
      <c r="D1391" s="360" t="s">
        <v>85</v>
      </c>
      <c r="E1391" s="360" t="s">
        <v>89</v>
      </c>
      <c r="F1391" s="361">
        <v>7.0000000000000007E-2</v>
      </c>
      <c r="G1391" s="360" t="s">
        <v>1252</v>
      </c>
      <c r="H1391" s="360" t="s">
        <v>120</v>
      </c>
      <c r="I1391" s="364" t="s">
        <v>551</v>
      </c>
      <c r="J1391" s="363" t="s">
        <v>1253</v>
      </c>
      <c r="K1391" s="364" t="s">
        <v>883</v>
      </c>
      <c r="L1391" s="363" t="s">
        <v>553</v>
      </c>
      <c r="M1391" s="382">
        <v>44624</v>
      </c>
      <c r="N1391" s="70">
        <f t="shared" si="126"/>
        <v>3</v>
      </c>
      <c r="O1391" s="70">
        <f t="shared" si="127"/>
        <v>3</v>
      </c>
      <c r="P1391" s="135" t="str">
        <f t="shared" si="128"/>
        <v>Receitas</v>
      </c>
    </row>
    <row r="1392" spans="1:16" ht="48" x14ac:dyDescent="0.2">
      <c r="A1392" s="374">
        <f t="shared" si="125"/>
        <v>1389</v>
      </c>
      <c r="B1392" s="358">
        <v>44630</v>
      </c>
      <c r="C1392" s="383">
        <v>44593</v>
      </c>
      <c r="D1392" s="360" t="s">
        <v>107</v>
      </c>
      <c r="E1392" s="360" t="s">
        <v>274</v>
      </c>
      <c r="F1392" s="361">
        <v>1834.64</v>
      </c>
      <c r="G1392" s="360" t="s">
        <v>540</v>
      </c>
      <c r="H1392" s="360" t="s">
        <v>120</v>
      </c>
      <c r="I1392" s="364" t="s">
        <v>539</v>
      </c>
      <c r="J1392" s="363" t="s">
        <v>609</v>
      </c>
      <c r="K1392" s="364" t="s">
        <v>609</v>
      </c>
      <c r="L1392" s="363">
        <v>1539900</v>
      </c>
      <c r="M1392" s="382">
        <v>44630</v>
      </c>
      <c r="N1392" s="70">
        <f t="shared" si="126"/>
        <v>3</v>
      </c>
      <c r="O1392" s="70">
        <f t="shared" si="127"/>
        <v>2</v>
      </c>
      <c r="P1392" s="135" t="str">
        <f t="shared" si="128"/>
        <v>Gastos_Gerais</v>
      </c>
    </row>
    <row r="1393" spans="1:16" ht="25.5" x14ac:dyDescent="0.2">
      <c r="A1393" s="374">
        <f t="shared" si="125"/>
        <v>1390</v>
      </c>
      <c r="B1393" s="358">
        <v>44630</v>
      </c>
      <c r="C1393" s="383">
        <v>44593</v>
      </c>
      <c r="D1393" s="360" t="s">
        <v>107</v>
      </c>
      <c r="E1393" s="360" t="s">
        <v>230</v>
      </c>
      <c r="F1393" s="395">
        <v>899.94</v>
      </c>
      <c r="G1393" s="360" t="s">
        <v>766</v>
      </c>
      <c r="H1393" s="360" t="s">
        <v>119</v>
      </c>
      <c r="I1393" s="364" t="s">
        <v>2143</v>
      </c>
      <c r="J1393" s="363" t="s">
        <v>609</v>
      </c>
      <c r="K1393" s="364" t="s">
        <v>610</v>
      </c>
      <c r="L1393" s="363">
        <v>4667777784</v>
      </c>
      <c r="M1393" s="382">
        <v>44630</v>
      </c>
      <c r="N1393" s="70">
        <f t="shared" si="126"/>
        <v>3</v>
      </c>
      <c r="O1393" s="70">
        <f t="shared" si="127"/>
        <v>2</v>
      </c>
      <c r="P1393" s="135" t="str">
        <f t="shared" si="128"/>
        <v>Gastos_Gerais</v>
      </c>
    </row>
    <row r="1394" spans="1:16" ht="36" x14ac:dyDescent="0.2">
      <c r="A1394" s="374">
        <f t="shared" si="125"/>
        <v>1391</v>
      </c>
      <c r="B1394" s="358">
        <v>44630</v>
      </c>
      <c r="C1394" s="383">
        <v>44593</v>
      </c>
      <c r="D1394" s="360" t="s">
        <v>107</v>
      </c>
      <c r="E1394" s="360" t="s">
        <v>334</v>
      </c>
      <c r="F1394" s="361">
        <v>123.6</v>
      </c>
      <c r="G1394" s="360" t="s">
        <v>2144</v>
      </c>
      <c r="H1394" s="360" t="s">
        <v>120</v>
      </c>
      <c r="I1394" s="364" t="s">
        <v>2145</v>
      </c>
      <c r="J1394" s="363" t="s">
        <v>609</v>
      </c>
      <c r="K1394" s="364" t="s">
        <v>420</v>
      </c>
      <c r="L1394" s="363">
        <v>2022560</v>
      </c>
      <c r="M1394" s="382">
        <v>44615</v>
      </c>
      <c r="N1394" s="70">
        <f t="shared" si="126"/>
        <v>3</v>
      </c>
      <c r="O1394" s="70">
        <f t="shared" si="127"/>
        <v>2</v>
      </c>
      <c r="P1394" s="135" t="str">
        <f t="shared" si="128"/>
        <v>Gastos_Gerais</v>
      </c>
    </row>
    <row r="1395" spans="1:16" ht="48" x14ac:dyDescent="0.2">
      <c r="A1395" s="374">
        <f t="shared" si="125"/>
        <v>1392</v>
      </c>
      <c r="B1395" s="358">
        <v>44630</v>
      </c>
      <c r="C1395" s="383">
        <v>44593</v>
      </c>
      <c r="D1395" s="360" t="s">
        <v>107</v>
      </c>
      <c r="E1395" s="360" t="s">
        <v>260</v>
      </c>
      <c r="F1395" s="395">
        <v>3027.12</v>
      </c>
      <c r="G1395" s="360" t="s">
        <v>1397</v>
      </c>
      <c r="H1395" s="360" t="s">
        <v>119</v>
      </c>
      <c r="I1395" s="364" t="s">
        <v>859</v>
      </c>
      <c r="J1395" s="363" t="s">
        <v>609</v>
      </c>
      <c r="K1395" s="364" t="s">
        <v>610</v>
      </c>
      <c r="L1395" s="363">
        <v>45111</v>
      </c>
      <c r="M1395" s="382">
        <v>44607</v>
      </c>
      <c r="N1395" s="70">
        <f t="shared" si="126"/>
        <v>3</v>
      </c>
      <c r="O1395" s="70">
        <f t="shared" si="127"/>
        <v>2</v>
      </c>
      <c r="P1395" s="135" t="str">
        <f t="shared" si="128"/>
        <v>Gastos_Gerais</v>
      </c>
    </row>
    <row r="1396" spans="1:16" ht="25.5" x14ac:dyDescent="0.2">
      <c r="A1396" s="374">
        <f t="shared" si="125"/>
        <v>1393</v>
      </c>
      <c r="B1396" s="358">
        <v>44630</v>
      </c>
      <c r="C1396" s="383">
        <v>44593</v>
      </c>
      <c r="D1396" s="360" t="s">
        <v>107</v>
      </c>
      <c r="E1396" s="360" t="s">
        <v>228</v>
      </c>
      <c r="F1396" s="395">
        <v>299.39999999999998</v>
      </c>
      <c r="G1396" s="360" t="s">
        <v>764</v>
      </c>
      <c r="H1396" s="360" t="s">
        <v>119</v>
      </c>
      <c r="I1396" s="364" t="s">
        <v>2143</v>
      </c>
      <c r="J1396" s="363" t="s">
        <v>609</v>
      </c>
      <c r="K1396" s="364" t="s">
        <v>610</v>
      </c>
      <c r="L1396" s="363">
        <v>4667777439</v>
      </c>
      <c r="M1396" s="382">
        <v>44630</v>
      </c>
      <c r="N1396" s="70">
        <f t="shared" si="126"/>
        <v>3</v>
      </c>
      <c r="O1396" s="70">
        <f t="shared" si="127"/>
        <v>2</v>
      </c>
      <c r="P1396" s="135" t="str">
        <f t="shared" si="128"/>
        <v>Gastos_Gerais</v>
      </c>
    </row>
    <row r="1397" spans="1:16" ht="25.5" x14ac:dyDescent="0.2">
      <c r="A1397" s="374">
        <f t="shared" si="125"/>
        <v>1394</v>
      </c>
      <c r="B1397" s="358">
        <v>44630</v>
      </c>
      <c r="C1397" s="383">
        <v>44621</v>
      </c>
      <c r="D1397" s="360" t="s">
        <v>107</v>
      </c>
      <c r="E1397" s="360" t="s">
        <v>222</v>
      </c>
      <c r="F1397" s="361">
        <v>1505.97</v>
      </c>
      <c r="G1397" s="360" t="s">
        <v>647</v>
      </c>
      <c r="H1397" s="360" t="s">
        <v>120</v>
      </c>
      <c r="I1397" s="364" t="s">
        <v>1953</v>
      </c>
      <c r="J1397" s="363" t="s">
        <v>609</v>
      </c>
      <c r="K1397" s="364" t="s">
        <v>420</v>
      </c>
      <c r="L1397" s="363">
        <v>74318166</v>
      </c>
      <c r="M1397" s="382">
        <v>44627</v>
      </c>
      <c r="N1397" s="70">
        <f t="shared" si="126"/>
        <v>3</v>
      </c>
      <c r="O1397" s="70">
        <f t="shared" si="127"/>
        <v>3</v>
      </c>
      <c r="P1397" s="135" t="str">
        <f t="shared" si="128"/>
        <v>Gastos_Gerais</v>
      </c>
    </row>
    <row r="1398" spans="1:16" ht="25.5" x14ac:dyDescent="0.2">
      <c r="A1398" s="374">
        <f t="shared" si="125"/>
        <v>1395</v>
      </c>
      <c r="B1398" s="358">
        <v>44630</v>
      </c>
      <c r="C1398" s="383">
        <v>44621</v>
      </c>
      <c r="D1398" s="360" t="s">
        <v>107</v>
      </c>
      <c r="E1398" s="360" t="s">
        <v>320</v>
      </c>
      <c r="F1398" s="361">
        <v>1000</v>
      </c>
      <c r="G1398" s="360" t="s">
        <v>933</v>
      </c>
      <c r="H1398" s="360" t="s">
        <v>127</v>
      </c>
      <c r="I1398" s="364" t="s">
        <v>1981</v>
      </c>
      <c r="J1398" s="363" t="s">
        <v>609</v>
      </c>
      <c r="K1398" s="364" t="s">
        <v>420</v>
      </c>
      <c r="L1398" s="363">
        <v>1853724</v>
      </c>
      <c r="M1398" s="382">
        <v>44631</v>
      </c>
      <c r="N1398" s="70">
        <f t="shared" si="126"/>
        <v>3</v>
      </c>
      <c r="O1398" s="70">
        <f t="shared" si="127"/>
        <v>3</v>
      </c>
      <c r="P1398" s="135" t="str">
        <f t="shared" si="128"/>
        <v>Gastos_Gerais</v>
      </c>
    </row>
    <row r="1399" spans="1:16" ht="36" x14ac:dyDescent="0.2">
      <c r="A1399" s="374">
        <f t="shared" si="125"/>
        <v>1396</v>
      </c>
      <c r="B1399" s="358">
        <v>44630</v>
      </c>
      <c r="C1399" s="383">
        <v>44621</v>
      </c>
      <c r="D1399" s="360" t="s">
        <v>107</v>
      </c>
      <c r="E1399" s="360" t="s">
        <v>334</v>
      </c>
      <c r="F1399" s="361">
        <v>15.5</v>
      </c>
      <c r="G1399" s="360" t="s">
        <v>2146</v>
      </c>
      <c r="H1399" s="360" t="s">
        <v>124</v>
      </c>
      <c r="I1399" s="364" t="s">
        <v>2147</v>
      </c>
      <c r="J1399" s="363" t="s">
        <v>629</v>
      </c>
      <c r="K1399" s="364" t="s">
        <v>1235</v>
      </c>
      <c r="L1399" s="363">
        <v>159668895</v>
      </c>
      <c r="M1399" s="382">
        <v>44630</v>
      </c>
      <c r="N1399" s="70">
        <f t="shared" si="126"/>
        <v>3</v>
      </c>
      <c r="O1399" s="70">
        <f t="shared" si="127"/>
        <v>3</v>
      </c>
      <c r="P1399" s="135" t="str">
        <f t="shared" si="128"/>
        <v>Gastos_Gerais</v>
      </c>
    </row>
    <row r="1400" spans="1:16" ht="25.5" x14ac:dyDescent="0.2">
      <c r="A1400" s="374">
        <f t="shared" si="125"/>
        <v>1397</v>
      </c>
      <c r="B1400" s="358">
        <v>44630</v>
      </c>
      <c r="C1400" s="383">
        <v>44621</v>
      </c>
      <c r="D1400" s="360" t="s">
        <v>107</v>
      </c>
      <c r="E1400" s="360" t="s">
        <v>310</v>
      </c>
      <c r="F1400" s="361">
        <v>143.19999999999999</v>
      </c>
      <c r="G1400" s="360" t="s">
        <v>2148</v>
      </c>
      <c r="H1400" s="360" t="s">
        <v>123</v>
      </c>
      <c r="I1400" s="364" t="s">
        <v>2149</v>
      </c>
      <c r="J1400" s="363" t="s">
        <v>1184</v>
      </c>
      <c r="K1400" s="364" t="s">
        <v>420</v>
      </c>
      <c r="L1400" s="363">
        <v>6997</v>
      </c>
      <c r="M1400" s="382">
        <v>44629</v>
      </c>
      <c r="N1400" s="70">
        <f t="shared" si="126"/>
        <v>3</v>
      </c>
      <c r="O1400" s="70">
        <f t="shared" si="127"/>
        <v>3</v>
      </c>
      <c r="P1400" s="135" t="str">
        <f t="shared" si="128"/>
        <v>Gastos_Gerais</v>
      </c>
    </row>
    <row r="1401" spans="1:16" ht="24" x14ac:dyDescent="0.2">
      <c r="A1401" s="374">
        <f t="shared" si="125"/>
        <v>1398</v>
      </c>
      <c r="B1401" s="358">
        <v>44630</v>
      </c>
      <c r="C1401" s="383">
        <v>44621</v>
      </c>
      <c r="D1401" s="360" t="s">
        <v>85</v>
      </c>
      <c r="E1401" s="360" t="s">
        <v>89</v>
      </c>
      <c r="F1401" s="361">
        <v>0.18</v>
      </c>
      <c r="G1401" s="360" t="s">
        <v>1252</v>
      </c>
      <c r="H1401" s="360" t="s">
        <v>120</v>
      </c>
      <c r="I1401" s="364" t="s">
        <v>551</v>
      </c>
      <c r="J1401" s="363" t="s">
        <v>1253</v>
      </c>
      <c r="K1401" s="364" t="s">
        <v>883</v>
      </c>
      <c r="L1401" s="363" t="s">
        <v>553</v>
      </c>
      <c r="M1401" s="382">
        <v>44630</v>
      </c>
      <c r="N1401" s="70">
        <f t="shared" si="126"/>
        <v>3</v>
      </c>
      <c r="O1401" s="70">
        <f t="shared" si="127"/>
        <v>3</v>
      </c>
      <c r="P1401" s="135" t="str">
        <f t="shared" si="128"/>
        <v>Receitas</v>
      </c>
    </row>
    <row r="1402" spans="1:16" ht="25.5" x14ac:dyDescent="0.2">
      <c r="A1402" s="374">
        <f t="shared" si="125"/>
        <v>1399</v>
      </c>
      <c r="B1402" s="358">
        <v>44631</v>
      </c>
      <c r="C1402" s="383">
        <v>44621</v>
      </c>
      <c r="D1402" s="360" t="s">
        <v>107</v>
      </c>
      <c r="E1402" s="360" t="s">
        <v>320</v>
      </c>
      <c r="F1402" s="361">
        <v>1000</v>
      </c>
      <c r="G1402" s="360" t="s">
        <v>2150</v>
      </c>
      <c r="H1402" s="360" t="s">
        <v>131</v>
      </c>
      <c r="I1402" s="364" t="s">
        <v>1981</v>
      </c>
      <c r="J1402" s="363" t="s">
        <v>609</v>
      </c>
      <c r="K1402" s="364" t="s">
        <v>420</v>
      </c>
      <c r="L1402" s="363">
        <v>1854743</v>
      </c>
      <c r="M1402" s="382">
        <v>44634</v>
      </c>
      <c r="N1402" s="70">
        <f t="shared" si="126"/>
        <v>3</v>
      </c>
      <c r="O1402" s="70">
        <f t="shared" si="127"/>
        <v>3</v>
      </c>
      <c r="P1402" s="135" t="str">
        <f t="shared" si="128"/>
        <v>Gastos_Gerais</v>
      </c>
    </row>
    <row r="1403" spans="1:16" ht="25.5" x14ac:dyDescent="0.2">
      <c r="A1403" s="374">
        <f t="shared" si="125"/>
        <v>1400</v>
      </c>
      <c r="B1403" s="358">
        <v>44631</v>
      </c>
      <c r="C1403" s="383">
        <v>44621</v>
      </c>
      <c r="D1403" s="360" t="s">
        <v>107</v>
      </c>
      <c r="E1403" s="360" t="s">
        <v>320</v>
      </c>
      <c r="F1403" s="361">
        <v>1000</v>
      </c>
      <c r="G1403" s="360" t="s">
        <v>1455</v>
      </c>
      <c r="H1403" s="360" t="s">
        <v>120</v>
      </c>
      <c r="I1403" s="364" t="s">
        <v>1981</v>
      </c>
      <c r="J1403" s="363" t="s">
        <v>609</v>
      </c>
      <c r="K1403" s="364" t="s">
        <v>420</v>
      </c>
      <c r="L1403" s="363">
        <v>1854743</v>
      </c>
      <c r="M1403" s="382">
        <v>44634</v>
      </c>
      <c r="N1403" s="70">
        <f t="shared" si="126"/>
        <v>3</v>
      </c>
      <c r="O1403" s="70">
        <f t="shared" si="127"/>
        <v>3</v>
      </c>
      <c r="P1403" s="135" t="str">
        <f t="shared" si="128"/>
        <v>Gastos_Gerais</v>
      </c>
    </row>
    <row r="1404" spans="1:16" ht="38.25" x14ac:dyDescent="0.2">
      <c r="A1404" s="374">
        <f t="shared" si="125"/>
        <v>1401</v>
      </c>
      <c r="B1404" s="358">
        <v>44631</v>
      </c>
      <c r="C1404" s="383">
        <v>44621</v>
      </c>
      <c r="D1404" s="360" t="s">
        <v>109</v>
      </c>
      <c r="E1404" s="360" t="s">
        <v>385</v>
      </c>
      <c r="F1404" s="361">
        <v>19600</v>
      </c>
      <c r="G1404" s="360" t="s">
        <v>2151</v>
      </c>
      <c r="H1404" s="360" t="s">
        <v>131</v>
      </c>
      <c r="I1404" s="364" t="s">
        <v>2152</v>
      </c>
      <c r="J1404" s="363" t="s">
        <v>609</v>
      </c>
      <c r="K1404" s="364" t="s">
        <v>420</v>
      </c>
      <c r="L1404" s="363">
        <v>30367</v>
      </c>
      <c r="M1404" s="382">
        <v>44629</v>
      </c>
      <c r="N1404" s="70">
        <f t="shared" si="126"/>
        <v>3</v>
      </c>
      <c r="O1404" s="70">
        <f t="shared" si="127"/>
        <v>3</v>
      </c>
      <c r="P1404" s="135" t="str">
        <f t="shared" si="128"/>
        <v>Aquisição_de_Bens_Permanentes</v>
      </c>
    </row>
    <row r="1405" spans="1:16" ht="25.5" x14ac:dyDescent="0.2">
      <c r="A1405" s="374">
        <f t="shared" si="125"/>
        <v>1402</v>
      </c>
      <c r="B1405" s="358">
        <v>44631</v>
      </c>
      <c r="C1405" s="383">
        <v>44621</v>
      </c>
      <c r="D1405" s="360" t="s">
        <v>107</v>
      </c>
      <c r="E1405" s="360" t="s">
        <v>358</v>
      </c>
      <c r="F1405" s="361">
        <v>511.56</v>
      </c>
      <c r="G1405" s="360" t="s">
        <v>2153</v>
      </c>
      <c r="H1405" s="360" t="s">
        <v>546</v>
      </c>
      <c r="I1405" s="364" t="s">
        <v>2154</v>
      </c>
      <c r="J1405" s="363" t="s">
        <v>609</v>
      </c>
      <c r="K1405" s="364" t="s">
        <v>420</v>
      </c>
      <c r="L1405" s="363">
        <v>1915</v>
      </c>
      <c r="M1405" s="382">
        <v>44629</v>
      </c>
      <c r="N1405" s="70">
        <f t="shared" si="126"/>
        <v>3</v>
      </c>
      <c r="O1405" s="70">
        <f t="shared" si="127"/>
        <v>3</v>
      </c>
      <c r="P1405" s="135" t="str">
        <f t="shared" si="128"/>
        <v>Gastos_Gerais</v>
      </c>
    </row>
    <row r="1406" spans="1:16" ht="25.5" x14ac:dyDescent="0.2">
      <c r="A1406" s="374">
        <f t="shared" ref="A1406:A1469" si="129">IF(B1406="","",ROW()-ROW($A$3))</f>
        <v>1403</v>
      </c>
      <c r="B1406" s="358">
        <v>44631</v>
      </c>
      <c r="C1406" s="383">
        <v>44621</v>
      </c>
      <c r="D1406" s="360" t="s">
        <v>107</v>
      </c>
      <c r="E1406" s="360" t="s">
        <v>294</v>
      </c>
      <c r="F1406" s="361">
        <v>31740.31</v>
      </c>
      <c r="G1406" s="360" t="s">
        <v>767</v>
      </c>
      <c r="H1406" s="360" t="s">
        <v>124</v>
      </c>
      <c r="I1406" s="364" t="s">
        <v>2155</v>
      </c>
      <c r="J1406" s="363" t="s">
        <v>609</v>
      </c>
      <c r="K1406" s="364" t="s">
        <v>420</v>
      </c>
      <c r="L1406" s="363">
        <v>19</v>
      </c>
      <c r="M1406" s="382">
        <v>44628</v>
      </c>
      <c r="N1406" s="70">
        <f t="shared" si="126"/>
        <v>3</v>
      </c>
      <c r="O1406" s="70">
        <f t="shared" si="127"/>
        <v>3</v>
      </c>
      <c r="P1406" s="135" t="str">
        <f t="shared" si="128"/>
        <v>Gastos_Gerais</v>
      </c>
    </row>
    <row r="1407" spans="1:16" ht="25.5" x14ac:dyDescent="0.2">
      <c r="A1407" s="374">
        <f t="shared" si="129"/>
        <v>1404</v>
      </c>
      <c r="B1407" s="358">
        <v>44631</v>
      </c>
      <c r="C1407" s="383">
        <v>44621</v>
      </c>
      <c r="D1407" s="360" t="s">
        <v>107</v>
      </c>
      <c r="E1407" s="360" t="s">
        <v>230</v>
      </c>
      <c r="F1407" s="361">
        <v>772</v>
      </c>
      <c r="G1407" s="360" t="s">
        <v>763</v>
      </c>
      <c r="H1407" s="360" t="s">
        <v>124</v>
      </c>
      <c r="I1407" s="364" t="s">
        <v>2156</v>
      </c>
      <c r="J1407" s="363" t="s">
        <v>609</v>
      </c>
      <c r="K1407" s="364" t="s">
        <v>610</v>
      </c>
      <c r="L1407" s="363" t="s">
        <v>2157</v>
      </c>
      <c r="M1407" s="382">
        <v>44630</v>
      </c>
      <c r="N1407" s="70">
        <f t="shared" si="126"/>
        <v>3</v>
      </c>
      <c r="O1407" s="70">
        <f t="shared" si="127"/>
        <v>3</v>
      </c>
      <c r="P1407" s="135" t="str">
        <f t="shared" si="128"/>
        <v>Gastos_Gerais</v>
      </c>
    </row>
    <row r="1408" spans="1:16" ht="25.5" x14ac:dyDescent="0.2">
      <c r="A1408" s="374">
        <f t="shared" si="129"/>
        <v>1405</v>
      </c>
      <c r="B1408" s="358">
        <v>44631</v>
      </c>
      <c r="C1408" s="383">
        <v>44621</v>
      </c>
      <c r="D1408" s="360" t="s">
        <v>107</v>
      </c>
      <c r="E1408" s="360" t="s">
        <v>230</v>
      </c>
      <c r="F1408" s="361">
        <v>771.99</v>
      </c>
      <c r="G1408" s="360" t="s">
        <v>763</v>
      </c>
      <c r="H1408" s="360" t="s">
        <v>126</v>
      </c>
      <c r="I1408" s="364" t="s">
        <v>2156</v>
      </c>
      <c r="J1408" s="363" t="s">
        <v>609</v>
      </c>
      <c r="K1408" s="364" t="s">
        <v>610</v>
      </c>
      <c r="L1408" s="363" t="s">
        <v>2158</v>
      </c>
      <c r="M1408" s="382">
        <v>44630</v>
      </c>
      <c r="N1408" s="70">
        <f t="shared" si="126"/>
        <v>3</v>
      </c>
      <c r="O1408" s="70">
        <f t="shared" si="127"/>
        <v>3</v>
      </c>
      <c r="P1408" s="135" t="str">
        <f t="shared" si="128"/>
        <v>Gastos_Gerais</v>
      </c>
    </row>
    <row r="1409" spans="1:16" ht="25.5" x14ac:dyDescent="0.2">
      <c r="A1409" s="374">
        <f t="shared" si="129"/>
        <v>1406</v>
      </c>
      <c r="B1409" s="358">
        <v>44631</v>
      </c>
      <c r="C1409" s="383">
        <v>44621</v>
      </c>
      <c r="D1409" s="360" t="s">
        <v>107</v>
      </c>
      <c r="E1409" s="360" t="s">
        <v>230</v>
      </c>
      <c r="F1409" s="361">
        <v>771.99</v>
      </c>
      <c r="G1409" s="360" t="s">
        <v>763</v>
      </c>
      <c r="H1409" s="360" t="s">
        <v>121</v>
      </c>
      <c r="I1409" s="364" t="s">
        <v>2156</v>
      </c>
      <c r="J1409" s="363" t="s">
        <v>609</v>
      </c>
      <c r="K1409" s="364" t="s">
        <v>610</v>
      </c>
      <c r="L1409" s="363" t="s">
        <v>2159</v>
      </c>
      <c r="M1409" s="382">
        <v>44630</v>
      </c>
      <c r="N1409" s="70">
        <f t="shared" si="126"/>
        <v>3</v>
      </c>
      <c r="O1409" s="70">
        <f t="shared" si="127"/>
        <v>3</v>
      </c>
      <c r="P1409" s="135" t="str">
        <f t="shared" si="128"/>
        <v>Gastos_Gerais</v>
      </c>
    </row>
    <row r="1410" spans="1:16" ht="25.5" x14ac:dyDescent="0.2">
      <c r="A1410" s="374">
        <f t="shared" si="129"/>
        <v>1407</v>
      </c>
      <c r="B1410" s="358">
        <v>44631</v>
      </c>
      <c r="C1410" s="383">
        <v>44621</v>
      </c>
      <c r="D1410" s="360" t="s">
        <v>107</v>
      </c>
      <c r="E1410" s="360" t="s">
        <v>230</v>
      </c>
      <c r="F1410" s="361">
        <v>771.99</v>
      </c>
      <c r="G1410" s="360" t="s">
        <v>763</v>
      </c>
      <c r="H1410" s="360" t="s">
        <v>130</v>
      </c>
      <c r="I1410" s="364" t="s">
        <v>2156</v>
      </c>
      <c r="J1410" s="363" t="s">
        <v>609</v>
      </c>
      <c r="K1410" s="364" t="s">
        <v>610</v>
      </c>
      <c r="L1410" s="363" t="s">
        <v>2160</v>
      </c>
      <c r="M1410" s="382">
        <v>44630</v>
      </c>
      <c r="N1410" s="70">
        <f t="shared" si="126"/>
        <v>3</v>
      </c>
      <c r="O1410" s="70">
        <f t="shared" si="127"/>
        <v>3</v>
      </c>
      <c r="P1410" s="135" t="str">
        <f t="shared" si="128"/>
        <v>Gastos_Gerais</v>
      </c>
    </row>
    <row r="1411" spans="1:16" ht="25.5" x14ac:dyDescent="0.2">
      <c r="A1411" s="374">
        <f t="shared" si="129"/>
        <v>1408</v>
      </c>
      <c r="B1411" s="358">
        <v>44631</v>
      </c>
      <c r="C1411" s="383">
        <v>44621</v>
      </c>
      <c r="D1411" s="360" t="s">
        <v>107</v>
      </c>
      <c r="E1411" s="360" t="s">
        <v>230</v>
      </c>
      <c r="F1411" s="361">
        <v>771.99</v>
      </c>
      <c r="G1411" s="360" t="s">
        <v>763</v>
      </c>
      <c r="H1411" s="360" t="s">
        <v>128</v>
      </c>
      <c r="I1411" s="364" t="s">
        <v>2156</v>
      </c>
      <c r="J1411" s="363" t="s">
        <v>609</v>
      </c>
      <c r="K1411" s="364" t="s">
        <v>610</v>
      </c>
      <c r="L1411" s="363" t="s">
        <v>2161</v>
      </c>
      <c r="M1411" s="382">
        <v>44630</v>
      </c>
      <c r="N1411" s="70">
        <f t="shared" si="126"/>
        <v>3</v>
      </c>
      <c r="O1411" s="70">
        <f t="shared" si="127"/>
        <v>3</v>
      </c>
      <c r="P1411" s="135" t="str">
        <f t="shared" si="128"/>
        <v>Gastos_Gerais</v>
      </c>
    </row>
    <row r="1412" spans="1:16" ht="25.5" x14ac:dyDescent="0.2">
      <c r="A1412" s="374">
        <f t="shared" si="129"/>
        <v>1409</v>
      </c>
      <c r="B1412" s="358">
        <v>44631</v>
      </c>
      <c r="C1412" s="383">
        <v>44621</v>
      </c>
      <c r="D1412" s="360" t="s">
        <v>107</v>
      </c>
      <c r="E1412" s="360" t="s">
        <v>230</v>
      </c>
      <c r="F1412" s="361">
        <v>771.99</v>
      </c>
      <c r="G1412" s="360" t="s">
        <v>763</v>
      </c>
      <c r="H1412" s="360" t="s">
        <v>127</v>
      </c>
      <c r="I1412" s="364" t="s">
        <v>2156</v>
      </c>
      <c r="J1412" s="363" t="s">
        <v>609</v>
      </c>
      <c r="K1412" s="364" t="s">
        <v>610</v>
      </c>
      <c r="L1412" s="363" t="s">
        <v>2162</v>
      </c>
      <c r="M1412" s="382">
        <v>44630</v>
      </c>
      <c r="N1412" s="70">
        <f t="shared" si="126"/>
        <v>3</v>
      </c>
      <c r="O1412" s="70">
        <f t="shared" si="127"/>
        <v>3</v>
      </c>
      <c r="P1412" s="135" t="str">
        <f t="shared" si="128"/>
        <v>Gastos_Gerais</v>
      </c>
    </row>
    <row r="1413" spans="1:16" ht="36" x14ac:dyDescent="0.2">
      <c r="A1413" s="374">
        <f t="shared" si="129"/>
        <v>1410</v>
      </c>
      <c r="B1413" s="358">
        <v>44631</v>
      </c>
      <c r="C1413" s="383">
        <v>44621</v>
      </c>
      <c r="D1413" s="360" t="s">
        <v>107</v>
      </c>
      <c r="E1413" s="360" t="s">
        <v>397</v>
      </c>
      <c r="F1413" s="361">
        <v>2380.3000000000002</v>
      </c>
      <c r="G1413" s="360" t="s">
        <v>2163</v>
      </c>
      <c r="H1413" s="360" t="s">
        <v>128</v>
      </c>
      <c r="I1413" s="364" t="s">
        <v>2164</v>
      </c>
      <c r="J1413" s="363" t="s">
        <v>609</v>
      </c>
      <c r="K1413" s="364" t="s">
        <v>420</v>
      </c>
      <c r="L1413" s="363">
        <v>9</v>
      </c>
      <c r="M1413" s="382">
        <v>44627</v>
      </c>
      <c r="N1413" s="70">
        <f t="shared" si="126"/>
        <v>3</v>
      </c>
      <c r="O1413" s="70">
        <f t="shared" si="127"/>
        <v>3</v>
      </c>
      <c r="P1413" s="135" t="str">
        <f t="shared" si="128"/>
        <v>Gastos_Gerais</v>
      </c>
    </row>
    <row r="1414" spans="1:16" ht="25.5" x14ac:dyDescent="0.2">
      <c r="A1414" s="374">
        <f t="shared" si="129"/>
        <v>1411</v>
      </c>
      <c r="B1414" s="358">
        <v>44631</v>
      </c>
      <c r="C1414" s="383">
        <v>44621</v>
      </c>
      <c r="D1414" s="360" t="s">
        <v>107</v>
      </c>
      <c r="E1414" s="360" t="s">
        <v>360</v>
      </c>
      <c r="F1414" s="361">
        <v>1899.52</v>
      </c>
      <c r="G1414" s="360" t="s">
        <v>2165</v>
      </c>
      <c r="H1414" s="360" t="s">
        <v>128</v>
      </c>
      <c r="I1414" s="364" t="s">
        <v>2164</v>
      </c>
      <c r="J1414" s="363" t="s">
        <v>609</v>
      </c>
      <c r="K1414" s="364" t="s">
        <v>420</v>
      </c>
      <c r="L1414" s="363">
        <v>8</v>
      </c>
      <c r="M1414" s="382">
        <v>44627</v>
      </c>
      <c r="N1414" s="70">
        <f t="shared" si="126"/>
        <v>3</v>
      </c>
      <c r="O1414" s="70">
        <f t="shared" si="127"/>
        <v>3</v>
      </c>
      <c r="P1414" s="135" t="str">
        <f t="shared" si="128"/>
        <v>Gastos_Gerais</v>
      </c>
    </row>
    <row r="1415" spans="1:16" ht="25.5" x14ac:dyDescent="0.2">
      <c r="A1415" s="374">
        <f t="shared" si="129"/>
        <v>1412</v>
      </c>
      <c r="B1415" s="358">
        <v>44631</v>
      </c>
      <c r="C1415" s="383">
        <v>44621</v>
      </c>
      <c r="D1415" s="360" t="s">
        <v>107</v>
      </c>
      <c r="E1415" s="360" t="s">
        <v>354</v>
      </c>
      <c r="F1415" s="361">
        <v>11418</v>
      </c>
      <c r="G1415" s="360" t="s">
        <v>2070</v>
      </c>
      <c r="H1415" s="360" t="s">
        <v>121</v>
      </c>
      <c r="I1415" s="364" t="s">
        <v>2034</v>
      </c>
      <c r="J1415" s="363" t="s">
        <v>609</v>
      </c>
      <c r="K1415" s="364" t="s">
        <v>420</v>
      </c>
      <c r="L1415" s="363">
        <v>981</v>
      </c>
      <c r="M1415" s="382">
        <v>44627</v>
      </c>
      <c r="N1415" s="70">
        <f t="shared" si="126"/>
        <v>3</v>
      </c>
      <c r="O1415" s="70">
        <f t="shared" si="127"/>
        <v>3</v>
      </c>
      <c r="P1415" s="135" t="str">
        <f t="shared" si="128"/>
        <v>Gastos_Gerais</v>
      </c>
    </row>
    <row r="1416" spans="1:16" ht="25.5" x14ac:dyDescent="0.2">
      <c r="A1416" s="374">
        <f t="shared" si="129"/>
        <v>1413</v>
      </c>
      <c r="B1416" s="358">
        <v>44631</v>
      </c>
      <c r="C1416" s="383">
        <v>44621</v>
      </c>
      <c r="D1416" s="360" t="s">
        <v>107</v>
      </c>
      <c r="E1416" s="360" t="s">
        <v>290</v>
      </c>
      <c r="F1416" s="361">
        <v>3105.17</v>
      </c>
      <c r="G1416" s="360" t="s">
        <v>1584</v>
      </c>
      <c r="H1416" s="360" t="s">
        <v>123</v>
      </c>
      <c r="I1416" s="364" t="s">
        <v>1954</v>
      </c>
      <c r="J1416" s="363" t="s">
        <v>609</v>
      </c>
      <c r="K1416" s="364" t="s">
        <v>420</v>
      </c>
      <c r="L1416" s="363">
        <v>15477</v>
      </c>
      <c r="M1416" s="382">
        <v>44602</v>
      </c>
      <c r="N1416" s="70">
        <f t="shared" si="126"/>
        <v>3</v>
      </c>
      <c r="O1416" s="70">
        <f t="shared" si="127"/>
        <v>3</v>
      </c>
      <c r="P1416" s="135" t="str">
        <f t="shared" si="128"/>
        <v>Gastos_Gerais</v>
      </c>
    </row>
    <row r="1417" spans="1:16" ht="25.5" x14ac:dyDescent="0.2">
      <c r="A1417" s="374">
        <f t="shared" si="129"/>
        <v>1414</v>
      </c>
      <c r="B1417" s="358">
        <v>44631</v>
      </c>
      <c r="C1417" s="383">
        <v>44621</v>
      </c>
      <c r="D1417" s="360" t="s">
        <v>107</v>
      </c>
      <c r="E1417" s="360" t="s">
        <v>290</v>
      </c>
      <c r="F1417" s="361">
        <v>2662.49</v>
      </c>
      <c r="G1417" s="360" t="s">
        <v>1450</v>
      </c>
      <c r="H1417" s="360" t="s">
        <v>127</v>
      </c>
      <c r="I1417" s="364" t="s">
        <v>1954</v>
      </c>
      <c r="J1417" s="363" t="s">
        <v>609</v>
      </c>
      <c r="K1417" s="364" t="s">
        <v>420</v>
      </c>
      <c r="L1417" s="363">
        <v>15478</v>
      </c>
      <c r="M1417" s="382">
        <v>44602</v>
      </c>
      <c r="N1417" s="70">
        <f t="shared" si="126"/>
        <v>3</v>
      </c>
      <c r="O1417" s="70">
        <f t="shared" si="127"/>
        <v>3</v>
      </c>
      <c r="P1417" s="135" t="str">
        <f t="shared" si="128"/>
        <v>Gastos_Gerais</v>
      </c>
    </row>
    <row r="1418" spans="1:16" ht="25.5" x14ac:dyDescent="0.2">
      <c r="A1418" s="374">
        <f t="shared" si="129"/>
        <v>1415</v>
      </c>
      <c r="B1418" s="358">
        <v>44631</v>
      </c>
      <c r="C1418" s="383">
        <v>44621</v>
      </c>
      <c r="D1418" s="360" t="s">
        <v>107</v>
      </c>
      <c r="E1418" s="360" t="s">
        <v>290</v>
      </c>
      <c r="F1418" s="361">
        <v>1411.22</v>
      </c>
      <c r="G1418" s="360" t="s">
        <v>2166</v>
      </c>
      <c r="H1418" s="360" t="s">
        <v>130</v>
      </c>
      <c r="I1418" s="364" t="s">
        <v>1954</v>
      </c>
      <c r="J1418" s="363" t="s">
        <v>609</v>
      </c>
      <c r="K1418" s="364" t="s">
        <v>420</v>
      </c>
      <c r="L1418" s="363">
        <v>15495</v>
      </c>
      <c r="M1418" s="382">
        <v>44602</v>
      </c>
      <c r="N1418" s="70">
        <f t="shared" ref="N1418:N1481" si="130">IF(B1418=0,0,IF(YEAR(B1418)=$O$1,MONTH(B1418)-$N$1+1,(YEAR(B1418)-$O$1)*12-$N$1+1+MONTH(B1418)))</f>
        <v>3</v>
      </c>
      <c r="O1418" s="70">
        <f t="shared" ref="O1418:O1481" si="131">IF(C1418=0,0,IF(YEAR(C1418)=$O$1,MONTH(C1418)-$N$1+1,(YEAR(C1418)-$O$1)*12-$N$1+1+MONTH(C1418)))</f>
        <v>3</v>
      </c>
      <c r="P1418" s="135" t="str">
        <f t="shared" ref="P1418:P1481" si="132">SUBSTITUTE(D1418," ","_")</f>
        <v>Gastos_Gerais</v>
      </c>
    </row>
    <row r="1419" spans="1:16" ht="25.5" x14ac:dyDescent="0.2">
      <c r="A1419" s="374">
        <f t="shared" si="129"/>
        <v>1416</v>
      </c>
      <c r="B1419" s="358">
        <v>44631</v>
      </c>
      <c r="C1419" s="383">
        <v>44621</v>
      </c>
      <c r="D1419" s="360" t="s">
        <v>107</v>
      </c>
      <c r="E1419" s="360" t="s">
        <v>356</v>
      </c>
      <c r="F1419" s="361">
        <v>991.81</v>
      </c>
      <c r="G1419" s="360" t="s">
        <v>891</v>
      </c>
      <c r="H1419" s="360" t="s">
        <v>131</v>
      </c>
      <c r="I1419" s="364" t="s">
        <v>2167</v>
      </c>
      <c r="J1419" s="363" t="s">
        <v>609</v>
      </c>
      <c r="K1419" s="364" t="s">
        <v>420</v>
      </c>
      <c r="L1419" s="363">
        <v>9593</v>
      </c>
      <c r="M1419" s="382">
        <v>44599</v>
      </c>
      <c r="N1419" s="70">
        <f t="shared" si="130"/>
        <v>3</v>
      </c>
      <c r="O1419" s="70">
        <f t="shared" si="131"/>
        <v>3</v>
      </c>
      <c r="P1419" s="135" t="str">
        <f t="shared" si="132"/>
        <v>Gastos_Gerais</v>
      </c>
    </row>
    <row r="1420" spans="1:16" ht="25.5" x14ac:dyDescent="0.2">
      <c r="A1420" s="374">
        <f t="shared" si="129"/>
        <v>1417</v>
      </c>
      <c r="B1420" s="358">
        <v>44631</v>
      </c>
      <c r="C1420" s="383">
        <v>44621</v>
      </c>
      <c r="D1420" s="360" t="s">
        <v>107</v>
      </c>
      <c r="E1420" s="360" t="s">
        <v>370</v>
      </c>
      <c r="F1420" s="361">
        <v>176</v>
      </c>
      <c r="G1420" s="360" t="s">
        <v>2168</v>
      </c>
      <c r="H1420" s="360" t="s">
        <v>120</v>
      </c>
      <c r="I1420" s="364" t="s">
        <v>2169</v>
      </c>
      <c r="J1420" s="363" t="s">
        <v>609</v>
      </c>
      <c r="K1420" s="364" t="s">
        <v>420</v>
      </c>
      <c r="L1420" s="363">
        <v>22452</v>
      </c>
      <c r="M1420" s="382">
        <v>44624</v>
      </c>
      <c r="N1420" s="70">
        <f t="shared" si="130"/>
        <v>3</v>
      </c>
      <c r="O1420" s="70">
        <f t="shared" si="131"/>
        <v>3</v>
      </c>
      <c r="P1420" s="135" t="str">
        <f t="shared" si="132"/>
        <v>Gastos_Gerais</v>
      </c>
    </row>
    <row r="1421" spans="1:16" ht="25.5" x14ac:dyDescent="0.2">
      <c r="A1421" s="374">
        <f t="shared" si="129"/>
        <v>1418</v>
      </c>
      <c r="B1421" s="358">
        <v>44631</v>
      </c>
      <c r="C1421" s="383">
        <v>44621</v>
      </c>
      <c r="D1421" s="360" t="s">
        <v>107</v>
      </c>
      <c r="E1421" s="360" t="s">
        <v>294</v>
      </c>
      <c r="F1421" s="361">
        <v>37151.26</v>
      </c>
      <c r="G1421" s="360" t="s">
        <v>889</v>
      </c>
      <c r="H1421" s="360" t="s">
        <v>122</v>
      </c>
      <c r="I1421" s="364" t="s">
        <v>561</v>
      </c>
      <c r="J1421" s="363" t="s">
        <v>609</v>
      </c>
      <c r="K1421" s="364" t="s">
        <v>420</v>
      </c>
      <c r="L1421" s="363">
        <v>822</v>
      </c>
      <c r="M1421" s="382">
        <v>44627</v>
      </c>
      <c r="N1421" s="70">
        <f t="shared" si="130"/>
        <v>3</v>
      </c>
      <c r="O1421" s="70">
        <f t="shared" si="131"/>
        <v>3</v>
      </c>
      <c r="P1421" s="135" t="str">
        <f t="shared" si="132"/>
        <v>Gastos_Gerais</v>
      </c>
    </row>
    <row r="1422" spans="1:16" ht="25.5" x14ac:dyDescent="0.2">
      <c r="A1422" s="374">
        <f t="shared" si="129"/>
        <v>1419</v>
      </c>
      <c r="B1422" s="358">
        <v>44631</v>
      </c>
      <c r="C1422" s="383">
        <v>44593</v>
      </c>
      <c r="D1422" s="360" t="s">
        <v>107</v>
      </c>
      <c r="E1422" s="360" t="s">
        <v>368</v>
      </c>
      <c r="F1422" s="361">
        <v>1094.47</v>
      </c>
      <c r="G1422" s="360" t="s">
        <v>2170</v>
      </c>
      <c r="H1422" s="360" t="s">
        <v>124</v>
      </c>
      <c r="I1422" s="364" t="s">
        <v>568</v>
      </c>
      <c r="J1422" s="363" t="s">
        <v>609</v>
      </c>
      <c r="K1422" s="364" t="s">
        <v>420</v>
      </c>
      <c r="L1422" s="363" t="s">
        <v>2171</v>
      </c>
      <c r="M1422" s="382">
        <v>44614</v>
      </c>
      <c r="N1422" s="70">
        <f t="shared" si="130"/>
        <v>3</v>
      </c>
      <c r="O1422" s="70">
        <f t="shared" si="131"/>
        <v>2</v>
      </c>
      <c r="P1422" s="135" t="str">
        <f t="shared" si="132"/>
        <v>Gastos_Gerais</v>
      </c>
    </row>
    <row r="1423" spans="1:16" ht="25.5" x14ac:dyDescent="0.2">
      <c r="A1423" s="374">
        <f t="shared" si="129"/>
        <v>1420</v>
      </c>
      <c r="B1423" s="358">
        <v>44631</v>
      </c>
      <c r="C1423" s="383">
        <v>44621</v>
      </c>
      <c r="D1423" s="360" t="s">
        <v>107</v>
      </c>
      <c r="E1423" s="360" t="s">
        <v>290</v>
      </c>
      <c r="F1423" s="361">
        <v>998.9</v>
      </c>
      <c r="G1423" s="360" t="s">
        <v>680</v>
      </c>
      <c r="H1423" s="360" t="s">
        <v>124</v>
      </c>
      <c r="I1423" s="364" t="s">
        <v>2172</v>
      </c>
      <c r="J1423" s="363" t="s">
        <v>609</v>
      </c>
      <c r="K1423" s="364" t="s">
        <v>420</v>
      </c>
      <c r="L1423" s="363">
        <v>616462</v>
      </c>
      <c r="M1423" s="382">
        <v>44624</v>
      </c>
      <c r="N1423" s="70">
        <f t="shared" si="130"/>
        <v>3</v>
      </c>
      <c r="O1423" s="70">
        <f t="shared" si="131"/>
        <v>3</v>
      </c>
      <c r="P1423" s="135" t="str">
        <f t="shared" si="132"/>
        <v>Gastos_Gerais</v>
      </c>
    </row>
    <row r="1424" spans="1:16" ht="25.5" x14ac:dyDescent="0.2">
      <c r="A1424" s="374">
        <f t="shared" si="129"/>
        <v>1421</v>
      </c>
      <c r="B1424" s="358">
        <v>44631</v>
      </c>
      <c r="C1424" s="383">
        <v>44621</v>
      </c>
      <c r="D1424" s="360" t="s">
        <v>107</v>
      </c>
      <c r="E1424" s="360" t="s">
        <v>356</v>
      </c>
      <c r="F1424" s="361">
        <v>1499.55</v>
      </c>
      <c r="G1424" s="360" t="s">
        <v>891</v>
      </c>
      <c r="H1424" s="360" t="s">
        <v>122</v>
      </c>
      <c r="I1424" s="364" t="s">
        <v>2173</v>
      </c>
      <c r="J1424" s="363" t="s">
        <v>609</v>
      </c>
      <c r="K1424" s="364" t="s">
        <v>420</v>
      </c>
      <c r="L1424" s="363">
        <v>165</v>
      </c>
      <c r="M1424" s="382">
        <v>44627</v>
      </c>
      <c r="N1424" s="70">
        <f t="shared" si="130"/>
        <v>3</v>
      </c>
      <c r="O1424" s="70">
        <f t="shared" si="131"/>
        <v>3</v>
      </c>
      <c r="P1424" s="135" t="str">
        <f t="shared" si="132"/>
        <v>Gastos_Gerais</v>
      </c>
    </row>
    <row r="1425" spans="1:16" ht="48" x14ac:dyDescent="0.2">
      <c r="A1425" s="374">
        <f t="shared" si="129"/>
        <v>1422</v>
      </c>
      <c r="B1425" s="358">
        <v>44631</v>
      </c>
      <c r="C1425" s="383">
        <v>44621</v>
      </c>
      <c r="D1425" s="360" t="s">
        <v>107</v>
      </c>
      <c r="E1425" s="360" t="s">
        <v>334</v>
      </c>
      <c r="F1425" s="361">
        <v>360</v>
      </c>
      <c r="G1425" s="360" t="s">
        <v>2174</v>
      </c>
      <c r="H1425" s="360" t="s">
        <v>120</v>
      </c>
      <c r="I1425" s="364" t="s">
        <v>2175</v>
      </c>
      <c r="J1425" s="363" t="s">
        <v>629</v>
      </c>
      <c r="K1425" s="364" t="s">
        <v>1235</v>
      </c>
      <c r="L1425" s="363">
        <v>359893280</v>
      </c>
      <c r="M1425" s="382">
        <v>44631</v>
      </c>
      <c r="N1425" s="70">
        <f t="shared" si="130"/>
        <v>3</v>
      </c>
      <c r="O1425" s="70">
        <f t="shared" si="131"/>
        <v>3</v>
      </c>
      <c r="P1425" s="135" t="str">
        <f t="shared" si="132"/>
        <v>Gastos_Gerais</v>
      </c>
    </row>
    <row r="1426" spans="1:16" ht="60" x14ac:dyDescent="0.2">
      <c r="A1426" s="374">
        <f t="shared" si="129"/>
        <v>1423</v>
      </c>
      <c r="B1426" s="358">
        <v>44631</v>
      </c>
      <c r="C1426" s="383">
        <v>44621</v>
      </c>
      <c r="D1426" s="360" t="s">
        <v>107</v>
      </c>
      <c r="E1426" s="360" t="s">
        <v>334</v>
      </c>
      <c r="F1426" s="361">
        <v>360</v>
      </c>
      <c r="G1426" s="360" t="s">
        <v>2176</v>
      </c>
      <c r="H1426" s="360" t="s">
        <v>120</v>
      </c>
      <c r="I1426" s="364" t="s">
        <v>2177</v>
      </c>
      <c r="J1426" s="363" t="s">
        <v>629</v>
      </c>
      <c r="K1426" s="364" t="s">
        <v>1235</v>
      </c>
      <c r="L1426" s="363">
        <v>359893280</v>
      </c>
      <c r="M1426" s="382">
        <v>44631</v>
      </c>
      <c r="N1426" s="70">
        <f t="shared" si="130"/>
        <v>3</v>
      </c>
      <c r="O1426" s="70">
        <f t="shared" si="131"/>
        <v>3</v>
      </c>
      <c r="P1426" s="135" t="str">
        <f t="shared" si="132"/>
        <v>Gastos_Gerais</v>
      </c>
    </row>
    <row r="1427" spans="1:16" ht="72" x14ac:dyDescent="0.2">
      <c r="A1427" s="374">
        <f t="shared" si="129"/>
        <v>1424</v>
      </c>
      <c r="B1427" s="358">
        <v>44631</v>
      </c>
      <c r="C1427" s="383">
        <v>44621</v>
      </c>
      <c r="D1427" s="360" t="s">
        <v>107</v>
      </c>
      <c r="E1427" s="360" t="s">
        <v>334</v>
      </c>
      <c r="F1427" s="361">
        <v>360</v>
      </c>
      <c r="G1427" s="360" t="s">
        <v>2178</v>
      </c>
      <c r="H1427" s="360" t="s">
        <v>120</v>
      </c>
      <c r="I1427" s="364" t="s">
        <v>2019</v>
      </c>
      <c r="J1427" s="363" t="s">
        <v>629</v>
      </c>
      <c r="K1427" s="364" t="s">
        <v>1235</v>
      </c>
      <c r="L1427" s="363">
        <v>359893280</v>
      </c>
      <c r="M1427" s="382">
        <v>44631</v>
      </c>
      <c r="N1427" s="70">
        <f t="shared" si="130"/>
        <v>3</v>
      </c>
      <c r="O1427" s="70">
        <f t="shared" si="131"/>
        <v>3</v>
      </c>
      <c r="P1427" s="135" t="str">
        <f t="shared" si="132"/>
        <v>Gastos_Gerais</v>
      </c>
    </row>
    <row r="1428" spans="1:16" ht="72" x14ac:dyDescent="0.2">
      <c r="A1428" s="374">
        <f t="shared" si="129"/>
        <v>1425</v>
      </c>
      <c r="B1428" s="358">
        <v>44631</v>
      </c>
      <c r="C1428" s="383">
        <v>44621</v>
      </c>
      <c r="D1428" s="360" t="s">
        <v>107</v>
      </c>
      <c r="E1428" s="360" t="s">
        <v>334</v>
      </c>
      <c r="F1428" s="361">
        <v>360</v>
      </c>
      <c r="G1428" s="360" t="s">
        <v>2179</v>
      </c>
      <c r="H1428" s="360" t="s">
        <v>120</v>
      </c>
      <c r="I1428" s="364" t="s">
        <v>1308</v>
      </c>
      <c r="J1428" s="363" t="s">
        <v>629</v>
      </c>
      <c r="K1428" s="364" t="s">
        <v>1235</v>
      </c>
      <c r="L1428" s="363">
        <v>359893280</v>
      </c>
      <c r="M1428" s="382">
        <v>44631</v>
      </c>
      <c r="N1428" s="70">
        <f t="shared" si="130"/>
        <v>3</v>
      </c>
      <c r="O1428" s="70">
        <f t="shared" si="131"/>
        <v>3</v>
      </c>
      <c r="P1428" s="135" t="str">
        <f t="shared" si="132"/>
        <v>Gastos_Gerais</v>
      </c>
    </row>
    <row r="1429" spans="1:16" ht="25.5" x14ac:dyDescent="0.2">
      <c r="A1429" s="374">
        <f t="shared" si="129"/>
        <v>1426</v>
      </c>
      <c r="B1429" s="358">
        <v>44631</v>
      </c>
      <c r="C1429" s="383">
        <v>44621</v>
      </c>
      <c r="D1429" s="360" t="s">
        <v>96</v>
      </c>
      <c r="E1429" s="360" t="s">
        <v>181</v>
      </c>
      <c r="F1429" s="361">
        <v>856.6</v>
      </c>
      <c r="G1429" s="360" t="s">
        <v>2180</v>
      </c>
      <c r="H1429" s="360" t="s">
        <v>127</v>
      </c>
      <c r="I1429" s="364" t="s">
        <v>2181</v>
      </c>
      <c r="J1429" s="363" t="s">
        <v>629</v>
      </c>
      <c r="K1429" s="364" t="s">
        <v>1235</v>
      </c>
      <c r="L1429" s="363">
        <v>359911364</v>
      </c>
      <c r="M1429" s="382">
        <v>44631</v>
      </c>
      <c r="N1429" s="70">
        <f t="shared" si="130"/>
        <v>3</v>
      </c>
      <c r="O1429" s="70">
        <f t="shared" si="131"/>
        <v>3</v>
      </c>
      <c r="P1429" s="135" t="str">
        <f t="shared" si="132"/>
        <v>Gastos_com_Pessoal</v>
      </c>
    </row>
    <row r="1430" spans="1:16" ht="25.5" x14ac:dyDescent="0.2">
      <c r="A1430" s="374">
        <f t="shared" si="129"/>
        <v>1427</v>
      </c>
      <c r="B1430" s="358">
        <v>44631</v>
      </c>
      <c r="C1430" s="383">
        <v>44621</v>
      </c>
      <c r="D1430" s="360" t="s">
        <v>96</v>
      </c>
      <c r="E1430" s="360" t="s">
        <v>183</v>
      </c>
      <c r="F1430" s="361">
        <v>2410.62</v>
      </c>
      <c r="G1430" s="360" t="s">
        <v>2182</v>
      </c>
      <c r="H1430" s="360" t="s">
        <v>127</v>
      </c>
      <c r="I1430" s="364" t="s">
        <v>2181</v>
      </c>
      <c r="J1430" s="363" t="s">
        <v>629</v>
      </c>
      <c r="K1430" s="364" t="s">
        <v>1235</v>
      </c>
      <c r="L1430" s="363">
        <v>359911364</v>
      </c>
      <c r="M1430" s="382">
        <v>44631</v>
      </c>
      <c r="N1430" s="70">
        <f t="shared" si="130"/>
        <v>3</v>
      </c>
      <c r="O1430" s="70">
        <f t="shared" si="131"/>
        <v>3</v>
      </c>
      <c r="P1430" s="135" t="str">
        <f t="shared" si="132"/>
        <v>Gastos_com_Pessoal</v>
      </c>
    </row>
    <row r="1431" spans="1:16" ht="25.5" x14ac:dyDescent="0.2">
      <c r="A1431" s="374">
        <f t="shared" si="129"/>
        <v>1428</v>
      </c>
      <c r="B1431" s="358">
        <v>44631</v>
      </c>
      <c r="C1431" s="383">
        <v>44621</v>
      </c>
      <c r="D1431" s="360" t="s">
        <v>96</v>
      </c>
      <c r="E1431" s="360" t="s">
        <v>181</v>
      </c>
      <c r="F1431" s="361">
        <v>860.78</v>
      </c>
      <c r="G1431" s="360" t="s">
        <v>2183</v>
      </c>
      <c r="H1431" s="360" t="s">
        <v>124</v>
      </c>
      <c r="I1431" s="364" t="s">
        <v>2184</v>
      </c>
      <c r="J1431" s="363" t="s">
        <v>629</v>
      </c>
      <c r="K1431" s="364" t="s">
        <v>1235</v>
      </c>
      <c r="L1431" s="363">
        <v>359911364</v>
      </c>
      <c r="M1431" s="382">
        <v>44631</v>
      </c>
      <c r="N1431" s="70">
        <f t="shared" si="130"/>
        <v>3</v>
      </c>
      <c r="O1431" s="70">
        <f t="shared" si="131"/>
        <v>3</v>
      </c>
      <c r="P1431" s="135" t="str">
        <f t="shared" si="132"/>
        <v>Gastos_com_Pessoal</v>
      </c>
    </row>
    <row r="1432" spans="1:16" ht="25.5" x14ac:dyDescent="0.2">
      <c r="A1432" s="374">
        <f t="shared" si="129"/>
        <v>1429</v>
      </c>
      <c r="B1432" s="358">
        <v>44631</v>
      </c>
      <c r="C1432" s="383">
        <v>44621</v>
      </c>
      <c r="D1432" s="360" t="s">
        <v>96</v>
      </c>
      <c r="E1432" s="360" t="s">
        <v>183</v>
      </c>
      <c r="F1432" s="361">
        <v>2420.5300000000002</v>
      </c>
      <c r="G1432" s="360" t="s">
        <v>2185</v>
      </c>
      <c r="H1432" s="360" t="s">
        <v>124</v>
      </c>
      <c r="I1432" s="364" t="s">
        <v>2184</v>
      </c>
      <c r="J1432" s="363" t="s">
        <v>629</v>
      </c>
      <c r="K1432" s="364" t="s">
        <v>1235</v>
      </c>
      <c r="L1432" s="363">
        <v>359911364</v>
      </c>
      <c r="M1432" s="382">
        <v>44631</v>
      </c>
      <c r="N1432" s="70">
        <f t="shared" si="130"/>
        <v>3</v>
      </c>
      <c r="O1432" s="70">
        <f t="shared" si="131"/>
        <v>3</v>
      </c>
      <c r="P1432" s="135" t="str">
        <f t="shared" si="132"/>
        <v>Gastos_com_Pessoal</v>
      </c>
    </row>
    <row r="1433" spans="1:16" ht="25.5" x14ac:dyDescent="0.2">
      <c r="A1433" s="374">
        <f t="shared" si="129"/>
        <v>1430</v>
      </c>
      <c r="B1433" s="358">
        <v>44631</v>
      </c>
      <c r="C1433" s="383">
        <v>44621</v>
      </c>
      <c r="D1433" s="360" t="s">
        <v>96</v>
      </c>
      <c r="E1433" s="360" t="s">
        <v>181</v>
      </c>
      <c r="F1433" s="361">
        <v>847.76</v>
      </c>
      <c r="G1433" s="360" t="s">
        <v>2186</v>
      </c>
      <c r="H1433" s="360" t="s">
        <v>124</v>
      </c>
      <c r="I1433" s="364" t="s">
        <v>2187</v>
      </c>
      <c r="J1433" s="363" t="s">
        <v>629</v>
      </c>
      <c r="K1433" s="364" t="s">
        <v>1235</v>
      </c>
      <c r="L1433" s="363">
        <v>359911364</v>
      </c>
      <c r="M1433" s="382">
        <v>44631</v>
      </c>
      <c r="N1433" s="70">
        <f t="shared" si="130"/>
        <v>3</v>
      </c>
      <c r="O1433" s="70">
        <f t="shared" si="131"/>
        <v>3</v>
      </c>
      <c r="P1433" s="135" t="str">
        <f t="shared" si="132"/>
        <v>Gastos_com_Pessoal</v>
      </c>
    </row>
    <row r="1434" spans="1:16" ht="25.5" x14ac:dyDescent="0.2">
      <c r="A1434" s="374">
        <f t="shared" si="129"/>
        <v>1431</v>
      </c>
      <c r="B1434" s="358">
        <v>44631</v>
      </c>
      <c r="C1434" s="383">
        <v>44621</v>
      </c>
      <c r="D1434" s="360" t="s">
        <v>96</v>
      </c>
      <c r="E1434" s="360" t="s">
        <v>183</v>
      </c>
      <c r="F1434" s="361">
        <v>2389.29</v>
      </c>
      <c r="G1434" s="360" t="s">
        <v>2188</v>
      </c>
      <c r="H1434" s="360" t="s">
        <v>124</v>
      </c>
      <c r="I1434" s="364" t="s">
        <v>2187</v>
      </c>
      <c r="J1434" s="363" t="s">
        <v>629</v>
      </c>
      <c r="K1434" s="364" t="s">
        <v>1235</v>
      </c>
      <c r="L1434" s="363">
        <v>359911364</v>
      </c>
      <c r="M1434" s="382">
        <v>44631</v>
      </c>
      <c r="N1434" s="70">
        <f t="shared" si="130"/>
        <v>3</v>
      </c>
      <c r="O1434" s="70">
        <f t="shared" si="131"/>
        <v>3</v>
      </c>
      <c r="P1434" s="135" t="str">
        <f t="shared" si="132"/>
        <v>Gastos_com_Pessoal</v>
      </c>
    </row>
    <row r="1435" spans="1:16" ht="25.5" x14ac:dyDescent="0.2">
      <c r="A1435" s="374">
        <f t="shared" si="129"/>
        <v>1432</v>
      </c>
      <c r="B1435" s="358">
        <v>44631</v>
      </c>
      <c r="C1435" s="383">
        <v>44621</v>
      </c>
      <c r="D1435" s="360" t="s">
        <v>96</v>
      </c>
      <c r="E1435" s="360" t="s">
        <v>179</v>
      </c>
      <c r="F1435" s="361">
        <v>459.84</v>
      </c>
      <c r="G1435" s="360" t="s">
        <v>851</v>
      </c>
      <c r="H1435" s="360" t="s">
        <v>132</v>
      </c>
      <c r="I1435" s="364" t="s">
        <v>2189</v>
      </c>
      <c r="J1435" s="363" t="s">
        <v>629</v>
      </c>
      <c r="K1435" s="364" t="s">
        <v>1235</v>
      </c>
      <c r="L1435" s="363" t="s">
        <v>553</v>
      </c>
      <c r="M1435" s="382">
        <v>44631</v>
      </c>
      <c r="N1435" s="70">
        <f t="shared" si="130"/>
        <v>3</v>
      </c>
      <c r="O1435" s="70">
        <f t="shared" si="131"/>
        <v>3</v>
      </c>
      <c r="P1435" s="135" t="str">
        <f t="shared" si="132"/>
        <v>Gastos_com_Pessoal</v>
      </c>
    </row>
    <row r="1436" spans="1:16" ht="25.5" x14ac:dyDescent="0.2">
      <c r="A1436" s="374">
        <f t="shared" si="129"/>
        <v>1433</v>
      </c>
      <c r="B1436" s="358">
        <v>44631</v>
      </c>
      <c r="C1436" s="383">
        <v>44621</v>
      </c>
      <c r="D1436" s="360" t="s">
        <v>96</v>
      </c>
      <c r="E1436" s="360" t="s">
        <v>181</v>
      </c>
      <c r="F1436" s="361">
        <v>694.8</v>
      </c>
      <c r="G1436" s="360" t="s">
        <v>758</v>
      </c>
      <c r="H1436" s="360" t="s">
        <v>132</v>
      </c>
      <c r="I1436" s="364" t="s">
        <v>2189</v>
      </c>
      <c r="J1436" s="363" t="s">
        <v>629</v>
      </c>
      <c r="K1436" s="364" t="s">
        <v>1235</v>
      </c>
      <c r="L1436" s="363" t="s">
        <v>553</v>
      </c>
      <c r="M1436" s="382">
        <v>44631</v>
      </c>
      <c r="N1436" s="70">
        <f t="shared" si="130"/>
        <v>3</v>
      </c>
      <c r="O1436" s="70">
        <f t="shared" si="131"/>
        <v>3</v>
      </c>
      <c r="P1436" s="135" t="str">
        <f t="shared" si="132"/>
        <v>Gastos_com_Pessoal</v>
      </c>
    </row>
    <row r="1437" spans="1:16" ht="25.5" x14ac:dyDescent="0.2">
      <c r="A1437" s="374">
        <f t="shared" si="129"/>
        <v>1434</v>
      </c>
      <c r="B1437" s="358">
        <v>44631</v>
      </c>
      <c r="C1437" s="383">
        <v>44621</v>
      </c>
      <c r="D1437" s="360" t="s">
        <v>96</v>
      </c>
      <c r="E1437" s="360" t="s">
        <v>183</v>
      </c>
      <c r="F1437" s="361">
        <v>231.6</v>
      </c>
      <c r="G1437" s="360" t="s">
        <v>760</v>
      </c>
      <c r="H1437" s="360" t="s">
        <v>132</v>
      </c>
      <c r="I1437" s="364" t="s">
        <v>2189</v>
      </c>
      <c r="J1437" s="363" t="s">
        <v>629</v>
      </c>
      <c r="K1437" s="364" t="s">
        <v>1235</v>
      </c>
      <c r="L1437" s="363" t="s">
        <v>553</v>
      </c>
      <c r="M1437" s="382">
        <v>44631</v>
      </c>
      <c r="N1437" s="70">
        <f t="shared" si="130"/>
        <v>3</v>
      </c>
      <c r="O1437" s="70">
        <f t="shared" si="131"/>
        <v>3</v>
      </c>
      <c r="P1437" s="135" t="str">
        <f t="shared" si="132"/>
        <v>Gastos_com_Pessoal</v>
      </c>
    </row>
    <row r="1438" spans="1:16" ht="36" x14ac:dyDescent="0.2">
      <c r="A1438" s="374">
        <f t="shared" si="129"/>
        <v>1435</v>
      </c>
      <c r="B1438" s="358">
        <v>44631</v>
      </c>
      <c r="C1438" s="383">
        <v>44621</v>
      </c>
      <c r="D1438" s="360" t="s">
        <v>96</v>
      </c>
      <c r="E1438" s="360" t="s">
        <v>185</v>
      </c>
      <c r="F1438" s="361">
        <v>365.29</v>
      </c>
      <c r="G1438" s="360" t="s">
        <v>761</v>
      </c>
      <c r="H1438" s="360" t="s">
        <v>132</v>
      </c>
      <c r="I1438" s="364" t="s">
        <v>2189</v>
      </c>
      <c r="J1438" s="363" t="s">
        <v>629</v>
      </c>
      <c r="K1438" s="364" t="s">
        <v>1235</v>
      </c>
      <c r="L1438" s="363" t="s">
        <v>553</v>
      </c>
      <c r="M1438" s="382">
        <v>44631</v>
      </c>
      <c r="N1438" s="70">
        <f t="shared" si="130"/>
        <v>3</v>
      </c>
      <c r="O1438" s="70">
        <f t="shared" si="131"/>
        <v>3</v>
      </c>
      <c r="P1438" s="135" t="str">
        <f t="shared" si="132"/>
        <v>Gastos_com_Pessoal</v>
      </c>
    </row>
    <row r="1439" spans="1:16" ht="36" x14ac:dyDescent="0.2">
      <c r="A1439" s="374">
        <f t="shared" si="129"/>
        <v>1436</v>
      </c>
      <c r="B1439" s="358">
        <v>44631</v>
      </c>
      <c r="C1439" s="383">
        <v>44621</v>
      </c>
      <c r="D1439" s="360" t="s">
        <v>107</v>
      </c>
      <c r="E1439" s="360" t="s">
        <v>224</v>
      </c>
      <c r="F1439" s="361">
        <v>2608.21</v>
      </c>
      <c r="G1439" s="360" t="s">
        <v>1966</v>
      </c>
      <c r="H1439" s="360" t="s">
        <v>122</v>
      </c>
      <c r="I1439" s="364" t="s">
        <v>2190</v>
      </c>
      <c r="J1439" s="363" t="s">
        <v>609</v>
      </c>
      <c r="K1439" s="364" t="s">
        <v>610</v>
      </c>
      <c r="L1439" s="363">
        <v>319724</v>
      </c>
      <c r="M1439" s="382">
        <v>44631</v>
      </c>
      <c r="N1439" s="70">
        <f t="shared" si="130"/>
        <v>3</v>
      </c>
      <c r="O1439" s="70">
        <f t="shared" si="131"/>
        <v>3</v>
      </c>
      <c r="P1439" s="135" t="str">
        <f t="shared" si="132"/>
        <v>Gastos_Gerais</v>
      </c>
    </row>
    <row r="1440" spans="1:16" ht="25.5" x14ac:dyDescent="0.2">
      <c r="A1440" s="374">
        <f t="shared" si="129"/>
        <v>1437</v>
      </c>
      <c r="B1440" s="358">
        <v>44634</v>
      </c>
      <c r="C1440" s="383">
        <v>44621</v>
      </c>
      <c r="D1440" s="360" t="s">
        <v>107</v>
      </c>
      <c r="E1440" s="360" t="s">
        <v>228</v>
      </c>
      <c r="F1440" s="361">
        <v>3557.75</v>
      </c>
      <c r="G1440" s="360" t="s">
        <v>902</v>
      </c>
      <c r="H1440" s="360" t="s">
        <v>119</v>
      </c>
      <c r="I1440" s="364" t="s">
        <v>2143</v>
      </c>
      <c r="J1440" s="363" t="s">
        <v>609</v>
      </c>
      <c r="K1440" s="364" t="s">
        <v>610</v>
      </c>
      <c r="L1440" s="363">
        <v>4671429998</v>
      </c>
      <c r="M1440" s="382">
        <v>44631</v>
      </c>
      <c r="N1440" s="70">
        <f t="shared" si="130"/>
        <v>3</v>
      </c>
      <c r="O1440" s="70">
        <f t="shared" si="131"/>
        <v>3</v>
      </c>
      <c r="P1440" s="135" t="str">
        <f t="shared" si="132"/>
        <v>Gastos_Gerais</v>
      </c>
    </row>
    <row r="1441" spans="1:16" ht="25.5" x14ac:dyDescent="0.2">
      <c r="A1441" s="374">
        <f t="shared" si="129"/>
        <v>1438</v>
      </c>
      <c r="B1441" s="358">
        <v>44634</v>
      </c>
      <c r="C1441" s="383">
        <v>44593</v>
      </c>
      <c r="D1441" s="360" t="s">
        <v>107</v>
      </c>
      <c r="E1441" s="360" t="s">
        <v>222</v>
      </c>
      <c r="F1441" s="361">
        <v>9633.85</v>
      </c>
      <c r="G1441" s="360" t="s">
        <v>647</v>
      </c>
      <c r="H1441" s="360" t="s">
        <v>123</v>
      </c>
      <c r="I1441" s="364" t="s">
        <v>1953</v>
      </c>
      <c r="J1441" s="363" t="s">
        <v>609</v>
      </c>
      <c r="K1441" s="364" t="s">
        <v>420</v>
      </c>
      <c r="L1441" s="363">
        <v>74146848</v>
      </c>
      <c r="M1441" s="382">
        <v>44631</v>
      </c>
      <c r="N1441" s="70">
        <f t="shared" si="130"/>
        <v>3</v>
      </c>
      <c r="O1441" s="70">
        <f t="shared" si="131"/>
        <v>2</v>
      </c>
      <c r="P1441" s="135" t="str">
        <f t="shared" si="132"/>
        <v>Gastos_Gerais</v>
      </c>
    </row>
    <row r="1442" spans="1:16" ht="25.5" x14ac:dyDescent="0.2">
      <c r="A1442" s="374">
        <f t="shared" si="129"/>
        <v>1439</v>
      </c>
      <c r="B1442" s="358">
        <v>44634</v>
      </c>
      <c r="C1442" s="383">
        <v>44593</v>
      </c>
      <c r="D1442" s="360" t="s">
        <v>107</v>
      </c>
      <c r="E1442" s="360" t="s">
        <v>290</v>
      </c>
      <c r="F1442" s="361">
        <v>375.6</v>
      </c>
      <c r="G1442" s="360" t="s">
        <v>1102</v>
      </c>
      <c r="H1442" s="360" t="s">
        <v>122</v>
      </c>
      <c r="I1442" s="364" t="s">
        <v>2191</v>
      </c>
      <c r="J1442" s="363" t="s">
        <v>609</v>
      </c>
      <c r="K1442" s="364" t="s">
        <v>420</v>
      </c>
      <c r="L1442" s="363">
        <v>273778</v>
      </c>
      <c r="M1442" s="382">
        <v>44607</v>
      </c>
      <c r="N1442" s="70">
        <f t="shared" si="130"/>
        <v>3</v>
      </c>
      <c r="O1442" s="70">
        <f t="shared" si="131"/>
        <v>2</v>
      </c>
      <c r="P1442" s="135" t="str">
        <f t="shared" si="132"/>
        <v>Gastos_Gerais</v>
      </c>
    </row>
    <row r="1443" spans="1:16" ht="25.5" x14ac:dyDescent="0.2">
      <c r="A1443" s="374">
        <f t="shared" si="129"/>
        <v>1440</v>
      </c>
      <c r="B1443" s="358">
        <v>44634</v>
      </c>
      <c r="C1443" s="383">
        <v>44621</v>
      </c>
      <c r="D1443" s="360" t="s">
        <v>107</v>
      </c>
      <c r="E1443" s="360" t="s">
        <v>370</v>
      </c>
      <c r="F1443" s="361">
        <v>1350</v>
      </c>
      <c r="G1443" s="360" t="s">
        <v>893</v>
      </c>
      <c r="H1443" s="360" t="s">
        <v>119</v>
      </c>
      <c r="I1443" s="364" t="s">
        <v>894</v>
      </c>
      <c r="J1443" s="363" t="s">
        <v>609</v>
      </c>
      <c r="K1443" s="364" t="s">
        <v>420</v>
      </c>
      <c r="L1443" s="363">
        <v>337988</v>
      </c>
      <c r="M1443" s="382">
        <v>44623</v>
      </c>
      <c r="N1443" s="70">
        <f t="shared" si="130"/>
        <v>3</v>
      </c>
      <c r="O1443" s="70">
        <f t="shared" si="131"/>
        <v>3</v>
      </c>
      <c r="P1443" s="135" t="str">
        <f t="shared" si="132"/>
        <v>Gastos_Gerais</v>
      </c>
    </row>
    <row r="1444" spans="1:16" ht="25.5" x14ac:dyDescent="0.2">
      <c r="A1444" s="374">
        <f t="shared" si="129"/>
        <v>1441</v>
      </c>
      <c r="B1444" s="358">
        <v>44634</v>
      </c>
      <c r="C1444" s="383">
        <v>44621</v>
      </c>
      <c r="D1444" s="360" t="s">
        <v>107</v>
      </c>
      <c r="E1444" s="360" t="s">
        <v>320</v>
      </c>
      <c r="F1444" s="361">
        <v>1000</v>
      </c>
      <c r="G1444" s="360" t="s">
        <v>935</v>
      </c>
      <c r="H1444" s="360" t="s">
        <v>128</v>
      </c>
      <c r="I1444" s="364" t="s">
        <v>1981</v>
      </c>
      <c r="J1444" s="363" t="s">
        <v>609</v>
      </c>
      <c r="K1444" s="364" t="s">
        <v>420</v>
      </c>
      <c r="L1444" s="363">
        <v>1855276</v>
      </c>
      <c r="M1444" s="382">
        <v>44635</v>
      </c>
      <c r="N1444" s="70">
        <f t="shared" si="130"/>
        <v>3</v>
      </c>
      <c r="O1444" s="70">
        <f t="shared" si="131"/>
        <v>3</v>
      </c>
      <c r="P1444" s="135" t="str">
        <f t="shared" si="132"/>
        <v>Gastos_Gerais</v>
      </c>
    </row>
    <row r="1445" spans="1:16" ht="36" x14ac:dyDescent="0.2">
      <c r="A1445" s="374">
        <f t="shared" si="129"/>
        <v>1442</v>
      </c>
      <c r="B1445" s="358">
        <v>44634</v>
      </c>
      <c r="C1445" s="383">
        <v>44621</v>
      </c>
      <c r="D1445" s="360" t="s">
        <v>107</v>
      </c>
      <c r="E1445" s="360" t="s">
        <v>260</v>
      </c>
      <c r="F1445" s="361">
        <v>282.60000000000002</v>
      </c>
      <c r="G1445" s="360" t="s">
        <v>2192</v>
      </c>
      <c r="H1445" s="360" t="s">
        <v>122</v>
      </c>
      <c r="I1445" s="364" t="s">
        <v>792</v>
      </c>
      <c r="J1445" s="363" t="s">
        <v>609</v>
      </c>
      <c r="K1445" s="364" t="s">
        <v>420</v>
      </c>
      <c r="L1445" s="363">
        <v>202223</v>
      </c>
      <c r="M1445" s="382">
        <v>44629</v>
      </c>
      <c r="N1445" s="70">
        <f t="shared" si="130"/>
        <v>3</v>
      </c>
      <c r="O1445" s="70">
        <f t="shared" si="131"/>
        <v>3</v>
      </c>
      <c r="P1445" s="135" t="str">
        <f t="shared" si="132"/>
        <v>Gastos_Gerais</v>
      </c>
    </row>
    <row r="1446" spans="1:16" ht="25.5" x14ac:dyDescent="0.2">
      <c r="A1446" s="374">
        <f t="shared" si="129"/>
        <v>1443</v>
      </c>
      <c r="B1446" s="358">
        <v>44634</v>
      </c>
      <c r="C1446" s="383">
        <v>44621</v>
      </c>
      <c r="D1446" s="360" t="s">
        <v>107</v>
      </c>
      <c r="E1446" s="360" t="s">
        <v>290</v>
      </c>
      <c r="F1446" s="361">
        <v>4240.82</v>
      </c>
      <c r="G1446" s="360" t="s">
        <v>2193</v>
      </c>
      <c r="H1446" s="360" t="s">
        <v>546</v>
      </c>
      <c r="I1446" s="364" t="s">
        <v>2194</v>
      </c>
      <c r="J1446" s="363" t="s">
        <v>609</v>
      </c>
      <c r="K1446" s="364" t="s">
        <v>420</v>
      </c>
      <c r="L1446" s="363">
        <v>890</v>
      </c>
      <c r="M1446" s="382">
        <v>44627</v>
      </c>
      <c r="N1446" s="70">
        <f t="shared" si="130"/>
        <v>3</v>
      </c>
      <c r="O1446" s="70">
        <f t="shared" si="131"/>
        <v>3</v>
      </c>
      <c r="P1446" s="135" t="str">
        <f t="shared" si="132"/>
        <v>Gastos_Gerais</v>
      </c>
    </row>
    <row r="1447" spans="1:16" ht="25.5" x14ac:dyDescent="0.2">
      <c r="A1447" s="374">
        <f t="shared" si="129"/>
        <v>1444</v>
      </c>
      <c r="B1447" s="358">
        <v>44634</v>
      </c>
      <c r="C1447" s="383">
        <v>44621</v>
      </c>
      <c r="D1447" s="360" t="s">
        <v>96</v>
      </c>
      <c r="E1447" s="360" t="s">
        <v>196</v>
      </c>
      <c r="F1447" s="361">
        <v>668.98</v>
      </c>
      <c r="G1447" s="360" t="s">
        <v>2195</v>
      </c>
      <c r="H1447" s="360" t="s">
        <v>119</v>
      </c>
      <c r="I1447" s="364" t="s">
        <v>2039</v>
      </c>
      <c r="J1447" s="363" t="s">
        <v>609</v>
      </c>
      <c r="K1447" s="364" t="s">
        <v>420</v>
      </c>
      <c r="L1447" s="363">
        <v>202262407</v>
      </c>
      <c r="M1447" s="382">
        <v>44636</v>
      </c>
      <c r="N1447" s="70">
        <f t="shared" si="130"/>
        <v>3</v>
      </c>
      <c r="O1447" s="70">
        <f t="shared" si="131"/>
        <v>3</v>
      </c>
      <c r="P1447" s="135" t="str">
        <f t="shared" si="132"/>
        <v>Gastos_com_Pessoal</v>
      </c>
    </row>
    <row r="1448" spans="1:16" ht="25.5" x14ac:dyDescent="0.2">
      <c r="A1448" s="374">
        <f t="shared" si="129"/>
        <v>1445</v>
      </c>
      <c r="B1448" s="358">
        <v>44634</v>
      </c>
      <c r="C1448" s="383">
        <v>44621</v>
      </c>
      <c r="D1448" s="360" t="s">
        <v>107</v>
      </c>
      <c r="E1448" s="360" t="s">
        <v>320</v>
      </c>
      <c r="F1448" s="361">
        <v>1500</v>
      </c>
      <c r="G1448" s="360" t="s">
        <v>843</v>
      </c>
      <c r="H1448" s="360" t="s">
        <v>123</v>
      </c>
      <c r="I1448" s="364" t="s">
        <v>1981</v>
      </c>
      <c r="J1448" s="363" t="s">
        <v>609</v>
      </c>
      <c r="K1448" s="364" t="s">
        <v>420</v>
      </c>
      <c r="L1448" s="363">
        <v>1855373</v>
      </c>
      <c r="M1448" s="382">
        <v>44635</v>
      </c>
      <c r="N1448" s="70">
        <f t="shared" si="130"/>
        <v>3</v>
      </c>
      <c r="O1448" s="70">
        <f t="shared" si="131"/>
        <v>3</v>
      </c>
      <c r="P1448" s="135" t="str">
        <f t="shared" si="132"/>
        <v>Gastos_Gerais</v>
      </c>
    </row>
    <row r="1449" spans="1:16" ht="25.5" x14ac:dyDescent="0.2">
      <c r="A1449" s="374">
        <f t="shared" si="129"/>
        <v>1446</v>
      </c>
      <c r="B1449" s="358">
        <v>44634</v>
      </c>
      <c r="C1449" s="383">
        <v>44621</v>
      </c>
      <c r="D1449" s="360" t="s">
        <v>107</v>
      </c>
      <c r="E1449" s="360" t="s">
        <v>234</v>
      </c>
      <c r="F1449" s="361">
        <v>40800</v>
      </c>
      <c r="G1449" s="360" t="s">
        <v>536</v>
      </c>
      <c r="H1449" s="360" t="s">
        <v>120</v>
      </c>
      <c r="I1449" s="364" t="s">
        <v>535</v>
      </c>
      <c r="J1449" s="363" t="s">
        <v>609</v>
      </c>
      <c r="K1449" s="364" t="s">
        <v>420</v>
      </c>
      <c r="L1449" s="363">
        <v>2022111</v>
      </c>
      <c r="M1449" s="382">
        <v>44627</v>
      </c>
      <c r="N1449" s="70">
        <f t="shared" si="130"/>
        <v>3</v>
      </c>
      <c r="O1449" s="70">
        <f t="shared" si="131"/>
        <v>3</v>
      </c>
      <c r="P1449" s="135" t="str">
        <f t="shared" si="132"/>
        <v>Gastos_Gerais</v>
      </c>
    </row>
    <row r="1450" spans="1:16" ht="25.5" x14ac:dyDescent="0.2">
      <c r="A1450" s="374">
        <f t="shared" si="129"/>
        <v>1447</v>
      </c>
      <c r="B1450" s="358">
        <v>44634</v>
      </c>
      <c r="C1450" s="383">
        <v>44593</v>
      </c>
      <c r="D1450" s="360" t="s">
        <v>107</v>
      </c>
      <c r="E1450" s="360" t="s">
        <v>328</v>
      </c>
      <c r="F1450" s="361">
        <v>890</v>
      </c>
      <c r="G1450" s="360" t="s">
        <v>2064</v>
      </c>
      <c r="H1450" s="360" t="s">
        <v>131</v>
      </c>
      <c r="I1450" s="364" t="s">
        <v>2196</v>
      </c>
      <c r="J1450" s="363" t="s">
        <v>609</v>
      </c>
      <c r="K1450" s="364" t="s">
        <v>420</v>
      </c>
      <c r="L1450" s="363">
        <v>6248</v>
      </c>
      <c r="M1450" s="382">
        <v>44607</v>
      </c>
      <c r="N1450" s="70">
        <f t="shared" si="130"/>
        <v>3</v>
      </c>
      <c r="O1450" s="70">
        <f t="shared" si="131"/>
        <v>2</v>
      </c>
      <c r="P1450" s="135" t="str">
        <f t="shared" si="132"/>
        <v>Gastos_Gerais</v>
      </c>
    </row>
    <row r="1451" spans="1:16" ht="25.5" x14ac:dyDescent="0.2">
      <c r="A1451" s="374">
        <f t="shared" si="129"/>
        <v>1448</v>
      </c>
      <c r="B1451" s="358">
        <v>44634</v>
      </c>
      <c r="C1451" s="383">
        <v>44593</v>
      </c>
      <c r="D1451" s="360" t="s">
        <v>107</v>
      </c>
      <c r="E1451" s="360" t="s">
        <v>328</v>
      </c>
      <c r="F1451" s="361">
        <v>80</v>
      </c>
      <c r="G1451" s="360" t="s">
        <v>2064</v>
      </c>
      <c r="H1451" s="360" t="s">
        <v>131</v>
      </c>
      <c r="I1451" s="364" t="s">
        <v>2196</v>
      </c>
      <c r="J1451" s="363" t="s">
        <v>609</v>
      </c>
      <c r="K1451" s="364" t="s">
        <v>420</v>
      </c>
      <c r="L1451" s="363">
        <v>4753</v>
      </c>
      <c r="M1451" s="382">
        <v>44616</v>
      </c>
      <c r="N1451" s="70">
        <f t="shared" si="130"/>
        <v>3</v>
      </c>
      <c r="O1451" s="70">
        <f t="shared" si="131"/>
        <v>2</v>
      </c>
      <c r="P1451" s="135" t="str">
        <f t="shared" si="132"/>
        <v>Gastos_Gerais</v>
      </c>
    </row>
    <row r="1452" spans="1:16" ht="36" x14ac:dyDescent="0.2">
      <c r="A1452" s="374">
        <f t="shared" si="129"/>
        <v>1449</v>
      </c>
      <c r="B1452" s="358">
        <v>44634</v>
      </c>
      <c r="C1452" s="383">
        <v>44621</v>
      </c>
      <c r="D1452" s="360" t="s">
        <v>107</v>
      </c>
      <c r="E1452" s="360" t="s">
        <v>334</v>
      </c>
      <c r="F1452" s="361">
        <v>120</v>
      </c>
      <c r="G1452" s="360" t="s">
        <v>2197</v>
      </c>
      <c r="H1452" s="360" t="s">
        <v>127</v>
      </c>
      <c r="I1452" s="364" t="s">
        <v>2198</v>
      </c>
      <c r="J1452" s="363" t="s">
        <v>629</v>
      </c>
      <c r="K1452" s="364" t="s">
        <v>1235</v>
      </c>
      <c r="L1452" s="363">
        <v>360208208</v>
      </c>
      <c r="M1452" s="382">
        <v>44634</v>
      </c>
      <c r="N1452" s="70">
        <f t="shared" si="130"/>
        <v>3</v>
      </c>
      <c r="O1452" s="70">
        <f t="shared" si="131"/>
        <v>3</v>
      </c>
      <c r="P1452" s="135" t="str">
        <f t="shared" si="132"/>
        <v>Gastos_Gerais</v>
      </c>
    </row>
    <row r="1453" spans="1:16" ht="36" x14ac:dyDescent="0.2">
      <c r="A1453" s="374">
        <f t="shared" si="129"/>
        <v>1450</v>
      </c>
      <c r="B1453" s="358">
        <v>44634</v>
      </c>
      <c r="C1453" s="383">
        <v>44621</v>
      </c>
      <c r="D1453" s="360" t="s">
        <v>107</v>
      </c>
      <c r="E1453" s="360" t="s">
        <v>334</v>
      </c>
      <c r="F1453" s="361">
        <v>120</v>
      </c>
      <c r="G1453" s="360" t="s">
        <v>2199</v>
      </c>
      <c r="H1453" s="360" t="s">
        <v>127</v>
      </c>
      <c r="I1453" s="364" t="s">
        <v>2200</v>
      </c>
      <c r="J1453" s="363" t="s">
        <v>629</v>
      </c>
      <c r="K1453" s="364" t="s">
        <v>1235</v>
      </c>
      <c r="L1453" s="363">
        <v>360208208</v>
      </c>
      <c r="M1453" s="382">
        <v>44634</v>
      </c>
      <c r="N1453" s="70">
        <f t="shared" si="130"/>
        <v>3</v>
      </c>
      <c r="O1453" s="70">
        <f t="shared" si="131"/>
        <v>3</v>
      </c>
      <c r="P1453" s="135" t="str">
        <f t="shared" si="132"/>
        <v>Gastos_Gerais</v>
      </c>
    </row>
    <row r="1454" spans="1:16" ht="36" x14ac:dyDescent="0.2">
      <c r="A1454" s="374">
        <f t="shared" si="129"/>
        <v>1451</v>
      </c>
      <c r="B1454" s="358">
        <v>44634</v>
      </c>
      <c r="C1454" s="383">
        <v>44621</v>
      </c>
      <c r="D1454" s="360" t="s">
        <v>107</v>
      </c>
      <c r="E1454" s="360" t="s">
        <v>334</v>
      </c>
      <c r="F1454" s="361">
        <v>34.799999999999997</v>
      </c>
      <c r="G1454" s="360" t="s">
        <v>2201</v>
      </c>
      <c r="H1454" s="360" t="s">
        <v>127</v>
      </c>
      <c r="I1454" s="364" t="s">
        <v>2200</v>
      </c>
      <c r="J1454" s="363" t="s">
        <v>629</v>
      </c>
      <c r="K1454" s="364" t="s">
        <v>1235</v>
      </c>
      <c r="L1454" s="363">
        <v>360208208</v>
      </c>
      <c r="M1454" s="382">
        <v>44634</v>
      </c>
      <c r="N1454" s="70">
        <f t="shared" si="130"/>
        <v>3</v>
      </c>
      <c r="O1454" s="70">
        <f t="shared" si="131"/>
        <v>3</v>
      </c>
      <c r="P1454" s="135" t="str">
        <f t="shared" si="132"/>
        <v>Gastos_Gerais</v>
      </c>
    </row>
    <row r="1455" spans="1:16" ht="25.5" x14ac:dyDescent="0.2">
      <c r="A1455" s="374">
        <f t="shared" si="129"/>
        <v>1452</v>
      </c>
      <c r="B1455" s="358">
        <v>44634</v>
      </c>
      <c r="C1455" s="383">
        <v>44621</v>
      </c>
      <c r="D1455" s="360" t="s">
        <v>107</v>
      </c>
      <c r="E1455" s="360" t="s">
        <v>334</v>
      </c>
      <c r="F1455" s="361">
        <v>60</v>
      </c>
      <c r="G1455" s="360" t="s">
        <v>2202</v>
      </c>
      <c r="H1455" s="360" t="s">
        <v>124</v>
      </c>
      <c r="I1455" s="364" t="s">
        <v>2203</v>
      </c>
      <c r="J1455" s="363" t="s">
        <v>629</v>
      </c>
      <c r="K1455" s="364" t="s">
        <v>1235</v>
      </c>
      <c r="L1455" s="363">
        <v>760182643</v>
      </c>
      <c r="M1455" s="382">
        <v>44634</v>
      </c>
      <c r="N1455" s="70">
        <f t="shared" si="130"/>
        <v>3</v>
      </c>
      <c r="O1455" s="70">
        <f t="shared" si="131"/>
        <v>3</v>
      </c>
      <c r="P1455" s="135" t="str">
        <f t="shared" si="132"/>
        <v>Gastos_Gerais</v>
      </c>
    </row>
    <row r="1456" spans="1:16" ht="36" x14ac:dyDescent="0.2">
      <c r="A1456" s="374">
        <f t="shared" si="129"/>
        <v>1453</v>
      </c>
      <c r="B1456" s="358">
        <v>44634</v>
      </c>
      <c r="C1456" s="383">
        <v>44621</v>
      </c>
      <c r="D1456" s="360" t="s">
        <v>107</v>
      </c>
      <c r="E1456" s="360" t="s">
        <v>334</v>
      </c>
      <c r="F1456" s="361">
        <v>120</v>
      </c>
      <c r="G1456" s="360" t="s">
        <v>2204</v>
      </c>
      <c r="H1456" s="360" t="s">
        <v>131</v>
      </c>
      <c r="I1456" s="364" t="s">
        <v>2205</v>
      </c>
      <c r="J1456" s="363" t="s">
        <v>629</v>
      </c>
      <c r="K1456" s="364" t="s">
        <v>1235</v>
      </c>
      <c r="L1456" s="363">
        <v>760182643</v>
      </c>
      <c r="M1456" s="382">
        <v>44634</v>
      </c>
      <c r="N1456" s="70">
        <f t="shared" si="130"/>
        <v>3</v>
      </c>
      <c r="O1456" s="70">
        <f t="shared" si="131"/>
        <v>3</v>
      </c>
      <c r="P1456" s="135" t="str">
        <f t="shared" si="132"/>
        <v>Gastos_Gerais</v>
      </c>
    </row>
    <row r="1457" spans="1:16" ht="25.5" x14ac:dyDescent="0.2">
      <c r="A1457" s="374">
        <f t="shared" si="129"/>
        <v>1454</v>
      </c>
      <c r="B1457" s="358">
        <v>44634</v>
      </c>
      <c r="C1457" s="383">
        <v>44621</v>
      </c>
      <c r="D1457" s="360" t="s">
        <v>107</v>
      </c>
      <c r="E1457" s="360" t="s">
        <v>334</v>
      </c>
      <c r="F1457" s="361">
        <v>60</v>
      </c>
      <c r="G1457" s="360" t="s">
        <v>2206</v>
      </c>
      <c r="H1457" s="360" t="s">
        <v>124</v>
      </c>
      <c r="I1457" s="364" t="s">
        <v>1406</v>
      </c>
      <c r="J1457" s="363" t="s">
        <v>629</v>
      </c>
      <c r="K1457" s="364" t="s">
        <v>1235</v>
      </c>
      <c r="L1457" s="363">
        <v>760182643</v>
      </c>
      <c r="M1457" s="382">
        <v>44634</v>
      </c>
      <c r="N1457" s="70">
        <f t="shared" si="130"/>
        <v>3</v>
      </c>
      <c r="O1457" s="70">
        <f t="shared" si="131"/>
        <v>3</v>
      </c>
      <c r="P1457" s="135" t="str">
        <f t="shared" si="132"/>
        <v>Gastos_Gerais</v>
      </c>
    </row>
    <row r="1458" spans="1:16" ht="25.5" x14ac:dyDescent="0.2">
      <c r="A1458" s="374">
        <f t="shared" si="129"/>
        <v>1455</v>
      </c>
      <c r="B1458" s="358">
        <v>44634</v>
      </c>
      <c r="C1458" s="383">
        <v>44621</v>
      </c>
      <c r="D1458" s="360" t="s">
        <v>107</v>
      </c>
      <c r="E1458" s="360" t="s">
        <v>334</v>
      </c>
      <c r="F1458" s="361">
        <v>120</v>
      </c>
      <c r="G1458" s="360" t="s">
        <v>2207</v>
      </c>
      <c r="H1458" s="360" t="s">
        <v>131</v>
      </c>
      <c r="I1458" s="364" t="s">
        <v>1408</v>
      </c>
      <c r="J1458" s="363" t="s">
        <v>629</v>
      </c>
      <c r="K1458" s="364" t="s">
        <v>1235</v>
      </c>
      <c r="L1458" s="363">
        <v>760182643</v>
      </c>
      <c r="M1458" s="382">
        <v>44634</v>
      </c>
      <c r="N1458" s="70">
        <f t="shared" si="130"/>
        <v>3</v>
      </c>
      <c r="O1458" s="70">
        <f t="shared" si="131"/>
        <v>3</v>
      </c>
      <c r="P1458" s="135" t="str">
        <f t="shared" si="132"/>
        <v>Gastos_Gerais</v>
      </c>
    </row>
    <row r="1459" spans="1:16" ht="25.5" x14ac:dyDescent="0.2">
      <c r="A1459" s="374">
        <f t="shared" si="129"/>
        <v>1456</v>
      </c>
      <c r="B1459" s="358">
        <v>44634</v>
      </c>
      <c r="C1459" s="383">
        <v>44621</v>
      </c>
      <c r="D1459" s="360" t="s">
        <v>107</v>
      </c>
      <c r="E1459" s="360" t="s">
        <v>334</v>
      </c>
      <c r="F1459" s="361">
        <v>120</v>
      </c>
      <c r="G1459" s="360" t="s">
        <v>2208</v>
      </c>
      <c r="H1459" s="360" t="s">
        <v>131</v>
      </c>
      <c r="I1459" s="364" t="s">
        <v>1414</v>
      </c>
      <c r="J1459" s="363" t="s">
        <v>629</v>
      </c>
      <c r="K1459" s="364" t="s">
        <v>1235</v>
      </c>
      <c r="L1459" s="363">
        <v>760182643</v>
      </c>
      <c r="M1459" s="382">
        <v>44634</v>
      </c>
      <c r="N1459" s="70">
        <f t="shared" si="130"/>
        <v>3</v>
      </c>
      <c r="O1459" s="70">
        <f t="shared" si="131"/>
        <v>3</v>
      </c>
      <c r="P1459" s="135" t="str">
        <f t="shared" si="132"/>
        <v>Gastos_Gerais</v>
      </c>
    </row>
    <row r="1460" spans="1:16" ht="25.5" x14ac:dyDescent="0.2">
      <c r="A1460" s="374">
        <f t="shared" si="129"/>
        <v>1457</v>
      </c>
      <c r="B1460" s="358">
        <v>44634</v>
      </c>
      <c r="C1460" s="383">
        <v>44621</v>
      </c>
      <c r="D1460" s="360" t="s">
        <v>96</v>
      </c>
      <c r="E1460" s="360" t="s">
        <v>179</v>
      </c>
      <c r="F1460" s="361">
        <v>353.28</v>
      </c>
      <c r="G1460" s="360" t="s">
        <v>851</v>
      </c>
      <c r="H1460" s="360" t="s">
        <v>546</v>
      </c>
      <c r="I1460" s="364" t="s">
        <v>2209</v>
      </c>
      <c r="J1460" s="363" t="s">
        <v>629</v>
      </c>
      <c r="K1460" s="364" t="s">
        <v>1235</v>
      </c>
      <c r="L1460" s="363">
        <v>760182643</v>
      </c>
      <c r="M1460" s="382">
        <v>44634</v>
      </c>
      <c r="N1460" s="70">
        <f t="shared" si="130"/>
        <v>3</v>
      </c>
      <c r="O1460" s="70">
        <f t="shared" si="131"/>
        <v>3</v>
      </c>
      <c r="P1460" s="135" t="str">
        <f t="shared" si="132"/>
        <v>Gastos_com_Pessoal</v>
      </c>
    </row>
    <row r="1461" spans="1:16" ht="25.5" x14ac:dyDescent="0.2">
      <c r="A1461" s="374">
        <f t="shared" si="129"/>
        <v>1458</v>
      </c>
      <c r="B1461" s="358">
        <v>44634</v>
      </c>
      <c r="C1461" s="383">
        <v>44621</v>
      </c>
      <c r="D1461" s="360" t="s">
        <v>96</v>
      </c>
      <c r="E1461" s="360" t="s">
        <v>181</v>
      </c>
      <c r="F1461" s="361">
        <v>519.4</v>
      </c>
      <c r="G1461" s="360" t="s">
        <v>758</v>
      </c>
      <c r="H1461" s="360" t="s">
        <v>546</v>
      </c>
      <c r="I1461" s="364" t="s">
        <v>2209</v>
      </c>
      <c r="J1461" s="363" t="s">
        <v>629</v>
      </c>
      <c r="K1461" s="364" t="s">
        <v>1235</v>
      </c>
      <c r="L1461" s="363">
        <v>760182643</v>
      </c>
      <c r="M1461" s="382">
        <v>44634</v>
      </c>
      <c r="N1461" s="70">
        <f t="shared" si="130"/>
        <v>3</v>
      </c>
      <c r="O1461" s="70">
        <f t="shared" si="131"/>
        <v>3</v>
      </c>
      <c r="P1461" s="135" t="str">
        <f t="shared" si="132"/>
        <v>Gastos_com_Pessoal</v>
      </c>
    </row>
    <row r="1462" spans="1:16" ht="25.5" x14ac:dyDescent="0.2">
      <c r="A1462" s="374">
        <f t="shared" si="129"/>
        <v>1459</v>
      </c>
      <c r="B1462" s="358">
        <v>44634</v>
      </c>
      <c r="C1462" s="383">
        <v>44621</v>
      </c>
      <c r="D1462" s="360" t="s">
        <v>96</v>
      </c>
      <c r="E1462" s="360" t="s">
        <v>183</v>
      </c>
      <c r="F1462" s="361">
        <v>173.13</v>
      </c>
      <c r="G1462" s="360" t="s">
        <v>760</v>
      </c>
      <c r="H1462" s="360" t="s">
        <v>546</v>
      </c>
      <c r="I1462" s="364" t="s">
        <v>2209</v>
      </c>
      <c r="J1462" s="363" t="s">
        <v>629</v>
      </c>
      <c r="K1462" s="364" t="s">
        <v>1235</v>
      </c>
      <c r="L1462" s="363">
        <v>760182643</v>
      </c>
      <c r="M1462" s="382">
        <v>44634</v>
      </c>
      <c r="N1462" s="70">
        <f t="shared" si="130"/>
        <v>3</v>
      </c>
      <c r="O1462" s="70">
        <f t="shared" si="131"/>
        <v>3</v>
      </c>
      <c r="P1462" s="135" t="str">
        <f t="shared" si="132"/>
        <v>Gastos_com_Pessoal</v>
      </c>
    </row>
    <row r="1463" spans="1:16" ht="36" x14ac:dyDescent="0.2">
      <c r="A1463" s="374">
        <f t="shared" si="129"/>
        <v>1460</v>
      </c>
      <c r="B1463" s="358">
        <v>44634</v>
      </c>
      <c r="C1463" s="383">
        <v>44621</v>
      </c>
      <c r="D1463" s="360" t="s">
        <v>96</v>
      </c>
      <c r="E1463" s="360" t="s">
        <v>185</v>
      </c>
      <c r="F1463" s="361">
        <v>352.71</v>
      </c>
      <c r="G1463" s="360" t="s">
        <v>761</v>
      </c>
      <c r="H1463" s="360" t="s">
        <v>546</v>
      </c>
      <c r="I1463" s="364" t="s">
        <v>2209</v>
      </c>
      <c r="J1463" s="363" t="s">
        <v>629</v>
      </c>
      <c r="K1463" s="364" t="s">
        <v>1235</v>
      </c>
      <c r="L1463" s="363">
        <v>760182643</v>
      </c>
      <c r="M1463" s="382">
        <v>44634</v>
      </c>
      <c r="N1463" s="70">
        <f t="shared" si="130"/>
        <v>3</v>
      </c>
      <c r="O1463" s="70">
        <f t="shared" si="131"/>
        <v>3</v>
      </c>
      <c r="P1463" s="135" t="str">
        <f t="shared" si="132"/>
        <v>Gastos_com_Pessoal</v>
      </c>
    </row>
    <row r="1464" spans="1:16" ht="25.5" x14ac:dyDescent="0.2">
      <c r="A1464" s="374">
        <f t="shared" si="129"/>
        <v>1461</v>
      </c>
      <c r="B1464" s="358">
        <v>44634</v>
      </c>
      <c r="C1464" s="383">
        <v>44621</v>
      </c>
      <c r="D1464" s="360" t="s">
        <v>96</v>
      </c>
      <c r="E1464" s="360" t="s">
        <v>177</v>
      </c>
      <c r="F1464" s="361">
        <v>71.430000000000007</v>
      </c>
      <c r="G1464" s="360" t="s">
        <v>2210</v>
      </c>
      <c r="H1464" s="360" t="s">
        <v>132</v>
      </c>
      <c r="I1464" s="364" t="s">
        <v>2189</v>
      </c>
      <c r="J1464" s="363" t="s">
        <v>848</v>
      </c>
      <c r="K1464" s="364" t="s">
        <v>849</v>
      </c>
      <c r="L1464" s="363" t="s">
        <v>2211</v>
      </c>
      <c r="M1464" s="382">
        <v>44634</v>
      </c>
      <c r="N1464" s="70">
        <f t="shared" si="130"/>
        <v>3</v>
      </c>
      <c r="O1464" s="70">
        <f t="shared" si="131"/>
        <v>3</v>
      </c>
      <c r="P1464" s="135" t="str">
        <f t="shared" si="132"/>
        <v>Gastos_com_Pessoal</v>
      </c>
    </row>
    <row r="1465" spans="1:16" ht="36" x14ac:dyDescent="0.2">
      <c r="A1465" s="374">
        <f t="shared" si="129"/>
        <v>1462</v>
      </c>
      <c r="B1465" s="358">
        <v>44634</v>
      </c>
      <c r="C1465" s="383">
        <v>44621</v>
      </c>
      <c r="D1465" s="360" t="s">
        <v>107</v>
      </c>
      <c r="E1465" s="360" t="s">
        <v>397</v>
      </c>
      <c r="F1465" s="361">
        <v>708</v>
      </c>
      <c r="G1465" s="360" t="s">
        <v>2212</v>
      </c>
      <c r="H1465" s="360" t="s">
        <v>588</v>
      </c>
      <c r="I1465" s="364" t="s">
        <v>2213</v>
      </c>
      <c r="J1465" s="363" t="s">
        <v>1184</v>
      </c>
      <c r="K1465" s="364" t="s">
        <v>420</v>
      </c>
      <c r="L1465" s="363">
        <v>4581</v>
      </c>
      <c r="M1465" s="382">
        <v>44631</v>
      </c>
      <c r="N1465" s="70">
        <f t="shared" si="130"/>
        <v>3</v>
      </c>
      <c r="O1465" s="70">
        <f t="shared" si="131"/>
        <v>3</v>
      </c>
      <c r="P1465" s="135" t="str">
        <f t="shared" si="132"/>
        <v>Gastos_Gerais</v>
      </c>
    </row>
    <row r="1466" spans="1:16" ht="25.5" x14ac:dyDescent="0.2">
      <c r="A1466" s="374">
        <f t="shared" si="129"/>
        <v>1463</v>
      </c>
      <c r="B1466" s="358">
        <v>44635</v>
      </c>
      <c r="C1466" s="383">
        <v>44621</v>
      </c>
      <c r="D1466" s="360" t="s">
        <v>107</v>
      </c>
      <c r="E1466" s="360" t="s">
        <v>346</v>
      </c>
      <c r="F1466" s="361">
        <v>24398.400000000001</v>
      </c>
      <c r="G1466" s="360" t="s">
        <v>2214</v>
      </c>
      <c r="H1466" s="360" t="s">
        <v>127</v>
      </c>
      <c r="I1466" s="364" t="s">
        <v>1018</v>
      </c>
      <c r="J1466" s="363" t="s">
        <v>609</v>
      </c>
      <c r="K1466" s="364" t="s">
        <v>420</v>
      </c>
      <c r="L1466" s="363">
        <v>29</v>
      </c>
      <c r="M1466" s="382">
        <v>44630</v>
      </c>
      <c r="N1466" s="70">
        <f t="shared" si="130"/>
        <v>3</v>
      </c>
      <c r="O1466" s="70">
        <f t="shared" si="131"/>
        <v>3</v>
      </c>
      <c r="P1466" s="135" t="str">
        <f t="shared" si="132"/>
        <v>Gastos_Gerais</v>
      </c>
    </row>
    <row r="1467" spans="1:16" ht="25.5" x14ac:dyDescent="0.2">
      <c r="A1467" s="374">
        <f t="shared" si="129"/>
        <v>1464</v>
      </c>
      <c r="B1467" s="358">
        <v>44635</v>
      </c>
      <c r="C1467" s="383">
        <v>44621</v>
      </c>
      <c r="D1467" s="360" t="s">
        <v>107</v>
      </c>
      <c r="E1467" s="360" t="s">
        <v>320</v>
      </c>
      <c r="F1467" s="361">
        <v>1000</v>
      </c>
      <c r="G1467" s="360" t="s">
        <v>1136</v>
      </c>
      <c r="H1467" s="360" t="s">
        <v>126</v>
      </c>
      <c r="I1467" s="364" t="s">
        <v>1981</v>
      </c>
      <c r="J1467" s="363" t="s">
        <v>609</v>
      </c>
      <c r="K1467" s="364" t="s">
        <v>420</v>
      </c>
      <c r="L1467" s="363">
        <v>1856418</v>
      </c>
      <c r="M1467" s="382">
        <v>44635</v>
      </c>
      <c r="N1467" s="70">
        <f t="shared" si="130"/>
        <v>3</v>
      </c>
      <c r="O1467" s="70">
        <f t="shared" si="131"/>
        <v>3</v>
      </c>
      <c r="P1467" s="135" t="str">
        <f t="shared" si="132"/>
        <v>Gastos_Gerais</v>
      </c>
    </row>
    <row r="1468" spans="1:16" ht="25.5" x14ac:dyDescent="0.2">
      <c r="A1468" s="374">
        <f t="shared" si="129"/>
        <v>1465</v>
      </c>
      <c r="B1468" s="358">
        <v>44635</v>
      </c>
      <c r="C1468" s="383">
        <v>44621</v>
      </c>
      <c r="D1468" s="360" t="s">
        <v>107</v>
      </c>
      <c r="E1468" s="360" t="s">
        <v>298</v>
      </c>
      <c r="F1468" s="361">
        <v>109.9</v>
      </c>
      <c r="G1468" s="360" t="s">
        <v>2215</v>
      </c>
      <c r="H1468" s="360" t="s">
        <v>130</v>
      </c>
      <c r="I1468" s="364" t="s">
        <v>1680</v>
      </c>
      <c r="J1468" s="363" t="s">
        <v>609</v>
      </c>
      <c r="K1468" s="364" t="s">
        <v>420</v>
      </c>
      <c r="L1468" s="363">
        <v>461698</v>
      </c>
      <c r="M1468" s="382">
        <v>44635</v>
      </c>
      <c r="N1468" s="70">
        <f t="shared" si="130"/>
        <v>3</v>
      </c>
      <c r="O1468" s="70">
        <f t="shared" si="131"/>
        <v>3</v>
      </c>
      <c r="P1468" s="135" t="str">
        <f t="shared" si="132"/>
        <v>Gastos_Gerais</v>
      </c>
    </row>
    <row r="1469" spans="1:16" ht="25.5" x14ac:dyDescent="0.2">
      <c r="A1469" s="374">
        <f t="shared" si="129"/>
        <v>1466</v>
      </c>
      <c r="B1469" s="358">
        <v>44635</v>
      </c>
      <c r="C1469" s="383">
        <v>44621</v>
      </c>
      <c r="D1469" s="360" t="s">
        <v>107</v>
      </c>
      <c r="E1469" s="360" t="s">
        <v>346</v>
      </c>
      <c r="F1469" s="361">
        <v>27404</v>
      </c>
      <c r="G1469" s="360" t="s">
        <v>2216</v>
      </c>
      <c r="H1469" s="360" t="s">
        <v>588</v>
      </c>
      <c r="I1469" s="364" t="s">
        <v>1018</v>
      </c>
      <c r="J1469" s="363" t="s">
        <v>609</v>
      </c>
      <c r="K1469" s="364" t="s">
        <v>420</v>
      </c>
      <c r="L1469" s="363">
        <v>28</v>
      </c>
      <c r="M1469" s="382">
        <v>44630</v>
      </c>
      <c r="N1469" s="70">
        <f t="shared" si="130"/>
        <v>3</v>
      </c>
      <c r="O1469" s="70">
        <f t="shared" si="131"/>
        <v>3</v>
      </c>
      <c r="P1469" s="135" t="str">
        <f t="shared" si="132"/>
        <v>Gastos_Gerais</v>
      </c>
    </row>
    <row r="1470" spans="1:16" ht="25.5" x14ac:dyDescent="0.2">
      <c r="A1470" s="374">
        <f t="shared" ref="A1470:A1530" si="133">IF(B1470="","",ROW()-ROW($A$3))</f>
        <v>1467</v>
      </c>
      <c r="B1470" s="358">
        <v>44635</v>
      </c>
      <c r="C1470" s="383">
        <v>44621</v>
      </c>
      <c r="D1470" s="360" t="s">
        <v>107</v>
      </c>
      <c r="E1470" s="360" t="s">
        <v>300</v>
      </c>
      <c r="F1470" s="361">
        <v>795</v>
      </c>
      <c r="G1470" s="360" t="s">
        <v>619</v>
      </c>
      <c r="H1470" s="360" t="s">
        <v>121</v>
      </c>
      <c r="I1470" s="364" t="s">
        <v>620</v>
      </c>
      <c r="J1470" s="363" t="s">
        <v>609</v>
      </c>
      <c r="K1470" s="364" t="s">
        <v>420</v>
      </c>
      <c r="L1470" s="363">
        <v>30854</v>
      </c>
      <c r="M1470" s="382">
        <v>44631</v>
      </c>
      <c r="N1470" s="70">
        <f t="shared" si="130"/>
        <v>3</v>
      </c>
      <c r="O1470" s="70">
        <f t="shared" si="131"/>
        <v>3</v>
      </c>
      <c r="P1470" s="135" t="str">
        <f t="shared" si="132"/>
        <v>Gastos_Gerais</v>
      </c>
    </row>
    <row r="1471" spans="1:16" ht="25.5" x14ac:dyDescent="0.2">
      <c r="A1471" s="374">
        <f t="shared" si="133"/>
        <v>1468</v>
      </c>
      <c r="B1471" s="358">
        <v>44635</v>
      </c>
      <c r="C1471" s="383">
        <v>44621</v>
      </c>
      <c r="D1471" s="360" t="s">
        <v>107</v>
      </c>
      <c r="E1471" s="360" t="s">
        <v>224</v>
      </c>
      <c r="F1471" s="361">
        <v>22958.99</v>
      </c>
      <c r="G1471" s="360" t="s">
        <v>1966</v>
      </c>
      <c r="H1471" s="360" t="s">
        <v>128</v>
      </c>
      <c r="I1471" s="364" t="s">
        <v>899</v>
      </c>
      <c r="J1471" s="363" t="s">
        <v>609</v>
      </c>
      <c r="K1471" s="364" t="s">
        <v>610</v>
      </c>
      <c r="L1471" s="363" t="s">
        <v>2217</v>
      </c>
      <c r="M1471" s="382">
        <v>44635</v>
      </c>
      <c r="N1471" s="70">
        <f t="shared" si="130"/>
        <v>3</v>
      </c>
      <c r="O1471" s="70">
        <f t="shared" si="131"/>
        <v>3</v>
      </c>
      <c r="P1471" s="135" t="str">
        <f t="shared" si="132"/>
        <v>Gastos_Gerais</v>
      </c>
    </row>
    <row r="1472" spans="1:16" ht="25.5" x14ac:dyDescent="0.2">
      <c r="A1472" s="374">
        <f t="shared" si="133"/>
        <v>1469</v>
      </c>
      <c r="B1472" s="358">
        <v>44635</v>
      </c>
      <c r="C1472" s="383">
        <v>44621</v>
      </c>
      <c r="D1472" s="360" t="s">
        <v>107</v>
      </c>
      <c r="E1472" s="360" t="s">
        <v>334</v>
      </c>
      <c r="F1472" s="361">
        <v>120</v>
      </c>
      <c r="G1472" s="360" t="s">
        <v>2218</v>
      </c>
      <c r="H1472" s="360" t="s">
        <v>127</v>
      </c>
      <c r="I1472" s="364" t="s">
        <v>2219</v>
      </c>
      <c r="J1472" s="363" t="s">
        <v>629</v>
      </c>
      <c r="K1472" s="364" t="s">
        <v>1235</v>
      </c>
      <c r="L1472" s="363">
        <v>160435225</v>
      </c>
      <c r="M1472" s="382">
        <v>44635</v>
      </c>
      <c r="N1472" s="70">
        <f t="shared" si="130"/>
        <v>3</v>
      </c>
      <c r="O1472" s="70">
        <f t="shared" si="131"/>
        <v>3</v>
      </c>
      <c r="P1472" s="135" t="str">
        <f t="shared" si="132"/>
        <v>Gastos_Gerais</v>
      </c>
    </row>
    <row r="1473" spans="1:16" ht="25.5" x14ac:dyDescent="0.2">
      <c r="A1473" s="374">
        <f t="shared" si="133"/>
        <v>1470</v>
      </c>
      <c r="B1473" s="358">
        <v>44635</v>
      </c>
      <c r="C1473" s="383">
        <v>44621</v>
      </c>
      <c r="D1473" s="360" t="s">
        <v>107</v>
      </c>
      <c r="E1473" s="360" t="s">
        <v>334</v>
      </c>
      <c r="F1473" s="361">
        <v>120</v>
      </c>
      <c r="G1473" s="360" t="s">
        <v>2220</v>
      </c>
      <c r="H1473" s="360" t="s">
        <v>127</v>
      </c>
      <c r="I1473" s="364" t="s">
        <v>2221</v>
      </c>
      <c r="J1473" s="363" t="s">
        <v>629</v>
      </c>
      <c r="K1473" s="364" t="s">
        <v>1235</v>
      </c>
      <c r="L1473" s="363">
        <v>160435225</v>
      </c>
      <c r="M1473" s="382">
        <v>44635</v>
      </c>
      <c r="N1473" s="70">
        <f t="shared" si="130"/>
        <v>3</v>
      </c>
      <c r="O1473" s="70">
        <f t="shared" si="131"/>
        <v>3</v>
      </c>
      <c r="P1473" s="135" t="str">
        <f t="shared" si="132"/>
        <v>Gastos_Gerais</v>
      </c>
    </row>
    <row r="1474" spans="1:16" ht="25.5" x14ac:dyDescent="0.2">
      <c r="A1474" s="374">
        <f t="shared" si="133"/>
        <v>1471</v>
      </c>
      <c r="B1474" s="358">
        <v>44635</v>
      </c>
      <c r="C1474" s="383">
        <v>44621</v>
      </c>
      <c r="D1474" s="360" t="s">
        <v>107</v>
      </c>
      <c r="E1474" s="360" t="s">
        <v>334</v>
      </c>
      <c r="F1474" s="361">
        <v>34.799999999999997</v>
      </c>
      <c r="G1474" s="360" t="s">
        <v>2222</v>
      </c>
      <c r="H1474" s="360" t="s">
        <v>127</v>
      </c>
      <c r="I1474" s="364" t="s">
        <v>2221</v>
      </c>
      <c r="J1474" s="363" t="s">
        <v>629</v>
      </c>
      <c r="K1474" s="364" t="s">
        <v>1235</v>
      </c>
      <c r="L1474" s="363">
        <v>160435225</v>
      </c>
      <c r="M1474" s="382">
        <v>44635</v>
      </c>
      <c r="N1474" s="70">
        <f t="shared" si="130"/>
        <v>3</v>
      </c>
      <c r="O1474" s="70">
        <f t="shared" si="131"/>
        <v>3</v>
      </c>
      <c r="P1474" s="135" t="str">
        <f t="shared" si="132"/>
        <v>Gastos_Gerais</v>
      </c>
    </row>
    <row r="1475" spans="1:16" ht="25.5" x14ac:dyDescent="0.2">
      <c r="A1475" s="374">
        <f t="shared" si="133"/>
        <v>1472</v>
      </c>
      <c r="B1475" s="358">
        <v>44635</v>
      </c>
      <c r="C1475" s="383">
        <v>44621</v>
      </c>
      <c r="D1475" s="360" t="s">
        <v>96</v>
      </c>
      <c r="E1475" s="360" t="s">
        <v>179</v>
      </c>
      <c r="F1475" s="361">
        <v>308.16000000000003</v>
      </c>
      <c r="G1475" s="360" t="s">
        <v>851</v>
      </c>
      <c r="H1475" s="360" t="s">
        <v>132</v>
      </c>
      <c r="I1475" s="364" t="s">
        <v>2046</v>
      </c>
      <c r="J1475" s="363" t="s">
        <v>629</v>
      </c>
      <c r="K1475" s="364" t="s">
        <v>1235</v>
      </c>
      <c r="L1475" s="363">
        <v>160435225</v>
      </c>
      <c r="M1475" s="382">
        <v>44635</v>
      </c>
      <c r="N1475" s="70">
        <f t="shared" si="130"/>
        <v>3</v>
      </c>
      <c r="O1475" s="70">
        <f t="shared" si="131"/>
        <v>3</v>
      </c>
      <c r="P1475" s="135" t="str">
        <f t="shared" si="132"/>
        <v>Gastos_com_Pessoal</v>
      </c>
    </row>
    <row r="1476" spans="1:16" ht="25.5" x14ac:dyDescent="0.2">
      <c r="A1476" s="374">
        <f t="shared" si="133"/>
        <v>1473</v>
      </c>
      <c r="B1476" s="358">
        <v>44635</v>
      </c>
      <c r="C1476" s="383">
        <v>44621</v>
      </c>
      <c r="D1476" s="360" t="s">
        <v>96</v>
      </c>
      <c r="E1476" s="360" t="s">
        <v>181</v>
      </c>
      <c r="F1476" s="361">
        <v>770.39</v>
      </c>
      <c r="G1476" s="360" t="s">
        <v>758</v>
      </c>
      <c r="H1476" s="360" t="s">
        <v>132</v>
      </c>
      <c r="I1476" s="364" t="s">
        <v>2046</v>
      </c>
      <c r="J1476" s="363" t="s">
        <v>629</v>
      </c>
      <c r="K1476" s="364" t="s">
        <v>1235</v>
      </c>
      <c r="L1476" s="363">
        <v>160435225</v>
      </c>
      <c r="M1476" s="382">
        <v>44635</v>
      </c>
      <c r="N1476" s="70">
        <f t="shared" si="130"/>
        <v>3</v>
      </c>
      <c r="O1476" s="70">
        <f t="shared" si="131"/>
        <v>3</v>
      </c>
      <c r="P1476" s="135" t="str">
        <f t="shared" si="132"/>
        <v>Gastos_com_Pessoal</v>
      </c>
    </row>
    <row r="1477" spans="1:16" ht="25.5" x14ac:dyDescent="0.2">
      <c r="A1477" s="374">
        <f t="shared" si="133"/>
        <v>1474</v>
      </c>
      <c r="B1477" s="358">
        <v>44635</v>
      </c>
      <c r="C1477" s="383">
        <v>44621</v>
      </c>
      <c r="D1477" s="360" t="s">
        <v>96</v>
      </c>
      <c r="E1477" s="360" t="s">
        <v>183</v>
      </c>
      <c r="F1477" s="361">
        <v>256.8</v>
      </c>
      <c r="G1477" s="360" t="s">
        <v>760</v>
      </c>
      <c r="H1477" s="360" t="s">
        <v>132</v>
      </c>
      <c r="I1477" s="364" t="s">
        <v>2046</v>
      </c>
      <c r="J1477" s="363" t="s">
        <v>629</v>
      </c>
      <c r="K1477" s="364" t="s">
        <v>1235</v>
      </c>
      <c r="L1477" s="363">
        <v>160435225</v>
      </c>
      <c r="M1477" s="382">
        <v>44635</v>
      </c>
      <c r="N1477" s="70">
        <f t="shared" si="130"/>
        <v>3</v>
      </c>
      <c r="O1477" s="70">
        <f t="shared" si="131"/>
        <v>3</v>
      </c>
      <c r="P1477" s="135" t="str">
        <f t="shared" si="132"/>
        <v>Gastos_com_Pessoal</v>
      </c>
    </row>
    <row r="1478" spans="1:16" ht="36" x14ac:dyDescent="0.2">
      <c r="A1478" s="374">
        <f t="shared" si="133"/>
        <v>1475</v>
      </c>
      <c r="B1478" s="358">
        <v>44635</v>
      </c>
      <c r="C1478" s="383">
        <v>44621</v>
      </c>
      <c r="D1478" s="360" t="s">
        <v>96</v>
      </c>
      <c r="E1478" s="360" t="s">
        <v>185</v>
      </c>
      <c r="F1478" s="361">
        <v>251.76</v>
      </c>
      <c r="G1478" s="360" t="s">
        <v>761</v>
      </c>
      <c r="H1478" s="360" t="s">
        <v>132</v>
      </c>
      <c r="I1478" s="364" t="s">
        <v>2046</v>
      </c>
      <c r="J1478" s="363" t="s">
        <v>629</v>
      </c>
      <c r="K1478" s="364" t="s">
        <v>1235</v>
      </c>
      <c r="L1478" s="363">
        <v>160435225</v>
      </c>
      <c r="M1478" s="382">
        <v>44635</v>
      </c>
      <c r="N1478" s="70">
        <f t="shared" si="130"/>
        <v>3</v>
      </c>
      <c r="O1478" s="70">
        <f t="shared" si="131"/>
        <v>3</v>
      </c>
      <c r="P1478" s="135" t="str">
        <f t="shared" si="132"/>
        <v>Gastos_com_Pessoal</v>
      </c>
    </row>
    <row r="1479" spans="1:16" ht="25.5" x14ac:dyDescent="0.2">
      <c r="A1479" s="374">
        <f t="shared" si="133"/>
        <v>1476</v>
      </c>
      <c r="B1479" s="358">
        <v>44635</v>
      </c>
      <c r="C1479" s="383">
        <v>44621</v>
      </c>
      <c r="D1479" s="360" t="s">
        <v>107</v>
      </c>
      <c r="E1479" s="360" t="s">
        <v>334</v>
      </c>
      <c r="F1479" s="361">
        <v>120</v>
      </c>
      <c r="G1479" s="360" t="s">
        <v>2208</v>
      </c>
      <c r="H1479" s="360" t="s">
        <v>131</v>
      </c>
      <c r="I1479" s="364" t="s">
        <v>1414</v>
      </c>
      <c r="J1479" s="363" t="s">
        <v>629</v>
      </c>
      <c r="K1479" s="364" t="s">
        <v>1235</v>
      </c>
      <c r="L1479" s="363">
        <v>160435225</v>
      </c>
      <c r="M1479" s="382">
        <v>44635</v>
      </c>
      <c r="N1479" s="70">
        <f t="shared" si="130"/>
        <v>3</v>
      </c>
      <c r="O1479" s="70">
        <f t="shared" si="131"/>
        <v>3</v>
      </c>
      <c r="P1479" s="135" t="str">
        <f t="shared" si="132"/>
        <v>Gastos_Gerais</v>
      </c>
    </row>
    <row r="1480" spans="1:16" ht="36" x14ac:dyDescent="0.2">
      <c r="A1480" s="374">
        <f t="shared" si="133"/>
        <v>1477</v>
      </c>
      <c r="B1480" s="358">
        <v>44635</v>
      </c>
      <c r="C1480" s="383">
        <v>44621</v>
      </c>
      <c r="D1480" s="360" t="s">
        <v>107</v>
      </c>
      <c r="E1480" s="360" t="s">
        <v>334</v>
      </c>
      <c r="F1480" s="361">
        <v>120</v>
      </c>
      <c r="G1480" s="360" t="s">
        <v>2223</v>
      </c>
      <c r="H1480" s="360" t="s">
        <v>131</v>
      </c>
      <c r="I1480" s="364" t="s">
        <v>2205</v>
      </c>
      <c r="J1480" s="363" t="s">
        <v>629</v>
      </c>
      <c r="K1480" s="364" t="s">
        <v>1235</v>
      </c>
      <c r="L1480" s="363">
        <v>160435225</v>
      </c>
      <c r="M1480" s="382">
        <v>44635</v>
      </c>
      <c r="N1480" s="70">
        <f t="shared" si="130"/>
        <v>3</v>
      </c>
      <c r="O1480" s="70">
        <f t="shared" si="131"/>
        <v>3</v>
      </c>
      <c r="P1480" s="135" t="str">
        <f t="shared" si="132"/>
        <v>Gastos_Gerais</v>
      </c>
    </row>
    <row r="1481" spans="1:16" ht="25.5" x14ac:dyDescent="0.2">
      <c r="A1481" s="374">
        <f t="shared" si="133"/>
        <v>1478</v>
      </c>
      <c r="B1481" s="358">
        <v>44635</v>
      </c>
      <c r="C1481" s="383">
        <v>44621</v>
      </c>
      <c r="D1481" s="360" t="s">
        <v>107</v>
      </c>
      <c r="E1481" s="360" t="s">
        <v>334</v>
      </c>
      <c r="F1481" s="361">
        <v>120</v>
      </c>
      <c r="G1481" s="360" t="s">
        <v>2207</v>
      </c>
      <c r="H1481" s="360" t="s">
        <v>131</v>
      </c>
      <c r="I1481" s="364" t="s">
        <v>1408</v>
      </c>
      <c r="J1481" s="363" t="s">
        <v>629</v>
      </c>
      <c r="K1481" s="364" t="s">
        <v>1235</v>
      </c>
      <c r="L1481" s="363">
        <v>160435225</v>
      </c>
      <c r="M1481" s="382">
        <v>44635</v>
      </c>
      <c r="N1481" s="70">
        <f t="shared" si="130"/>
        <v>3</v>
      </c>
      <c r="O1481" s="70">
        <f t="shared" si="131"/>
        <v>3</v>
      </c>
      <c r="P1481" s="135" t="str">
        <f t="shared" si="132"/>
        <v>Gastos_Gerais</v>
      </c>
    </row>
    <row r="1482" spans="1:16" ht="25.5" x14ac:dyDescent="0.2">
      <c r="A1482" s="374">
        <f t="shared" si="133"/>
        <v>1479</v>
      </c>
      <c r="B1482" s="358">
        <v>44635</v>
      </c>
      <c r="C1482" s="383">
        <v>44621</v>
      </c>
      <c r="D1482" s="360" t="s">
        <v>96</v>
      </c>
      <c r="E1482" s="360" t="s">
        <v>181</v>
      </c>
      <c r="F1482" s="361">
        <v>2645.17</v>
      </c>
      <c r="G1482" s="360" t="s">
        <v>2224</v>
      </c>
      <c r="H1482" s="360" t="s">
        <v>124</v>
      </c>
      <c r="I1482" s="364" t="s">
        <v>2225</v>
      </c>
      <c r="J1482" s="363" t="s">
        <v>629</v>
      </c>
      <c r="K1482" s="364" t="s">
        <v>1235</v>
      </c>
      <c r="L1482" s="363">
        <v>160435225</v>
      </c>
      <c r="M1482" s="382">
        <v>44635</v>
      </c>
      <c r="N1482" s="70">
        <f t="shared" ref="N1482:N1540" si="134">IF(B1482=0,0,IF(YEAR(B1482)=$O$1,MONTH(B1482)-$N$1+1,(YEAR(B1482)-$O$1)*12-$N$1+1+MONTH(B1482)))</f>
        <v>3</v>
      </c>
      <c r="O1482" s="70">
        <f t="shared" ref="O1482:O1540" si="135">IF(C1482=0,0,IF(YEAR(C1482)=$O$1,MONTH(C1482)-$N$1+1,(YEAR(C1482)-$O$1)*12-$N$1+1+MONTH(C1482)))</f>
        <v>3</v>
      </c>
      <c r="P1482" s="135" t="str">
        <f t="shared" ref="P1482:P1540" si="136">SUBSTITUTE(D1482," ","_")</f>
        <v>Gastos_com_Pessoal</v>
      </c>
    </row>
    <row r="1483" spans="1:16" ht="25.5" x14ac:dyDescent="0.2">
      <c r="A1483" s="374">
        <f t="shared" si="133"/>
        <v>1480</v>
      </c>
      <c r="B1483" s="358">
        <v>44635</v>
      </c>
      <c r="C1483" s="383">
        <v>44621</v>
      </c>
      <c r="D1483" s="360" t="s">
        <v>96</v>
      </c>
      <c r="E1483" s="360" t="s">
        <v>183</v>
      </c>
      <c r="F1483" s="361">
        <v>918.74</v>
      </c>
      <c r="G1483" s="360" t="s">
        <v>2226</v>
      </c>
      <c r="H1483" s="360" t="s">
        <v>124</v>
      </c>
      <c r="I1483" s="364" t="s">
        <v>2225</v>
      </c>
      <c r="J1483" s="363" t="s">
        <v>629</v>
      </c>
      <c r="K1483" s="364" t="s">
        <v>1235</v>
      </c>
      <c r="L1483" s="363">
        <v>160435225</v>
      </c>
      <c r="M1483" s="382">
        <v>44635</v>
      </c>
      <c r="N1483" s="70">
        <f t="shared" si="134"/>
        <v>3</v>
      </c>
      <c r="O1483" s="70">
        <f t="shared" si="135"/>
        <v>3</v>
      </c>
      <c r="P1483" s="135" t="str">
        <f t="shared" si="136"/>
        <v>Gastos_com_Pessoal</v>
      </c>
    </row>
    <row r="1484" spans="1:16" ht="25.5" x14ac:dyDescent="0.2">
      <c r="A1484" s="374">
        <f t="shared" si="133"/>
        <v>1481</v>
      </c>
      <c r="B1484" s="358">
        <v>44635</v>
      </c>
      <c r="C1484" s="383">
        <v>44621</v>
      </c>
      <c r="D1484" s="360" t="s">
        <v>96</v>
      </c>
      <c r="E1484" s="360" t="s">
        <v>181</v>
      </c>
      <c r="F1484" s="361">
        <v>2399.9499999999998</v>
      </c>
      <c r="G1484" s="360" t="s">
        <v>2227</v>
      </c>
      <c r="H1484" s="360" t="s">
        <v>546</v>
      </c>
      <c r="I1484" s="364" t="s">
        <v>2228</v>
      </c>
      <c r="J1484" s="363" t="s">
        <v>629</v>
      </c>
      <c r="K1484" s="364" t="s">
        <v>1235</v>
      </c>
      <c r="L1484" s="363">
        <v>160435225</v>
      </c>
      <c r="M1484" s="382">
        <v>44635</v>
      </c>
      <c r="N1484" s="70">
        <f t="shared" si="134"/>
        <v>3</v>
      </c>
      <c r="O1484" s="70">
        <f t="shared" si="135"/>
        <v>3</v>
      </c>
      <c r="P1484" s="135" t="str">
        <f t="shared" si="136"/>
        <v>Gastos_com_Pessoal</v>
      </c>
    </row>
    <row r="1485" spans="1:16" ht="25.5" x14ac:dyDescent="0.2">
      <c r="A1485" s="374">
        <f t="shared" si="133"/>
        <v>1482</v>
      </c>
      <c r="B1485" s="358">
        <v>44635</v>
      </c>
      <c r="C1485" s="383">
        <v>44621</v>
      </c>
      <c r="D1485" s="360" t="s">
        <v>96</v>
      </c>
      <c r="E1485" s="360" t="s">
        <v>183</v>
      </c>
      <c r="F1485" s="361">
        <v>852.11</v>
      </c>
      <c r="G1485" s="360" t="s">
        <v>2229</v>
      </c>
      <c r="H1485" s="360" t="s">
        <v>546</v>
      </c>
      <c r="I1485" s="364" t="s">
        <v>2228</v>
      </c>
      <c r="J1485" s="363" t="s">
        <v>629</v>
      </c>
      <c r="K1485" s="364" t="s">
        <v>1235</v>
      </c>
      <c r="L1485" s="363">
        <v>160435225</v>
      </c>
      <c r="M1485" s="382">
        <v>44635</v>
      </c>
      <c r="N1485" s="70">
        <f t="shared" si="134"/>
        <v>3</v>
      </c>
      <c r="O1485" s="70">
        <f t="shared" si="135"/>
        <v>3</v>
      </c>
      <c r="P1485" s="135" t="str">
        <f t="shared" si="136"/>
        <v>Gastos_com_Pessoal</v>
      </c>
    </row>
    <row r="1486" spans="1:16" ht="25.5" x14ac:dyDescent="0.2">
      <c r="A1486" s="374">
        <f t="shared" si="133"/>
        <v>1483</v>
      </c>
      <c r="B1486" s="358">
        <v>44635</v>
      </c>
      <c r="C1486" s="383">
        <v>44621</v>
      </c>
      <c r="D1486" s="360" t="s">
        <v>96</v>
      </c>
      <c r="E1486" s="360" t="s">
        <v>181</v>
      </c>
      <c r="F1486" s="361">
        <v>2399.9499999999998</v>
      </c>
      <c r="G1486" s="360" t="s">
        <v>2230</v>
      </c>
      <c r="H1486" s="360" t="s">
        <v>546</v>
      </c>
      <c r="I1486" s="364" t="s">
        <v>2231</v>
      </c>
      <c r="J1486" s="363" t="s">
        <v>629</v>
      </c>
      <c r="K1486" s="364" t="s">
        <v>1235</v>
      </c>
      <c r="L1486" s="363">
        <v>160435225</v>
      </c>
      <c r="M1486" s="382">
        <v>44635</v>
      </c>
      <c r="N1486" s="70">
        <f t="shared" si="134"/>
        <v>3</v>
      </c>
      <c r="O1486" s="70">
        <f t="shared" si="135"/>
        <v>3</v>
      </c>
      <c r="P1486" s="135" t="str">
        <f t="shared" si="136"/>
        <v>Gastos_com_Pessoal</v>
      </c>
    </row>
    <row r="1487" spans="1:16" ht="25.5" x14ac:dyDescent="0.2">
      <c r="A1487" s="374">
        <f t="shared" si="133"/>
        <v>1484</v>
      </c>
      <c r="B1487" s="358">
        <v>44635</v>
      </c>
      <c r="C1487" s="383">
        <v>44621</v>
      </c>
      <c r="D1487" s="360" t="s">
        <v>96</v>
      </c>
      <c r="E1487" s="360" t="s">
        <v>183</v>
      </c>
      <c r="F1487" s="361">
        <v>852.11</v>
      </c>
      <c r="G1487" s="360" t="s">
        <v>2232</v>
      </c>
      <c r="H1487" s="360" t="s">
        <v>546</v>
      </c>
      <c r="I1487" s="364" t="s">
        <v>2231</v>
      </c>
      <c r="J1487" s="363" t="s">
        <v>629</v>
      </c>
      <c r="K1487" s="364" t="s">
        <v>1235</v>
      </c>
      <c r="L1487" s="363">
        <v>160435225</v>
      </c>
      <c r="M1487" s="382">
        <v>44635</v>
      </c>
      <c r="N1487" s="70">
        <f t="shared" si="134"/>
        <v>3</v>
      </c>
      <c r="O1487" s="70">
        <f t="shared" si="135"/>
        <v>3</v>
      </c>
      <c r="P1487" s="135" t="str">
        <f t="shared" si="136"/>
        <v>Gastos_com_Pessoal</v>
      </c>
    </row>
    <row r="1488" spans="1:16" ht="25.5" x14ac:dyDescent="0.2">
      <c r="A1488" s="374">
        <f t="shared" si="133"/>
        <v>1485</v>
      </c>
      <c r="B1488" s="358">
        <v>44635</v>
      </c>
      <c r="C1488" s="383">
        <v>44621</v>
      </c>
      <c r="D1488" s="360" t="s">
        <v>96</v>
      </c>
      <c r="E1488" s="360" t="s">
        <v>181</v>
      </c>
      <c r="F1488" s="361">
        <v>2628.78</v>
      </c>
      <c r="G1488" s="360" t="s">
        <v>2233</v>
      </c>
      <c r="H1488" s="360" t="s">
        <v>124</v>
      </c>
      <c r="I1488" s="364" t="s">
        <v>2234</v>
      </c>
      <c r="J1488" s="363" t="s">
        <v>629</v>
      </c>
      <c r="K1488" s="364" t="s">
        <v>1235</v>
      </c>
      <c r="L1488" s="363">
        <v>160435225</v>
      </c>
      <c r="M1488" s="382">
        <v>44635</v>
      </c>
      <c r="N1488" s="70">
        <f t="shared" si="134"/>
        <v>3</v>
      </c>
      <c r="O1488" s="70">
        <f t="shared" si="135"/>
        <v>3</v>
      </c>
      <c r="P1488" s="135" t="str">
        <f t="shared" si="136"/>
        <v>Gastos_com_Pessoal</v>
      </c>
    </row>
    <row r="1489" spans="1:16" ht="25.5" x14ac:dyDescent="0.2">
      <c r="A1489" s="374">
        <f t="shared" si="133"/>
        <v>1486</v>
      </c>
      <c r="B1489" s="358">
        <v>44635</v>
      </c>
      <c r="C1489" s="383">
        <v>44621</v>
      </c>
      <c r="D1489" s="360" t="s">
        <v>96</v>
      </c>
      <c r="E1489" s="360" t="s">
        <v>183</v>
      </c>
      <c r="F1489" s="361">
        <v>923.79</v>
      </c>
      <c r="G1489" s="360" t="s">
        <v>2235</v>
      </c>
      <c r="H1489" s="360" t="s">
        <v>124</v>
      </c>
      <c r="I1489" s="364" t="s">
        <v>2234</v>
      </c>
      <c r="J1489" s="363" t="s">
        <v>629</v>
      </c>
      <c r="K1489" s="364" t="s">
        <v>1235</v>
      </c>
      <c r="L1489" s="363">
        <v>160435225</v>
      </c>
      <c r="M1489" s="382">
        <v>44635</v>
      </c>
      <c r="N1489" s="70">
        <f t="shared" si="134"/>
        <v>3</v>
      </c>
      <c r="O1489" s="70">
        <f t="shared" si="135"/>
        <v>3</v>
      </c>
      <c r="P1489" s="135" t="str">
        <f t="shared" si="136"/>
        <v>Gastos_com_Pessoal</v>
      </c>
    </row>
    <row r="1490" spans="1:16" ht="25.5" x14ac:dyDescent="0.2">
      <c r="A1490" s="374">
        <f t="shared" si="133"/>
        <v>1487</v>
      </c>
      <c r="B1490" s="358">
        <v>44635</v>
      </c>
      <c r="C1490" s="383">
        <v>44621</v>
      </c>
      <c r="D1490" s="360" t="s">
        <v>96</v>
      </c>
      <c r="E1490" s="360" t="s">
        <v>181</v>
      </c>
      <c r="F1490" s="361">
        <v>1523.38</v>
      </c>
      <c r="G1490" s="360" t="s">
        <v>2236</v>
      </c>
      <c r="H1490" s="360" t="s">
        <v>128</v>
      </c>
      <c r="I1490" s="364" t="s">
        <v>2237</v>
      </c>
      <c r="J1490" s="363" t="s">
        <v>629</v>
      </c>
      <c r="K1490" s="364" t="s">
        <v>1235</v>
      </c>
      <c r="L1490" s="363">
        <v>160435225</v>
      </c>
      <c r="M1490" s="382">
        <v>44635</v>
      </c>
      <c r="N1490" s="70">
        <f t="shared" si="134"/>
        <v>3</v>
      </c>
      <c r="O1490" s="70">
        <f t="shared" si="135"/>
        <v>3</v>
      </c>
      <c r="P1490" s="135" t="str">
        <f t="shared" si="136"/>
        <v>Gastos_com_Pessoal</v>
      </c>
    </row>
    <row r="1491" spans="1:16" ht="25.5" x14ac:dyDescent="0.2">
      <c r="A1491" s="374">
        <f t="shared" si="133"/>
        <v>1488</v>
      </c>
      <c r="B1491" s="358">
        <v>44635</v>
      </c>
      <c r="C1491" s="383">
        <v>44621</v>
      </c>
      <c r="D1491" s="360" t="s">
        <v>96</v>
      </c>
      <c r="E1491" s="360" t="s">
        <v>183</v>
      </c>
      <c r="F1491" s="361">
        <v>507.77</v>
      </c>
      <c r="G1491" s="360" t="s">
        <v>2238</v>
      </c>
      <c r="H1491" s="360" t="s">
        <v>128</v>
      </c>
      <c r="I1491" s="364" t="s">
        <v>2237</v>
      </c>
      <c r="J1491" s="363" t="s">
        <v>629</v>
      </c>
      <c r="K1491" s="364" t="s">
        <v>1235</v>
      </c>
      <c r="L1491" s="363">
        <v>160435225</v>
      </c>
      <c r="M1491" s="382">
        <v>44635</v>
      </c>
      <c r="N1491" s="70">
        <f t="shared" si="134"/>
        <v>3</v>
      </c>
      <c r="O1491" s="70">
        <f t="shared" si="135"/>
        <v>3</v>
      </c>
      <c r="P1491" s="135" t="str">
        <f t="shared" si="136"/>
        <v>Gastos_com_Pessoal</v>
      </c>
    </row>
    <row r="1492" spans="1:16" ht="25.5" x14ac:dyDescent="0.2">
      <c r="A1492" s="374">
        <f t="shared" si="133"/>
        <v>1489</v>
      </c>
      <c r="B1492" s="358">
        <v>44635</v>
      </c>
      <c r="C1492" s="383">
        <v>44621</v>
      </c>
      <c r="D1492" s="360" t="s">
        <v>96</v>
      </c>
      <c r="E1492" s="360" t="s">
        <v>181</v>
      </c>
      <c r="F1492" s="361">
        <v>2569.4299999999998</v>
      </c>
      <c r="G1492" s="360" t="s">
        <v>2239</v>
      </c>
      <c r="H1492" s="360" t="s">
        <v>126</v>
      </c>
      <c r="I1492" s="364" t="s">
        <v>2240</v>
      </c>
      <c r="J1492" s="363" t="s">
        <v>629</v>
      </c>
      <c r="K1492" s="364" t="s">
        <v>1235</v>
      </c>
      <c r="L1492" s="363">
        <v>160435225</v>
      </c>
      <c r="M1492" s="382">
        <v>44635</v>
      </c>
      <c r="N1492" s="70">
        <f t="shared" si="134"/>
        <v>3</v>
      </c>
      <c r="O1492" s="70">
        <f t="shared" si="135"/>
        <v>3</v>
      </c>
      <c r="P1492" s="135" t="str">
        <f t="shared" si="136"/>
        <v>Gastos_com_Pessoal</v>
      </c>
    </row>
    <row r="1493" spans="1:16" ht="25.5" x14ac:dyDescent="0.2">
      <c r="A1493" s="374">
        <f t="shared" si="133"/>
        <v>1490</v>
      </c>
      <c r="B1493" s="358">
        <v>44635</v>
      </c>
      <c r="C1493" s="383">
        <v>44621</v>
      </c>
      <c r="D1493" s="360" t="s">
        <v>96</v>
      </c>
      <c r="E1493" s="360" t="s">
        <v>183</v>
      </c>
      <c r="F1493" s="361">
        <v>922.69</v>
      </c>
      <c r="G1493" s="360" t="s">
        <v>2241</v>
      </c>
      <c r="H1493" s="360" t="s">
        <v>126</v>
      </c>
      <c r="I1493" s="364" t="s">
        <v>2240</v>
      </c>
      <c r="J1493" s="363" t="s">
        <v>629</v>
      </c>
      <c r="K1493" s="364" t="s">
        <v>1235</v>
      </c>
      <c r="L1493" s="363">
        <v>160435225</v>
      </c>
      <c r="M1493" s="382">
        <v>44635</v>
      </c>
      <c r="N1493" s="70">
        <f t="shared" si="134"/>
        <v>3</v>
      </c>
      <c r="O1493" s="70">
        <f t="shared" si="135"/>
        <v>3</v>
      </c>
      <c r="P1493" s="135" t="str">
        <f t="shared" si="136"/>
        <v>Gastos_com_Pessoal</v>
      </c>
    </row>
    <row r="1494" spans="1:16" ht="25.5" x14ac:dyDescent="0.2">
      <c r="A1494" s="374">
        <f t="shared" si="133"/>
        <v>1491</v>
      </c>
      <c r="B1494" s="358">
        <v>44635</v>
      </c>
      <c r="C1494" s="383">
        <v>44621</v>
      </c>
      <c r="D1494" s="360" t="s">
        <v>96</v>
      </c>
      <c r="E1494" s="360" t="s">
        <v>181</v>
      </c>
      <c r="F1494" s="361">
        <v>2316.63</v>
      </c>
      <c r="G1494" s="360" t="s">
        <v>2242</v>
      </c>
      <c r="H1494" s="360" t="s">
        <v>123</v>
      </c>
      <c r="I1494" s="364" t="s">
        <v>2243</v>
      </c>
      <c r="J1494" s="363" t="s">
        <v>629</v>
      </c>
      <c r="K1494" s="364" t="s">
        <v>1235</v>
      </c>
      <c r="L1494" s="363">
        <v>160435225</v>
      </c>
      <c r="M1494" s="382">
        <v>44635</v>
      </c>
      <c r="N1494" s="70">
        <f t="shared" si="134"/>
        <v>3</v>
      </c>
      <c r="O1494" s="70">
        <f t="shared" si="135"/>
        <v>3</v>
      </c>
      <c r="P1494" s="135" t="str">
        <f t="shared" si="136"/>
        <v>Gastos_com_Pessoal</v>
      </c>
    </row>
    <row r="1495" spans="1:16" ht="25.5" x14ac:dyDescent="0.2">
      <c r="A1495" s="374">
        <f t="shared" si="133"/>
        <v>1492</v>
      </c>
      <c r="B1495" s="358">
        <v>44635</v>
      </c>
      <c r="C1495" s="383">
        <v>44621</v>
      </c>
      <c r="D1495" s="360" t="s">
        <v>96</v>
      </c>
      <c r="E1495" s="360" t="s">
        <v>183</v>
      </c>
      <c r="F1495" s="361">
        <v>817.43</v>
      </c>
      <c r="G1495" s="360" t="s">
        <v>2244</v>
      </c>
      <c r="H1495" s="360" t="s">
        <v>123</v>
      </c>
      <c r="I1495" s="364" t="s">
        <v>2243</v>
      </c>
      <c r="J1495" s="363" t="s">
        <v>629</v>
      </c>
      <c r="K1495" s="364" t="s">
        <v>1235</v>
      </c>
      <c r="L1495" s="363">
        <v>160435225</v>
      </c>
      <c r="M1495" s="382">
        <v>44635</v>
      </c>
      <c r="N1495" s="70">
        <f t="shared" si="134"/>
        <v>3</v>
      </c>
      <c r="O1495" s="70">
        <f t="shared" si="135"/>
        <v>3</v>
      </c>
      <c r="P1495" s="135" t="str">
        <f t="shared" si="136"/>
        <v>Gastos_com_Pessoal</v>
      </c>
    </row>
    <row r="1496" spans="1:16" ht="25.5" x14ac:dyDescent="0.2">
      <c r="A1496" s="374">
        <f t="shared" si="133"/>
        <v>1493</v>
      </c>
      <c r="B1496" s="358">
        <v>44635</v>
      </c>
      <c r="C1496" s="383">
        <v>44621</v>
      </c>
      <c r="D1496" s="360" t="s">
        <v>96</v>
      </c>
      <c r="E1496" s="360" t="s">
        <v>181</v>
      </c>
      <c r="F1496" s="361">
        <v>2556.7399999999998</v>
      </c>
      <c r="G1496" s="360" t="s">
        <v>2245</v>
      </c>
      <c r="H1496" s="360" t="s">
        <v>123</v>
      </c>
      <c r="I1496" s="364" t="s">
        <v>2246</v>
      </c>
      <c r="J1496" s="363" t="s">
        <v>629</v>
      </c>
      <c r="K1496" s="364" t="s">
        <v>1235</v>
      </c>
      <c r="L1496" s="363">
        <v>160435225</v>
      </c>
      <c r="M1496" s="382">
        <v>44635</v>
      </c>
      <c r="N1496" s="70">
        <f t="shared" si="134"/>
        <v>3</v>
      </c>
      <c r="O1496" s="70">
        <f t="shared" si="135"/>
        <v>3</v>
      </c>
      <c r="P1496" s="135" t="str">
        <f t="shared" si="136"/>
        <v>Gastos_com_Pessoal</v>
      </c>
    </row>
    <row r="1497" spans="1:16" ht="25.5" x14ac:dyDescent="0.2">
      <c r="A1497" s="374">
        <f t="shared" si="133"/>
        <v>1494</v>
      </c>
      <c r="B1497" s="358">
        <v>44635</v>
      </c>
      <c r="C1497" s="383">
        <v>44621</v>
      </c>
      <c r="D1497" s="360" t="s">
        <v>96</v>
      </c>
      <c r="E1497" s="360" t="s">
        <v>183</v>
      </c>
      <c r="F1497" s="361">
        <v>917.49</v>
      </c>
      <c r="G1497" s="360" t="s">
        <v>2247</v>
      </c>
      <c r="H1497" s="360" t="s">
        <v>123</v>
      </c>
      <c r="I1497" s="364" t="s">
        <v>2246</v>
      </c>
      <c r="J1497" s="363" t="s">
        <v>629</v>
      </c>
      <c r="K1497" s="364" t="s">
        <v>1235</v>
      </c>
      <c r="L1497" s="363">
        <v>160435225</v>
      </c>
      <c r="M1497" s="382">
        <v>44635</v>
      </c>
      <c r="N1497" s="70">
        <f t="shared" si="134"/>
        <v>3</v>
      </c>
      <c r="O1497" s="70">
        <f t="shared" si="135"/>
        <v>3</v>
      </c>
      <c r="P1497" s="135" t="str">
        <f t="shared" si="136"/>
        <v>Gastos_com_Pessoal</v>
      </c>
    </row>
    <row r="1498" spans="1:16" ht="25.5" x14ac:dyDescent="0.2">
      <c r="A1498" s="374">
        <f t="shared" si="133"/>
        <v>1495</v>
      </c>
      <c r="B1498" s="358">
        <v>44635</v>
      </c>
      <c r="C1498" s="383">
        <v>44621</v>
      </c>
      <c r="D1498" s="360" t="s">
        <v>96</v>
      </c>
      <c r="E1498" s="360" t="s">
        <v>181</v>
      </c>
      <c r="F1498" s="361">
        <v>2399.9499999999998</v>
      </c>
      <c r="G1498" s="360" t="s">
        <v>2248</v>
      </c>
      <c r="H1498" s="360" t="s">
        <v>588</v>
      </c>
      <c r="I1498" s="364" t="s">
        <v>2249</v>
      </c>
      <c r="J1498" s="363" t="s">
        <v>629</v>
      </c>
      <c r="K1498" s="364" t="s">
        <v>1235</v>
      </c>
      <c r="L1498" s="363">
        <v>160435225</v>
      </c>
      <c r="M1498" s="382">
        <v>44635</v>
      </c>
      <c r="N1498" s="70">
        <f t="shared" si="134"/>
        <v>3</v>
      </c>
      <c r="O1498" s="70">
        <f t="shared" si="135"/>
        <v>3</v>
      </c>
      <c r="P1498" s="135" t="str">
        <f t="shared" si="136"/>
        <v>Gastos_com_Pessoal</v>
      </c>
    </row>
    <row r="1499" spans="1:16" ht="25.5" x14ac:dyDescent="0.2">
      <c r="A1499" s="374">
        <f t="shared" si="133"/>
        <v>1496</v>
      </c>
      <c r="B1499" s="358">
        <v>44635</v>
      </c>
      <c r="C1499" s="383">
        <v>44621</v>
      </c>
      <c r="D1499" s="360" t="s">
        <v>96</v>
      </c>
      <c r="E1499" s="360" t="s">
        <v>183</v>
      </c>
      <c r="F1499" s="361">
        <v>852.11</v>
      </c>
      <c r="G1499" s="360" t="s">
        <v>2248</v>
      </c>
      <c r="H1499" s="360" t="s">
        <v>588</v>
      </c>
      <c r="I1499" s="364" t="s">
        <v>2249</v>
      </c>
      <c r="J1499" s="363" t="s">
        <v>629</v>
      </c>
      <c r="K1499" s="364" t="s">
        <v>1235</v>
      </c>
      <c r="L1499" s="363">
        <v>160435225</v>
      </c>
      <c r="M1499" s="382">
        <v>44635</v>
      </c>
      <c r="N1499" s="70">
        <f t="shared" si="134"/>
        <v>3</v>
      </c>
      <c r="O1499" s="70">
        <f t="shared" si="135"/>
        <v>3</v>
      </c>
      <c r="P1499" s="135" t="str">
        <f t="shared" si="136"/>
        <v>Gastos_com_Pessoal</v>
      </c>
    </row>
    <row r="1500" spans="1:16" ht="25.5" x14ac:dyDescent="0.2">
      <c r="A1500" s="374">
        <f t="shared" si="133"/>
        <v>1497</v>
      </c>
      <c r="B1500" s="358">
        <v>44635</v>
      </c>
      <c r="C1500" s="383">
        <v>44621</v>
      </c>
      <c r="D1500" s="360" t="s">
        <v>96</v>
      </c>
      <c r="E1500" s="360" t="s">
        <v>181</v>
      </c>
      <c r="F1500" s="361">
        <v>2343.27</v>
      </c>
      <c r="G1500" s="360" t="s">
        <v>2250</v>
      </c>
      <c r="H1500" s="360" t="s">
        <v>127</v>
      </c>
      <c r="I1500" s="364" t="s">
        <v>2251</v>
      </c>
      <c r="J1500" s="363" t="s">
        <v>629</v>
      </c>
      <c r="K1500" s="364" t="s">
        <v>1235</v>
      </c>
      <c r="L1500" s="363">
        <v>160435225</v>
      </c>
      <c r="M1500" s="382">
        <v>44635</v>
      </c>
      <c r="N1500" s="70">
        <f t="shared" si="134"/>
        <v>3</v>
      </c>
      <c r="O1500" s="70">
        <f t="shared" si="135"/>
        <v>3</v>
      </c>
      <c r="P1500" s="135" t="str">
        <f t="shared" si="136"/>
        <v>Gastos_com_Pessoal</v>
      </c>
    </row>
    <row r="1501" spans="1:16" ht="25.5" x14ac:dyDescent="0.2">
      <c r="A1501" s="374">
        <f t="shared" si="133"/>
        <v>1498</v>
      </c>
      <c r="B1501" s="358">
        <v>44635</v>
      </c>
      <c r="C1501" s="383">
        <v>44621</v>
      </c>
      <c r="D1501" s="360" t="s">
        <v>96</v>
      </c>
      <c r="E1501" s="360" t="s">
        <v>183</v>
      </c>
      <c r="F1501" s="361">
        <v>816.65</v>
      </c>
      <c r="G1501" s="360" t="s">
        <v>2252</v>
      </c>
      <c r="H1501" s="360" t="s">
        <v>127</v>
      </c>
      <c r="I1501" s="364" t="s">
        <v>2251</v>
      </c>
      <c r="J1501" s="363" t="s">
        <v>629</v>
      </c>
      <c r="K1501" s="364" t="s">
        <v>1235</v>
      </c>
      <c r="L1501" s="363">
        <v>160435225</v>
      </c>
      <c r="M1501" s="382">
        <v>44635</v>
      </c>
      <c r="N1501" s="70">
        <f t="shared" si="134"/>
        <v>3</v>
      </c>
      <c r="O1501" s="70">
        <f t="shared" si="135"/>
        <v>3</v>
      </c>
      <c r="P1501" s="135" t="str">
        <f t="shared" si="136"/>
        <v>Gastos_com_Pessoal</v>
      </c>
    </row>
    <row r="1502" spans="1:16" ht="25.5" x14ac:dyDescent="0.2">
      <c r="A1502" s="374">
        <f t="shared" si="133"/>
        <v>1499</v>
      </c>
      <c r="B1502" s="358">
        <v>44635</v>
      </c>
      <c r="C1502" s="383">
        <v>44621</v>
      </c>
      <c r="D1502" s="360" t="s">
        <v>96</v>
      </c>
      <c r="E1502" s="360" t="s">
        <v>177</v>
      </c>
      <c r="F1502" s="361">
        <v>61.08</v>
      </c>
      <c r="G1502" s="360" t="s">
        <v>2210</v>
      </c>
      <c r="H1502" s="360" t="s">
        <v>546</v>
      </c>
      <c r="I1502" s="364" t="s">
        <v>2209</v>
      </c>
      <c r="J1502" s="363" t="s">
        <v>848</v>
      </c>
      <c r="K1502" s="364" t="s">
        <v>849</v>
      </c>
      <c r="L1502" s="363" t="s">
        <v>2253</v>
      </c>
      <c r="M1502" s="382">
        <v>44635</v>
      </c>
      <c r="N1502" s="70">
        <f t="shared" si="134"/>
        <v>3</v>
      </c>
      <c r="O1502" s="70">
        <f t="shared" si="135"/>
        <v>3</v>
      </c>
      <c r="P1502" s="135" t="str">
        <f t="shared" si="136"/>
        <v>Gastos_com_Pessoal</v>
      </c>
    </row>
    <row r="1503" spans="1:16" ht="25.5" x14ac:dyDescent="0.2">
      <c r="A1503" s="374">
        <f t="shared" si="133"/>
        <v>1500</v>
      </c>
      <c r="B1503" s="358">
        <v>44635</v>
      </c>
      <c r="C1503" s="383">
        <v>44621</v>
      </c>
      <c r="D1503" s="360" t="s">
        <v>107</v>
      </c>
      <c r="E1503" s="360" t="s">
        <v>320</v>
      </c>
      <c r="F1503" s="361">
        <v>189.88</v>
      </c>
      <c r="G1503" s="360" t="s">
        <v>2254</v>
      </c>
      <c r="H1503" s="360" t="s">
        <v>122</v>
      </c>
      <c r="I1503" s="364" t="s">
        <v>2255</v>
      </c>
      <c r="J1503" s="363" t="s">
        <v>1184</v>
      </c>
      <c r="K1503" s="364" t="s">
        <v>420</v>
      </c>
      <c r="L1503" s="363">
        <v>520</v>
      </c>
      <c r="M1503" s="382">
        <v>44635</v>
      </c>
      <c r="N1503" s="70">
        <f t="shared" si="134"/>
        <v>3</v>
      </c>
      <c r="O1503" s="70">
        <f t="shared" si="135"/>
        <v>3</v>
      </c>
      <c r="P1503" s="135" t="str">
        <f t="shared" si="136"/>
        <v>Gastos_Gerais</v>
      </c>
    </row>
    <row r="1504" spans="1:16" ht="24" x14ac:dyDescent="0.2">
      <c r="A1504" s="374">
        <f t="shared" si="133"/>
        <v>1501</v>
      </c>
      <c r="B1504" s="358">
        <v>44635</v>
      </c>
      <c r="C1504" s="383">
        <v>44621</v>
      </c>
      <c r="D1504" s="360" t="s">
        <v>85</v>
      </c>
      <c r="E1504" s="360" t="s">
        <v>87</v>
      </c>
      <c r="F1504" s="361">
        <v>16653018.199999999</v>
      </c>
      <c r="G1504" s="360" t="s">
        <v>2256</v>
      </c>
      <c r="H1504" s="360" t="s">
        <v>119</v>
      </c>
      <c r="I1504" s="364" t="s">
        <v>2257</v>
      </c>
      <c r="J1504" s="363" t="s">
        <v>1253</v>
      </c>
      <c r="K1504" s="364" t="s">
        <v>883</v>
      </c>
      <c r="L1504" s="363" t="s">
        <v>553</v>
      </c>
      <c r="M1504" s="382">
        <v>44635</v>
      </c>
      <c r="N1504" s="70">
        <f t="shared" si="134"/>
        <v>3</v>
      </c>
      <c r="O1504" s="70">
        <f t="shared" si="135"/>
        <v>3</v>
      </c>
      <c r="P1504" s="135" t="str">
        <f t="shared" si="136"/>
        <v>Receitas</v>
      </c>
    </row>
    <row r="1505" spans="1:16" ht="25.5" x14ac:dyDescent="0.2">
      <c r="A1505" s="374">
        <f t="shared" si="133"/>
        <v>1502</v>
      </c>
      <c r="B1505" s="358">
        <v>44636</v>
      </c>
      <c r="C1505" s="383">
        <v>44621</v>
      </c>
      <c r="D1505" s="360" t="s">
        <v>107</v>
      </c>
      <c r="E1505" s="360" t="s">
        <v>264</v>
      </c>
      <c r="F1505" s="361">
        <v>39172.75</v>
      </c>
      <c r="G1505" s="360" t="s">
        <v>2258</v>
      </c>
      <c r="H1505" s="360" t="s">
        <v>119</v>
      </c>
      <c r="I1505" s="364" t="s">
        <v>2259</v>
      </c>
      <c r="J1505" s="363" t="s">
        <v>609</v>
      </c>
      <c r="K1505" s="364" t="s">
        <v>420</v>
      </c>
      <c r="L1505" s="363">
        <v>1043</v>
      </c>
      <c r="M1505" s="382">
        <v>44635</v>
      </c>
      <c r="N1505" s="70">
        <f t="shared" si="134"/>
        <v>3</v>
      </c>
      <c r="O1505" s="70">
        <f t="shared" si="135"/>
        <v>3</v>
      </c>
      <c r="P1505" s="135" t="str">
        <f t="shared" si="136"/>
        <v>Gastos_Gerais</v>
      </c>
    </row>
    <row r="1506" spans="1:16" ht="25.5" x14ac:dyDescent="0.2">
      <c r="A1506" s="374">
        <f t="shared" si="133"/>
        <v>1503</v>
      </c>
      <c r="B1506" s="358">
        <v>44636</v>
      </c>
      <c r="C1506" s="383">
        <v>44621</v>
      </c>
      <c r="D1506" s="360" t="s">
        <v>107</v>
      </c>
      <c r="E1506" s="360" t="s">
        <v>296</v>
      </c>
      <c r="F1506" s="361">
        <v>9950</v>
      </c>
      <c r="G1506" s="360" t="s">
        <v>2260</v>
      </c>
      <c r="H1506" s="360" t="s">
        <v>119</v>
      </c>
      <c r="I1506" s="364" t="s">
        <v>1644</v>
      </c>
      <c r="J1506" s="363" t="s">
        <v>609</v>
      </c>
      <c r="K1506" s="364" t="s">
        <v>420</v>
      </c>
      <c r="L1506" s="363">
        <v>21263</v>
      </c>
      <c r="M1506" s="382">
        <v>44634</v>
      </c>
      <c r="N1506" s="70">
        <f t="shared" si="134"/>
        <v>3</v>
      </c>
      <c r="O1506" s="70">
        <f t="shared" si="135"/>
        <v>3</v>
      </c>
      <c r="P1506" s="135" t="str">
        <f t="shared" si="136"/>
        <v>Gastos_Gerais</v>
      </c>
    </row>
    <row r="1507" spans="1:16" ht="25.5" x14ac:dyDescent="0.2">
      <c r="A1507" s="374">
        <f t="shared" si="133"/>
        <v>1504</v>
      </c>
      <c r="B1507" s="358">
        <v>44636</v>
      </c>
      <c r="C1507" s="383">
        <v>44621</v>
      </c>
      <c r="D1507" s="360" t="s">
        <v>107</v>
      </c>
      <c r="E1507" s="360" t="s">
        <v>370</v>
      </c>
      <c r="F1507" s="361">
        <v>234.78</v>
      </c>
      <c r="G1507" s="360" t="s">
        <v>2261</v>
      </c>
      <c r="H1507" s="360" t="s">
        <v>128</v>
      </c>
      <c r="I1507" s="364" t="s">
        <v>593</v>
      </c>
      <c r="J1507" s="363" t="s">
        <v>609</v>
      </c>
      <c r="K1507" s="364" t="s">
        <v>848</v>
      </c>
      <c r="L1507" s="363"/>
      <c r="M1507" s="382">
        <v>44636</v>
      </c>
      <c r="N1507" s="70">
        <f t="shared" si="134"/>
        <v>3</v>
      </c>
      <c r="O1507" s="70">
        <f t="shared" si="135"/>
        <v>3</v>
      </c>
      <c r="P1507" s="135" t="str">
        <f t="shared" si="136"/>
        <v>Gastos_Gerais</v>
      </c>
    </row>
    <row r="1508" spans="1:16" ht="25.5" x14ac:dyDescent="0.2">
      <c r="A1508" s="374">
        <f t="shared" si="133"/>
        <v>1505</v>
      </c>
      <c r="B1508" s="358">
        <v>44636</v>
      </c>
      <c r="C1508" s="383">
        <v>44621</v>
      </c>
      <c r="D1508" s="360" t="s">
        <v>107</v>
      </c>
      <c r="E1508" s="360" t="s">
        <v>222</v>
      </c>
      <c r="F1508" s="361">
        <v>2008.35</v>
      </c>
      <c r="G1508" s="360" t="s">
        <v>647</v>
      </c>
      <c r="H1508" s="360" t="s">
        <v>588</v>
      </c>
      <c r="I1508" s="364" t="s">
        <v>1953</v>
      </c>
      <c r="J1508" s="363" t="s">
        <v>609</v>
      </c>
      <c r="K1508" s="364" t="s">
        <v>420</v>
      </c>
      <c r="L1508" s="363">
        <v>74759585</v>
      </c>
      <c r="M1508" s="382">
        <v>44636</v>
      </c>
      <c r="N1508" s="70">
        <f t="shared" si="134"/>
        <v>3</v>
      </c>
      <c r="O1508" s="70">
        <f t="shared" si="135"/>
        <v>3</v>
      </c>
      <c r="P1508" s="135" t="str">
        <f t="shared" si="136"/>
        <v>Gastos_Gerais</v>
      </c>
    </row>
    <row r="1509" spans="1:16" ht="25.5" x14ac:dyDescent="0.2">
      <c r="A1509" s="374">
        <f t="shared" si="133"/>
        <v>1506</v>
      </c>
      <c r="B1509" s="358">
        <v>44636</v>
      </c>
      <c r="C1509" s="383">
        <v>44621</v>
      </c>
      <c r="D1509" s="360" t="s">
        <v>107</v>
      </c>
      <c r="E1509" s="360" t="s">
        <v>334</v>
      </c>
      <c r="F1509" s="361">
        <v>17.8</v>
      </c>
      <c r="G1509" s="360" t="s">
        <v>2262</v>
      </c>
      <c r="H1509" s="360" t="s">
        <v>124</v>
      </c>
      <c r="I1509" s="364" t="s">
        <v>1196</v>
      </c>
      <c r="J1509" s="363" t="s">
        <v>629</v>
      </c>
      <c r="K1509" s="364" t="s">
        <v>1235</v>
      </c>
      <c r="L1509" s="363">
        <v>960611081</v>
      </c>
      <c r="M1509" s="382">
        <v>44636</v>
      </c>
      <c r="N1509" s="70">
        <f t="shared" si="134"/>
        <v>3</v>
      </c>
      <c r="O1509" s="70">
        <f t="shared" si="135"/>
        <v>3</v>
      </c>
      <c r="P1509" s="135" t="str">
        <f t="shared" si="136"/>
        <v>Gastos_Gerais</v>
      </c>
    </row>
    <row r="1510" spans="1:16" ht="25.5" x14ac:dyDescent="0.2">
      <c r="A1510" s="374">
        <f t="shared" si="133"/>
        <v>1507</v>
      </c>
      <c r="B1510" s="358">
        <v>44636</v>
      </c>
      <c r="C1510" s="383">
        <v>44621</v>
      </c>
      <c r="D1510" s="360" t="s">
        <v>107</v>
      </c>
      <c r="E1510" s="360" t="s">
        <v>334</v>
      </c>
      <c r="F1510" s="361">
        <v>120</v>
      </c>
      <c r="G1510" s="360" t="s">
        <v>2263</v>
      </c>
      <c r="H1510" s="360" t="s">
        <v>128</v>
      </c>
      <c r="I1510" s="364" t="s">
        <v>2264</v>
      </c>
      <c r="J1510" s="363" t="s">
        <v>629</v>
      </c>
      <c r="K1510" s="364" t="s">
        <v>1235</v>
      </c>
      <c r="L1510" s="363">
        <v>960611081</v>
      </c>
      <c r="M1510" s="382">
        <v>44636</v>
      </c>
      <c r="N1510" s="70">
        <f t="shared" si="134"/>
        <v>3</v>
      </c>
      <c r="O1510" s="70">
        <f t="shared" si="135"/>
        <v>3</v>
      </c>
      <c r="P1510" s="135" t="str">
        <f t="shared" si="136"/>
        <v>Gastos_Gerais</v>
      </c>
    </row>
    <row r="1511" spans="1:16" ht="25.5" x14ac:dyDescent="0.2">
      <c r="A1511" s="374">
        <f t="shared" si="133"/>
        <v>1508</v>
      </c>
      <c r="B1511" s="358">
        <v>44636</v>
      </c>
      <c r="C1511" s="383">
        <v>44621</v>
      </c>
      <c r="D1511" s="360" t="s">
        <v>107</v>
      </c>
      <c r="E1511" s="360" t="s">
        <v>334</v>
      </c>
      <c r="F1511" s="361">
        <v>120</v>
      </c>
      <c r="G1511" s="360" t="s">
        <v>2265</v>
      </c>
      <c r="H1511" s="360" t="s">
        <v>128</v>
      </c>
      <c r="I1511" s="364" t="s">
        <v>2266</v>
      </c>
      <c r="J1511" s="363" t="s">
        <v>629</v>
      </c>
      <c r="K1511" s="364" t="s">
        <v>1235</v>
      </c>
      <c r="L1511" s="363">
        <v>960611081</v>
      </c>
      <c r="M1511" s="382">
        <v>44636</v>
      </c>
      <c r="N1511" s="70">
        <f t="shared" si="134"/>
        <v>3</v>
      </c>
      <c r="O1511" s="70">
        <f t="shared" si="135"/>
        <v>3</v>
      </c>
      <c r="P1511" s="135" t="str">
        <f t="shared" si="136"/>
        <v>Gastos_Gerais</v>
      </c>
    </row>
    <row r="1512" spans="1:16" ht="25.5" x14ac:dyDescent="0.2">
      <c r="A1512" s="374">
        <f t="shared" si="133"/>
        <v>1509</v>
      </c>
      <c r="B1512" s="358">
        <v>44636</v>
      </c>
      <c r="C1512" s="383">
        <v>44621</v>
      </c>
      <c r="D1512" s="360" t="s">
        <v>107</v>
      </c>
      <c r="E1512" s="360" t="s">
        <v>334</v>
      </c>
      <c r="F1512" s="361">
        <v>120</v>
      </c>
      <c r="G1512" s="360" t="s">
        <v>2265</v>
      </c>
      <c r="H1512" s="360" t="s">
        <v>128</v>
      </c>
      <c r="I1512" s="364" t="s">
        <v>1306</v>
      </c>
      <c r="J1512" s="363" t="s">
        <v>629</v>
      </c>
      <c r="K1512" s="364" t="s">
        <v>1235</v>
      </c>
      <c r="L1512" s="363">
        <v>960611081</v>
      </c>
      <c r="M1512" s="382">
        <v>44636</v>
      </c>
      <c r="N1512" s="70">
        <f t="shared" si="134"/>
        <v>3</v>
      </c>
      <c r="O1512" s="70">
        <f t="shared" si="135"/>
        <v>3</v>
      </c>
      <c r="P1512" s="135" t="str">
        <f t="shared" si="136"/>
        <v>Gastos_Gerais</v>
      </c>
    </row>
    <row r="1513" spans="1:16" ht="25.5" x14ac:dyDescent="0.2">
      <c r="A1513" s="374">
        <f t="shared" si="133"/>
        <v>1510</v>
      </c>
      <c r="B1513" s="358">
        <v>44636</v>
      </c>
      <c r="C1513" s="383">
        <v>44621</v>
      </c>
      <c r="D1513" s="360" t="s">
        <v>107</v>
      </c>
      <c r="E1513" s="360" t="s">
        <v>356</v>
      </c>
      <c r="F1513" s="361">
        <v>1499.32</v>
      </c>
      <c r="G1513" s="360" t="s">
        <v>891</v>
      </c>
      <c r="H1513" s="360" t="s">
        <v>121</v>
      </c>
      <c r="I1513" s="364" t="s">
        <v>2267</v>
      </c>
      <c r="J1513" s="363" t="s">
        <v>1184</v>
      </c>
      <c r="K1513" s="364" t="s">
        <v>420</v>
      </c>
      <c r="L1513" s="363">
        <v>10335</v>
      </c>
      <c r="M1513" s="382">
        <v>44628</v>
      </c>
      <c r="N1513" s="70">
        <f t="shared" si="134"/>
        <v>3</v>
      </c>
      <c r="O1513" s="70">
        <f t="shared" si="135"/>
        <v>3</v>
      </c>
      <c r="P1513" s="135" t="str">
        <f t="shared" si="136"/>
        <v>Gastos_Gerais</v>
      </c>
    </row>
    <row r="1514" spans="1:16" ht="24" x14ac:dyDescent="0.2">
      <c r="A1514" s="374">
        <f t="shared" si="133"/>
        <v>1511</v>
      </c>
      <c r="B1514" s="358">
        <v>44636</v>
      </c>
      <c r="C1514" s="383">
        <v>44621</v>
      </c>
      <c r="D1514" s="360" t="s">
        <v>85</v>
      </c>
      <c r="E1514" s="360" t="s">
        <v>89</v>
      </c>
      <c r="F1514" s="361">
        <v>132.79</v>
      </c>
      <c r="G1514" s="360" t="s">
        <v>1252</v>
      </c>
      <c r="H1514" s="360" t="s">
        <v>120</v>
      </c>
      <c r="I1514" s="364" t="s">
        <v>551</v>
      </c>
      <c r="J1514" s="363" t="s">
        <v>1253</v>
      </c>
      <c r="K1514" s="364" t="s">
        <v>883</v>
      </c>
      <c r="L1514" s="363" t="s">
        <v>553</v>
      </c>
      <c r="M1514" s="382">
        <v>44630</v>
      </c>
      <c r="N1514" s="70">
        <f t="shared" si="134"/>
        <v>3</v>
      </c>
      <c r="O1514" s="70">
        <f t="shared" si="135"/>
        <v>3</v>
      </c>
      <c r="P1514" s="135" t="str">
        <f t="shared" si="136"/>
        <v>Receitas</v>
      </c>
    </row>
    <row r="1515" spans="1:16" ht="25.5" x14ac:dyDescent="0.2">
      <c r="A1515" s="374">
        <f t="shared" si="133"/>
        <v>1512</v>
      </c>
      <c r="B1515" s="358">
        <v>44637</v>
      </c>
      <c r="C1515" s="383">
        <v>44593</v>
      </c>
      <c r="D1515" s="360" t="s">
        <v>107</v>
      </c>
      <c r="E1515" s="360" t="s">
        <v>230</v>
      </c>
      <c r="F1515" s="361">
        <v>889</v>
      </c>
      <c r="G1515" s="360" t="s">
        <v>1332</v>
      </c>
      <c r="H1515" s="360" t="s">
        <v>132</v>
      </c>
      <c r="I1515" s="364" t="s">
        <v>549</v>
      </c>
      <c r="J1515" s="363" t="s">
        <v>609</v>
      </c>
      <c r="K1515" s="364" t="s">
        <v>610</v>
      </c>
      <c r="L1515" s="363">
        <v>38317335</v>
      </c>
      <c r="M1515" s="382">
        <v>44636</v>
      </c>
      <c r="N1515" s="70">
        <f t="shared" si="134"/>
        <v>3</v>
      </c>
      <c r="O1515" s="70">
        <f t="shared" si="135"/>
        <v>2</v>
      </c>
      <c r="P1515" s="135" t="str">
        <f t="shared" si="136"/>
        <v>Gastos_Gerais</v>
      </c>
    </row>
    <row r="1516" spans="1:16" ht="25.5" x14ac:dyDescent="0.2">
      <c r="A1516" s="374">
        <f t="shared" si="133"/>
        <v>1513</v>
      </c>
      <c r="B1516" s="358">
        <v>44637</v>
      </c>
      <c r="C1516" s="383">
        <v>44593</v>
      </c>
      <c r="D1516" s="360" t="s">
        <v>107</v>
      </c>
      <c r="E1516" s="360" t="s">
        <v>230</v>
      </c>
      <c r="F1516" s="361">
        <v>598.99</v>
      </c>
      <c r="G1516" s="360" t="s">
        <v>1332</v>
      </c>
      <c r="H1516" s="360" t="s">
        <v>122</v>
      </c>
      <c r="I1516" s="364" t="s">
        <v>549</v>
      </c>
      <c r="J1516" s="363" t="s">
        <v>609</v>
      </c>
      <c r="K1516" s="364" t="s">
        <v>610</v>
      </c>
      <c r="L1516" s="363">
        <v>382875667</v>
      </c>
      <c r="M1516" s="382">
        <v>44636</v>
      </c>
      <c r="N1516" s="70">
        <f t="shared" si="134"/>
        <v>3</v>
      </c>
      <c r="O1516" s="70">
        <f t="shared" si="135"/>
        <v>2</v>
      </c>
      <c r="P1516" s="135" t="str">
        <f t="shared" si="136"/>
        <v>Gastos_Gerais</v>
      </c>
    </row>
    <row r="1517" spans="1:16" ht="25.5" x14ac:dyDescent="0.2">
      <c r="A1517" s="374">
        <f t="shared" si="133"/>
        <v>1514</v>
      </c>
      <c r="B1517" s="358">
        <v>44637</v>
      </c>
      <c r="C1517" s="383">
        <v>44621</v>
      </c>
      <c r="D1517" s="360" t="s">
        <v>107</v>
      </c>
      <c r="E1517" s="360" t="s">
        <v>294</v>
      </c>
      <c r="F1517" s="361">
        <v>23828.2</v>
      </c>
      <c r="G1517" s="360" t="s">
        <v>929</v>
      </c>
      <c r="H1517" s="360" t="s">
        <v>588</v>
      </c>
      <c r="I1517" s="364" t="s">
        <v>2268</v>
      </c>
      <c r="J1517" s="363" t="s">
        <v>609</v>
      </c>
      <c r="K1517" s="364" t="s">
        <v>420</v>
      </c>
      <c r="L1517" s="363">
        <v>920</v>
      </c>
      <c r="M1517" s="382">
        <v>44630</v>
      </c>
      <c r="N1517" s="70">
        <f t="shared" si="134"/>
        <v>3</v>
      </c>
      <c r="O1517" s="70">
        <f t="shared" si="135"/>
        <v>3</v>
      </c>
      <c r="P1517" s="135" t="str">
        <f t="shared" si="136"/>
        <v>Gastos_Gerais</v>
      </c>
    </row>
    <row r="1518" spans="1:16" ht="25.5" x14ac:dyDescent="0.2">
      <c r="A1518" s="374">
        <f t="shared" si="133"/>
        <v>1515</v>
      </c>
      <c r="B1518" s="358">
        <v>44637</v>
      </c>
      <c r="C1518" s="383">
        <v>44621</v>
      </c>
      <c r="D1518" s="360" t="s">
        <v>107</v>
      </c>
      <c r="E1518" s="360" t="s">
        <v>294</v>
      </c>
      <c r="F1518" s="361">
        <v>34525.81</v>
      </c>
      <c r="G1518" s="360" t="s">
        <v>931</v>
      </c>
      <c r="H1518" s="360" t="s">
        <v>130</v>
      </c>
      <c r="I1518" s="364" t="s">
        <v>2268</v>
      </c>
      <c r="J1518" s="363" t="s">
        <v>609</v>
      </c>
      <c r="K1518" s="364" t="s">
        <v>420</v>
      </c>
      <c r="L1518" s="363">
        <v>919</v>
      </c>
      <c r="M1518" s="382">
        <v>44630</v>
      </c>
      <c r="N1518" s="70">
        <f t="shared" si="134"/>
        <v>3</v>
      </c>
      <c r="O1518" s="70">
        <f t="shared" si="135"/>
        <v>3</v>
      </c>
      <c r="P1518" s="135" t="str">
        <f t="shared" si="136"/>
        <v>Gastos_Gerais</v>
      </c>
    </row>
    <row r="1519" spans="1:16" ht="25.5" x14ac:dyDescent="0.2">
      <c r="A1519" s="374">
        <f t="shared" si="133"/>
        <v>1516</v>
      </c>
      <c r="B1519" s="358">
        <v>44637</v>
      </c>
      <c r="C1519" s="383">
        <v>44621</v>
      </c>
      <c r="D1519" s="360" t="s">
        <v>107</v>
      </c>
      <c r="E1519" s="360" t="s">
        <v>320</v>
      </c>
      <c r="F1519" s="361">
        <v>1000</v>
      </c>
      <c r="G1519" s="360" t="s">
        <v>935</v>
      </c>
      <c r="H1519" s="360" t="s">
        <v>128</v>
      </c>
      <c r="I1519" s="364" t="s">
        <v>1981</v>
      </c>
      <c r="J1519" s="363" t="s">
        <v>609</v>
      </c>
      <c r="K1519" s="364" t="s">
        <v>420</v>
      </c>
      <c r="L1519" s="363">
        <v>1857344</v>
      </c>
      <c r="M1519" s="382">
        <v>44637</v>
      </c>
      <c r="N1519" s="70">
        <f t="shared" si="134"/>
        <v>3</v>
      </c>
      <c r="O1519" s="70">
        <f t="shared" si="135"/>
        <v>3</v>
      </c>
      <c r="P1519" s="135" t="str">
        <f t="shared" si="136"/>
        <v>Gastos_Gerais</v>
      </c>
    </row>
    <row r="1520" spans="1:16" ht="25.5" x14ac:dyDescent="0.2">
      <c r="A1520" s="374">
        <f t="shared" si="133"/>
        <v>1517</v>
      </c>
      <c r="B1520" s="358">
        <v>44637</v>
      </c>
      <c r="C1520" s="383">
        <v>44621</v>
      </c>
      <c r="D1520" s="360" t="s">
        <v>107</v>
      </c>
      <c r="E1520" s="362" t="s">
        <v>264</v>
      </c>
      <c r="F1520" s="361">
        <v>799.5</v>
      </c>
      <c r="G1520" s="360" t="s">
        <v>2269</v>
      </c>
      <c r="H1520" s="360" t="s">
        <v>128</v>
      </c>
      <c r="I1520" s="364" t="s">
        <v>1454</v>
      </c>
      <c r="J1520" s="363" t="s">
        <v>609</v>
      </c>
      <c r="K1520" s="364" t="s">
        <v>420</v>
      </c>
      <c r="L1520" s="363">
        <v>52310</v>
      </c>
      <c r="M1520" s="382">
        <v>44637</v>
      </c>
      <c r="N1520" s="70">
        <f t="shared" si="134"/>
        <v>3</v>
      </c>
      <c r="O1520" s="70">
        <f t="shared" si="135"/>
        <v>3</v>
      </c>
      <c r="P1520" s="135" t="str">
        <f t="shared" si="136"/>
        <v>Gastos_Gerais</v>
      </c>
    </row>
    <row r="1521" spans="1:16" ht="38.25" x14ac:dyDescent="0.2">
      <c r="A1521" s="374">
        <f t="shared" si="133"/>
        <v>1518</v>
      </c>
      <c r="B1521" s="358">
        <v>44637</v>
      </c>
      <c r="C1521" s="383">
        <v>44621</v>
      </c>
      <c r="D1521" s="360" t="s">
        <v>109</v>
      </c>
      <c r="E1521" s="360" t="s">
        <v>385</v>
      </c>
      <c r="F1521" s="361">
        <v>16248.5</v>
      </c>
      <c r="G1521" s="360" t="s">
        <v>2270</v>
      </c>
      <c r="H1521" s="360" t="s">
        <v>588</v>
      </c>
      <c r="I1521" s="364" t="s">
        <v>2152</v>
      </c>
      <c r="J1521" s="363" t="s">
        <v>609</v>
      </c>
      <c r="K1521" s="364" t="s">
        <v>420</v>
      </c>
      <c r="L1521" s="363">
        <v>30442</v>
      </c>
      <c r="M1521" s="382">
        <v>44631</v>
      </c>
      <c r="N1521" s="70">
        <f t="shared" si="134"/>
        <v>3</v>
      </c>
      <c r="O1521" s="70">
        <f t="shared" si="135"/>
        <v>3</v>
      </c>
      <c r="P1521" s="135" t="str">
        <f t="shared" si="136"/>
        <v>Aquisição_de_Bens_Permanentes</v>
      </c>
    </row>
    <row r="1522" spans="1:16" ht="38.25" x14ac:dyDescent="0.2">
      <c r="A1522" s="374">
        <f t="shared" si="133"/>
        <v>1519</v>
      </c>
      <c r="B1522" s="358">
        <v>44637</v>
      </c>
      <c r="C1522" s="383">
        <v>44621</v>
      </c>
      <c r="D1522" s="360" t="s">
        <v>109</v>
      </c>
      <c r="E1522" s="360" t="s">
        <v>385</v>
      </c>
      <c r="F1522" s="361">
        <v>14010</v>
      </c>
      <c r="G1522" s="360" t="s">
        <v>2271</v>
      </c>
      <c r="H1522" s="360" t="s">
        <v>131</v>
      </c>
      <c r="I1522" s="364" t="s">
        <v>2152</v>
      </c>
      <c r="J1522" s="363" t="s">
        <v>609</v>
      </c>
      <c r="K1522" s="364" t="s">
        <v>420</v>
      </c>
      <c r="L1522" s="363">
        <v>30367</v>
      </c>
      <c r="M1522" s="382">
        <v>44628</v>
      </c>
      <c r="N1522" s="70">
        <f t="shared" si="134"/>
        <v>3</v>
      </c>
      <c r="O1522" s="70">
        <f t="shared" si="135"/>
        <v>3</v>
      </c>
      <c r="P1522" s="135" t="str">
        <f t="shared" si="136"/>
        <v>Aquisição_de_Bens_Permanentes</v>
      </c>
    </row>
    <row r="1523" spans="1:16" ht="25.5" x14ac:dyDescent="0.2">
      <c r="A1523" s="374">
        <f t="shared" si="133"/>
        <v>1520</v>
      </c>
      <c r="B1523" s="358">
        <v>44637</v>
      </c>
      <c r="C1523" s="383">
        <v>44621</v>
      </c>
      <c r="D1523" s="360" t="s">
        <v>107</v>
      </c>
      <c r="E1523" s="360" t="s">
        <v>370</v>
      </c>
      <c r="F1523" s="361">
        <v>5590</v>
      </c>
      <c r="G1523" s="360" t="s">
        <v>2271</v>
      </c>
      <c r="H1523" s="360" t="s">
        <v>131</v>
      </c>
      <c r="I1523" s="364" t="s">
        <v>2152</v>
      </c>
      <c r="J1523" s="363" t="s">
        <v>609</v>
      </c>
      <c r="K1523" s="364" t="s">
        <v>420</v>
      </c>
      <c r="L1523" s="363">
        <v>30367</v>
      </c>
      <c r="M1523" s="382">
        <v>44628</v>
      </c>
      <c r="N1523" s="70">
        <f t="shared" si="134"/>
        <v>3</v>
      </c>
      <c r="O1523" s="70">
        <f t="shared" si="135"/>
        <v>3</v>
      </c>
      <c r="P1523" s="135" t="str">
        <f t="shared" si="136"/>
        <v>Gastos_Gerais</v>
      </c>
    </row>
    <row r="1524" spans="1:16" ht="36" x14ac:dyDescent="0.2">
      <c r="A1524" s="374">
        <f t="shared" si="133"/>
        <v>1521</v>
      </c>
      <c r="B1524" s="358">
        <v>44637</v>
      </c>
      <c r="C1524" s="383">
        <v>44621</v>
      </c>
      <c r="D1524" s="360" t="s">
        <v>107</v>
      </c>
      <c r="E1524" s="360" t="s">
        <v>397</v>
      </c>
      <c r="F1524" s="361">
        <v>442.75</v>
      </c>
      <c r="G1524" s="360" t="s">
        <v>2272</v>
      </c>
      <c r="H1524" s="360" t="s">
        <v>126</v>
      </c>
      <c r="I1524" s="364" t="s">
        <v>2273</v>
      </c>
      <c r="J1524" s="363" t="s">
        <v>609</v>
      </c>
      <c r="K1524" s="364" t="s">
        <v>420</v>
      </c>
      <c r="L1524" s="363">
        <v>2450</v>
      </c>
      <c r="M1524" s="382">
        <v>44628</v>
      </c>
      <c r="N1524" s="70">
        <f t="shared" si="134"/>
        <v>3</v>
      </c>
      <c r="O1524" s="70">
        <f t="shared" si="135"/>
        <v>3</v>
      </c>
      <c r="P1524" s="135" t="str">
        <f t="shared" si="136"/>
        <v>Gastos_Gerais</v>
      </c>
    </row>
    <row r="1525" spans="1:16" ht="36" x14ac:dyDescent="0.2">
      <c r="A1525" s="374">
        <f t="shared" si="133"/>
        <v>1522</v>
      </c>
      <c r="B1525" s="358">
        <v>44637</v>
      </c>
      <c r="C1525" s="383">
        <v>44621</v>
      </c>
      <c r="D1525" s="360" t="s">
        <v>107</v>
      </c>
      <c r="E1525" s="360" t="s">
        <v>397</v>
      </c>
      <c r="F1525" s="361">
        <v>1110.1400000000001</v>
      </c>
      <c r="G1525" s="360" t="s">
        <v>2274</v>
      </c>
      <c r="H1525" s="360" t="s">
        <v>128</v>
      </c>
      <c r="I1525" s="364" t="s">
        <v>2273</v>
      </c>
      <c r="J1525" s="363" t="s">
        <v>609</v>
      </c>
      <c r="K1525" s="364" t="s">
        <v>420</v>
      </c>
      <c r="L1525" s="363">
        <v>2453</v>
      </c>
      <c r="M1525" s="382">
        <v>44628</v>
      </c>
      <c r="N1525" s="70">
        <f t="shared" si="134"/>
        <v>3</v>
      </c>
      <c r="O1525" s="70">
        <f t="shared" si="135"/>
        <v>3</v>
      </c>
      <c r="P1525" s="135" t="str">
        <f t="shared" si="136"/>
        <v>Gastos_Gerais</v>
      </c>
    </row>
    <row r="1526" spans="1:16" ht="36" x14ac:dyDescent="0.2">
      <c r="A1526" s="374">
        <f t="shared" si="133"/>
        <v>1523</v>
      </c>
      <c r="B1526" s="358">
        <v>44637</v>
      </c>
      <c r="C1526" s="383">
        <v>44621</v>
      </c>
      <c r="D1526" s="360" t="s">
        <v>107</v>
      </c>
      <c r="E1526" s="360" t="s">
        <v>397</v>
      </c>
      <c r="F1526" s="361">
        <v>1073.52</v>
      </c>
      <c r="G1526" s="360" t="s">
        <v>2275</v>
      </c>
      <c r="H1526" s="360" t="s">
        <v>127</v>
      </c>
      <c r="I1526" s="364" t="s">
        <v>2273</v>
      </c>
      <c r="J1526" s="363" t="s">
        <v>609</v>
      </c>
      <c r="K1526" s="364" t="s">
        <v>420</v>
      </c>
      <c r="L1526" s="363">
        <v>2451</v>
      </c>
      <c r="M1526" s="382">
        <v>44628</v>
      </c>
      <c r="N1526" s="70">
        <f t="shared" si="134"/>
        <v>3</v>
      </c>
      <c r="O1526" s="70">
        <f t="shared" si="135"/>
        <v>3</v>
      </c>
      <c r="P1526" s="135" t="str">
        <f t="shared" si="136"/>
        <v>Gastos_Gerais</v>
      </c>
    </row>
    <row r="1527" spans="1:16" ht="36" x14ac:dyDescent="0.2">
      <c r="A1527" s="374">
        <f t="shared" si="133"/>
        <v>1524</v>
      </c>
      <c r="B1527" s="358">
        <v>44637</v>
      </c>
      <c r="C1527" s="383">
        <v>44621</v>
      </c>
      <c r="D1527" s="360" t="s">
        <v>107</v>
      </c>
      <c r="E1527" s="360" t="s">
        <v>397</v>
      </c>
      <c r="F1527" s="361">
        <v>567.12</v>
      </c>
      <c r="G1527" s="360" t="s">
        <v>2276</v>
      </c>
      <c r="H1527" s="360" t="s">
        <v>588</v>
      </c>
      <c r="I1527" s="364" t="s">
        <v>2273</v>
      </c>
      <c r="J1527" s="363" t="s">
        <v>609</v>
      </c>
      <c r="K1527" s="364" t="s">
        <v>420</v>
      </c>
      <c r="L1527" s="363">
        <v>2454</v>
      </c>
      <c r="M1527" s="382">
        <v>44628</v>
      </c>
      <c r="N1527" s="70">
        <f t="shared" si="134"/>
        <v>3</v>
      </c>
      <c r="O1527" s="70">
        <f t="shared" si="135"/>
        <v>3</v>
      </c>
      <c r="P1527" s="135" t="str">
        <f t="shared" si="136"/>
        <v>Gastos_Gerais</v>
      </c>
    </row>
    <row r="1528" spans="1:16" ht="36" x14ac:dyDescent="0.2">
      <c r="A1528" s="374">
        <f t="shared" si="133"/>
        <v>1525</v>
      </c>
      <c r="B1528" s="358">
        <v>44637</v>
      </c>
      <c r="C1528" s="383">
        <v>44621</v>
      </c>
      <c r="D1528" s="360" t="s">
        <v>107</v>
      </c>
      <c r="E1528" s="360" t="s">
        <v>397</v>
      </c>
      <c r="F1528" s="361">
        <v>956.34</v>
      </c>
      <c r="G1528" s="360" t="s">
        <v>2277</v>
      </c>
      <c r="H1528" s="360" t="s">
        <v>123</v>
      </c>
      <c r="I1528" s="364" t="s">
        <v>2273</v>
      </c>
      <c r="J1528" s="363" t="s">
        <v>609</v>
      </c>
      <c r="K1528" s="364" t="s">
        <v>420</v>
      </c>
      <c r="L1528" s="363">
        <v>2455</v>
      </c>
      <c r="M1528" s="382">
        <v>44628</v>
      </c>
      <c r="N1528" s="70">
        <f t="shared" si="134"/>
        <v>3</v>
      </c>
      <c r="O1528" s="70">
        <f t="shared" si="135"/>
        <v>3</v>
      </c>
      <c r="P1528" s="135" t="str">
        <f t="shared" si="136"/>
        <v>Gastos_Gerais</v>
      </c>
    </row>
    <row r="1529" spans="1:16" ht="36" x14ac:dyDescent="0.2">
      <c r="A1529" s="374">
        <f t="shared" si="133"/>
        <v>1526</v>
      </c>
      <c r="B1529" s="358">
        <v>44637</v>
      </c>
      <c r="C1529" s="383">
        <v>44621</v>
      </c>
      <c r="D1529" s="360" t="s">
        <v>107</v>
      </c>
      <c r="E1529" s="360" t="s">
        <v>397</v>
      </c>
      <c r="F1529" s="361">
        <v>597.08000000000004</v>
      </c>
      <c r="G1529" s="360" t="s">
        <v>2278</v>
      </c>
      <c r="H1529" s="360" t="s">
        <v>130</v>
      </c>
      <c r="I1529" s="364" t="s">
        <v>2273</v>
      </c>
      <c r="J1529" s="363" t="s">
        <v>609</v>
      </c>
      <c r="K1529" s="364" t="s">
        <v>420</v>
      </c>
      <c r="L1529" s="363">
        <v>2452</v>
      </c>
      <c r="M1529" s="382">
        <v>44628</v>
      </c>
      <c r="N1529" s="70">
        <f t="shared" si="134"/>
        <v>3</v>
      </c>
      <c r="O1529" s="70">
        <f t="shared" si="135"/>
        <v>3</v>
      </c>
      <c r="P1529" s="135" t="str">
        <f t="shared" si="136"/>
        <v>Gastos_Gerais</v>
      </c>
    </row>
    <row r="1530" spans="1:16" ht="36" x14ac:dyDescent="0.2">
      <c r="A1530" s="374">
        <f t="shared" si="133"/>
        <v>1527</v>
      </c>
      <c r="B1530" s="358">
        <v>44637</v>
      </c>
      <c r="C1530" s="383">
        <v>44621</v>
      </c>
      <c r="D1530" s="360" t="s">
        <v>107</v>
      </c>
      <c r="E1530" s="360" t="s">
        <v>397</v>
      </c>
      <c r="F1530" s="361">
        <v>4521.1099999999997</v>
      </c>
      <c r="G1530" s="360" t="s">
        <v>2279</v>
      </c>
      <c r="H1530" s="360" t="s">
        <v>124</v>
      </c>
      <c r="I1530" s="364" t="s">
        <v>2273</v>
      </c>
      <c r="J1530" s="363" t="s">
        <v>609</v>
      </c>
      <c r="K1530" s="364" t="s">
        <v>420</v>
      </c>
      <c r="L1530" s="363">
        <v>2449</v>
      </c>
      <c r="M1530" s="382">
        <v>44628</v>
      </c>
      <c r="N1530" s="70">
        <f t="shared" si="134"/>
        <v>3</v>
      </c>
      <c r="O1530" s="70">
        <f t="shared" si="135"/>
        <v>3</v>
      </c>
      <c r="P1530" s="135" t="str">
        <f t="shared" si="136"/>
        <v>Gastos_Gerais</v>
      </c>
    </row>
    <row r="1531" spans="1:16" ht="38.25" x14ac:dyDescent="0.2">
      <c r="A1531" s="374">
        <f t="shared" ref="A1531:A1592" si="137">IF(B1531="","",ROW()-ROW($A$3))</f>
        <v>1528</v>
      </c>
      <c r="B1531" s="358">
        <v>44637</v>
      </c>
      <c r="C1531" s="383">
        <v>44621</v>
      </c>
      <c r="D1531" s="360" t="s">
        <v>109</v>
      </c>
      <c r="E1531" s="360" t="s">
        <v>381</v>
      </c>
      <c r="F1531" s="361">
        <v>1185</v>
      </c>
      <c r="G1531" s="360" t="s">
        <v>2280</v>
      </c>
      <c r="H1531" s="360" t="s">
        <v>131</v>
      </c>
      <c r="I1531" s="364" t="s">
        <v>491</v>
      </c>
      <c r="J1531" s="363" t="s">
        <v>609</v>
      </c>
      <c r="K1531" s="364" t="s">
        <v>420</v>
      </c>
      <c r="L1531" s="363">
        <v>8539</v>
      </c>
      <c r="M1531" s="382">
        <v>44630</v>
      </c>
      <c r="N1531" s="70">
        <f t="shared" si="134"/>
        <v>3</v>
      </c>
      <c r="O1531" s="70">
        <f t="shared" si="135"/>
        <v>3</v>
      </c>
      <c r="P1531" s="135" t="str">
        <f t="shared" si="136"/>
        <v>Aquisição_de_Bens_Permanentes</v>
      </c>
    </row>
    <row r="1532" spans="1:16" ht="25.5" x14ac:dyDescent="0.2">
      <c r="A1532" s="374">
        <f t="shared" si="137"/>
        <v>1529</v>
      </c>
      <c r="B1532" s="358">
        <v>44637</v>
      </c>
      <c r="C1532" s="383">
        <v>44621</v>
      </c>
      <c r="D1532" s="360" t="s">
        <v>96</v>
      </c>
      <c r="E1532" s="360" t="s">
        <v>179</v>
      </c>
      <c r="F1532" s="361">
        <v>477.26</v>
      </c>
      <c r="G1532" s="360" t="s">
        <v>851</v>
      </c>
      <c r="H1532" s="360" t="s">
        <v>546</v>
      </c>
      <c r="I1532" s="364" t="s">
        <v>2281</v>
      </c>
      <c r="J1532" s="363" t="s">
        <v>629</v>
      </c>
      <c r="K1532" s="364" t="s">
        <v>1235</v>
      </c>
      <c r="L1532" s="363" t="s">
        <v>2282</v>
      </c>
      <c r="M1532" s="382">
        <v>44637</v>
      </c>
      <c r="N1532" s="70">
        <f t="shared" si="134"/>
        <v>3</v>
      </c>
      <c r="O1532" s="70">
        <f t="shared" si="135"/>
        <v>3</v>
      </c>
      <c r="P1532" s="135" t="str">
        <f t="shared" si="136"/>
        <v>Gastos_com_Pessoal</v>
      </c>
    </row>
    <row r="1533" spans="1:16" ht="25.5" x14ac:dyDescent="0.2">
      <c r="A1533" s="374">
        <f t="shared" si="137"/>
        <v>1530</v>
      </c>
      <c r="B1533" s="358">
        <v>44637</v>
      </c>
      <c r="C1533" s="383">
        <v>44621</v>
      </c>
      <c r="D1533" s="360" t="s">
        <v>96</v>
      </c>
      <c r="E1533" s="360" t="s">
        <v>181</v>
      </c>
      <c r="F1533" s="361">
        <v>715.89</v>
      </c>
      <c r="G1533" s="360" t="s">
        <v>758</v>
      </c>
      <c r="H1533" s="360" t="s">
        <v>546</v>
      </c>
      <c r="I1533" s="364" t="s">
        <v>2281</v>
      </c>
      <c r="J1533" s="363" t="s">
        <v>629</v>
      </c>
      <c r="K1533" s="364" t="s">
        <v>1235</v>
      </c>
      <c r="L1533" s="363" t="s">
        <v>2282</v>
      </c>
      <c r="M1533" s="382">
        <v>44637</v>
      </c>
      <c r="N1533" s="70">
        <f t="shared" si="134"/>
        <v>3</v>
      </c>
      <c r="O1533" s="70">
        <f t="shared" si="135"/>
        <v>3</v>
      </c>
      <c r="P1533" s="135" t="str">
        <f t="shared" si="136"/>
        <v>Gastos_com_Pessoal</v>
      </c>
    </row>
    <row r="1534" spans="1:16" ht="25.5" x14ac:dyDescent="0.2">
      <c r="A1534" s="374">
        <f t="shared" si="137"/>
        <v>1531</v>
      </c>
      <c r="B1534" s="358">
        <v>44637</v>
      </c>
      <c r="C1534" s="383">
        <v>44621</v>
      </c>
      <c r="D1534" s="360" t="s">
        <v>96</v>
      </c>
      <c r="E1534" s="360" t="s">
        <v>183</v>
      </c>
      <c r="F1534" s="361">
        <v>238.63</v>
      </c>
      <c r="G1534" s="360" t="s">
        <v>760</v>
      </c>
      <c r="H1534" s="360" t="s">
        <v>546</v>
      </c>
      <c r="I1534" s="364" t="s">
        <v>2281</v>
      </c>
      <c r="J1534" s="363" t="s">
        <v>629</v>
      </c>
      <c r="K1534" s="364" t="s">
        <v>1235</v>
      </c>
      <c r="L1534" s="363" t="s">
        <v>2282</v>
      </c>
      <c r="M1534" s="382">
        <v>44637</v>
      </c>
      <c r="N1534" s="70">
        <f t="shared" si="134"/>
        <v>3</v>
      </c>
      <c r="O1534" s="70">
        <f t="shared" si="135"/>
        <v>3</v>
      </c>
      <c r="P1534" s="135" t="str">
        <f t="shared" si="136"/>
        <v>Gastos_com_Pessoal</v>
      </c>
    </row>
    <row r="1535" spans="1:16" ht="36" x14ac:dyDescent="0.2">
      <c r="A1535" s="374">
        <f t="shared" si="137"/>
        <v>1532</v>
      </c>
      <c r="B1535" s="358">
        <v>44637</v>
      </c>
      <c r="C1535" s="383">
        <v>44621</v>
      </c>
      <c r="D1535" s="360" t="s">
        <v>96</v>
      </c>
      <c r="E1535" s="360" t="s">
        <v>185</v>
      </c>
      <c r="F1535" s="361">
        <v>646.80999999999995</v>
      </c>
      <c r="G1535" s="360" t="s">
        <v>761</v>
      </c>
      <c r="H1535" s="360" t="s">
        <v>546</v>
      </c>
      <c r="I1535" s="364" t="s">
        <v>2281</v>
      </c>
      <c r="J1535" s="363" t="s">
        <v>629</v>
      </c>
      <c r="K1535" s="364" t="s">
        <v>1235</v>
      </c>
      <c r="L1535" s="363" t="s">
        <v>2282</v>
      </c>
      <c r="M1535" s="382">
        <v>44637</v>
      </c>
      <c r="N1535" s="70">
        <f t="shared" si="134"/>
        <v>3</v>
      </c>
      <c r="O1535" s="70">
        <f t="shared" si="135"/>
        <v>3</v>
      </c>
      <c r="P1535" s="135" t="str">
        <f t="shared" si="136"/>
        <v>Gastos_com_Pessoal</v>
      </c>
    </row>
    <row r="1536" spans="1:16" ht="25.5" x14ac:dyDescent="0.2">
      <c r="A1536" s="374">
        <f t="shared" si="137"/>
        <v>1533</v>
      </c>
      <c r="B1536" s="358">
        <v>44637</v>
      </c>
      <c r="C1536" s="383">
        <v>44621</v>
      </c>
      <c r="D1536" s="360" t="s">
        <v>96</v>
      </c>
      <c r="E1536" s="360" t="s">
        <v>179</v>
      </c>
      <c r="F1536" s="361">
        <v>1453.86</v>
      </c>
      <c r="G1536" s="360" t="s">
        <v>851</v>
      </c>
      <c r="H1536" s="360" t="s">
        <v>132</v>
      </c>
      <c r="I1536" s="364" t="s">
        <v>2283</v>
      </c>
      <c r="J1536" s="363" t="s">
        <v>629</v>
      </c>
      <c r="K1536" s="364" t="s">
        <v>1235</v>
      </c>
      <c r="L1536" s="363" t="s">
        <v>2282</v>
      </c>
      <c r="M1536" s="382">
        <v>44637</v>
      </c>
      <c r="N1536" s="70">
        <f t="shared" si="134"/>
        <v>3</v>
      </c>
      <c r="O1536" s="70">
        <f t="shared" si="135"/>
        <v>3</v>
      </c>
      <c r="P1536" s="135" t="str">
        <f t="shared" si="136"/>
        <v>Gastos_com_Pessoal</v>
      </c>
    </row>
    <row r="1537" spans="1:16" ht="25.5" x14ac:dyDescent="0.2">
      <c r="A1537" s="374">
        <f t="shared" si="137"/>
        <v>1534</v>
      </c>
      <c r="B1537" s="358">
        <v>44637</v>
      </c>
      <c r="C1537" s="383">
        <v>44621</v>
      </c>
      <c r="D1537" s="360" t="s">
        <v>96</v>
      </c>
      <c r="E1537" s="360" t="s">
        <v>181</v>
      </c>
      <c r="F1537" s="361">
        <v>3392.35</v>
      </c>
      <c r="G1537" s="360" t="s">
        <v>758</v>
      </c>
      <c r="H1537" s="360" t="s">
        <v>132</v>
      </c>
      <c r="I1537" s="364" t="s">
        <v>2283</v>
      </c>
      <c r="J1537" s="363" t="s">
        <v>629</v>
      </c>
      <c r="K1537" s="364" t="s">
        <v>1235</v>
      </c>
      <c r="L1537" s="363" t="s">
        <v>2282</v>
      </c>
      <c r="M1537" s="382">
        <v>44637</v>
      </c>
      <c r="N1537" s="70">
        <f t="shared" si="134"/>
        <v>3</v>
      </c>
      <c r="O1537" s="70">
        <f t="shared" si="135"/>
        <v>3</v>
      </c>
      <c r="P1537" s="135" t="str">
        <f t="shared" si="136"/>
        <v>Gastos_com_Pessoal</v>
      </c>
    </row>
    <row r="1538" spans="1:16" ht="25.5" x14ac:dyDescent="0.2">
      <c r="A1538" s="374">
        <f t="shared" si="137"/>
        <v>1535</v>
      </c>
      <c r="B1538" s="358">
        <v>44637</v>
      </c>
      <c r="C1538" s="383">
        <v>44621</v>
      </c>
      <c r="D1538" s="360" t="s">
        <v>96</v>
      </c>
      <c r="E1538" s="360" t="s">
        <v>183</v>
      </c>
      <c r="F1538" s="361">
        <v>1130.78</v>
      </c>
      <c r="G1538" s="360" t="s">
        <v>760</v>
      </c>
      <c r="H1538" s="360" t="s">
        <v>132</v>
      </c>
      <c r="I1538" s="364" t="s">
        <v>2283</v>
      </c>
      <c r="J1538" s="363" t="s">
        <v>629</v>
      </c>
      <c r="K1538" s="364" t="s">
        <v>1235</v>
      </c>
      <c r="L1538" s="363" t="s">
        <v>2282</v>
      </c>
      <c r="M1538" s="382">
        <v>44637</v>
      </c>
      <c r="N1538" s="70">
        <f t="shared" si="134"/>
        <v>3</v>
      </c>
      <c r="O1538" s="70">
        <f t="shared" si="135"/>
        <v>3</v>
      </c>
      <c r="P1538" s="135" t="str">
        <f t="shared" si="136"/>
        <v>Gastos_com_Pessoal</v>
      </c>
    </row>
    <row r="1539" spans="1:16" ht="36" x14ac:dyDescent="0.2">
      <c r="A1539" s="374">
        <f t="shared" si="137"/>
        <v>1536</v>
      </c>
      <c r="B1539" s="358">
        <v>44637</v>
      </c>
      <c r="C1539" s="383">
        <v>44621</v>
      </c>
      <c r="D1539" s="360" t="s">
        <v>96</v>
      </c>
      <c r="E1539" s="360" t="s">
        <v>185</v>
      </c>
      <c r="F1539" s="361">
        <v>7598.28</v>
      </c>
      <c r="G1539" s="360" t="s">
        <v>761</v>
      </c>
      <c r="H1539" s="360" t="s">
        <v>132</v>
      </c>
      <c r="I1539" s="364" t="s">
        <v>2283</v>
      </c>
      <c r="J1539" s="363" t="s">
        <v>629</v>
      </c>
      <c r="K1539" s="364" t="s">
        <v>1235</v>
      </c>
      <c r="L1539" s="363" t="s">
        <v>2282</v>
      </c>
      <c r="M1539" s="382">
        <v>44637</v>
      </c>
      <c r="N1539" s="70">
        <f t="shared" si="134"/>
        <v>3</v>
      </c>
      <c r="O1539" s="70">
        <f t="shared" si="135"/>
        <v>3</v>
      </c>
      <c r="P1539" s="135" t="str">
        <f t="shared" si="136"/>
        <v>Gastos_com_Pessoal</v>
      </c>
    </row>
    <row r="1540" spans="1:16" ht="36" x14ac:dyDescent="0.2">
      <c r="A1540" s="374">
        <f t="shared" si="137"/>
        <v>1537</v>
      </c>
      <c r="B1540" s="358">
        <v>44637</v>
      </c>
      <c r="C1540" s="383">
        <v>44621</v>
      </c>
      <c r="D1540" s="360" t="s">
        <v>107</v>
      </c>
      <c r="E1540" s="360" t="s">
        <v>334</v>
      </c>
      <c r="F1540" s="361">
        <v>120</v>
      </c>
      <c r="G1540" s="360" t="s">
        <v>2284</v>
      </c>
      <c r="H1540" s="360" t="s">
        <v>131</v>
      </c>
      <c r="I1540" s="364" t="s">
        <v>1408</v>
      </c>
      <c r="J1540" s="363" t="s">
        <v>629</v>
      </c>
      <c r="K1540" s="364" t="s">
        <v>1235</v>
      </c>
      <c r="L1540" s="363" t="s">
        <v>2282</v>
      </c>
      <c r="M1540" s="382">
        <v>44637</v>
      </c>
      <c r="N1540" s="70">
        <f t="shared" si="134"/>
        <v>3</v>
      </c>
      <c r="O1540" s="70">
        <f t="shared" si="135"/>
        <v>3</v>
      </c>
      <c r="P1540" s="135" t="str">
        <f t="shared" si="136"/>
        <v>Gastos_Gerais</v>
      </c>
    </row>
    <row r="1541" spans="1:16" ht="36" x14ac:dyDescent="0.2">
      <c r="A1541" s="374">
        <f t="shared" si="137"/>
        <v>1538</v>
      </c>
      <c r="B1541" s="358">
        <v>44637</v>
      </c>
      <c r="C1541" s="383">
        <v>44621</v>
      </c>
      <c r="D1541" s="360" t="s">
        <v>107</v>
      </c>
      <c r="E1541" s="360" t="s">
        <v>334</v>
      </c>
      <c r="F1541" s="361">
        <v>120</v>
      </c>
      <c r="G1541" s="360" t="s">
        <v>2285</v>
      </c>
      <c r="H1541" s="360" t="s">
        <v>131</v>
      </c>
      <c r="I1541" s="364" t="s">
        <v>2205</v>
      </c>
      <c r="J1541" s="363" t="s">
        <v>629</v>
      </c>
      <c r="K1541" s="364" t="s">
        <v>1235</v>
      </c>
      <c r="L1541" s="363" t="s">
        <v>2282</v>
      </c>
      <c r="M1541" s="382">
        <v>44637</v>
      </c>
      <c r="N1541" s="70">
        <f t="shared" ref="N1541:N1604" si="138">IF(B1541=0,0,IF(YEAR(B1541)=$O$1,MONTH(B1541)-$N$1+1,(YEAR(B1541)-$O$1)*12-$N$1+1+MONTH(B1541)))</f>
        <v>3</v>
      </c>
      <c r="O1541" s="70">
        <f t="shared" ref="O1541:O1604" si="139">IF(C1541=0,0,IF(YEAR(C1541)=$O$1,MONTH(C1541)-$N$1+1,(YEAR(C1541)-$O$1)*12-$N$1+1+MONTH(C1541)))</f>
        <v>3</v>
      </c>
      <c r="P1541" s="135" t="str">
        <f t="shared" ref="P1541:P1604" si="140">SUBSTITUTE(D1541," ","_")</f>
        <v>Gastos_Gerais</v>
      </c>
    </row>
    <row r="1542" spans="1:16" ht="36" x14ac:dyDescent="0.2">
      <c r="A1542" s="374">
        <f t="shared" si="137"/>
        <v>1539</v>
      </c>
      <c r="B1542" s="358">
        <v>44637</v>
      </c>
      <c r="C1542" s="383">
        <v>44621</v>
      </c>
      <c r="D1542" s="360" t="s">
        <v>107</v>
      </c>
      <c r="E1542" s="360" t="s">
        <v>334</v>
      </c>
      <c r="F1542" s="361">
        <v>120</v>
      </c>
      <c r="G1542" s="360" t="s">
        <v>2286</v>
      </c>
      <c r="H1542" s="360" t="s">
        <v>131</v>
      </c>
      <c r="I1542" s="364" t="s">
        <v>1414</v>
      </c>
      <c r="J1542" s="363" t="s">
        <v>629</v>
      </c>
      <c r="K1542" s="364" t="s">
        <v>1235</v>
      </c>
      <c r="L1542" s="363" t="s">
        <v>2282</v>
      </c>
      <c r="M1542" s="382">
        <v>44637</v>
      </c>
      <c r="N1542" s="70">
        <f t="shared" si="138"/>
        <v>3</v>
      </c>
      <c r="O1542" s="70">
        <f t="shared" si="139"/>
        <v>3</v>
      </c>
      <c r="P1542" s="135" t="str">
        <f t="shared" si="140"/>
        <v>Gastos_Gerais</v>
      </c>
    </row>
    <row r="1543" spans="1:16" ht="25.5" x14ac:dyDescent="0.2">
      <c r="A1543" s="374">
        <f t="shared" si="137"/>
        <v>1540</v>
      </c>
      <c r="B1543" s="358">
        <v>44637</v>
      </c>
      <c r="C1543" s="383">
        <v>44621</v>
      </c>
      <c r="D1543" s="360" t="s">
        <v>107</v>
      </c>
      <c r="E1543" s="360" t="s">
        <v>334</v>
      </c>
      <c r="F1543" s="361">
        <v>17.600000000000001</v>
      </c>
      <c r="G1543" s="360" t="s">
        <v>2287</v>
      </c>
      <c r="H1543" s="360" t="s">
        <v>131</v>
      </c>
      <c r="I1543" s="364" t="s">
        <v>1408</v>
      </c>
      <c r="J1543" s="363" t="s">
        <v>629</v>
      </c>
      <c r="K1543" s="364" t="s">
        <v>1235</v>
      </c>
      <c r="L1543" s="363" t="s">
        <v>2282</v>
      </c>
      <c r="M1543" s="382">
        <v>44637</v>
      </c>
      <c r="N1543" s="70">
        <f t="shared" si="138"/>
        <v>3</v>
      </c>
      <c r="O1543" s="70">
        <f t="shared" si="139"/>
        <v>3</v>
      </c>
      <c r="P1543" s="135" t="str">
        <f t="shared" si="140"/>
        <v>Gastos_Gerais</v>
      </c>
    </row>
    <row r="1544" spans="1:16" ht="25.5" x14ac:dyDescent="0.2">
      <c r="A1544" s="374">
        <f t="shared" si="137"/>
        <v>1541</v>
      </c>
      <c r="B1544" s="358">
        <v>44637</v>
      </c>
      <c r="C1544" s="383">
        <v>44621</v>
      </c>
      <c r="D1544" s="360" t="s">
        <v>107</v>
      </c>
      <c r="E1544" s="360" t="s">
        <v>334</v>
      </c>
      <c r="F1544" s="361">
        <v>600</v>
      </c>
      <c r="G1544" s="360" t="s">
        <v>2288</v>
      </c>
      <c r="H1544" s="360" t="s">
        <v>546</v>
      </c>
      <c r="I1544" s="364" t="s">
        <v>2289</v>
      </c>
      <c r="J1544" s="363" t="s">
        <v>629</v>
      </c>
      <c r="K1544" s="364" t="s">
        <v>1235</v>
      </c>
      <c r="L1544" s="363" t="s">
        <v>2282</v>
      </c>
      <c r="M1544" s="382">
        <v>44637</v>
      </c>
      <c r="N1544" s="70">
        <f t="shared" si="138"/>
        <v>3</v>
      </c>
      <c r="O1544" s="70">
        <f t="shared" si="139"/>
        <v>3</v>
      </c>
      <c r="P1544" s="135" t="str">
        <f t="shared" si="140"/>
        <v>Gastos_Gerais</v>
      </c>
    </row>
    <row r="1545" spans="1:16" ht="36" x14ac:dyDescent="0.2">
      <c r="A1545" s="374">
        <f t="shared" si="137"/>
        <v>1542</v>
      </c>
      <c r="B1545" s="358">
        <v>44637</v>
      </c>
      <c r="C1545" s="383">
        <v>44621</v>
      </c>
      <c r="D1545" s="360" t="s">
        <v>107</v>
      </c>
      <c r="E1545" s="360" t="s">
        <v>334</v>
      </c>
      <c r="F1545" s="361">
        <v>540</v>
      </c>
      <c r="G1545" s="360" t="s">
        <v>2290</v>
      </c>
      <c r="H1545" s="360" t="s">
        <v>132</v>
      </c>
      <c r="I1545" s="364" t="s">
        <v>2291</v>
      </c>
      <c r="J1545" s="363" t="s">
        <v>629</v>
      </c>
      <c r="K1545" s="364" t="s">
        <v>1235</v>
      </c>
      <c r="L1545" s="363" t="s">
        <v>2282</v>
      </c>
      <c r="M1545" s="382">
        <v>44637</v>
      </c>
      <c r="N1545" s="70">
        <f t="shared" si="138"/>
        <v>3</v>
      </c>
      <c r="O1545" s="70">
        <f t="shared" si="139"/>
        <v>3</v>
      </c>
      <c r="P1545" s="135" t="str">
        <f t="shared" si="140"/>
        <v>Gastos_Gerais</v>
      </c>
    </row>
    <row r="1546" spans="1:16" ht="36" x14ac:dyDescent="0.2">
      <c r="A1546" s="374">
        <f t="shared" si="137"/>
        <v>1543</v>
      </c>
      <c r="B1546" s="358">
        <v>44637</v>
      </c>
      <c r="C1546" s="383">
        <v>44621</v>
      </c>
      <c r="D1546" s="360" t="s">
        <v>107</v>
      </c>
      <c r="E1546" s="360" t="s">
        <v>334</v>
      </c>
      <c r="F1546" s="361">
        <v>480</v>
      </c>
      <c r="G1546" s="360" t="s">
        <v>2290</v>
      </c>
      <c r="H1546" s="360" t="s">
        <v>131</v>
      </c>
      <c r="I1546" s="364" t="s">
        <v>2292</v>
      </c>
      <c r="J1546" s="363" t="s">
        <v>629</v>
      </c>
      <c r="K1546" s="364" t="s">
        <v>1235</v>
      </c>
      <c r="L1546" s="363" t="s">
        <v>2282</v>
      </c>
      <c r="M1546" s="382">
        <v>44637</v>
      </c>
      <c r="N1546" s="70">
        <f t="shared" si="138"/>
        <v>3</v>
      </c>
      <c r="O1546" s="70">
        <f t="shared" si="139"/>
        <v>3</v>
      </c>
      <c r="P1546" s="135" t="str">
        <f t="shared" si="140"/>
        <v>Gastos_Gerais</v>
      </c>
    </row>
    <row r="1547" spans="1:16" ht="25.5" x14ac:dyDescent="0.2">
      <c r="A1547" s="374">
        <f t="shared" si="137"/>
        <v>1544</v>
      </c>
      <c r="B1547" s="358">
        <v>44637</v>
      </c>
      <c r="C1547" s="383">
        <v>44621</v>
      </c>
      <c r="D1547" s="360" t="s">
        <v>107</v>
      </c>
      <c r="E1547" s="360" t="s">
        <v>334</v>
      </c>
      <c r="F1547" s="361">
        <v>540</v>
      </c>
      <c r="G1547" s="360" t="s">
        <v>2293</v>
      </c>
      <c r="H1547" s="360" t="s">
        <v>122</v>
      </c>
      <c r="I1547" s="364" t="s">
        <v>2294</v>
      </c>
      <c r="J1547" s="363" t="s">
        <v>629</v>
      </c>
      <c r="K1547" s="364" t="s">
        <v>1235</v>
      </c>
      <c r="L1547" s="363" t="s">
        <v>2282</v>
      </c>
      <c r="M1547" s="382">
        <v>44637</v>
      </c>
      <c r="N1547" s="70">
        <f t="shared" si="138"/>
        <v>3</v>
      </c>
      <c r="O1547" s="70">
        <f t="shared" si="139"/>
        <v>3</v>
      </c>
      <c r="P1547" s="135" t="str">
        <f t="shared" si="140"/>
        <v>Gastos_Gerais</v>
      </c>
    </row>
    <row r="1548" spans="1:16" ht="36" x14ac:dyDescent="0.2">
      <c r="A1548" s="374">
        <f t="shared" si="137"/>
        <v>1545</v>
      </c>
      <c r="B1548" s="358">
        <v>44637</v>
      </c>
      <c r="C1548" s="383">
        <v>44621</v>
      </c>
      <c r="D1548" s="360" t="s">
        <v>107</v>
      </c>
      <c r="E1548" s="360" t="s">
        <v>334</v>
      </c>
      <c r="F1548" s="361">
        <v>480</v>
      </c>
      <c r="G1548" s="360" t="s">
        <v>2295</v>
      </c>
      <c r="H1548" s="360" t="s">
        <v>121</v>
      </c>
      <c r="I1548" s="364" t="s">
        <v>2296</v>
      </c>
      <c r="J1548" s="363" t="s">
        <v>629</v>
      </c>
      <c r="K1548" s="364" t="s">
        <v>1235</v>
      </c>
      <c r="L1548" s="363" t="s">
        <v>2282</v>
      </c>
      <c r="M1548" s="382">
        <v>44637</v>
      </c>
      <c r="N1548" s="70">
        <f t="shared" si="138"/>
        <v>3</v>
      </c>
      <c r="O1548" s="70">
        <f t="shared" si="139"/>
        <v>3</v>
      </c>
      <c r="P1548" s="135" t="str">
        <f t="shared" si="140"/>
        <v>Gastos_Gerais</v>
      </c>
    </row>
    <row r="1549" spans="1:16" ht="36" x14ac:dyDescent="0.2">
      <c r="A1549" s="374">
        <f t="shared" si="137"/>
        <v>1546</v>
      </c>
      <c r="B1549" s="358">
        <v>44637</v>
      </c>
      <c r="C1549" s="383">
        <v>44621</v>
      </c>
      <c r="D1549" s="360" t="s">
        <v>107</v>
      </c>
      <c r="E1549" s="360" t="s">
        <v>334</v>
      </c>
      <c r="F1549" s="361">
        <v>240</v>
      </c>
      <c r="G1549" s="360" t="s">
        <v>2297</v>
      </c>
      <c r="H1549" s="360" t="s">
        <v>124</v>
      </c>
      <c r="I1549" s="364" t="s">
        <v>1569</v>
      </c>
      <c r="J1549" s="363" t="s">
        <v>629</v>
      </c>
      <c r="K1549" s="364" t="s">
        <v>1235</v>
      </c>
      <c r="L1549" s="363" t="s">
        <v>2282</v>
      </c>
      <c r="M1549" s="382">
        <v>44637</v>
      </c>
      <c r="N1549" s="70">
        <f t="shared" si="138"/>
        <v>3</v>
      </c>
      <c r="O1549" s="70">
        <f t="shared" si="139"/>
        <v>3</v>
      </c>
      <c r="P1549" s="135" t="str">
        <f t="shared" si="140"/>
        <v>Gastos_Gerais</v>
      </c>
    </row>
    <row r="1550" spans="1:16" ht="36" x14ac:dyDescent="0.2">
      <c r="A1550" s="374">
        <f t="shared" si="137"/>
        <v>1547</v>
      </c>
      <c r="B1550" s="358">
        <v>44637</v>
      </c>
      <c r="C1550" s="383">
        <v>44621</v>
      </c>
      <c r="D1550" s="360" t="s">
        <v>107</v>
      </c>
      <c r="E1550" s="360" t="s">
        <v>332</v>
      </c>
      <c r="F1550" s="361">
        <v>408.92</v>
      </c>
      <c r="G1550" s="360" t="s">
        <v>2298</v>
      </c>
      <c r="H1550" s="360" t="s">
        <v>546</v>
      </c>
      <c r="I1550" s="364" t="s">
        <v>2289</v>
      </c>
      <c r="J1550" s="363" t="s">
        <v>629</v>
      </c>
      <c r="K1550" s="364" t="s">
        <v>1235</v>
      </c>
      <c r="L1550" s="363" t="s">
        <v>2282</v>
      </c>
      <c r="M1550" s="382">
        <v>44637</v>
      </c>
      <c r="N1550" s="70">
        <f t="shared" si="138"/>
        <v>3</v>
      </c>
      <c r="O1550" s="70">
        <f t="shared" si="139"/>
        <v>3</v>
      </c>
      <c r="P1550" s="135" t="str">
        <f t="shared" si="140"/>
        <v>Gastos_Gerais</v>
      </c>
    </row>
    <row r="1551" spans="1:16" ht="36" x14ac:dyDescent="0.2">
      <c r="A1551" s="374">
        <f t="shared" si="137"/>
        <v>1548</v>
      </c>
      <c r="B1551" s="358">
        <v>44637</v>
      </c>
      <c r="C1551" s="383">
        <v>44621</v>
      </c>
      <c r="D1551" s="360" t="s">
        <v>107</v>
      </c>
      <c r="E1551" s="360" t="s">
        <v>332</v>
      </c>
      <c r="F1551" s="361">
        <v>212.01</v>
      </c>
      <c r="G1551" s="360" t="s">
        <v>2299</v>
      </c>
      <c r="H1551" s="360" t="s">
        <v>132</v>
      </c>
      <c r="I1551" s="364" t="s">
        <v>2291</v>
      </c>
      <c r="J1551" s="363" t="s">
        <v>629</v>
      </c>
      <c r="K1551" s="364" t="s">
        <v>1235</v>
      </c>
      <c r="L1551" s="363" t="s">
        <v>2282</v>
      </c>
      <c r="M1551" s="382">
        <v>44637</v>
      </c>
      <c r="N1551" s="70">
        <f t="shared" si="138"/>
        <v>3</v>
      </c>
      <c r="O1551" s="70">
        <f t="shared" si="139"/>
        <v>3</v>
      </c>
      <c r="P1551" s="135" t="str">
        <f t="shared" si="140"/>
        <v>Gastos_Gerais</v>
      </c>
    </row>
    <row r="1552" spans="1:16" ht="36" x14ac:dyDescent="0.2">
      <c r="A1552" s="374">
        <f t="shared" si="137"/>
        <v>1549</v>
      </c>
      <c r="B1552" s="358">
        <v>44637</v>
      </c>
      <c r="C1552" s="383">
        <v>44621</v>
      </c>
      <c r="D1552" s="360" t="s">
        <v>107</v>
      </c>
      <c r="E1552" s="360" t="s">
        <v>332</v>
      </c>
      <c r="F1552" s="361">
        <v>199.97</v>
      </c>
      <c r="G1552" s="360" t="s">
        <v>2300</v>
      </c>
      <c r="H1552" s="360" t="s">
        <v>122</v>
      </c>
      <c r="I1552" s="364" t="s">
        <v>2294</v>
      </c>
      <c r="J1552" s="363" t="s">
        <v>629</v>
      </c>
      <c r="K1552" s="364" t="s">
        <v>1235</v>
      </c>
      <c r="L1552" s="363" t="s">
        <v>2282</v>
      </c>
      <c r="M1552" s="382">
        <v>44637</v>
      </c>
      <c r="N1552" s="70">
        <f t="shared" si="138"/>
        <v>3</v>
      </c>
      <c r="O1552" s="70">
        <f t="shared" si="139"/>
        <v>3</v>
      </c>
      <c r="P1552" s="135" t="str">
        <f t="shared" si="140"/>
        <v>Gastos_Gerais</v>
      </c>
    </row>
    <row r="1553" spans="1:16" ht="36" x14ac:dyDescent="0.2">
      <c r="A1553" s="374">
        <f t="shared" si="137"/>
        <v>1550</v>
      </c>
      <c r="B1553" s="358">
        <v>44637</v>
      </c>
      <c r="C1553" s="383">
        <v>44621</v>
      </c>
      <c r="D1553" s="360" t="s">
        <v>107</v>
      </c>
      <c r="E1553" s="360" t="s">
        <v>332</v>
      </c>
      <c r="F1553" s="361">
        <v>174.5</v>
      </c>
      <c r="G1553" s="360" t="s">
        <v>2301</v>
      </c>
      <c r="H1553" s="360" t="s">
        <v>121</v>
      </c>
      <c r="I1553" s="364" t="s">
        <v>2296</v>
      </c>
      <c r="J1553" s="363" t="s">
        <v>629</v>
      </c>
      <c r="K1553" s="364" t="s">
        <v>1235</v>
      </c>
      <c r="L1553" s="363" t="s">
        <v>2282</v>
      </c>
      <c r="M1553" s="382">
        <v>44637</v>
      </c>
      <c r="N1553" s="70">
        <f t="shared" si="138"/>
        <v>3</v>
      </c>
      <c r="O1553" s="70">
        <f t="shared" si="139"/>
        <v>3</v>
      </c>
      <c r="P1553" s="135" t="str">
        <f t="shared" si="140"/>
        <v>Gastos_Gerais</v>
      </c>
    </row>
    <row r="1554" spans="1:16" ht="36" x14ac:dyDescent="0.2">
      <c r="A1554" s="374">
        <f t="shared" si="137"/>
        <v>1551</v>
      </c>
      <c r="B1554" s="358">
        <v>44637</v>
      </c>
      <c r="C1554" s="383">
        <v>44621</v>
      </c>
      <c r="D1554" s="360" t="s">
        <v>107</v>
      </c>
      <c r="E1554" s="360" t="s">
        <v>332</v>
      </c>
      <c r="F1554" s="361">
        <v>34.49</v>
      </c>
      <c r="G1554" s="360" t="s">
        <v>2302</v>
      </c>
      <c r="H1554" s="360" t="s">
        <v>124</v>
      </c>
      <c r="I1554" s="364" t="s">
        <v>1569</v>
      </c>
      <c r="J1554" s="363" t="s">
        <v>629</v>
      </c>
      <c r="K1554" s="364" t="s">
        <v>1235</v>
      </c>
      <c r="L1554" s="363" t="s">
        <v>2282</v>
      </c>
      <c r="M1554" s="382">
        <v>44637</v>
      </c>
      <c r="N1554" s="70">
        <f t="shared" si="138"/>
        <v>3</v>
      </c>
      <c r="O1554" s="70">
        <f t="shared" si="139"/>
        <v>3</v>
      </c>
      <c r="P1554" s="135" t="str">
        <f t="shared" si="140"/>
        <v>Gastos_Gerais</v>
      </c>
    </row>
    <row r="1555" spans="1:16" ht="36" x14ac:dyDescent="0.2">
      <c r="A1555" s="374">
        <f t="shared" si="137"/>
        <v>1552</v>
      </c>
      <c r="B1555" s="358">
        <v>44637</v>
      </c>
      <c r="C1555" s="383">
        <v>44621</v>
      </c>
      <c r="D1555" s="360" t="s">
        <v>107</v>
      </c>
      <c r="E1555" s="360" t="s">
        <v>332</v>
      </c>
      <c r="F1555" s="361">
        <v>159.97</v>
      </c>
      <c r="G1555" s="360" t="s">
        <v>2303</v>
      </c>
      <c r="H1555" s="360" t="s">
        <v>131</v>
      </c>
      <c r="I1555" s="364" t="s">
        <v>2292</v>
      </c>
      <c r="J1555" s="363" t="s">
        <v>629</v>
      </c>
      <c r="K1555" s="364" t="s">
        <v>1235</v>
      </c>
      <c r="L1555" s="363" t="s">
        <v>2282</v>
      </c>
      <c r="M1555" s="382">
        <v>44637</v>
      </c>
      <c r="N1555" s="70">
        <f t="shared" si="138"/>
        <v>3</v>
      </c>
      <c r="O1555" s="70">
        <f t="shared" si="139"/>
        <v>3</v>
      </c>
      <c r="P1555" s="135" t="str">
        <f t="shared" si="140"/>
        <v>Gastos_Gerais</v>
      </c>
    </row>
    <row r="1556" spans="1:16" ht="25.5" x14ac:dyDescent="0.2">
      <c r="A1556" s="374">
        <f t="shared" si="137"/>
        <v>1553</v>
      </c>
      <c r="B1556" s="358">
        <v>44637</v>
      </c>
      <c r="C1556" s="383">
        <v>44621</v>
      </c>
      <c r="D1556" s="360" t="s">
        <v>96</v>
      </c>
      <c r="E1556" s="360" t="s">
        <v>177</v>
      </c>
      <c r="F1556" s="361">
        <v>97.29</v>
      </c>
      <c r="G1556" s="360" t="s">
        <v>2210</v>
      </c>
      <c r="H1556" s="360" t="s">
        <v>546</v>
      </c>
      <c r="I1556" s="364" t="s">
        <v>2281</v>
      </c>
      <c r="J1556" s="363" t="s">
        <v>848</v>
      </c>
      <c r="K1556" s="364" t="s">
        <v>849</v>
      </c>
      <c r="L1556" s="363" t="s">
        <v>553</v>
      </c>
      <c r="M1556" s="382">
        <v>44637</v>
      </c>
      <c r="N1556" s="70">
        <f t="shared" si="138"/>
        <v>3</v>
      </c>
      <c r="O1556" s="70">
        <f t="shared" si="139"/>
        <v>3</v>
      </c>
      <c r="P1556" s="135" t="str">
        <f t="shared" si="140"/>
        <v>Gastos_com_Pessoal</v>
      </c>
    </row>
    <row r="1557" spans="1:16" ht="36" x14ac:dyDescent="0.2">
      <c r="A1557" s="374">
        <f t="shared" si="137"/>
        <v>1554</v>
      </c>
      <c r="B1557" s="358">
        <v>44637</v>
      </c>
      <c r="C1557" s="383">
        <v>44593</v>
      </c>
      <c r="D1557" s="360" t="s">
        <v>107</v>
      </c>
      <c r="E1557" s="360" t="s">
        <v>282</v>
      </c>
      <c r="F1557" s="361">
        <v>557.12</v>
      </c>
      <c r="G1557" s="360" t="s">
        <v>2304</v>
      </c>
      <c r="H1557" s="360" t="s">
        <v>119</v>
      </c>
      <c r="I1557" s="364" t="s">
        <v>949</v>
      </c>
      <c r="J1557" s="363" t="s">
        <v>609</v>
      </c>
      <c r="K1557" s="364" t="s">
        <v>950</v>
      </c>
      <c r="L1557" s="363">
        <v>5952</v>
      </c>
      <c r="M1557" s="382">
        <v>44637</v>
      </c>
      <c r="N1557" s="70">
        <f t="shared" si="138"/>
        <v>3</v>
      </c>
      <c r="O1557" s="70">
        <f t="shared" si="139"/>
        <v>2</v>
      </c>
      <c r="P1557" s="135" t="str">
        <f t="shared" si="140"/>
        <v>Gastos_Gerais</v>
      </c>
    </row>
    <row r="1558" spans="1:16" ht="36" x14ac:dyDescent="0.2">
      <c r="A1558" s="374">
        <f t="shared" si="137"/>
        <v>1555</v>
      </c>
      <c r="B1558" s="358">
        <v>44637</v>
      </c>
      <c r="C1558" s="383">
        <v>44593</v>
      </c>
      <c r="D1558" s="360" t="s">
        <v>107</v>
      </c>
      <c r="E1558" s="360" t="s">
        <v>282</v>
      </c>
      <c r="F1558" s="361">
        <v>179.71</v>
      </c>
      <c r="G1558" s="360" t="s">
        <v>2305</v>
      </c>
      <c r="H1558" s="360" t="s">
        <v>119</v>
      </c>
      <c r="I1558" s="364" t="s">
        <v>949</v>
      </c>
      <c r="J1558" s="363" t="s">
        <v>609</v>
      </c>
      <c r="K1558" s="364" t="s">
        <v>950</v>
      </c>
      <c r="L1558" s="363">
        <v>1708</v>
      </c>
      <c r="M1558" s="382">
        <v>44546</v>
      </c>
      <c r="N1558" s="70">
        <f t="shared" si="138"/>
        <v>3</v>
      </c>
      <c r="O1558" s="70">
        <f t="shared" si="139"/>
        <v>2</v>
      </c>
      <c r="P1558" s="135" t="str">
        <f t="shared" si="140"/>
        <v>Gastos_Gerais</v>
      </c>
    </row>
    <row r="1559" spans="1:16" ht="25.5" x14ac:dyDescent="0.2">
      <c r="A1559" s="374">
        <f t="shared" si="137"/>
        <v>1556</v>
      </c>
      <c r="B1559" s="358">
        <v>44637</v>
      </c>
      <c r="C1559" s="383">
        <v>44621</v>
      </c>
      <c r="D1559" s="360" t="s">
        <v>107</v>
      </c>
      <c r="E1559" s="360" t="s">
        <v>360</v>
      </c>
      <c r="F1559" s="361">
        <v>1973.85</v>
      </c>
      <c r="G1559" s="360" t="s">
        <v>2306</v>
      </c>
      <c r="H1559" s="360" t="s">
        <v>123</v>
      </c>
      <c r="I1559" s="364" t="s">
        <v>2307</v>
      </c>
      <c r="J1559" s="363" t="s">
        <v>609</v>
      </c>
      <c r="K1559" s="364" t="s">
        <v>420</v>
      </c>
      <c r="L1559" s="363">
        <v>34</v>
      </c>
      <c r="M1559" s="382">
        <v>44636</v>
      </c>
      <c r="N1559" s="70">
        <f t="shared" si="138"/>
        <v>3</v>
      </c>
      <c r="O1559" s="70">
        <f t="shared" si="139"/>
        <v>3</v>
      </c>
      <c r="P1559" s="135" t="str">
        <f t="shared" si="140"/>
        <v>Gastos_Gerais</v>
      </c>
    </row>
    <row r="1560" spans="1:16" ht="25.5" x14ac:dyDescent="0.2">
      <c r="A1560" s="374">
        <f t="shared" si="137"/>
        <v>1557</v>
      </c>
      <c r="B1560" s="358">
        <v>44637</v>
      </c>
      <c r="C1560" s="383">
        <v>44621</v>
      </c>
      <c r="D1560" s="360" t="s">
        <v>107</v>
      </c>
      <c r="E1560" s="360" t="s">
        <v>370</v>
      </c>
      <c r="F1560" s="361">
        <v>359.1</v>
      </c>
      <c r="G1560" s="360" t="s">
        <v>2308</v>
      </c>
      <c r="H1560" s="360" t="s">
        <v>127</v>
      </c>
      <c r="I1560" s="364" t="s">
        <v>2309</v>
      </c>
      <c r="J1560" s="363" t="s">
        <v>609</v>
      </c>
      <c r="K1560" s="364" t="s">
        <v>420</v>
      </c>
      <c r="L1560" s="363">
        <v>12598</v>
      </c>
      <c r="M1560" s="382">
        <v>44629</v>
      </c>
      <c r="N1560" s="70">
        <f t="shared" si="138"/>
        <v>3</v>
      </c>
      <c r="O1560" s="70">
        <f t="shared" si="139"/>
        <v>3</v>
      </c>
      <c r="P1560" s="135" t="str">
        <f t="shared" si="140"/>
        <v>Gastos_Gerais</v>
      </c>
    </row>
    <row r="1561" spans="1:16" ht="25.5" x14ac:dyDescent="0.2">
      <c r="A1561" s="374">
        <f t="shared" si="137"/>
        <v>1558</v>
      </c>
      <c r="B1561" s="358">
        <v>44637</v>
      </c>
      <c r="C1561" s="383">
        <v>44621</v>
      </c>
      <c r="D1561" s="360" t="s">
        <v>107</v>
      </c>
      <c r="E1561" s="360" t="s">
        <v>362</v>
      </c>
      <c r="F1561" s="361">
        <v>25</v>
      </c>
      <c r="G1561" s="360" t="s">
        <v>2310</v>
      </c>
      <c r="H1561" s="360" t="s">
        <v>130</v>
      </c>
      <c r="I1561" s="364" t="s">
        <v>2311</v>
      </c>
      <c r="J1561" s="363" t="s">
        <v>1184</v>
      </c>
      <c r="K1561" s="364" t="s">
        <v>420</v>
      </c>
      <c r="L1561" s="363">
        <v>20226</v>
      </c>
      <c r="M1561" s="382">
        <v>44636</v>
      </c>
      <c r="N1561" s="70">
        <f t="shared" si="138"/>
        <v>3</v>
      </c>
      <c r="O1561" s="70">
        <f t="shared" si="139"/>
        <v>3</v>
      </c>
      <c r="P1561" s="135" t="str">
        <f t="shared" si="140"/>
        <v>Gastos_Gerais</v>
      </c>
    </row>
    <row r="1562" spans="1:16" ht="25.5" x14ac:dyDescent="0.2">
      <c r="A1562" s="374">
        <f t="shared" si="137"/>
        <v>1559</v>
      </c>
      <c r="B1562" s="358">
        <v>44637</v>
      </c>
      <c r="C1562" s="383">
        <v>44621</v>
      </c>
      <c r="D1562" s="360" t="s">
        <v>96</v>
      </c>
      <c r="E1562" s="360" t="s">
        <v>183</v>
      </c>
      <c r="F1562" s="361">
        <v>585.5</v>
      </c>
      <c r="G1562" s="360" t="s">
        <v>2312</v>
      </c>
      <c r="H1562" s="360" t="s">
        <v>120</v>
      </c>
      <c r="I1562" s="364" t="s">
        <v>1241</v>
      </c>
      <c r="J1562" s="363" t="s">
        <v>1184</v>
      </c>
      <c r="K1562" s="364" t="s">
        <v>672</v>
      </c>
      <c r="L1562" s="363"/>
      <c r="M1562" s="382">
        <v>44637</v>
      </c>
      <c r="N1562" s="70">
        <f t="shared" si="138"/>
        <v>3</v>
      </c>
      <c r="O1562" s="70">
        <f t="shared" si="139"/>
        <v>3</v>
      </c>
      <c r="P1562" s="135" t="str">
        <f t="shared" si="140"/>
        <v>Gastos_com_Pessoal</v>
      </c>
    </row>
    <row r="1563" spans="1:16" ht="25.5" x14ac:dyDescent="0.2">
      <c r="A1563" s="374">
        <f t="shared" si="137"/>
        <v>1560</v>
      </c>
      <c r="B1563" s="358">
        <v>44637</v>
      </c>
      <c r="C1563" s="383">
        <v>44621</v>
      </c>
      <c r="D1563" s="360" t="s">
        <v>96</v>
      </c>
      <c r="E1563" s="360" t="s">
        <v>181</v>
      </c>
      <c r="F1563" s="361">
        <v>1723.6</v>
      </c>
      <c r="G1563" s="360" t="s">
        <v>2313</v>
      </c>
      <c r="H1563" s="360" t="s">
        <v>120</v>
      </c>
      <c r="I1563" s="364" t="s">
        <v>1241</v>
      </c>
      <c r="J1563" s="363" t="s">
        <v>1184</v>
      </c>
      <c r="K1563" s="364" t="s">
        <v>672</v>
      </c>
      <c r="L1563" s="363"/>
      <c r="M1563" s="382">
        <v>44637</v>
      </c>
      <c r="N1563" s="70">
        <f t="shared" si="138"/>
        <v>3</v>
      </c>
      <c r="O1563" s="70">
        <f t="shared" si="139"/>
        <v>3</v>
      </c>
      <c r="P1563" s="135" t="str">
        <f t="shared" si="140"/>
        <v>Gastos_com_Pessoal</v>
      </c>
    </row>
    <row r="1564" spans="1:16" ht="38.25" x14ac:dyDescent="0.2">
      <c r="A1564" s="374">
        <f t="shared" si="137"/>
        <v>1561</v>
      </c>
      <c r="B1564" s="358">
        <v>44637</v>
      </c>
      <c r="C1564" s="383">
        <v>44621</v>
      </c>
      <c r="D1564" s="360" t="s">
        <v>109</v>
      </c>
      <c r="E1564" s="360" t="s">
        <v>379</v>
      </c>
      <c r="F1564" s="361">
        <v>550</v>
      </c>
      <c r="G1564" s="360" t="s">
        <v>2314</v>
      </c>
      <c r="H1564" s="360" t="s">
        <v>123</v>
      </c>
      <c r="I1564" s="364" t="s">
        <v>2315</v>
      </c>
      <c r="J1564" s="363" t="s">
        <v>609</v>
      </c>
      <c r="K1564" s="364" t="s">
        <v>420</v>
      </c>
      <c r="L1564" s="363">
        <v>3612</v>
      </c>
      <c r="M1564" s="382">
        <v>44636</v>
      </c>
      <c r="N1564" s="70">
        <f t="shared" si="138"/>
        <v>3</v>
      </c>
      <c r="O1564" s="70">
        <f t="shared" si="139"/>
        <v>3</v>
      </c>
      <c r="P1564" s="135" t="str">
        <f t="shared" si="140"/>
        <v>Aquisição_de_Bens_Permanentes</v>
      </c>
    </row>
    <row r="1565" spans="1:16" ht="25.5" x14ac:dyDescent="0.2">
      <c r="A1565" s="374">
        <f t="shared" si="137"/>
        <v>1562</v>
      </c>
      <c r="B1565" s="358">
        <v>44637</v>
      </c>
      <c r="C1565" s="383">
        <v>44621</v>
      </c>
      <c r="D1565" s="360" t="s">
        <v>107</v>
      </c>
      <c r="E1565" s="360" t="s">
        <v>370</v>
      </c>
      <c r="F1565" s="361">
        <v>290</v>
      </c>
      <c r="G1565" s="360" t="s">
        <v>2316</v>
      </c>
      <c r="H1565" s="360" t="s">
        <v>123</v>
      </c>
      <c r="I1565" s="364" t="s">
        <v>2315</v>
      </c>
      <c r="J1565" s="363" t="s">
        <v>609</v>
      </c>
      <c r="K1565" s="364" t="s">
        <v>420</v>
      </c>
      <c r="L1565" s="363">
        <v>3612</v>
      </c>
      <c r="M1565" s="382">
        <v>44636</v>
      </c>
      <c r="N1565" s="70">
        <f t="shared" si="138"/>
        <v>3</v>
      </c>
      <c r="O1565" s="70">
        <f t="shared" si="139"/>
        <v>3</v>
      </c>
      <c r="P1565" s="135" t="str">
        <f t="shared" si="140"/>
        <v>Gastos_Gerais</v>
      </c>
    </row>
    <row r="1566" spans="1:16" ht="25.5" x14ac:dyDescent="0.2">
      <c r="A1566" s="374">
        <f t="shared" si="137"/>
        <v>1563</v>
      </c>
      <c r="B1566" s="358">
        <v>44637</v>
      </c>
      <c r="C1566" s="383">
        <v>44593</v>
      </c>
      <c r="D1566" s="360" t="s">
        <v>96</v>
      </c>
      <c r="E1566" s="360" t="s">
        <v>98</v>
      </c>
      <c r="F1566" s="361">
        <v>216782.14</v>
      </c>
      <c r="G1566" s="360" t="s">
        <v>2317</v>
      </c>
      <c r="H1566" s="360" t="s">
        <v>119</v>
      </c>
      <c r="I1566" s="364" t="s">
        <v>970</v>
      </c>
      <c r="J1566" s="363" t="s">
        <v>629</v>
      </c>
      <c r="K1566" s="364" t="s">
        <v>672</v>
      </c>
      <c r="L1566" s="363" t="s">
        <v>2318</v>
      </c>
      <c r="M1566" s="382">
        <v>44637</v>
      </c>
      <c r="N1566" s="70">
        <f t="shared" si="138"/>
        <v>3</v>
      </c>
      <c r="O1566" s="70">
        <f t="shared" si="139"/>
        <v>2</v>
      </c>
      <c r="P1566" s="135" t="str">
        <f t="shared" si="140"/>
        <v>Gastos_com_Pessoal</v>
      </c>
    </row>
    <row r="1567" spans="1:16" ht="25.5" x14ac:dyDescent="0.2">
      <c r="A1567" s="374">
        <f t="shared" si="137"/>
        <v>1564</v>
      </c>
      <c r="B1567" s="358">
        <v>44637</v>
      </c>
      <c r="C1567" s="383">
        <v>44593</v>
      </c>
      <c r="D1567" s="360" t="s">
        <v>96</v>
      </c>
      <c r="E1567" s="360" t="s">
        <v>98</v>
      </c>
      <c r="F1567" s="361">
        <v>64664.94</v>
      </c>
      <c r="G1567" s="360" t="s">
        <v>2319</v>
      </c>
      <c r="H1567" s="360" t="s">
        <v>119</v>
      </c>
      <c r="I1567" s="364" t="s">
        <v>528</v>
      </c>
      <c r="J1567" s="363" t="s">
        <v>1184</v>
      </c>
      <c r="K1567" s="364" t="s">
        <v>672</v>
      </c>
      <c r="L1567" s="363" t="s">
        <v>2320</v>
      </c>
      <c r="M1567" s="382">
        <v>44637</v>
      </c>
      <c r="N1567" s="70">
        <f t="shared" si="138"/>
        <v>3</v>
      </c>
      <c r="O1567" s="70">
        <f t="shared" si="139"/>
        <v>2</v>
      </c>
      <c r="P1567" s="135" t="str">
        <f t="shared" si="140"/>
        <v>Gastos_com_Pessoal</v>
      </c>
    </row>
    <row r="1568" spans="1:16" ht="25.5" x14ac:dyDescent="0.2">
      <c r="A1568" s="374">
        <f t="shared" si="137"/>
        <v>1565</v>
      </c>
      <c r="B1568" s="358">
        <v>44637</v>
      </c>
      <c r="C1568" s="383">
        <v>44593</v>
      </c>
      <c r="D1568" s="360" t="s">
        <v>96</v>
      </c>
      <c r="E1568" s="360" t="s">
        <v>171</v>
      </c>
      <c r="F1568" s="361">
        <v>114981.32</v>
      </c>
      <c r="G1568" s="360" t="s">
        <v>2321</v>
      </c>
      <c r="H1568" s="360" t="s">
        <v>119</v>
      </c>
      <c r="I1568" s="364" t="s">
        <v>970</v>
      </c>
      <c r="J1568" s="363" t="s">
        <v>629</v>
      </c>
      <c r="K1568" s="364" t="s">
        <v>672</v>
      </c>
      <c r="L1568" s="363" t="s">
        <v>2322</v>
      </c>
      <c r="M1568" s="382">
        <v>44637</v>
      </c>
      <c r="N1568" s="70">
        <f t="shared" si="138"/>
        <v>3</v>
      </c>
      <c r="O1568" s="70">
        <f t="shared" si="139"/>
        <v>2</v>
      </c>
      <c r="P1568" s="135" t="str">
        <f t="shared" si="140"/>
        <v>Gastos_com_Pessoal</v>
      </c>
    </row>
    <row r="1569" spans="1:16" ht="25.5" x14ac:dyDescent="0.2">
      <c r="A1569" s="374">
        <f t="shared" si="137"/>
        <v>1566</v>
      </c>
      <c r="B1569" s="358">
        <v>44638</v>
      </c>
      <c r="C1569" s="383">
        <v>44621</v>
      </c>
      <c r="D1569" s="360" t="s">
        <v>107</v>
      </c>
      <c r="E1569" s="360" t="s">
        <v>320</v>
      </c>
      <c r="F1569" s="361">
        <v>1000</v>
      </c>
      <c r="G1569" s="360" t="s">
        <v>895</v>
      </c>
      <c r="H1569" s="360" t="s">
        <v>130</v>
      </c>
      <c r="I1569" s="364" t="s">
        <v>1981</v>
      </c>
      <c r="J1569" s="363" t="s">
        <v>609</v>
      </c>
      <c r="K1569" s="364" t="s">
        <v>420</v>
      </c>
      <c r="L1569" s="363">
        <v>1858375</v>
      </c>
      <c r="M1569" s="382">
        <v>44638</v>
      </c>
      <c r="N1569" s="70">
        <f t="shared" si="138"/>
        <v>3</v>
      </c>
      <c r="O1569" s="70">
        <f t="shared" si="139"/>
        <v>3</v>
      </c>
      <c r="P1569" s="135" t="str">
        <f t="shared" si="140"/>
        <v>Gastos_Gerais</v>
      </c>
    </row>
    <row r="1570" spans="1:16" ht="25.5" x14ac:dyDescent="0.2">
      <c r="A1570" s="374">
        <f t="shared" si="137"/>
        <v>1567</v>
      </c>
      <c r="B1570" s="358">
        <v>44638</v>
      </c>
      <c r="C1570" s="383">
        <v>44621</v>
      </c>
      <c r="D1570" s="360" t="s">
        <v>96</v>
      </c>
      <c r="E1570" s="360" t="s">
        <v>196</v>
      </c>
      <c r="F1570" s="361">
        <v>873.5</v>
      </c>
      <c r="G1570" s="360" t="s">
        <v>2323</v>
      </c>
      <c r="H1570" s="360" t="s">
        <v>120</v>
      </c>
      <c r="I1570" s="364" t="s">
        <v>2039</v>
      </c>
      <c r="J1570" s="363" t="s">
        <v>609</v>
      </c>
      <c r="K1570" s="364" t="s">
        <v>609</v>
      </c>
      <c r="L1570" s="363">
        <v>3358762</v>
      </c>
      <c r="M1570" s="382">
        <v>44637</v>
      </c>
      <c r="N1570" s="70">
        <f t="shared" si="138"/>
        <v>3</v>
      </c>
      <c r="O1570" s="70">
        <f t="shared" si="139"/>
        <v>3</v>
      </c>
      <c r="P1570" s="135" t="str">
        <f t="shared" si="140"/>
        <v>Gastos_com_Pessoal</v>
      </c>
    </row>
    <row r="1571" spans="1:16" ht="36" x14ac:dyDescent="0.2">
      <c r="A1571" s="374">
        <f t="shared" si="137"/>
        <v>1568</v>
      </c>
      <c r="B1571" s="358">
        <v>44638</v>
      </c>
      <c r="C1571" s="383">
        <v>44621</v>
      </c>
      <c r="D1571" s="360" t="s">
        <v>107</v>
      </c>
      <c r="E1571" s="360" t="s">
        <v>366</v>
      </c>
      <c r="F1571" s="361">
        <v>1076.73</v>
      </c>
      <c r="G1571" s="360" t="s">
        <v>978</v>
      </c>
      <c r="H1571" s="360" t="s">
        <v>126</v>
      </c>
      <c r="I1571" s="364" t="s">
        <v>979</v>
      </c>
      <c r="J1571" s="363" t="s">
        <v>609</v>
      </c>
      <c r="K1571" s="364" t="s">
        <v>420</v>
      </c>
      <c r="L1571" s="363">
        <v>1557</v>
      </c>
      <c r="M1571" s="382">
        <v>44622</v>
      </c>
      <c r="N1571" s="70">
        <f t="shared" si="138"/>
        <v>3</v>
      </c>
      <c r="O1571" s="70">
        <f t="shared" si="139"/>
        <v>3</v>
      </c>
      <c r="P1571" s="135" t="str">
        <f t="shared" si="140"/>
        <v>Gastos_Gerais</v>
      </c>
    </row>
    <row r="1572" spans="1:16" ht="36" x14ac:dyDescent="0.2">
      <c r="A1572" s="374">
        <f t="shared" si="137"/>
        <v>1569</v>
      </c>
      <c r="B1572" s="358">
        <v>44638</v>
      </c>
      <c r="C1572" s="383">
        <v>44621</v>
      </c>
      <c r="D1572" s="360" t="s">
        <v>107</v>
      </c>
      <c r="E1572" s="360" t="s">
        <v>366</v>
      </c>
      <c r="F1572" s="361">
        <v>1139.3499999999999</v>
      </c>
      <c r="G1572" s="360" t="s">
        <v>978</v>
      </c>
      <c r="H1572" s="360" t="s">
        <v>130</v>
      </c>
      <c r="I1572" s="364" t="s">
        <v>979</v>
      </c>
      <c r="J1572" s="363" t="s">
        <v>609</v>
      </c>
      <c r="K1572" s="364" t="s">
        <v>420</v>
      </c>
      <c r="L1572" s="363">
        <v>1558</v>
      </c>
      <c r="M1572" s="382">
        <v>44622</v>
      </c>
      <c r="N1572" s="70">
        <f t="shared" si="138"/>
        <v>3</v>
      </c>
      <c r="O1572" s="70">
        <f t="shared" si="139"/>
        <v>3</v>
      </c>
      <c r="P1572" s="135" t="str">
        <f t="shared" si="140"/>
        <v>Gastos_Gerais</v>
      </c>
    </row>
    <row r="1573" spans="1:16" ht="36" x14ac:dyDescent="0.2">
      <c r="A1573" s="374">
        <f t="shared" si="137"/>
        <v>1570</v>
      </c>
      <c r="B1573" s="358">
        <v>44638</v>
      </c>
      <c r="C1573" s="383">
        <v>44621</v>
      </c>
      <c r="D1573" s="360" t="s">
        <v>107</v>
      </c>
      <c r="E1573" s="360" t="s">
        <v>366</v>
      </c>
      <c r="F1573" s="361">
        <v>1339.59</v>
      </c>
      <c r="G1573" s="360" t="s">
        <v>978</v>
      </c>
      <c r="H1573" s="360" t="s">
        <v>127</v>
      </c>
      <c r="I1573" s="364" t="s">
        <v>979</v>
      </c>
      <c r="J1573" s="363" t="s">
        <v>609</v>
      </c>
      <c r="K1573" s="364" t="s">
        <v>420</v>
      </c>
      <c r="L1573" s="363" t="s">
        <v>2324</v>
      </c>
      <c r="M1573" s="382">
        <v>44622</v>
      </c>
      <c r="N1573" s="70">
        <f t="shared" si="138"/>
        <v>3</v>
      </c>
      <c r="O1573" s="70">
        <f t="shared" si="139"/>
        <v>3</v>
      </c>
      <c r="P1573" s="135" t="str">
        <f t="shared" si="140"/>
        <v>Gastos_Gerais</v>
      </c>
    </row>
    <row r="1574" spans="1:16" ht="36" x14ac:dyDescent="0.2">
      <c r="A1574" s="374">
        <f t="shared" si="137"/>
        <v>1571</v>
      </c>
      <c r="B1574" s="358">
        <v>44638</v>
      </c>
      <c r="C1574" s="383">
        <v>44621</v>
      </c>
      <c r="D1574" s="360" t="s">
        <v>107</v>
      </c>
      <c r="E1574" s="360" t="s">
        <v>366</v>
      </c>
      <c r="F1574" s="361">
        <v>1032.56</v>
      </c>
      <c r="G1574" s="360" t="s">
        <v>978</v>
      </c>
      <c r="H1574" s="360" t="s">
        <v>128</v>
      </c>
      <c r="I1574" s="364" t="s">
        <v>979</v>
      </c>
      <c r="J1574" s="363" t="s">
        <v>609</v>
      </c>
      <c r="K1574" s="364" t="s">
        <v>420</v>
      </c>
      <c r="L1574" s="363" t="s">
        <v>2325</v>
      </c>
      <c r="M1574" s="382">
        <v>44622</v>
      </c>
      <c r="N1574" s="70">
        <f t="shared" si="138"/>
        <v>3</v>
      </c>
      <c r="O1574" s="70">
        <f t="shared" si="139"/>
        <v>3</v>
      </c>
      <c r="P1574" s="135" t="str">
        <f t="shared" si="140"/>
        <v>Gastos_Gerais</v>
      </c>
    </row>
    <row r="1575" spans="1:16" ht="36" x14ac:dyDescent="0.2">
      <c r="A1575" s="374">
        <f t="shared" si="137"/>
        <v>1572</v>
      </c>
      <c r="B1575" s="358">
        <v>44638</v>
      </c>
      <c r="C1575" s="383">
        <v>44621</v>
      </c>
      <c r="D1575" s="360" t="s">
        <v>107</v>
      </c>
      <c r="E1575" s="360" t="s">
        <v>366</v>
      </c>
      <c r="F1575" s="361">
        <v>948.81</v>
      </c>
      <c r="G1575" s="360" t="s">
        <v>978</v>
      </c>
      <c r="H1575" s="360" t="s">
        <v>588</v>
      </c>
      <c r="I1575" s="364" t="s">
        <v>979</v>
      </c>
      <c r="J1575" s="363" t="s">
        <v>609</v>
      </c>
      <c r="K1575" s="364" t="s">
        <v>420</v>
      </c>
      <c r="L1575" s="363" t="s">
        <v>2326</v>
      </c>
      <c r="M1575" s="382">
        <v>44622</v>
      </c>
      <c r="N1575" s="70">
        <f t="shared" si="138"/>
        <v>3</v>
      </c>
      <c r="O1575" s="70">
        <f t="shared" si="139"/>
        <v>3</v>
      </c>
      <c r="P1575" s="135" t="str">
        <f t="shared" si="140"/>
        <v>Gastos_Gerais</v>
      </c>
    </row>
    <row r="1576" spans="1:16" ht="36" x14ac:dyDescent="0.2">
      <c r="A1576" s="374">
        <f t="shared" si="137"/>
        <v>1573</v>
      </c>
      <c r="B1576" s="358">
        <v>44638</v>
      </c>
      <c r="C1576" s="383">
        <v>44621</v>
      </c>
      <c r="D1576" s="360" t="s">
        <v>107</v>
      </c>
      <c r="E1576" s="360" t="s">
        <v>366</v>
      </c>
      <c r="F1576" s="361">
        <v>1500.24</v>
      </c>
      <c r="G1576" s="360" t="s">
        <v>978</v>
      </c>
      <c r="H1576" s="360" t="s">
        <v>588</v>
      </c>
      <c r="I1576" s="364" t="s">
        <v>979</v>
      </c>
      <c r="J1576" s="363" t="s">
        <v>609</v>
      </c>
      <c r="K1576" s="364" t="s">
        <v>420</v>
      </c>
      <c r="L1576" s="363">
        <v>1554</v>
      </c>
      <c r="M1576" s="382">
        <v>44622</v>
      </c>
      <c r="N1576" s="70">
        <f t="shared" si="138"/>
        <v>3</v>
      </c>
      <c r="O1576" s="70">
        <f t="shared" si="139"/>
        <v>3</v>
      </c>
      <c r="P1576" s="135" t="str">
        <f t="shared" si="140"/>
        <v>Gastos_Gerais</v>
      </c>
    </row>
    <row r="1577" spans="1:16" ht="25.5" x14ac:dyDescent="0.2">
      <c r="A1577" s="374">
        <f t="shared" si="137"/>
        <v>1574</v>
      </c>
      <c r="B1577" s="358">
        <v>44638</v>
      </c>
      <c r="C1577" s="383">
        <v>44621</v>
      </c>
      <c r="D1577" s="360" t="s">
        <v>107</v>
      </c>
      <c r="E1577" s="360" t="s">
        <v>326</v>
      </c>
      <c r="F1577" s="361">
        <v>692.86</v>
      </c>
      <c r="G1577" s="360" t="s">
        <v>2327</v>
      </c>
      <c r="H1577" s="360" t="s">
        <v>120</v>
      </c>
      <c r="I1577" s="364" t="s">
        <v>2328</v>
      </c>
      <c r="J1577" s="363" t="s">
        <v>609</v>
      </c>
      <c r="K1577" s="364" t="s">
        <v>609</v>
      </c>
      <c r="L1577" s="363">
        <v>9464419</v>
      </c>
      <c r="M1577" s="382">
        <v>44565</v>
      </c>
      <c r="N1577" s="70">
        <f t="shared" si="138"/>
        <v>3</v>
      </c>
      <c r="O1577" s="70">
        <f t="shared" si="139"/>
        <v>3</v>
      </c>
      <c r="P1577" s="135" t="str">
        <f t="shared" si="140"/>
        <v>Gastos_Gerais</v>
      </c>
    </row>
    <row r="1578" spans="1:16" ht="38.25" x14ac:dyDescent="0.2">
      <c r="A1578" s="374">
        <f t="shared" si="137"/>
        <v>1575</v>
      </c>
      <c r="B1578" s="358">
        <v>44638</v>
      </c>
      <c r="C1578" s="383">
        <v>44621</v>
      </c>
      <c r="D1578" s="360" t="s">
        <v>109</v>
      </c>
      <c r="E1578" s="360" t="s">
        <v>401</v>
      </c>
      <c r="F1578" s="361">
        <v>270</v>
      </c>
      <c r="G1578" s="360" t="s">
        <v>2329</v>
      </c>
      <c r="H1578" s="360" t="s">
        <v>126</v>
      </c>
      <c r="I1578" s="364" t="s">
        <v>507</v>
      </c>
      <c r="J1578" s="363" t="s">
        <v>609</v>
      </c>
      <c r="K1578" s="364" t="s">
        <v>420</v>
      </c>
      <c r="L1578" s="363">
        <v>41444</v>
      </c>
      <c r="M1578" s="382">
        <v>44630</v>
      </c>
      <c r="N1578" s="70">
        <f t="shared" si="138"/>
        <v>3</v>
      </c>
      <c r="O1578" s="70">
        <f t="shared" si="139"/>
        <v>3</v>
      </c>
      <c r="P1578" s="135" t="str">
        <f t="shared" si="140"/>
        <v>Aquisição_de_Bens_Permanentes</v>
      </c>
    </row>
    <row r="1579" spans="1:16" ht="38.25" x14ac:dyDescent="0.2">
      <c r="A1579" s="374">
        <f t="shared" si="137"/>
        <v>1576</v>
      </c>
      <c r="B1579" s="358">
        <v>44638</v>
      </c>
      <c r="C1579" s="383">
        <v>44621</v>
      </c>
      <c r="D1579" s="360" t="s">
        <v>109</v>
      </c>
      <c r="E1579" s="360" t="s">
        <v>385</v>
      </c>
      <c r="F1579" s="361">
        <v>1200</v>
      </c>
      <c r="G1579" s="360" t="s">
        <v>2330</v>
      </c>
      <c r="H1579" s="360" t="s">
        <v>122</v>
      </c>
      <c r="I1579" s="364" t="s">
        <v>2331</v>
      </c>
      <c r="J1579" s="363" t="s">
        <v>609</v>
      </c>
      <c r="K1579" s="364" t="s">
        <v>420</v>
      </c>
      <c r="L1579" s="363">
        <v>14146</v>
      </c>
      <c r="M1579" s="382">
        <v>44634</v>
      </c>
      <c r="N1579" s="70">
        <f t="shared" si="138"/>
        <v>3</v>
      </c>
      <c r="O1579" s="70">
        <f t="shared" si="139"/>
        <v>3</v>
      </c>
      <c r="P1579" s="135" t="str">
        <f t="shared" si="140"/>
        <v>Aquisição_de_Bens_Permanentes</v>
      </c>
    </row>
    <row r="1580" spans="1:16" ht="48" x14ac:dyDescent="0.2">
      <c r="A1580" s="374">
        <f t="shared" si="137"/>
        <v>1577</v>
      </c>
      <c r="B1580" s="358">
        <v>44638</v>
      </c>
      <c r="C1580" s="383">
        <v>44621</v>
      </c>
      <c r="D1580" s="360" t="s">
        <v>96</v>
      </c>
      <c r="E1580" s="360" t="s">
        <v>187</v>
      </c>
      <c r="F1580" s="361">
        <v>5397.21</v>
      </c>
      <c r="G1580" s="360" t="s">
        <v>531</v>
      </c>
      <c r="H1580" s="360" t="s">
        <v>119</v>
      </c>
      <c r="I1580" s="364" t="s">
        <v>530</v>
      </c>
      <c r="J1580" s="363" t="s">
        <v>609</v>
      </c>
      <c r="K1580" s="364" t="s">
        <v>420</v>
      </c>
      <c r="L1580" s="363">
        <v>2022485</v>
      </c>
      <c r="M1580" s="382">
        <v>44630</v>
      </c>
      <c r="N1580" s="70">
        <f t="shared" si="138"/>
        <v>3</v>
      </c>
      <c r="O1580" s="70">
        <f t="shared" si="139"/>
        <v>3</v>
      </c>
      <c r="P1580" s="135" t="str">
        <f t="shared" si="140"/>
        <v>Gastos_com_Pessoal</v>
      </c>
    </row>
    <row r="1581" spans="1:16" ht="25.5" x14ac:dyDescent="0.2">
      <c r="A1581" s="374">
        <f t="shared" si="137"/>
        <v>1578</v>
      </c>
      <c r="B1581" s="358">
        <v>44638</v>
      </c>
      <c r="C1581" s="383">
        <v>44621</v>
      </c>
      <c r="D1581" s="360" t="s">
        <v>96</v>
      </c>
      <c r="E1581" s="360" t="s">
        <v>204</v>
      </c>
      <c r="F1581" s="361">
        <v>18285.810000000001</v>
      </c>
      <c r="G1581" s="360" t="s">
        <v>2332</v>
      </c>
      <c r="H1581" s="360" t="s">
        <v>119</v>
      </c>
      <c r="I1581" s="364" t="s">
        <v>945</v>
      </c>
      <c r="J1581" s="363" t="s">
        <v>609</v>
      </c>
      <c r="K1581" s="364" t="s">
        <v>420</v>
      </c>
      <c r="L1581" s="363">
        <v>293734</v>
      </c>
      <c r="M1581" s="382">
        <v>44624</v>
      </c>
      <c r="N1581" s="70">
        <f t="shared" si="138"/>
        <v>3</v>
      </c>
      <c r="O1581" s="70">
        <f t="shared" si="139"/>
        <v>3</v>
      </c>
      <c r="P1581" s="135" t="str">
        <f t="shared" si="140"/>
        <v>Gastos_com_Pessoal</v>
      </c>
    </row>
    <row r="1582" spans="1:16" ht="36" x14ac:dyDescent="0.2">
      <c r="A1582" s="374">
        <f t="shared" si="137"/>
        <v>1579</v>
      </c>
      <c r="B1582" s="358">
        <v>44638</v>
      </c>
      <c r="C1582" s="383">
        <v>44621</v>
      </c>
      <c r="D1582" s="360" t="s">
        <v>107</v>
      </c>
      <c r="E1582" s="360" t="s">
        <v>298</v>
      </c>
      <c r="F1582" s="361">
        <v>2366.3000000000002</v>
      </c>
      <c r="G1582" s="360" t="s">
        <v>2333</v>
      </c>
      <c r="H1582" s="360" t="s">
        <v>588</v>
      </c>
      <c r="I1582" s="364" t="s">
        <v>2334</v>
      </c>
      <c r="J1582" s="363" t="s">
        <v>609</v>
      </c>
      <c r="K1582" s="364" t="s">
        <v>420</v>
      </c>
      <c r="L1582" s="363">
        <v>2101</v>
      </c>
      <c r="M1582" s="382">
        <v>44635</v>
      </c>
      <c r="N1582" s="70">
        <f t="shared" si="138"/>
        <v>3</v>
      </c>
      <c r="O1582" s="70">
        <f t="shared" si="139"/>
        <v>3</v>
      </c>
      <c r="P1582" s="135" t="str">
        <f t="shared" si="140"/>
        <v>Gastos_Gerais</v>
      </c>
    </row>
    <row r="1583" spans="1:16" ht="25.5" x14ac:dyDescent="0.2">
      <c r="A1583" s="374">
        <f t="shared" si="137"/>
        <v>1580</v>
      </c>
      <c r="B1583" s="358">
        <v>44638</v>
      </c>
      <c r="C1583" s="383">
        <v>44593</v>
      </c>
      <c r="D1583" s="360" t="s">
        <v>107</v>
      </c>
      <c r="E1583" s="360" t="s">
        <v>224</v>
      </c>
      <c r="F1583" s="361">
        <v>30337.38</v>
      </c>
      <c r="G1583" s="360" t="s">
        <v>1966</v>
      </c>
      <c r="H1583" s="360" t="s">
        <v>546</v>
      </c>
      <c r="I1583" s="364" t="s">
        <v>2335</v>
      </c>
      <c r="J1583" s="363" t="s">
        <v>609</v>
      </c>
      <c r="K1583" s="364" t="s">
        <v>610</v>
      </c>
      <c r="L1583" s="363" t="s">
        <v>2336</v>
      </c>
      <c r="M1583" s="382">
        <v>44638</v>
      </c>
      <c r="N1583" s="70">
        <f t="shared" si="138"/>
        <v>3</v>
      </c>
      <c r="O1583" s="70">
        <f t="shared" si="139"/>
        <v>2</v>
      </c>
      <c r="P1583" s="135" t="str">
        <f t="shared" si="140"/>
        <v>Gastos_Gerais</v>
      </c>
    </row>
    <row r="1584" spans="1:16" ht="25.5" x14ac:dyDescent="0.2">
      <c r="A1584" s="374">
        <f t="shared" si="137"/>
        <v>1581</v>
      </c>
      <c r="B1584" s="358">
        <v>44638</v>
      </c>
      <c r="C1584" s="383">
        <v>44621</v>
      </c>
      <c r="D1584" s="360" t="s">
        <v>107</v>
      </c>
      <c r="E1584" s="360" t="s">
        <v>226</v>
      </c>
      <c r="F1584" s="361">
        <v>129.99</v>
      </c>
      <c r="G1584" s="360" t="s">
        <v>226</v>
      </c>
      <c r="H1584" s="360" t="s">
        <v>127</v>
      </c>
      <c r="I1584" s="364" t="s">
        <v>543</v>
      </c>
      <c r="J1584" s="363" t="s">
        <v>609</v>
      </c>
      <c r="K1584" s="364" t="s">
        <v>610</v>
      </c>
      <c r="L1584" s="363" t="s">
        <v>2337</v>
      </c>
      <c r="M1584" s="382">
        <v>44638</v>
      </c>
      <c r="N1584" s="70">
        <f t="shared" si="138"/>
        <v>3</v>
      </c>
      <c r="O1584" s="70">
        <f t="shared" si="139"/>
        <v>3</v>
      </c>
      <c r="P1584" s="135" t="str">
        <f t="shared" si="140"/>
        <v>Gastos_Gerais</v>
      </c>
    </row>
    <row r="1585" spans="1:16" ht="25.5" x14ac:dyDescent="0.2">
      <c r="A1585" s="374">
        <f t="shared" si="137"/>
        <v>1582</v>
      </c>
      <c r="B1585" s="358">
        <v>44638</v>
      </c>
      <c r="C1585" s="383">
        <v>44621</v>
      </c>
      <c r="D1585" s="360" t="s">
        <v>107</v>
      </c>
      <c r="E1585" s="360" t="s">
        <v>226</v>
      </c>
      <c r="F1585" s="361">
        <v>129.99</v>
      </c>
      <c r="G1585" s="360" t="s">
        <v>226</v>
      </c>
      <c r="H1585" s="360" t="s">
        <v>121</v>
      </c>
      <c r="I1585" s="364" t="s">
        <v>543</v>
      </c>
      <c r="J1585" s="363" t="s">
        <v>609</v>
      </c>
      <c r="K1585" s="364" t="s">
        <v>610</v>
      </c>
      <c r="L1585" s="363" t="s">
        <v>2338</v>
      </c>
      <c r="M1585" s="382">
        <v>44638</v>
      </c>
      <c r="N1585" s="70">
        <f t="shared" si="138"/>
        <v>3</v>
      </c>
      <c r="O1585" s="70">
        <f t="shared" si="139"/>
        <v>3</v>
      </c>
      <c r="P1585" s="135" t="str">
        <f t="shared" si="140"/>
        <v>Gastos_Gerais</v>
      </c>
    </row>
    <row r="1586" spans="1:16" ht="25.5" x14ac:dyDescent="0.2">
      <c r="A1586" s="374">
        <f t="shared" si="137"/>
        <v>1583</v>
      </c>
      <c r="B1586" s="358">
        <v>44638</v>
      </c>
      <c r="C1586" s="383">
        <v>44593</v>
      </c>
      <c r="D1586" s="360" t="s">
        <v>107</v>
      </c>
      <c r="E1586" s="360" t="s">
        <v>226</v>
      </c>
      <c r="F1586" s="361">
        <v>102.07</v>
      </c>
      <c r="G1586" s="360" t="s">
        <v>226</v>
      </c>
      <c r="H1586" s="360" t="s">
        <v>126</v>
      </c>
      <c r="I1586" s="364" t="s">
        <v>2156</v>
      </c>
      <c r="J1586" s="363" t="s">
        <v>609</v>
      </c>
      <c r="K1586" s="364" t="s">
        <v>610</v>
      </c>
      <c r="L1586" s="363" t="s">
        <v>2339</v>
      </c>
      <c r="M1586" s="382">
        <v>44638</v>
      </c>
      <c r="N1586" s="70">
        <f t="shared" si="138"/>
        <v>3</v>
      </c>
      <c r="O1586" s="70">
        <f t="shared" si="139"/>
        <v>2</v>
      </c>
      <c r="P1586" s="135" t="str">
        <f t="shared" si="140"/>
        <v>Gastos_Gerais</v>
      </c>
    </row>
    <row r="1587" spans="1:16" ht="25.5" x14ac:dyDescent="0.2">
      <c r="A1587" s="374">
        <f t="shared" si="137"/>
        <v>1584</v>
      </c>
      <c r="B1587" s="358">
        <v>44638</v>
      </c>
      <c r="C1587" s="383">
        <v>44621</v>
      </c>
      <c r="D1587" s="360" t="s">
        <v>107</v>
      </c>
      <c r="E1587" s="360" t="s">
        <v>226</v>
      </c>
      <c r="F1587" s="361">
        <v>129.99</v>
      </c>
      <c r="G1587" s="360" t="s">
        <v>226</v>
      </c>
      <c r="H1587" s="360" t="s">
        <v>130</v>
      </c>
      <c r="I1587" s="364" t="s">
        <v>543</v>
      </c>
      <c r="J1587" s="363" t="s">
        <v>609</v>
      </c>
      <c r="K1587" s="364" t="s">
        <v>610</v>
      </c>
      <c r="L1587" s="363" t="s">
        <v>2340</v>
      </c>
      <c r="M1587" s="382">
        <v>44638</v>
      </c>
      <c r="N1587" s="70">
        <f t="shared" si="138"/>
        <v>3</v>
      </c>
      <c r="O1587" s="70">
        <f t="shared" si="139"/>
        <v>3</v>
      </c>
      <c r="P1587" s="135" t="str">
        <f t="shared" si="140"/>
        <v>Gastos_Gerais</v>
      </c>
    </row>
    <row r="1588" spans="1:16" ht="25.5" x14ac:dyDescent="0.2">
      <c r="A1588" s="374">
        <f t="shared" si="137"/>
        <v>1585</v>
      </c>
      <c r="B1588" s="358">
        <v>44638</v>
      </c>
      <c r="C1588" s="383">
        <v>44621</v>
      </c>
      <c r="D1588" s="360" t="s">
        <v>107</v>
      </c>
      <c r="E1588" s="360" t="s">
        <v>226</v>
      </c>
      <c r="F1588" s="361">
        <v>164.48</v>
      </c>
      <c r="G1588" s="360" t="s">
        <v>226</v>
      </c>
      <c r="H1588" s="360" t="s">
        <v>124</v>
      </c>
      <c r="I1588" s="364" t="s">
        <v>543</v>
      </c>
      <c r="J1588" s="363" t="s">
        <v>609</v>
      </c>
      <c r="K1588" s="364" t="s">
        <v>610</v>
      </c>
      <c r="L1588" s="363" t="s">
        <v>2341</v>
      </c>
      <c r="M1588" s="382">
        <v>44638</v>
      </c>
      <c r="N1588" s="70">
        <f t="shared" si="138"/>
        <v>3</v>
      </c>
      <c r="O1588" s="70">
        <f t="shared" si="139"/>
        <v>3</v>
      </c>
      <c r="P1588" s="135" t="str">
        <f t="shared" si="140"/>
        <v>Gastos_Gerais</v>
      </c>
    </row>
    <row r="1589" spans="1:16" ht="25.5" x14ac:dyDescent="0.2">
      <c r="A1589" s="374">
        <f t="shared" si="137"/>
        <v>1586</v>
      </c>
      <c r="B1589" s="358">
        <v>44638</v>
      </c>
      <c r="C1589" s="383">
        <v>44621</v>
      </c>
      <c r="D1589" s="360" t="s">
        <v>107</v>
      </c>
      <c r="E1589" s="360" t="s">
        <v>226</v>
      </c>
      <c r="F1589" s="361">
        <v>11.99</v>
      </c>
      <c r="G1589" s="360" t="s">
        <v>226</v>
      </c>
      <c r="H1589" s="360" t="s">
        <v>588</v>
      </c>
      <c r="I1589" s="364" t="s">
        <v>2156</v>
      </c>
      <c r="J1589" s="363" t="s">
        <v>609</v>
      </c>
      <c r="K1589" s="364" t="s">
        <v>610</v>
      </c>
      <c r="L1589" s="363" t="s">
        <v>2342</v>
      </c>
      <c r="M1589" s="382">
        <v>44638</v>
      </c>
      <c r="N1589" s="70">
        <f t="shared" si="138"/>
        <v>3</v>
      </c>
      <c r="O1589" s="70">
        <f t="shared" si="139"/>
        <v>3</v>
      </c>
      <c r="P1589" s="135" t="str">
        <f t="shared" si="140"/>
        <v>Gastos_Gerais</v>
      </c>
    </row>
    <row r="1590" spans="1:16" ht="25.5" x14ac:dyDescent="0.2">
      <c r="A1590" s="374">
        <f t="shared" si="137"/>
        <v>1587</v>
      </c>
      <c r="B1590" s="358">
        <v>44638</v>
      </c>
      <c r="C1590" s="383">
        <v>44621</v>
      </c>
      <c r="D1590" s="360" t="s">
        <v>107</v>
      </c>
      <c r="E1590" s="360" t="s">
        <v>226</v>
      </c>
      <c r="F1590" s="361">
        <v>27.46</v>
      </c>
      <c r="G1590" s="360" t="s">
        <v>226</v>
      </c>
      <c r="H1590" s="360" t="s">
        <v>123</v>
      </c>
      <c r="I1590" s="364" t="s">
        <v>2156</v>
      </c>
      <c r="J1590" s="363" t="s">
        <v>609</v>
      </c>
      <c r="K1590" s="364" t="s">
        <v>610</v>
      </c>
      <c r="L1590" s="363" t="s">
        <v>2343</v>
      </c>
      <c r="M1590" s="382">
        <v>44638</v>
      </c>
      <c r="N1590" s="70">
        <f t="shared" si="138"/>
        <v>3</v>
      </c>
      <c r="O1590" s="70">
        <f t="shared" si="139"/>
        <v>3</v>
      </c>
      <c r="P1590" s="135" t="str">
        <f t="shared" si="140"/>
        <v>Gastos_Gerais</v>
      </c>
    </row>
    <row r="1591" spans="1:16" ht="25.5" x14ac:dyDescent="0.2">
      <c r="A1591" s="374">
        <f t="shared" si="137"/>
        <v>1588</v>
      </c>
      <c r="B1591" s="358">
        <v>44638</v>
      </c>
      <c r="C1591" s="383">
        <v>44593</v>
      </c>
      <c r="D1591" s="360" t="s">
        <v>107</v>
      </c>
      <c r="E1591" s="360" t="s">
        <v>226</v>
      </c>
      <c r="F1591" s="361">
        <v>118.02</v>
      </c>
      <c r="G1591" s="360" t="s">
        <v>226</v>
      </c>
      <c r="H1591" s="360" t="s">
        <v>131</v>
      </c>
      <c r="I1591" s="364" t="s">
        <v>2156</v>
      </c>
      <c r="J1591" s="363" t="s">
        <v>609</v>
      </c>
      <c r="K1591" s="364" t="s">
        <v>610</v>
      </c>
      <c r="L1591" s="363" t="s">
        <v>2344</v>
      </c>
      <c r="M1591" s="382">
        <v>44638</v>
      </c>
      <c r="N1591" s="70">
        <f t="shared" si="138"/>
        <v>3</v>
      </c>
      <c r="O1591" s="70">
        <f t="shared" si="139"/>
        <v>2</v>
      </c>
      <c r="P1591" s="135" t="str">
        <f t="shared" si="140"/>
        <v>Gastos_Gerais</v>
      </c>
    </row>
    <row r="1592" spans="1:16" ht="25.5" x14ac:dyDescent="0.2">
      <c r="A1592" s="374">
        <f t="shared" si="137"/>
        <v>1589</v>
      </c>
      <c r="B1592" s="358">
        <v>44638</v>
      </c>
      <c r="C1592" s="383">
        <v>44621</v>
      </c>
      <c r="D1592" s="360" t="s">
        <v>107</v>
      </c>
      <c r="E1592" s="360" t="s">
        <v>226</v>
      </c>
      <c r="F1592" s="361">
        <v>129.99</v>
      </c>
      <c r="G1592" s="360" t="s">
        <v>226</v>
      </c>
      <c r="H1592" s="360" t="s">
        <v>128</v>
      </c>
      <c r="I1592" s="364" t="s">
        <v>543</v>
      </c>
      <c r="J1592" s="363" t="s">
        <v>609</v>
      </c>
      <c r="K1592" s="364" t="s">
        <v>610</v>
      </c>
      <c r="L1592" s="363" t="s">
        <v>2345</v>
      </c>
      <c r="M1592" s="382">
        <v>44638</v>
      </c>
      <c r="N1592" s="70">
        <f t="shared" si="138"/>
        <v>3</v>
      </c>
      <c r="O1592" s="70">
        <f t="shared" si="139"/>
        <v>3</v>
      </c>
      <c r="P1592" s="135" t="str">
        <f t="shared" si="140"/>
        <v>Gastos_Gerais</v>
      </c>
    </row>
    <row r="1593" spans="1:16" ht="25.5" x14ac:dyDescent="0.2">
      <c r="A1593" s="374">
        <f t="shared" ref="A1593:A1652" si="141">IF(B1593="","",ROW()-ROW($A$3))</f>
        <v>1590</v>
      </c>
      <c r="B1593" s="358">
        <v>44638</v>
      </c>
      <c r="C1593" s="383">
        <v>44621</v>
      </c>
      <c r="D1593" s="360" t="s">
        <v>107</v>
      </c>
      <c r="E1593" s="360" t="s">
        <v>230</v>
      </c>
      <c r="F1593" s="361">
        <v>771.99</v>
      </c>
      <c r="G1593" s="360" t="s">
        <v>763</v>
      </c>
      <c r="H1593" s="360" t="s">
        <v>131</v>
      </c>
      <c r="I1593" s="364" t="s">
        <v>2156</v>
      </c>
      <c r="J1593" s="363" t="s">
        <v>609</v>
      </c>
      <c r="K1593" s="364" t="s">
        <v>610</v>
      </c>
      <c r="L1593" s="363" t="s">
        <v>2346</v>
      </c>
      <c r="M1593" s="382">
        <v>44638</v>
      </c>
      <c r="N1593" s="70">
        <f t="shared" si="138"/>
        <v>3</v>
      </c>
      <c r="O1593" s="70">
        <f t="shared" si="139"/>
        <v>3</v>
      </c>
      <c r="P1593" s="135" t="str">
        <f t="shared" si="140"/>
        <v>Gastos_Gerais</v>
      </c>
    </row>
    <row r="1594" spans="1:16" ht="25.5" x14ac:dyDescent="0.2">
      <c r="A1594" s="374">
        <f t="shared" si="141"/>
        <v>1591</v>
      </c>
      <c r="B1594" s="358">
        <v>44638</v>
      </c>
      <c r="C1594" s="383">
        <v>44621</v>
      </c>
      <c r="D1594" s="360" t="s">
        <v>107</v>
      </c>
      <c r="E1594" s="360" t="s">
        <v>230</v>
      </c>
      <c r="F1594" s="361">
        <v>771.99</v>
      </c>
      <c r="G1594" s="360" t="s">
        <v>763</v>
      </c>
      <c r="H1594" s="360" t="s">
        <v>588</v>
      </c>
      <c r="I1594" s="364" t="s">
        <v>2156</v>
      </c>
      <c r="J1594" s="363" t="s">
        <v>609</v>
      </c>
      <c r="K1594" s="364" t="s">
        <v>610</v>
      </c>
      <c r="L1594" s="363" t="s">
        <v>2347</v>
      </c>
      <c r="M1594" s="382">
        <v>44638</v>
      </c>
      <c r="N1594" s="70">
        <f t="shared" si="138"/>
        <v>3</v>
      </c>
      <c r="O1594" s="70">
        <f t="shared" si="139"/>
        <v>3</v>
      </c>
      <c r="P1594" s="135" t="str">
        <f t="shared" si="140"/>
        <v>Gastos_Gerais</v>
      </c>
    </row>
    <row r="1595" spans="1:16" ht="25.5" x14ac:dyDescent="0.2">
      <c r="A1595" s="374">
        <f t="shared" si="141"/>
        <v>1592</v>
      </c>
      <c r="B1595" s="358">
        <v>44638</v>
      </c>
      <c r="C1595" s="383">
        <v>44621</v>
      </c>
      <c r="D1595" s="360" t="s">
        <v>107</v>
      </c>
      <c r="E1595" s="360" t="s">
        <v>230</v>
      </c>
      <c r="F1595" s="361">
        <v>771.99</v>
      </c>
      <c r="G1595" s="360" t="s">
        <v>763</v>
      </c>
      <c r="H1595" s="360" t="s">
        <v>123</v>
      </c>
      <c r="I1595" s="364" t="s">
        <v>2156</v>
      </c>
      <c r="J1595" s="363" t="s">
        <v>609</v>
      </c>
      <c r="K1595" s="364" t="s">
        <v>610</v>
      </c>
      <c r="L1595" s="363" t="s">
        <v>2348</v>
      </c>
      <c r="M1595" s="382">
        <v>44638</v>
      </c>
      <c r="N1595" s="70">
        <f t="shared" si="138"/>
        <v>3</v>
      </c>
      <c r="O1595" s="70">
        <f t="shared" si="139"/>
        <v>3</v>
      </c>
      <c r="P1595" s="135" t="str">
        <f t="shared" si="140"/>
        <v>Gastos_Gerais</v>
      </c>
    </row>
    <row r="1596" spans="1:16" ht="25.5" x14ac:dyDescent="0.2">
      <c r="A1596" s="374">
        <f t="shared" si="141"/>
        <v>1593</v>
      </c>
      <c r="B1596" s="358">
        <v>44638</v>
      </c>
      <c r="C1596" s="383">
        <v>44621</v>
      </c>
      <c r="D1596" s="360" t="s">
        <v>107</v>
      </c>
      <c r="E1596" s="360" t="s">
        <v>222</v>
      </c>
      <c r="F1596" s="361">
        <v>2405.25</v>
      </c>
      <c r="G1596" s="360" t="s">
        <v>647</v>
      </c>
      <c r="H1596" s="360" t="s">
        <v>130</v>
      </c>
      <c r="I1596" s="364" t="s">
        <v>1953</v>
      </c>
      <c r="J1596" s="363" t="s">
        <v>609</v>
      </c>
      <c r="K1596" s="364" t="s">
        <v>420</v>
      </c>
      <c r="L1596" s="363">
        <v>75006376</v>
      </c>
      <c r="M1596" s="382">
        <v>44638</v>
      </c>
      <c r="N1596" s="70">
        <f t="shared" si="138"/>
        <v>3</v>
      </c>
      <c r="O1596" s="70">
        <f t="shared" si="139"/>
        <v>3</v>
      </c>
      <c r="P1596" s="135" t="str">
        <f t="shared" si="140"/>
        <v>Gastos_Gerais</v>
      </c>
    </row>
    <row r="1597" spans="1:16" ht="25.5" x14ac:dyDescent="0.2">
      <c r="A1597" s="374">
        <f t="shared" si="141"/>
        <v>1594</v>
      </c>
      <c r="B1597" s="358">
        <v>44638</v>
      </c>
      <c r="C1597" s="383">
        <v>44621</v>
      </c>
      <c r="D1597" s="360" t="s">
        <v>107</v>
      </c>
      <c r="E1597" s="360" t="s">
        <v>224</v>
      </c>
      <c r="F1597" s="361">
        <v>2387.3000000000002</v>
      </c>
      <c r="G1597" s="360" t="s">
        <v>1966</v>
      </c>
      <c r="H1597" s="360" t="s">
        <v>130</v>
      </c>
      <c r="I1597" s="364" t="s">
        <v>899</v>
      </c>
      <c r="J1597" s="363" t="s">
        <v>609</v>
      </c>
      <c r="K1597" s="364" t="s">
        <v>610</v>
      </c>
      <c r="L1597" s="363" t="s">
        <v>2349</v>
      </c>
      <c r="M1597" s="382">
        <v>44638</v>
      </c>
      <c r="N1597" s="70">
        <f t="shared" si="138"/>
        <v>3</v>
      </c>
      <c r="O1597" s="70">
        <f t="shared" si="139"/>
        <v>3</v>
      </c>
      <c r="P1597" s="135" t="str">
        <f t="shared" si="140"/>
        <v>Gastos_Gerais</v>
      </c>
    </row>
    <row r="1598" spans="1:16" ht="25.5" x14ac:dyDescent="0.2">
      <c r="A1598" s="374">
        <f t="shared" si="141"/>
        <v>1595</v>
      </c>
      <c r="B1598" s="358">
        <v>44638</v>
      </c>
      <c r="C1598" s="383">
        <v>44621</v>
      </c>
      <c r="D1598" s="360" t="s">
        <v>107</v>
      </c>
      <c r="E1598" s="360" t="s">
        <v>334</v>
      </c>
      <c r="F1598" s="361">
        <v>34.799999999999997</v>
      </c>
      <c r="G1598" s="360" t="s">
        <v>2350</v>
      </c>
      <c r="H1598" s="360" t="s">
        <v>128</v>
      </c>
      <c r="I1598" s="364" t="s">
        <v>2264</v>
      </c>
      <c r="J1598" s="363" t="s">
        <v>629</v>
      </c>
      <c r="K1598" s="364" t="s">
        <v>672</v>
      </c>
      <c r="L1598" s="363" t="s">
        <v>2351</v>
      </c>
      <c r="M1598" s="382">
        <v>44638</v>
      </c>
      <c r="N1598" s="70">
        <f t="shared" si="138"/>
        <v>3</v>
      </c>
      <c r="O1598" s="70">
        <f t="shared" si="139"/>
        <v>3</v>
      </c>
      <c r="P1598" s="135" t="str">
        <f t="shared" si="140"/>
        <v>Gastos_Gerais</v>
      </c>
    </row>
    <row r="1599" spans="1:16" ht="25.5" x14ac:dyDescent="0.2">
      <c r="A1599" s="374">
        <f t="shared" si="141"/>
        <v>1596</v>
      </c>
      <c r="B1599" s="358">
        <v>44638</v>
      </c>
      <c r="C1599" s="383">
        <v>44621</v>
      </c>
      <c r="D1599" s="360" t="s">
        <v>107</v>
      </c>
      <c r="E1599" s="360" t="s">
        <v>324</v>
      </c>
      <c r="F1599" s="361">
        <v>3071.01</v>
      </c>
      <c r="G1599" s="360" t="s">
        <v>2352</v>
      </c>
      <c r="H1599" s="360" t="s">
        <v>123</v>
      </c>
      <c r="I1599" s="364" t="s">
        <v>799</v>
      </c>
      <c r="J1599" s="363" t="s">
        <v>848</v>
      </c>
      <c r="K1599" s="364" t="s">
        <v>848</v>
      </c>
      <c r="L1599" s="363" t="s">
        <v>553</v>
      </c>
      <c r="M1599" s="382">
        <v>44638</v>
      </c>
      <c r="N1599" s="70">
        <f t="shared" si="138"/>
        <v>3</v>
      </c>
      <c r="O1599" s="70">
        <f t="shared" si="139"/>
        <v>3</v>
      </c>
      <c r="P1599" s="135" t="str">
        <f t="shared" si="140"/>
        <v>Gastos_Gerais</v>
      </c>
    </row>
    <row r="1600" spans="1:16" ht="25.5" x14ac:dyDescent="0.2">
      <c r="A1600" s="374">
        <f t="shared" si="141"/>
        <v>1597</v>
      </c>
      <c r="B1600" s="358">
        <v>44638</v>
      </c>
      <c r="C1600" s="383">
        <v>44621</v>
      </c>
      <c r="D1600" s="360" t="s">
        <v>107</v>
      </c>
      <c r="E1600" s="360" t="s">
        <v>324</v>
      </c>
      <c r="F1600" s="361">
        <v>3071.01</v>
      </c>
      <c r="G1600" s="360" t="s">
        <v>2352</v>
      </c>
      <c r="H1600" s="360" t="s">
        <v>123</v>
      </c>
      <c r="I1600" s="364" t="s">
        <v>799</v>
      </c>
      <c r="J1600" s="363" t="s">
        <v>848</v>
      </c>
      <c r="K1600" s="364" t="s">
        <v>848</v>
      </c>
      <c r="L1600" s="363" t="s">
        <v>553</v>
      </c>
      <c r="M1600" s="382">
        <v>44638</v>
      </c>
      <c r="N1600" s="70">
        <f t="shared" si="138"/>
        <v>3</v>
      </c>
      <c r="O1600" s="70">
        <f t="shared" si="139"/>
        <v>3</v>
      </c>
      <c r="P1600" s="135" t="str">
        <f t="shared" si="140"/>
        <v>Gastos_Gerais</v>
      </c>
    </row>
    <row r="1601" spans="1:16" ht="25.5" x14ac:dyDescent="0.2">
      <c r="A1601" s="374">
        <f t="shared" si="141"/>
        <v>1598</v>
      </c>
      <c r="B1601" s="358">
        <v>44638</v>
      </c>
      <c r="C1601" s="383">
        <v>44621</v>
      </c>
      <c r="D1601" s="360" t="s">
        <v>107</v>
      </c>
      <c r="E1601" s="360" t="s">
        <v>324</v>
      </c>
      <c r="F1601" s="361">
        <v>3071.01</v>
      </c>
      <c r="G1601" s="360" t="s">
        <v>2352</v>
      </c>
      <c r="H1601" s="360" t="s">
        <v>127</v>
      </c>
      <c r="I1601" s="364" t="s">
        <v>799</v>
      </c>
      <c r="J1601" s="363" t="s">
        <v>848</v>
      </c>
      <c r="K1601" s="364" t="s">
        <v>848</v>
      </c>
      <c r="L1601" s="363" t="s">
        <v>553</v>
      </c>
      <c r="M1601" s="382">
        <v>44638</v>
      </c>
      <c r="N1601" s="70">
        <f t="shared" si="138"/>
        <v>3</v>
      </c>
      <c r="O1601" s="70">
        <f t="shared" si="139"/>
        <v>3</v>
      </c>
      <c r="P1601" s="135" t="str">
        <f t="shared" si="140"/>
        <v>Gastos_Gerais</v>
      </c>
    </row>
    <row r="1602" spans="1:16" ht="25.5" x14ac:dyDescent="0.2">
      <c r="A1602" s="374">
        <f t="shared" si="141"/>
        <v>1599</v>
      </c>
      <c r="B1602" s="358">
        <v>44638</v>
      </c>
      <c r="C1602" s="383">
        <v>44621</v>
      </c>
      <c r="D1602" s="360" t="s">
        <v>107</v>
      </c>
      <c r="E1602" s="360" t="s">
        <v>324</v>
      </c>
      <c r="F1602" s="361">
        <v>3071.01</v>
      </c>
      <c r="G1602" s="360" t="s">
        <v>2352</v>
      </c>
      <c r="H1602" s="360" t="s">
        <v>127</v>
      </c>
      <c r="I1602" s="364" t="s">
        <v>799</v>
      </c>
      <c r="J1602" s="363" t="s">
        <v>848</v>
      </c>
      <c r="K1602" s="364" t="s">
        <v>848</v>
      </c>
      <c r="L1602" s="363" t="s">
        <v>553</v>
      </c>
      <c r="M1602" s="382">
        <v>44638</v>
      </c>
      <c r="N1602" s="70">
        <f t="shared" si="138"/>
        <v>3</v>
      </c>
      <c r="O1602" s="70">
        <f t="shared" si="139"/>
        <v>3</v>
      </c>
      <c r="P1602" s="135" t="str">
        <f t="shared" si="140"/>
        <v>Gastos_Gerais</v>
      </c>
    </row>
    <row r="1603" spans="1:16" ht="25.5" x14ac:dyDescent="0.2">
      <c r="A1603" s="374">
        <f t="shared" si="141"/>
        <v>1600</v>
      </c>
      <c r="B1603" s="358">
        <v>44638</v>
      </c>
      <c r="C1603" s="383">
        <v>44621</v>
      </c>
      <c r="D1603" s="360" t="s">
        <v>107</v>
      </c>
      <c r="E1603" s="360" t="s">
        <v>324</v>
      </c>
      <c r="F1603" s="361">
        <v>3071.01</v>
      </c>
      <c r="G1603" s="360" t="s">
        <v>2352</v>
      </c>
      <c r="H1603" s="360" t="s">
        <v>546</v>
      </c>
      <c r="I1603" s="364" t="s">
        <v>799</v>
      </c>
      <c r="J1603" s="363" t="s">
        <v>848</v>
      </c>
      <c r="K1603" s="364" t="s">
        <v>848</v>
      </c>
      <c r="L1603" s="363" t="s">
        <v>553</v>
      </c>
      <c r="M1603" s="382">
        <v>44638</v>
      </c>
      <c r="N1603" s="70">
        <f t="shared" si="138"/>
        <v>3</v>
      </c>
      <c r="O1603" s="70">
        <f t="shared" si="139"/>
        <v>3</v>
      </c>
      <c r="P1603" s="135" t="str">
        <f t="shared" si="140"/>
        <v>Gastos_Gerais</v>
      </c>
    </row>
    <row r="1604" spans="1:16" ht="25.5" x14ac:dyDescent="0.2">
      <c r="A1604" s="374">
        <f t="shared" si="141"/>
        <v>1601</v>
      </c>
      <c r="B1604" s="358">
        <v>44638</v>
      </c>
      <c r="C1604" s="383">
        <v>44621</v>
      </c>
      <c r="D1604" s="360" t="s">
        <v>107</v>
      </c>
      <c r="E1604" s="360" t="s">
        <v>324</v>
      </c>
      <c r="F1604" s="361">
        <v>3071.01</v>
      </c>
      <c r="G1604" s="360" t="s">
        <v>2352</v>
      </c>
      <c r="H1604" s="360" t="s">
        <v>546</v>
      </c>
      <c r="I1604" s="364" t="s">
        <v>799</v>
      </c>
      <c r="J1604" s="363" t="s">
        <v>848</v>
      </c>
      <c r="K1604" s="364" t="s">
        <v>848</v>
      </c>
      <c r="L1604" s="363" t="s">
        <v>553</v>
      </c>
      <c r="M1604" s="382">
        <v>44638</v>
      </c>
      <c r="N1604" s="70">
        <f t="shared" si="138"/>
        <v>3</v>
      </c>
      <c r="O1604" s="70">
        <f t="shared" si="139"/>
        <v>3</v>
      </c>
      <c r="P1604" s="135" t="str">
        <f t="shared" si="140"/>
        <v>Gastos_Gerais</v>
      </c>
    </row>
    <row r="1605" spans="1:16" ht="25.5" x14ac:dyDescent="0.2">
      <c r="A1605" s="374">
        <f t="shared" si="141"/>
        <v>1602</v>
      </c>
      <c r="B1605" s="358">
        <v>44638</v>
      </c>
      <c r="C1605" s="383">
        <v>44621</v>
      </c>
      <c r="D1605" s="360" t="s">
        <v>107</v>
      </c>
      <c r="E1605" s="360" t="s">
        <v>324</v>
      </c>
      <c r="F1605" s="361">
        <v>3071.01</v>
      </c>
      <c r="G1605" s="360" t="s">
        <v>2352</v>
      </c>
      <c r="H1605" s="360" t="s">
        <v>588</v>
      </c>
      <c r="I1605" s="364" t="s">
        <v>799</v>
      </c>
      <c r="J1605" s="363" t="s">
        <v>848</v>
      </c>
      <c r="K1605" s="364" t="s">
        <v>848</v>
      </c>
      <c r="L1605" s="363" t="s">
        <v>553</v>
      </c>
      <c r="M1605" s="382">
        <v>44638</v>
      </c>
      <c r="N1605" s="70">
        <f t="shared" ref="N1605:N1660" si="142">IF(B1605=0,0,IF(YEAR(B1605)=$O$1,MONTH(B1605)-$N$1+1,(YEAR(B1605)-$O$1)*12-$N$1+1+MONTH(B1605)))</f>
        <v>3</v>
      </c>
      <c r="O1605" s="70">
        <f t="shared" ref="O1605:O1660" si="143">IF(C1605=0,0,IF(YEAR(C1605)=$O$1,MONTH(C1605)-$N$1+1,(YEAR(C1605)-$O$1)*12-$N$1+1+MONTH(C1605)))</f>
        <v>3</v>
      </c>
      <c r="P1605" s="135" t="str">
        <f t="shared" ref="P1605:P1660" si="144">SUBSTITUTE(D1605," ","_")</f>
        <v>Gastos_Gerais</v>
      </c>
    </row>
    <row r="1606" spans="1:16" ht="25.5" x14ac:dyDescent="0.2">
      <c r="A1606" s="374">
        <f t="shared" si="141"/>
        <v>1603</v>
      </c>
      <c r="B1606" s="358">
        <v>44638</v>
      </c>
      <c r="C1606" s="383">
        <v>44621</v>
      </c>
      <c r="D1606" s="360" t="s">
        <v>107</v>
      </c>
      <c r="E1606" s="360" t="s">
        <v>324</v>
      </c>
      <c r="F1606" s="361">
        <v>3071.01</v>
      </c>
      <c r="G1606" s="360" t="s">
        <v>2352</v>
      </c>
      <c r="H1606" s="360" t="s">
        <v>131</v>
      </c>
      <c r="I1606" s="364" t="s">
        <v>799</v>
      </c>
      <c r="J1606" s="363" t="s">
        <v>848</v>
      </c>
      <c r="K1606" s="364" t="s">
        <v>848</v>
      </c>
      <c r="L1606" s="363" t="s">
        <v>553</v>
      </c>
      <c r="M1606" s="382">
        <v>44638</v>
      </c>
      <c r="N1606" s="70">
        <f t="shared" si="142"/>
        <v>3</v>
      </c>
      <c r="O1606" s="70">
        <f t="shared" si="143"/>
        <v>3</v>
      </c>
      <c r="P1606" s="135" t="str">
        <f t="shared" si="144"/>
        <v>Gastos_Gerais</v>
      </c>
    </row>
    <row r="1607" spans="1:16" ht="25.5" x14ac:dyDescent="0.2">
      <c r="A1607" s="374">
        <f t="shared" si="141"/>
        <v>1604</v>
      </c>
      <c r="B1607" s="358">
        <v>44638</v>
      </c>
      <c r="C1607" s="383">
        <v>44621</v>
      </c>
      <c r="D1607" s="360" t="s">
        <v>107</v>
      </c>
      <c r="E1607" s="360" t="s">
        <v>324</v>
      </c>
      <c r="F1607" s="361">
        <v>3071.01</v>
      </c>
      <c r="G1607" s="360" t="s">
        <v>2352</v>
      </c>
      <c r="H1607" s="360" t="s">
        <v>128</v>
      </c>
      <c r="I1607" s="364" t="s">
        <v>799</v>
      </c>
      <c r="J1607" s="363" t="s">
        <v>848</v>
      </c>
      <c r="K1607" s="364" t="s">
        <v>848</v>
      </c>
      <c r="L1607" s="363" t="s">
        <v>553</v>
      </c>
      <c r="M1607" s="382">
        <v>44638</v>
      </c>
      <c r="N1607" s="70">
        <f t="shared" si="142"/>
        <v>3</v>
      </c>
      <c r="O1607" s="70">
        <f t="shared" si="143"/>
        <v>3</v>
      </c>
      <c r="P1607" s="135" t="str">
        <f t="shared" si="144"/>
        <v>Gastos_Gerais</v>
      </c>
    </row>
    <row r="1608" spans="1:16" ht="25.5" x14ac:dyDescent="0.2">
      <c r="A1608" s="374">
        <f t="shared" si="141"/>
        <v>1605</v>
      </c>
      <c r="B1608" s="358">
        <v>44638</v>
      </c>
      <c r="C1608" s="383">
        <v>44621</v>
      </c>
      <c r="D1608" s="360" t="s">
        <v>107</v>
      </c>
      <c r="E1608" s="360" t="s">
        <v>324</v>
      </c>
      <c r="F1608" s="361">
        <v>3071.01</v>
      </c>
      <c r="G1608" s="360" t="s">
        <v>2352</v>
      </c>
      <c r="H1608" s="360" t="s">
        <v>121</v>
      </c>
      <c r="I1608" s="364" t="s">
        <v>799</v>
      </c>
      <c r="J1608" s="363" t="s">
        <v>848</v>
      </c>
      <c r="K1608" s="364" t="s">
        <v>848</v>
      </c>
      <c r="L1608" s="363" t="s">
        <v>553</v>
      </c>
      <c r="M1608" s="382">
        <v>44638</v>
      </c>
      <c r="N1608" s="70">
        <f t="shared" si="142"/>
        <v>3</v>
      </c>
      <c r="O1608" s="70">
        <f t="shared" si="143"/>
        <v>3</v>
      </c>
      <c r="P1608" s="135" t="str">
        <f t="shared" si="144"/>
        <v>Gastos_Gerais</v>
      </c>
    </row>
    <row r="1609" spans="1:16" ht="25.5" x14ac:dyDescent="0.2">
      <c r="A1609" s="374">
        <f t="shared" si="141"/>
        <v>1606</v>
      </c>
      <c r="B1609" s="358">
        <v>44638</v>
      </c>
      <c r="C1609" s="383">
        <v>44621</v>
      </c>
      <c r="D1609" s="360" t="s">
        <v>107</v>
      </c>
      <c r="E1609" s="360" t="s">
        <v>324</v>
      </c>
      <c r="F1609" s="361">
        <v>3071.01</v>
      </c>
      <c r="G1609" s="360" t="s">
        <v>2352</v>
      </c>
      <c r="H1609" s="360" t="s">
        <v>122</v>
      </c>
      <c r="I1609" s="364" t="s">
        <v>799</v>
      </c>
      <c r="J1609" s="363" t="s">
        <v>848</v>
      </c>
      <c r="K1609" s="364" t="s">
        <v>848</v>
      </c>
      <c r="L1609" s="363" t="s">
        <v>553</v>
      </c>
      <c r="M1609" s="382">
        <v>44638</v>
      </c>
      <c r="N1609" s="70">
        <f t="shared" si="142"/>
        <v>3</v>
      </c>
      <c r="O1609" s="70">
        <f t="shared" si="143"/>
        <v>3</v>
      </c>
      <c r="P1609" s="135" t="str">
        <f t="shared" si="144"/>
        <v>Gastos_Gerais</v>
      </c>
    </row>
    <row r="1610" spans="1:16" ht="25.5" x14ac:dyDescent="0.2">
      <c r="A1610" s="374">
        <f t="shared" si="141"/>
        <v>1607</v>
      </c>
      <c r="B1610" s="358">
        <v>44638</v>
      </c>
      <c r="C1610" s="383">
        <v>44621</v>
      </c>
      <c r="D1610" s="360" t="s">
        <v>107</v>
      </c>
      <c r="E1610" s="360" t="s">
        <v>324</v>
      </c>
      <c r="F1610" s="361">
        <v>3071.01</v>
      </c>
      <c r="G1610" s="360" t="s">
        <v>2352</v>
      </c>
      <c r="H1610" s="360" t="s">
        <v>130</v>
      </c>
      <c r="I1610" s="364" t="s">
        <v>799</v>
      </c>
      <c r="J1610" s="363" t="s">
        <v>848</v>
      </c>
      <c r="K1610" s="364" t="s">
        <v>848</v>
      </c>
      <c r="L1610" s="363" t="s">
        <v>553</v>
      </c>
      <c r="M1610" s="382">
        <v>44638</v>
      </c>
      <c r="N1610" s="70">
        <f t="shared" si="142"/>
        <v>3</v>
      </c>
      <c r="O1610" s="70">
        <f t="shared" si="143"/>
        <v>3</v>
      </c>
      <c r="P1610" s="135" t="str">
        <f t="shared" si="144"/>
        <v>Gastos_Gerais</v>
      </c>
    </row>
    <row r="1611" spans="1:16" ht="25.5" x14ac:dyDescent="0.2">
      <c r="A1611" s="374">
        <f t="shared" si="141"/>
        <v>1608</v>
      </c>
      <c r="B1611" s="358">
        <v>44638</v>
      </c>
      <c r="C1611" s="383">
        <v>44621</v>
      </c>
      <c r="D1611" s="360" t="s">
        <v>107</v>
      </c>
      <c r="E1611" s="360" t="s">
        <v>324</v>
      </c>
      <c r="F1611" s="361">
        <v>3071.01</v>
      </c>
      <c r="G1611" s="360" t="s">
        <v>2352</v>
      </c>
      <c r="H1611" s="360" t="s">
        <v>132</v>
      </c>
      <c r="I1611" s="364" t="s">
        <v>799</v>
      </c>
      <c r="J1611" s="363" t="s">
        <v>848</v>
      </c>
      <c r="K1611" s="364" t="s">
        <v>848</v>
      </c>
      <c r="L1611" s="363" t="s">
        <v>553</v>
      </c>
      <c r="M1611" s="382">
        <v>44638</v>
      </c>
      <c r="N1611" s="70">
        <f t="shared" si="142"/>
        <v>3</v>
      </c>
      <c r="O1611" s="70">
        <f t="shared" si="143"/>
        <v>3</v>
      </c>
      <c r="P1611" s="135" t="str">
        <f t="shared" si="144"/>
        <v>Gastos_Gerais</v>
      </c>
    </row>
    <row r="1612" spans="1:16" ht="25.5" x14ac:dyDescent="0.2">
      <c r="A1612" s="374">
        <f t="shared" si="141"/>
        <v>1609</v>
      </c>
      <c r="B1612" s="358">
        <v>44638</v>
      </c>
      <c r="C1612" s="383">
        <v>44621</v>
      </c>
      <c r="D1612" s="360" t="s">
        <v>107</v>
      </c>
      <c r="E1612" s="360" t="s">
        <v>324</v>
      </c>
      <c r="F1612" s="361">
        <v>3071.01</v>
      </c>
      <c r="G1612" s="360" t="s">
        <v>2352</v>
      </c>
      <c r="H1612" s="360" t="s">
        <v>124</v>
      </c>
      <c r="I1612" s="364" t="s">
        <v>799</v>
      </c>
      <c r="J1612" s="363" t="s">
        <v>848</v>
      </c>
      <c r="K1612" s="364" t="s">
        <v>848</v>
      </c>
      <c r="L1612" s="363" t="s">
        <v>553</v>
      </c>
      <c r="M1612" s="382">
        <v>44638</v>
      </c>
      <c r="N1612" s="70">
        <f t="shared" si="142"/>
        <v>3</v>
      </c>
      <c r="O1612" s="70">
        <f t="shared" si="143"/>
        <v>3</v>
      </c>
      <c r="P1612" s="135" t="str">
        <f t="shared" si="144"/>
        <v>Gastos_Gerais</v>
      </c>
    </row>
    <row r="1613" spans="1:16" ht="25.5" x14ac:dyDescent="0.2">
      <c r="A1613" s="374">
        <f t="shared" si="141"/>
        <v>1610</v>
      </c>
      <c r="B1613" s="358">
        <v>44638</v>
      </c>
      <c r="C1613" s="383">
        <v>44621</v>
      </c>
      <c r="D1613" s="360" t="s">
        <v>107</v>
      </c>
      <c r="E1613" s="360" t="s">
        <v>324</v>
      </c>
      <c r="F1613" s="361">
        <v>3071.01</v>
      </c>
      <c r="G1613" s="360" t="s">
        <v>2352</v>
      </c>
      <c r="H1613" s="360" t="s">
        <v>126</v>
      </c>
      <c r="I1613" s="364" t="s">
        <v>799</v>
      </c>
      <c r="J1613" s="363" t="s">
        <v>848</v>
      </c>
      <c r="K1613" s="364" t="s">
        <v>848</v>
      </c>
      <c r="L1613" s="363" t="s">
        <v>553</v>
      </c>
      <c r="M1613" s="382">
        <v>44638</v>
      </c>
      <c r="N1613" s="70">
        <f t="shared" si="142"/>
        <v>3</v>
      </c>
      <c r="O1613" s="70">
        <f t="shared" si="143"/>
        <v>3</v>
      </c>
      <c r="P1613" s="135" t="str">
        <f t="shared" si="144"/>
        <v>Gastos_Gerais</v>
      </c>
    </row>
    <row r="1614" spans="1:16" ht="25.5" x14ac:dyDescent="0.2">
      <c r="A1614" s="374">
        <f t="shared" si="141"/>
        <v>1611</v>
      </c>
      <c r="B1614" s="358">
        <v>44638</v>
      </c>
      <c r="C1614" s="383">
        <v>44621</v>
      </c>
      <c r="D1614" s="360" t="s">
        <v>107</v>
      </c>
      <c r="E1614" s="360" t="s">
        <v>324</v>
      </c>
      <c r="F1614" s="361">
        <v>2406.7399999999998</v>
      </c>
      <c r="G1614" s="360" t="s">
        <v>2353</v>
      </c>
      <c r="H1614" s="360" t="s">
        <v>126</v>
      </c>
      <c r="I1614" s="364" t="s">
        <v>799</v>
      </c>
      <c r="J1614" s="363" t="s">
        <v>848</v>
      </c>
      <c r="K1614" s="364" t="s">
        <v>848</v>
      </c>
      <c r="L1614" s="363" t="s">
        <v>553</v>
      </c>
      <c r="M1614" s="382">
        <v>44638</v>
      </c>
      <c r="N1614" s="70">
        <f t="shared" si="142"/>
        <v>3</v>
      </c>
      <c r="O1614" s="70">
        <f t="shared" si="143"/>
        <v>3</v>
      </c>
      <c r="P1614" s="135" t="str">
        <f t="shared" si="144"/>
        <v>Gastos_Gerais</v>
      </c>
    </row>
    <row r="1615" spans="1:16" ht="25.5" x14ac:dyDescent="0.2">
      <c r="A1615" s="374">
        <f t="shared" si="141"/>
        <v>1612</v>
      </c>
      <c r="B1615" s="358">
        <v>44638</v>
      </c>
      <c r="C1615" s="383">
        <v>44621</v>
      </c>
      <c r="D1615" s="360" t="s">
        <v>107</v>
      </c>
      <c r="E1615" s="360" t="s">
        <v>324</v>
      </c>
      <c r="F1615" s="361">
        <v>135.94999999999999</v>
      </c>
      <c r="G1615" s="360" t="s">
        <v>2354</v>
      </c>
      <c r="H1615" s="360" t="s">
        <v>126</v>
      </c>
      <c r="I1615" s="364" t="s">
        <v>799</v>
      </c>
      <c r="J1615" s="363" t="s">
        <v>848</v>
      </c>
      <c r="K1615" s="364" t="s">
        <v>848</v>
      </c>
      <c r="L1615" s="363" t="s">
        <v>553</v>
      </c>
      <c r="M1615" s="382">
        <v>44638</v>
      </c>
      <c r="N1615" s="70">
        <f t="shared" si="142"/>
        <v>3</v>
      </c>
      <c r="O1615" s="70">
        <f t="shared" si="143"/>
        <v>3</v>
      </c>
      <c r="P1615" s="135" t="str">
        <f t="shared" si="144"/>
        <v>Gastos_Gerais</v>
      </c>
    </row>
    <row r="1616" spans="1:16" ht="25.5" x14ac:dyDescent="0.2">
      <c r="A1616" s="374">
        <f t="shared" si="141"/>
        <v>1613</v>
      </c>
      <c r="B1616" s="358">
        <v>44638</v>
      </c>
      <c r="C1616" s="383">
        <v>44621</v>
      </c>
      <c r="D1616" s="360" t="s">
        <v>107</v>
      </c>
      <c r="E1616" s="360" t="s">
        <v>324</v>
      </c>
      <c r="F1616" s="361">
        <v>2406.7399999999998</v>
      </c>
      <c r="G1616" s="360" t="s">
        <v>2353</v>
      </c>
      <c r="H1616" s="360" t="s">
        <v>131</v>
      </c>
      <c r="I1616" s="364" t="s">
        <v>799</v>
      </c>
      <c r="J1616" s="363" t="s">
        <v>848</v>
      </c>
      <c r="K1616" s="364" t="s">
        <v>848</v>
      </c>
      <c r="L1616" s="363" t="s">
        <v>553</v>
      </c>
      <c r="M1616" s="382">
        <v>44638</v>
      </c>
      <c r="N1616" s="70">
        <f t="shared" si="142"/>
        <v>3</v>
      </c>
      <c r="O1616" s="70">
        <f t="shared" si="143"/>
        <v>3</v>
      </c>
      <c r="P1616" s="135" t="str">
        <f t="shared" si="144"/>
        <v>Gastos_Gerais</v>
      </c>
    </row>
    <row r="1617" spans="1:16" ht="25.5" x14ac:dyDescent="0.2">
      <c r="A1617" s="374">
        <f t="shared" si="141"/>
        <v>1614</v>
      </c>
      <c r="B1617" s="358">
        <v>44638</v>
      </c>
      <c r="C1617" s="383">
        <v>44621</v>
      </c>
      <c r="D1617" s="360" t="s">
        <v>107</v>
      </c>
      <c r="E1617" s="360" t="s">
        <v>324</v>
      </c>
      <c r="F1617" s="361">
        <v>135.94999999999999</v>
      </c>
      <c r="G1617" s="360" t="s">
        <v>2354</v>
      </c>
      <c r="H1617" s="360" t="s">
        <v>131</v>
      </c>
      <c r="I1617" s="364" t="s">
        <v>799</v>
      </c>
      <c r="J1617" s="363" t="s">
        <v>848</v>
      </c>
      <c r="K1617" s="364" t="s">
        <v>848</v>
      </c>
      <c r="L1617" s="363" t="s">
        <v>553</v>
      </c>
      <c r="M1617" s="382">
        <v>44638</v>
      </c>
      <c r="N1617" s="70">
        <f t="shared" si="142"/>
        <v>3</v>
      </c>
      <c r="O1617" s="70">
        <f t="shared" si="143"/>
        <v>3</v>
      </c>
      <c r="P1617" s="135" t="str">
        <f t="shared" si="144"/>
        <v>Gastos_Gerais</v>
      </c>
    </row>
    <row r="1618" spans="1:16" ht="25.5" x14ac:dyDescent="0.2">
      <c r="A1618" s="374">
        <f t="shared" si="141"/>
        <v>1615</v>
      </c>
      <c r="B1618" s="358">
        <v>44638</v>
      </c>
      <c r="C1618" s="383">
        <v>44621</v>
      </c>
      <c r="D1618" s="360" t="s">
        <v>107</v>
      </c>
      <c r="E1618" s="360" t="s">
        <v>324</v>
      </c>
      <c r="F1618" s="361">
        <v>2406.7399999999998</v>
      </c>
      <c r="G1618" s="360" t="s">
        <v>2353</v>
      </c>
      <c r="H1618" s="360" t="s">
        <v>122</v>
      </c>
      <c r="I1618" s="364" t="s">
        <v>799</v>
      </c>
      <c r="J1618" s="363" t="s">
        <v>848</v>
      </c>
      <c r="K1618" s="364" t="s">
        <v>848</v>
      </c>
      <c r="L1618" s="363" t="s">
        <v>553</v>
      </c>
      <c r="M1618" s="382">
        <v>44638</v>
      </c>
      <c r="N1618" s="70">
        <f t="shared" si="142"/>
        <v>3</v>
      </c>
      <c r="O1618" s="70">
        <f t="shared" si="143"/>
        <v>3</v>
      </c>
      <c r="P1618" s="135" t="str">
        <f t="shared" si="144"/>
        <v>Gastos_Gerais</v>
      </c>
    </row>
    <row r="1619" spans="1:16" ht="25.5" x14ac:dyDescent="0.2">
      <c r="A1619" s="374">
        <f t="shared" si="141"/>
        <v>1616</v>
      </c>
      <c r="B1619" s="358">
        <v>44638</v>
      </c>
      <c r="C1619" s="383">
        <v>44621</v>
      </c>
      <c r="D1619" s="360" t="s">
        <v>107</v>
      </c>
      <c r="E1619" s="360" t="s">
        <v>324</v>
      </c>
      <c r="F1619" s="361">
        <v>135.94999999999999</v>
      </c>
      <c r="G1619" s="360" t="s">
        <v>2354</v>
      </c>
      <c r="H1619" s="360" t="s">
        <v>122</v>
      </c>
      <c r="I1619" s="364" t="s">
        <v>799</v>
      </c>
      <c r="J1619" s="363" t="s">
        <v>848</v>
      </c>
      <c r="K1619" s="364" t="s">
        <v>848</v>
      </c>
      <c r="L1619" s="363" t="s">
        <v>553</v>
      </c>
      <c r="M1619" s="382">
        <v>44638</v>
      </c>
      <c r="N1619" s="70">
        <f t="shared" si="142"/>
        <v>3</v>
      </c>
      <c r="O1619" s="70">
        <f t="shared" si="143"/>
        <v>3</v>
      </c>
      <c r="P1619" s="135" t="str">
        <f t="shared" si="144"/>
        <v>Gastos_Gerais</v>
      </c>
    </row>
    <row r="1620" spans="1:16" ht="25.5" x14ac:dyDescent="0.2">
      <c r="A1620" s="374">
        <f t="shared" si="141"/>
        <v>1617</v>
      </c>
      <c r="B1620" s="358">
        <v>44638</v>
      </c>
      <c r="C1620" s="383">
        <v>44621</v>
      </c>
      <c r="D1620" s="360" t="s">
        <v>107</v>
      </c>
      <c r="E1620" s="360" t="s">
        <v>324</v>
      </c>
      <c r="F1620" s="361">
        <v>2406.7399999999998</v>
      </c>
      <c r="G1620" s="360" t="s">
        <v>2353</v>
      </c>
      <c r="H1620" s="360" t="s">
        <v>124</v>
      </c>
      <c r="I1620" s="364" t="s">
        <v>799</v>
      </c>
      <c r="J1620" s="363" t="s">
        <v>848</v>
      </c>
      <c r="K1620" s="364" t="s">
        <v>848</v>
      </c>
      <c r="L1620" s="363" t="s">
        <v>553</v>
      </c>
      <c r="M1620" s="382">
        <v>44638</v>
      </c>
      <c r="N1620" s="70">
        <f t="shared" si="142"/>
        <v>3</v>
      </c>
      <c r="O1620" s="70">
        <f t="shared" si="143"/>
        <v>3</v>
      </c>
      <c r="P1620" s="135" t="str">
        <f t="shared" si="144"/>
        <v>Gastos_Gerais</v>
      </c>
    </row>
    <row r="1621" spans="1:16" ht="25.5" x14ac:dyDescent="0.2">
      <c r="A1621" s="374">
        <f t="shared" si="141"/>
        <v>1618</v>
      </c>
      <c r="B1621" s="358">
        <v>44638</v>
      </c>
      <c r="C1621" s="383">
        <v>44621</v>
      </c>
      <c r="D1621" s="360" t="s">
        <v>107</v>
      </c>
      <c r="E1621" s="360" t="s">
        <v>324</v>
      </c>
      <c r="F1621" s="361">
        <v>135.94999999999999</v>
      </c>
      <c r="G1621" s="360" t="s">
        <v>2354</v>
      </c>
      <c r="H1621" s="360" t="s">
        <v>124</v>
      </c>
      <c r="I1621" s="364" t="s">
        <v>799</v>
      </c>
      <c r="J1621" s="363" t="s">
        <v>848</v>
      </c>
      <c r="K1621" s="364" t="s">
        <v>848</v>
      </c>
      <c r="L1621" s="363" t="s">
        <v>553</v>
      </c>
      <c r="M1621" s="382">
        <v>44638</v>
      </c>
      <c r="N1621" s="70">
        <f t="shared" si="142"/>
        <v>3</v>
      </c>
      <c r="O1621" s="70">
        <f t="shared" si="143"/>
        <v>3</v>
      </c>
      <c r="P1621" s="135" t="str">
        <f t="shared" si="144"/>
        <v>Gastos_Gerais</v>
      </c>
    </row>
    <row r="1622" spans="1:16" ht="25.5" x14ac:dyDescent="0.2">
      <c r="A1622" s="374">
        <f t="shared" si="141"/>
        <v>1619</v>
      </c>
      <c r="B1622" s="358">
        <v>44638</v>
      </c>
      <c r="C1622" s="383">
        <v>44621</v>
      </c>
      <c r="D1622" s="360" t="s">
        <v>107</v>
      </c>
      <c r="E1622" s="360" t="s">
        <v>324</v>
      </c>
      <c r="F1622" s="361">
        <v>2406.7399999999998</v>
      </c>
      <c r="G1622" s="360" t="s">
        <v>2353</v>
      </c>
      <c r="H1622" s="360" t="s">
        <v>546</v>
      </c>
      <c r="I1622" s="364" t="s">
        <v>799</v>
      </c>
      <c r="J1622" s="363" t="s">
        <v>848</v>
      </c>
      <c r="K1622" s="364" t="s">
        <v>848</v>
      </c>
      <c r="L1622" s="363" t="s">
        <v>553</v>
      </c>
      <c r="M1622" s="382">
        <v>44638</v>
      </c>
      <c r="N1622" s="70">
        <f t="shared" si="142"/>
        <v>3</v>
      </c>
      <c r="O1622" s="70">
        <f t="shared" si="143"/>
        <v>3</v>
      </c>
      <c r="P1622" s="135" t="str">
        <f t="shared" si="144"/>
        <v>Gastos_Gerais</v>
      </c>
    </row>
    <row r="1623" spans="1:16" ht="25.5" x14ac:dyDescent="0.2">
      <c r="A1623" s="374">
        <f t="shared" si="141"/>
        <v>1620</v>
      </c>
      <c r="B1623" s="358">
        <v>44638</v>
      </c>
      <c r="C1623" s="383">
        <v>44621</v>
      </c>
      <c r="D1623" s="360" t="s">
        <v>107</v>
      </c>
      <c r="E1623" s="360" t="s">
        <v>324</v>
      </c>
      <c r="F1623" s="361">
        <v>135.94999999999999</v>
      </c>
      <c r="G1623" s="360" t="s">
        <v>2354</v>
      </c>
      <c r="H1623" s="360" t="s">
        <v>546</v>
      </c>
      <c r="I1623" s="364" t="s">
        <v>799</v>
      </c>
      <c r="J1623" s="363" t="s">
        <v>848</v>
      </c>
      <c r="K1623" s="364" t="s">
        <v>848</v>
      </c>
      <c r="L1623" s="363" t="s">
        <v>553</v>
      </c>
      <c r="M1623" s="382">
        <v>44638</v>
      </c>
      <c r="N1623" s="70">
        <f t="shared" si="142"/>
        <v>3</v>
      </c>
      <c r="O1623" s="70">
        <f t="shared" si="143"/>
        <v>3</v>
      </c>
      <c r="P1623" s="135" t="str">
        <f t="shared" si="144"/>
        <v>Gastos_Gerais</v>
      </c>
    </row>
    <row r="1624" spans="1:16" ht="25.5" x14ac:dyDescent="0.2">
      <c r="A1624" s="374">
        <f t="shared" si="141"/>
        <v>1621</v>
      </c>
      <c r="B1624" s="358">
        <v>44638</v>
      </c>
      <c r="C1624" s="383">
        <v>44621</v>
      </c>
      <c r="D1624" s="360" t="s">
        <v>107</v>
      </c>
      <c r="E1624" s="360" t="s">
        <v>324</v>
      </c>
      <c r="F1624" s="361">
        <v>2406.7399999999998</v>
      </c>
      <c r="G1624" s="360" t="s">
        <v>2353</v>
      </c>
      <c r="H1624" s="360" t="s">
        <v>128</v>
      </c>
      <c r="I1624" s="364" t="s">
        <v>799</v>
      </c>
      <c r="J1624" s="363" t="s">
        <v>848</v>
      </c>
      <c r="K1624" s="364" t="s">
        <v>848</v>
      </c>
      <c r="L1624" s="363" t="s">
        <v>553</v>
      </c>
      <c r="M1624" s="382">
        <v>44638</v>
      </c>
      <c r="N1624" s="70">
        <f t="shared" si="142"/>
        <v>3</v>
      </c>
      <c r="O1624" s="70">
        <f t="shared" si="143"/>
        <v>3</v>
      </c>
      <c r="P1624" s="135" t="str">
        <f t="shared" si="144"/>
        <v>Gastos_Gerais</v>
      </c>
    </row>
    <row r="1625" spans="1:16" ht="25.5" x14ac:dyDescent="0.2">
      <c r="A1625" s="374">
        <f t="shared" si="141"/>
        <v>1622</v>
      </c>
      <c r="B1625" s="358">
        <v>44638</v>
      </c>
      <c r="C1625" s="383">
        <v>44621</v>
      </c>
      <c r="D1625" s="360" t="s">
        <v>107</v>
      </c>
      <c r="E1625" s="360" t="s">
        <v>324</v>
      </c>
      <c r="F1625" s="361">
        <v>135.94999999999999</v>
      </c>
      <c r="G1625" s="360" t="s">
        <v>2354</v>
      </c>
      <c r="H1625" s="360" t="s">
        <v>128</v>
      </c>
      <c r="I1625" s="364" t="s">
        <v>799</v>
      </c>
      <c r="J1625" s="363" t="s">
        <v>848</v>
      </c>
      <c r="K1625" s="364" t="s">
        <v>848</v>
      </c>
      <c r="L1625" s="363" t="s">
        <v>553</v>
      </c>
      <c r="M1625" s="382">
        <v>44638</v>
      </c>
      <c r="N1625" s="70">
        <f t="shared" si="142"/>
        <v>3</v>
      </c>
      <c r="O1625" s="70">
        <f t="shared" si="143"/>
        <v>3</v>
      </c>
      <c r="P1625" s="135" t="str">
        <f t="shared" si="144"/>
        <v>Gastos_Gerais</v>
      </c>
    </row>
    <row r="1626" spans="1:16" ht="25.5" x14ac:dyDescent="0.2">
      <c r="A1626" s="374">
        <f t="shared" si="141"/>
        <v>1623</v>
      </c>
      <c r="B1626" s="358">
        <v>44638</v>
      </c>
      <c r="C1626" s="383">
        <v>44621</v>
      </c>
      <c r="D1626" s="360" t="s">
        <v>107</v>
      </c>
      <c r="E1626" s="360" t="s">
        <v>324</v>
      </c>
      <c r="F1626" s="361">
        <v>2406.7399999999998</v>
      </c>
      <c r="G1626" s="360" t="s">
        <v>2353</v>
      </c>
      <c r="H1626" s="360" t="s">
        <v>123</v>
      </c>
      <c r="I1626" s="364" t="s">
        <v>799</v>
      </c>
      <c r="J1626" s="363" t="s">
        <v>848</v>
      </c>
      <c r="K1626" s="364" t="s">
        <v>848</v>
      </c>
      <c r="L1626" s="363" t="s">
        <v>553</v>
      </c>
      <c r="M1626" s="382">
        <v>44638</v>
      </c>
      <c r="N1626" s="70">
        <f t="shared" si="142"/>
        <v>3</v>
      </c>
      <c r="O1626" s="70">
        <f t="shared" si="143"/>
        <v>3</v>
      </c>
      <c r="P1626" s="135" t="str">
        <f t="shared" si="144"/>
        <v>Gastos_Gerais</v>
      </c>
    </row>
    <row r="1627" spans="1:16" ht="25.5" x14ac:dyDescent="0.2">
      <c r="A1627" s="374">
        <f t="shared" si="141"/>
        <v>1624</v>
      </c>
      <c r="B1627" s="358">
        <v>44638</v>
      </c>
      <c r="C1627" s="383">
        <v>44621</v>
      </c>
      <c r="D1627" s="360" t="s">
        <v>107</v>
      </c>
      <c r="E1627" s="360" t="s">
        <v>324</v>
      </c>
      <c r="F1627" s="361">
        <v>135.94999999999999</v>
      </c>
      <c r="G1627" s="360" t="s">
        <v>2354</v>
      </c>
      <c r="H1627" s="360" t="s">
        <v>123</v>
      </c>
      <c r="I1627" s="364" t="s">
        <v>799</v>
      </c>
      <c r="J1627" s="363" t="s">
        <v>848</v>
      </c>
      <c r="K1627" s="364" t="s">
        <v>848</v>
      </c>
      <c r="L1627" s="363" t="s">
        <v>553</v>
      </c>
      <c r="M1627" s="382">
        <v>44638</v>
      </c>
      <c r="N1627" s="70">
        <f t="shared" si="142"/>
        <v>3</v>
      </c>
      <c r="O1627" s="70">
        <f t="shared" si="143"/>
        <v>3</v>
      </c>
      <c r="P1627" s="135" t="str">
        <f t="shared" si="144"/>
        <v>Gastos_Gerais</v>
      </c>
    </row>
    <row r="1628" spans="1:16" ht="25.5" x14ac:dyDescent="0.2">
      <c r="A1628" s="374">
        <f t="shared" si="141"/>
        <v>1625</v>
      </c>
      <c r="B1628" s="358">
        <v>44638</v>
      </c>
      <c r="C1628" s="383">
        <v>44621</v>
      </c>
      <c r="D1628" s="360" t="s">
        <v>107</v>
      </c>
      <c r="E1628" s="360" t="s">
        <v>324</v>
      </c>
      <c r="F1628" s="361">
        <v>2406.7399999999998</v>
      </c>
      <c r="G1628" s="360" t="s">
        <v>2353</v>
      </c>
      <c r="H1628" s="360" t="s">
        <v>132</v>
      </c>
      <c r="I1628" s="364" t="s">
        <v>799</v>
      </c>
      <c r="J1628" s="363" t="s">
        <v>848</v>
      </c>
      <c r="K1628" s="364" t="s">
        <v>848</v>
      </c>
      <c r="L1628" s="363" t="s">
        <v>553</v>
      </c>
      <c r="M1628" s="382">
        <v>44638</v>
      </c>
      <c r="N1628" s="70">
        <f t="shared" si="142"/>
        <v>3</v>
      </c>
      <c r="O1628" s="70">
        <f t="shared" si="143"/>
        <v>3</v>
      </c>
      <c r="P1628" s="135" t="str">
        <f t="shared" si="144"/>
        <v>Gastos_Gerais</v>
      </c>
    </row>
    <row r="1629" spans="1:16" ht="25.5" x14ac:dyDescent="0.2">
      <c r="A1629" s="374">
        <f t="shared" si="141"/>
        <v>1626</v>
      </c>
      <c r="B1629" s="358">
        <v>44638</v>
      </c>
      <c r="C1629" s="383">
        <v>44621</v>
      </c>
      <c r="D1629" s="360" t="s">
        <v>107</v>
      </c>
      <c r="E1629" s="360" t="s">
        <v>324</v>
      </c>
      <c r="F1629" s="361">
        <v>135.94999999999999</v>
      </c>
      <c r="G1629" s="360" t="s">
        <v>2354</v>
      </c>
      <c r="H1629" s="360" t="s">
        <v>132</v>
      </c>
      <c r="I1629" s="364" t="s">
        <v>799</v>
      </c>
      <c r="J1629" s="363" t="s">
        <v>848</v>
      </c>
      <c r="K1629" s="364" t="s">
        <v>848</v>
      </c>
      <c r="L1629" s="363" t="s">
        <v>553</v>
      </c>
      <c r="M1629" s="382">
        <v>44638</v>
      </c>
      <c r="N1629" s="70">
        <f t="shared" si="142"/>
        <v>3</v>
      </c>
      <c r="O1629" s="70">
        <f t="shared" si="143"/>
        <v>3</v>
      </c>
      <c r="P1629" s="135" t="str">
        <f t="shared" si="144"/>
        <v>Gastos_Gerais</v>
      </c>
    </row>
    <row r="1630" spans="1:16" ht="25.5" x14ac:dyDescent="0.2">
      <c r="A1630" s="374">
        <f t="shared" si="141"/>
        <v>1627</v>
      </c>
      <c r="B1630" s="358">
        <v>44638</v>
      </c>
      <c r="C1630" s="383">
        <v>44621</v>
      </c>
      <c r="D1630" s="360" t="s">
        <v>107</v>
      </c>
      <c r="E1630" s="360" t="s">
        <v>324</v>
      </c>
      <c r="F1630" s="361">
        <v>2406.7399999999998</v>
      </c>
      <c r="G1630" s="360" t="s">
        <v>2353</v>
      </c>
      <c r="H1630" s="360" t="s">
        <v>130</v>
      </c>
      <c r="I1630" s="364" t="s">
        <v>799</v>
      </c>
      <c r="J1630" s="363" t="s">
        <v>848</v>
      </c>
      <c r="K1630" s="364" t="s">
        <v>848</v>
      </c>
      <c r="L1630" s="363" t="s">
        <v>553</v>
      </c>
      <c r="M1630" s="382">
        <v>44638</v>
      </c>
      <c r="N1630" s="70">
        <f t="shared" si="142"/>
        <v>3</v>
      </c>
      <c r="O1630" s="70">
        <f t="shared" si="143"/>
        <v>3</v>
      </c>
      <c r="P1630" s="135" t="str">
        <f t="shared" si="144"/>
        <v>Gastos_Gerais</v>
      </c>
    </row>
    <row r="1631" spans="1:16" ht="25.5" x14ac:dyDescent="0.2">
      <c r="A1631" s="374">
        <f t="shared" si="141"/>
        <v>1628</v>
      </c>
      <c r="B1631" s="358">
        <v>44638</v>
      </c>
      <c r="C1631" s="383">
        <v>44621</v>
      </c>
      <c r="D1631" s="360" t="s">
        <v>107</v>
      </c>
      <c r="E1631" s="360" t="s">
        <v>324</v>
      </c>
      <c r="F1631" s="361">
        <v>135.94999999999999</v>
      </c>
      <c r="G1631" s="360" t="s">
        <v>2354</v>
      </c>
      <c r="H1631" s="360" t="s">
        <v>130</v>
      </c>
      <c r="I1631" s="364" t="s">
        <v>799</v>
      </c>
      <c r="J1631" s="363" t="s">
        <v>848</v>
      </c>
      <c r="K1631" s="364" t="s">
        <v>848</v>
      </c>
      <c r="L1631" s="363" t="s">
        <v>553</v>
      </c>
      <c r="M1631" s="382">
        <v>44638</v>
      </c>
      <c r="N1631" s="70">
        <f t="shared" si="142"/>
        <v>3</v>
      </c>
      <c r="O1631" s="70">
        <f t="shared" si="143"/>
        <v>3</v>
      </c>
      <c r="P1631" s="135" t="str">
        <f t="shared" si="144"/>
        <v>Gastos_Gerais</v>
      </c>
    </row>
    <row r="1632" spans="1:16" ht="25.5" x14ac:dyDescent="0.2">
      <c r="A1632" s="374">
        <f t="shared" si="141"/>
        <v>1629</v>
      </c>
      <c r="B1632" s="358">
        <v>44638</v>
      </c>
      <c r="C1632" s="383">
        <v>44621</v>
      </c>
      <c r="D1632" s="360" t="s">
        <v>107</v>
      </c>
      <c r="E1632" s="360" t="s">
        <v>324</v>
      </c>
      <c r="F1632" s="361">
        <v>2406.7399999999998</v>
      </c>
      <c r="G1632" s="360" t="s">
        <v>2353</v>
      </c>
      <c r="H1632" s="360" t="s">
        <v>588</v>
      </c>
      <c r="I1632" s="364" t="s">
        <v>799</v>
      </c>
      <c r="J1632" s="363" t="s">
        <v>848</v>
      </c>
      <c r="K1632" s="364" t="s">
        <v>848</v>
      </c>
      <c r="L1632" s="363" t="s">
        <v>553</v>
      </c>
      <c r="M1632" s="382">
        <v>44638</v>
      </c>
      <c r="N1632" s="70">
        <f t="shared" si="142"/>
        <v>3</v>
      </c>
      <c r="O1632" s="70">
        <f t="shared" si="143"/>
        <v>3</v>
      </c>
      <c r="P1632" s="135" t="str">
        <f t="shared" si="144"/>
        <v>Gastos_Gerais</v>
      </c>
    </row>
    <row r="1633" spans="1:16" ht="25.5" x14ac:dyDescent="0.2">
      <c r="A1633" s="374">
        <f t="shared" si="141"/>
        <v>1630</v>
      </c>
      <c r="B1633" s="358">
        <v>44638</v>
      </c>
      <c r="C1633" s="383">
        <v>44621</v>
      </c>
      <c r="D1633" s="360" t="s">
        <v>107</v>
      </c>
      <c r="E1633" s="360" t="s">
        <v>324</v>
      </c>
      <c r="F1633" s="361">
        <v>135.94999999999999</v>
      </c>
      <c r="G1633" s="360" t="s">
        <v>2354</v>
      </c>
      <c r="H1633" s="360" t="s">
        <v>588</v>
      </c>
      <c r="I1633" s="364" t="s">
        <v>799</v>
      </c>
      <c r="J1633" s="363" t="s">
        <v>848</v>
      </c>
      <c r="K1633" s="364" t="s">
        <v>848</v>
      </c>
      <c r="L1633" s="363" t="s">
        <v>553</v>
      </c>
      <c r="M1633" s="382">
        <v>44638</v>
      </c>
      <c r="N1633" s="70">
        <f t="shared" si="142"/>
        <v>3</v>
      </c>
      <c r="O1633" s="70">
        <f t="shared" si="143"/>
        <v>3</v>
      </c>
      <c r="P1633" s="135" t="str">
        <f t="shared" si="144"/>
        <v>Gastos_Gerais</v>
      </c>
    </row>
    <row r="1634" spans="1:16" ht="25.5" x14ac:dyDescent="0.2">
      <c r="A1634" s="374">
        <f t="shared" si="141"/>
        <v>1631</v>
      </c>
      <c r="B1634" s="358">
        <v>44638</v>
      </c>
      <c r="C1634" s="383">
        <v>44621</v>
      </c>
      <c r="D1634" s="360" t="s">
        <v>107</v>
      </c>
      <c r="E1634" s="360" t="s">
        <v>324</v>
      </c>
      <c r="F1634" s="361">
        <v>2406.7399999999998</v>
      </c>
      <c r="G1634" s="360" t="s">
        <v>2353</v>
      </c>
      <c r="H1634" s="360" t="s">
        <v>121</v>
      </c>
      <c r="I1634" s="364" t="s">
        <v>799</v>
      </c>
      <c r="J1634" s="363" t="s">
        <v>848</v>
      </c>
      <c r="K1634" s="364" t="s">
        <v>848</v>
      </c>
      <c r="L1634" s="363" t="s">
        <v>553</v>
      </c>
      <c r="M1634" s="382">
        <v>44638</v>
      </c>
      <c r="N1634" s="70">
        <f t="shared" si="142"/>
        <v>3</v>
      </c>
      <c r="O1634" s="70">
        <f t="shared" si="143"/>
        <v>3</v>
      </c>
      <c r="P1634" s="135" t="str">
        <f t="shared" si="144"/>
        <v>Gastos_Gerais</v>
      </c>
    </row>
    <row r="1635" spans="1:16" ht="25.5" x14ac:dyDescent="0.2">
      <c r="A1635" s="374">
        <f t="shared" si="141"/>
        <v>1632</v>
      </c>
      <c r="B1635" s="358">
        <v>44638</v>
      </c>
      <c r="C1635" s="383">
        <v>44621</v>
      </c>
      <c r="D1635" s="360" t="s">
        <v>107</v>
      </c>
      <c r="E1635" s="360" t="s">
        <v>324</v>
      </c>
      <c r="F1635" s="361">
        <v>135.94999999999999</v>
      </c>
      <c r="G1635" s="360" t="s">
        <v>2354</v>
      </c>
      <c r="H1635" s="360" t="s">
        <v>121</v>
      </c>
      <c r="I1635" s="364" t="s">
        <v>799</v>
      </c>
      <c r="J1635" s="363" t="s">
        <v>848</v>
      </c>
      <c r="K1635" s="364" t="s">
        <v>848</v>
      </c>
      <c r="L1635" s="363" t="s">
        <v>553</v>
      </c>
      <c r="M1635" s="382">
        <v>44638</v>
      </c>
      <c r="N1635" s="70">
        <f t="shared" si="142"/>
        <v>3</v>
      </c>
      <c r="O1635" s="70">
        <f t="shared" si="143"/>
        <v>3</v>
      </c>
      <c r="P1635" s="135" t="str">
        <f t="shared" si="144"/>
        <v>Gastos_Gerais</v>
      </c>
    </row>
    <row r="1636" spans="1:16" ht="25.5" x14ac:dyDescent="0.2">
      <c r="A1636" s="374">
        <f t="shared" si="141"/>
        <v>1633</v>
      </c>
      <c r="B1636" s="358">
        <v>44638</v>
      </c>
      <c r="C1636" s="383">
        <v>44621</v>
      </c>
      <c r="D1636" s="360" t="s">
        <v>107</v>
      </c>
      <c r="E1636" s="360" t="s">
        <v>324</v>
      </c>
      <c r="F1636" s="361">
        <v>2406.7399999999998</v>
      </c>
      <c r="G1636" s="360" t="s">
        <v>2353</v>
      </c>
      <c r="H1636" s="360" t="s">
        <v>127</v>
      </c>
      <c r="I1636" s="364" t="s">
        <v>799</v>
      </c>
      <c r="J1636" s="363" t="s">
        <v>848</v>
      </c>
      <c r="K1636" s="364" t="s">
        <v>848</v>
      </c>
      <c r="L1636" s="363" t="s">
        <v>553</v>
      </c>
      <c r="M1636" s="382">
        <v>44638</v>
      </c>
      <c r="N1636" s="70">
        <f t="shared" si="142"/>
        <v>3</v>
      </c>
      <c r="O1636" s="70">
        <f t="shared" si="143"/>
        <v>3</v>
      </c>
      <c r="P1636" s="135" t="str">
        <f t="shared" si="144"/>
        <v>Gastos_Gerais</v>
      </c>
    </row>
    <row r="1637" spans="1:16" ht="25.5" x14ac:dyDescent="0.2">
      <c r="A1637" s="374">
        <f t="shared" si="141"/>
        <v>1634</v>
      </c>
      <c r="B1637" s="358">
        <v>44638</v>
      </c>
      <c r="C1637" s="383">
        <v>44621</v>
      </c>
      <c r="D1637" s="360" t="s">
        <v>107</v>
      </c>
      <c r="E1637" s="360" t="s">
        <v>324</v>
      </c>
      <c r="F1637" s="361">
        <v>135.94999999999999</v>
      </c>
      <c r="G1637" s="360" t="s">
        <v>2354</v>
      </c>
      <c r="H1637" s="360" t="s">
        <v>127</v>
      </c>
      <c r="I1637" s="364" t="s">
        <v>799</v>
      </c>
      <c r="J1637" s="363" t="s">
        <v>848</v>
      </c>
      <c r="K1637" s="364" t="s">
        <v>848</v>
      </c>
      <c r="L1637" s="363" t="s">
        <v>553</v>
      </c>
      <c r="M1637" s="382">
        <v>44638</v>
      </c>
      <c r="N1637" s="70">
        <f t="shared" si="142"/>
        <v>3</v>
      </c>
      <c r="O1637" s="70">
        <f t="shared" si="143"/>
        <v>3</v>
      </c>
      <c r="P1637" s="135" t="str">
        <f t="shared" si="144"/>
        <v>Gastos_Gerais</v>
      </c>
    </row>
    <row r="1638" spans="1:16" ht="25.5" x14ac:dyDescent="0.2">
      <c r="A1638" s="374">
        <f t="shared" si="141"/>
        <v>1635</v>
      </c>
      <c r="B1638" s="358">
        <v>44638</v>
      </c>
      <c r="C1638" s="383">
        <v>44621</v>
      </c>
      <c r="D1638" s="360" t="s">
        <v>96</v>
      </c>
      <c r="E1638" s="360" t="s">
        <v>177</v>
      </c>
      <c r="F1638" s="361">
        <v>1823.29</v>
      </c>
      <c r="G1638" s="360" t="s">
        <v>2210</v>
      </c>
      <c r="H1638" s="360" t="s">
        <v>132</v>
      </c>
      <c r="I1638" s="364" t="s">
        <v>2283</v>
      </c>
      <c r="J1638" s="363" t="s">
        <v>848</v>
      </c>
      <c r="K1638" s="364" t="s">
        <v>849</v>
      </c>
      <c r="L1638" s="363" t="s">
        <v>2355</v>
      </c>
      <c r="M1638" s="382">
        <v>44638</v>
      </c>
      <c r="N1638" s="70">
        <f t="shared" si="142"/>
        <v>3</v>
      </c>
      <c r="O1638" s="70">
        <f t="shared" si="143"/>
        <v>3</v>
      </c>
      <c r="P1638" s="135" t="str">
        <f t="shared" si="144"/>
        <v>Gastos_com_Pessoal</v>
      </c>
    </row>
    <row r="1639" spans="1:16" ht="24" x14ac:dyDescent="0.2">
      <c r="A1639" s="374">
        <f t="shared" si="141"/>
        <v>1636</v>
      </c>
      <c r="B1639" s="358">
        <v>44638</v>
      </c>
      <c r="C1639" s="383">
        <v>44621</v>
      </c>
      <c r="D1639" s="360" t="s">
        <v>85</v>
      </c>
      <c r="E1639" s="360" t="s">
        <v>89</v>
      </c>
      <c r="F1639" s="361">
        <v>0.03</v>
      </c>
      <c r="G1639" s="360" t="s">
        <v>1252</v>
      </c>
      <c r="H1639" s="360" t="s">
        <v>120</v>
      </c>
      <c r="I1639" s="364" t="s">
        <v>551</v>
      </c>
      <c r="J1639" s="363" t="s">
        <v>1253</v>
      </c>
      <c r="K1639" s="364" t="s">
        <v>883</v>
      </c>
      <c r="L1639" s="363" t="s">
        <v>553</v>
      </c>
      <c r="M1639" s="382">
        <v>44638</v>
      </c>
      <c r="N1639" s="70">
        <f t="shared" si="142"/>
        <v>3</v>
      </c>
      <c r="O1639" s="70">
        <f t="shared" si="143"/>
        <v>3</v>
      </c>
      <c r="P1639" s="135" t="str">
        <f t="shared" si="144"/>
        <v>Receitas</v>
      </c>
    </row>
    <row r="1640" spans="1:16" ht="25.5" x14ac:dyDescent="0.2">
      <c r="A1640" s="374">
        <f t="shared" si="141"/>
        <v>1637</v>
      </c>
      <c r="B1640" s="358">
        <v>44641</v>
      </c>
      <c r="C1640" s="383">
        <v>44621</v>
      </c>
      <c r="D1640" s="360" t="s">
        <v>107</v>
      </c>
      <c r="E1640" s="360" t="s">
        <v>224</v>
      </c>
      <c r="F1640" s="361">
        <v>14800.38</v>
      </c>
      <c r="G1640" s="360" t="s">
        <v>1966</v>
      </c>
      <c r="H1640" s="360" t="s">
        <v>121</v>
      </c>
      <c r="I1640" s="364" t="s">
        <v>899</v>
      </c>
      <c r="J1640" s="363" t="s">
        <v>609</v>
      </c>
      <c r="K1640" s="364" t="s">
        <v>610</v>
      </c>
      <c r="L1640" s="363" t="s">
        <v>2356</v>
      </c>
      <c r="M1640" s="382">
        <v>44638</v>
      </c>
      <c r="N1640" s="70">
        <f t="shared" si="142"/>
        <v>3</v>
      </c>
      <c r="O1640" s="70">
        <f t="shared" si="143"/>
        <v>3</v>
      </c>
      <c r="P1640" s="135" t="str">
        <f t="shared" si="144"/>
        <v>Gastos_Gerais</v>
      </c>
    </row>
    <row r="1641" spans="1:16" ht="25.5" x14ac:dyDescent="0.2">
      <c r="A1641" s="374">
        <f t="shared" si="141"/>
        <v>1638</v>
      </c>
      <c r="B1641" s="358">
        <v>44641</v>
      </c>
      <c r="C1641" s="383">
        <v>44621</v>
      </c>
      <c r="D1641" s="360" t="s">
        <v>107</v>
      </c>
      <c r="E1641" s="360" t="s">
        <v>294</v>
      </c>
      <c r="F1641" s="361">
        <v>20479.59</v>
      </c>
      <c r="G1641" s="360" t="s">
        <v>688</v>
      </c>
      <c r="H1641" s="360" t="s">
        <v>132</v>
      </c>
      <c r="I1641" s="364" t="s">
        <v>558</v>
      </c>
      <c r="J1641" s="363" t="s">
        <v>609</v>
      </c>
      <c r="K1641" s="364" t="s">
        <v>420</v>
      </c>
      <c r="L1641" s="363">
        <v>106</v>
      </c>
      <c r="M1641" s="382">
        <v>44637</v>
      </c>
      <c r="N1641" s="70">
        <f t="shared" si="142"/>
        <v>3</v>
      </c>
      <c r="O1641" s="70">
        <f t="shared" si="143"/>
        <v>3</v>
      </c>
      <c r="P1641" s="135" t="str">
        <f t="shared" si="144"/>
        <v>Gastos_Gerais</v>
      </c>
    </row>
    <row r="1642" spans="1:16" ht="25.5" x14ac:dyDescent="0.2">
      <c r="A1642" s="374">
        <f t="shared" si="141"/>
        <v>1639</v>
      </c>
      <c r="B1642" s="358">
        <v>44641</v>
      </c>
      <c r="C1642" s="383">
        <v>44621</v>
      </c>
      <c r="D1642" s="360" t="s">
        <v>107</v>
      </c>
      <c r="E1642" s="360" t="s">
        <v>294</v>
      </c>
      <c r="F1642" s="361">
        <v>37251.15</v>
      </c>
      <c r="G1642" s="360" t="s">
        <v>886</v>
      </c>
      <c r="H1642" s="360" t="s">
        <v>131</v>
      </c>
      <c r="I1642" s="364" t="s">
        <v>564</v>
      </c>
      <c r="J1642" s="363" t="s">
        <v>609</v>
      </c>
      <c r="K1642" s="364" t="s">
        <v>420</v>
      </c>
      <c r="L1642" s="363">
        <v>13</v>
      </c>
      <c r="M1642" s="382">
        <v>44636</v>
      </c>
      <c r="N1642" s="70">
        <f t="shared" si="142"/>
        <v>3</v>
      </c>
      <c r="O1642" s="70">
        <f t="shared" si="143"/>
        <v>3</v>
      </c>
      <c r="P1642" s="135" t="str">
        <f t="shared" si="144"/>
        <v>Gastos_Gerais</v>
      </c>
    </row>
    <row r="1643" spans="1:16" ht="25.5" x14ac:dyDescent="0.2">
      <c r="A1643" s="374">
        <f t="shared" si="141"/>
        <v>1640</v>
      </c>
      <c r="B1643" s="358">
        <v>44641</v>
      </c>
      <c r="C1643" s="383">
        <v>44621</v>
      </c>
      <c r="D1643" s="360" t="s">
        <v>107</v>
      </c>
      <c r="E1643" s="360" t="s">
        <v>294</v>
      </c>
      <c r="F1643" s="361">
        <v>11746.96</v>
      </c>
      <c r="G1643" s="360" t="s">
        <v>691</v>
      </c>
      <c r="H1643" s="360" t="s">
        <v>121</v>
      </c>
      <c r="I1643" s="364" t="s">
        <v>564</v>
      </c>
      <c r="J1643" s="363" t="s">
        <v>609</v>
      </c>
      <c r="K1643" s="364" t="s">
        <v>420</v>
      </c>
      <c r="L1643" s="363">
        <v>14</v>
      </c>
      <c r="M1643" s="382">
        <v>44636</v>
      </c>
      <c r="N1643" s="70">
        <f t="shared" si="142"/>
        <v>3</v>
      </c>
      <c r="O1643" s="70">
        <f t="shared" si="143"/>
        <v>3</v>
      </c>
      <c r="P1643" s="135" t="str">
        <f t="shared" si="144"/>
        <v>Gastos_Gerais</v>
      </c>
    </row>
    <row r="1644" spans="1:16" ht="25.5" x14ac:dyDescent="0.2">
      <c r="A1644" s="374">
        <f t="shared" si="141"/>
        <v>1641</v>
      </c>
      <c r="B1644" s="358">
        <v>44641</v>
      </c>
      <c r="C1644" s="383">
        <v>44621</v>
      </c>
      <c r="D1644" s="360" t="s">
        <v>107</v>
      </c>
      <c r="E1644" s="360" t="s">
        <v>294</v>
      </c>
      <c r="F1644" s="361">
        <v>33423.82</v>
      </c>
      <c r="G1644" s="360" t="s">
        <v>687</v>
      </c>
      <c r="H1644" s="360" t="s">
        <v>127</v>
      </c>
      <c r="I1644" s="364" t="s">
        <v>558</v>
      </c>
      <c r="J1644" s="363" t="s">
        <v>609</v>
      </c>
      <c r="K1644" s="364" t="s">
        <v>420</v>
      </c>
      <c r="L1644" s="363">
        <v>104</v>
      </c>
      <c r="M1644" s="382">
        <v>44636</v>
      </c>
      <c r="N1644" s="70">
        <f t="shared" si="142"/>
        <v>3</v>
      </c>
      <c r="O1644" s="70">
        <f t="shared" si="143"/>
        <v>3</v>
      </c>
      <c r="P1644" s="135" t="str">
        <f t="shared" si="144"/>
        <v>Gastos_Gerais</v>
      </c>
    </row>
    <row r="1645" spans="1:16" ht="25.5" x14ac:dyDescent="0.2">
      <c r="A1645" s="374">
        <f t="shared" si="141"/>
        <v>1642</v>
      </c>
      <c r="B1645" s="358">
        <v>44641</v>
      </c>
      <c r="C1645" s="383">
        <v>44621</v>
      </c>
      <c r="D1645" s="360" t="s">
        <v>107</v>
      </c>
      <c r="E1645" s="360" t="s">
        <v>294</v>
      </c>
      <c r="F1645" s="361">
        <v>48784.33</v>
      </c>
      <c r="G1645" s="360" t="s">
        <v>684</v>
      </c>
      <c r="H1645" s="360" t="s">
        <v>123</v>
      </c>
      <c r="I1645" s="364" t="s">
        <v>558</v>
      </c>
      <c r="J1645" s="363" t="s">
        <v>609</v>
      </c>
      <c r="K1645" s="364" t="s">
        <v>420</v>
      </c>
      <c r="L1645" s="363">
        <v>102</v>
      </c>
      <c r="M1645" s="382">
        <v>44636</v>
      </c>
      <c r="N1645" s="70">
        <f t="shared" si="142"/>
        <v>3</v>
      </c>
      <c r="O1645" s="70">
        <f t="shared" si="143"/>
        <v>3</v>
      </c>
      <c r="P1645" s="135" t="str">
        <f t="shared" si="144"/>
        <v>Gastos_Gerais</v>
      </c>
    </row>
    <row r="1646" spans="1:16" ht="25.5" x14ac:dyDescent="0.2">
      <c r="A1646" s="374">
        <f t="shared" si="141"/>
        <v>1643</v>
      </c>
      <c r="B1646" s="358">
        <v>44641</v>
      </c>
      <c r="C1646" s="383">
        <v>44621</v>
      </c>
      <c r="D1646" s="360" t="s">
        <v>107</v>
      </c>
      <c r="E1646" s="360" t="s">
        <v>294</v>
      </c>
      <c r="F1646" s="361">
        <v>23452.93</v>
      </c>
      <c r="G1646" s="360" t="s">
        <v>686</v>
      </c>
      <c r="H1646" s="360" t="s">
        <v>126</v>
      </c>
      <c r="I1646" s="364" t="s">
        <v>558</v>
      </c>
      <c r="J1646" s="363" t="s">
        <v>609</v>
      </c>
      <c r="K1646" s="364" t="s">
        <v>420</v>
      </c>
      <c r="L1646" s="363">
        <v>103</v>
      </c>
      <c r="M1646" s="382">
        <v>44636</v>
      </c>
      <c r="N1646" s="70">
        <f t="shared" si="142"/>
        <v>3</v>
      </c>
      <c r="O1646" s="70">
        <f t="shared" si="143"/>
        <v>3</v>
      </c>
      <c r="P1646" s="135" t="str">
        <f t="shared" si="144"/>
        <v>Gastos_Gerais</v>
      </c>
    </row>
    <row r="1647" spans="1:16" ht="25.5" x14ac:dyDescent="0.2">
      <c r="A1647" s="374">
        <f t="shared" si="141"/>
        <v>1644</v>
      </c>
      <c r="B1647" s="358">
        <v>44641</v>
      </c>
      <c r="C1647" s="383">
        <v>44621</v>
      </c>
      <c r="D1647" s="360" t="s">
        <v>96</v>
      </c>
      <c r="E1647" s="360" t="s">
        <v>198</v>
      </c>
      <c r="F1647" s="361">
        <v>330.65</v>
      </c>
      <c r="G1647" s="360" t="s">
        <v>1086</v>
      </c>
      <c r="H1647" s="360" t="s">
        <v>120</v>
      </c>
      <c r="I1647" s="364" t="s">
        <v>1087</v>
      </c>
      <c r="J1647" s="363" t="s">
        <v>609</v>
      </c>
      <c r="K1647" s="364" t="s">
        <v>420</v>
      </c>
      <c r="L1647" s="363">
        <v>2589165</v>
      </c>
      <c r="M1647" s="382">
        <v>44643</v>
      </c>
      <c r="N1647" s="70">
        <f t="shared" si="142"/>
        <v>3</v>
      </c>
      <c r="O1647" s="70">
        <f t="shared" si="143"/>
        <v>3</v>
      </c>
      <c r="P1647" s="135" t="str">
        <f t="shared" si="144"/>
        <v>Gastos_com_Pessoal</v>
      </c>
    </row>
    <row r="1648" spans="1:16" ht="25.5" x14ac:dyDescent="0.2">
      <c r="A1648" s="374">
        <f t="shared" si="141"/>
        <v>1645</v>
      </c>
      <c r="B1648" s="358">
        <v>44641</v>
      </c>
      <c r="C1648" s="383">
        <v>44621</v>
      </c>
      <c r="D1648" s="360" t="s">
        <v>107</v>
      </c>
      <c r="E1648" s="360" t="s">
        <v>370</v>
      </c>
      <c r="F1648" s="361">
        <v>404.14</v>
      </c>
      <c r="G1648" s="360" t="s">
        <v>2357</v>
      </c>
      <c r="H1648" s="360" t="s">
        <v>120</v>
      </c>
      <c r="I1648" s="364" t="s">
        <v>2358</v>
      </c>
      <c r="J1648" s="363" t="s">
        <v>609</v>
      </c>
      <c r="K1648" s="364" t="s">
        <v>420</v>
      </c>
      <c r="L1648" s="363">
        <v>202240</v>
      </c>
      <c r="M1648" s="382">
        <v>44637</v>
      </c>
      <c r="N1648" s="70">
        <f t="shared" si="142"/>
        <v>3</v>
      </c>
      <c r="O1648" s="70">
        <f t="shared" si="143"/>
        <v>3</v>
      </c>
      <c r="P1648" s="135" t="str">
        <f t="shared" si="144"/>
        <v>Gastos_Gerais</v>
      </c>
    </row>
    <row r="1649" spans="1:16" ht="25.5" x14ac:dyDescent="0.2">
      <c r="A1649" s="374">
        <f t="shared" si="141"/>
        <v>1646</v>
      </c>
      <c r="B1649" s="358">
        <v>44641</v>
      </c>
      <c r="C1649" s="383">
        <v>44621</v>
      </c>
      <c r="D1649" s="360" t="s">
        <v>107</v>
      </c>
      <c r="E1649" s="360" t="s">
        <v>370</v>
      </c>
      <c r="F1649" s="361">
        <v>204.14</v>
      </c>
      <c r="G1649" s="360" t="s">
        <v>2359</v>
      </c>
      <c r="H1649" s="360" t="s">
        <v>128</v>
      </c>
      <c r="I1649" s="364" t="s">
        <v>2358</v>
      </c>
      <c r="J1649" s="363" t="s">
        <v>609</v>
      </c>
      <c r="K1649" s="364" t="s">
        <v>420</v>
      </c>
      <c r="L1649" s="363">
        <v>202240</v>
      </c>
      <c r="M1649" s="382">
        <v>44637</v>
      </c>
      <c r="N1649" s="70">
        <f t="shared" si="142"/>
        <v>3</v>
      </c>
      <c r="O1649" s="70">
        <f t="shared" si="143"/>
        <v>3</v>
      </c>
      <c r="P1649" s="135" t="str">
        <f t="shared" si="144"/>
        <v>Gastos_Gerais</v>
      </c>
    </row>
    <row r="1650" spans="1:16" ht="25.5" x14ac:dyDescent="0.2">
      <c r="A1650" s="374">
        <f t="shared" si="141"/>
        <v>1647</v>
      </c>
      <c r="B1650" s="358">
        <v>44641</v>
      </c>
      <c r="C1650" s="383">
        <v>44621</v>
      </c>
      <c r="D1650" s="360" t="s">
        <v>107</v>
      </c>
      <c r="E1650" s="360" t="s">
        <v>346</v>
      </c>
      <c r="F1650" s="361">
        <v>150</v>
      </c>
      <c r="G1650" s="360" t="s">
        <v>2360</v>
      </c>
      <c r="H1650" s="360" t="s">
        <v>122</v>
      </c>
      <c r="I1650" s="364" t="s">
        <v>2361</v>
      </c>
      <c r="J1650" s="363" t="s">
        <v>609</v>
      </c>
      <c r="K1650" s="364" t="s">
        <v>420</v>
      </c>
      <c r="L1650" s="363">
        <v>5578</v>
      </c>
      <c r="M1650" s="382">
        <v>44636</v>
      </c>
      <c r="N1650" s="70">
        <f t="shared" si="142"/>
        <v>3</v>
      </c>
      <c r="O1650" s="70">
        <f t="shared" si="143"/>
        <v>3</v>
      </c>
      <c r="P1650" s="135" t="str">
        <f t="shared" si="144"/>
        <v>Gastos_Gerais</v>
      </c>
    </row>
    <row r="1651" spans="1:16" ht="25.5" x14ac:dyDescent="0.2">
      <c r="A1651" s="374">
        <f t="shared" si="141"/>
        <v>1648</v>
      </c>
      <c r="B1651" s="358">
        <v>44641</v>
      </c>
      <c r="C1651" s="383">
        <v>44621</v>
      </c>
      <c r="D1651" s="360" t="s">
        <v>107</v>
      </c>
      <c r="E1651" s="360" t="s">
        <v>294</v>
      </c>
      <c r="F1651" s="361">
        <v>1054.3399999999999</v>
      </c>
      <c r="G1651" s="360" t="s">
        <v>2362</v>
      </c>
      <c r="H1651" s="360" t="s">
        <v>121</v>
      </c>
      <c r="I1651" s="364" t="s">
        <v>2363</v>
      </c>
      <c r="J1651" s="363" t="s">
        <v>609</v>
      </c>
      <c r="K1651" s="364" t="s">
        <v>420</v>
      </c>
      <c r="L1651" s="363">
        <v>26925</v>
      </c>
      <c r="M1651" s="382">
        <v>44636</v>
      </c>
      <c r="N1651" s="70">
        <f t="shared" si="142"/>
        <v>3</v>
      </c>
      <c r="O1651" s="70">
        <f t="shared" si="143"/>
        <v>3</v>
      </c>
      <c r="P1651" s="135" t="str">
        <f t="shared" si="144"/>
        <v>Gastos_Gerais</v>
      </c>
    </row>
    <row r="1652" spans="1:16" ht="25.5" x14ac:dyDescent="0.2">
      <c r="A1652" s="374">
        <f t="shared" si="141"/>
        <v>1649</v>
      </c>
      <c r="B1652" s="358">
        <v>44641</v>
      </c>
      <c r="C1652" s="383">
        <v>44621</v>
      </c>
      <c r="D1652" s="360" t="s">
        <v>107</v>
      </c>
      <c r="E1652" s="360" t="s">
        <v>332</v>
      </c>
      <c r="F1652" s="395">
        <v>1550.96</v>
      </c>
      <c r="G1652" s="360" t="s">
        <v>2364</v>
      </c>
      <c r="H1652" s="360" t="s">
        <v>119</v>
      </c>
      <c r="I1652" s="364" t="s">
        <v>1028</v>
      </c>
      <c r="J1652" s="363" t="s">
        <v>609</v>
      </c>
      <c r="K1652" s="364" t="s">
        <v>610</v>
      </c>
      <c r="L1652" s="363">
        <v>4</v>
      </c>
      <c r="M1652" s="382">
        <v>44644</v>
      </c>
      <c r="N1652" s="70">
        <f t="shared" si="142"/>
        <v>3</v>
      </c>
      <c r="O1652" s="70">
        <f t="shared" si="143"/>
        <v>3</v>
      </c>
      <c r="P1652" s="135" t="str">
        <f t="shared" si="144"/>
        <v>Gastos_Gerais</v>
      </c>
    </row>
    <row r="1653" spans="1:16" ht="36" x14ac:dyDescent="0.2">
      <c r="A1653" s="374">
        <f t="shared" ref="A1653:A1712" si="145">IF(B1653="","",ROW()-ROW($A$3))</f>
        <v>1650</v>
      </c>
      <c r="B1653" s="358">
        <v>44641</v>
      </c>
      <c r="C1653" s="383">
        <v>44621</v>
      </c>
      <c r="D1653" s="360" t="s">
        <v>107</v>
      </c>
      <c r="E1653" s="360" t="s">
        <v>252</v>
      </c>
      <c r="F1653" s="361">
        <v>6264.7</v>
      </c>
      <c r="G1653" s="360" t="s">
        <v>2365</v>
      </c>
      <c r="H1653" s="360" t="s">
        <v>119</v>
      </c>
      <c r="I1653" s="364" t="s">
        <v>982</v>
      </c>
      <c r="J1653" s="363" t="s">
        <v>609</v>
      </c>
      <c r="K1653" s="364" t="s">
        <v>420</v>
      </c>
      <c r="L1653" s="363">
        <v>202243</v>
      </c>
      <c r="M1653" s="382">
        <v>44622</v>
      </c>
      <c r="N1653" s="70">
        <f t="shared" si="142"/>
        <v>3</v>
      </c>
      <c r="O1653" s="70">
        <f t="shared" si="143"/>
        <v>3</v>
      </c>
      <c r="P1653" s="135" t="str">
        <f t="shared" si="144"/>
        <v>Gastos_Gerais</v>
      </c>
    </row>
    <row r="1654" spans="1:16" ht="36" x14ac:dyDescent="0.2">
      <c r="A1654" s="374">
        <f t="shared" si="145"/>
        <v>1651</v>
      </c>
      <c r="B1654" s="358">
        <v>44641</v>
      </c>
      <c r="C1654" s="383">
        <v>44593</v>
      </c>
      <c r="D1654" s="360" t="s">
        <v>107</v>
      </c>
      <c r="E1654" s="360" t="s">
        <v>252</v>
      </c>
      <c r="F1654" s="361">
        <v>150</v>
      </c>
      <c r="G1654" s="360" t="s">
        <v>2366</v>
      </c>
      <c r="H1654" s="360" t="s">
        <v>588</v>
      </c>
      <c r="I1654" s="364" t="s">
        <v>982</v>
      </c>
      <c r="J1654" s="363" t="s">
        <v>609</v>
      </c>
      <c r="K1654" s="364" t="s">
        <v>420</v>
      </c>
      <c r="L1654" s="363">
        <v>391</v>
      </c>
      <c r="M1654" s="382">
        <v>44595</v>
      </c>
      <c r="N1654" s="70">
        <f t="shared" si="142"/>
        <v>3</v>
      </c>
      <c r="O1654" s="70">
        <f t="shared" si="143"/>
        <v>2</v>
      </c>
      <c r="P1654" s="135" t="str">
        <f t="shared" si="144"/>
        <v>Gastos_Gerais</v>
      </c>
    </row>
    <row r="1655" spans="1:16" ht="36" x14ac:dyDescent="0.2">
      <c r="A1655" s="374">
        <f t="shared" si="145"/>
        <v>1652</v>
      </c>
      <c r="B1655" s="358">
        <v>44641</v>
      </c>
      <c r="C1655" s="383">
        <v>44593</v>
      </c>
      <c r="D1655" s="360" t="s">
        <v>107</v>
      </c>
      <c r="E1655" s="360" t="s">
        <v>298</v>
      </c>
      <c r="F1655" s="361">
        <v>700</v>
      </c>
      <c r="G1655" s="360" t="s">
        <v>2367</v>
      </c>
      <c r="H1655" s="360" t="s">
        <v>123</v>
      </c>
      <c r="I1655" s="364" t="s">
        <v>982</v>
      </c>
      <c r="J1655" s="363" t="s">
        <v>609</v>
      </c>
      <c r="K1655" s="364" t="s">
        <v>420</v>
      </c>
      <c r="L1655" s="363">
        <v>392</v>
      </c>
      <c r="M1655" s="382">
        <v>44595</v>
      </c>
      <c r="N1655" s="70">
        <f t="shared" si="142"/>
        <v>3</v>
      </c>
      <c r="O1655" s="70">
        <f t="shared" si="143"/>
        <v>2</v>
      </c>
      <c r="P1655" s="135" t="str">
        <f t="shared" si="144"/>
        <v>Gastos_Gerais</v>
      </c>
    </row>
    <row r="1656" spans="1:16" ht="25.5" x14ac:dyDescent="0.2">
      <c r="A1656" s="374">
        <f t="shared" si="145"/>
        <v>1653</v>
      </c>
      <c r="B1656" s="358">
        <v>44641</v>
      </c>
      <c r="C1656" s="383">
        <v>44621</v>
      </c>
      <c r="D1656" s="360" t="s">
        <v>107</v>
      </c>
      <c r="E1656" s="360" t="s">
        <v>294</v>
      </c>
      <c r="F1656" s="361">
        <v>36966.379999999997</v>
      </c>
      <c r="G1656" s="360" t="s">
        <v>2031</v>
      </c>
      <c r="H1656" s="360" t="s">
        <v>546</v>
      </c>
      <c r="I1656" s="364" t="s">
        <v>562</v>
      </c>
      <c r="J1656" s="363" t="s">
        <v>609</v>
      </c>
      <c r="K1656" s="364" t="s">
        <v>420</v>
      </c>
      <c r="L1656" s="363">
        <v>120</v>
      </c>
      <c r="M1656" s="382">
        <v>44636</v>
      </c>
      <c r="N1656" s="70">
        <f t="shared" si="142"/>
        <v>3</v>
      </c>
      <c r="O1656" s="70">
        <f t="shared" si="143"/>
        <v>3</v>
      </c>
      <c r="P1656" s="135" t="str">
        <f t="shared" si="144"/>
        <v>Gastos_Gerais</v>
      </c>
    </row>
    <row r="1657" spans="1:16" ht="25.5" x14ac:dyDescent="0.2">
      <c r="A1657" s="374">
        <f t="shared" si="145"/>
        <v>1654</v>
      </c>
      <c r="B1657" s="358">
        <v>44641</v>
      </c>
      <c r="C1657" s="383">
        <v>44621</v>
      </c>
      <c r="D1657" s="360" t="s">
        <v>107</v>
      </c>
      <c r="E1657" s="360" t="s">
        <v>354</v>
      </c>
      <c r="F1657" s="361">
        <v>19621.599999999999</v>
      </c>
      <c r="G1657" s="360" t="s">
        <v>2368</v>
      </c>
      <c r="H1657" s="360" t="s">
        <v>128</v>
      </c>
      <c r="I1657" s="364" t="s">
        <v>2034</v>
      </c>
      <c r="J1657" s="363" t="s">
        <v>609</v>
      </c>
      <c r="K1657" s="364" t="s">
        <v>420</v>
      </c>
      <c r="L1657" s="363">
        <v>983</v>
      </c>
      <c r="M1657" s="382">
        <v>44636</v>
      </c>
      <c r="N1657" s="70">
        <f t="shared" si="142"/>
        <v>3</v>
      </c>
      <c r="O1657" s="70">
        <f t="shared" si="143"/>
        <v>3</v>
      </c>
      <c r="P1657" s="135" t="str">
        <f t="shared" si="144"/>
        <v>Gastos_Gerais</v>
      </c>
    </row>
    <row r="1658" spans="1:16" ht="25.5" x14ac:dyDescent="0.2">
      <c r="A1658" s="374">
        <f t="shared" si="145"/>
        <v>1655</v>
      </c>
      <c r="B1658" s="358">
        <v>44641</v>
      </c>
      <c r="C1658" s="383">
        <v>44621</v>
      </c>
      <c r="D1658" s="360" t="s">
        <v>107</v>
      </c>
      <c r="E1658" s="360" t="s">
        <v>354</v>
      </c>
      <c r="F1658" s="361">
        <v>13016</v>
      </c>
      <c r="G1658" s="360" t="s">
        <v>2368</v>
      </c>
      <c r="H1658" s="360" t="s">
        <v>127</v>
      </c>
      <c r="I1658" s="364" t="s">
        <v>2034</v>
      </c>
      <c r="J1658" s="363" t="s">
        <v>609</v>
      </c>
      <c r="K1658" s="364" t="s">
        <v>420</v>
      </c>
      <c r="L1658" s="363">
        <v>984</v>
      </c>
      <c r="M1658" s="382">
        <v>44636</v>
      </c>
      <c r="N1658" s="70">
        <f t="shared" si="142"/>
        <v>3</v>
      </c>
      <c r="O1658" s="70">
        <f t="shared" si="143"/>
        <v>3</v>
      </c>
      <c r="P1658" s="135" t="str">
        <f t="shared" si="144"/>
        <v>Gastos_Gerais</v>
      </c>
    </row>
    <row r="1659" spans="1:16" ht="25.5" x14ac:dyDescent="0.2">
      <c r="A1659" s="374">
        <f t="shared" si="145"/>
        <v>1656</v>
      </c>
      <c r="B1659" s="358">
        <v>44641</v>
      </c>
      <c r="C1659" s="383">
        <v>44621</v>
      </c>
      <c r="D1659" s="360" t="s">
        <v>107</v>
      </c>
      <c r="E1659" s="360" t="s">
        <v>326</v>
      </c>
      <c r="F1659" s="361">
        <v>1936.44</v>
      </c>
      <c r="G1659" s="360" t="s">
        <v>1048</v>
      </c>
      <c r="H1659" s="360" t="s">
        <v>119</v>
      </c>
      <c r="I1659" s="364" t="s">
        <v>1049</v>
      </c>
      <c r="J1659" s="363" t="s">
        <v>609</v>
      </c>
      <c r="K1659" s="364" t="s">
        <v>609</v>
      </c>
      <c r="L1659" s="363" t="s">
        <v>1050</v>
      </c>
      <c r="M1659" s="382">
        <v>44641</v>
      </c>
      <c r="N1659" s="70">
        <f t="shared" si="142"/>
        <v>3</v>
      </c>
      <c r="O1659" s="70">
        <f t="shared" si="143"/>
        <v>3</v>
      </c>
      <c r="P1659" s="135" t="str">
        <f t="shared" si="144"/>
        <v>Gastos_Gerais</v>
      </c>
    </row>
    <row r="1660" spans="1:16" ht="25.5" x14ac:dyDescent="0.2">
      <c r="A1660" s="374">
        <f t="shared" si="145"/>
        <v>1657</v>
      </c>
      <c r="B1660" s="358">
        <v>44641</v>
      </c>
      <c r="C1660" s="383">
        <v>44621</v>
      </c>
      <c r="D1660" s="360" t="s">
        <v>96</v>
      </c>
      <c r="E1660" s="360" t="s">
        <v>179</v>
      </c>
      <c r="F1660" s="361">
        <v>217.91</v>
      </c>
      <c r="G1660" s="360" t="s">
        <v>851</v>
      </c>
      <c r="H1660" s="360" t="s">
        <v>123</v>
      </c>
      <c r="I1660" s="364" t="s">
        <v>2369</v>
      </c>
      <c r="J1660" s="363" t="s">
        <v>629</v>
      </c>
      <c r="K1660" s="364" t="s">
        <v>1235</v>
      </c>
      <c r="L1660" s="363">
        <v>361392012</v>
      </c>
      <c r="M1660" s="382">
        <v>44641</v>
      </c>
      <c r="N1660" s="70">
        <f t="shared" si="142"/>
        <v>3</v>
      </c>
      <c r="O1660" s="70">
        <f t="shared" si="143"/>
        <v>3</v>
      </c>
      <c r="P1660" s="135" t="str">
        <f t="shared" si="144"/>
        <v>Gastos_com_Pessoal</v>
      </c>
    </row>
    <row r="1661" spans="1:16" ht="25.5" x14ac:dyDescent="0.2">
      <c r="A1661" s="374">
        <f t="shared" si="145"/>
        <v>1658</v>
      </c>
      <c r="B1661" s="358">
        <v>44641</v>
      </c>
      <c r="C1661" s="383">
        <v>44621</v>
      </c>
      <c r="D1661" s="360" t="s">
        <v>96</v>
      </c>
      <c r="E1661" s="360" t="s">
        <v>181</v>
      </c>
      <c r="F1661" s="361">
        <v>980.59</v>
      </c>
      <c r="G1661" s="360" t="s">
        <v>758</v>
      </c>
      <c r="H1661" s="360" t="s">
        <v>123</v>
      </c>
      <c r="I1661" s="364" t="s">
        <v>2369</v>
      </c>
      <c r="J1661" s="363" t="s">
        <v>629</v>
      </c>
      <c r="K1661" s="364" t="s">
        <v>1235</v>
      </c>
      <c r="L1661" s="363">
        <v>361392012</v>
      </c>
      <c r="M1661" s="382">
        <v>44641</v>
      </c>
      <c r="N1661" s="70">
        <f t="shared" ref="N1661:N1724" si="146">IF(B1661=0,0,IF(YEAR(B1661)=$O$1,MONTH(B1661)-$N$1+1,(YEAR(B1661)-$O$1)*12-$N$1+1+MONTH(B1661)))</f>
        <v>3</v>
      </c>
      <c r="O1661" s="70">
        <f t="shared" ref="O1661:O1724" si="147">IF(C1661=0,0,IF(YEAR(C1661)=$O$1,MONTH(C1661)-$N$1+1,(YEAR(C1661)-$O$1)*12-$N$1+1+MONTH(C1661)))</f>
        <v>3</v>
      </c>
      <c r="P1661" s="135" t="str">
        <f t="shared" ref="P1661:P1724" si="148">SUBSTITUTE(D1661," ","_")</f>
        <v>Gastos_com_Pessoal</v>
      </c>
    </row>
    <row r="1662" spans="1:16" ht="25.5" x14ac:dyDescent="0.2">
      <c r="A1662" s="374">
        <f t="shared" si="145"/>
        <v>1659</v>
      </c>
      <c r="B1662" s="358">
        <v>44641</v>
      </c>
      <c r="C1662" s="383">
        <v>44621</v>
      </c>
      <c r="D1662" s="360" t="s">
        <v>96</v>
      </c>
      <c r="E1662" s="360" t="s">
        <v>183</v>
      </c>
      <c r="F1662" s="361">
        <v>326.86</v>
      </c>
      <c r="G1662" s="360" t="s">
        <v>760</v>
      </c>
      <c r="H1662" s="360" t="s">
        <v>123</v>
      </c>
      <c r="I1662" s="364" t="s">
        <v>2369</v>
      </c>
      <c r="J1662" s="363" t="s">
        <v>629</v>
      </c>
      <c r="K1662" s="364" t="s">
        <v>1235</v>
      </c>
      <c r="L1662" s="363">
        <v>361392012</v>
      </c>
      <c r="M1662" s="382">
        <v>44641</v>
      </c>
      <c r="N1662" s="70">
        <f t="shared" si="146"/>
        <v>3</v>
      </c>
      <c r="O1662" s="70">
        <f t="shared" si="147"/>
        <v>3</v>
      </c>
      <c r="P1662" s="135" t="str">
        <f t="shared" si="148"/>
        <v>Gastos_com_Pessoal</v>
      </c>
    </row>
    <row r="1663" spans="1:16" ht="36" x14ac:dyDescent="0.2">
      <c r="A1663" s="374">
        <f t="shared" si="145"/>
        <v>1660</v>
      </c>
      <c r="B1663" s="358">
        <v>44641</v>
      </c>
      <c r="C1663" s="383">
        <v>44621</v>
      </c>
      <c r="D1663" s="360" t="s">
        <v>96</v>
      </c>
      <c r="E1663" s="360" t="s">
        <v>185</v>
      </c>
      <c r="F1663" s="361">
        <v>189.84</v>
      </c>
      <c r="G1663" s="360" t="s">
        <v>761</v>
      </c>
      <c r="H1663" s="360" t="s">
        <v>123</v>
      </c>
      <c r="I1663" s="364" t="s">
        <v>2369</v>
      </c>
      <c r="J1663" s="363" t="s">
        <v>629</v>
      </c>
      <c r="K1663" s="364" t="s">
        <v>1235</v>
      </c>
      <c r="L1663" s="363">
        <v>361392012</v>
      </c>
      <c r="M1663" s="382">
        <v>44641</v>
      </c>
      <c r="N1663" s="70">
        <f t="shared" si="146"/>
        <v>3</v>
      </c>
      <c r="O1663" s="70">
        <f t="shared" si="147"/>
        <v>3</v>
      </c>
      <c r="P1663" s="135" t="str">
        <f t="shared" si="148"/>
        <v>Gastos_com_Pessoal</v>
      </c>
    </row>
    <row r="1664" spans="1:16" ht="25.5" x14ac:dyDescent="0.2">
      <c r="A1664" s="374">
        <f t="shared" si="145"/>
        <v>1661</v>
      </c>
      <c r="B1664" s="358">
        <v>44641</v>
      </c>
      <c r="C1664" s="383">
        <v>44621</v>
      </c>
      <c r="D1664" s="360" t="s">
        <v>96</v>
      </c>
      <c r="E1664" s="360" t="s">
        <v>183</v>
      </c>
      <c r="F1664" s="361">
        <v>803.2</v>
      </c>
      <c r="G1664" s="360" t="s">
        <v>2370</v>
      </c>
      <c r="H1664" s="360" t="s">
        <v>127</v>
      </c>
      <c r="I1664" s="364" t="s">
        <v>2371</v>
      </c>
      <c r="J1664" s="363" t="s">
        <v>629</v>
      </c>
      <c r="K1664" s="364" t="s">
        <v>1235</v>
      </c>
      <c r="L1664" s="363">
        <v>361392012</v>
      </c>
      <c r="M1664" s="382">
        <v>44641</v>
      </c>
      <c r="N1664" s="70">
        <f t="shared" si="146"/>
        <v>3</v>
      </c>
      <c r="O1664" s="70">
        <f t="shared" si="147"/>
        <v>3</v>
      </c>
      <c r="P1664" s="135" t="str">
        <f t="shared" si="148"/>
        <v>Gastos_com_Pessoal</v>
      </c>
    </row>
    <row r="1665" spans="1:16" ht="25.5" x14ac:dyDescent="0.2">
      <c r="A1665" s="374">
        <f t="shared" si="145"/>
        <v>1662</v>
      </c>
      <c r="B1665" s="358">
        <v>44641</v>
      </c>
      <c r="C1665" s="383">
        <v>44621</v>
      </c>
      <c r="D1665" s="360" t="s">
        <v>96</v>
      </c>
      <c r="E1665" s="360" t="s">
        <v>181</v>
      </c>
      <c r="F1665" s="361">
        <v>2310.7800000000002</v>
      </c>
      <c r="G1665" s="360" t="s">
        <v>2372</v>
      </c>
      <c r="H1665" s="360" t="s">
        <v>127</v>
      </c>
      <c r="I1665" s="364" t="s">
        <v>2371</v>
      </c>
      <c r="J1665" s="363" t="s">
        <v>629</v>
      </c>
      <c r="K1665" s="364" t="s">
        <v>1235</v>
      </c>
      <c r="L1665" s="363">
        <v>361392012</v>
      </c>
      <c r="M1665" s="382">
        <v>44641</v>
      </c>
      <c r="N1665" s="70">
        <f t="shared" si="146"/>
        <v>3</v>
      </c>
      <c r="O1665" s="70">
        <f t="shared" si="147"/>
        <v>3</v>
      </c>
      <c r="P1665" s="135" t="str">
        <f t="shared" si="148"/>
        <v>Gastos_com_Pessoal</v>
      </c>
    </row>
    <row r="1666" spans="1:16" ht="25.5" x14ac:dyDescent="0.2">
      <c r="A1666" s="374">
        <f t="shared" si="145"/>
        <v>1663</v>
      </c>
      <c r="B1666" s="358">
        <v>44641</v>
      </c>
      <c r="C1666" s="383">
        <v>44621</v>
      </c>
      <c r="D1666" s="360" t="s">
        <v>96</v>
      </c>
      <c r="E1666" s="360" t="s">
        <v>181</v>
      </c>
      <c r="F1666" s="361">
        <v>17.72</v>
      </c>
      <c r="G1666" s="360" t="s">
        <v>2373</v>
      </c>
      <c r="H1666" s="360" t="s">
        <v>546</v>
      </c>
      <c r="I1666" s="364" t="s">
        <v>2089</v>
      </c>
      <c r="J1666" s="363" t="s">
        <v>629</v>
      </c>
      <c r="K1666" s="364" t="s">
        <v>1235</v>
      </c>
      <c r="L1666" s="363">
        <v>361392012</v>
      </c>
      <c r="M1666" s="382">
        <v>44641</v>
      </c>
      <c r="N1666" s="70">
        <f t="shared" si="146"/>
        <v>3</v>
      </c>
      <c r="O1666" s="70">
        <f t="shared" si="147"/>
        <v>3</v>
      </c>
      <c r="P1666" s="135" t="str">
        <f t="shared" si="148"/>
        <v>Gastos_com_Pessoal</v>
      </c>
    </row>
    <row r="1667" spans="1:16" ht="25.5" x14ac:dyDescent="0.2">
      <c r="A1667" s="374">
        <f t="shared" si="145"/>
        <v>1664</v>
      </c>
      <c r="B1667" s="358">
        <v>44641</v>
      </c>
      <c r="C1667" s="383">
        <v>44621</v>
      </c>
      <c r="D1667" s="360" t="s">
        <v>96</v>
      </c>
      <c r="E1667" s="360" t="s">
        <v>183</v>
      </c>
      <c r="F1667" s="361">
        <v>695.22</v>
      </c>
      <c r="G1667" s="360" t="s">
        <v>2374</v>
      </c>
      <c r="H1667" s="360" t="s">
        <v>128</v>
      </c>
      <c r="I1667" s="364" t="s">
        <v>2375</v>
      </c>
      <c r="J1667" s="363" t="s">
        <v>629</v>
      </c>
      <c r="K1667" s="364" t="s">
        <v>1235</v>
      </c>
      <c r="L1667" s="363">
        <v>361392012</v>
      </c>
      <c r="M1667" s="382">
        <v>44641</v>
      </c>
      <c r="N1667" s="70">
        <f t="shared" si="146"/>
        <v>3</v>
      </c>
      <c r="O1667" s="70">
        <f t="shared" si="147"/>
        <v>3</v>
      </c>
      <c r="P1667" s="135" t="str">
        <f t="shared" si="148"/>
        <v>Gastos_com_Pessoal</v>
      </c>
    </row>
    <row r="1668" spans="1:16" ht="25.5" x14ac:dyDescent="0.2">
      <c r="A1668" s="374">
        <f t="shared" si="145"/>
        <v>1665</v>
      </c>
      <c r="B1668" s="358">
        <v>44641</v>
      </c>
      <c r="C1668" s="383">
        <v>44621</v>
      </c>
      <c r="D1668" s="360" t="s">
        <v>96</v>
      </c>
      <c r="E1668" s="360" t="s">
        <v>181</v>
      </c>
      <c r="F1668" s="361">
        <v>2019.83</v>
      </c>
      <c r="G1668" s="360" t="s">
        <v>2376</v>
      </c>
      <c r="H1668" s="360" t="s">
        <v>128</v>
      </c>
      <c r="I1668" s="364" t="s">
        <v>2375</v>
      </c>
      <c r="J1668" s="363" t="s">
        <v>629</v>
      </c>
      <c r="K1668" s="364" t="s">
        <v>1235</v>
      </c>
      <c r="L1668" s="363">
        <v>361392012</v>
      </c>
      <c r="M1668" s="382">
        <v>44641</v>
      </c>
      <c r="N1668" s="70">
        <f t="shared" si="146"/>
        <v>3</v>
      </c>
      <c r="O1668" s="70">
        <f t="shared" si="147"/>
        <v>3</v>
      </c>
      <c r="P1668" s="135" t="str">
        <f t="shared" si="148"/>
        <v>Gastos_com_Pessoal</v>
      </c>
    </row>
    <row r="1669" spans="1:16" ht="48" x14ac:dyDescent="0.2">
      <c r="A1669" s="374">
        <f t="shared" si="145"/>
        <v>1666</v>
      </c>
      <c r="B1669" s="358">
        <v>44641</v>
      </c>
      <c r="C1669" s="383">
        <v>44621</v>
      </c>
      <c r="D1669" s="360" t="s">
        <v>107</v>
      </c>
      <c r="E1669" s="360" t="s">
        <v>294</v>
      </c>
      <c r="F1669" s="361">
        <v>647.6</v>
      </c>
      <c r="G1669" s="360" t="s">
        <v>2377</v>
      </c>
      <c r="H1669" s="360" t="s">
        <v>123</v>
      </c>
      <c r="I1669" s="364" t="s">
        <v>2378</v>
      </c>
      <c r="J1669" s="363" t="s">
        <v>629</v>
      </c>
      <c r="K1669" s="364" t="s">
        <v>420</v>
      </c>
      <c r="L1669" s="363">
        <v>1382</v>
      </c>
      <c r="M1669" s="382">
        <v>44637</v>
      </c>
      <c r="N1669" s="70">
        <f t="shared" si="146"/>
        <v>3</v>
      </c>
      <c r="O1669" s="70">
        <f t="shared" si="147"/>
        <v>3</v>
      </c>
      <c r="P1669" s="135" t="str">
        <f t="shared" si="148"/>
        <v>Gastos_Gerais</v>
      </c>
    </row>
    <row r="1670" spans="1:16" ht="36" x14ac:dyDescent="0.2">
      <c r="A1670" s="374">
        <f t="shared" si="145"/>
        <v>1667</v>
      </c>
      <c r="B1670" s="358">
        <v>44641</v>
      </c>
      <c r="C1670" s="383">
        <v>44593</v>
      </c>
      <c r="D1670" s="360" t="s">
        <v>107</v>
      </c>
      <c r="E1670" s="360" t="s">
        <v>346</v>
      </c>
      <c r="F1670" s="361">
        <v>2000</v>
      </c>
      <c r="G1670" s="360" t="s">
        <v>2379</v>
      </c>
      <c r="H1670" s="360" t="s">
        <v>122</v>
      </c>
      <c r="I1670" s="364" t="s">
        <v>2380</v>
      </c>
      <c r="J1670" s="363" t="s">
        <v>609</v>
      </c>
      <c r="K1670" s="364" t="s">
        <v>420</v>
      </c>
      <c r="L1670" s="363">
        <v>20223</v>
      </c>
      <c r="M1670" s="382">
        <v>44602</v>
      </c>
      <c r="N1670" s="70">
        <f t="shared" si="146"/>
        <v>3</v>
      </c>
      <c r="O1670" s="70">
        <f t="shared" si="147"/>
        <v>2</v>
      </c>
      <c r="P1670" s="135" t="str">
        <f t="shared" si="148"/>
        <v>Gastos_Gerais</v>
      </c>
    </row>
    <row r="1671" spans="1:16" ht="36" x14ac:dyDescent="0.2">
      <c r="A1671" s="374">
        <f t="shared" si="145"/>
        <v>1668</v>
      </c>
      <c r="B1671" s="358">
        <v>44641</v>
      </c>
      <c r="C1671" s="383">
        <v>44621</v>
      </c>
      <c r="D1671" s="360" t="s">
        <v>85</v>
      </c>
      <c r="E1671" s="360" t="s">
        <v>89</v>
      </c>
      <c r="F1671" s="361">
        <v>600</v>
      </c>
      <c r="G1671" s="360" t="s">
        <v>2381</v>
      </c>
      <c r="H1671" s="360" t="s">
        <v>119</v>
      </c>
      <c r="I1671" s="364" t="s">
        <v>551</v>
      </c>
      <c r="J1671" s="363" t="s">
        <v>629</v>
      </c>
      <c r="K1671" s="364" t="s">
        <v>672</v>
      </c>
      <c r="L1671" s="363">
        <v>8850634</v>
      </c>
      <c r="M1671" s="382">
        <v>44641</v>
      </c>
      <c r="N1671" s="70">
        <f t="shared" si="146"/>
        <v>3</v>
      </c>
      <c r="O1671" s="70">
        <f t="shared" si="147"/>
        <v>3</v>
      </c>
      <c r="P1671" s="135" t="str">
        <f t="shared" si="148"/>
        <v>Receitas</v>
      </c>
    </row>
    <row r="1672" spans="1:16" ht="36" x14ac:dyDescent="0.2">
      <c r="A1672" s="374">
        <f t="shared" si="145"/>
        <v>1669</v>
      </c>
      <c r="B1672" s="358">
        <v>44641</v>
      </c>
      <c r="C1672" s="383">
        <v>44621</v>
      </c>
      <c r="D1672" s="360" t="s">
        <v>85</v>
      </c>
      <c r="E1672" s="360" t="s">
        <v>89</v>
      </c>
      <c r="F1672" s="361">
        <v>450</v>
      </c>
      <c r="G1672" s="360" t="s">
        <v>2382</v>
      </c>
      <c r="H1672" s="360" t="s">
        <v>119</v>
      </c>
      <c r="I1672" s="364" t="s">
        <v>551</v>
      </c>
      <c r="J1672" s="363" t="s">
        <v>629</v>
      </c>
      <c r="K1672" s="364" t="s">
        <v>672</v>
      </c>
      <c r="L1672" s="363">
        <v>8850629</v>
      </c>
      <c r="M1672" s="382">
        <v>44641</v>
      </c>
      <c r="N1672" s="70">
        <f t="shared" si="146"/>
        <v>3</v>
      </c>
      <c r="O1672" s="70">
        <f t="shared" si="147"/>
        <v>3</v>
      </c>
      <c r="P1672" s="135" t="str">
        <f t="shared" si="148"/>
        <v>Receitas</v>
      </c>
    </row>
    <row r="1673" spans="1:16" ht="36" x14ac:dyDescent="0.2">
      <c r="A1673" s="374">
        <f t="shared" si="145"/>
        <v>1670</v>
      </c>
      <c r="B1673" s="358">
        <v>44641</v>
      </c>
      <c r="C1673" s="383">
        <v>44621</v>
      </c>
      <c r="D1673" s="360" t="s">
        <v>85</v>
      </c>
      <c r="E1673" s="360" t="s">
        <v>89</v>
      </c>
      <c r="F1673" s="361">
        <v>450</v>
      </c>
      <c r="G1673" s="360" t="s">
        <v>2383</v>
      </c>
      <c r="H1673" s="360" t="s">
        <v>119</v>
      </c>
      <c r="I1673" s="364" t="s">
        <v>551</v>
      </c>
      <c r="J1673" s="363" t="s">
        <v>629</v>
      </c>
      <c r="K1673" s="364" t="s">
        <v>672</v>
      </c>
      <c r="L1673" s="363">
        <v>8850630</v>
      </c>
      <c r="M1673" s="382">
        <v>44641</v>
      </c>
      <c r="N1673" s="70">
        <f t="shared" si="146"/>
        <v>3</v>
      </c>
      <c r="O1673" s="70">
        <f t="shared" si="147"/>
        <v>3</v>
      </c>
      <c r="P1673" s="135" t="str">
        <f t="shared" si="148"/>
        <v>Receitas</v>
      </c>
    </row>
    <row r="1674" spans="1:16" ht="36" x14ac:dyDescent="0.2">
      <c r="A1674" s="374">
        <f t="shared" si="145"/>
        <v>1671</v>
      </c>
      <c r="B1674" s="358">
        <v>44641</v>
      </c>
      <c r="C1674" s="383">
        <v>44621</v>
      </c>
      <c r="D1674" s="360" t="s">
        <v>85</v>
      </c>
      <c r="E1674" s="360" t="s">
        <v>89</v>
      </c>
      <c r="F1674" s="361">
        <v>450</v>
      </c>
      <c r="G1674" s="360" t="s">
        <v>2384</v>
      </c>
      <c r="H1674" s="360" t="s">
        <v>119</v>
      </c>
      <c r="I1674" s="364" t="s">
        <v>551</v>
      </c>
      <c r="J1674" s="363" t="s">
        <v>629</v>
      </c>
      <c r="K1674" s="364" t="s">
        <v>672</v>
      </c>
      <c r="L1674" s="363">
        <v>8850636</v>
      </c>
      <c r="M1674" s="382">
        <v>44641</v>
      </c>
      <c r="N1674" s="70">
        <f t="shared" si="146"/>
        <v>3</v>
      </c>
      <c r="O1674" s="70">
        <f t="shared" si="147"/>
        <v>3</v>
      </c>
      <c r="P1674" s="135" t="str">
        <f t="shared" si="148"/>
        <v>Receitas</v>
      </c>
    </row>
    <row r="1675" spans="1:16" ht="25.5" x14ac:dyDescent="0.2">
      <c r="A1675" s="374">
        <f t="shared" si="145"/>
        <v>1672</v>
      </c>
      <c r="B1675" s="358">
        <v>44642</v>
      </c>
      <c r="C1675" s="383">
        <v>44621</v>
      </c>
      <c r="D1675" s="360" t="s">
        <v>107</v>
      </c>
      <c r="E1675" s="360" t="s">
        <v>320</v>
      </c>
      <c r="F1675" s="361">
        <v>1000</v>
      </c>
      <c r="G1675" s="360" t="s">
        <v>933</v>
      </c>
      <c r="H1675" s="360" t="s">
        <v>127</v>
      </c>
      <c r="I1675" s="364" t="s">
        <v>1981</v>
      </c>
      <c r="J1675" s="363" t="s">
        <v>609</v>
      </c>
      <c r="K1675" s="364" t="s">
        <v>420</v>
      </c>
      <c r="L1675" s="363">
        <v>1859267</v>
      </c>
      <c r="M1675" s="382">
        <v>44642</v>
      </c>
      <c r="N1675" s="70">
        <f t="shared" si="146"/>
        <v>3</v>
      </c>
      <c r="O1675" s="70">
        <f t="shared" si="147"/>
        <v>3</v>
      </c>
      <c r="P1675" s="135" t="str">
        <f t="shared" si="148"/>
        <v>Gastos_Gerais</v>
      </c>
    </row>
    <row r="1676" spans="1:16" ht="25.5" x14ac:dyDescent="0.2">
      <c r="A1676" s="374">
        <f t="shared" si="145"/>
        <v>1673</v>
      </c>
      <c r="B1676" s="358">
        <v>44642</v>
      </c>
      <c r="C1676" s="383">
        <v>44621</v>
      </c>
      <c r="D1676" s="360" t="s">
        <v>107</v>
      </c>
      <c r="E1676" s="360" t="s">
        <v>294</v>
      </c>
      <c r="F1676" s="361">
        <v>24010.23</v>
      </c>
      <c r="G1676" s="360" t="s">
        <v>2385</v>
      </c>
      <c r="H1676" s="360" t="s">
        <v>128</v>
      </c>
      <c r="I1676" s="364" t="s">
        <v>558</v>
      </c>
      <c r="J1676" s="363" t="s">
        <v>609</v>
      </c>
      <c r="K1676" s="364" t="s">
        <v>420</v>
      </c>
      <c r="L1676" s="363">
        <v>105</v>
      </c>
      <c r="M1676" s="382">
        <v>44636</v>
      </c>
      <c r="N1676" s="70">
        <f t="shared" si="146"/>
        <v>3</v>
      </c>
      <c r="O1676" s="70">
        <f t="shared" si="147"/>
        <v>3</v>
      </c>
      <c r="P1676" s="135" t="str">
        <f t="shared" si="148"/>
        <v>Gastos_Gerais</v>
      </c>
    </row>
    <row r="1677" spans="1:16" ht="25.5" x14ac:dyDescent="0.2">
      <c r="A1677" s="374">
        <f t="shared" si="145"/>
        <v>1674</v>
      </c>
      <c r="B1677" s="358">
        <v>44642</v>
      </c>
      <c r="C1677" s="383">
        <v>44621</v>
      </c>
      <c r="D1677" s="360" t="s">
        <v>107</v>
      </c>
      <c r="E1677" s="360" t="s">
        <v>334</v>
      </c>
      <c r="F1677" s="361">
        <v>11.6</v>
      </c>
      <c r="G1677" s="360" t="s">
        <v>2386</v>
      </c>
      <c r="H1677" s="360" t="s">
        <v>124</v>
      </c>
      <c r="I1677" s="364" t="s">
        <v>1406</v>
      </c>
      <c r="J1677" s="363" t="s">
        <v>629</v>
      </c>
      <c r="K1677" s="364" t="s">
        <v>672</v>
      </c>
      <c r="L1677" s="363" t="s">
        <v>553</v>
      </c>
      <c r="M1677" s="382">
        <v>44636</v>
      </c>
      <c r="N1677" s="70">
        <f t="shared" si="146"/>
        <v>3</v>
      </c>
      <c r="O1677" s="70">
        <f t="shared" si="147"/>
        <v>3</v>
      </c>
      <c r="P1677" s="135" t="str">
        <f t="shared" si="148"/>
        <v>Gastos_Gerais</v>
      </c>
    </row>
    <row r="1678" spans="1:16" ht="25.5" x14ac:dyDescent="0.2">
      <c r="A1678" s="374">
        <f t="shared" si="145"/>
        <v>1675</v>
      </c>
      <c r="B1678" s="358">
        <v>44642</v>
      </c>
      <c r="C1678" s="383">
        <v>44621</v>
      </c>
      <c r="D1678" s="360" t="s">
        <v>107</v>
      </c>
      <c r="E1678" s="360" t="s">
        <v>260</v>
      </c>
      <c r="F1678" s="361">
        <v>600</v>
      </c>
      <c r="G1678" s="360" t="s">
        <v>1702</v>
      </c>
      <c r="H1678" s="360" t="s">
        <v>121</v>
      </c>
      <c r="I1678" s="364" t="s">
        <v>906</v>
      </c>
      <c r="J1678" s="363" t="s">
        <v>629</v>
      </c>
      <c r="K1678" s="364" t="s">
        <v>420</v>
      </c>
      <c r="L1678" s="363">
        <v>202246</v>
      </c>
      <c r="M1678" s="382">
        <v>44636</v>
      </c>
      <c r="N1678" s="70">
        <f t="shared" si="146"/>
        <v>3</v>
      </c>
      <c r="O1678" s="70">
        <f t="shared" si="147"/>
        <v>3</v>
      </c>
      <c r="P1678" s="135" t="str">
        <f t="shared" si="148"/>
        <v>Gastos_Gerais</v>
      </c>
    </row>
    <row r="1679" spans="1:16" ht="25.5" x14ac:dyDescent="0.2">
      <c r="A1679" s="374">
        <f t="shared" si="145"/>
        <v>1676</v>
      </c>
      <c r="B1679" s="358">
        <v>44642</v>
      </c>
      <c r="C1679" s="383">
        <v>44621</v>
      </c>
      <c r="D1679" s="360" t="s">
        <v>107</v>
      </c>
      <c r="E1679" s="360" t="s">
        <v>294</v>
      </c>
      <c r="F1679" s="361">
        <v>661</v>
      </c>
      <c r="G1679" s="360" t="s">
        <v>2387</v>
      </c>
      <c r="H1679" s="360" t="s">
        <v>127</v>
      </c>
      <c r="I1679" s="364" t="s">
        <v>2388</v>
      </c>
      <c r="J1679" s="363" t="s">
        <v>629</v>
      </c>
      <c r="K1679" s="364" t="s">
        <v>420</v>
      </c>
      <c r="L1679" s="363">
        <v>423</v>
      </c>
      <c r="M1679" s="382">
        <v>44641</v>
      </c>
      <c r="N1679" s="70">
        <f t="shared" si="146"/>
        <v>3</v>
      </c>
      <c r="O1679" s="70">
        <f t="shared" si="147"/>
        <v>3</v>
      </c>
      <c r="P1679" s="135" t="str">
        <f t="shared" si="148"/>
        <v>Gastos_Gerais</v>
      </c>
    </row>
    <row r="1680" spans="1:16" ht="24" x14ac:dyDescent="0.2">
      <c r="A1680" s="374">
        <f t="shared" si="145"/>
        <v>1677</v>
      </c>
      <c r="B1680" s="358">
        <v>44642</v>
      </c>
      <c r="C1680" s="383">
        <v>44621</v>
      </c>
      <c r="D1680" s="360" t="s">
        <v>85</v>
      </c>
      <c r="E1680" s="360" t="s">
        <v>89</v>
      </c>
      <c r="F1680" s="361">
        <v>0.47</v>
      </c>
      <c r="G1680" s="360" t="s">
        <v>1252</v>
      </c>
      <c r="H1680" s="360" t="s">
        <v>120</v>
      </c>
      <c r="I1680" s="364" t="s">
        <v>551</v>
      </c>
      <c r="J1680" s="363" t="s">
        <v>1253</v>
      </c>
      <c r="K1680" s="364" t="s">
        <v>883</v>
      </c>
      <c r="L1680" s="363" t="s">
        <v>553</v>
      </c>
      <c r="M1680" s="382">
        <v>44642</v>
      </c>
      <c r="N1680" s="70">
        <f t="shared" si="146"/>
        <v>3</v>
      </c>
      <c r="O1680" s="70">
        <f t="shared" si="147"/>
        <v>3</v>
      </c>
      <c r="P1680" s="135" t="str">
        <f t="shared" si="148"/>
        <v>Receitas</v>
      </c>
    </row>
    <row r="1681" spans="1:16" ht="25.5" x14ac:dyDescent="0.2">
      <c r="A1681" s="374">
        <f t="shared" si="145"/>
        <v>1678</v>
      </c>
      <c r="B1681" s="358">
        <v>44643</v>
      </c>
      <c r="C1681" s="383">
        <v>44562</v>
      </c>
      <c r="D1681" s="360" t="s">
        <v>107</v>
      </c>
      <c r="E1681" s="360" t="s">
        <v>224</v>
      </c>
      <c r="F1681" s="361">
        <v>3397.56</v>
      </c>
      <c r="G1681" s="360" t="s">
        <v>1966</v>
      </c>
      <c r="H1681" s="360" t="s">
        <v>126</v>
      </c>
      <c r="I1681" s="364" t="s">
        <v>899</v>
      </c>
      <c r="J1681" s="363" t="s">
        <v>609</v>
      </c>
      <c r="K1681" s="364" t="s">
        <v>610</v>
      </c>
      <c r="L1681" s="363" t="s">
        <v>2389</v>
      </c>
      <c r="M1681" s="382">
        <v>44643</v>
      </c>
      <c r="N1681" s="70">
        <f t="shared" si="146"/>
        <v>3</v>
      </c>
      <c r="O1681" s="70">
        <f t="shared" si="147"/>
        <v>1</v>
      </c>
      <c r="P1681" s="135" t="str">
        <f t="shared" si="148"/>
        <v>Gastos_Gerais</v>
      </c>
    </row>
    <row r="1682" spans="1:16" ht="25.5" x14ac:dyDescent="0.2">
      <c r="A1682" s="374">
        <f t="shared" si="145"/>
        <v>1679</v>
      </c>
      <c r="B1682" s="358">
        <v>44643</v>
      </c>
      <c r="C1682" s="383">
        <v>44531</v>
      </c>
      <c r="D1682" s="360" t="s">
        <v>107</v>
      </c>
      <c r="E1682" s="360" t="s">
        <v>224</v>
      </c>
      <c r="F1682" s="361">
        <v>3156.31</v>
      </c>
      <c r="G1682" s="360" t="s">
        <v>1966</v>
      </c>
      <c r="H1682" s="360" t="s">
        <v>126</v>
      </c>
      <c r="I1682" s="364" t="s">
        <v>899</v>
      </c>
      <c r="J1682" s="363" t="s">
        <v>609</v>
      </c>
      <c r="K1682" s="364" t="s">
        <v>610</v>
      </c>
      <c r="L1682" s="363" t="s">
        <v>2390</v>
      </c>
      <c r="M1682" s="382">
        <v>44643</v>
      </c>
      <c r="N1682" s="70">
        <f t="shared" si="146"/>
        <v>3</v>
      </c>
      <c r="O1682" s="70">
        <f t="shared" si="147"/>
        <v>0</v>
      </c>
      <c r="P1682" s="135" t="str">
        <f t="shared" si="148"/>
        <v>Gastos_Gerais</v>
      </c>
    </row>
    <row r="1683" spans="1:16" ht="25.5" x14ac:dyDescent="0.2">
      <c r="A1683" s="374">
        <f t="shared" si="145"/>
        <v>1680</v>
      </c>
      <c r="B1683" s="358">
        <v>44643</v>
      </c>
      <c r="C1683" s="383">
        <v>44621</v>
      </c>
      <c r="D1683" s="360" t="s">
        <v>107</v>
      </c>
      <c r="E1683" s="360" t="s">
        <v>222</v>
      </c>
      <c r="F1683" s="361">
        <v>4119.57</v>
      </c>
      <c r="G1683" s="360" t="s">
        <v>647</v>
      </c>
      <c r="H1683" s="360" t="s">
        <v>128</v>
      </c>
      <c r="I1683" s="364" t="s">
        <v>1953</v>
      </c>
      <c r="J1683" s="363" t="s">
        <v>609</v>
      </c>
      <c r="K1683" s="364" t="s">
        <v>420</v>
      </c>
      <c r="L1683" s="363">
        <v>74334363</v>
      </c>
      <c r="M1683" s="382">
        <v>44643</v>
      </c>
      <c r="N1683" s="70">
        <f t="shared" si="146"/>
        <v>3</v>
      </c>
      <c r="O1683" s="70">
        <f t="shared" si="147"/>
        <v>3</v>
      </c>
      <c r="P1683" s="135" t="str">
        <f t="shared" si="148"/>
        <v>Gastos_Gerais</v>
      </c>
    </row>
    <row r="1684" spans="1:16" ht="38.25" x14ac:dyDescent="0.2">
      <c r="A1684" s="374">
        <f t="shared" si="145"/>
        <v>1681</v>
      </c>
      <c r="B1684" s="358">
        <v>44643</v>
      </c>
      <c r="C1684" s="383">
        <v>44593</v>
      </c>
      <c r="D1684" s="360" t="s">
        <v>109</v>
      </c>
      <c r="E1684" s="360" t="s">
        <v>381</v>
      </c>
      <c r="F1684" s="361">
        <v>1655</v>
      </c>
      <c r="G1684" s="360" t="s">
        <v>2391</v>
      </c>
      <c r="H1684" s="360" t="s">
        <v>588</v>
      </c>
      <c r="I1684" s="364" t="s">
        <v>2392</v>
      </c>
      <c r="J1684" s="363" t="s">
        <v>609</v>
      </c>
      <c r="K1684" s="364" t="s">
        <v>420</v>
      </c>
      <c r="L1684" s="363">
        <v>2562</v>
      </c>
      <c r="M1684" s="382">
        <v>44616</v>
      </c>
      <c r="N1684" s="70">
        <f t="shared" si="146"/>
        <v>3</v>
      </c>
      <c r="O1684" s="70">
        <f t="shared" si="147"/>
        <v>2</v>
      </c>
      <c r="P1684" s="135" t="str">
        <f t="shared" si="148"/>
        <v>Aquisição_de_Bens_Permanentes</v>
      </c>
    </row>
    <row r="1685" spans="1:16" ht="25.5" x14ac:dyDescent="0.2">
      <c r="A1685" s="374">
        <f t="shared" si="145"/>
        <v>1682</v>
      </c>
      <c r="B1685" s="358">
        <v>44643</v>
      </c>
      <c r="C1685" s="383">
        <v>44621</v>
      </c>
      <c r="D1685" s="360" t="s">
        <v>107</v>
      </c>
      <c r="E1685" s="360" t="s">
        <v>370</v>
      </c>
      <c r="F1685" s="361">
        <v>1224</v>
      </c>
      <c r="G1685" s="360" t="s">
        <v>2393</v>
      </c>
      <c r="H1685" s="360" t="s">
        <v>131</v>
      </c>
      <c r="I1685" s="364" t="s">
        <v>2394</v>
      </c>
      <c r="J1685" s="363" t="s">
        <v>609</v>
      </c>
      <c r="K1685" s="364" t="s">
        <v>420</v>
      </c>
      <c r="L1685" s="363">
        <v>502</v>
      </c>
      <c r="M1685" s="382">
        <v>44638</v>
      </c>
      <c r="N1685" s="70">
        <f t="shared" si="146"/>
        <v>3</v>
      </c>
      <c r="O1685" s="70">
        <f t="shared" si="147"/>
        <v>3</v>
      </c>
      <c r="P1685" s="135" t="str">
        <f t="shared" si="148"/>
        <v>Gastos_Gerais</v>
      </c>
    </row>
    <row r="1686" spans="1:16" ht="38.25" x14ac:dyDescent="0.2">
      <c r="A1686" s="374">
        <f t="shared" si="145"/>
        <v>1683</v>
      </c>
      <c r="B1686" s="358">
        <v>44643</v>
      </c>
      <c r="C1686" s="383">
        <v>44621</v>
      </c>
      <c r="D1686" s="360" t="s">
        <v>109</v>
      </c>
      <c r="E1686" s="360" t="s">
        <v>385</v>
      </c>
      <c r="F1686" s="361">
        <v>16248.5</v>
      </c>
      <c r="G1686" s="360" t="s">
        <v>2395</v>
      </c>
      <c r="H1686" s="360" t="s">
        <v>588</v>
      </c>
      <c r="I1686" s="364" t="s">
        <v>2152</v>
      </c>
      <c r="J1686" s="363" t="s">
        <v>609</v>
      </c>
      <c r="K1686" s="364" t="s">
        <v>420</v>
      </c>
      <c r="L1686" s="363">
        <v>30442</v>
      </c>
      <c r="M1686" s="382">
        <v>44631</v>
      </c>
      <c r="N1686" s="70">
        <f t="shared" si="146"/>
        <v>3</v>
      </c>
      <c r="O1686" s="70">
        <f t="shared" si="147"/>
        <v>3</v>
      </c>
      <c r="P1686" s="135" t="str">
        <f t="shared" si="148"/>
        <v>Aquisição_de_Bens_Permanentes</v>
      </c>
    </row>
    <row r="1687" spans="1:16" ht="25.5" x14ac:dyDescent="0.2">
      <c r="A1687" s="374">
        <f t="shared" si="145"/>
        <v>1684</v>
      </c>
      <c r="B1687" s="358">
        <v>44643</v>
      </c>
      <c r="C1687" s="383">
        <v>44621</v>
      </c>
      <c r="D1687" s="360" t="s">
        <v>107</v>
      </c>
      <c r="E1687" s="360" t="s">
        <v>368</v>
      </c>
      <c r="F1687" s="361">
        <v>436.81</v>
      </c>
      <c r="G1687" s="360" t="s">
        <v>1638</v>
      </c>
      <c r="H1687" s="360" t="s">
        <v>588</v>
      </c>
      <c r="I1687" s="364" t="s">
        <v>2396</v>
      </c>
      <c r="J1687" s="363" t="s">
        <v>609</v>
      </c>
      <c r="K1687" s="364" t="s">
        <v>420</v>
      </c>
      <c r="L1687" s="363">
        <v>202289</v>
      </c>
      <c r="M1687" s="382">
        <v>44634</v>
      </c>
      <c r="N1687" s="70">
        <f t="shared" si="146"/>
        <v>3</v>
      </c>
      <c r="O1687" s="70">
        <f t="shared" si="147"/>
        <v>3</v>
      </c>
      <c r="P1687" s="135" t="str">
        <f t="shared" si="148"/>
        <v>Gastos_Gerais</v>
      </c>
    </row>
    <row r="1688" spans="1:16" ht="25.5" x14ac:dyDescent="0.2">
      <c r="A1688" s="374">
        <f t="shared" si="145"/>
        <v>1685</v>
      </c>
      <c r="B1688" s="358">
        <v>44643</v>
      </c>
      <c r="C1688" s="383">
        <v>44621</v>
      </c>
      <c r="D1688" s="360" t="s">
        <v>107</v>
      </c>
      <c r="E1688" s="360" t="s">
        <v>368</v>
      </c>
      <c r="F1688" s="361">
        <v>504.78</v>
      </c>
      <c r="G1688" s="360" t="s">
        <v>1642</v>
      </c>
      <c r="H1688" s="360" t="s">
        <v>130</v>
      </c>
      <c r="I1688" s="364" t="s">
        <v>2396</v>
      </c>
      <c r="J1688" s="363" t="s">
        <v>609</v>
      </c>
      <c r="K1688" s="364" t="s">
        <v>420</v>
      </c>
      <c r="L1688" s="363">
        <v>202291</v>
      </c>
      <c r="M1688" s="382">
        <v>44634</v>
      </c>
      <c r="N1688" s="70">
        <f t="shared" si="146"/>
        <v>3</v>
      </c>
      <c r="O1688" s="70">
        <f t="shared" si="147"/>
        <v>3</v>
      </c>
      <c r="P1688" s="135" t="str">
        <f t="shared" si="148"/>
        <v>Gastos_Gerais</v>
      </c>
    </row>
    <row r="1689" spans="1:16" ht="25.5" x14ac:dyDescent="0.2">
      <c r="A1689" s="374">
        <f t="shared" si="145"/>
        <v>1686</v>
      </c>
      <c r="B1689" s="358">
        <v>44643</v>
      </c>
      <c r="C1689" s="383">
        <v>44621</v>
      </c>
      <c r="D1689" s="360" t="s">
        <v>107</v>
      </c>
      <c r="E1689" s="360" t="s">
        <v>260</v>
      </c>
      <c r="F1689" s="361">
        <v>420</v>
      </c>
      <c r="G1689" s="360" t="s">
        <v>2397</v>
      </c>
      <c r="H1689" s="360" t="s">
        <v>119</v>
      </c>
      <c r="I1689" s="364" t="s">
        <v>2398</v>
      </c>
      <c r="J1689" s="363" t="s">
        <v>609</v>
      </c>
      <c r="K1689" s="364" t="s">
        <v>610</v>
      </c>
      <c r="L1689" s="363">
        <v>1395</v>
      </c>
      <c r="M1689" s="382">
        <v>44637</v>
      </c>
      <c r="N1689" s="70">
        <f t="shared" si="146"/>
        <v>3</v>
      </c>
      <c r="O1689" s="70">
        <f t="shared" si="147"/>
        <v>3</v>
      </c>
      <c r="P1689" s="135" t="str">
        <f t="shared" si="148"/>
        <v>Gastos_Gerais</v>
      </c>
    </row>
    <row r="1690" spans="1:16" ht="25.5" x14ac:dyDescent="0.2">
      <c r="A1690" s="374">
        <f t="shared" si="145"/>
        <v>1687</v>
      </c>
      <c r="B1690" s="358">
        <v>44643</v>
      </c>
      <c r="C1690" s="383">
        <v>44621</v>
      </c>
      <c r="D1690" s="360" t="s">
        <v>107</v>
      </c>
      <c r="E1690" s="360" t="s">
        <v>320</v>
      </c>
      <c r="F1690" s="361">
        <v>1000</v>
      </c>
      <c r="G1690" s="360" t="s">
        <v>1133</v>
      </c>
      <c r="H1690" s="360" t="s">
        <v>121</v>
      </c>
      <c r="I1690" s="364" t="s">
        <v>1981</v>
      </c>
      <c r="J1690" s="363" t="s">
        <v>609</v>
      </c>
      <c r="K1690" s="364" t="s">
        <v>420</v>
      </c>
      <c r="L1690" s="363">
        <v>1859770</v>
      </c>
      <c r="M1690" s="382">
        <v>44642</v>
      </c>
      <c r="N1690" s="70">
        <f t="shared" si="146"/>
        <v>3</v>
      </c>
      <c r="O1690" s="70">
        <f t="shared" si="147"/>
        <v>3</v>
      </c>
      <c r="P1690" s="135" t="str">
        <f t="shared" si="148"/>
        <v>Gastos_Gerais</v>
      </c>
    </row>
    <row r="1691" spans="1:16" ht="36" x14ac:dyDescent="0.2">
      <c r="A1691" s="374">
        <f t="shared" si="145"/>
        <v>1688</v>
      </c>
      <c r="B1691" s="358">
        <v>44643</v>
      </c>
      <c r="C1691" s="383">
        <v>44621</v>
      </c>
      <c r="D1691" s="360" t="s">
        <v>107</v>
      </c>
      <c r="E1691" s="360" t="s">
        <v>254</v>
      </c>
      <c r="F1691" s="361">
        <v>530</v>
      </c>
      <c r="G1691" s="360" t="s">
        <v>2399</v>
      </c>
      <c r="H1691" s="360" t="s">
        <v>122</v>
      </c>
      <c r="I1691" s="364" t="s">
        <v>2400</v>
      </c>
      <c r="J1691" s="363" t="s">
        <v>609</v>
      </c>
      <c r="K1691" s="364" t="s">
        <v>420</v>
      </c>
      <c r="L1691" s="363">
        <v>12</v>
      </c>
      <c r="M1691" s="382">
        <v>44641</v>
      </c>
      <c r="N1691" s="70">
        <f t="shared" si="146"/>
        <v>3</v>
      </c>
      <c r="O1691" s="70">
        <f t="shared" si="147"/>
        <v>3</v>
      </c>
      <c r="P1691" s="135" t="str">
        <f t="shared" si="148"/>
        <v>Gastos_Gerais</v>
      </c>
    </row>
    <row r="1692" spans="1:16" ht="25.5" x14ac:dyDescent="0.2">
      <c r="A1692" s="374">
        <f t="shared" si="145"/>
        <v>1689</v>
      </c>
      <c r="B1692" s="358">
        <v>44643</v>
      </c>
      <c r="C1692" s="383">
        <v>44621</v>
      </c>
      <c r="D1692" s="360" t="s">
        <v>96</v>
      </c>
      <c r="E1692" s="360" t="s">
        <v>196</v>
      </c>
      <c r="F1692" s="361">
        <v>44366.49</v>
      </c>
      <c r="G1692" s="360" t="s">
        <v>2401</v>
      </c>
      <c r="H1692" s="360" t="s">
        <v>119</v>
      </c>
      <c r="I1692" s="364" t="s">
        <v>2039</v>
      </c>
      <c r="J1692" s="363" t="s">
        <v>609</v>
      </c>
      <c r="K1692" s="364" t="s">
        <v>1084</v>
      </c>
      <c r="L1692" s="363" t="s">
        <v>2402</v>
      </c>
      <c r="M1692" s="382">
        <v>44644</v>
      </c>
      <c r="N1692" s="70">
        <f t="shared" si="146"/>
        <v>3</v>
      </c>
      <c r="O1692" s="70">
        <f t="shared" si="147"/>
        <v>3</v>
      </c>
      <c r="P1692" s="135" t="str">
        <f t="shared" si="148"/>
        <v>Gastos_com_Pessoal</v>
      </c>
    </row>
    <row r="1693" spans="1:16" ht="25.5" x14ac:dyDescent="0.2">
      <c r="A1693" s="374">
        <f t="shared" si="145"/>
        <v>1690</v>
      </c>
      <c r="B1693" s="358">
        <v>44643</v>
      </c>
      <c r="C1693" s="383">
        <v>44621</v>
      </c>
      <c r="D1693" s="360" t="s">
        <v>107</v>
      </c>
      <c r="E1693" s="360" t="s">
        <v>310</v>
      </c>
      <c r="F1693" s="361">
        <v>1664.26</v>
      </c>
      <c r="G1693" s="360" t="s">
        <v>2403</v>
      </c>
      <c r="H1693" s="360" t="s">
        <v>588</v>
      </c>
      <c r="I1693" s="364" t="s">
        <v>2404</v>
      </c>
      <c r="J1693" s="363" t="s">
        <v>609</v>
      </c>
      <c r="K1693" s="364" t="s">
        <v>420</v>
      </c>
      <c r="L1693" s="363">
        <v>4135</v>
      </c>
      <c r="M1693" s="382">
        <v>44634</v>
      </c>
      <c r="N1693" s="70">
        <f t="shared" si="146"/>
        <v>3</v>
      </c>
      <c r="O1693" s="70">
        <f t="shared" si="147"/>
        <v>3</v>
      </c>
      <c r="P1693" s="135" t="str">
        <f t="shared" si="148"/>
        <v>Gastos_Gerais</v>
      </c>
    </row>
    <row r="1694" spans="1:16" ht="25.5" x14ac:dyDescent="0.2">
      <c r="A1694" s="374">
        <f t="shared" si="145"/>
        <v>1691</v>
      </c>
      <c r="B1694" s="358">
        <v>44643</v>
      </c>
      <c r="C1694" s="383">
        <v>44621</v>
      </c>
      <c r="D1694" s="360" t="s">
        <v>107</v>
      </c>
      <c r="E1694" s="360" t="s">
        <v>256</v>
      </c>
      <c r="F1694" s="361">
        <v>3500</v>
      </c>
      <c r="G1694" s="360" t="s">
        <v>1985</v>
      </c>
      <c r="H1694" s="360" t="s">
        <v>119</v>
      </c>
      <c r="I1694" s="364" t="s">
        <v>2405</v>
      </c>
      <c r="J1694" s="363" t="s">
        <v>609</v>
      </c>
      <c r="K1694" s="364" t="s">
        <v>420</v>
      </c>
      <c r="L1694" s="363">
        <v>2186</v>
      </c>
      <c r="M1694" s="382">
        <v>44637</v>
      </c>
      <c r="N1694" s="70">
        <f t="shared" si="146"/>
        <v>3</v>
      </c>
      <c r="O1694" s="70">
        <f t="shared" si="147"/>
        <v>3</v>
      </c>
      <c r="P1694" s="135" t="str">
        <f t="shared" si="148"/>
        <v>Gastos_Gerais</v>
      </c>
    </row>
    <row r="1695" spans="1:16" ht="25.5" x14ac:dyDescent="0.2">
      <c r="A1695" s="374">
        <f t="shared" si="145"/>
        <v>1692</v>
      </c>
      <c r="B1695" s="358">
        <v>44643</v>
      </c>
      <c r="C1695" s="383">
        <v>44621</v>
      </c>
      <c r="D1695" s="360" t="s">
        <v>107</v>
      </c>
      <c r="E1695" s="360" t="s">
        <v>368</v>
      </c>
      <c r="F1695" s="361">
        <v>2545.6799999999998</v>
      </c>
      <c r="G1695" s="360" t="s">
        <v>1641</v>
      </c>
      <c r="H1695" s="360" t="s">
        <v>128</v>
      </c>
      <c r="I1695" s="364" t="s">
        <v>2396</v>
      </c>
      <c r="J1695" s="363" t="s">
        <v>609</v>
      </c>
      <c r="K1695" s="364" t="s">
        <v>420</v>
      </c>
      <c r="L1695" s="363">
        <v>202288</v>
      </c>
      <c r="M1695" s="382">
        <v>44634</v>
      </c>
      <c r="N1695" s="70">
        <f t="shared" si="146"/>
        <v>3</v>
      </c>
      <c r="O1695" s="70">
        <f t="shared" si="147"/>
        <v>3</v>
      </c>
      <c r="P1695" s="135" t="str">
        <f t="shared" si="148"/>
        <v>Gastos_Gerais</v>
      </c>
    </row>
    <row r="1696" spans="1:16" ht="25.5" x14ac:dyDescent="0.2">
      <c r="A1696" s="374">
        <f t="shared" si="145"/>
        <v>1693</v>
      </c>
      <c r="B1696" s="358">
        <v>44643</v>
      </c>
      <c r="C1696" s="383">
        <v>44621</v>
      </c>
      <c r="D1696" s="360" t="s">
        <v>107</v>
      </c>
      <c r="E1696" s="360" t="s">
        <v>368</v>
      </c>
      <c r="F1696" s="361">
        <v>840.01</v>
      </c>
      <c r="G1696" s="360" t="s">
        <v>1635</v>
      </c>
      <c r="H1696" s="360" t="s">
        <v>127</v>
      </c>
      <c r="I1696" s="364" t="s">
        <v>2396</v>
      </c>
      <c r="J1696" s="363" t="s">
        <v>609</v>
      </c>
      <c r="K1696" s="364" t="s">
        <v>420</v>
      </c>
      <c r="L1696" s="363">
        <v>202290</v>
      </c>
      <c r="M1696" s="382">
        <v>44634</v>
      </c>
      <c r="N1696" s="70">
        <f t="shared" si="146"/>
        <v>3</v>
      </c>
      <c r="O1696" s="70">
        <f t="shared" si="147"/>
        <v>3</v>
      </c>
      <c r="P1696" s="135" t="str">
        <f t="shared" si="148"/>
        <v>Gastos_Gerais</v>
      </c>
    </row>
    <row r="1697" spans="1:16" ht="36" x14ac:dyDescent="0.2">
      <c r="A1697" s="374">
        <f t="shared" si="145"/>
        <v>1694</v>
      </c>
      <c r="B1697" s="358">
        <v>44643</v>
      </c>
      <c r="C1697" s="383">
        <v>44621</v>
      </c>
      <c r="D1697" s="360" t="s">
        <v>107</v>
      </c>
      <c r="E1697" s="360" t="s">
        <v>294</v>
      </c>
      <c r="F1697" s="361">
        <v>38</v>
      </c>
      <c r="G1697" s="360" t="s">
        <v>2406</v>
      </c>
      <c r="H1697" s="360" t="s">
        <v>128</v>
      </c>
      <c r="I1697" s="364" t="s">
        <v>2407</v>
      </c>
      <c r="J1697" s="363" t="s">
        <v>629</v>
      </c>
      <c r="K1697" s="364" t="s">
        <v>1235</v>
      </c>
      <c r="L1697" s="363">
        <v>361756833</v>
      </c>
      <c r="M1697" s="382">
        <v>44643</v>
      </c>
      <c r="N1697" s="70">
        <f t="shared" si="146"/>
        <v>3</v>
      </c>
      <c r="O1697" s="70">
        <f t="shared" si="147"/>
        <v>3</v>
      </c>
      <c r="P1697" s="135" t="str">
        <f t="shared" si="148"/>
        <v>Gastos_Gerais</v>
      </c>
    </row>
    <row r="1698" spans="1:16" ht="25.5" x14ac:dyDescent="0.2">
      <c r="A1698" s="374">
        <f t="shared" si="145"/>
        <v>1695</v>
      </c>
      <c r="B1698" s="358">
        <v>44643</v>
      </c>
      <c r="C1698" s="383">
        <v>44621</v>
      </c>
      <c r="D1698" s="360" t="s">
        <v>107</v>
      </c>
      <c r="E1698" s="360" t="s">
        <v>334</v>
      </c>
      <c r="F1698" s="361">
        <v>69.599999999999994</v>
      </c>
      <c r="G1698" s="360" t="s">
        <v>2408</v>
      </c>
      <c r="H1698" s="360" t="s">
        <v>120</v>
      </c>
      <c r="I1698" s="364" t="s">
        <v>2177</v>
      </c>
      <c r="J1698" s="363" t="s">
        <v>629</v>
      </c>
      <c r="K1698" s="364" t="s">
        <v>1235</v>
      </c>
      <c r="L1698" s="363">
        <v>361756833</v>
      </c>
      <c r="M1698" s="382">
        <v>44643</v>
      </c>
      <c r="N1698" s="70">
        <f t="shared" si="146"/>
        <v>3</v>
      </c>
      <c r="O1698" s="70">
        <f t="shared" si="147"/>
        <v>3</v>
      </c>
      <c r="P1698" s="135" t="str">
        <f t="shared" si="148"/>
        <v>Gastos_Gerais</v>
      </c>
    </row>
    <row r="1699" spans="1:16" ht="25.5" x14ac:dyDescent="0.2">
      <c r="A1699" s="374">
        <f t="shared" si="145"/>
        <v>1696</v>
      </c>
      <c r="B1699" s="358">
        <v>44643</v>
      </c>
      <c r="C1699" s="383">
        <v>44621</v>
      </c>
      <c r="D1699" s="360" t="s">
        <v>96</v>
      </c>
      <c r="E1699" s="360" t="s">
        <v>179</v>
      </c>
      <c r="F1699" s="361">
        <v>440.11</v>
      </c>
      <c r="G1699" s="360" t="s">
        <v>851</v>
      </c>
      <c r="H1699" s="360" t="s">
        <v>132</v>
      </c>
      <c r="I1699" s="364" t="s">
        <v>2409</v>
      </c>
      <c r="J1699" s="363" t="s">
        <v>629</v>
      </c>
      <c r="K1699" s="364" t="s">
        <v>1235</v>
      </c>
      <c r="L1699" s="363">
        <v>361756833</v>
      </c>
      <c r="M1699" s="382">
        <v>44643</v>
      </c>
      <c r="N1699" s="70">
        <f t="shared" si="146"/>
        <v>3</v>
      </c>
      <c r="O1699" s="70">
        <f t="shared" si="147"/>
        <v>3</v>
      </c>
      <c r="P1699" s="135" t="str">
        <f t="shared" si="148"/>
        <v>Gastos_com_Pessoal</v>
      </c>
    </row>
    <row r="1700" spans="1:16" ht="25.5" x14ac:dyDescent="0.2">
      <c r="A1700" s="374">
        <f t="shared" si="145"/>
        <v>1697</v>
      </c>
      <c r="B1700" s="358">
        <v>44643</v>
      </c>
      <c r="C1700" s="383">
        <v>44621</v>
      </c>
      <c r="D1700" s="360" t="s">
        <v>96</v>
      </c>
      <c r="E1700" s="360" t="s">
        <v>181</v>
      </c>
      <c r="F1700" s="361">
        <v>440.11</v>
      </c>
      <c r="G1700" s="360" t="s">
        <v>758</v>
      </c>
      <c r="H1700" s="360" t="s">
        <v>132</v>
      </c>
      <c r="I1700" s="364" t="s">
        <v>2409</v>
      </c>
      <c r="J1700" s="363" t="s">
        <v>629</v>
      </c>
      <c r="K1700" s="364" t="s">
        <v>1235</v>
      </c>
      <c r="L1700" s="363">
        <v>361756833</v>
      </c>
      <c r="M1700" s="382">
        <v>44643</v>
      </c>
      <c r="N1700" s="70">
        <f t="shared" si="146"/>
        <v>3</v>
      </c>
      <c r="O1700" s="70">
        <f t="shared" si="147"/>
        <v>3</v>
      </c>
      <c r="P1700" s="135" t="str">
        <f t="shared" si="148"/>
        <v>Gastos_com_Pessoal</v>
      </c>
    </row>
    <row r="1701" spans="1:16" ht="25.5" x14ac:dyDescent="0.2">
      <c r="A1701" s="374">
        <f t="shared" si="145"/>
        <v>1698</v>
      </c>
      <c r="B1701" s="358">
        <v>44643</v>
      </c>
      <c r="C1701" s="383">
        <v>44621</v>
      </c>
      <c r="D1701" s="360" t="s">
        <v>96</v>
      </c>
      <c r="E1701" s="360" t="s">
        <v>183</v>
      </c>
      <c r="F1701" s="361">
        <v>146.69999999999999</v>
      </c>
      <c r="G1701" s="360" t="s">
        <v>760</v>
      </c>
      <c r="H1701" s="360" t="s">
        <v>132</v>
      </c>
      <c r="I1701" s="364" t="s">
        <v>2409</v>
      </c>
      <c r="J1701" s="363" t="s">
        <v>629</v>
      </c>
      <c r="K1701" s="364" t="s">
        <v>1235</v>
      </c>
      <c r="L1701" s="363">
        <v>361756833</v>
      </c>
      <c r="M1701" s="382">
        <v>44643</v>
      </c>
      <c r="N1701" s="70">
        <f t="shared" si="146"/>
        <v>3</v>
      </c>
      <c r="O1701" s="70">
        <f t="shared" si="147"/>
        <v>3</v>
      </c>
      <c r="P1701" s="135" t="str">
        <f t="shared" si="148"/>
        <v>Gastos_com_Pessoal</v>
      </c>
    </row>
    <row r="1702" spans="1:16" ht="36" x14ac:dyDescent="0.2">
      <c r="A1702" s="374">
        <f t="shared" si="145"/>
        <v>1699</v>
      </c>
      <c r="B1702" s="358">
        <v>44643</v>
      </c>
      <c r="C1702" s="383">
        <v>44621</v>
      </c>
      <c r="D1702" s="360" t="s">
        <v>96</v>
      </c>
      <c r="E1702" s="360" t="s">
        <v>185</v>
      </c>
      <c r="F1702" s="361">
        <v>1403.26</v>
      </c>
      <c r="G1702" s="360" t="s">
        <v>761</v>
      </c>
      <c r="H1702" s="360" t="s">
        <v>132</v>
      </c>
      <c r="I1702" s="364" t="s">
        <v>2409</v>
      </c>
      <c r="J1702" s="363" t="s">
        <v>629</v>
      </c>
      <c r="K1702" s="364" t="s">
        <v>1235</v>
      </c>
      <c r="L1702" s="363">
        <v>361756833</v>
      </c>
      <c r="M1702" s="382">
        <v>44643</v>
      </c>
      <c r="N1702" s="70">
        <f t="shared" si="146"/>
        <v>3</v>
      </c>
      <c r="O1702" s="70">
        <f t="shared" si="147"/>
        <v>3</v>
      </c>
      <c r="P1702" s="135" t="str">
        <f t="shared" si="148"/>
        <v>Gastos_com_Pessoal</v>
      </c>
    </row>
    <row r="1703" spans="1:16" ht="25.5" x14ac:dyDescent="0.2">
      <c r="A1703" s="374">
        <f t="shared" si="145"/>
        <v>1700</v>
      </c>
      <c r="B1703" s="358">
        <v>44643</v>
      </c>
      <c r="C1703" s="383">
        <v>44621</v>
      </c>
      <c r="D1703" s="360" t="s">
        <v>96</v>
      </c>
      <c r="E1703" s="360" t="s">
        <v>183</v>
      </c>
      <c r="F1703" s="361">
        <v>859.15</v>
      </c>
      <c r="G1703" s="360" t="s">
        <v>2410</v>
      </c>
      <c r="H1703" s="360" t="s">
        <v>128</v>
      </c>
      <c r="I1703" s="364" t="s">
        <v>2411</v>
      </c>
      <c r="J1703" s="363" t="s">
        <v>629</v>
      </c>
      <c r="K1703" s="364" t="s">
        <v>1235</v>
      </c>
      <c r="L1703" s="363">
        <v>961740505</v>
      </c>
      <c r="M1703" s="382">
        <v>44643</v>
      </c>
      <c r="N1703" s="70">
        <f t="shared" si="146"/>
        <v>3</v>
      </c>
      <c r="O1703" s="70">
        <f t="shared" si="147"/>
        <v>3</v>
      </c>
      <c r="P1703" s="135" t="str">
        <f t="shared" si="148"/>
        <v>Gastos_com_Pessoal</v>
      </c>
    </row>
    <row r="1704" spans="1:16" ht="25.5" x14ac:dyDescent="0.2">
      <c r="A1704" s="374">
        <f t="shared" si="145"/>
        <v>1701</v>
      </c>
      <c r="B1704" s="358">
        <v>44643</v>
      </c>
      <c r="C1704" s="383">
        <v>44621</v>
      </c>
      <c r="D1704" s="360" t="s">
        <v>96</v>
      </c>
      <c r="E1704" s="360" t="s">
        <v>181</v>
      </c>
      <c r="F1704" s="361">
        <v>2416.91</v>
      </c>
      <c r="G1704" s="360" t="s">
        <v>2412</v>
      </c>
      <c r="H1704" s="360" t="s">
        <v>128</v>
      </c>
      <c r="I1704" s="364" t="s">
        <v>2411</v>
      </c>
      <c r="J1704" s="363" t="s">
        <v>629</v>
      </c>
      <c r="K1704" s="364" t="s">
        <v>1235</v>
      </c>
      <c r="L1704" s="363">
        <v>961740505</v>
      </c>
      <c r="M1704" s="382">
        <v>44643</v>
      </c>
      <c r="N1704" s="70">
        <f t="shared" si="146"/>
        <v>3</v>
      </c>
      <c r="O1704" s="70">
        <f t="shared" si="147"/>
        <v>3</v>
      </c>
      <c r="P1704" s="135" t="str">
        <f t="shared" si="148"/>
        <v>Gastos_com_Pessoal</v>
      </c>
    </row>
    <row r="1705" spans="1:16" ht="25.5" x14ac:dyDescent="0.2">
      <c r="A1705" s="374">
        <f t="shared" si="145"/>
        <v>1702</v>
      </c>
      <c r="B1705" s="358">
        <v>44643</v>
      </c>
      <c r="C1705" s="383">
        <v>44621</v>
      </c>
      <c r="D1705" s="360" t="s">
        <v>96</v>
      </c>
      <c r="E1705" s="360" t="s">
        <v>183</v>
      </c>
      <c r="F1705" s="361">
        <v>835.9</v>
      </c>
      <c r="G1705" s="360" t="s">
        <v>2413</v>
      </c>
      <c r="H1705" s="360" t="s">
        <v>127</v>
      </c>
      <c r="I1705" s="364" t="s">
        <v>2414</v>
      </c>
      <c r="J1705" s="363" t="s">
        <v>629</v>
      </c>
      <c r="K1705" s="364" t="s">
        <v>1235</v>
      </c>
      <c r="L1705" s="363">
        <v>961740505</v>
      </c>
      <c r="M1705" s="382">
        <v>44643</v>
      </c>
      <c r="N1705" s="70">
        <f t="shared" si="146"/>
        <v>3</v>
      </c>
      <c r="O1705" s="70">
        <f t="shared" si="147"/>
        <v>3</v>
      </c>
      <c r="P1705" s="135" t="str">
        <f t="shared" si="148"/>
        <v>Gastos_com_Pessoal</v>
      </c>
    </row>
    <row r="1706" spans="1:16" ht="25.5" x14ac:dyDescent="0.2">
      <c r="A1706" s="374">
        <f t="shared" si="145"/>
        <v>1703</v>
      </c>
      <c r="B1706" s="358">
        <v>44643</v>
      </c>
      <c r="C1706" s="383">
        <v>44621</v>
      </c>
      <c r="D1706" s="360" t="s">
        <v>96</v>
      </c>
      <c r="E1706" s="360" t="s">
        <v>181</v>
      </c>
      <c r="F1706" s="361">
        <v>2654.24</v>
      </c>
      <c r="G1706" s="360" t="s">
        <v>2415</v>
      </c>
      <c r="H1706" s="360" t="s">
        <v>127</v>
      </c>
      <c r="I1706" s="364" t="s">
        <v>2414</v>
      </c>
      <c r="J1706" s="363" t="s">
        <v>629</v>
      </c>
      <c r="K1706" s="364" t="s">
        <v>1235</v>
      </c>
      <c r="L1706" s="363">
        <v>961740505</v>
      </c>
      <c r="M1706" s="382">
        <v>44643</v>
      </c>
      <c r="N1706" s="70">
        <f t="shared" si="146"/>
        <v>3</v>
      </c>
      <c r="O1706" s="70">
        <f t="shared" si="147"/>
        <v>3</v>
      </c>
      <c r="P1706" s="135" t="str">
        <f t="shared" si="148"/>
        <v>Gastos_com_Pessoal</v>
      </c>
    </row>
    <row r="1707" spans="1:16" ht="25.5" x14ac:dyDescent="0.2">
      <c r="A1707" s="374">
        <f t="shared" si="145"/>
        <v>1704</v>
      </c>
      <c r="B1707" s="358">
        <v>44643</v>
      </c>
      <c r="C1707" s="383">
        <v>44621</v>
      </c>
      <c r="D1707" s="360" t="s">
        <v>96</v>
      </c>
      <c r="E1707" s="360" t="s">
        <v>183</v>
      </c>
      <c r="F1707" s="361">
        <v>834.72</v>
      </c>
      <c r="G1707" s="360" t="s">
        <v>2416</v>
      </c>
      <c r="H1707" s="360" t="s">
        <v>127</v>
      </c>
      <c r="I1707" s="364" t="s">
        <v>2417</v>
      </c>
      <c r="J1707" s="363" t="s">
        <v>629</v>
      </c>
      <c r="K1707" s="364" t="s">
        <v>1235</v>
      </c>
      <c r="L1707" s="363">
        <v>961740505</v>
      </c>
      <c r="M1707" s="382">
        <v>44643</v>
      </c>
      <c r="N1707" s="70">
        <f t="shared" si="146"/>
        <v>3</v>
      </c>
      <c r="O1707" s="70">
        <f t="shared" si="147"/>
        <v>3</v>
      </c>
      <c r="P1707" s="135" t="str">
        <f t="shared" si="148"/>
        <v>Gastos_com_Pessoal</v>
      </c>
    </row>
    <row r="1708" spans="1:16" ht="25.5" x14ac:dyDescent="0.2">
      <c r="A1708" s="374">
        <f t="shared" si="145"/>
        <v>1705</v>
      </c>
      <c r="B1708" s="358">
        <v>44643</v>
      </c>
      <c r="C1708" s="383">
        <v>44621</v>
      </c>
      <c r="D1708" s="360" t="s">
        <v>96</v>
      </c>
      <c r="E1708" s="360" t="s">
        <v>181</v>
      </c>
      <c r="F1708" s="361">
        <v>2358.0300000000002</v>
      </c>
      <c r="G1708" s="360" t="s">
        <v>2418</v>
      </c>
      <c r="H1708" s="360" t="s">
        <v>127</v>
      </c>
      <c r="I1708" s="364" t="s">
        <v>2417</v>
      </c>
      <c r="J1708" s="363" t="s">
        <v>629</v>
      </c>
      <c r="K1708" s="364" t="s">
        <v>1235</v>
      </c>
      <c r="L1708" s="363">
        <v>961740505</v>
      </c>
      <c r="M1708" s="382">
        <v>44643</v>
      </c>
      <c r="N1708" s="70">
        <f t="shared" si="146"/>
        <v>3</v>
      </c>
      <c r="O1708" s="70">
        <f t="shared" si="147"/>
        <v>3</v>
      </c>
      <c r="P1708" s="135" t="str">
        <f t="shared" si="148"/>
        <v>Gastos_com_Pessoal</v>
      </c>
    </row>
    <row r="1709" spans="1:16" ht="36" x14ac:dyDescent="0.2">
      <c r="A1709" s="374">
        <f t="shared" si="145"/>
        <v>1706</v>
      </c>
      <c r="B1709" s="358">
        <v>44643</v>
      </c>
      <c r="C1709" s="383">
        <v>44621</v>
      </c>
      <c r="D1709" s="360" t="s">
        <v>107</v>
      </c>
      <c r="E1709" s="360" t="s">
        <v>334</v>
      </c>
      <c r="F1709" s="361">
        <v>120</v>
      </c>
      <c r="G1709" s="360" t="s">
        <v>2419</v>
      </c>
      <c r="H1709" s="360" t="s">
        <v>128</v>
      </c>
      <c r="I1709" s="364" t="s">
        <v>1306</v>
      </c>
      <c r="J1709" s="363" t="s">
        <v>629</v>
      </c>
      <c r="K1709" s="364" t="s">
        <v>1235</v>
      </c>
      <c r="L1709" s="363">
        <v>961740505</v>
      </c>
      <c r="M1709" s="382">
        <v>44643</v>
      </c>
      <c r="N1709" s="70">
        <f t="shared" si="146"/>
        <v>3</v>
      </c>
      <c r="O1709" s="70">
        <f t="shared" si="147"/>
        <v>3</v>
      </c>
      <c r="P1709" s="135" t="str">
        <f t="shared" si="148"/>
        <v>Gastos_Gerais</v>
      </c>
    </row>
    <row r="1710" spans="1:16" ht="36" x14ac:dyDescent="0.2">
      <c r="A1710" s="374">
        <f t="shared" si="145"/>
        <v>1707</v>
      </c>
      <c r="B1710" s="358">
        <v>44643</v>
      </c>
      <c r="C1710" s="383">
        <v>44621</v>
      </c>
      <c r="D1710" s="360" t="s">
        <v>107</v>
      </c>
      <c r="E1710" s="360" t="s">
        <v>334</v>
      </c>
      <c r="F1710" s="361">
        <v>120</v>
      </c>
      <c r="G1710" s="360" t="s">
        <v>2420</v>
      </c>
      <c r="H1710" s="360" t="s">
        <v>128</v>
      </c>
      <c r="I1710" s="364" t="s">
        <v>2407</v>
      </c>
      <c r="J1710" s="363" t="s">
        <v>629</v>
      </c>
      <c r="K1710" s="364" t="s">
        <v>1235</v>
      </c>
      <c r="L1710" s="363">
        <v>961740505</v>
      </c>
      <c r="M1710" s="382">
        <v>44643</v>
      </c>
      <c r="N1710" s="70">
        <f t="shared" si="146"/>
        <v>3</v>
      </c>
      <c r="O1710" s="70">
        <f t="shared" si="147"/>
        <v>3</v>
      </c>
      <c r="P1710" s="135" t="str">
        <f t="shared" si="148"/>
        <v>Gastos_Gerais</v>
      </c>
    </row>
    <row r="1711" spans="1:16" ht="36" x14ac:dyDescent="0.2">
      <c r="A1711" s="374">
        <f t="shared" si="145"/>
        <v>1708</v>
      </c>
      <c r="B1711" s="358">
        <v>44643</v>
      </c>
      <c r="C1711" s="383">
        <v>44621</v>
      </c>
      <c r="D1711" s="360" t="s">
        <v>107</v>
      </c>
      <c r="E1711" s="360" t="s">
        <v>334</v>
      </c>
      <c r="F1711" s="361">
        <v>120</v>
      </c>
      <c r="G1711" s="360" t="s">
        <v>2421</v>
      </c>
      <c r="H1711" s="360" t="s">
        <v>132</v>
      </c>
      <c r="I1711" s="364" t="s">
        <v>703</v>
      </c>
      <c r="J1711" s="363" t="s">
        <v>629</v>
      </c>
      <c r="K1711" s="364" t="s">
        <v>1235</v>
      </c>
      <c r="L1711" s="363">
        <v>961740505</v>
      </c>
      <c r="M1711" s="382">
        <v>44643</v>
      </c>
      <c r="N1711" s="70">
        <f t="shared" si="146"/>
        <v>3</v>
      </c>
      <c r="O1711" s="70">
        <f t="shared" si="147"/>
        <v>3</v>
      </c>
      <c r="P1711" s="135" t="str">
        <f t="shared" si="148"/>
        <v>Gastos_Gerais</v>
      </c>
    </row>
    <row r="1712" spans="1:16" ht="51" x14ac:dyDescent="0.2">
      <c r="A1712" s="374">
        <f t="shared" si="145"/>
        <v>1709</v>
      </c>
      <c r="B1712" s="358">
        <v>44643</v>
      </c>
      <c r="C1712" s="383">
        <v>44593</v>
      </c>
      <c r="D1712" s="360" t="s">
        <v>76</v>
      </c>
      <c r="E1712" s="360" t="s">
        <v>76</v>
      </c>
      <c r="F1712" s="361">
        <v>120989.16</v>
      </c>
      <c r="G1712" s="360" t="s">
        <v>2422</v>
      </c>
      <c r="H1712" s="360" t="s">
        <v>119</v>
      </c>
      <c r="I1712" s="364" t="s">
        <v>551</v>
      </c>
      <c r="J1712" s="363" t="s">
        <v>629</v>
      </c>
      <c r="K1712" s="364" t="s">
        <v>672</v>
      </c>
      <c r="L1712" s="363" t="s">
        <v>2423</v>
      </c>
      <c r="M1712" s="382">
        <v>44643</v>
      </c>
      <c r="N1712" s="70">
        <f t="shared" si="146"/>
        <v>3</v>
      </c>
      <c r="O1712" s="70">
        <f t="shared" si="147"/>
        <v>2</v>
      </c>
      <c r="P1712" s="135" t="str">
        <f t="shared" si="148"/>
        <v>Transferência_para_Reserva_de_Recursos</v>
      </c>
    </row>
    <row r="1713" spans="1:16" ht="51" x14ac:dyDescent="0.2">
      <c r="A1713" s="374">
        <f t="shared" ref="A1713:A1776" si="149">IF(B1713="","",ROW()-ROW($A$3))</f>
        <v>1710</v>
      </c>
      <c r="B1713" s="358">
        <v>44643</v>
      </c>
      <c r="C1713" s="383">
        <v>44593</v>
      </c>
      <c r="D1713" s="360" t="s">
        <v>76</v>
      </c>
      <c r="E1713" s="360" t="s">
        <v>76</v>
      </c>
      <c r="F1713" s="361">
        <v>13474.27</v>
      </c>
      <c r="G1713" s="360" t="s">
        <v>2422</v>
      </c>
      <c r="H1713" s="360" t="s">
        <v>119</v>
      </c>
      <c r="I1713" s="364" t="s">
        <v>551</v>
      </c>
      <c r="J1713" s="363" t="s">
        <v>629</v>
      </c>
      <c r="K1713" s="364" t="s">
        <v>672</v>
      </c>
      <c r="L1713" s="363" t="s">
        <v>2424</v>
      </c>
      <c r="M1713" s="382">
        <v>44643</v>
      </c>
      <c r="N1713" s="70">
        <f t="shared" si="146"/>
        <v>3</v>
      </c>
      <c r="O1713" s="70">
        <f t="shared" si="147"/>
        <v>2</v>
      </c>
      <c r="P1713" s="135" t="str">
        <f t="shared" si="148"/>
        <v>Transferência_para_Reserva_de_Recursos</v>
      </c>
    </row>
    <row r="1714" spans="1:16" ht="25.5" x14ac:dyDescent="0.2">
      <c r="A1714" s="374">
        <f t="shared" si="149"/>
        <v>1711</v>
      </c>
      <c r="B1714" s="358">
        <v>44643</v>
      </c>
      <c r="C1714" s="383">
        <v>44621</v>
      </c>
      <c r="D1714" s="360" t="s">
        <v>107</v>
      </c>
      <c r="E1714" s="360" t="s">
        <v>310</v>
      </c>
      <c r="F1714" s="361">
        <v>1188.6500000000001</v>
      </c>
      <c r="G1714" s="360" t="s">
        <v>2425</v>
      </c>
      <c r="H1714" s="360" t="s">
        <v>126</v>
      </c>
      <c r="I1714" s="364" t="s">
        <v>2426</v>
      </c>
      <c r="J1714" s="363" t="s">
        <v>629</v>
      </c>
      <c r="K1714" s="364" t="s">
        <v>420</v>
      </c>
      <c r="L1714" s="363">
        <v>1699</v>
      </c>
      <c r="M1714" s="382">
        <v>44639</v>
      </c>
      <c r="N1714" s="70">
        <f t="shared" si="146"/>
        <v>3</v>
      </c>
      <c r="O1714" s="70">
        <f t="shared" si="147"/>
        <v>3</v>
      </c>
      <c r="P1714" s="135" t="str">
        <f t="shared" si="148"/>
        <v>Gastos_Gerais</v>
      </c>
    </row>
    <row r="1715" spans="1:16" ht="25.5" x14ac:dyDescent="0.2">
      <c r="A1715" s="374">
        <f t="shared" si="149"/>
        <v>1712</v>
      </c>
      <c r="B1715" s="358">
        <v>44644</v>
      </c>
      <c r="C1715" s="383">
        <v>44621</v>
      </c>
      <c r="D1715" s="360" t="s">
        <v>96</v>
      </c>
      <c r="E1715" s="360" t="s">
        <v>196</v>
      </c>
      <c r="F1715" s="361">
        <v>107.46</v>
      </c>
      <c r="G1715" s="360" t="s">
        <v>2401</v>
      </c>
      <c r="H1715" s="360" t="s">
        <v>119</v>
      </c>
      <c r="I1715" s="364" t="s">
        <v>1729</v>
      </c>
      <c r="J1715" s="363" t="s">
        <v>609</v>
      </c>
      <c r="K1715" s="364" t="s">
        <v>609</v>
      </c>
      <c r="L1715" s="363">
        <v>1000218710</v>
      </c>
      <c r="M1715" s="382">
        <v>44643</v>
      </c>
      <c r="N1715" s="70">
        <f t="shared" si="146"/>
        <v>3</v>
      </c>
      <c r="O1715" s="70">
        <f t="shared" si="147"/>
        <v>3</v>
      </c>
      <c r="P1715" s="135" t="str">
        <f t="shared" si="148"/>
        <v>Gastos_com_Pessoal</v>
      </c>
    </row>
    <row r="1716" spans="1:16" ht="25.5" x14ac:dyDescent="0.2">
      <c r="A1716" s="374">
        <f t="shared" si="149"/>
        <v>1713</v>
      </c>
      <c r="B1716" s="358">
        <v>44644</v>
      </c>
      <c r="C1716" s="383">
        <v>44621</v>
      </c>
      <c r="D1716" s="360" t="s">
        <v>107</v>
      </c>
      <c r="E1716" s="360" t="s">
        <v>230</v>
      </c>
      <c r="F1716" s="361">
        <v>786</v>
      </c>
      <c r="G1716" s="360" t="s">
        <v>1332</v>
      </c>
      <c r="H1716" s="360" t="s">
        <v>120</v>
      </c>
      <c r="I1716" s="364" t="s">
        <v>549</v>
      </c>
      <c r="J1716" s="363" t="s">
        <v>609</v>
      </c>
      <c r="K1716" s="364" t="s">
        <v>610</v>
      </c>
      <c r="L1716" s="363">
        <v>383086397</v>
      </c>
      <c r="M1716" s="382">
        <v>44643</v>
      </c>
      <c r="N1716" s="70">
        <f t="shared" si="146"/>
        <v>3</v>
      </c>
      <c r="O1716" s="70">
        <f t="shared" si="147"/>
        <v>3</v>
      </c>
      <c r="P1716" s="135" t="str">
        <f t="shared" si="148"/>
        <v>Gastos_Gerais</v>
      </c>
    </row>
    <row r="1717" spans="1:16" ht="25.5" x14ac:dyDescent="0.2">
      <c r="A1717" s="374">
        <f t="shared" si="149"/>
        <v>1714</v>
      </c>
      <c r="B1717" s="358">
        <v>44644</v>
      </c>
      <c r="C1717" s="383">
        <v>44621</v>
      </c>
      <c r="D1717" s="360" t="s">
        <v>107</v>
      </c>
      <c r="E1717" s="360" t="s">
        <v>226</v>
      </c>
      <c r="F1717" s="361">
        <v>360</v>
      </c>
      <c r="G1717" s="360" t="s">
        <v>226</v>
      </c>
      <c r="H1717" s="360" t="s">
        <v>120</v>
      </c>
      <c r="I1717" s="364" t="s">
        <v>549</v>
      </c>
      <c r="J1717" s="363" t="s">
        <v>609</v>
      </c>
      <c r="K1717" s="364" t="s">
        <v>610</v>
      </c>
      <c r="L1717" s="363">
        <v>383086397</v>
      </c>
      <c r="M1717" s="382">
        <v>44643</v>
      </c>
      <c r="N1717" s="70">
        <f t="shared" si="146"/>
        <v>3</v>
      </c>
      <c r="O1717" s="70">
        <f t="shared" si="147"/>
        <v>3</v>
      </c>
      <c r="P1717" s="135" t="str">
        <f t="shared" si="148"/>
        <v>Gastos_Gerais</v>
      </c>
    </row>
    <row r="1718" spans="1:16" ht="36" x14ac:dyDescent="0.2">
      <c r="A1718" s="374">
        <f t="shared" si="149"/>
        <v>1715</v>
      </c>
      <c r="B1718" s="358">
        <v>44644</v>
      </c>
      <c r="C1718" s="383">
        <v>44621</v>
      </c>
      <c r="D1718" s="360" t="s">
        <v>107</v>
      </c>
      <c r="E1718" s="360" t="s">
        <v>370</v>
      </c>
      <c r="F1718" s="361">
        <v>1250</v>
      </c>
      <c r="G1718" s="360" t="s">
        <v>2427</v>
      </c>
      <c r="H1718" s="360" t="s">
        <v>127</v>
      </c>
      <c r="I1718" s="364" t="s">
        <v>2428</v>
      </c>
      <c r="J1718" s="363" t="s">
        <v>609</v>
      </c>
      <c r="K1718" s="364" t="s">
        <v>420</v>
      </c>
      <c r="L1718" s="363">
        <v>202210084</v>
      </c>
      <c r="M1718" s="382">
        <v>44644</v>
      </c>
      <c r="N1718" s="70">
        <f t="shared" si="146"/>
        <v>3</v>
      </c>
      <c r="O1718" s="70">
        <f t="shared" si="147"/>
        <v>3</v>
      </c>
      <c r="P1718" s="135" t="str">
        <f t="shared" si="148"/>
        <v>Gastos_Gerais</v>
      </c>
    </row>
    <row r="1719" spans="1:16" ht="25.5" x14ac:dyDescent="0.2">
      <c r="A1719" s="374">
        <f t="shared" si="149"/>
        <v>1716</v>
      </c>
      <c r="B1719" s="358">
        <v>44644</v>
      </c>
      <c r="C1719" s="383">
        <v>44621</v>
      </c>
      <c r="D1719" s="360" t="s">
        <v>107</v>
      </c>
      <c r="E1719" s="360" t="s">
        <v>310</v>
      </c>
      <c r="F1719" s="361">
        <v>339.6</v>
      </c>
      <c r="G1719" s="360" t="s">
        <v>2429</v>
      </c>
      <c r="H1719" s="360" t="s">
        <v>121</v>
      </c>
      <c r="I1719" s="364" t="s">
        <v>2430</v>
      </c>
      <c r="J1719" s="363" t="s">
        <v>609</v>
      </c>
      <c r="K1719" s="364" t="s">
        <v>420</v>
      </c>
      <c r="L1719" s="363">
        <v>9</v>
      </c>
      <c r="M1719" s="382">
        <v>44644</v>
      </c>
      <c r="N1719" s="70">
        <f t="shared" si="146"/>
        <v>3</v>
      </c>
      <c r="O1719" s="70">
        <f t="shared" si="147"/>
        <v>3</v>
      </c>
      <c r="P1719" s="135" t="str">
        <f t="shared" si="148"/>
        <v>Gastos_Gerais</v>
      </c>
    </row>
    <row r="1720" spans="1:16" ht="24" x14ac:dyDescent="0.2">
      <c r="A1720" s="374">
        <f t="shared" si="149"/>
        <v>1717</v>
      </c>
      <c r="B1720" s="358">
        <v>44644</v>
      </c>
      <c r="C1720" s="383">
        <v>44621</v>
      </c>
      <c r="D1720" s="360" t="s">
        <v>85</v>
      </c>
      <c r="E1720" s="360" t="s">
        <v>89</v>
      </c>
      <c r="F1720" s="361">
        <v>7.0000000000000007E-2</v>
      </c>
      <c r="G1720" s="360" t="s">
        <v>1252</v>
      </c>
      <c r="H1720" s="360" t="s">
        <v>120</v>
      </c>
      <c r="I1720" s="364" t="s">
        <v>551</v>
      </c>
      <c r="J1720" s="363" t="s">
        <v>1253</v>
      </c>
      <c r="K1720" s="364" t="s">
        <v>883</v>
      </c>
      <c r="L1720" s="363" t="s">
        <v>553</v>
      </c>
      <c r="M1720" s="382">
        <v>44644</v>
      </c>
      <c r="N1720" s="70">
        <f t="shared" si="146"/>
        <v>3</v>
      </c>
      <c r="O1720" s="70">
        <f t="shared" si="147"/>
        <v>3</v>
      </c>
      <c r="P1720" s="135" t="str">
        <f t="shared" si="148"/>
        <v>Receitas</v>
      </c>
    </row>
    <row r="1721" spans="1:16" ht="25.5" x14ac:dyDescent="0.2">
      <c r="A1721" s="374">
        <f t="shared" si="149"/>
        <v>1718</v>
      </c>
      <c r="B1721" s="358">
        <v>44645</v>
      </c>
      <c r="C1721" s="383">
        <v>44621</v>
      </c>
      <c r="D1721" s="360" t="s">
        <v>107</v>
      </c>
      <c r="E1721" s="360" t="s">
        <v>222</v>
      </c>
      <c r="F1721" s="361">
        <v>5679.74</v>
      </c>
      <c r="G1721" s="360" t="s">
        <v>647</v>
      </c>
      <c r="H1721" s="360" t="s">
        <v>132</v>
      </c>
      <c r="I1721" s="364" t="s">
        <v>1953</v>
      </c>
      <c r="J1721" s="363" t="s">
        <v>609</v>
      </c>
      <c r="K1721" s="364" t="s">
        <v>420</v>
      </c>
      <c r="L1721" s="363">
        <v>75343704</v>
      </c>
      <c r="M1721" s="382">
        <v>44645</v>
      </c>
      <c r="N1721" s="70">
        <f t="shared" si="146"/>
        <v>3</v>
      </c>
      <c r="O1721" s="70">
        <f t="shared" si="147"/>
        <v>3</v>
      </c>
      <c r="P1721" s="135" t="str">
        <f t="shared" si="148"/>
        <v>Gastos_Gerais</v>
      </c>
    </row>
    <row r="1722" spans="1:16" ht="25.5" x14ac:dyDescent="0.2">
      <c r="A1722" s="374">
        <f t="shared" si="149"/>
        <v>1719</v>
      </c>
      <c r="B1722" s="358">
        <v>44645</v>
      </c>
      <c r="C1722" s="383">
        <v>44593</v>
      </c>
      <c r="D1722" s="360" t="s">
        <v>107</v>
      </c>
      <c r="E1722" s="360" t="s">
        <v>222</v>
      </c>
      <c r="F1722" s="361">
        <v>9170.93</v>
      </c>
      <c r="G1722" s="360" t="s">
        <v>647</v>
      </c>
      <c r="H1722" s="360" t="s">
        <v>546</v>
      </c>
      <c r="I1722" s="364" t="s">
        <v>1953</v>
      </c>
      <c r="J1722" s="363" t="s">
        <v>609</v>
      </c>
      <c r="K1722" s="364" t="s">
        <v>420</v>
      </c>
      <c r="L1722" s="363">
        <v>74146849</v>
      </c>
      <c r="M1722" s="382">
        <v>44645</v>
      </c>
      <c r="N1722" s="70">
        <f t="shared" si="146"/>
        <v>3</v>
      </c>
      <c r="O1722" s="70">
        <f t="shared" si="147"/>
        <v>2</v>
      </c>
      <c r="P1722" s="135" t="str">
        <f t="shared" si="148"/>
        <v>Gastos_Gerais</v>
      </c>
    </row>
    <row r="1723" spans="1:16" ht="25.5" x14ac:dyDescent="0.2">
      <c r="A1723" s="374">
        <f t="shared" si="149"/>
        <v>1720</v>
      </c>
      <c r="B1723" s="358">
        <v>44645</v>
      </c>
      <c r="C1723" s="383">
        <v>44621</v>
      </c>
      <c r="D1723" s="360" t="s">
        <v>107</v>
      </c>
      <c r="E1723" s="360" t="s">
        <v>320</v>
      </c>
      <c r="F1723" s="361">
        <v>1000</v>
      </c>
      <c r="G1723" s="360" t="s">
        <v>895</v>
      </c>
      <c r="H1723" s="360" t="s">
        <v>130</v>
      </c>
      <c r="I1723" s="364" t="s">
        <v>1981</v>
      </c>
      <c r="J1723" s="363" t="s">
        <v>609</v>
      </c>
      <c r="K1723" s="364" t="s">
        <v>420</v>
      </c>
      <c r="L1723" s="363">
        <v>1861039</v>
      </c>
      <c r="M1723" s="382">
        <v>44645</v>
      </c>
      <c r="N1723" s="70">
        <f t="shared" si="146"/>
        <v>3</v>
      </c>
      <c r="O1723" s="70">
        <f t="shared" si="147"/>
        <v>3</v>
      </c>
      <c r="P1723" s="135" t="str">
        <f t="shared" si="148"/>
        <v>Gastos_Gerais</v>
      </c>
    </row>
    <row r="1724" spans="1:16" ht="25.5" x14ac:dyDescent="0.2">
      <c r="A1724" s="374">
        <f t="shared" si="149"/>
        <v>1721</v>
      </c>
      <c r="B1724" s="358">
        <v>44645</v>
      </c>
      <c r="C1724" s="383">
        <v>44621</v>
      </c>
      <c r="D1724" s="360" t="s">
        <v>107</v>
      </c>
      <c r="E1724" s="360" t="s">
        <v>320</v>
      </c>
      <c r="F1724" s="361">
        <v>1500</v>
      </c>
      <c r="G1724" s="360" t="s">
        <v>843</v>
      </c>
      <c r="H1724" s="360" t="s">
        <v>123</v>
      </c>
      <c r="I1724" s="364" t="s">
        <v>1981</v>
      </c>
      <c r="J1724" s="363" t="s">
        <v>609</v>
      </c>
      <c r="K1724" s="364" t="s">
        <v>420</v>
      </c>
      <c r="L1724" s="363">
        <v>1861010</v>
      </c>
      <c r="M1724" s="382">
        <v>44645</v>
      </c>
      <c r="N1724" s="70">
        <f t="shared" si="146"/>
        <v>3</v>
      </c>
      <c r="O1724" s="70">
        <f t="shared" si="147"/>
        <v>3</v>
      </c>
      <c r="P1724" s="135" t="str">
        <f t="shared" si="148"/>
        <v>Gastos_Gerais</v>
      </c>
    </row>
    <row r="1725" spans="1:16" ht="25.5" x14ac:dyDescent="0.2">
      <c r="A1725" s="374">
        <f t="shared" si="149"/>
        <v>1722</v>
      </c>
      <c r="B1725" s="358">
        <v>44645</v>
      </c>
      <c r="C1725" s="383">
        <v>44621</v>
      </c>
      <c r="D1725" s="360" t="s">
        <v>107</v>
      </c>
      <c r="E1725" s="360" t="s">
        <v>346</v>
      </c>
      <c r="F1725" s="361">
        <v>3781.21</v>
      </c>
      <c r="G1725" s="360" t="s">
        <v>2431</v>
      </c>
      <c r="H1725" s="360" t="s">
        <v>128</v>
      </c>
      <c r="I1725" s="364" t="s">
        <v>2432</v>
      </c>
      <c r="J1725" s="363" t="s">
        <v>609</v>
      </c>
      <c r="K1725" s="364" t="s">
        <v>420</v>
      </c>
      <c r="L1725" s="363">
        <v>54</v>
      </c>
      <c r="M1725" s="382">
        <v>44641</v>
      </c>
      <c r="N1725" s="70">
        <f t="shared" ref="N1725:N1788" si="150">IF(B1725=0,0,IF(YEAR(B1725)=$O$1,MONTH(B1725)-$N$1+1,(YEAR(B1725)-$O$1)*12-$N$1+1+MONTH(B1725)))</f>
        <v>3</v>
      </c>
      <c r="O1725" s="70">
        <f t="shared" ref="O1725:O1788" si="151">IF(C1725=0,0,IF(YEAR(C1725)=$O$1,MONTH(C1725)-$N$1+1,(YEAR(C1725)-$O$1)*12-$N$1+1+MONTH(C1725)))</f>
        <v>3</v>
      </c>
      <c r="P1725" s="135" t="str">
        <f t="shared" ref="P1725:P1788" si="152">SUBSTITUTE(D1725," ","_")</f>
        <v>Gastos_Gerais</v>
      </c>
    </row>
    <row r="1726" spans="1:16" ht="25.5" x14ac:dyDescent="0.2">
      <c r="A1726" s="374">
        <f t="shared" si="149"/>
        <v>1723</v>
      </c>
      <c r="B1726" s="358">
        <v>44645</v>
      </c>
      <c r="C1726" s="383">
        <v>44621</v>
      </c>
      <c r="D1726" s="360" t="s">
        <v>107</v>
      </c>
      <c r="E1726" s="360" t="s">
        <v>296</v>
      </c>
      <c r="F1726" s="361">
        <v>51</v>
      </c>
      <c r="G1726" s="360" t="s">
        <v>2433</v>
      </c>
      <c r="H1726" s="360" t="s">
        <v>121</v>
      </c>
      <c r="I1726" s="364" t="s">
        <v>2434</v>
      </c>
      <c r="J1726" s="363" t="s">
        <v>609</v>
      </c>
      <c r="K1726" s="364" t="s">
        <v>420</v>
      </c>
      <c r="L1726" s="363">
        <v>202297</v>
      </c>
      <c r="M1726" s="382">
        <v>44637</v>
      </c>
      <c r="N1726" s="70">
        <f t="shared" si="150"/>
        <v>3</v>
      </c>
      <c r="O1726" s="70">
        <f t="shared" si="151"/>
        <v>3</v>
      </c>
      <c r="P1726" s="135" t="str">
        <f t="shared" si="152"/>
        <v>Gastos_Gerais</v>
      </c>
    </row>
    <row r="1727" spans="1:16" ht="36" x14ac:dyDescent="0.2">
      <c r="A1727" s="374">
        <f t="shared" si="149"/>
        <v>1724</v>
      </c>
      <c r="B1727" s="358">
        <v>44645</v>
      </c>
      <c r="C1727" s="383">
        <v>44621</v>
      </c>
      <c r="D1727" s="360" t="s">
        <v>107</v>
      </c>
      <c r="E1727" s="360" t="s">
        <v>397</v>
      </c>
      <c r="F1727" s="361">
        <v>279.60000000000002</v>
      </c>
      <c r="G1727" s="360" t="s">
        <v>2435</v>
      </c>
      <c r="H1727" s="360" t="s">
        <v>131</v>
      </c>
      <c r="I1727" s="364" t="s">
        <v>2167</v>
      </c>
      <c r="J1727" s="363" t="s">
        <v>609</v>
      </c>
      <c r="K1727" s="364" t="s">
        <v>420</v>
      </c>
      <c r="L1727" s="363">
        <v>9830</v>
      </c>
      <c r="M1727" s="382">
        <v>44641</v>
      </c>
      <c r="N1727" s="70">
        <f t="shared" si="150"/>
        <v>3</v>
      </c>
      <c r="O1727" s="70">
        <f t="shared" si="151"/>
        <v>3</v>
      </c>
      <c r="P1727" s="135" t="str">
        <f t="shared" si="152"/>
        <v>Gastos_Gerais</v>
      </c>
    </row>
    <row r="1728" spans="1:16" ht="25.5" x14ac:dyDescent="0.2">
      <c r="A1728" s="374">
        <f t="shared" si="149"/>
        <v>1725</v>
      </c>
      <c r="B1728" s="358">
        <v>44645</v>
      </c>
      <c r="C1728" s="383">
        <v>44621</v>
      </c>
      <c r="D1728" s="360" t="s">
        <v>107</v>
      </c>
      <c r="E1728" s="360" t="s">
        <v>310</v>
      </c>
      <c r="F1728" s="361">
        <v>545.99</v>
      </c>
      <c r="G1728" s="360" t="s">
        <v>2436</v>
      </c>
      <c r="H1728" s="360" t="s">
        <v>130</v>
      </c>
      <c r="I1728" s="364" t="s">
        <v>2437</v>
      </c>
      <c r="J1728" s="363" t="s">
        <v>609</v>
      </c>
      <c r="K1728" s="364" t="s">
        <v>420</v>
      </c>
      <c r="L1728" s="363">
        <v>14118</v>
      </c>
      <c r="M1728" s="382">
        <v>44636</v>
      </c>
      <c r="N1728" s="70">
        <f t="shared" si="150"/>
        <v>3</v>
      </c>
      <c r="O1728" s="70">
        <f t="shared" si="151"/>
        <v>3</v>
      </c>
      <c r="P1728" s="135" t="str">
        <f t="shared" si="152"/>
        <v>Gastos_Gerais</v>
      </c>
    </row>
    <row r="1729" spans="1:16" ht="25.5" x14ac:dyDescent="0.2">
      <c r="A1729" s="374">
        <f t="shared" si="149"/>
        <v>1726</v>
      </c>
      <c r="B1729" s="358">
        <v>44645</v>
      </c>
      <c r="C1729" s="383">
        <v>44621</v>
      </c>
      <c r="D1729" s="360" t="s">
        <v>107</v>
      </c>
      <c r="E1729" s="360" t="s">
        <v>328</v>
      </c>
      <c r="F1729" s="361">
        <v>715.07</v>
      </c>
      <c r="G1729" s="360" t="s">
        <v>2438</v>
      </c>
      <c r="H1729" s="360" t="s">
        <v>131</v>
      </c>
      <c r="I1729" s="364" t="s">
        <v>2439</v>
      </c>
      <c r="J1729" s="363" t="s">
        <v>609</v>
      </c>
      <c r="K1729" s="364" t="s">
        <v>420</v>
      </c>
      <c r="L1729" s="363">
        <v>98953</v>
      </c>
      <c r="M1729" s="382">
        <v>44636</v>
      </c>
      <c r="N1729" s="70">
        <f t="shared" si="150"/>
        <v>3</v>
      </c>
      <c r="O1729" s="70">
        <f t="shared" si="151"/>
        <v>3</v>
      </c>
      <c r="P1729" s="135" t="str">
        <f t="shared" si="152"/>
        <v>Gastos_Gerais</v>
      </c>
    </row>
    <row r="1730" spans="1:16" ht="25.5" x14ac:dyDescent="0.2">
      <c r="A1730" s="374">
        <f t="shared" si="149"/>
        <v>1727</v>
      </c>
      <c r="B1730" s="358">
        <v>44645</v>
      </c>
      <c r="C1730" s="383">
        <v>44621</v>
      </c>
      <c r="D1730" s="360" t="s">
        <v>107</v>
      </c>
      <c r="E1730" s="360" t="s">
        <v>328</v>
      </c>
      <c r="F1730" s="361">
        <v>490</v>
      </c>
      <c r="G1730" s="360" t="s">
        <v>2438</v>
      </c>
      <c r="H1730" s="360" t="s">
        <v>131</v>
      </c>
      <c r="I1730" s="364" t="s">
        <v>2439</v>
      </c>
      <c r="J1730" s="363" t="s">
        <v>609</v>
      </c>
      <c r="K1730" s="364" t="s">
        <v>420</v>
      </c>
      <c r="L1730" s="363">
        <v>39051</v>
      </c>
      <c r="M1730" s="382">
        <v>44636</v>
      </c>
      <c r="N1730" s="70">
        <f t="shared" si="150"/>
        <v>3</v>
      </c>
      <c r="O1730" s="70">
        <f t="shared" si="151"/>
        <v>3</v>
      </c>
      <c r="P1730" s="135" t="str">
        <f t="shared" si="152"/>
        <v>Gastos_Gerais</v>
      </c>
    </row>
    <row r="1731" spans="1:16" ht="25.5" x14ac:dyDescent="0.2">
      <c r="A1731" s="374">
        <f t="shared" si="149"/>
        <v>1728</v>
      </c>
      <c r="B1731" s="358">
        <v>44645</v>
      </c>
      <c r="C1731" s="383">
        <v>44621</v>
      </c>
      <c r="D1731" s="360" t="s">
        <v>107</v>
      </c>
      <c r="E1731" s="360" t="s">
        <v>370</v>
      </c>
      <c r="F1731" s="361">
        <v>167.89</v>
      </c>
      <c r="G1731" s="360" t="s">
        <v>2440</v>
      </c>
      <c r="H1731" s="360" t="s">
        <v>130</v>
      </c>
      <c r="I1731" s="364" t="s">
        <v>2441</v>
      </c>
      <c r="J1731" s="363" t="s">
        <v>609</v>
      </c>
      <c r="K1731" s="364" t="s">
        <v>420</v>
      </c>
      <c r="L1731" s="363">
        <v>11223</v>
      </c>
      <c r="M1731" s="382">
        <v>44643</v>
      </c>
      <c r="N1731" s="70">
        <f t="shared" si="150"/>
        <v>3</v>
      </c>
      <c r="O1731" s="70">
        <f t="shared" si="151"/>
        <v>3</v>
      </c>
      <c r="P1731" s="135" t="str">
        <f t="shared" si="152"/>
        <v>Gastos_Gerais</v>
      </c>
    </row>
    <row r="1732" spans="1:16" ht="36" x14ac:dyDescent="0.2">
      <c r="A1732" s="374">
        <f t="shared" si="149"/>
        <v>1729</v>
      </c>
      <c r="B1732" s="358">
        <v>44645</v>
      </c>
      <c r="C1732" s="383">
        <v>44621</v>
      </c>
      <c r="D1732" s="360" t="s">
        <v>107</v>
      </c>
      <c r="E1732" s="360" t="s">
        <v>334</v>
      </c>
      <c r="F1732" s="361">
        <v>120</v>
      </c>
      <c r="G1732" s="360" t="s">
        <v>2442</v>
      </c>
      <c r="H1732" s="360" t="s">
        <v>131</v>
      </c>
      <c r="I1732" s="364" t="s">
        <v>1408</v>
      </c>
      <c r="J1732" s="363" t="s">
        <v>629</v>
      </c>
      <c r="K1732" s="364" t="s">
        <v>1235</v>
      </c>
      <c r="L1732" s="363">
        <v>962076806</v>
      </c>
      <c r="M1732" s="382">
        <v>44645</v>
      </c>
      <c r="N1732" s="70">
        <f t="shared" si="150"/>
        <v>3</v>
      </c>
      <c r="O1732" s="70">
        <f t="shared" si="151"/>
        <v>3</v>
      </c>
      <c r="P1732" s="135" t="str">
        <f t="shared" si="152"/>
        <v>Gastos_Gerais</v>
      </c>
    </row>
    <row r="1733" spans="1:16" ht="25.5" x14ac:dyDescent="0.2">
      <c r="A1733" s="374">
        <f t="shared" si="149"/>
        <v>1730</v>
      </c>
      <c r="B1733" s="358">
        <v>44645</v>
      </c>
      <c r="C1733" s="383">
        <v>44621</v>
      </c>
      <c r="D1733" s="360" t="s">
        <v>96</v>
      </c>
      <c r="E1733" s="360" t="s">
        <v>183</v>
      </c>
      <c r="F1733" s="361">
        <v>870.88</v>
      </c>
      <c r="G1733" s="360" t="s">
        <v>2443</v>
      </c>
      <c r="H1733" s="360" t="s">
        <v>121</v>
      </c>
      <c r="I1733" s="364" t="s">
        <v>2296</v>
      </c>
      <c r="J1733" s="363" t="s">
        <v>629</v>
      </c>
      <c r="K1733" s="364" t="s">
        <v>1235</v>
      </c>
      <c r="L1733" s="363">
        <v>962076806</v>
      </c>
      <c r="M1733" s="382">
        <v>44645</v>
      </c>
      <c r="N1733" s="70">
        <f t="shared" si="150"/>
        <v>3</v>
      </c>
      <c r="O1733" s="70">
        <f t="shared" si="151"/>
        <v>3</v>
      </c>
      <c r="P1733" s="135" t="str">
        <f t="shared" si="152"/>
        <v>Gastos_com_Pessoal</v>
      </c>
    </row>
    <row r="1734" spans="1:16" ht="25.5" x14ac:dyDescent="0.2">
      <c r="A1734" s="374">
        <f t="shared" si="149"/>
        <v>1731</v>
      </c>
      <c r="B1734" s="358">
        <v>44645</v>
      </c>
      <c r="C1734" s="383">
        <v>44621</v>
      </c>
      <c r="D1734" s="360" t="s">
        <v>96</v>
      </c>
      <c r="E1734" s="360" t="s">
        <v>181</v>
      </c>
      <c r="F1734" s="361">
        <v>2445.0500000000002</v>
      </c>
      <c r="G1734" s="360" t="s">
        <v>2444</v>
      </c>
      <c r="H1734" s="360" t="s">
        <v>121</v>
      </c>
      <c r="I1734" s="364" t="s">
        <v>2296</v>
      </c>
      <c r="J1734" s="363" t="s">
        <v>629</v>
      </c>
      <c r="K1734" s="364" t="s">
        <v>1235</v>
      </c>
      <c r="L1734" s="363">
        <v>962076806</v>
      </c>
      <c r="M1734" s="382">
        <v>44645</v>
      </c>
      <c r="N1734" s="70">
        <f t="shared" si="150"/>
        <v>3</v>
      </c>
      <c r="O1734" s="70">
        <f t="shared" si="151"/>
        <v>3</v>
      </c>
      <c r="P1734" s="135" t="str">
        <f t="shared" si="152"/>
        <v>Gastos_com_Pessoal</v>
      </c>
    </row>
    <row r="1735" spans="1:16" ht="25.5" x14ac:dyDescent="0.2">
      <c r="A1735" s="374">
        <f t="shared" si="149"/>
        <v>1732</v>
      </c>
      <c r="B1735" s="358">
        <v>44645</v>
      </c>
      <c r="C1735" s="383">
        <v>44621</v>
      </c>
      <c r="D1735" s="360" t="s">
        <v>96</v>
      </c>
      <c r="E1735" s="360" t="s">
        <v>183</v>
      </c>
      <c r="F1735" s="361">
        <v>830.34</v>
      </c>
      <c r="G1735" s="360" t="s">
        <v>2445</v>
      </c>
      <c r="H1735" s="360" t="s">
        <v>128</v>
      </c>
      <c r="I1735" s="364" t="s">
        <v>2446</v>
      </c>
      <c r="J1735" s="363" t="s">
        <v>629</v>
      </c>
      <c r="K1735" s="364" t="s">
        <v>1235</v>
      </c>
      <c r="L1735" s="363">
        <v>962076806</v>
      </c>
      <c r="M1735" s="382">
        <v>44645</v>
      </c>
      <c r="N1735" s="70">
        <f t="shared" si="150"/>
        <v>3</v>
      </c>
      <c r="O1735" s="70">
        <f t="shared" si="151"/>
        <v>3</v>
      </c>
      <c r="P1735" s="135" t="str">
        <f t="shared" si="152"/>
        <v>Gastos_com_Pessoal</v>
      </c>
    </row>
    <row r="1736" spans="1:16" ht="25.5" x14ac:dyDescent="0.2">
      <c r="A1736" s="374">
        <f t="shared" si="149"/>
        <v>1733</v>
      </c>
      <c r="B1736" s="358">
        <v>44645</v>
      </c>
      <c r="C1736" s="383">
        <v>44621</v>
      </c>
      <c r="D1736" s="360" t="s">
        <v>96</v>
      </c>
      <c r="E1736" s="360" t="s">
        <v>181</v>
      </c>
      <c r="F1736" s="361">
        <v>2347.69</v>
      </c>
      <c r="G1736" s="360" t="s">
        <v>2447</v>
      </c>
      <c r="H1736" s="360" t="s">
        <v>128</v>
      </c>
      <c r="I1736" s="364" t="s">
        <v>2446</v>
      </c>
      <c r="J1736" s="363" t="s">
        <v>629</v>
      </c>
      <c r="K1736" s="364" t="s">
        <v>1235</v>
      </c>
      <c r="L1736" s="363">
        <v>962076806</v>
      </c>
      <c r="M1736" s="382">
        <v>44645</v>
      </c>
      <c r="N1736" s="70">
        <f t="shared" si="150"/>
        <v>3</v>
      </c>
      <c r="O1736" s="70">
        <f t="shared" si="151"/>
        <v>3</v>
      </c>
      <c r="P1736" s="135" t="str">
        <f t="shared" si="152"/>
        <v>Gastos_com_Pessoal</v>
      </c>
    </row>
    <row r="1737" spans="1:16" ht="25.5" x14ac:dyDescent="0.2">
      <c r="A1737" s="374">
        <f t="shared" si="149"/>
        <v>1734</v>
      </c>
      <c r="B1737" s="358">
        <v>44645</v>
      </c>
      <c r="C1737" s="383">
        <v>44621</v>
      </c>
      <c r="D1737" s="360" t="s">
        <v>96</v>
      </c>
      <c r="E1737" s="360" t="s">
        <v>183</v>
      </c>
      <c r="F1737" s="361">
        <v>1067.94</v>
      </c>
      <c r="G1737" s="360" t="s">
        <v>2448</v>
      </c>
      <c r="H1737" s="360" t="s">
        <v>123</v>
      </c>
      <c r="I1737" s="364" t="s">
        <v>1470</v>
      </c>
      <c r="J1737" s="363" t="s">
        <v>629</v>
      </c>
      <c r="K1737" s="364" t="s">
        <v>1235</v>
      </c>
      <c r="L1737" s="363">
        <v>962076806</v>
      </c>
      <c r="M1737" s="382">
        <v>44645</v>
      </c>
      <c r="N1737" s="70">
        <f t="shared" si="150"/>
        <v>3</v>
      </c>
      <c r="O1737" s="70">
        <f t="shared" si="151"/>
        <v>3</v>
      </c>
      <c r="P1737" s="135" t="str">
        <f t="shared" si="152"/>
        <v>Gastos_com_Pessoal</v>
      </c>
    </row>
    <row r="1738" spans="1:16" ht="25.5" x14ac:dyDescent="0.2">
      <c r="A1738" s="374">
        <f t="shared" si="149"/>
        <v>1735</v>
      </c>
      <c r="B1738" s="358">
        <v>44645</v>
      </c>
      <c r="C1738" s="383">
        <v>44621</v>
      </c>
      <c r="D1738" s="360" t="s">
        <v>96</v>
      </c>
      <c r="E1738" s="360" t="s">
        <v>181</v>
      </c>
      <c r="F1738" s="361">
        <v>2921.45</v>
      </c>
      <c r="G1738" s="360" t="s">
        <v>2449</v>
      </c>
      <c r="H1738" s="360" t="s">
        <v>123</v>
      </c>
      <c r="I1738" s="364" t="s">
        <v>1470</v>
      </c>
      <c r="J1738" s="363" t="s">
        <v>629</v>
      </c>
      <c r="K1738" s="364" t="s">
        <v>1235</v>
      </c>
      <c r="L1738" s="363">
        <v>962076806</v>
      </c>
      <c r="M1738" s="382">
        <v>44645</v>
      </c>
      <c r="N1738" s="70">
        <f t="shared" si="150"/>
        <v>3</v>
      </c>
      <c r="O1738" s="70">
        <f t="shared" si="151"/>
        <v>3</v>
      </c>
      <c r="P1738" s="135" t="str">
        <f t="shared" si="152"/>
        <v>Gastos_com_Pessoal</v>
      </c>
    </row>
    <row r="1739" spans="1:16" ht="25.5" x14ac:dyDescent="0.2">
      <c r="A1739" s="374">
        <f t="shared" si="149"/>
        <v>1736</v>
      </c>
      <c r="B1739" s="358">
        <v>44645</v>
      </c>
      <c r="C1739" s="383">
        <v>44621</v>
      </c>
      <c r="D1739" s="360" t="s">
        <v>96</v>
      </c>
      <c r="E1739" s="360" t="s">
        <v>177</v>
      </c>
      <c r="F1739" s="361">
        <v>159.91999999999999</v>
      </c>
      <c r="G1739" s="360" t="s">
        <v>2210</v>
      </c>
      <c r="H1739" s="360" t="s">
        <v>132</v>
      </c>
      <c r="I1739" s="364" t="s">
        <v>2409</v>
      </c>
      <c r="J1739" s="363" t="s">
        <v>848</v>
      </c>
      <c r="K1739" s="364" t="s">
        <v>849</v>
      </c>
      <c r="L1739" s="363" t="s">
        <v>2450</v>
      </c>
      <c r="M1739" s="382">
        <v>44643</v>
      </c>
      <c r="N1739" s="70">
        <f t="shared" si="150"/>
        <v>3</v>
      </c>
      <c r="O1739" s="70">
        <f t="shared" si="151"/>
        <v>3</v>
      </c>
      <c r="P1739" s="135" t="str">
        <f t="shared" si="152"/>
        <v>Gastos_com_Pessoal</v>
      </c>
    </row>
    <row r="1740" spans="1:16" ht="25.5" x14ac:dyDescent="0.2">
      <c r="A1740" s="374">
        <f t="shared" si="149"/>
        <v>1737</v>
      </c>
      <c r="B1740" s="358">
        <v>44645</v>
      </c>
      <c r="C1740" s="383">
        <v>44621</v>
      </c>
      <c r="D1740" s="360" t="s">
        <v>107</v>
      </c>
      <c r="E1740" s="360" t="s">
        <v>370</v>
      </c>
      <c r="F1740" s="361">
        <v>43</v>
      </c>
      <c r="G1740" s="360" t="s">
        <v>2451</v>
      </c>
      <c r="H1740" s="360" t="s">
        <v>122</v>
      </c>
      <c r="I1740" s="364" t="s">
        <v>2452</v>
      </c>
      <c r="J1740" s="363" t="s">
        <v>609</v>
      </c>
      <c r="K1740" s="364" t="s">
        <v>420</v>
      </c>
      <c r="L1740" s="363">
        <v>202213</v>
      </c>
      <c r="M1740" s="382">
        <v>44645</v>
      </c>
      <c r="N1740" s="70">
        <f t="shared" si="150"/>
        <v>3</v>
      </c>
      <c r="O1740" s="70">
        <f t="shared" si="151"/>
        <v>3</v>
      </c>
      <c r="P1740" s="135" t="str">
        <f t="shared" si="152"/>
        <v>Gastos_Gerais</v>
      </c>
    </row>
    <row r="1741" spans="1:16" ht="25.5" x14ac:dyDescent="0.2">
      <c r="A1741" s="374">
        <f t="shared" si="149"/>
        <v>1738</v>
      </c>
      <c r="B1741" s="358">
        <v>44645</v>
      </c>
      <c r="C1741" s="383">
        <v>44621</v>
      </c>
      <c r="D1741" s="360" t="s">
        <v>107</v>
      </c>
      <c r="E1741" s="360" t="s">
        <v>358</v>
      </c>
      <c r="F1741" s="361">
        <v>84.86</v>
      </c>
      <c r="G1741" s="360" t="s">
        <v>2453</v>
      </c>
      <c r="H1741" s="360" t="s">
        <v>126</v>
      </c>
      <c r="I1741" s="364" t="s">
        <v>2454</v>
      </c>
      <c r="J1741" s="363" t="s">
        <v>629</v>
      </c>
      <c r="K1741" s="364" t="s">
        <v>420</v>
      </c>
      <c r="L1741" s="363">
        <v>2573</v>
      </c>
      <c r="M1741" s="382">
        <v>44645</v>
      </c>
      <c r="N1741" s="70">
        <f t="shared" si="150"/>
        <v>3</v>
      </c>
      <c r="O1741" s="70">
        <f t="shared" si="151"/>
        <v>3</v>
      </c>
      <c r="P1741" s="135" t="str">
        <f t="shared" si="152"/>
        <v>Gastos_Gerais</v>
      </c>
    </row>
    <row r="1742" spans="1:16" ht="25.5" x14ac:dyDescent="0.2">
      <c r="A1742" s="374">
        <f t="shared" si="149"/>
        <v>1739</v>
      </c>
      <c r="B1742" s="358">
        <v>44645</v>
      </c>
      <c r="C1742" s="383">
        <v>44621</v>
      </c>
      <c r="D1742" s="360" t="s">
        <v>96</v>
      </c>
      <c r="E1742" s="360" t="s">
        <v>196</v>
      </c>
      <c r="F1742" s="361">
        <v>675</v>
      </c>
      <c r="G1742" s="360" t="s">
        <v>2455</v>
      </c>
      <c r="H1742" s="360" t="s">
        <v>119</v>
      </c>
      <c r="I1742" s="364" t="s">
        <v>2456</v>
      </c>
      <c r="J1742" s="363" t="s">
        <v>629</v>
      </c>
      <c r="K1742" s="364" t="s">
        <v>672</v>
      </c>
      <c r="L1742" s="363" t="s">
        <v>2457</v>
      </c>
      <c r="M1742" s="382">
        <v>44645</v>
      </c>
      <c r="N1742" s="70">
        <f t="shared" si="150"/>
        <v>3</v>
      </c>
      <c r="O1742" s="70">
        <f t="shared" si="151"/>
        <v>3</v>
      </c>
      <c r="P1742" s="135" t="str">
        <f t="shared" si="152"/>
        <v>Gastos_com_Pessoal</v>
      </c>
    </row>
    <row r="1743" spans="1:16" ht="24" x14ac:dyDescent="0.2">
      <c r="A1743" s="374">
        <f t="shared" si="149"/>
        <v>1740</v>
      </c>
      <c r="B1743" s="358">
        <v>44645</v>
      </c>
      <c r="C1743" s="383">
        <v>44621</v>
      </c>
      <c r="D1743" s="360" t="s">
        <v>85</v>
      </c>
      <c r="E1743" s="360" t="s">
        <v>89</v>
      </c>
      <c r="F1743" s="361">
        <v>0.16</v>
      </c>
      <c r="G1743" s="360" t="s">
        <v>1252</v>
      </c>
      <c r="H1743" s="360" t="s">
        <v>120</v>
      </c>
      <c r="I1743" s="364" t="s">
        <v>551</v>
      </c>
      <c r="J1743" s="363" t="s">
        <v>1253</v>
      </c>
      <c r="K1743" s="364" t="s">
        <v>883</v>
      </c>
      <c r="L1743" s="363" t="s">
        <v>553</v>
      </c>
      <c r="M1743" s="382">
        <v>44645</v>
      </c>
      <c r="N1743" s="70">
        <f t="shared" si="150"/>
        <v>3</v>
      </c>
      <c r="O1743" s="70">
        <f t="shared" si="151"/>
        <v>3</v>
      </c>
      <c r="P1743" s="135" t="str">
        <f t="shared" si="152"/>
        <v>Receitas</v>
      </c>
    </row>
    <row r="1744" spans="1:16" ht="25.5" x14ac:dyDescent="0.2">
      <c r="A1744" s="374">
        <f t="shared" si="149"/>
        <v>1741</v>
      </c>
      <c r="B1744" s="358">
        <v>44648</v>
      </c>
      <c r="C1744" s="383">
        <v>44652</v>
      </c>
      <c r="D1744" s="360" t="s">
        <v>96</v>
      </c>
      <c r="E1744" s="360" t="s">
        <v>196</v>
      </c>
      <c r="F1744" s="361">
        <v>2695</v>
      </c>
      <c r="G1744" s="360" t="s">
        <v>2458</v>
      </c>
      <c r="H1744" s="360" t="s">
        <v>124</v>
      </c>
      <c r="I1744" s="364" t="s">
        <v>2459</v>
      </c>
      <c r="J1744" s="363" t="s">
        <v>629</v>
      </c>
      <c r="K1744" s="364" t="s">
        <v>610</v>
      </c>
      <c r="L1744" s="363" t="s">
        <v>2460</v>
      </c>
      <c r="M1744" s="382">
        <v>44648</v>
      </c>
      <c r="N1744" s="70">
        <f t="shared" si="150"/>
        <v>3</v>
      </c>
      <c r="O1744" s="70">
        <f t="shared" si="151"/>
        <v>4</v>
      </c>
      <c r="P1744" s="135" t="str">
        <f t="shared" si="152"/>
        <v>Gastos_com_Pessoal</v>
      </c>
    </row>
    <row r="1745" spans="1:16" ht="25.5" x14ac:dyDescent="0.2">
      <c r="A1745" s="374">
        <f t="shared" si="149"/>
        <v>1742</v>
      </c>
      <c r="B1745" s="358">
        <v>44648</v>
      </c>
      <c r="C1745" s="383">
        <v>44652</v>
      </c>
      <c r="D1745" s="360" t="s">
        <v>96</v>
      </c>
      <c r="E1745" s="360" t="s">
        <v>196</v>
      </c>
      <c r="F1745" s="361">
        <v>353.4</v>
      </c>
      <c r="G1745" s="360" t="s">
        <v>2458</v>
      </c>
      <c r="H1745" s="360" t="s">
        <v>546</v>
      </c>
      <c r="I1745" s="364" t="s">
        <v>2461</v>
      </c>
      <c r="J1745" s="363" t="s">
        <v>629</v>
      </c>
      <c r="K1745" s="364" t="s">
        <v>672</v>
      </c>
      <c r="L1745" s="363" t="s">
        <v>2462</v>
      </c>
      <c r="M1745" s="382">
        <v>44648</v>
      </c>
      <c r="N1745" s="70">
        <f t="shared" si="150"/>
        <v>3</v>
      </c>
      <c r="O1745" s="70">
        <f t="shared" si="151"/>
        <v>4</v>
      </c>
      <c r="P1745" s="135" t="str">
        <f t="shared" si="152"/>
        <v>Gastos_com_Pessoal</v>
      </c>
    </row>
    <row r="1746" spans="1:16" ht="25.5" x14ac:dyDescent="0.2">
      <c r="A1746" s="374">
        <f t="shared" si="149"/>
        <v>1743</v>
      </c>
      <c r="B1746" s="358">
        <v>44648</v>
      </c>
      <c r="C1746" s="383">
        <v>44621</v>
      </c>
      <c r="D1746" s="360" t="s">
        <v>107</v>
      </c>
      <c r="E1746" s="360" t="s">
        <v>228</v>
      </c>
      <c r="F1746" s="361">
        <v>148.83000000000001</v>
      </c>
      <c r="G1746" s="360" t="s">
        <v>1810</v>
      </c>
      <c r="H1746" s="360" t="s">
        <v>546</v>
      </c>
      <c r="I1746" s="364" t="s">
        <v>543</v>
      </c>
      <c r="J1746" s="363" t="s">
        <v>609</v>
      </c>
      <c r="K1746" s="364" t="s">
        <v>610</v>
      </c>
      <c r="L1746" s="363">
        <v>423809182</v>
      </c>
      <c r="M1746" s="382">
        <v>44648</v>
      </c>
      <c r="N1746" s="70">
        <f t="shared" si="150"/>
        <v>3</v>
      </c>
      <c r="O1746" s="70">
        <f t="shared" si="151"/>
        <v>3</v>
      </c>
      <c r="P1746" s="135" t="str">
        <f t="shared" si="152"/>
        <v>Gastos_Gerais</v>
      </c>
    </row>
    <row r="1747" spans="1:16" ht="36" x14ac:dyDescent="0.2">
      <c r="A1747" s="374">
        <f t="shared" si="149"/>
        <v>1744</v>
      </c>
      <c r="B1747" s="358">
        <v>44648</v>
      </c>
      <c r="C1747" s="383">
        <v>44621</v>
      </c>
      <c r="D1747" s="360" t="s">
        <v>107</v>
      </c>
      <c r="E1747" s="360" t="s">
        <v>397</v>
      </c>
      <c r="F1747" s="361">
        <v>345.25</v>
      </c>
      <c r="G1747" s="360" t="s">
        <v>2463</v>
      </c>
      <c r="H1747" s="360" t="s">
        <v>124</v>
      </c>
      <c r="I1747" s="364" t="s">
        <v>2464</v>
      </c>
      <c r="J1747" s="363" t="s">
        <v>609</v>
      </c>
      <c r="K1747" s="364" t="s">
        <v>420</v>
      </c>
      <c r="L1747" s="363">
        <v>153922</v>
      </c>
      <c r="M1747" s="382">
        <v>44644</v>
      </c>
      <c r="N1747" s="70">
        <f t="shared" si="150"/>
        <v>3</v>
      </c>
      <c r="O1747" s="70">
        <f t="shared" si="151"/>
        <v>3</v>
      </c>
      <c r="P1747" s="135" t="str">
        <f t="shared" si="152"/>
        <v>Gastos_Gerais</v>
      </c>
    </row>
    <row r="1748" spans="1:16" ht="25.5" x14ac:dyDescent="0.2">
      <c r="A1748" s="374">
        <f t="shared" si="149"/>
        <v>1745</v>
      </c>
      <c r="B1748" s="358">
        <v>44648</v>
      </c>
      <c r="C1748" s="383">
        <v>44621</v>
      </c>
      <c r="D1748" s="360" t="s">
        <v>107</v>
      </c>
      <c r="E1748" s="360" t="s">
        <v>300</v>
      </c>
      <c r="F1748" s="361">
        <v>4429.54</v>
      </c>
      <c r="G1748" s="360" t="s">
        <v>2465</v>
      </c>
      <c r="H1748" s="360" t="s">
        <v>132</v>
      </c>
      <c r="I1748" s="364" t="s">
        <v>2466</v>
      </c>
      <c r="J1748" s="363" t="s">
        <v>609</v>
      </c>
      <c r="K1748" s="364" t="s">
        <v>420</v>
      </c>
      <c r="L1748" s="363">
        <v>32364088</v>
      </c>
      <c r="M1748" s="382">
        <v>44644</v>
      </c>
      <c r="N1748" s="70">
        <f t="shared" si="150"/>
        <v>3</v>
      </c>
      <c r="O1748" s="70">
        <f t="shared" si="151"/>
        <v>3</v>
      </c>
      <c r="P1748" s="135" t="str">
        <f t="shared" si="152"/>
        <v>Gastos_Gerais</v>
      </c>
    </row>
    <row r="1749" spans="1:16" ht="25.5" x14ac:dyDescent="0.2">
      <c r="A1749" s="374">
        <f t="shared" si="149"/>
        <v>1746</v>
      </c>
      <c r="B1749" s="358">
        <v>44648</v>
      </c>
      <c r="C1749" s="383">
        <v>44652</v>
      </c>
      <c r="D1749" s="360" t="s">
        <v>96</v>
      </c>
      <c r="E1749" s="360" t="s">
        <v>196</v>
      </c>
      <c r="F1749" s="361">
        <v>1657.8</v>
      </c>
      <c r="G1749" s="360" t="s">
        <v>2467</v>
      </c>
      <c r="H1749" s="360" t="s">
        <v>121</v>
      </c>
      <c r="I1749" s="364" t="s">
        <v>2468</v>
      </c>
      <c r="J1749" s="363" t="s">
        <v>609</v>
      </c>
      <c r="K1749" s="364" t="s">
        <v>420</v>
      </c>
      <c r="L1749" s="363">
        <v>20225926</v>
      </c>
      <c r="M1749" s="382">
        <v>44651</v>
      </c>
      <c r="N1749" s="70">
        <f t="shared" si="150"/>
        <v>3</v>
      </c>
      <c r="O1749" s="70">
        <f t="shared" si="151"/>
        <v>4</v>
      </c>
      <c r="P1749" s="135" t="str">
        <f t="shared" si="152"/>
        <v>Gastos_com_Pessoal</v>
      </c>
    </row>
    <row r="1750" spans="1:16" ht="25.5" x14ac:dyDescent="0.2">
      <c r="A1750" s="374">
        <f t="shared" si="149"/>
        <v>1747</v>
      </c>
      <c r="B1750" s="358">
        <v>44648</v>
      </c>
      <c r="C1750" s="383">
        <v>44652</v>
      </c>
      <c r="D1750" s="360" t="s">
        <v>96</v>
      </c>
      <c r="E1750" s="360" t="s">
        <v>196</v>
      </c>
      <c r="F1750" s="361">
        <v>2713</v>
      </c>
      <c r="G1750" s="360" t="s">
        <v>2467</v>
      </c>
      <c r="H1750" s="360" t="s">
        <v>121</v>
      </c>
      <c r="I1750" s="364" t="s">
        <v>2469</v>
      </c>
      <c r="J1750" s="363" t="s">
        <v>609</v>
      </c>
      <c r="K1750" s="364" t="s">
        <v>658</v>
      </c>
      <c r="L1750" s="363">
        <v>1000079349</v>
      </c>
      <c r="M1750" s="382">
        <v>44649</v>
      </c>
      <c r="N1750" s="70">
        <f t="shared" si="150"/>
        <v>3</v>
      </c>
      <c r="O1750" s="70">
        <f t="shared" si="151"/>
        <v>4</v>
      </c>
      <c r="P1750" s="135" t="str">
        <f t="shared" si="152"/>
        <v>Gastos_com_Pessoal</v>
      </c>
    </row>
    <row r="1751" spans="1:16" ht="25.5" x14ac:dyDescent="0.2">
      <c r="A1751" s="374">
        <f t="shared" si="149"/>
        <v>1748</v>
      </c>
      <c r="B1751" s="358">
        <v>44648</v>
      </c>
      <c r="C1751" s="383">
        <v>44621</v>
      </c>
      <c r="D1751" s="360" t="s">
        <v>107</v>
      </c>
      <c r="E1751" s="360" t="s">
        <v>346</v>
      </c>
      <c r="F1751" s="361">
        <v>436.1</v>
      </c>
      <c r="G1751" s="360" t="s">
        <v>2470</v>
      </c>
      <c r="H1751" s="360" t="s">
        <v>120</v>
      </c>
      <c r="I1751" s="364" t="s">
        <v>2471</v>
      </c>
      <c r="J1751" s="363" t="s">
        <v>609</v>
      </c>
      <c r="K1751" s="364" t="s">
        <v>420</v>
      </c>
      <c r="L1751" s="363">
        <v>202244</v>
      </c>
      <c r="M1751" s="382">
        <v>44643</v>
      </c>
      <c r="N1751" s="70">
        <f t="shared" si="150"/>
        <v>3</v>
      </c>
      <c r="O1751" s="70">
        <f t="shared" si="151"/>
        <v>3</v>
      </c>
      <c r="P1751" s="135" t="str">
        <f t="shared" si="152"/>
        <v>Gastos_Gerais</v>
      </c>
    </row>
    <row r="1752" spans="1:16" ht="36" x14ac:dyDescent="0.2">
      <c r="A1752" s="374">
        <f t="shared" si="149"/>
        <v>1749</v>
      </c>
      <c r="B1752" s="358">
        <v>44648</v>
      </c>
      <c r="C1752" s="383">
        <v>44652</v>
      </c>
      <c r="D1752" s="360" t="s">
        <v>96</v>
      </c>
      <c r="E1752" s="360" t="s">
        <v>196</v>
      </c>
      <c r="F1752" s="361">
        <v>47571.12</v>
      </c>
      <c r="G1752" s="360" t="s">
        <v>2472</v>
      </c>
      <c r="H1752" s="360" t="s">
        <v>120</v>
      </c>
      <c r="I1752" s="364" t="s">
        <v>2473</v>
      </c>
      <c r="J1752" s="363" t="s">
        <v>609</v>
      </c>
      <c r="K1752" s="364" t="s">
        <v>420</v>
      </c>
      <c r="L1752" s="363">
        <v>202285527</v>
      </c>
      <c r="M1752" s="382">
        <v>44650</v>
      </c>
      <c r="N1752" s="70">
        <f t="shared" si="150"/>
        <v>3</v>
      </c>
      <c r="O1752" s="70">
        <f t="shared" si="151"/>
        <v>4</v>
      </c>
      <c r="P1752" s="135" t="str">
        <f t="shared" si="152"/>
        <v>Gastos_com_Pessoal</v>
      </c>
    </row>
    <row r="1753" spans="1:16" ht="25.5" x14ac:dyDescent="0.2">
      <c r="A1753" s="374">
        <f t="shared" si="149"/>
        <v>1750</v>
      </c>
      <c r="B1753" s="358">
        <v>44648</v>
      </c>
      <c r="C1753" s="383">
        <v>44621</v>
      </c>
      <c r="D1753" s="360" t="s">
        <v>107</v>
      </c>
      <c r="E1753" s="362" t="s">
        <v>264</v>
      </c>
      <c r="F1753" s="361">
        <v>636.79999999999995</v>
      </c>
      <c r="G1753" s="360" t="s">
        <v>2474</v>
      </c>
      <c r="H1753" s="360" t="s">
        <v>132</v>
      </c>
      <c r="I1753" s="364" t="s">
        <v>2475</v>
      </c>
      <c r="J1753" s="363" t="s">
        <v>609</v>
      </c>
      <c r="K1753" s="364" t="s">
        <v>420</v>
      </c>
      <c r="L1753" s="363">
        <v>6</v>
      </c>
      <c r="M1753" s="382">
        <v>44642</v>
      </c>
      <c r="N1753" s="70">
        <f t="shared" si="150"/>
        <v>3</v>
      </c>
      <c r="O1753" s="70">
        <f t="shared" si="151"/>
        <v>3</v>
      </c>
      <c r="P1753" s="135" t="str">
        <f t="shared" si="152"/>
        <v>Gastos_Gerais</v>
      </c>
    </row>
    <row r="1754" spans="1:16" ht="25.5" x14ac:dyDescent="0.2">
      <c r="A1754" s="374">
        <f t="shared" si="149"/>
        <v>1751</v>
      </c>
      <c r="B1754" s="358">
        <v>44648</v>
      </c>
      <c r="C1754" s="383">
        <v>44621</v>
      </c>
      <c r="D1754" s="360" t="s">
        <v>107</v>
      </c>
      <c r="E1754" s="360" t="s">
        <v>310</v>
      </c>
      <c r="F1754" s="361">
        <v>1227.6400000000001</v>
      </c>
      <c r="G1754" s="360" t="s">
        <v>2476</v>
      </c>
      <c r="H1754" s="360" t="s">
        <v>126</v>
      </c>
      <c r="I1754" s="364" t="s">
        <v>2477</v>
      </c>
      <c r="J1754" s="363" t="s">
        <v>609</v>
      </c>
      <c r="K1754" s="364" t="s">
        <v>420</v>
      </c>
      <c r="L1754" s="363">
        <v>902</v>
      </c>
      <c r="M1754" s="382">
        <v>44641</v>
      </c>
      <c r="N1754" s="70">
        <f t="shared" si="150"/>
        <v>3</v>
      </c>
      <c r="O1754" s="70">
        <f t="shared" si="151"/>
        <v>3</v>
      </c>
      <c r="P1754" s="135" t="str">
        <f t="shared" si="152"/>
        <v>Gastos_Gerais</v>
      </c>
    </row>
    <row r="1755" spans="1:16" ht="25.5" x14ac:dyDescent="0.2">
      <c r="A1755" s="374">
        <f t="shared" si="149"/>
        <v>1752</v>
      </c>
      <c r="B1755" s="358">
        <v>44648</v>
      </c>
      <c r="C1755" s="383">
        <v>44593</v>
      </c>
      <c r="D1755" s="360" t="s">
        <v>107</v>
      </c>
      <c r="E1755" s="360" t="s">
        <v>290</v>
      </c>
      <c r="F1755" s="361">
        <v>1266.3800000000001</v>
      </c>
      <c r="G1755" s="360" t="s">
        <v>1131</v>
      </c>
      <c r="H1755" s="360" t="s">
        <v>132</v>
      </c>
      <c r="I1755" s="364" t="s">
        <v>1954</v>
      </c>
      <c r="J1755" s="363" t="s">
        <v>609</v>
      </c>
      <c r="K1755" s="364" t="s">
        <v>420</v>
      </c>
      <c r="L1755" s="363">
        <v>16090</v>
      </c>
      <c r="M1755" s="382">
        <v>44620</v>
      </c>
      <c r="N1755" s="70">
        <f t="shared" si="150"/>
        <v>3</v>
      </c>
      <c r="O1755" s="70">
        <f t="shared" si="151"/>
        <v>2</v>
      </c>
      <c r="P1755" s="135" t="str">
        <f t="shared" si="152"/>
        <v>Gastos_Gerais</v>
      </c>
    </row>
    <row r="1756" spans="1:16" ht="25.5" x14ac:dyDescent="0.2">
      <c r="A1756" s="374">
        <f t="shared" si="149"/>
        <v>1753</v>
      </c>
      <c r="B1756" s="358">
        <v>44648</v>
      </c>
      <c r="C1756" s="383">
        <v>44621</v>
      </c>
      <c r="D1756" s="360" t="s">
        <v>107</v>
      </c>
      <c r="E1756" s="360" t="s">
        <v>292</v>
      </c>
      <c r="F1756" s="361">
        <v>269</v>
      </c>
      <c r="G1756" s="360" t="s">
        <v>2478</v>
      </c>
      <c r="H1756" s="360" t="s">
        <v>122</v>
      </c>
      <c r="I1756" s="364" t="s">
        <v>2479</v>
      </c>
      <c r="J1756" s="363" t="s">
        <v>609</v>
      </c>
      <c r="K1756" s="364" t="s">
        <v>420</v>
      </c>
      <c r="L1756" s="363">
        <v>404</v>
      </c>
      <c r="M1756" s="382">
        <v>44643</v>
      </c>
      <c r="N1756" s="70">
        <f t="shared" si="150"/>
        <v>3</v>
      </c>
      <c r="O1756" s="70">
        <f t="shared" si="151"/>
        <v>3</v>
      </c>
      <c r="P1756" s="135" t="str">
        <f t="shared" si="152"/>
        <v>Gastos_Gerais</v>
      </c>
    </row>
    <row r="1757" spans="1:16" ht="25.5" x14ac:dyDescent="0.2">
      <c r="A1757" s="374">
        <f t="shared" si="149"/>
        <v>1754</v>
      </c>
      <c r="B1757" s="358">
        <v>44648</v>
      </c>
      <c r="C1757" s="383">
        <v>44621</v>
      </c>
      <c r="D1757" s="360" t="s">
        <v>107</v>
      </c>
      <c r="E1757" s="360" t="s">
        <v>234</v>
      </c>
      <c r="F1757" s="361">
        <v>4324.6499999999996</v>
      </c>
      <c r="G1757" s="360" t="s">
        <v>2480</v>
      </c>
      <c r="H1757" s="360" t="s">
        <v>120</v>
      </c>
      <c r="I1757" s="364" t="s">
        <v>535</v>
      </c>
      <c r="J1757" s="363" t="s">
        <v>609</v>
      </c>
      <c r="K1757" s="364" t="s">
        <v>420</v>
      </c>
      <c r="L1757" s="363">
        <v>2022131</v>
      </c>
      <c r="M1757" s="382">
        <v>44644</v>
      </c>
      <c r="N1757" s="70">
        <f t="shared" si="150"/>
        <v>3</v>
      </c>
      <c r="O1757" s="70">
        <f t="shared" si="151"/>
        <v>3</v>
      </c>
      <c r="P1757" s="135" t="str">
        <f t="shared" si="152"/>
        <v>Gastos_Gerais</v>
      </c>
    </row>
    <row r="1758" spans="1:16" ht="25.5" x14ac:dyDescent="0.2">
      <c r="A1758" s="374">
        <f t="shared" si="149"/>
        <v>1755</v>
      </c>
      <c r="B1758" s="358">
        <v>44648</v>
      </c>
      <c r="C1758" s="383">
        <v>44621</v>
      </c>
      <c r="D1758" s="360" t="s">
        <v>107</v>
      </c>
      <c r="E1758" s="360" t="s">
        <v>300</v>
      </c>
      <c r="F1758" s="361">
        <v>1035.03</v>
      </c>
      <c r="G1758" s="360" t="s">
        <v>2481</v>
      </c>
      <c r="H1758" s="360" t="s">
        <v>128</v>
      </c>
      <c r="I1758" s="364" t="s">
        <v>772</v>
      </c>
      <c r="J1758" s="363" t="s">
        <v>2067</v>
      </c>
      <c r="K1758" s="364" t="s">
        <v>420</v>
      </c>
      <c r="L1758" s="363">
        <v>142417</v>
      </c>
      <c r="M1758" s="382">
        <v>44628</v>
      </c>
      <c r="N1758" s="70">
        <f t="shared" si="150"/>
        <v>3</v>
      </c>
      <c r="O1758" s="70">
        <f t="shared" si="151"/>
        <v>3</v>
      </c>
      <c r="P1758" s="135" t="str">
        <f t="shared" si="152"/>
        <v>Gastos_Gerais</v>
      </c>
    </row>
    <row r="1759" spans="1:16" ht="25.5" x14ac:dyDescent="0.2">
      <c r="A1759" s="374">
        <f t="shared" si="149"/>
        <v>1756</v>
      </c>
      <c r="B1759" s="358">
        <v>44648</v>
      </c>
      <c r="C1759" s="383">
        <v>44621</v>
      </c>
      <c r="D1759" s="360" t="s">
        <v>107</v>
      </c>
      <c r="E1759" s="360" t="s">
        <v>300</v>
      </c>
      <c r="F1759" s="361">
        <v>570.5</v>
      </c>
      <c r="G1759" s="360" t="s">
        <v>2482</v>
      </c>
      <c r="H1759" s="360" t="s">
        <v>130</v>
      </c>
      <c r="I1759" s="364" t="s">
        <v>772</v>
      </c>
      <c r="J1759" s="363" t="s">
        <v>2067</v>
      </c>
      <c r="K1759" s="364" t="s">
        <v>420</v>
      </c>
      <c r="L1759" s="363">
        <v>142382</v>
      </c>
      <c r="M1759" s="382">
        <v>44628</v>
      </c>
      <c r="N1759" s="70">
        <f t="shared" si="150"/>
        <v>3</v>
      </c>
      <c r="O1759" s="70">
        <f t="shared" si="151"/>
        <v>3</v>
      </c>
      <c r="P1759" s="135" t="str">
        <f t="shared" si="152"/>
        <v>Gastos_Gerais</v>
      </c>
    </row>
    <row r="1760" spans="1:16" ht="25.5" x14ac:dyDescent="0.2">
      <c r="A1760" s="374">
        <f t="shared" si="149"/>
        <v>1757</v>
      </c>
      <c r="B1760" s="358">
        <v>44648</v>
      </c>
      <c r="C1760" s="383">
        <v>44621</v>
      </c>
      <c r="D1760" s="360" t="s">
        <v>107</v>
      </c>
      <c r="E1760" s="360" t="s">
        <v>300</v>
      </c>
      <c r="F1760" s="361">
        <v>1459.18</v>
      </c>
      <c r="G1760" s="360" t="s">
        <v>2483</v>
      </c>
      <c r="H1760" s="360" t="s">
        <v>123</v>
      </c>
      <c r="I1760" s="364" t="s">
        <v>772</v>
      </c>
      <c r="J1760" s="363" t="s">
        <v>2067</v>
      </c>
      <c r="K1760" s="364" t="s">
        <v>420</v>
      </c>
      <c r="L1760" s="363">
        <v>142414</v>
      </c>
      <c r="M1760" s="382">
        <v>44628</v>
      </c>
      <c r="N1760" s="70">
        <f t="shared" si="150"/>
        <v>3</v>
      </c>
      <c r="O1760" s="70">
        <f t="shared" si="151"/>
        <v>3</v>
      </c>
      <c r="P1760" s="135" t="str">
        <f t="shared" si="152"/>
        <v>Gastos_Gerais</v>
      </c>
    </row>
    <row r="1761" spans="1:16" ht="25.5" x14ac:dyDescent="0.2">
      <c r="A1761" s="374">
        <f t="shared" si="149"/>
        <v>1758</v>
      </c>
      <c r="B1761" s="358">
        <v>44648</v>
      </c>
      <c r="C1761" s="383">
        <v>44621</v>
      </c>
      <c r="D1761" s="360" t="s">
        <v>107</v>
      </c>
      <c r="E1761" s="360" t="s">
        <v>300</v>
      </c>
      <c r="F1761" s="361">
        <v>963.85</v>
      </c>
      <c r="G1761" s="360" t="s">
        <v>2484</v>
      </c>
      <c r="H1761" s="360" t="s">
        <v>127</v>
      </c>
      <c r="I1761" s="364" t="s">
        <v>772</v>
      </c>
      <c r="J1761" s="363" t="s">
        <v>2067</v>
      </c>
      <c r="K1761" s="364" t="s">
        <v>420</v>
      </c>
      <c r="L1761" s="363">
        <v>142430</v>
      </c>
      <c r="M1761" s="382">
        <v>44628</v>
      </c>
      <c r="N1761" s="70">
        <f t="shared" si="150"/>
        <v>3</v>
      </c>
      <c r="O1761" s="70">
        <f t="shared" si="151"/>
        <v>3</v>
      </c>
      <c r="P1761" s="135" t="str">
        <f t="shared" si="152"/>
        <v>Gastos_Gerais</v>
      </c>
    </row>
    <row r="1762" spans="1:16" ht="25.5" x14ac:dyDescent="0.2">
      <c r="A1762" s="374">
        <f t="shared" si="149"/>
        <v>1759</v>
      </c>
      <c r="B1762" s="358">
        <v>44648</v>
      </c>
      <c r="C1762" s="383">
        <v>44621</v>
      </c>
      <c r="D1762" s="360" t="s">
        <v>107</v>
      </c>
      <c r="E1762" s="360" t="s">
        <v>300</v>
      </c>
      <c r="F1762" s="361">
        <v>289.39999999999998</v>
      </c>
      <c r="G1762" s="360" t="s">
        <v>2485</v>
      </c>
      <c r="H1762" s="360" t="s">
        <v>126</v>
      </c>
      <c r="I1762" s="364" t="s">
        <v>772</v>
      </c>
      <c r="J1762" s="363" t="s">
        <v>2067</v>
      </c>
      <c r="K1762" s="364" t="s">
        <v>420</v>
      </c>
      <c r="L1762" s="363">
        <v>142419</v>
      </c>
      <c r="M1762" s="382">
        <v>44628</v>
      </c>
      <c r="N1762" s="70">
        <f t="shared" si="150"/>
        <v>3</v>
      </c>
      <c r="O1762" s="70">
        <f t="shared" si="151"/>
        <v>3</v>
      </c>
      <c r="P1762" s="135" t="str">
        <f t="shared" si="152"/>
        <v>Gastos_Gerais</v>
      </c>
    </row>
    <row r="1763" spans="1:16" ht="25.5" x14ac:dyDescent="0.2">
      <c r="A1763" s="374">
        <f t="shared" si="149"/>
        <v>1760</v>
      </c>
      <c r="B1763" s="358">
        <v>44648</v>
      </c>
      <c r="C1763" s="383">
        <v>44621</v>
      </c>
      <c r="D1763" s="360" t="s">
        <v>107</v>
      </c>
      <c r="E1763" s="360" t="s">
        <v>300</v>
      </c>
      <c r="F1763" s="361">
        <v>749.59</v>
      </c>
      <c r="G1763" s="360" t="s">
        <v>2486</v>
      </c>
      <c r="H1763" s="360" t="s">
        <v>120</v>
      </c>
      <c r="I1763" s="364" t="s">
        <v>772</v>
      </c>
      <c r="J1763" s="363" t="s">
        <v>2067</v>
      </c>
      <c r="K1763" s="364" t="s">
        <v>420</v>
      </c>
      <c r="L1763" s="363">
        <v>142400</v>
      </c>
      <c r="M1763" s="382">
        <v>44628</v>
      </c>
      <c r="N1763" s="70">
        <f t="shared" si="150"/>
        <v>3</v>
      </c>
      <c r="O1763" s="70">
        <f t="shared" si="151"/>
        <v>3</v>
      </c>
      <c r="P1763" s="135" t="str">
        <f t="shared" si="152"/>
        <v>Gastos_Gerais</v>
      </c>
    </row>
    <row r="1764" spans="1:16" ht="25.5" x14ac:dyDescent="0.2">
      <c r="A1764" s="374">
        <f t="shared" si="149"/>
        <v>1761</v>
      </c>
      <c r="B1764" s="358">
        <v>44648</v>
      </c>
      <c r="C1764" s="383">
        <v>44621</v>
      </c>
      <c r="D1764" s="360" t="s">
        <v>107</v>
      </c>
      <c r="E1764" s="360" t="s">
        <v>300</v>
      </c>
      <c r="F1764" s="361">
        <v>1322.73</v>
      </c>
      <c r="G1764" s="360" t="s">
        <v>2487</v>
      </c>
      <c r="H1764" s="360" t="s">
        <v>588</v>
      </c>
      <c r="I1764" s="364" t="s">
        <v>772</v>
      </c>
      <c r="J1764" s="363" t="s">
        <v>2067</v>
      </c>
      <c r="K1764" s="364" t="s">
        <v>420</v>
      </c>
      <c r="L1764" s="363">
        <v>142442</v>
      </c>
      <c r="M1764" s="382">
        <v>44628</v>
      </c>
      <c r="N1764" s="70">
        <f t="shared" si="150"/>
        <v>3</v>
      </c>
      <c r="O1764" s="70">
        <f t="shared" si="151"/>
        <v>3</v>
      </c>
      <c r="P1764" s="135" t="str">
        <f t="shared" si="152"/>
        <v>Gastos_Gerais</v>
      </c>
    </row>
    <row r="1765" spans="1:16" ht="25.5" x14ac:dyDescent="0.2">
      <c r="A1765" s="374">
        <f t="shared" si="149"/>
        <v>1762</v>
      </c>
      <c r="B1765" s="358">
        <v>44648</v>
      </c>
      <c r="C1765" s="383">
        <v>44621</v>
      </c>
      <c r="D1765" s="360" t="s">
        <v>107</v>
      </c>
      <c r="E1765" s="360" t="s">
        <v>224</v>
      </c>
      <c r="F1765" s="361">
        <v>104.36</v>
      </c>
      <c r="G1765" s="360" t="s">
        <v>1966</v>
      </c>
      <c r="H1765" s="360" t="s">
        <v>131</v>
      </c>
      <c r="I1765" s="364" t="s">
        <v>899</v>
      </c>
      <c r="J1765" s="363" t="s">
        <v>609</v>
      </c>
      <c r="K1765" s="364" t="s">
        <v>610</v>
      </c>
      <c r="L1765" s="363" t="s">
        <v>2488</v>
      </c>
      <c r="M1765" s="382">
        <v>44648</v>
      </c>
      <c r="N1765" s="70">
        <f t="shared" si="150"/>
        <v>3</v>
      </c>
      <c r="O1765" s="70">
        <f t="shared" si="151"/>
        <v>3</v>
      </c>
      <c r="P1765" s="135" t="str">
        <f t="shared" si="152"/>
        <v>Gastos_Gerais</v>
      </c>
    </row>
    <row r="1766" spans="1:16" ht="25.5" x14ac:dyDescent="0.2">
      <c r="A1766" s="374">
        <f t="shared" si="149"/>
        <v>1763</v>
      </c>
      <c r="B1766" s="358">
        <v>44648</v>
      </c>
      <c r="C1766" s="383">
        <v>44621</v>
      </c>
      <c r="D1766" s="360" t="s">
        <v>107</v>
      </c>
      <c r="E1766" s="360" t="s">
        <v>224</v>
      </c>
      <c r="F1766" s="361">
        <v>1310.07</v>
      </c>
      <c r="G1766" s="360" t="s">
        <v>1966</v>
      </c>
      <c r="H1766" s="360" t="s">
        <v>131</v>
      </c>
      <c r="I1766" s="364" t="s">
        <v>899</v>
      </c>
      <c r="J1766" s="363" t="s">
        <v>609</v>
      </c>
      <c r="K1766" s="364" t="s">
        <v>610</v>
      </c>
      <c r="L1766" s="363" t="s">
        <v>2489</v>
      </c>
      <c r="M1766" s="382">
        <v>44648</v>
      </c>
      <c r="N1766" s="70">
        <f t="shared" si="150"/>
        <v>3</v>
      </c>
      <c r="O1766" s="70">
        <f t="shared" si="151"/>
        <v>3</v>
      </c>
      <c r="P1766" s="135" t="str">
        <f t="shared" si="152"/>
        <v>Gastos_Gerais</v>
      </c>
    </row>
    <row r="1767" spans="1:16" ht="25.5" x14ac:dyDescent="0.2">
      <c r="A1767" s="374">
        <f t="shared" si="149"/>
        <v>1764</v>
      </c>
      <c r="B1767" s="358">
        <v>44648</v>
      </c>
      <c r="C1767" s="383">
        <v>44621</v>
      </c>
      <c r="D1767" s="360" t="s">
        <v>107</v>
      </c>
      <c r="E1767" s="360" t="s">
        <v>224</v>
      </c>
      <c r="F1767" s="361">
        <v>1453.89</v>
      </c>
      <c r="G1767" s="360" t="s">
        <v>1966</v>
      </c>
      <c r="H1767" s="360" t="s">
        <v>588</v>
      </c>
      <c r="I1767" s="364" t="s">
        <v>899</v>
      </c>
      <c r="J1767" s="363" t="s">
        <v>609</v>
      </c>
      <c r="K1767" s="364" t="s">
        <v>610</v>
      </c>
      <c r="L1767" s="363" t="s">
        <v>2490</v>
      </c>
      <c r="M1767" s="382">
        <v>44648</v>
      </c>
      <c r="N1767" s="70">
        <f t="shared" si="150"/>
        <v>3</v>
      </c>
      <c r="O1767" s="70">
        <f t="shared" si="151"/>
        <v>3</v>
      </c>
      <c r="P1767" s="135" t="str">
        <f t="shared" si="152"/>
        <v>Gastos_Gerais</v>
      </c>
    </row>
    <row r="1768" spans="1:16" ht="25.5" x14ac:dyDescent="0.2">
      <c r="A1768" s="374">
        <f t="shared" si="149"/>
        <v>1765</v>
      </c>
      <c r="B1768" s="358">
        <v>44648</v>
      </c>
      <c r="C1768" s="383">
        <v>44652</v>
      </c>
      <c r="D1768" s="360" t="s">
        <v>96</v>
      </c>
      <c r="E1768" s="360" t="s">
        <v>196</v>
      </c>
      <c r="F1768" s="361">
        <v>126</v>
      </c>
      <c r="G1768" s="360" t="s">
        <v>2491</v>
      </c>
      <c r="H1768" s="360" t="s">
        <v>121</v>
      </c>
      <c r="I1768" s="364" t="s">
        <v>2468</v>
      </c>
      <c r="J1768" s="363" t="s">
        <v>609</v>
      </c>
      <c r="K1768" s="364" t="s">
        <v>420</v>
      </c>
      <c r="L1768" s="363">
        <v>20225928</v>
      </c>
      <c r="M1768" s="382">
        <v>44651</v>
      </c>
      <c r="N1768" s="70">
        <f t="shared" si="150"/>
        <v>3</v>
      </c>
      <c r="O1768" s="70">
        <f t="shared" si="151"/>
        <v>4</v>
      </c>
      <c r="P1768" s="135" t="str">
        <f t="shared" si="152"/>
        <v>Gastos_com_Pessoal</v>
      </c>
    </row>
    <row r="1769" spans="1:16" ht="25.5" x14ac:dyDescent="0.2">
      <c r="A1769" s="374">
        <f t="shared" si="149"/>
        <v>1766</v>
      </c>
      <c r="B1769" s="358">
        <v>44648</v>
      </c>
      <c r="C1769" s="383">
        <v>44652</v>
      </c>
      <c r="D1769" s="360" t="s">
        <v>96</v>
      </c>
      <c r="E1769" s="360" t="s">
        <v>198</v>
      </c>
      <c r="F1769" s="361">
        <v>11297.47</v>
      </c>
      <c r="G1769" s="360" t="s">
        <v>1086</v>
      </c>
      <c r="H1769" s="360" t="s">
        <v>120</v>
      </c>
      <c r="I1769" s="364" t="s">
        <v>1087</v>
      </c>
      <c r="J1769" s="363" t="s">
        <v>609</v>
      </c>
      <c r="K1769" s="364" t="s">
        <v>420</v>
      </c>
      <c r="L1769" s="363">
        <v>2604988</v>
      </c>
      <c r="M1769" s="382">
        <v>44650</v>
      </c>
      <c r="N1769" s="70">
        <f t="shared" si="150"/>
        <v>3</v>
      </c>
      <c r="O1769" s="70">
        <f t="shared" si="151"/>
        <v>4</v>
      </c>
      <c r="P1769" s="135" t="str">
        <f t="shared" si="152"/>
        <v>Gastos_com_Pessoal</v>
      </c>
    </row>
    <row r="1770" spans="1:16" ht="25.5" x14ac:dyDescent="0.2">
      <c r="A1770" s="374">
        <f t="shared" si="149"/>
        <v>1767</v>
      </c>
      <c r="B1770" s="358">
        <v>44648</v>
      </c>
      <c r="C1770" s="383">
        <v>44621</v>
      </c>
      <c r="D1770" s="360" t="s">
        <v>107</v>
      </c>
      <c r="E1770" s="360" t="s">
        <v>320</v>
      </c>
      <c r="F1770" s="361">
        <v>1500</v>
      </c>
      <c r="G1770" s="360" t="s">
        <v>897</v>
      </c>
      <c r="H1770" s="360" t="s">
        <v>123</v>
      </c>
      <c r="I1770" s="364" t="s">
        <v>1981</v>
      </c>
      <c r="J1770" s="363" t="s">
        <v>609</v>
      </c>
      <c r="K1770" s="364" t="s">
        <v>420</v>
      </c>
      <c r="L1770" s="363">
        <v>1861545</v>
      </c>
      <c r="M1770" s="382">
        <v>44645</v>
      </c>
      <c r="N1770" s="70">
        <f t="shared" si="150"/>
        <v>3</v>
      </c>
      <c r="O1770" s="70">
        <f t="shared" si="151"/>
        <v>3</v>
      </c>
      <c r="P1770" s="135" t="str">
        <f t="shared" si="152"/>
        <v>Gastos_Gerais</v>
      </c>
    </row>
    <row r="1771" spans="1:16" ht="25.5" x14ac:dyDescent="0.2">
      <c r="A1771" s="374">
        <f t="shared" si="149"/>
        <v>1768</v>
      </c>
      <c r="B1771" s="358">
        <v>44648</v>
      </c>
      <c r="C1771" s="383">
        <v>44621</v>
      </c>
      <c r="D1771" s="360" t="s">
        <v>107</v>
      </c>
      <c r="E1771" s="360" t="s">
        <v>320</v>
      </c>
      <c r="F1771" s="361">
        <v>1000</v>
      </c>
      <c r="G1771" s="360" t="s">
        <v>1137</v>
      </c>
      <c r="H1771" s="360" t="s">
        <v>123</v>
      </c>
      <c r="I1771" s="364" t="s">
        <v>1981</v>
      </c>
      <c r="J1771" s="363" t="s">
        <v>609</v>
      </c>
      <c r="K1771" s="364" t="s">
        <v>420</v>
      </c>
      <c r="L1771" s="363">
        <v>1861424</v>
      </c>
      <c r="M1771" s="382">
        <v>44645</v>
      </c>
      <c r="N1771" s="70">
        <f t="shared" si="150"/>
        <v>3</v>
      </c>
      <c r="O1771" s="70">
        <f t="shared" si="151"/>
        <v>3</v>
      </c>
      <c r="P1771" s="135" t="str">
        <f t="shared" si="152"/>
        <v>Gastos_Gerais</v>
      </c>
    </row>
    <row r="1772" spans="1:16" ht="25.5" x14ac:dyDescent="0.2">
      <c r="A1772" s="374">
        <f t="shared" si="149"/>
        <v>1769</v>
      </c>
      <c r="B1772" s="358">
        <v>44648</v>
      </c>
      <c r="C1772" s="383">
        <v>44621</v>
      </c>
      <c r="D1772" s="360" t="s">
        <v>107</v>
      </c>
      <c r="E1772" s="360" t="s">
        <v>334</v>
      </c>
      <c r="F1772" s="361">
        <v>12.81</v>
      </c>
      <c r="G1772" s="360" t="s">
        <v>2492</v>
      </c>
      <c r="H1772" s="360" t="s">
        <v>124</v>
      </c>
      <c r="I1772" s="364" t="s">
        <v>1569</v>
      </c>
      <c r="J1772" s="363" t="s">
        <v>629</v>
      </c>
      <c r="K1772" s="364" t="s">
        <v>672</v>
      </c>
      <c r="L1772" s="363" t="s">
        <v>2493</v>
      </c>
      <c r="M1772" s="382">
        <v>44645</v>
      </c>
      <c r="N1772" s="70">
        <f t="shared" si="150"/>
        <v>3</v>
      </c>
      <c r="O1772" s="70">
        <f t="shared" si="151"/>
        <v>3</v>
      </c>
      <c r="P1772" s="135" t="str">
        <f t="shared" si="152"/>
        <v>Gastos_Gerais</v>
      </c>
    </row>
    <row r="1773" spans="1:16" ht="25.5" x14ac:dyDescent="0.2">
      <c r="A1773" s="374">
        <f t="shared" si="149"/>
        <v>1770</v>
      </c>
      <c r="B1773" s="358">
        <v>44648</v>
      </c>
      <c r="C1773" s="383">
        <v>44621</v>
      </c>
      <c r="D1773" s="360" t="s">
        <v>96</v>
      </c>
      <c r="E1773" s="360" t="s">
        <v>183</v>
      </c>
      <c r="F1773" s="361">
        <v>1159.49</v>
      </c>
      <c r="G1773" s="360" t="s">
        <v>2494</v>
      </c>
      <c r="H1773" s="360" t="s">
        <v>127</v>
      </c>
      <c r="I1773" s="364" t="s">
        <v>2495</v>
      </c>
      <c r="J1773" s="363" t="s">
        <v>629</v>
      </c>
      <c r="K1773" s="364" t="s">
        <v>1235</v>
      </c>
      <c r="L1773" s="363">
        <v>962198172</v>
      </c>
      <c r="M1773" s="382">
        <v>44648</v>
      </c>
      <c r="N1773" s="70">
        <f t="shared" si="150"/>
        <v>3</v>
      </c>
      <c r="O1773" s="70">
        <f t="shared" si="151"/>
        <v>3</v>
      </c>
      <c r="P1773" s="135" t="str">
        <f t="shared" si="152"/>
        <v>Gastos_com_Pessoal</v>
      </c>
    </row>
    <row r="1774" spans="1:16" ht="25.5" x14ac:dyDescent="0.2">
      <c r="A1774" s="374">
        <f t="shared" si="149"/>
        <v>1771</v>
      </c>
      <c r="B1774" s="358">
        <v>44648</v>
      </c>
      <c r="C1774" s="383">
        <v>44621</v>
      </c>
      <c r="D1774" s="360" t="s">
        <v>96</v>
      </c>
      <c r="E1774" s="360" t="s">
        <v>181</v>
      </c>
      <c r="F1774" s="361">
        <v>3071.04</v>
      </c>
      <c r="G1774" s="360" t="s">
        <v>2449</v>
      </c>
      <c r="H1774" s="360" t="s">
        <v>127</v>
      </c>
      <c r="I1774" s="364" t="s">
        <v>2495</v>
      </c>
      <c r="J1774" s="363" t="s">
        <v>629</v>
      </c>
      <c r="K1774" s="364" t="s">
        <v>1235</v>
      </c>
      <c r="L1774" s="363">
        <v>962198172</v>
      </c>
      <c r="M1774" s="382">
        <v>44648</v>
      </c>
      <c r="N1774" s="70">
        <f t="shared" si="150"/>
        <v>3</v>
      </c>
      <c r="O1774" s="70">
        <f t="shared" si="151"/>
        <v>3</v>
      </c>
      <c r="P1774" s="135" t="str">
        <f t="shared" si="152"/>
        <v>Gastos_com_Pessoal</v>
      </c>
    </row>
    <row r="1775" spans="1:16" ht="25.5" x14ac:dyDescent="0.2">
      <c r="A1775" s="374">
        <f t="shared" si="149"/>
        <v>1772</v>
      </c>
      <c r="B1775" s="358">
        <v>44648</v>
      </c>
      <c r="C1775" s="383">
        <v>44621</v>
      </c>
      <c r="D1775" s="360" t="s">
        <v>96</v>
      </c>
      <c r="E1775" s="360" t="s">
        <v>183</v>
      </c>
      <c r="F1775" s="361">
        <v>819.61</v>
      </c>
      <c r="G1775" s="360" t="s">
        <v>2496</v>
      </c>
      <c r="H1775" s="360" t="s">
        <v>128</v>
      </c>
      <c r="I1775" s="364" t="s">
        <v>2497</v>
      </c>
      <c r="J1775" s="363" t="s">
        <v>629</v>
      </c>
      <c r="K1775" s="364" t="s">
        <v>1235</v>
      </c>
      <c r="L1775" s="363">
        <v>962198172</v>
      </c>
      <c r="M1775" s="382">
        <v>44648</v>
      </c>
      <c r="N1775" s="70">
        <f t="shared" si="150"/>
        <v>3</v>
      </c>
      <c r="O1775" s="70">
        <f t="shared" si="151"/>
        <v>3</v>
      </c>
      <c r="P1775" s="135" t="str">
        <f t="shared" si="152"/>
        <v>Gastos_com_Pessoal</v>
      </c>
    </row>
    <row r="1776" spans="1:16" ht="25.5" x14ac:dyDescent="0.2">
      <c r="A1776" s="374">
        <f t="shared" si="149"/>
        <v>1773</v>
      </c>
      <c r="B1776" s="358">
        <v>44648</v>
      </c>
      <c r="C1776" s="383">
        <v>44621</v>
      </c>
      <c r="D1776" s="360" t="s">
        <v>96</v>
      </c>
      <c r="E1776" s="360" t="s">
        <v>181</v>
      </c>
      <c r="F1776" s="361">
        <v>2321.94</v>
      </c>
      <c r="G1776" s="360" t="s">
        <v>2498</v>
      </c>
      <c r="H1776" s="360" t="s">
        <v>128</v>
      </c>
      <c r="I1776" s="364" t="s">
        <v>2497</v>
      </c>
      <c r="J1776" s="363" t="s">
        <v>629</v>
      </c>
      <c r="K1776" s="364" t="s">
        <v>1235</v>
      </c>
      <c r="L1776" s="363">
        <v>962198172</v>
      </c>
      <c r="M1776" s="382">
        <v>44648</v>
      </c>
      <c r="N1776" s="70">
        <f t="shared" si="150"/>
        <v>3</v>
      </c>
      <c r="O1776" s="70">
        <f t="shared" si="151"/>
        <v>3</v>
      </c>
      <c r="P1776" s="135" t="str">
        <f t="shared" si="152"/>
        <v>Gastos_com_Pessoal</v>
      </c>
    </row>
    <row r="1777" spans="1:16" ht="36" x14ac:dyDescent="0.2">
      <c r="A1777" s="374">
        <f t="shared" ref="A1777:A1840" si="153">IF(B1777="","",ROW()-ROW($A$3))</f>
        <v>1774</v>
      </c>
      <c r="B1777" s="358">
        <v>44648</v>
      </c>
      <c r="C1777" s="383">
        <v>44652</v>
      </c>
      <c r="D1777" s="360" t="s">
        <v>96</v>
      </c>
      <c r="E1777" s="360" t="s">
        <v>196</v>
      </c>
      <c r="F1777" s="361">
        <v>1581</v>
      </c>
      <c r="G1777" s="360" t="s">
        <v>2499</v>
      </c>
      <c r="H1777" s="360" t="s">
        <v>119</v>
      </c>
      <c r="I1777" s="364" t="s">
        <v>2500</v>
      </c>
      <c r="J1777" s="363" t="s">
        <v>629</v>
      </c>
      <c r="K1777" s="364" t="s">
        <v>420</v>
      </c>
      <c r="L1777" s="363">
        <v>20223756</v>
      </c>
      <c r="M1777" s="382">
        <v>44649</v>
      </c>
      <c r="N1777" s="70">
        <f t="shared" si="150"/>
        <v>3</v>
      </c>
      <c r="O1777" s="70">
        <f t="shared" si="151"/>
        <v>4</v>
      </c>
      <c r="P1777" s="135" t="str">
        <f t="shared" si="152"/>
        <v>Gastos_com_Pessoal</v>
      </c>
    </row>
    <row r="1778" spans="1:16" ht="36" x14ac:dyDescent="0.2">
      <c r="A1778" s="374">
        <f t="shared" si="153"/>
        <v>1775</v>
      </c>
      <c r="B1778" s="358">
        <v>44648</v>
      </c>
      <c r="C1778" s="383">
        <v>44652</v>
      </c>
      <c r="D1778" s="360" t="s">
        <v>96</v>
      </c>
      <c r="E1778" s="360" t="s">
        <v>196</v>
      </c>
      <c r="F1778" s="361">
        <v>1003.2</v>
      </c>
      <c r="G1778" s="360" t="s">
        <v>2501</v>
      </c>
      <c r="H1778" s="360" t="s">
        <v>124</v>
      </c>
      <c r="I1778" s="364" t="s">
        <v>2502</v>
      </c>
      <c r="J1778" s="363" t="s">
        <v>629</v>
      </c>
      <c r="K1778" s="364" t="s">
        <v>420</v>
      </c>
      <c r="L1778" s="363">
        <v>180650</v>
      </c>
      <c r="M1778" s="382">
        <v>44649</v>
      </c>
      <c r="N1778" s="70">
        <f t="shared" si="150"/>
        <v>3</v>
      </c>
      <c r="O1778" s="70">
        <f t="shared" si="151"/>
        <v>4</v>
      </c>
      <c r="P1778" s="135" t="str">
        <f t="shared" si="152"/>
        <v>Gastos_com_Pessoal</v>
      </c>
    </row>
    <row r="1779" spans="1:16" ht="25.5" x14ac:dyDescent="0.2">
      <c r="A1779" s="374">
        <f t="shared" si="153"/>
        <v>1776</v>
      </c>
      <c r="B1779" s="358">
        <v>44648</v>
      </c>
      <c r="C1779" s="383">
        <v>44652</v>
      </c>
      <c r="D1779" s="360" t="s">
        <v>96</v>
      </c>
      <c r="E1779" s="360" t="s">
        <v>196</v>
      </c>
      <c r="F1779" s="361">
        <v>1120</v>
      </c>
      <c r="G1779" s="360" t="s">
        <v>2503</v>
      </c>
      <c r="H1779" s="360" t="s">
        <v>131</v>
      </c>
      <c r="I1779" s="364" t="s">
        <v>1097</v>
      </c>
      <c r="J1779" s="363" t="s">
        <v>629</v>
      </c>
      <c r="K1779" s="364" t="s">
        <v>420</v>
      </c>
      <c r="L1779" s="363">
        <v>59218</v>
      </c>
      <c r="M1779" s="382">
        <v>44649</v>
      </c>
      <c r="N1779" s="70">
        <f t="shared" si="150"/>
        <v>3</v>
      </c>
      <c r="O1779" s="70">
        <f t="shared" si="151"/>
        <v>4</v>
      </c>
      <c r="P1779" s="135" t="str">
        <f t="shared" si="152"/>
        <v>Gastos_com_Pessoal</v>
      </c>
    </row>
    <row r="1780" spans="1:16" ht="24" x14ac:dyDescent="0.2">
      <c r="A1780" s="374">
        <f t="shared" si="153"/>
        <v>1777</v>
      </c>
      <c r="B1780" s="358">
        <v>44648</v>
      </c>
      <c r="C1780" s="383">
        <v>44621</v>
      </c>
      <c r="D1780" s="360" t="s">
        <v>85</v>
      </c>
      <c r="E1780" s="360" t="s">
        <v>89</v>
      </c>
      <c r="F1780" s="361">
        <v>0.01</v>
      </c>
      <c r="G1780" s="360" t="s">
        <v>1252</v>
      </c>
      <c r="H1780" s="360" t="s">
        <v>120</v>
      </c>
      <c r="I1780" s="364" t="s">
        <v>551</v>
      </c>
      <c r="J1780" s="363" t="s">
        <v>1253</v>
      </c>
      <c r="K1780" s="364" t="s">
        <v>883</v>
      </c>
      <c r="L1780" s="363" t="s">
        <v>553</v>
      </c>
      <c r="M1780" s="382">
        <v>44648</v>
      </c>
      <c r="N1780" s="70">
        <f t="shared" si="150"/>
        <v>3</v>
      </c>
      <c r="O1780" s="70">
        <f t="shared" si="151"/>
        <v>3</v>
      </c>
      <c r="P1780" s="135" t="str">
        <f t="shared" si="152"/>
        <v>Receitas</v>
      </c>
    </row>
    <row r="1781" spans="1:16" ht="25.5" x14ac:dyDescent="0.2">
      <c r="A1781" s="374">
        <f t="shared" si="153"/>
        <v>1778</v>
      </c>
      <c r="B1781" s="358">
        <v>44649</v>
      </c>
      <c r="C1781" s="383">
        <v>44621</v>
      </c>
      <c r="D1781" s="360" t="s">
        <v>107</v>
      </c>
      <c r="E1781" s="360" t="s">
        <v>356</v>
      </c>
      <c r="F1781" s="361">
        <v>212.1</v>
      </c>
      <c r="G1781" s="360" t="s">
        <v>891</v>
      </c>
      <c r="H1781" s="360" t="s">
        <v>588</v>
      </c>
      <c r="I1781" s="364" t="s">
        <v>2504</v>
      </c>
      <c r="J1781" s="363" t="s">
        <v>609</v>
      </c>
      <c r="K1781" s="364" t="s">
        <v>420</v>
      </c>
      <c r="L1781" s="363">
        <v>34263</v>
      </c>
      <c r="M1781" s="382">
        <v>44638</v>
      </c>
      <c r="N1781" s="70">
        <f t="shared" si="150"/>
        <v>3</v>
      </c>
      <c r="O1781" s="70">
        <f t="shared" si="151"/>
        <v>3</v>
      </c>
      <c r="P1781" s="135" t="str">
        <f t="shared" si="152"/>
        <v>Gastos_Gerais</v>
      </c>
    </row>
    <row r="1782" spans="1:16" ht="25.5" x14ac:dyDescent="0.2">
      <c r="A1782" s="374">
        <f t="shared" si="153"/>
        <v>1779</v>
      </c>
      <c r="B1782" s="358">
        <v>44649</v>
      </c>
      <c r="C1782" s="383">
        <v>44621</v>
      </c>
      <c r="D1782" s="360" t="s">
        <v>107</v>
      </c>
      <c r="E1782" s="360" t="s">
        <v>356</v>
      </c>
      <c r="F1782" s="361">
        <v>1499.45</v>
      </c>
      <c r="G1782" s="360" t="s">
        <v>891</v>
      </c>
      <c r="H1782" s="360" t="s">
        <v>128</v>
      </c>
      <c r="I1782" s="364" t="s">
        <v>2504</v>
      </c>
      <c r="J1782" s="363" t="s">
        <v>609</v>
      </c>
      <c r="K1782" s="364" t="s">
        <v>420</v>
      </c>
      <c r="L1782" s="363">
        <v>34266</v>
      </c>
      <c r="M1782" s="382">
        <v>44638</v>
      </c>
      <c r="N1782" s="70">
        <f t="shared" si="150"/>
        <v>3</v>
      </c>
      <c r="O1782" s="70">
        <f t="shared" si="151"/>
        <v>3</v>
      </c>
      <c r="P1782" s="135" t="str">
        <f t="shared" si="152"/>
        <v>Gastos_Gerais</v>
      </c>
    </row>
    <row r="1783" spans="1:16" ht="25.5" x14ac:dyDescent="0.2">
      <c r="A1783" s="374">
        <f t="shared" si="153"/>
        <v>1780</v>
      </c>
      <c r="B1783" s="358">
        <v>44649</v>
      </c>
      <c r="C1783" s="383">
        <v>44621</v>
      </c>
      <c r="D1783" s="360" t="s">
        <v>107</v>
      </c>
      <c r="E1783" s="360" t="s">
        <v>356</v>
      </c>
      <c r="F1783" s="361">
        <v>175</v>
      </c>
      <c r="G1783" s="360" t="s">
        <v>891</v>
      </c>
      <c r="H1783" s="360" t="s">
        <v>126</v>
      </c>
      <c r="I1783" s="364" t="s">
        <v>2504</v>
      </c>
      <c r="J1783" s="363" t="s">
        <v>609</v>
      </c>
      <c r="K1783" s="364" t="s">
        <v>420</v>
      </c>
      <c r="L1783" s="363">
        <v>34262</v>
      </c>
      <c r="M1783" s="382">
        <v>44638</v>
      </c>
      <c r="N1783" s="70">
        <f t="shared" si="150"/>
        <v>3</v>
      </c>
      <c r="O1783" s="70">
        <f t="shared" si="151"/>
        <v>3</v>
      </c>
      <c r="P1783" s="135" t="str">
        <f t="shared" si="152"/>
        <v>Gastos_Gerais</v>
      </c>
    </row>
    <row r="1784" spans="1:16" ht="25.5" x14ac:dyDescent="0.2">
      <c r="A1784" s="374">
        <f t="shared" si="153"/>
        <v>1781</v>
      </c>
      <c r="B1784" s="358">
        <v>44649</v>
      </c>
      <c r="C1784" s="383">
        <v>44621</v>
      </c>
      <c r="D1784" s="360" t="s">
        <v>107</v>
      </c>
      <c r="E1784" s="360" t="s">
        <v>356</v>
      </c>
      <c r="F1784" s="361">
        <v>112.45</v>
      </c>
      <c r="G1784" s="360" t="s">
        <v>891</v>
      </c>
      <c r="H1784" s="360" t="s">
        <v>127</v>
      </c>
      <c r="I1784" s="364" t="s">
        <v>2504</v>
      </c>
      <c r="J1784" s="363" t="s">
        <v>609</v>
      </c>
      <c r="K1784" s="364" t="s">
        <v>420</v>
      </c>
      <c r="L1784" s="363">
        <v>34264</v>
      </c>
      <c r="M1784" s="382">
        <v>44638</v>
      </c>
      <c r="N1784" s="70">
        <f t="shared" si="150"/>
        <v>3</v>
      </c>
      <c r="O1784" s="70">
        <f t="shared" si="151"/>
        <v>3</v>
      </c>
      <c r="P1784" s="135" t="str">
        <f t="shared" si="152"/>
        <v>Gastos_Gerais</v>
      </c>
    </row>
    <row r="1785" spans="1:16" ht="25.5" x14ac:dyDescent="0.2">
      <c r="A1785" s="374">
        <f t="shared" si="153"/>
        <v>1782</v>
      </c>
      <c r="B1785" s="358">
        <v>44649</v>
      </c>
      <c r="C1785" s="383">
        <v>44621</v>
      </c>
      <c r="D1785" s="360" t="s">
        <v>107</v>
      </c>
      <c r="E1785" s="360" t="s">
        <v>356</v>
      </c>
      <c r="F1785" s="361">
        <v>1258.75</v>
      </c>
      <c r="G1785" s="360" t="s">
        <v>891</v>
      </c>
      <c r="H1785" s="360" t="s">
        <v>123</v>
      </c>
      <c r="I1785" s="364" t="s">
        <v>2504</v>
      </c>
      <c r="J1785" s="363" t="s">
        <v>609</v>
      </c>
      <c r="K1785" s="364" t="s">
        <v>420</v>
      </c>
      <c r="L1785" s="363">
        <v>34265</v>
      </c>
      <c r="M1785" s="382">
        <v>44638</v>
      </c>
      <c r="N1785" s="70">
        <f t="shared" si="150"/>
        <v>3</v>
      </c>
      <c r="O1785" s="70">
        <f t="shared" si="151"/>
        <v>3</v>
      </c>
      <c r="P1785" s="135" t="str">
        <f t="shared" si="152"/>
        <v>Gastos_Gerais</v>
      </c>
    </row>
    <row r="1786" spans="1:16" ht="25.5" x14ac:dyDescent="0.2">
      <c r="A1786" s="374">
        <f t="shared" si="153"/>
        <v>1783</v>
      </c>
      <c r="B1786" s="358">
        <v>44649</v>
      </c>
      <c r="C1786" s="383">
        <v>44621</v>
      </c>
      <c r="D1786" s="360" t="s">
        <v>107</v>
      </c>
      <c r="E1786" s="360" t="s">
        <v>298</v>
      </c>
      <c r="F1786" s="361">
        <v>1250</v>
      </c>
      <c r="G1786" s="360" t="s">
        <v>1344</v>
      </c>
      <c r="H1786" s="360" t="s">
        <v>132</v>
      </c>
      <c r="I1786" s="364" t="s">
        <v>2505</v>
      </c>
      <c r="J1786" s="363" t="s">
        <v>609</v>
      </c>
      <c r="K1786" s="364" t="s">
        <v>420</v>
      </c>
      <c r="L1786" s="363">
        <v>32367841</v>
      </c>
      <c r="M1786" s="382">
        <v>44645</v>
      </c>
      <c r="N1786" s="70">
        <f t="shared" si="150"/>
        <v>3</v>
      </c>
      <c r="O1786" s="70">
        <f t="shared" si="151"/>
        <v>3</v>
      </c>
      <c r="P1786" s="135" t="str">
        <f t="shared" si="152"/>
        <v>Gastos_Gerais</v>
      </c>
    </row>
    <row r="1787" spans="1:16" ht="36" x14ac:dyDescent="0.2">
      <c r="A1787" s="374">
        <f t="shared" si="153"/>
        <v>1784</v>
      </c>
      <c r="B1787" s="358">
        <v>44649</v>
      </c>
      <c r="C1787" s="383">
        <v>44621</v>
      </c>
      <c r="D1787" s="360" t="s">
        <v>107</v>
      </c>
      <c r="E1787" s="360" t="s">
        <v>346</v>
      </c>
      <c r="F1787" s="361">
        <v>3700</v>
      </c>
      <c r="G1787" s="360" t="s">
        <v>2506</v>
      </c>
      <c r="H1787" s="360" t="s">
        <v>546</v>
      </c>
      <c r="I1787" s="364" t="s">
        <v>2507</v>
      </c>
      <c r="J1787" s="363" t="s">
        <v>609</v>
      </c>
      <c r="K1787" s="364" t="s">
        <v>420</v>
      </c>
      <c r="L1787" s="363">
        <v>97</v>
      </c>
      <c r="M1787" s="382">
        <v>44645</v>
      </c>
      <c r="N1787" s="70">
        <f t="shared" si="150"/>
        <v>3</v>
      </c>
      <c r="O1787" s="70">
        <f t="shared" si="151"/>
        <v>3</v>
      </c>
      <c r="P1787" s="135" t="str">
        <f t="shared" si="152"/>
        <v>Gastos_Gerais</v>
      </c>
    </row>
    <row r="1788" spans="1:16" ht="25.5" x14ac:dyDescent="0.2">
      <c r="A1788" s="374">
        <f t="shared" si="153"/>
        <v>1785</v>
      </c>
      <c r="B1788" s="358">
        <v>44649</v>
      </c>
      <c r="C1788" s="383">
        <v>44621</v>
      </c>
      <c r="D1788" s="360" t="s">
        <v>107</v>
      </c>
      <c r="E1788" s="360" t="s">
        <v>252</v>
      </c>
      <c r="F1788" s="361">
        <v>1257.49</v>
      </c>
      <c r="G1788" s="360" t="s">
        <v>2508</v>
      </c>
      <c r="H1788" s="360" t="s">
        <v>546</v>
      </c>
      <c r="I1788" s="364" t="s">
        <v>495</v>
      </c>
      <c r="J1788" s="363" t="s">
        <v>609</v>
      </c>
      <c r="K1788" s="364" t="s">
        <v>420</v>
      </c>
      <c r="L1788" s="363">
        <v>6011</v>
      </c>
      <c r="M1788" s="382">
        <v>44642</v>
      </c>
      <c r="N1788" s="70">
        <f t="shared" si="150"/>
        <v>3</v>
      </c>
      <c r="O1788" s="70">
        <f t="shared" si="151"/>
        <v>3</v>
      </c>
      <c r="P1788" s="135" t="str">
        <f t="shared" si="152"/>
        <v>Gastos_Gerais</v>
      </c>
    </row>
    <row r="1789" spans="1:16" ht="25.5" x14ac:dyDescent="0.2">
      <c r="A1789" s="374">
        <f t="shared" si="153"/>
        <v>1786</v>
      </c>
      <c r="B1789" s="358">
        <v>44649</v>
      </c>
      <c r="C1789" s="383">
        <v>44621</v>
      </c>
      <c r="D1789" s="360" t="s">
        <v>107</v>
      </c>
      <c r="E1789" s="360" t="s">
        <v>252</v>
      </c>
      <c r="F1789" s="361">
        <v>8700</v>
      </c>
      <c r="G1789" s="360" t="s">
        <v>2509</v>
      </c>
      <c r="H1789" s="360" t="s">
        <v>546</v>
      </c>
      <c r="I1789" s="364" t="s">
        <v>495</v>
      </c>
      <c r="J1789" s="363" t="s">
        <v>609</v>
      </c>
      <c r="K1789" s="364" t="s">
        <v>420</v>
      </c>
      <c r="L1789" s="363">
        <v>1992</v>
      </c>
      <c r="M1789" s="382">
        <v>44645</v>
      </c>
      <c r="N1789" s="70">
        <f t="shared" ref="N1789:N1852" si="154">IF(B1789=0,0,IF(YEAR(B1789)=$O$1,MONTH(B1789)-$N$1+1,(YEAR(B1789)-$O$1)*12-$N$1+1+MONTH(B1789)))</f>
        <v>3</v>
      </c>
      <c r="O1789" s="70">
        <f t="shared" ref="O1789:O1852" si="155">IF(C1789=0,0,IF(YEAR(C1789)=$O$1,MONTH(C1789)-$N$1+1,(YEAR(C1789)-$O$1)*12-$N$1+1+MONTH(C1789)))</f>
        <v>3</v>
      </c>
      <c r="P1789" s="135" t="str">
        <f t="shared" ref="P1789:P1852" si="156">SUBSTITUTE(D1789," ","_")</f>
        <v>Gastos_Gerais</v>
      </c>
    </row>
    <row r="1790" spans="1:16" ht="38.25" x14ac:dyDescent="0.2">
      <c r="A1790" s="374">
        <f t="shared" si="153"/>
        <v>1787</v>
      </c>
      <c r="B1790" s="358">
        <v>44649</v>
      </c>
      <c r="C1790" s="383">
        <v>44621</v>
      </c>
      <c r="D1790" s="360" t="s">
        <v>109</v>
      </c>
      <c r="E1790" s="360" t="s">
        <v>377</v>
      </c>
      <c r="F1790" s="361">
        <v>600</v>
      </c>
      <c r="G1790" s="360" t="s">
        <v>2510</v>
      </c>
      <c r="H1790" s="360" t="s">
        <v>546</v>
      </c>
      <c r="I1790" s="364" t="s">
        <v>495</v>
      </c>
      <c r="J1790" s="363" t="s">
        <v>609</v>
      </c>
      <c r="K1790" s="364" t="s">
        <v>420</v>
      </c>
      <c r="L1790" s="363">
        <v>1992</v>
      </c>
      <c r="M1790" s="382">
        <v>44645</v>
      </c>
      <c r="N1790" s="70">
        <f t="shared" si="154"/>
        <v>3</v>
      </c>
      <c r="O1790" s="70">
        <f t="shared" si="155"/>
        <v>3</v>
      </c>
      <c r="P1790" s="135" t="str">
        <f t="shared" si="156"/>
        <v>Aquisição_de_Bens_Permanentes</v>
      </c>
    </row>
    <row r="1791" spans="1:16" ht="25.5" x14ac:dyDescent="0.2">
      <c r="A1791" s="374">
        <f t="shared" si="153"/>
        <v>1788</v>
      </c>
      <c r="B1791" s="358">
        <v>44649</v>
      </c>
      <c r="C1791" s="383">
        <v>44621</v>
      </c>
      <c r="D1791" s="360" t="s">
        <v>107</v>
      </c>
      <c r="E1791" s="360" t="s">
        <v>320</v>
      </c>
      <c r="F1791" s="361">
        <v>1000</v>
      </c>
      <c r="G1791" s="360" t="s">
        <v>1455</v>
      </c>
      <c r="H1791" s="360" t="s">
        <v>120</v>
      </c>
      <c r="I1791" s="364" t="s">
        <v>1981</v>
      </c>
      <c r="J1791" s="363" t="s">
        <v>609</v>
      </c>
      <c r="K1791" s="364" t="s">
        <v>420</v>
      </c>
      <c r="L1791" s="363">
        <v>1861937</v>
      </c>
      <c r="M1791" s="382">
        <v>44649</v>
      </c>
      <c r="N1791" s="70">
        <f t="shared" si="154"/>
        <v>3</v>
      </c>
      <c r="O1791" s="70">
        <f t="shared" si="155"/>
        <v>3</v>
      </c>
      <c r="P1791" s="135" t="str">
        <f t="shared" si="156"/>
        <v>Gastos_Gerais</v>
      </c>
    </row>
    <row r="1792" spans="1:16" ht="36" x14ac:dyDescent="0.2">
      <c r="A1792" s="374">
        <f t="shared" si="153"/>
        <v>1789</v>
      </c>
      <c r="B1792" s="358">
        <v>44649</v>
      </c>
      <c r="C1792" s="383">
        <v>44621</v>
      </c>
      <c r="D1792" s="360" t="s">
        <v>107</v>
      </c>
      <c r="E1792" s="360" t="s">
        <v>310</v>
      </c>
      <c r="F1792" s="361">
        <v>640.52</v>
      </c>
      <c r="G1792" s="360" t="s">
        <v>2511</v>
      </c>
      <c r="H1792" s="360" t="s">
        <v>130</v>
      </c>
      <c r="I1792" s="364" t="s">
        <v>2512</v>
      </c>
      <c r="J1792" s="363" t="s">
        <v>609</v>
      </c>
      <c r="K1792" s="364" t="s">
        <v>420</v>
      </c>
      <c r="L1792" s="363">
        <v>82</v>
      </c>
      <c r="M1792" s="382">
        <v>44648</v>
      </c>
      <c r="N1792" s="70">
        <f t="shared" si="154"/>
        <v>3</v>
      </c>
      <c r="O1792" s="70">
        <f t="shared" si="155"/>
        <v>3</v>
      </c>
      <c r="P1792" s="135" t="str">
        <f t="shared" si="156"/>
        <v>Gastos_Gerais</v>
      </c>
    </row>
    <row r="1793" spans="1:16" ht="25.5" x14ac:dyDescent="0.2">
      <c r="A1793" s="374">
        <f t="shared" si="153"/>
        <v>1790</v>
      </c>
      <c r="B1793" s="358">
        <v>44649</v>
      </c>
      <c r="C1793" s="383">
        <v>44621</v>
      </c>
      <c r="D1793" s="360" t="s">
        <v>96</v>
      </c>
      <c r="E1793" s="360" t="s">
        <v>183</v>
      </c>
      <c r="F1793" s="361">
        <v>841.23</v>
      </c>
      <c r="G1793" s="360" t="s">
        <v>2513</v>
      </c>
      <c r="H1793" s="360" t="s">
        <v>546</v>
      </c>
      <c r="I1793" s="364" t="s">
        <v>2514</v>
      </c>
      <c r="J1793" s="363" t="s">
        <v>629</v>
      </c>
      <c r="K1793" s="364" t="s">
        <v>1235</v>
      </c>
      <c r="L1793" s="363">
        <v>562431436</v>
      </c>
      <c r="M1793" s="382">
        <v>44649</v>
      </c>
      <c r="N1793" s="70">
        <f t="shared" si="154"/>
        <v>3</v>
      </c>
      <c r="O1793" s="70">
        <f t="shared" si="155"/>
        <v>3</v>
      </c>
      <c r="P1793" s="135" t="str">
        <f t="shared" si="156"/>
        <v>Gastos_com_Pessoal</v>
      </c>
    </row>
    <row r="1794" spans="1:16" ht="25.5" x14ac:dyDescent="0.2">
      <c r="A1794" s="374">
        <f t="shared" si="153"/>
        <v>1791</v>
      </c>
      <c r="B1794" s="358">
        <v>44649</v>
      </c>
      <c r="C1794" s="383">
        <v>44621</v>
      </c>
      <c r="D1794" s="360" t="s">
        <v>96</v>
      </c>
      <c r="E1794" s="360" t="s">
        <v>181</v>
      </c>
      <c r="F1794" s="361">
        <v>2402.2199999999998</v>
      </c>
      <c r="G1794" s="360" t="s">
        <v>2515</v>
      </c>
      <c r="H1794" s="360" t="s">
        <v>546</v>
      </c>
      <c r="I1794" s="364" t="s">
        <v>2514</v>
      </c>
      <c r="J1794" s="363" t="s">
        <v>629</v>
      </c>
      <c r="K1794" s="364" t="s">
        <v>1235</v>
      </c>
      <c r="L1794" s="363">
        <v>562431436</v>
      </c>
      <c r="M1794" s="382">
        <v>44649</v>
      </c>
      <c r="N1794" s="70">
        <f t="shared" si="154"/>
        <v>3</v>
      </c>
      <c r="O1794" s="70">
        <f t="shared" si="155"/>
        <v>3</v>
      </c>
      <c r="P1794" s="135" t="str">
        <f t="shared" si="156"/>
        <v>Gastos_com_Pessoal</v>
      </c>
    </row>
    <row r="1795" spans="1:16" ht="25.5" x14ac:dyDescent="0.2">
      <c r="A1795" s="374">
        <f t="shared" si="153"/>
        <v>1792</v>
      </c>
      <c r="B1795" s="358">
        <v>44649</v>
      </c>
      <c r="C1795" s="383">
        <v>44621</v>
      </c>
      <c r="D1795" s="360" t="s">
        <v>96</v>
      </c>
      <c r="E1795" s="360" t="s">
        <v>183</v>
      </c>
      <c r="F1795" s="361">
        <v>933.67</v>
      </c>
      <c r="G1795" s="360" t="s">
        <v>2516</v>
      </c>
      <c r="H1795" s="360" t="s">
        <v>128</v>
      </c>
      <c r="I1795" s="364" t="s">
        <v>2517</v>
      </c>
      <c r="J1795" s="363" t="s">
        <v>629</v>
      </c>
      <c r="K1795" s="364" t="s">
        <v>1235</v>
      </c>
      <c r="L1795" s="363">
        <v>562431436</v>
      </c>
      <c r="M1795" s="382">
        <v>44649</v>
      </c>
      <c r="N1795" s="70">
        <f t="shared" si="154"/>
        <v>3</v>
      </c>
      <c r="O1795" s="70">
        <f t="shared" si="155"/>
        <v>3</v>
      </c>
      <c r="P1795" s="135" t="str">
        <f t="shared" si="156"/>
        <v>Gastos_com_Pessoal</v>
      </c>
    </row>
    <row r="1796" spans="1:16" ht="25.5" x14ac:dyDescent="0.2">
      <c r="A1796" s="374">
        <f t="shared" si="153"/>
        <v>1793</v>
      </c>
      <c r="B1796" s="358">
        <v>44649</v>
      </c>
      <c r="C1796" s="383">
        <v>44621</v>
      </c>
      <c r="D1796" s="360" t="s">
        <v>96</v>
      </c>
      <c r="E1796" s="360" t="s">
        <v>181</v>
      </c>
      <c r="F1796" s="361">
        <v>2623.91</v>
      </c>
      <c r="G1796" s="360" t="s">
        <v>2518</v>
      </c>
      <c r="H1796" s="360" t="s">
        <v>128</v>
      </c>
      <c r="I1796" s="364" t="s">
        <v>2517</v>
      </c>
      <c r="J1796" s="363" t="s">
        <v>629</v>
      </c>
      <c r="K1796" s="364" t="s">
        <v>1235</v>
      </c>
      <c r="L1796" s="363">
        <v>562431436</v>
      </c>
      <c r="M1796" s="382">
        <v>44649</v>
      </c>
      <c r="N1796" s="70">
        <f t="shared" si="154"/>
        <v>3</v>
      </c>
      <c r="O1796" s="70">
        <f t="shared" si="155"/>
        <v>3</v>
      </c>
      <c r="P1796" s="135" t="str">
        <f t="shared" si="156"/>
        <v>Gastos_com_Pessoal</v>
      </c>
    </row>
    <row r="1797" spans="1:16" ht="25.5" x14ac:dyDescent="0.2">
      <c r="A1797" s="374">
        <f t="shared" si="153"/>
        <v>1794</v>
      </c>
      <c r="B1797" s="358">
        <v>44649</v>
      </c>
      <c r="C1797" s="383">
        <v>44621</v>
      </c>
      <c r="D1797" s="360" t="s">
        <v>96</v>
      </c>
      <c r="E1797" s="360" t="s">
        <v>183</v>
      </c>
      <c r="F1797" s="361">
        <v>841.61</v>
      </c>
      <c r="G1797" s="360" t="s">
        <v>2519</v>
      </c>
      <c r="H1797" s="360" t="s">
        <v>127</v>
      </c>
      <c r="I1797" s="364" t="s">
        <v>2520</v>
      </c>
      <c r="J1797" s="363" t="s">
        <v>629</v>
      </c>
      <c r="K1797" s="364" t="s">
        <v>1235</v>
      </c>
      <c r="L1797" s="363">
        <v>562431436</v>
      </c>
      <c r="M1797" s="382">
        <v>44649</v>
      </c>
      <c r="N1797" s="70">
        <f t="shared" si="154"/>
        <v>3</v>
      </c>
      <c r="O1797" s="70">
        <f t="shared" si="155"/>
        <v>3</v>
      </c>
      <c r="P1797" s="135" t="str">
        <f t="shared" si="156"/>
        <v>Gastos_com_Pessoal</v>
      </c>
    </row>
    <row r="1798" spans="1:16" ht="25.5" x14ac:dyDescent="0.2">
      <c r="A1798" s="374">
        <f t="shared" si="153"/>
        <v>1795</v>
      </c>
      <c r="B1798" s="358">
        <v>44649</v>
      </c>
      <c r="C1798" s="383">
        <v>44621</v>
      </c>
      <c r="D1798" s="360" t="s">
        <v>96</v>
      </c>
      <c r="E1798" s="360" t="s">
        <v>181</v>
      </c>
      <c r="F1798" s="361">
        <v>2457.7399999999998</v>
      </c>
      <c r="G1798" s="360" t="s">
        <v>2521</v>
      </c>
      <c r="H1798" s="360" t="s">
        <v>127</v>
      </c>
      <c r="I1798" s="364" t="s">
        <v>2520</v>
      </c>
      <c r="J1798" s="363" t="s">
        <v>629</v>
      </c>
      <c r="K1798" s="364" t="s">
        <v>1235</v>
      </c>
      <c r="L1798" s="363">
        <v>562431436</v>
      </c>
      <c r="M1798" s="382">
        <v>44649</v>
      </c>
      <c r="N1798" s="70">
        <f t="shared" si="154"/>
        <v>3</v>
      </c>
      <c r="O1798" s="70">
        <f t="shared" si="155"/>
        <v>3</v>
      </c>
      <c r="P1798" s="135" t="str">
        <f t="shared" si="156"/>
        <v>Gastos_com_Pessoal</v>
      </c>
    </row>
    <row r="1799" spans="1:16" ht="25.5" x14ac:dyDescent="0.2">
      <c r="A1799" s="374">
        <f t="shared" si="153"/>
        <v>1796</v>
      </c>
      <c r="B1799" s="358">
        <v>44649</v>
      </c>
      <c r="C1799" s="383">
        <v>44621</v>
      </c>
      <c r="D1799" s="360" t="s">
        <v>96</v>
      </c>
      <c r="E1799" s="360" t="s">
        <v>183</v>
      </c>
      <c r="F1799" s="361">
        <v>740.36</v>
      </c>
      <c r="G1799" s="360" t="s">
        <v>2522</v>
      </c>
      <c r="H1799" s="360" t="s">
        <v>588</v>
      </c>
      <c r="I1799" s="364" t="s">
        <v>2523</v>
      </c>
      <c r="J1799" s="363" t="s">
        <v>629</v>
      </c>
      <c r="K1799" s="364" t="s">
        <v>1235</v>
      </c>
      <c r="L1799" s="363">
        <v>562431436</v>
      </c>
      <c r="M1799" s="382">
        <v>44649</v>
      </c>
      <c r="N1799" s="70">
        <f t="shared" si="154"/>
        <v>3</v>
      </c>
      <c r="O1799" s="70">
        <f t="shared" si="155"/>
        <v>3</v>
      </c>
      <c r="P1799" s="135" t="str">
        <f t="shared" si="156"/>
        <v>Gastos_com_Pessoal</v>
      </c>
    </row>
    <row r="1800" spans="1:16" ht="25.5" x14ac:dyDescent="0.2">
      <c r="A1800" s="374">
        <f t="shared" si="153"/>
        <v>1797</v>
      </c>
      <c r="B1800" s="358">
        <v>44649</v>
      </c>
      <c r="C1800" s="383">
        <v>44621</v>
      </c>
      <c r="D1800" s="360" t="s">
        <v>96</v>
      </c>
      <c r="E1800" s="360" t="s">
        <v>181</v>
      </c>
      <c r="F1800" s="361">
        <v>2184.42</v>
      </c>
      <c r="G1800" s="360" t="s">
        <v>2524</v>
      </c>
      <c r="H1800" s="360" t="s">
        <v>588</v>
      </c>
      <c r="I1800" s="364" t="s">
        <v>2523</v>
      </c>
      <c r="J1800" s="363" t="s">
        <v>629</v>
      </c>
      <c r="K1800" s="364" t="s">
        <v>1235</v>
      </c>
      <c r="L1800" s="363">
        <v>562431436</v>
      </c>
      <c r="M1800" s="382">
        <v>44649</v>
      </c>
      <c r="N1800" s="70">
        <f t="shared" si="154"/>
        <v>3</v>
      </c>
      <c r="O1800" s="70">
        <f t="shared" si="155"/>
        <v>3</v>
      </c>
      <c r="P1800" s="135" t="str">
        <f t="shared" si="156"/>
        <v>Gastos_com_Pessoal</v>
      </c>
    </row>
    <row r="1801" spans="1:16" ht="25.5" x14ac:dyDescent="0.2">
      <c r="A1801" s="374">
        <f t="shared" si="153"/>
        <v>1798</v>
      </c>
      <c r="B1801" s="358">
        <v>44649</v>
      </c>
      <c r="C1801" s="383">
        <v>44621</v>
      </c>
      <c r="D1801" s="360" t="s">
        <v>96</v>
      </c>
      <c r="E1801" s="360" t="s">
        <v>183</v>
      </c>
      <c r="F1801" s="361">
        <v>748.62</v>
      </c>
      <c r="G1801" s="360" t="s">
        <v>2525</v>
      </c>
      <c r="H1801" s="360" t="s">
        <v>130</v>
      </c>
      <c r="I1801" s="364" t="s">
        <v>2526</v>
      </c>
      <c r="J1801" s="363" t="s">
        <v>629</v>
      </c>
      <c r="K1801" s="364" t="s">
        <v>1235</v>
      </c>
      <c r="L1801" s="363">
        <v>562431436</v>
      </c>
      <c r="M1801" s="382">
        <v>44649</v>
      </c>
      <c r="N1801" s="70">
        <f t="shared" si="154"/>
        <v>3</v>
      </c>
      <c r="O1801" s="70">
        <f t="shared" si="155"/>
        <v>3</v>
      </c>
      <c r="P1801" s="135" t="str">
        <f t="shared" si="156"/>
        <v>Gastos_com_Pessoal</v>
      </c>
    </row>
    <row r="1802" spans="1:16" ht="25.5" x14ac:dyDescent="0.2">
      <c r="A1802" s="374">
        <f t="shared" si="153"/>
        <v>1799</v>
      </c>
      <c r="B1802" s="358">
        <v>44649</v>
      </c>
      <c r="C1802" s="383">
        <v>44621</v>
      </c>
      <c r="D1802" s="360" t="s">
        <v>96</v>
      </c>
      <c r="E1802" s="360" t="s">
        <v>181</v>
      </c>
      <c r="F1802" s="361">
        <v>2151.4499999999998</v>
      </c>
      <c r="G1802" s="360" t="s">
        <v>2527</v>
      </c>
      <c r="H1802" s="360" t="s">
        <v>130</v>
      </c>
      <c r="I1802" s="364" t="s">
        <v>2526</v>
      </c>
      <c r="J1802" s="363" t="s">
        <v>629</v>
      </c>
      <c r="K1802" s="364" t="s">
        <v>1235</v>
      </c>
      <c r="L1802" s="363">
        <v>562431436</v>
      </c>
      <c r="M1802" s="382">
        <v>44649</v>
      </c>
      <c r="N1802" s="70">
        <f t="shared" si="154"/>
        <v>3</v>
      </c>
      <c r="O1802" s="70">
        <f t="shared" si="155"/>
        <v>3</v>
      </c>
      <c r="P1802" s="135" t="str">
        <f t="shared" si="156"/>
        <v>Gastos_com_Pessoal</v>
      </c>
    </row>
    <row r="1803" spans="1:16" ht="25.5" x14ac:dyDescent="0.2">
      <c r="A1803" s="374">
        <f t="shared" si="153"/>
        <v>1800</v>
      </c>
      <c r="B1803" s="358">
        <v>44649</v>
      </c>
      <c r="C1803" s="383">
        <v>44621</v>
      </c>
      <c r="D1803" s="360" t="s">
        <v>96</v>
      </c>
      <c r="E1803" s="360" t="s">
        <v>183</v>
      </c>
      <c r="F1803" s="361">
        <v>596.42999999999995</v>
      </c>
      <c r="G1803" s="360" t="s">
        <v>2528</v>
      </c>
      <c r="H1803" s="360" t="s">
        <v>546</v>
      </c>
      <c r="I1803" s="364" t="s">
        <v>2529</v>
      </c>
      <c r="J1803" s="363" t="s">
        <v>629</v>
      </c>
      <c r="K1803" s="364" t="s">
        <v>1235</v>
      </c>
      <c r="L1803" s="363">
        <v>562431436</v>
      </c>
      <c r="M1803" s="382">
        <v>44649</v>
      </c>
      <c r="N1803" s="70">
        <f t="shared" si="154"/>
        <v>3</v>
      </c>
      <c r="O1803" s="70">
        <f t="shared" si="155"/>
        <v>3</v>
      </c>
      <c r="P1803" s="135" t="str">
        <f t="shared" si="156"/>
        <v>Gastos_com_Pessoal</v>
      </c>
    </row>
    <row r="1804" spans="1:16" ht="25.5" x14ac:dyDescent="0.2">
      <c r="A1804" s="374">
        <f t="shared" si="153"/>
        <v>1801</v>
      </c>
      <c r="B1804" s="358">
        <v>44649</v>
      </c>
      <c r="C1804" s="383">
        <v>44621</v>
      </c>
      <c r="D1804" s="360" t="s">
        <v>96</v>
      </c>
      <c r="E1804" s="360" t="s">
        <v>181</v>
      </c>
      <c r="F1804" s="361">
        <v>1753.17</v>
      </c>
      <c r="G1804" s="360" t="s">
        <v>2530</v>
      </c>
      <c r="H1804" s="360" t="s">
        <v>546</v>
      </c>
      <c r="I1804" s="364" t="s">
        <v>2529</v>
      </c>
      <c r="J1804" s="363" t="s">
        <v>629</v>
      </c>
      <c r="K1804" s="364" t="s">
        <v>1235</v>
      </c>
      <c r="L1804" s="363">
        <v>562431436</v>
      </c>
      <c r="M1804" s="382">
        <v>44649</v>
      </c>
      <c r="N1804" s="70">
        <f t="shared" si="154"/>
        <v>3</v>
      </c>
      <c r="O1804" s="70">
        <f t="shared" si="155"/>
        <v>3</v>
      </c>
      <c r="P1804" s="135" t="str">
        <f t="shared" si="156"/>
        <v>Gastos_com_Pessoal</v>
      </c>
    </row>
    <row r="1805" spans="1:16" ht="25.5" x14ac:dyDescent="0.2">
      <c r="A1805" s="374">
        <f t="shared" si="153"/>
        <v>1802</v>
      </c>
      <c r="B1805" s="358">
        <v>44649</v>
      </c>
      <c r="C1805" s="383">
        <v>44621</v>
      </c>
      <c r="D1805" s="360" t="s">
        <v>96</v>
      </c>
      <c r="E1805" s="360" t="s">
        <v>183</v>
      </c>
      <c r="F1805" s="361">
        <v>884.02</v>
      </c>
      <c r="G1805" s="360" t="s">
        <v>2531</v>
      </c>
      <c r="H1805" s="360" t="s">
        <v>546</v>
      </c>
      <c r="I1805" s="364" t="s">
        <v>2532</v>
      </c>
      <c r="J1805" s="363" t="s">
        <v>629</v>
      </c>
      <c r="K1805" s="364" t="s">
        <v>1235</v>
      </c>
      <c r="L1805" s="363">
        <v>562431436</v>
      </c>
      <c r="M1805" s="382">
        <v>44649</v>
      </c>
      <c r="N1805" s="70">
        <f t="shared" si="154"/>
        <v>3</v>
      </c>
      <c r="O1805" s="70">
        <f t="shared" si="155"/>
        <v>3</v>
      </c>
      <c r="P1805" s="135" t="str">
        <f t="shared" si="156"/>
        <v>Gastos_com_Pessoal</v>
      </c>
    </row>
    <row r="1806" spans="1:16" ht="25.5" x14ac:dyDescent="0.2">
      <c r="A1806" s="374">
        <f t="shared" si="153"/>
        <v>1803</v>
      </c>
      <c r="B1806" s="358">
        <v>44649</v>
      </c>
      <c r="C1806" s="383">
        <v>44621</v>
      </c>
      <c r="D1806" s="360" t="s">
        <v>96</v>
      </c>
      <c r="E1806" s="360" t="s">
        <v>181</v>
      </c>
      <c r="F1806" s="361">
        <v>2476.37</v>
      </c>
      <c r="G1806" s="360" t="s">
        <v>2533</v>
      </c>
      <c r="H1806" s="360" t="s">
        <v>546</v>
      </c>
      <c r="I1806" s="364" t="s">
        <v>2532</v>
      </c>
      <c r="J1806" s="363" t="s">
        <v>629</v>
      </c>
      <c r="K1806" s="364" t="s">
        <v>1235</v>
      </c>
      <c r="L1806" s="363">
        <v>562431436</v>
      </c>
      <c r="M1806" s="382">
        <v>44649</v>
      </c>
      <c r="N1806" s="70">
        <f t="shared" si="154"/>
        <v>3</v>
      </c>
      <c r="O1806" s="70">
        <f t="shared" si="155"/>
        <v>3</v>
      </c>
      <c r="P1806" s="135" t="str">
        <f t="shared" si="156"/>
        <v>Gastos_com_Pessoal</v>
      </c>
    </row>
    <row r="1807" spans="1:16" ht="25.5" x14ac:dyDescent="0.2">
      <c r="A1807" s="374">
        <f t="shared" si="153"/>
        <v>1804</v>
      </c>
      <c r="B1807" s="358">
        <v>44649</v>
      </c>
      <c r="C1807" s="383">
        <v>44621</v>
      </c>
      <c r="D1807" s="360" t="s">
        <v>96</v>
      </c>
      <c r="E1807" s="360" t="s">
        <v>183</v>
      </c>
      <c r="F1807" s="361">
        <v>831.76</v>
      </c>
      <c r="G1807" s="360" t="s">
        <v>2534</v>
      </c>
      <c r="H1807" s="360" t="s">
        <v>546</v>
      </c>
      <c r="I1807" s="364" t="s">
        <v>2535</v>
      </c>
      <c r="J1807" s="363" t="s">
        <v>629</v>
      </c>
      <c r="K1807" s="364" t="s">
        <v>1235</v>
      </c>
      <c r="L1807" s="363">
        <v>562431436</v>
      </c>
      <c r="M1807" s="382">
        <v>44649</v>
      </c>
      <c r="N1807" s="70">
        <f t="shared" si="154"/>
        <v>3</v>
      </c>
      <c r="O1807" s="70">
        <f t="shared" si="155"/>
        <v>3</v>
      </c>
      <c r="P1807" s="135" t="str">
        <f t="shared" si="156"/>
        <v>Gastos_com_Pessoal</v>
      </c>
    </row>
    <row r="1808" spans="1:16" ht="25.5" x14ac:dyDescent="0.2">
      <c r="A1808" s="374">
        <f t="shared" si="153"/>
        <v>1805</v>
      </c>
      <c r="B1808" s="358">
        <v>44649</v>
      </c>
      <c r="C1808" s="383">
        <v>44621</v>
      </c>
      <c r="D1808" s="360" t="s">
        <v>96</v>
      </c>
      <c r="E1808" s="360" t="s">
        <v>181</v>
      </c>
      <c r="F1808" s="361">
        <v>2351.14</v>
      </c>
      <c r="G1808" s="360" t="s">
        <v>2536</v>
      </c>
      <c r="H1808" s="360" t="s">
        <v>546</v>
      </c>
      <c r="I1808" s="364" t="s">
        <v>2535</v>
      </c>
      <c r="J1808" s="363" t="s">
        <v>629</v>
      </c>
      <c r="K1808" s="364" t="s">
        <v>1235</v>
      </c>
      <c r="L1808" s="363">
        <v>562431436</v>
      </c>
      <c r="M1808" s="382">
        <v>44649</v>
      </c>
      <c r="N1808" s="70">
        <f t="shared" si="154"/>
        <v>3</v>
      </c>
      <c r="O1808" s="70">
        <f t="shared" si="155"/>
        <v>3</v>
      </c>
      <c r="P1808" s="135" t="str">
        <f t="shared" si="156"/>
        <v>Gastos_com_Pessoal</v>
      </c>
    </row>
    <row r="1809" spans="1:16" ht="25.5" x14ac:dyDescent="0.2">
      <c r="A1809" s="374">
        <f t="shared" si="153"/>
        <v>1806</v>
      </c>
      <c r="B1809" s="358">
        <v>44649</v>
      </c>
      <c r="C1809" s="383">
        <v>44621</v>
      </c>
      <c r="D1809" s="360" t="s">
        <v>96</v>
      </c>
      <c r="E1809" s="360" t="s">
        <v>183</v>
      </c>
      <c r="F1809" s="361">
        <v>818.14</v>
      </c>
      <c r="G1809" s="360" t="s">
        <v>2537</v>
      </c>
      <c r="H1809" s="360" t="s">
        <v>546</v>
      </c>
      <c r="I1809" s="364" t="s">
        <v>2538</v>
      </c>
      <c r="J1809" s="363" t="s">
        <v>629</v>
      </c>
      <c r="K1809" s="364" t="s">
        <v>1235</v>
      </c>
      <c r="L1809" s="363">
        <v>562431436</v>
      </c>
      <c r="M1809" s="382">
        <v>44649</v>
      </c>
      <c r="N1809" s="70">
        <f t="shared" si="154"/>
        <v>3</v>
      </c>
      <c r="O1809" s="70">
        <f t="shared" si="155"/>
        <v>3</v>
      </c>
      <c r="P1809" s="135" t="str">
        <f t="shared" si="156"/>
        <v>Gastos_com_Pessoal</v>
      </c>
    </row>
    <row r="1810" spans="1:16" ht="25.5" x14ac:dyDescent="0.2">
      <c r="A1810" s="374">
        <f t="shared" si="153"/>
        <v>1807</v>
      </c>
      <c r="B1810" s="358">
        <v>44649</v>
      </c>
      <c r="C1810" s="383">
        <v>44621</v>
      </c>
      <c r="D1810" s="360" t="s">
        <v>96</v>
      </c>
      <c r="E1810" s="360" t="s">
        <v>181</v>
      </c>
      <c r="F1810" s="361">
        <v>2318.23</v>
      </c>
      <c r="G1810" s="360" t="s">
        <v>2539</v>
      </c>
      <c r="H1810" s="360" t="s">
        <v>546</v>
      </c>
      <c r="I1810" s="364" t="s">
        <v>2538</v>
      </c>
      <c r="J1810" s="363" t="s">
        <v>629</v>
      </c>
      <c r="K1810" s="364" t="s">
        <v>1235</v>
      </c>
      <c r="L1810" s="363">
        <v>562431436</v>
      </c>
      <c r="M1810" s="382">
        <v>44649</v>
      </c>
      <c r="N1810" s="70">
        <f t="shared" si="154"/>
        <v>3</v>
      </c>
      <c r="O1810" s="70">
        <f t="shared" si="155"/>
        <v>3</v>
      </c>
      <c r="P1810" s="135" t="str">
        <f t="shared" si="156"/>
        <v>Gastos_com_Pessoal</v>
      </c>
    </row>
    <row r="1811" spans="1:16" ht="25.5" x14ac:dyDescent="0.2">
      <c r="A1811" s="374">
        <f t="shared" si="153"/>
        <v>1808</v>
      </c>
      <c r="B1811" s="358">
        <v>44649</v>
      </c>
      <c r="C1811" s="383">
        <v>44621</v>
      </c>
      <c r="D1811" s="360" t="s">
        <v>96</v>
      </c>
      <c r="E1811" s="360" t="s">
        <v>183</v>
      </c>
      <c r="F1811" s="361">
        <v>828.64</v>
      </c>
      <c r="G1811" s="360" t="s">
        <v>2540</v>
      </c>
      <c r="H1811" s="360" t="s">
        <v>546</v>
      </c>
      <c r="I1811" s="364" t="s">
        <v>2541</v>
      </c>
      <c r="J1811" s="363" t="s">
        <v>629</v>
      </c>
      <c r="K1811" s="364" t="s">
        <v>1235</v>
      </c>
      <c r="L1811" s="363">
        <v>562431436</v>
      </c>
      <c r="M1811" s="382">
        <v>44649</v>
      </c>
      <c r="N1811" s="70">
        <f t="shared" si="154"/>
        <v>3</v>
      </c>
      <c r="O1811" s="70">
        <f t="shared" si="155"/>
        <v>3</v>
      </c>
      <c r="P1811" s="135" t="str">
        <f t="shared" si="156"/>
        <v>Gastos_com_Pessoal</v>
      </c>
    </row>
    <row r="1812" spans="1:16" ht="25.5" x14ac:dyDescent="0.2">
      <c r="A1812" s="374">
        <f t="shared" si="153"/>
        <v>1809</v>
      </c>
      <c r="B1812" s="358">
        <v>44649</v>
      </c>
      <c r="C1812" s="383">
        <v>44621</v>
      </c>
      <c r="D1812" s="360" t="s">
        <v>96</v>
      </c>
      <c r="E1812" s="360" t="s">
        <v>181</v>
      </c>
      <c r="F1812" s="361">
        <v>2343.6</v>
      </c>
      <c r="G1812" s="360" t="s">
        <v>2542</v>
      </c>
      <c r="H1812" s="360" t="s">
        <v>546</v>
      </c>
      <c r="I1812" s="364" t="s">
        <v>2541</v>
      </c>
      <c r="J1812" s="363" t="s">
        <v>629</v>
      </c>
      <c r="K1812" s="364" t="s">
        <v>1235</v>
      </c>
      <c r="L1812" s="363">
        <v>562431436</v>
      </c>
      <c r="M1812" s="382">
        <v>44649</v>
      </c>
      <c r="N1812" s="70">
        <f t="shared" si="154"/>
        <v>3</v>
      </c>
      <c r="O1812" s="70">
        <f t="shared" si="155"/>
        <v>3</v>
      </c>
      <c r="P1812" s="135" t="str">
        <f t="shared" si="156"/>
        <v>Gastos_com_Pessoal</v>
      </c>
    </row>
    <row r="1813" spans="1:16" ht="25.5" x14ac:dyDescent="0.2">
      <c r="A1813" s="374">
        <f t="shared" si="153"/>
        <v>1810</v>
      </c>
      <c r="B1813" s="358">
        <v>44649</v>
      </c>
      <c r="C1813" s="383">
        <v>44621</v>
      </c>
      <c r="D1813" s="360" t="s">
        <v>96</v>
      </c>
      <c r="E1813" s="360" t="s">
        <v>183</v>
      </c>
      <c r="F1813" s="361">
        <v>844.34</v>
      </c>
      <c r="G1813" s="360" t="s">
        <v>2543</v>
      </c>
      <c r="H1813" s="360" t="s">
        <v>588</v>
      </c>
      <c r="I1813" s="364" t="s">
        <v>2544</v>
      </c>
      <c r="J1813" s="363" t="s">
        <v>629</v>
      </c>
      <c r="K1813" s="364" t="s">
        <v>1235</v>
      </c>
      <c r="L1813" s="363">
        <v>562431436</v>
      </c>
      <c r="M1813" s="382">
        <v>44649</v>
      </c>
      <c r="N1813" s="70">
        <f t="shared" si="154"/>
        <v>3</v>
      </c>
      <c r="O1813" s="70">
        <f t="shared" si="155"/>
        <v>3</v>
      </c>
      <c r="P1813" s="135" t="str">
        <f t="shared" si="156"/>
        <v>Gastos_com_Pessoal</v>
      </c>
    </row>
    <row r="1814" spans="1:16" ht="25.5" x14ac:dyDescent="0.2">
      <c r="A1814" s="374">
        <f t="shared" si="153"/>
        <v>1811</v>
      </c>
      <c r="B1814" s="358">
        <v>44649</v>
      </c>
      <c r="C1814" s="383">
        <v>44621</v>
      </c>
      <c r="D1814" s="360" t="s">
        <v>96</v>
      </c>
      <c r="E1814" s="360" t="s">
        <v>181</v>
      </c>
      <c r="F1814" s="361">
        <v>2381.33</v>
      </c>
      <c r="G1814" s="360" t="s">
        <v>2545</v>
      </c>
      <c r="H1814" s="360" t="s">
        <v>588</v>
      </c>
      <c r="I1814" s="364" t="s">
        <v>2544</v>
      </c>
      <c r="J1814" s="363" t="s">
        <v>629</v>
      </c>
      <c r="K1814" s="364" t="s">
        <v>1235</v>
      </c>
      <c r="L1814" s="363">
        <v>562431436</v>
      </c>
      <c r="M1814" s="382">
        <v>44649</v>
      </c>
      <c r="N1814" s="70">
        <f t="shared" si="154"/>
        <v>3</v>
      </c>
      <c r="O1814" s="70">
        <f t="shared" si="155"/>
        <v>3</v>
      </c>
      <c r="P1814" s="135" t="str">
        <f t="shared" si="156"/>
        <v>Gastos_com_Pessoal</v>
      </c>
    </row>
    <row r="1815" spans="1:16" ht="25.5" x14ac:dyDescent="0.2">
      <c r="A1815" s="374">
        <f t="shared" si="153"/>
        <v>1812</v>
      </c>
      <c r="B1815" s="358">
        <v>44649</v>
      </c>
      <c r="C1815" s="383">
        <v>44621</v>
      </c>
      <c r="D1815" s="360" t="s">
        <v>96</v>
      </c>
      <c r="E1815" s="360" t="s">
        <v>183</v>
      </c>
      <c r="F1815" s="361">
        <v>497.54</v>
      </c>
      <c r="G1815" s="360" t="s">
        <v>2546</v>
      </c>
      <c r="H1815" s="360" t="s">
        <v>128</v>
      </c>
      <c r="I1815" s="364" t="s">
        <v>2547</v>
      </c>
      <c r="J1815" s="363" t="s">
        <v>629</v>
      </c>
      <c r="K1815" s="364" t="s">
        <v>1235</v>
      </c>
      <c r="L1815" s="363">
        <v>562431436</v>
      </c>
      <c r="M1815" s="382">
        <v>44649</v>
      </c>
      <c r="N1815" s="70">
        <f t="shared" si="154"/>
        <v>3</v>
      </c>
      <c r="O1815" s="70">
        <f t="shared" si="155"/>
        <v>3</v>
      </c>
      <c r="P1815" s="135" t="str">
        <f t="shared" si="156"/>
        <v>Gastos_com_Pessoal</v>
      </c>
    </row>
    <row r="1816" spans="1:16" ht="25.5" x14ac:dyDescent="0.2">
      <c r="A1816" s="374">
        <f t="shared" si="153"/>
        <v>1813</v>
      </c>
      <c r="B1816" s="358">
        <v>44649</v>
      </c>
      <c r="C1816" s="383">
        <v>44621</v>
      </c>
      <c r="D1816" s="360" t="s">
        <v>96</v>
      </c>
      <c r="E1816" s="360" t="s">
        <v>181</v>
      </c>
      <c r="F1816" s="361">
        <v>1492.61</v>
      </c>
      <c r="G1816" s="360" t="s">
        <v>2548</v>
      </c>
      <c r="H1816" s="360" t="s">
        <v>128</v>
      </c>
      <c r="I1816" s="364" t="s">
        <v>2547</v>
      </c>
      <c r="J1816" s="363" t="s">
        <v>629</v>
      </c>
      <c r="K1816" s="364" t="s">
        <v>1235</v>
      </c>
      <c r="L1816" s="363">
        <v>562431436</v>
      </c>
      <c r="M1816" s="382">
        <v>44649</v>
      </c>
      <c r="N1816" s="70">
        <f t="shared" si="154"/>
        <v>3</v>
      </c>
      <c r="O1816" s="70">
        <f t="shared" si="155"/>
        <v>3</v>
      </c>
      <c r="P1816" s="135" t="str">
        <f t="shared" si="156"/>
        <v>Gastos_com_Pessoal</v>
      </c>
    </row>
    <row r="1817" spans="1:16" ht="25.5" x14ac:dyDescent="0.2">
      <c r="A1817" s="374">
        <f t="shared" si="153"/>
        <v>1814</v>
      </c>
      <c r="B1817" s="358">
        <v>44649</v>
      </c>
      <c r="C1817" s="383">
        <v>44621</v>
      </c>
      <c r="D1817" s="360" t="s">
        <v>96</v>
      </c>
      <c r="E1817" s="360" t="s">
        <v>183</v>
      </c>
      <c r="F1817" s="361">
        <v>874.87</v>
      </c>
      <c r="G1817" s="360" t="s">
        <v>2549</v>
      </c>
      <c r="H1817" s="360" t="s">
        <v>546</v>
      </c>
      <c r="I1817" s="364" t="s">
        <v>2550</v>
      </c>
      <c r="J1817" s="363" t="s">
        <v>629</v>
      </c>
      <c r="K1817" s="364" t="s">
        <v>1235</v>
      </c>
      <c r="L1817" s="363">
        <v>562431436</v>
      </c>
      <c r="M1817" s="382">
        <v>44649</v>
      </c>
      <c r="N1817" s="70">
        <f t="shared" si="154"/>
        <v>3</v>
      </c>
      <c r="O1817" s="70">
        <f t="shared" si="155"/>
        <v>3</v>
      </c>
      <c r="P1817" s="135" t="str">
        <f t="shared" si="156"/>
        <v>Gastos_com_Pessoal</v>
      </c>
    </row>
    <row r="1818" spans="1:16" ht="25.5" x14ac:dyDescent="0.2">
      <c r="A1818" s="374">
        <f t="shared" si="153"/>
        <v>1815</v>
      </c>
      <c r="B1818" s="358">
        <v>44649</v>
      </c>
      <c r="C1818" s="383">
        <v>44621</v>
      </c>
      <c r="D1818" s="360" t="s">
        <v>96</v>
      </c>
      <c r="E1818" s="360" t="s">
        <v>181</v>
      </c>
      <c r="F1818" s="361">
        <v>2454.62</v>
      </c>
      <c r="G1818" s="360" t="s">
        <v>2551</v>
      </c>
      <c r="H1818" s="360" t="s">
        <v>546</v>
      </c>
      <c r="I1818" s="364" t="s">
        <v>2550</v>
      </c>
      <c r="J1818" s="363" t="s">
        <v>629</v>
      </c>
      <c r="K1818" s="364" t="s">
        <v>1235</v>
      </c>
      <c r="L1818" s="363">
        <v>562431436</v>
      </c>
      <c r="M1818" s="382">
        <v>44649</v>
      </c>
      <c r="N1818" s="70">
        <f t="shared" si="154"/>
        <v>3</v>
      </c>
      <c r="O1818" s="70">
        <f t="shared" si="155"/>
        <v>3</v>
      </c>
      <c r="P1818" s="135" t="str">
        <f t="shared" si="156"/>
        <v>Gastos_com_Pessoal</v>
      </c>
    </row>
    <row r="1819" spans="1:16" ht="25.5" x14ac:dyDescent="0.2">
      <c r="A1819" s="374">
        <f t="shared" si="153"/>
        <v>1816</v>
      </c>
      <c r="B1819" s="358">
        <v>44649</v>
      </c>
      <c r="C1819" s="383">
        <v>44621</v>
      </c>
      <c r="D1819" s="360" t="s">
        <v>96</v>
      </c>
      <c r="E1819" s="360" t="s">
        <v>183</v>
      </c>
      <c r="F1819" s="361">
        <v>917.01</v>
      </c>
      <c r="G1819" s="360" t="s">
        <v>2552</v>
      </c>
      <c r="H1819" s="360" t="s">
        <v>546</v>
      </c>
      <c r="I1819" s="364" t="s">
        <v>2553</v>
      </c>
      <c r="J1819" s="363" t="s">
        <v>629</v>
      </c>
      <c r="K1819" s="364" t="s">
        <v>1235</v>
      </c>
      <c r="L1819" s="363">
        <v>562431436</v>
      </c>
      <c r="M1819" s="382">
        <v>44649</v>
      </c>
      <c r="N1819" s="70">
        <f t="shared" si="154"/>
        <v>3</v>
      </c>
      <c r="O1819" s="70">
        <f t="shared" si="155"/>
        <v>3</v>
      </c>
      <c r="P1819" s="135" t="str">
        <f t="shared" si="156"/>
        <v>Gastos_com_Pessoal</v>
      </c>
    </row>
    <row r="1820" spans="1:16" ht="25.5" x14ac:dyDescent="0.2">
      <c r="A1820" s="374">
        <f t="shared" si="153"/>
        <v>1817</v>
      </c>
      <c r="B1820" s="358">
        <v>44649</v>
      </c>
      <c r="C1820" s="383">
        <v>44621</v>
      </c>
      <c r="D1820" s="360" t="s">
        <v>96</v>
      </c>
      <c r="E1820" s="360" t="s">
        <v>181</v>
      </c>
      <c r="F1820" s="361">
        <v>2555.63</v>
      </c>
      <c r="G1820" s="360" t="s">
        <v>2554</v>
      </c>
      <c r="H1820" s="360" t="s">
        <v>546</v>
      </c>
      <c r="I1820" s="364" t="s">
        <v>2553</v>
      </c>
      <c r="J1820" s="363" t="s">
        <v>629</v>
      </c>
      <c r="K1820" s="364" t="s">
        <v>1235</v>
      </c>
      <c r="L1820" s="363">
        <v>562431436</v>
      </c>
      <c r="M1820" s="382">
        <v>44649</v>
      </c>
      <c r="N1820" s="70">
        <f t="shared" si="154"/>
        <v>3</v>
      </c>
      <c r="O1820" s="70">
        <f t="shared" si="155"/>
        <v>3</v>
      </c>
      <c r="P1820" s="135" t="str">
        <f t="shared" si="156"/>
        <v>Gastos_com_Pessoal</v>
      </c>
    </row>
    <row r="1821" spans="1:16" ht="25.5" x14ac:dyDescent="0.2">
      <c r="A1821" s="374">
        <f t="shared" si="153"/>
        <v>1818</v>
      </c>
      <c r="B1821" s="358">
        <v>44649</v>
      </c>
      <c r="C1821" s="383">
        <v>44621</v>
      </c>
      <c r="D1821" s="360" t="s">
        <v>96</v>
      </c>
      <c r="E1821" s="360" t="s">
        <v>183</v>
      </c>
      <c r="F1821" s="361">
        <v>592.33000000000004</v>
      </c>
      <c r="G1821" s="360" t="s">
        <v>2555</v>
      </c>
      <c r="H1821" s="360" t="s">
        <v>546</v>
      </c>
      <c r="I1821" s="364" t="s">
        <v>2556</v>
      </c>
      <c r="J1821" s="363" t="s">
        <v>629</v>
      </c>
      <c r="K1821" s="364" t="s">
        <v>1235</v>
      </c>
      <c r="L1821" s="363">
        <v>562431436</v>
      </c>
      <c r="M1821" s="382">
        <v>44649</v>
      </c>
      <c r="N1821" s="70">
        <f t="shared" si="154"/>
        <v>3</v>
      </c>
      <c r="O1821" s="70">
        <f t="shared" si="155"/>
        <v>3</v>
      </c>
      <c r="P1821" s="135" t="str">
        <f t="shared" si="156"/>
        <v>Gastos_com_Pessoal</v>
      </c>
    </row>
    <row r="1822" spans="1:16" ht="25.5" x14ac:dyDescent="0.2">
      <c r="A1822" s="374">
        <f t="shared" si="153"/>
        <v>1819</v>
      </c>
      <c r="B1822" s="358">
        <v>44649</v>
      </c>
      <c r="C1822" s="383">
        <v>44621</v>
      </c>
      <c r="D1822" s="360" t="s">
        <v>96</v>
      </c>
      <c r="E1822" s="360" t="s">
        <v>181</v>
      </c>
      <c r="F1822" s="361">
        <v>1742.19</v>
      </c>
      <c r="G1822" s="360" t="s">
        <v>2557</v>
      </c>
      <c r="H1822" s="360" t="s">
        <v>546</v>
      </c>
      <c r="I1822" s="364" t="s">
        <v>2556</v>
      </c>
      <c r="J1822" s="363" t="s">
        <v>629</v>
      </c>
      <c r="K1822" s="364" t="s">
        <v>1235</v>
      </c>
      <c r="L1822" s="363">
        <v>562431436</v>
      </c>
      <c r="M1822" s="382">
        <v>44649</v>
      </c>
      <c r="N1822" s="70">
        <f t="shared" si="154"/>
        <v>3</v>
      </c>
      <c r="O1822" s="70">
        <f t="shared" si="155"/>
        <v>3</v>
      </c>
      <c r="P1822" s="135" t="str">
        <f t="shared" si="156"/>
        <v>Gastos_com_Pessoal</v>
      </c>
    </row>
    <row r="1823" spans="1:16" ht="25.5" x14ac:dyDescent="0.2">
      <c r="A1823" s="374">
        <f t="shared" si="153"/>
        <v>1820</v>
      </c>
      <c r="B1823" s="358">
        <v>44649</v>
      </c>
      <c r="C1823" s="383">
        <v>44621</v>
      </c>
      <c r="D1823" s="360" t="s">
        <v>96</v>
      </c>
      <c r="E1823" s="360" t="s">
        <v>183</v>
      </c>
      <c r="F1823" s="361">
        <v>891.42</v>
      </c>
      <c r="G1823" s="360" t="s">
        <v>2558</v>
      </c>
      <c r="H1823" s="360" t="s">
        <v>546</v>
      </c>
      <c r="I1823" s="364" t="s">
        <v>2559</v>
      </c>
      <c r="J1823" s="363" t="s">
        <v>629</v>
      </c>
      <c r="K1823" s="364" t="s">
        <v>1235</v>
      </c>
      <c r="L1823" s="363">
        <v>562431436</v>
      </c>
      <c r="M1823" s="382">
        <v>44649</v>
      </c>
      <c r="N1823" s="70">
        <f t="shared" si="154"/>
        <v>3</v>
      </c>
      <c r="O1823" s="70">
        <f t="shared" si="155"/>
        <v>3</v>
      </c>
      <c r="P1823" s="135" t="str">
        <f t="shared" si="156"/>
        <v>Gastos_com_Pessoal</v>
      </c>
    </row>
    <row r="1824" spans="1:16" ht="25.5" x14ac:dyDescent="0.2">
      <c r="A1824" s="374">
        <f t="shared" si="153"/>
        <v>1821</v>
      </c>
      <c r="B1824" s="358">
        <v>44649</v>
      </c>
      <c r="C1824" s="383">
        <v>44621</v>
      </c>
      <c r="D1824" s="360" t="s">
        <v>96</v>
      </c>
      <c r="E1824" s="360" t="s">
        <v>181</v>
      </c>
      <c r="F1824" s="361">
        <v>2494.2600000000002</v>
      </c>
      <c r="G1824" s="360" t="s">
        <v>2560</v>
      </c>
      <c r="H1824" s="360" t="s">
        <v>546</v>
      </c>
      <c r="I1824" s="364" t="s">
        <v>2559</v>
      </c>
      <c r="J1824" s="363" t="s">
        <v>629</v>
      </c>
      <c r="K1824" s="364" t="s">
        <v>1235</v>
      </c>
      <c r="L1824" s="363">
        <v>562431436</v>
      </c>
      <c r="M1824" s="382">
        <v>44649</v>
      </c>
      <c r="N1824" s="70">
        <f t="shared" si="154"/>
        <v>3</v>
      </c>
      <c r="O1824" s="70">
        <f t="shared" si="155"/>
        <v>3</v>
      </c>
      <c r="P1824" s="135" t="str">
        <f t="shared" si="156"/>
        <v>Gastos_com_Pessoal</v>
      </c>
    </row>
    <row r="1825" spans="1:16" ht="25.5" x14ac:dyDescent="0.2">
      <c r="A1825" s="374">
        <f t="shared" si="153"/>
        <v>1822</v>
      </c>
      <c r="B1825" s="358">
        <v>44649</v>
      </c>
      <c r="C1825" s="383">
        <v>44621</v>
      </c>
      <c r="D1825" s="360" t="s">
        <v>96</v>
      </c>
      <c r="E1825" s="360" t="s">
        <v>183</v>
      </c>
      <c r="F1825" s="361">
        <v>996.25</v>
      </c>
      <c r="G1825" s="360" t="s">
        <v>2561</v>
      </c>
      <c r="H1825" s="360" t="s">
        <v>128</v>
      </c>
      <c r="I1825" s="364" t="s">
        <v>2562</v>
      </c>
      <c r="J1825" s="363" t="s">
        <v>629</v>
      </c>
      <c r="K1825" s="364" t="s">
        <v>1235</v>
      </c>
      <c r="L1825" s="363">
        <v>562431436</v>
      </c>
      <c r="M1825" s="382">
        <v>44649</v>
      </c>
      <c r="N1825" s="70">
        <f t="shared" si="154"/>
        <v>3</v>
      </c>
      <c r="O1825" s="70">
        <f t="shared" si="155"/>
        <v>3</v>
      </c>
      <c r="P1825" s="135" t="str">
        <f t="shared" si="156"/>
        <v>Gastos_com_Pessoal</v>
      </c>
    </row>
    <row r="1826" spans="1:16" ht="25.5" x14ac:dyDescent="0.2">
      <c r="A1826" s="374">
        <f t="shared" si="153"/>
        <v>1823</v>
      </c>
      <c r="B1826" s="358">
        <v>44649</v>
      </c>
      <c r="C1826" s="383">
        <v>44621</v>
      </c>
      <c r="D1826" s="360" t="s">
        <v>96</v>
      </c>
      <c r="E1826" s="360" t="s">
        <v>181</v>
      </c>
      <c r="F1826" s="361">
        <v>2728.15</v>
      </c>
      <c r="G1826" s="360" t="s">
        <v>2563</v>
      </c>
      <c r="H1826" s="360" t="s">
        <v>128</v>
      </c>
      <c r="I1826" s="364" t="s">
        <v>2562</v>
      </c>
      <c r="J1826" s="363" t="s">
        <v>629</v>
      </c>
      <c r="K1826" s="364" t="s">
        <v>1235</v>
      </c>
      <c r="L1826" s="363">
        <v>562431436</v>
      </c>
      <c r="M1826" s="382">
        <v>44649</v>
      </c>
      <c r="N1826" s="70">
        <f t="shared" si="154"/>
        <v>3</v>
      </c>
      <c r="O1826" s="70">
        <f t="shared" si="155"/>
        <v>3</v>
      </c>
      <c r="P1826" s="135" t="str">
        <f t="shared" si="156"/>
        <v>Gastos_com_Pessoal</v>
      </c>
    </row>
    <row r="1827" spans="1:16" ht="25.5" x14ac:dyDescent="0.2">
      <c r="A1827" s="374">
        <f t="shared" si="153"/>
        <v>1824</v>
      </c>
      <c r="B1827" s="358">
        <v>44649</v>
      </c>
      <c r="C1827" s="383">
        <v>44621</v>
      </c>
      <c r="D1827" s="360" t="s">
        <v>96</v>
      </c>
      <c r="E1827" s="360" t="s">
        <v>183</v>
      </c>
      <c r="F1827" s="361">
        <v>926.19</v>
      </c>
      <c r="G1827" s="360" t="s">
        <v>2564</v>
      </c>
      <c r="H1827" s="360" t="s">
        <v>546</v>
      </c>
      <c r="I1827" s="364" t="s">
        <v>2565</v>
      </c>
      <c r="J1827" s="363" t="s">
        <v>629</v>
      </c>
      <c r="K1827" s="364" t="s">
        <v>1235</v>
      </c>
      <c r="L1827" s="363">
        <v>562431436</v>
      </c>
      <c r="M1827" s="382">
        <v>44649</v>
      </c>
      <c r="N1827" s="70">
        <f t="shared" si="154"/>
        <v>3</v>
      </c>
      <c r="O1827" s="70">
        <f t="shared" si="155"/>
        <v>3</v>
      </c>
      <c r="P1827" s="135" t="str">
        <f t="shared" si="156"/>
        <v>Gastos_com_Pessoal</v>
      </c>
    </row>
    <row r="1828" spans="1:16" ht="25.5" x14ac:dyDescent="0.2">
      <c r="A1828" s="374">
        <f t="shared" si="153"/>
        <v>1825</v>
      </c>
      <c r="B1828" s="358">
        <v>44649</v>
      </c>
      <c r="C1828" s="383">
        <v>44621</v>
      </c>
      <c r="D1828" s="360" t="s">
        <v>96</v>
      </c>
      <c r="E1828" s="360" t="s">
        <v>181</v>
      </c>
      <c r="F1828" s="361">
        <v>2577.62</v>
      </c>
      <c r="G1828" s="360" t="s">
        <v>2566</v>
      </c>
      <c r="H1828" s="360" t="s">
        <v>546</v>
      </c>
      <c r="I1828" s="364" t="s">
        <v>2565</v>
      </c>
      <c r="J1828" s="363" t="s">
        <v>629</v>
      </c>
      <c r="K1828" s="364" t="s">
        <v>1235</v>
      </c>
      <c r="L1828" s="363">
        <v>562431436</v>
      </c>
      <c r="M1828" s="382">
        <v>44649</v>
      </c>
      <c r="N1828" s="70">
        <f t="shared" si="154"/>
        <v>3</v>
      </c>
      <c r="O1828" s="70">
        <f t="shared" si="155"/>
        <v>3</v>
      </c>
      <c r="P1828" s="135" t="str">
        <f t="shared" si="156"/>
        <v>Gastos_com_Pessoal</v>
      </c>
    </row>
    <row r="1829" spans="1:16" ht="25.5" x14ac:dyDescent="0.2">
      <c r="A1829" s="374">
        <f t="shared" si="153"/>
        <v>1826</v>
      </c>
      <c r="B1829" s="358">
        <v>44649</v>
      </c>
      <c r="C1829" s="383">
        <v>44621</v>
      </c>
      <c r="D1829" s="360" t="s">
        <v>96</v>
      </c>
      <c r="E1829" s="360" t="s">
        <v>183</v>
      </c>
      <c r="F1829" s="361">
        <v>859.15</v>
      </c>
      <c r="G1829" s="360" t="s">
        <v>2567</v>
      </c>
      <c r="H1829" s="360" t="s">
        <v>122</v>
      </c>
      <c r="I1829" s="364" t="s">
        <v>2568</v>
      </c>
      <c r="J1829" s="363" t="s">
        <v>629</v>
      </c>
      <c r="K1829" s="364" t="s">
        <v>1235</v>
      </c>
      <c r="L1829" s="363">
        <v>562431436</v>
      </c>
      <c r="M1829" s="382">
        <v>44649</v>
      </c>
      <c r="N1829" s="70">
        <f t="shared" si="154"/>
        <v>3</v>
      </c>
      <c r="O1829" s="70">
        <f t="shared" si="155"/>
        <v>3</v>
      </c>
      <c r="P1829" s="135" t="str">
        <f t="shared" si="156"/>
        <v>Gastos_com_Pessoal</v>
      </c>
    </row>
    <row r="1830" spans="1:16" ht="25.5" x14ac:dyDescent="0.2">
      <c r="A1830" s="374">
        <f t="shared" si="153"/>
        <v>1827</v>
      </c>
      <c r="B1830" s="358">
        <v>44649</v>
      </c>
      <c r="C1830" s="383">
        <v>44621</v>
      </c>
      <c r="D1830" s="360" t="s">
        <v>96</v>
      </c>
      <c r="E1830" s="360" t="s">
        <v>181</v>
      </c>
      <c r="F1830" s="361">
        <v>2416.91</v>
      </c>
      <c r="G1830" s="360" t="s">
        <v>2569</v>
      </c>
      <c r="H1830" s="360" t="s">
        <v>122</v>
      </c>
      <c r="I1830" s="364" t="s">
        <v>2568</v>
      </c>
      <c r="J1830" s="363" t="s">
        <v>629</v>
      </c>
      <c r="K1830" s="364" t="s">
        <v>1235</v>
      </c>
      <c r="L1830" s="363">
        <v>562431436</v>
      </c>
      <c r="M1830" s="382">
        <v>44649</v>
      </c>
      <c r="N1830" s="70">
        <f t="shared" si="154"/>
        <v>3</v>
      </c>
      <c r="O1830" s="70">
        <f t="shared" si="155"/>
        <v>3</v>
      </c>
      <c r="P1830" s="135" t="str">
        <f t="shared" si="156"/>
        <v>Gastos_com_Pessoal</v>
      </c>
    </row>
    <row r="1831" spans="1:16" ht="25.5" x14ac:dyDescent="0.2">
      <c r="A1831" s="374">
        <f t="shared" si="153"/>
        <v>1828</v>
      </c>
      <c r="B1831" s="358">
        <v>44649</v>
      </c>
      <c r="C1831" s="383">
        <v>44621</v>
      </c>
      <c r="D1831" s="360" t="s">
        <v>96</v>
      </c>
      <c r="E1831" s="360" t="s">
        <v>183</v>
      </c>
      <c r="F1831" s="361">
        <v>825.78</v>
      </c>
      <c r="G1831" s="360" t="s">
        <v>2570</v>
      </c>
      <c r="H1831" s="360" t="s">
        <v>123</v>
      </c>
      <c r="I1831" s="364" t="s">
        <v>2571</v>
      </c>
      <c r="J1831" s="363" t="s">
        <v>629</v>
      </c>
      <c r="K1831" s="364" t="s">
        <v>1235</v>
      </c>
      <c r="L1831" s="363">
        <v>562431436</v>
      </c>
      <c r="M1831" s="382">
        <v>44649</v>
      </c>
      <c r="N1831" s="70">
        <f t="shared" si="154"/>
        <v>3</v>
      </c>
      <c r="O1831" s="70">
        <f t="shared" si="155"/>
        <v>3</v>
      </c>
      <c r="P1831" s="135" t="str">
        <f t="shared" si="156"/>
        <v>Gastos_com_Pessoal</v>
      </c>
    </row>
    <row r="1832" spans="1:16" ht="25.5" x14ac:dyDescent="0.2">
      <c r="A1832" s="374">
        <f t="shared" si="153"/>
        <v>1829</v>
      </c>
      <c r="B1832" s="358">
        <v>44649</v>
      </c>
      <c r="C1832" s="383">
        <v>44621</v>
      </c>
      <c r="D1832" s="360" t="s">
        <v>96</v>
      </c>
      <c r="E1832" s="360" t="s">
        <v>181</v>
      </c>
      <c r="F1832" s="361">
        <v>2336.6</v>
      </c>
      <c r="G1832" s="360" t="s">
        <v>2572</v>
      </c>
      <c r="H1832" s="360" t="s">
        <v>123</v>
      </c>
      <c r="I1832" s="364" t="s">
        <v>2571</v>
      </c>
      <c r="J1832" s="363" t="s">
        <v>629</v>
      </c>
      <c r="K1832" s="364" t="s">
        <v>1235</v>
      </c>
      <c r="L1832" s="363">
        <v>562431436</v>
      </c>
      <c r="M1832" s="382">
        <v>44649</v>
      </c>
      <c r="N1832" s="70">
        <f t="shared" si="154"/>
        <v>3</v>
      </c>
      <c r="O1832" s="70">
        <f t="shared" si="155"/>
        <v>3</v>
      </c>
      <c r="P1832" s="135" t="str">
        <f t="shared" si="156"/>
        <v>Gastos_com_Pessoal</v>
      </c>
    </row>
    <row r="1833" spans="1:16" ht="25.5" x14ac:dyDescent="0.2">
      <c r="A1833" s="374">
        <f t="shared" si="153"/>
        <v>1830</v>
      </c>
      <c r="B1833" s="358">
        <v>44649</v>
      </c>
      <c r="C1833" s="383">
        <v>44621</v>
      </c>
      <c r="D1833" s="360" t="s">
        <v>96</v>
      </c>
      <c r="E1833" s="360" t="s">
        <v>183</v>
      </c>
      <c r="F1833" s="361">
        <v>399.87</v>
      </c>
      <c r="G1833" s="360" t="s">
        <v>2573</v>
      </c>
      <c r="H1833" s="360" t="s">
        <v>123</v>
      </c>
      <c r="I1833" s="364" t="s">
        <v>2574</v>
      </c>
      <c r="J1833" s="363" t="s">
        <v>629</v>
      </c>
      <c r="K1833" s="364" t="s">
        <v>1235</v>
      </c>
      <c r="L1833" s="363">
        <v>562431436</v>
      </c>
      <c r="M1833" s="382">
        <v>44649</v>
      </c>
      <c r="N1833" s="70">
        <f t="shared" si="154"/>
        <v>3</v>
      </c>
      <c r="O1833" s="70">
        <f t="shared" si="155"/>
        <v>3</v>
      </c>
      <c r="P1833" s="135" t="str">
        <f t="shared" si="156"/>
        <v>Gastos_com_Pessoal</v>
      </c>
    </row>
    <row r="1834" spans="1:16" ht="25.5" x14ac:dyDescent="0.2">
      <c r="A1834" s="374">
        <f t="shared" si="153"/>
        <v>1831</v>
      </c>
      <c r="B1834" s="358">
        <v>44649</v>
      </c>
      <c r="C1834" s="383">
        <v>44621</v>
      </c>
      <c r="D1834" s="360" t="s">
        <v>96</v>
      </c>
      <c r="E1834" s="360" t="s">
        <v>181</v>
      </c>
      <c r="F1834" s="361">
        <v>1199.57</v>
      </c>
      <c r="G1834" s="360" t="s">
        <v>2575</v>
      </c>
      <c r="H1834" s="360" t="s">
        <v>123</v>
      </c>
      <c r="I1834" s="364" t="s">
        <v>2574</v>
      </c>
      <c r="J1834" s="363" t="s">
        <v>629</v>
      </c>
      <c r="K1834" s="364" t="s">
        <v>1235</v>
      </c>
      <c r="L1834" s="363">
        <v>562431436</v>
      </c>
      <c r="M1834" s="382">
        <v>44649</v>
      </c>
      <c r="N1834" s="70">
        <f t="shared" si="154"/>
        <v>3</v>
      </c>
      <c r="O1834" s="70">
        <f t="shared" si="155"/>
        <v>3</v>
      </c>
      <c r="P1834" s="135" t="str">
        <f t="shared" si="156"/>
        <v>Gastos_com_Pessoal</v>
      </c>
    </row>
    <row r="1835" spans="1:16" ht="25.5" x14ac:dyDescent="0.2">
      <c r="A1835" s="374">
        <f t="shared" si="153"/>
        <v>1832</v>
      </c>
      <c r="B1835" s="358">
        <v>44649</v>
      </c>
      <c r="C1835" s="383">
        <v>44621</v>
      </c>
      <c r="D1835" s="360" t="s">
        <v>96</v>
      </c>
      <c r="E1835" s="360" t="s">
        <v>183</v>
      </c>
      <c r="F1835" s="361">
        <v>859.15</v>
      </c>
      <c r="G1835" s="360" t="s">
        <v>2576</v>
      </c>
      <c r="H1835" s="360" t="s">
        <v>130</v>
      </c>
      <c r="I1835" s="364" t="s">
        <v>2577</v>
      </c>
      <c r="J1835" s="363" t="s">
        <v>629</v>
      </c>
      <c r="K1835" s="364" t="s">
        <v>1235</v>
      </c>
      <c r="L1835" s="363">
        <v>562431436</v>
      </c>
      <c r="M1835" s="382">
        <v>44649</v>
      </c>
      <c r="N1835" s="70">
        <f t="shared" si="154"/>
        <v>3</v>
      </c>
      <c r="O1835" s="70">
        <f t="shared" si="155"/>
        <v>3</v>
      </c>
      <c r="P1835" s="135" t="str">
        <f t="shared" si="156"/>
        <v>Gastos_com_Pessoal</v>
      </c>
    </row>
    <row r="1836" spans="1:16" ht="25.5" x14ac:dyDescent="0.2">
      <c r="A1836" s="374">
        <f t="shared" si="153"/>
        <v>1833</v>
      </c>
      <c r="B1836" s="358">
        <v>44649</v>
      </c>
      <c r="C1836" s="383">
        <v>44621</v>
      </c>
      <c r="D1836" s="360" t="s">
        <v>96</v>
      </c>
      <c r="E1836" s="360" t="s">
        <v>181</v>
      </c>
      <c r="F1836" s="361">
        <v>2416.91</v>
      </c>
      <c r="G1836" s="360" t="s">
        <v>2578</v>
      </c>
      <c r="H1836" s="360" t="s">
        <v>130</v>
      </c>
      <c r="I1836" s="364" t="s">
        <v>2577</v>
      </c>
      <c r="J1836" s="363" t="s">
        <v>629</v>
      </c>
      <c r="K1836" s="364" t="s">
        <v>1235</v>
      </c>
      <c r="L1836" s="363">
        <v>562431436</v>
      </c>
      <c r="M1836" s="382">
        <v>44649</v>
      </c>
      <c r="N1836" s="70">
        <f t="shared" si="154"/>
        <v>3</v>
      </c>
      <c r="O1836" s="70">
        <f t="shared" si="155"/>
        <v>3</v>
      </c>
      <c r="P1836" s="135" t="str">
        <f t="shared" si="156"/>
        <v>Gastos_com_Pessoal</v>
      </c>
    </row>
    <row r="1837" spans="1:16" ht="25.5" x14ac:dyDescent="0.2">
      <c r="A1837" s="374">
        <f t="shared" si="153"/>
        <v>1834</v>
      </c>
      <c r="B1837" s="358">
        <v>44649</v>
      </c>
      <c r="C1837" s="383">
        <v>44621</v>
      </c>
      <c r="D1837" s="360" t="s">
        <v>96</v>
      </c>
      <c r="E1837" s="360" t="s">
        <v>183</v>
      </c>
      <c r="F1837" s="361">
        <v>840.88</v>
      </c>
      <c r="G1837" s="360" t="s">
        <v>2579</v>
      </c>
      <c r="H1837" s="360" t="s">
        <v>123</v>
      </c>
      <c r="I1837" s="364" t="s">
        <v>2580</v>
      </c>
      <c r="J1837" s="363" t="s">
        <v>629</v>
      </c>
      <c r="K1837" s="364" t="s">
        <v>1235</v>
      </c>
      <c r="L1837" s="363">
        <v>562431436</v>
      </c>
      <c r="M1837" s="382">
        <v>44649</v>
      </c>
      <c r="N1837" s="70">
        <f t="shared" si="154"/>
        <v>3</v>
      </c>
      <c r="O1837" s="70">
        <f t="shared" si="155"/>
        <v>3</v>
      </c>
      <c r="P1837" s="135" t="str">
        <f t="shared" si="156"/>
        <v>Gastos_com_Pessoal</v>
      </c>
    </row>
    <row r="1838" spans="1:16" ht="25.5" x14ac:dyDescent="0.2">
      <c r="A1838" s="374">
        <f t="shared" si="153"/>
        <v>1835</v>
      </c>
      <c r="B1838" s="358">
        <v>44649</v>
      </c>
      <c r="C1838" s="383">
        <v>44621</v>
      </c>
      <c r="D1838" s="360" t="s">
        <v>96</v>
      </c>
      <c r="E1838" s="360" t="s">
        <v>181</v>
      </c>
      <c r="F1838" s="361">
        <v>2373.02</v>
      </c>
      <c r="G1838" s="360" t="s">
        <v>2581</v>
      </c>
      <c r="H1838" s="360" t="s">
        <v>123</v>
      </c>
      <c r="I1838" s="364" t="s">
        <v>2580</v>
      </c>
      <c r="J1838" s="363" t="s">
        <v>629</v>
      </c>
      <c r="K1838" s="364" t="s">
        <v>1235</v>
      </c>
      <c r="L1838" s="363">
        <v>562431436</v>
      </c>
      <c r="M1838" s="382">
        <v>44649</v>
      </c>
      <c r="N1838" s="70">
        <f t="shared" si="154"/>
        <v>3</v>
      </c>
      <c r="O1838" s="70">
        <f t="shared" si="155"/>
        <v>3</v>
      </c>
      <c r="P1838" s="135" t="str">
        <f t="shared" si="156"/>
        <v>Gastos_com_Pessoal</v>
      </c>
    </row>
    <row r="1839" spans="1:16" ht="25.5" x14ac:dyDescent="0.2">
      <c r="A1839" s="374">
        <f t="shared" si="153"/>
        <v>1836</v>
      </c>
      <c r="B1839" s="358">
        <v>44649</v>
      </c>
      <c r="C1839" s="383">
        <v>44621</v>
      </c>
      <c r="D1839" s="360" t="s">
        <v>96</v>
      </c>
      <c r="E1839" s="360" t="s">
        <v>183</v>
      </c>
      <c r="F1839" s="361">
        <v>859.15</v>
      </c>
      <c r="G1839" s="360" t="s">
        <v>2582</v>
      </c>
      <c r="H1839" s="360" t="s">
        <v>127</v>
      </c>
      <c r="I1839" s="364" t="s">
        <v>2583</v>
      </c>
      <c r="J1839" s="363" t="s">
        <v>629</v>
      </c>
      <c r="K1839" s="364" t="s">
        <v>1235</v>
      </c>
      <c r="L1839" s="363">
        <v>562431436</v>
      </c>
      <c r="M1839" s="382">
        <v>44649</v>
      </c>
      <c r="N1839" s="70">
        <f t="shared" si="154"/>
        <v>3</v>
      </c>
      <c r="O1839" s="70">
        <f t="shared" si="155"/>
        <v>3</v>
      </c>
      <c r="P1839" s="135" t="str">
        <f t="shared" si="156"/>
        <v>Gastos_com_Pessoal</v>
      </c>
    </row>
    <row r="1840" spans="1:16" ht="25.5" x14ac:dyDescent="0.2">
      <c r="A1840" s="374">
        <f t="shared" si="153"/>
        <v>1837</v>
      </c>
      <c r="B1840" s="358">
        <v>44649</v>
      </c>
      <c r="C1840" s="383">
        <v>44621</v>
      </c>
      <c r="D1840" s="360" t="s">
        <v>96</v>
      </c>
      <c r="E1840" s="360" t="s">
        <v>181</v>
      </c>
      <c r="F1840" s="361">
        <v>2416.91</v>
      </c>
      <c r="G1840" s="360" t="s">
        <v>2584</v>
      </c>
      <c r="H1840" s="360" t="s">
        <v>127</v>
      </c>
      <c r="I1840" s="364" t="s">
        <v>2583</v>
      </c>
      <c r="J1840" s="363" t="s">
        <v>629</v>
      </c>
      <c r="K1840" s="364" t="s">
        <v>1235</v>
      </c>
      <c r="L1840" s="363">
        <v>562431436</v>
      </c>
      <c r="M1840" s="382">
        <v>44649</v>
      </c>
      <c r="N1840" s="70">
        <f t="shared" si="154"/>
        <v>3</v>
      </c>
      <c r="O1840" s="70">
        <f t="shared" si="155"/>
        <v>3</v>
      </c>
      <c r="P1840" s="135" t="str">
        <f t="shared" si="156"/>
        <v>Gastos_com_Pessoal</v>
      </c>
    </row>
    <row r="1841" spans="1:16" ht="25.5" x14ac:dyDescent="0.2">
      <c r="A1841" s="374">
        <f t="shared" ref="A1841:A1904" si="157">IF(B1841="","",ROW()-ROW($A$3))</f>
        <v>1838</v>
      </c>
      <c r="B1841" s="358">
        <v>44649</v>
      </c>
      <c r="C1841" s="383">
        <v>44621</v>
      </c>
      <c r="D1841" s="360" t="s">
        <v>96</v>
      </c>
      <c r="E1841" s="360" t="s">
        <v>183</v>
      </c>
      <c r="F1841" s="361">
        <v>772.9</v>
      </c>
      <c r="G1841" s="360" t="s">
        <v>2585</v>
      </c>
      <c r="H1841" s="360" t="s">
        <v>123</v>
      </c>
      <c r="I1841" s="364" t="s">
        <v>2586</v>
      </c>
      <c r="J1841" s="363" t="s">
        <v>629</v>
      </c>
      <c r="K1841" s="364" t="s">
        <v>1235</v>
      </c>
      <c r="L1841" s="363">
        <v>562431436</v>
      </c>
      <c r="M1841" s="382">
        <v>44649</v>
      </c>
      <c r="N1841" s="70">
        <f t="shared" si="154"/>
        <v>3</v>
      </c>
      <c r="O1841" s="70">
        <f t="shared" si="155"/>
        <v>3</v>
      </c>
      <c r="P1841" s="135" t="str">
        <f t="shared" si="156"/>
        <v>Gastos_com_Pessoal</v>
      </c>
    </row>
    <row r="1842" spans="1:16" ht="25.5" x14ac:dyDescent="0.2">
      <c r="A1842" s="374">
        <f t="shared" si="157"/>
        <v>1839</v>
      </c>
      <c r="B1842" s="358">
        <v>44649</v>
      </c>
      <c r="C1842" s="383">
        <v>44621</v>
      </c>
      <c r="D1842" s="360" t="s">
        <v>96</v>
      </c>
      <c r="E1842" s="360" t="s">
        <v>181</v>
      </c>
      <c r="F1842" s="361">
        <v>2209.73</v>
      </c>
      <c r="G1842" s="360" t="s">
        <v>2587</v>
      </c>
      <c r="H1842" s="360" t="s">
        <v>123</v>
      </c>
      <c r="I1842" s="364" t="s">
        <v>2586</v>
      </c>
      <c r="J1842" s="363" t="s">
        <v>629</v>
      </c>
      <c r="K1842" s="364" t="s">
        <v>1235</v>
      </c>
      <c r="L1842" s="363">
        <v>562431436</v>
      </c>
      <c r="M1842" s="382">
        <v>44649</v>
      </c>
      <c r="N1842" s="70">
        <f t="shared" si="154"/>
        <v>3</v>
      </c>
      <c r="O1842" s="70">
        <f t="shared" si="155"/>
        <v>3</v>
      </c>
      <c r="P1842" s="135" t="str">
        <f t="shared" si="156"/>
        <v>Gastos_com_Pessoal</v>
      </c>
    </row>
    <row r="1843" spans="1:16" ht="25.5" x14ac:dyDescent="0.2">
      <c r="A1843" s="374">
        <f t="shared" si="157"/>
        <v>1840</v>
      </c>
      <c r="B1843" s="358">
        <v>44649</v>
      </c>
      <c r="C1843" s="383">
        <v>44621</v>
      </c>
      <c r="D1843" s="360" t="s">
        <v>96</v>
      </c>
      <c r="E1843" s="360" t="s">
        <v>183</v>
      </c>
      <c r="F1843" s="361">
        <v>572.28</v>
      </c>
      <c r="G1843" s="360" t="s">
        <v>2588</v>
      </c>
      <c r="H1843" s="360" t="s">
        <v>588</v>
      </c>
      <c r="I1843" s="364" t="s">
        <v>2589</v>
      </c>
      <c r="J1843" s="363" t="s">
        <v>629</v>
      </c>
      <c r="K1843" s="364" t="s">
        <v>1235</v>
      </c>
      <c r="L1843" s="363">
        <v>562431436</v>
      </c>
      <c r="M1843" s="382">
        <v>44649</v>
      </c>
      <c r="N1843" s="70">
        <f t="shared" si="154"/>
        <v>3</v>
      </c>
      <c r="O1843" s="70">
        <f t="shared" si="155"/>
        <v>3</v>
      </c>
      <c r="P1843" s="135" t="str">
        <f t="shared" si="156"/>
        <v>Gastos_com_Pessoal</v>
      </c>
    </row>
    <row r="1844" spans="1:16" ht="25.5" x14ac:dyDescent="0.2">
      <c r="A1844" s="374">
        <f t="shared" si="157"/>
        <v>1841</v>
      </c>
      <c r="B1844" s="358">
        <v>44649</v>
      </c>
      <c r="C1844" s="383">
        <v>44621</v>
      </c>
      <c r="D1844" s="360" t="s">
        <v>96</v>
      </c>
      <c r="E1844" s="360" t="s">
        <v>181</v>
      </c>
      <c r="F1844" s="361">
        <v>1702.27</v>
      </c>
      <c r="G1844" s="360" t="s">
        <v>2590</v>
      </c>
      <c r="H1844" s="360" t="s">
        <v>588</v>
      </c>
      <c r="I1844" s="364" t="s">
        <v>2589</v>
      </c>
      <c r="J1844" s="363" t="s">
        <v>629</v>
      </c>
      <c r="K1844" s="364" t="s">
        <v>1235</v>
      </c>
      <c r="L1844" s="363">
        <v>562431436</v>
      </c>
      <c r="M1844" s="382">
        <v>44649</v>
      </c>
      <c r="N1844" s="70">
        <f t="shared" si="154"/>
        <v>3</v>
      </c>
      <c r="O1844" s="70">
        <f t="shared" si="155"/>
        <v>3</v>
      </c>
      <c r="P1844" s="135" t="str">
        <f t="shared" si="156"/>
        <v>Gastos_com_Pessoal</v>
      </c>
    </row>
    <row r="1845" spans="1:16" ht="25.5" x14ac:dyDescent="0.2">
      <c r="A1845" s="374">
        <f t="shared" si="157"/>
        <v>1842</v>
      </c>
      <c r="B1845" s="358">
        <v>44649</v>
      </c>
      <c r="C1845" s="383">
        <v>44621</v>
      </c>
      <c r="D1845" s="360" t="s">
        <v>96</v>
      </c>
      <c r="E1845" s="360" t="s">
        <v>183</v>
      </c>
      <c r="F1845" s="361">
        <v>861.31</v>
      </c>
      <c r="G1845" s="360" t="s">
        <v>2591</v>
      </c>
      <c r="H1845" s="360" t="s">
        <v>123</v>
      </c>
      <c r="I1845" s="364" t="s">
        <v>2592</v>
      </c>
      <c r="J1845" s="363" t="s">
        <v>629</v>
      </c>
      <c r="K1845" s="364" t="s">
        <v>1235</v>
      </c>
      <c r="L1845" s="363">
        <v>562431436</v>
      </c>
      <c r="M1845" s="382">
        <v>44649</v>
      </c>
      <c r="N1845" s="70">
        <f t="shared" si="154"/>
        <v>3</v>
      </c>
      <c r="O1845" s="70">
        <f t="shared" si="155"/>
        <v>3</v>
      </c>
      <c r="P1845" s="135" t="str">
        <f t="shared" si="156"/>
        <v>Gastos_com_Pessoal</v>
      </c>
    </row>
    <row r="1846" spans="1:16" ht="25.5" x14ac:dyDescent="0.2">
      <c r="A1846" s="374">
        <f t="shared" si="157"/>
        <v>1843</v>
      </c>
      <c r="B1846" s="358">
        <v>44649</v>
      </c>
      <c r="C1846" s="383">
        <v>44621</v>
      </c>
      <c r="D1846" s="360" t="s">
        <v>96</v>
      </c>
      <c r="E1846" s="360" t="s">
        <v>181</v>
      </c>
      <c r="F1846" s="361">
        <v>2507.37</v>
      </c>
      <c r="G1846" s="360" t="s">
        <v>2593</v>
      </c>
      <c r="H1846" s="360" t="s">
        <v>123</v>
      </c>
      <c r="I1846" s="364" t="s">
        <v>2592</v>
      </c>
      <c r="J1846" s="363" t="s">
        <v>629</v>
      </c>
      <c r="K1846" s="364" t="s">
        <v>1235</v>
      </c>
      <c r="L1846" s="363">
        <v>562431436</v>
      </c>
      <c r="M1846" s="382">
        <v>44649</v>
      </c>
      <c r="N1846" s="70">
        <f t="shared" si="154"/>
        <v>3</v>
      </c>
      <c r="O1846" s="70">
        <f t="shared" si="155"/>
        <v>3</v>
      </c>
      <c r="P1846" s="135" t="str">
        <f t="shared" si="156"/>
        <v>Gastos_com_Pessoal</v>
      </c>
    </row>
    <row r="1847" spans="1:16" ht="25.5" x14ac:dyDescent="0.2">
      <c r="A1847" s="374">
        <f t="shared" si="157"/>
        <v>1844</v>
      </c>
      <c r="B1847" s="358">
        <v>44649</v>
      </c>
      <c r="C1847" s="383">
        <v>44621</v>
      </c>
      <c r="D1847" s="360" t="s">
        <v>96</v>
      </c>
      <c r="E1847" s="360" t="s">
        <v>183</v>
      </c>
      <c r="F1847" s="361">
        <v>843.85</v>
      </c>
      <c r="G1847" s="360" t="s">
        <v>2594</v>
      </c>
      <c r="H1847" s="360" t="s">
        <v>123</v>
      </c>
      <c r="I1847" s="364" t="s">
        <v>2595</v>
      </c>
      <c r="J1847" s="363" t="s">
        <v>629</v>
      </c>
      <c r="K1847" s="364" t="s">
        <v>1235</v>
      </c>
      <c r="L1847" s="363">
        <v>562431436</v>
      </c>
      <c r="M1847" s="382">
        <v>44649</v>
      </c>
      <c r="N1847" s="70">
        <f t="shared" si="154"/>
        <v>3</v>
      </c>
      <c r="O1847" s="70">
        <f t="shared" si="155"/>
        <v>3</v>
      </c>
      <c r="P1847" s="135" t="str">
        <f t="shared" si="156"/>
        <v>Gastos_com_Pessoal</v>
      </c>
    </row>
    <row r="1848" spans="1:16" ht="25.5" x14ac:dyDescent="0.2">
      <c r="A1848" s="374">
        <f t="shared" si="157"/>
        <v>1845</v>
      </c>
      <c r="B1848" s="358">
        <v>44649</v>
      </c>
      <c r="C1848" s="383">
        <v>44621</v>
      </c>
      <c r="D1848" s="360" t="s">
        <v>96</v>
      </c>
      <c r="E1848" s="360" t="s">
        <v>181</v>
      </c>
      <c r="F1848" s="361">
        <v>2408.39</v>
      </c>
      <c r="G1848" s="360" t="s">
        <v>2596</v>
      </c>
      <c r="H1848" s="360" t="s">
        <v>123</v>
      </c>
      <c r="I1848" s="364" t="s">
        <v>2595</v>
      </c>
      <c r="J1848" s="363" t="s">
        <v>629</v>
      </c>
      <c r="K1848" s="364" t="s">
        <v>1235</v>
      </c>
      <c r="L1848" s="363">
        <v>562431436</v>
      </c>
      <c r="M1848" s="382">
        <v>44649</v>
      </c>
      <c r="N1848" s="70">
        <f t="shared" si="154"/>
        <v>3</v>
      </c>
      <c r="O1848" s="70">
        <f t="shared" si="155"/>
        <v>3</v>
      </c>
      <c r="P1848" s="135" t="str">
        <f t="shared" si="156"/>
        <v>Gastos_com_Pessoal</v>
      </c>
    </row>
    <row r="1849" spans="1:16" ht="25.5" x14ac:dyDescent="0.2">
      <c r="A1849" s="374">
        <f t="shared" si="157"/>
        <v>1846</v>
      </c>
      <c r="B1849" s="358">
        <v>44649</v>
      </c>
      <c r="C1849" s="383">
        <v>44621</v>
      </c>
      <c r="D1849" s="360" t="s">
        <v>96</v>
      </c>
      <c r="E1849" s="360" t="s">
        <v>183</v>
      </c>
      <c r="F1849" s="361">
        <v>560.04999999999995</v>
      </c>
      <c r="G1849" s="360" t="s">
        <v>2597</v>
      </c>
      <c r="H1849" s="360" t="s">
        <v>126</v>
      </c>
      <c r="I1849" s="364" t="s">
        <v>2598</v>
      </c>
      <c r="J1849" s="363" t="s">
        <v>629</v>
      </c>
      <c r="K1849" s="364" t="s">
        <v>1235</v>
      </c>
      <c r="L1849" s="363">
        <v>562431436</v>
      </c>
      <c r="M1849" s="382">
        <v>44649</v>
      </c>
      <c r="N1849" s="70">
        <f t="shared" si="154"/>
        <v>3</v>
      </c>
      <c r="O1849" s="70">
        <f t="shared" si="155"/>
        <v>3</v>
      </c>
      <c r="P1849" s="135" t="str">
        <f t="shared" si="156"/>
        <v>Gastos_com_Pessoal</v>
      </c>
    </row>
    <row r="1850" spans="1:16" ht="25.5" x14ac:dyDescent="0.2">
      <c r="A1850" s="374">
        <f t="shared" si="157"/>
        <v>1847</v>
      </c>
      <c r="B1850" s="358">
        <v>44649</v>
      </c>
      <c r="C1850" s="383">
        <v>44621</v>
      </c>
      <c r="D1850" s="360" t="s">
        <v>96</v>
      </c>
      <c r="E1850" s="360" t="s">
        <v>181</v>
      </c>
      <c r="F1850" s="361">
        <v>1654.84</v>
      </c>
      <c r="G1850" s="360" t="s">
        <v>2599</v>
      </c>
      <c r="H1850" s="360" t="s">
        <v>126</v>
      </c>
      <c r="I1850" s="364" t="s">
        <v>2598</v>
      </c>
      <c r="J1850" s="363" t="s">
        <v>629</v>
      </c>
      <c r="K1850" s="364" t="s">
        <v>1235</v>
      </c>
      <c r="L1850" s="363">
        <v>562431436</v>
      </c>
      <c r="M1850" s="382">
        <v>44649</v>
      </c>
      <c r="N1850" s="70">
        <f t="shared" si="154"/>
        <v>3</v>
      </c>
      <c r="O1850" s="70">
        <f t="shared" si="155"/>
        <v>3</v>
      </c>
      <c r="P1850" s="135" t="str">
        <f t="shared" si="156"/>
        <v>Gastos_com_Pessoal</v>
      </c>
    </row>
    <row r="1851" spans="1:16" ht="25.5" x14ac:dyDescent="0.2">
      <c r="A1851" s="374">
        <f t="shared" si="157"/>
        <v>1848</v>
      </c>
      <c r="B1851" s="358">
        <v>44649</v>
      </c>
      <c r="C1851" s="383">
        <v>44621</v>
      </c>
      <c r="D1851" s="360" t="s">
        <v>96</v>
      </c>
      <c r="E1851" s="360" t="s">
        <v>183</v>
      </c>
      <c r="F1851" s="361">
        <v>874.98</v>
      </c>
      <c r="G1851" s="360" t="s">
        <v>2600</v>
      </c>
      <c r="H1851" s="360" t="s">
        <v>123</v>
      </c>
      <c r="I1851" s="364" t="s">
        <v>2601</v>
      </c>
      <c r="J1851" s="363" t="s">
        <v>629</v>
      </c>
      <c r="K1851" s="364" t="s">
        <v>1235</v>
      </c>
      <c r="L1851" s="363">
        <v>562431436</v>
      </c>
      <c r="M1851" s="382">
        <v>44649</v>
      </c>
      <c r="N1851" s="70">
        <f t="shared" si="154"/>
        <v>3</v>
      </c>
      <c r="O1851" s="70">
        <f t="shared" si="155"/>
        <v>3</v>
      </c>
      <c r="P1851" s="135" t="str">
        <f t="shared" si="156"/>
        <v>Gastos_com_Pessoal</v>
      </c>
    </row>
    <row r="1852" spans="1:16" ht="25.5" x14ac:dyDescent="0.2">
      <c r="A1852" s="374">
        <f t="shared" si="157"/>
        <v>1849</v>
      </c>
      <c r="B1852" s="358">
        <v>44649</v>
      </c>
      <c r="C1852" s="383">
        <v>44621</v>
      </c>
      <c r="D1852" s="360" t="s">
        <v>96</v>
      </c>
      <c r="E1852" s="360" t="s">
        <v>181</v>
      </c>
      <c r="F1852" s="361">
        <v>2540.17</v>
      </c>
      <c r="G1852" s="360" t="s">
        <v>2602</v>
      </c>
      <c r="H1852" s="360" t="s">
        <v>123</v>
      </c>
      <c r="I1852" s="364" t="s">
        <v>2601</v>
      </c>
      <c r="J1852" s="363" t="s">
        <v>629</v>
      </c>
      <c r="K1852" s="364" t="s">
        <v>1235</v>
      </c>
      <c r="L1852" s="363">
        <v>562431436</v>
      </c>
      <c r="M1852" s="382">
        <v>44649</v>
      </c>
      <c r="N1852" s="70">
        <f t="shared" si="154"/>
        <v>3</v>
      </c>
      <c r="O1852" s="70">
        <f t="shared" si="155"/>
        <v>3</v>
      </c>
      <c r="P1852" s="135" t="str">
        <f t="shared" si="156"/>
        <v>Gastos_com_Pessoal</v>
      </c>
    </row>
    <row r="1853" spans="1:16" ht="25.5" x14ac:dyDescent="0.2">
      <c r="A1853" s="374">
        <f t="shared" si="157"/>
        <v>1850</v>
      </c>
      <c r="B1853" s="358">
        <v>44649</v>
      </c>
      <c r="C1853" s="383">
        <v>44621</v>
      </c>
      <c r="D1853" s="360" t="s">
        <v>96</v>
      </c>
      <c r="E1853" s="360" t="s">
        <v>183</v>
      </c>
      <c r="F1853" s="361">
        <v>850.88</v>
      </c>
      <c r="G1853" s="360" t="s">
        <v>2603</v>
      </c>
      <c r="H1853" s="360" t="s">
        <v>123</v>
      </c>
      <c r="I1853" s="364" t="s">
        <v>2604</v>
      </c>
      <c r="J1853" s="363" t="s">
        <v>629</v>
      </c>
      <c r="K1853" s="364" t="s">
        <v>1235</v>
      </c>
      <c r="L1853" s="363">
        <v>562431436</v>
      </c>
      <c r="M1853" s="382">
        <v>44649</v>
      </c>
      <c r="N1853" s="70">
        <f t="shared" ref="N1853:N1916" si="158">IF(B1853=0,0,IF(YEAR(B1853)=$O$1,MONTH(B1853)-$N$1+1,(YEAR(B1853)-$O$1)*12-$N$1+1+MONTH(B1853)))</f>
        <v>3</v>
      </c>
      <c r="O1853" s="70">
        <f t="shared" ref="O1853:O1916" si="159">IF(C1853=0,0,IF(YEAR(C1853)=$O$1,MONTH(C1853)-$N$1+1,(YEAR(C1853)-$O$1)*12-$N$1+1+MONTH(C1853)))</f>
        <v>3</v>
      </c>
      <c r="P1853" s="135" t="str">
        <f t="shared" ref="P1853:P1916" si="160">SUBSTITUTE(D1853," ","_")</f>
        <v>Gastos_com_Pessoal</v>
      </c>
    </row>
    <row r="1854" spans="1:16" ht="25.5" x14ac:dyDescent="0.2">
      <c r="A1854" s="374">
        <f t="shared" si="157"/>
        <v>1851</v>
      </c>
      <c r="B1854" s="358">
        <v>44649</v>
      </c>
      <c r="C1854" s="383">
        <v>44621</v>
      </c>
      <c r="D1854" s="360" t="s">
        <v>96</v>
      </c>
      <c r="E1854" s="360" t="s">
        <v>181</v>
      </c>
      <c r="F1854" s="361">
        <v>2482.1799999999998</v>
      </c>
      <c r="G1854" s="360" t="s">
        <v>2605</v>
      </c>
      <c r="H1854" s="360" t="s">
        <v>123</v>
      </c>
      <c r="I1854" s="364" t="s">
        <v>2604</v>
      </c>
      <c r="J1854" s="363" t="s">
        <v>629</v>
      </c>
      <c r="K1854" s="364" t="s">
        <v>1235</v>
      </c>
      <c r="L1854" s="363">
        <v>562431436</v>
      </c>
      <c r="M1854" s="382">
        <v>44649</v>
      </c>
      <c r="N1854" s="70">
        <f t="shared" si="158"/>
        <v>3</v>
      </c>
      <c r="O1854" s="70">
        <f t="shared" si="159"/>
        <v>3</v>
      </c>
      <c r="P1854" s="135" t="str">
        <f t="shared" si="160"/>
        <v>Gastos_com_Pessoal</v>
      </c>
    </row>
    <row r="1855" spans="1:16" ht="25.5" x14ac:dyDescent="0.2">
      <c r="A1855" s="374">
        <f t="shared" si="157"/>
        <v>1852</v>
      </c>
      <c r="B1855" s="358">
        <v>44649</v>
      </c>
      <c r="C1855" s="383">
        <v>44621</v>
      </c>
      <c r="D1855" s="360" t="s">
        <v>96</v>
      </c>
      <c r="E1855" s="360" t="s">
        <v>183</v>
      </c>
      <c r="F1855" s="361">
        <v>497.54</v>
      </c>
      <c r="G1855" s="360" t="s">
        <v>2606</v>
      </c>
      <c r="H1855" s="360" t="s">
        <v>121</v>
      </c>
      <c r="I1855" s="364" t="s">
        <v>2607</v>
      </c>
      <c r="J1855" s="363" t="s">
        <v>629</v>
      </c>
      <c r="K1855" s="364" t="s">
        <v>1235</v>
      </c>
      <c r="L1855" s="363">
        <v>562431436</v>
      </c>
      <c r="M1855" s="382">
        <v>44649</v>
      </c>
      <c r="N1855" s="70">
        <f t="shared" si="158"/>
        <v>3</v>
      </c>
      <c r="O1855" s="70">
        <f t="shared" si="159"/>
        <v>3</v>
      </c>
      <c r="P1855" s="135" t="str">
        <f t="shared" si="160"/>
        <v>Gastos_com_Pessoal</v>
      </c>
    </row>
    <row r="1856" spans="1:16" ht="25.5" x14ac:dyDescent="0.2">
      <c r="A1856" s="374">
        <f t="shared" si="157"/>
        <v>1853</v>
      </c>
      <c r="B1856" s="358">
        <v>44649</v>
      </c>
      <c r="C1856" s="383">
        <v>44621</v>
      </c>
      <c r="D1856" s="360" t="s">
        <v>96</v>
      </c>
      <c r="E1856" s="360" t="s">
        <v>181</v>
      </c>
      <c r="F1856" s="361">
        <v>1492.61</v>
      </c>
      <c r="G1856" s="360" t="s">
        <v>2608</v>
      </c>
      <c r="H1856" s="360" t="s">
        <v>121</v>
      </c>
      <c r="I1856" s="364" t="s">
        <v>2607</v>
      </c>
      <c r="J1856" s="363" t="s">
        <v>629</v>
      </c>
      <c r="K1856" s="364" t="s">
        <v>1235</v>
      </c>
      <c r="L1856" s="363">
        <v>562431436</v>
      </c>
      <c r="M1856" s="382">
        <v>44649</v>
      </c>
      <c r="N1856" s="70">
        <f t="shared" si="158"/>
        <v>3</v>
      </c>
      <c r="O1856" s="70">
        <f t="shared" si="159"/>
        <v>3</v>
      </c>
      <c r="P1856" s="135" t="str">
        <f t="shared" si="160"/>
        <v>Gastos_com_Pessoal</v>
      </c>
    </row>
    <row r="1857" spans="1:16" ht="25.5" x14ac:dyDescent="0.2">
      <c r="A1857" s="374">
        <f t="shared" si="157"/>
        <v>1854</v>
      </c>
      <c r="B1857" s="358">
        <v>44649</v>
      </c>
      <c r="C1857" s="383">
        <v>44621</v>
      </c>
      <c r="D1857" s="360" t="s">
        <v>96</v>
      </c>
      <c r="E1857" s="360" t="s">
        <v>183</v>
      </c>
      <c r="F1857" s="361">
        <v>925.71</v>
      </c>
      <c r="G1857" s="360" t="s">
        <v>2609</v>
      </c>
      <c r="H1857" s="360" t="s">
        <v>122</v>
      </c>
      <c r="I1857" s="364" t="s">
        <v>2610</v>
      </c>
      <c r="J1857" s="363" t="s">
        <v>629</v>
      </c>
      <c r="K1857" s="364" t="s">
        <v>1235</v>
      </c>
      <c r="L1857" s="363">
        <v>562431436</v>
      </c>
      <c r="M1857" s="382">
        <v>44649</v>
      </c>
      <c r="N1857" s="70">
        <f t="shared" si="158"/>
        <v>3</v>
      </c>
      <c r="O1857" s="70">
        <f t="shared" si="159"/>
        <v>3</v>
      </c>
      <c r="P1857" s="135" t="str">
        <f t="shared" si="160"/>
        <v>Gastos_com_Pessoal</v>
      </c>
    </row>
    <row r="1858" spans="1:16" ht="25.5" x14ac:dyDescent="0.2">
      <c r="A1858" s="374">
        <f t="shared" si="157"/>
        <v>1855</v>
      </c>
      <c r="B1858" s="358">
        <v>44649</v>
      </c>
      <c r="C1858" s="383">
        <v>44621</v>
      </c>
      <c r="D1858" s="360" t="s">
        <v>96</v>
      </c>
      <c r="E1858" s="360" t="s">
        <v>181</v>
      </c>
      <c r="F1858" s="361">
        <v>2661.84</v>
      </c>
      <c r="G1858" s="360" t="s">
        <v>2611</v>
      </c>
      <c r="H1858" s="360" t="s">
        <v>122</v>
      </c>
      <c r="I1858" s="364" t="s">
        <v>2610</v>
      </c>
      <c r="J1858" s="363" t="s">
        <v>629</v>
      </c>
      <c r="K1858" s="364" t="s">
        <v>1235</v>
      </c>
      <c r="L1858" s="363">
        <v>562431436</v>
      </c>
      <c r="M1858" s="382">
        <v>44649</v>
      </c>
      <c r="N1858" s="70">
        <f t="shared" si="158"/>
        <v>3</v>
      </c>
      <c r="O1858" s="70">
        <f t="shared" si="159"/>
        <v>3</v>
      </c>
      <c r="P1858" s="135" t="str">
        <f t="shared" si="160"/>
        <v>Gastos_com_Pessoal</v>
      </c>
    </row>
    <row r="1859" spans="1:16" ht="25.5" x14ac:dyDescent="0.2">
      <c r="A1859" s="374">
        <f t="shared" si="157"/>
        <v>1856</v>
      </c>
      <c r="B1859" s="358">
        <v>44649</v>
      </c>
      <c r="C1859" s="383">
        <v>44621</v>
      </c>
      <c r="D1859" s="360" t="s">
        <v>96</v>
      </c>
      <c r="E1859" s="360" t="s">
        <v>183</v>
      </c>
      <c r="F1859" s="361">
        <v>399.87</v>
      </c>
      <c r="G1859" s="360" t="s">
        <v>2612</v>
      </c>
      <c r="H1859" s="360" t="s">
        <v>124</v>
      </c>
      <c r="I1859" s="364" t="s">
        <v>2613</v>
      </c>
      <c r="J1859" s="363" t="s">
        <v>629</v>
      </c>
      <c r="K1859" s="364" t="s">
        <v>1235</v>
      </c>
      <c r="L1859" s="363">
        <v>562431436</v>
      </c>
      <c r="M1859" s="382">
        <v>44649</v>
      </c>
      <c r="N1859" s="70">
        <f t="shared" si="158"/>
        <v>3</v>
      </c>
      <c r="O1859" s="70">
        <f t="shared" si="159"/>
        <v>3</v>
      </c>
      <c r="P1859" s="135" t="str">
        <f t="shared" si="160"/>
        <v>Gastos_com_Pessoal</v>
      </c>
    </row>
    <row r="1860" spans="1:16" ht="25.5" x14ac:dyDescent="0.2">
      <c r="A1860" s="374">
        <f t="shared" si="157"/>
        <v>1857</v>
      </c>
      <c r="B1860" s="358">
        <v>44649</v>
      </c>
      <c r="C1860" s="383">
        <v>44621</v>
      </c>
      <c r="D1860" s="360" t="s">
        <v>96</v>
      </c>
      <c r="E1860" s="360" t="s">
        <v>181</v>
      </c>
      <c r="F1860" s="361">
        <v>1199.57</v>
      </c>
      <c r="G1860" s="360" t="s">
        <v>2614</v>
      </c>
      <c r="H1860" s="360" t="s">
        <v>124</v>
      </c>
      <c r="I1860" s="364" t="s">
        <v>2613</v>
      </c>
      <c r="J1860" s="363" t="s">
        <v>629</v>
      </c>
      <c r="K1860" s="364" t="s">
        <v>1235</v>
      </c>
      <c r="L1860" s="363">
        <v>562431436</v>
      </c>
      <c r="M1860" s="382">
        <v>44649</v>
      </c>
      <c r="N1860" s="70">
        <f t="shared" si="158"/>
        <v>3</v>
      </c>
      <c r="O1860" s="70">
        <f t="shared" si="159"/>
        <v>3</v>
      </c>
      <c r="P1860" s="135" t="str">
        <f t="shared" si="160"/>
        <v>Gastos_com_Pessoal</v>
      </c>
    </row>
    <row r="1861" spans="1:16" ht="25.5" x14ac:dyDescent="0.2">
      <c r="A1861" s="374">
        <f t="shared" si="157"/>
        <v>1858</v>
      </c>
      <c r="B1861" s="358">
        <v>44649</v>
      </c>
      <c r="C1861" s="383">
        <v>44621</v>
      </c>
      <c r="D1861" s="360" t="s">
        <v>96</v>
      </c>
      <c r="E1861" s="360" t="s">
        <v>183</v>
      </c>
      <c r="F1861" s="361">
        <v>932.58</v>
      </c>
      <c r="G1861" s="360" t="s">
        <v>2615</v>
      </c>
      <c r="H1861" s="360" t="s">
        <v>121</v>
      </c>
      <c r="I1861" s="364" t="s">
        <v>2616</v>
      </c>
      <c r="J1861" s="363" t="s">
        <v>629</v>
      </c>
      <c r="K1861" s="364" t="s">
        <v>1235</v>
      </c>
      <c r="L1861" s="363">
        <v>562431436</v>
      </c>
      <c r="M1861" s="382">
        <v>44649</v>
      </c>
      <c r="N1861" s="70">
        <f t="shared" si="158"/>
        <v>3</v>
      </c>
      <c r="O1861" s="70">
        <f t="shared" si="159"/>
        <v>3</v>
      </c>
      <c r="P1861" s="135" t="str">
        <f t="shared" si="160"/>
        <v>Gastos_com_Pessoal</v>
      </c>
    </row>
    <row r="1862" spans="1:16" ht="25.5" x14ac:dyDescent="0.2">
      <c r="A1862" s="374">
        <f t="shared" si="157"/>
        <v>1859</v>
      </c>
      <c r="B1862" s="358">
        <v>44649</v>
      </c>
      <c r="C1862" s="383">
        <v>44621</v>
      </c>
      <c r="D1862" s="360" t="s">
        <v>96</v>
      </c>
      <c r="E1862" s="360" t="s">
        <v>181</v>
      </c>
      <c r="F1862" s="361">
        <v>2593.0300000000002</v>
      </c>
      <c r="G1862" s="360" t="s">
        <v>2617</v>
      </c>
      <c r="H1862" s="360" t="s">
        <v>121</v>
      </c>
      <c r="I1862" s="364" t="s">
        <v>2616</v>
      </c>
      <c r="J1862" s="363" t="s">
        <v>629</v>
      </c>
      <c r="K1862" s="364" t="s">
        <v>1235</v>
      </c>
      <c r="L1862" s="363">
        <v>562431436</v>
      </c>
      <c r="M1862" s="382">
        <v>44649</v>
      </c>
      <c r="N1862" s="70">
        <f t="shared" si="158"/>
        <v>3</v>
      </c>
      <c r="O1862" s="70">
        <f t="shared" si="159"/>
        <v>3</v>
      </c>
      <c r="P1862" s="135" t="str">
        <f t="shared" si="160"/>
        <v>Gastos_com_Pessoal</v>
      </c>
    </row>
    <row r="1863" spans="1:16" ht="25.5" x14ac:dyDescent="0.2">
      <c r="A1863" s="374">
        <f t="shared" si="157"/>
        <v>1860</v>
      </c>
      <c r="B1863" s="358">
        <v>44649</v>
      </c>
      <c r="C1863" s="383">
        <v>44621</v>
      </c>
      <c r="D1863" s="360" t="s">
        <v>96</v>
      </c>
      <c r="E1863" s="360" t="s">
        <v>183</v>
      </c>
      <c r="F1863" s="361">
        <v>791.75</v>
      </c>
      <c r="G1863" s="360" t="s">
        <v>2618</v>
      </c>
      <c r="H1863" s="360" t="s">
        <v>122</v>
      </c>
      <c r="I1863" s="364" t="s">
        <v>2619</v>
      </c>
      <c r="J1863" s="363" t="s">
        <v>629</v>
      </c>
      <c r="K1863" s="364" t="s">
        <v>1235</v>
      </c>
      <c r="L1863" s="363">
        <v>562431436</v>
      </c>
      <c r="M1863" s="382">
        <v>44649</v>
      </c>
      <c r="N1863" s="70">
        <f t="shared" si="158"/>
        <v>3</v>
      </c>
      <c r="O1863" s="70">
        <f t="shared" si="159"/>
        <v>3</v>
      </c>
      <c r="P1863" s="135" t="str">
        <f t="shared" si="160"/>
        <v>Gastos_com_Pessoal</v>
      </c>
    </row>
    <row r="1864" spans="1:16" ht="25.5" x14ac:dyDescent="0.2">
      <c r="A1864" s="374">
        <f t="shared" si="157"/>
        <v>1861</v>
      </c>
      <c r="B1864" s="358">
        <v>44649</v>
      </c>
      <c r="C1864" s="383">
        <v>44621</v>
      </c>
      <c r="D1864" s="360" t="s">
        <v>96</v>
      </c>
      <c r="E1864" s="360" t="s">
        <v>181</v>
      </c>
      <c r="F1864" s="361">
        <v>2255.12</v>
      </c>
      <c r="G1864" s="360" t="s">
        <v>2620</v>
      </c>
      <c r="H1864" s="360" t="s">
        <v>122</v>
      </c>
      <c r="I1864" s="364" t="s">
        <v>2619</v>
      </c>
      <c r="J1864" s="363" t="s">
        <v>629</v>
      </c>
      <c r="K1864" s="364" t="s">
        <v>1235</v>
      </c>
      <c r="L1864" s="363">
        <v>562431436</v>
      </c>
      <c r="M1864" s="382">
        <v>44649</v>
      </c>
      <c r="N1864" s="70">
        <f t="shared" si="158"/>
        <v>3</v>
      </c>
      <c r="O1864" s="70">
        <f t="shared" si="159"/>
        <v>3</v>
      </c>
      <c r="P1864" s="135" t="str">
        <f t="shared" si="160"/>
        <v>Gastos_com_Pessoal</v>
      </c>
    </row>
    <row r="1865" spans="1:16" ht="25.5" x14ac:dyDescent="0.2">
      <c r="A1865" s="374">
        <f t="shared" si="157"/>
        <v>1862</v>
      </c>
      <c r="B1865" s="358">
        <v>44649</v>
      </c>
      <c r="C1865" s="383">
        <v>44621</v>
      </c>
      <c r="D1865" s="360" t="s">
        <v>96</v>
      </c>
      <c r="E1865" s="360" t="s">
        <v>183</v>
      </c>
      <c r="F1865" s="361">
        <v>1072.43</v>
      </c>
      <c r="G1865" s="360" t="s">
        <v>2621</v>
      </c>
      <c r="H1865" s="360" t="s">
        <v>131</v>
      </c>
      <c r="I1865" s="364" t="s">
        <v>2622</v>
      </c>
      <c r="J1865" s="363" t="s">
        <v>629</v>
      </c>
      <c r="K1865" s="364" t="s">
        <v>1235</v>
      </c>
      <c r="L1865" s="363">
        <v>562431436</v>
      </c>
      <c r="M1865" s="382">
        <v>44649</v>
      </c>
      <c r="N1865" s="70">
        <f t="shared" si="158"/>
        <v>3</v>
      </c>
      <c r="O1865" s="70">
        <f t="shared" si="159"/>
        <v>3</v>
      </c>
      <c r="P1865" s="135" t="str">
        <f t="shared" si="160"/>
        <v>Gastos_com_Pessoal</v>
      </c>
    </row>
    <row r="1866" spans="1:16" ht="25.5" x14ac:dyDescent="0.2">
      <c r="A1866" s="374">
        <f t="shared" si="157"/>
        <v>1863</v>
      </c>
      <c r="B1866" s="358">
        <v>44649</v>
      </c>
      <c r="C1866" s="383">
        <v>44621</v>
      </c>
      <c r="D1866" s="360" t="s">
        <v>96</v>
      </c>
      <c r="E1866" s="360" t="s">
        <v>181</v>
      </c>
      <c r="F1866" s="361">
        <v>2888.06</v>
      </c>
      <c r="G1866" s="360" t="s">
        <v>2623</v>
      </c>
      <c r="H1866" s="360" t="s">
        <v>131</v>
      </c>
      <c r="I1866" s="364" t="s">
        <v>2622</v>
      </c>
      <c r="J1866" s="363" t="s">
        <v>629</v>
      </c>
      <c r="K1866" s="364" t="s">
        <v>1235</v>
      </c>
      <c r="L1866" s="363">
        <v>562431436</v>
      </c>
      <c r="M1866" s="382">
        <v>44649</v>
      </c>
      <c r="N1866" s="70">
        <f t="shared" si="158"/>
        <v>3</v>
      </c>
      <c r="O1866" s="70">
        <f t="shared" si="159"/>
        <v>3</v>
      </c>
      <c r="P1866" s="135" t="str">
        <f t="shared" si="160"/>
        <v>Gastos_com_Pessoal</v>
      </c>
    </row>
    <row r="1867" spans="1:16" ht="25.5" x14ac:dyDescent="0.2">
      <c r="A1867" s="374">
        <f t="shared" si="157"/>
        <v>1864</v>
      </c>
      <c r="B1867" s="358">
        <v>44649</v>
      </c>
      <c r="C1867" s="383">
        <v>44621</v>
      </c>
      <c r="D1867" s="360" t="s">
        <v>96</v>
      </c>
      <c r="E1867" s="360" t="s">
        <v>183</v>
      </c>
      <c r="F1867" s="361">
        <v>826.91</v>
      </c>
      <c r="G1867" s="360" t="s">
        <v>2624</v>
      </c>
      <c r="H1867" s="360" t="s">
        <v>546</v>
      </c>
      <c r="I1867" s="364" t="s">
        <v>2625</v>
      </c>
      <c r="J1867" s="363" t="s">
        <v>629</v>
      </c>
      <c r="K1867" s="364" t="s">
        <v>1235</v>
      </c>
      <c r="L1867" s="363">
        <v>562431436</v>
      </c>
      <c r="M1867" s="382">
        <v>44649</v>
      </c>
      <c r="N1867" s="70">
        <f t="shared" si="158"/>
        <v>3</v>
      </c>
      <c r="O1867" s="70">
        <f t="shared" si="159"/>
        <v>3</v>
      </c>
      <c r="P1867" s="135" t="str">
        <f t="shared" si="160"/>
        <v>Gastos_com_Pessoal</v>
      </c>
    </row>
    <row r="1868" spans="1:16" ht="25.5" x14ac:dyDescent="0.2">
      <c r="A1868" s="374">
        <f t="shared" si="157"/>
        <v>1865</v>
      </c>
      <c r="B1868" s="358">
        <v>44649</v>
      </c>
      <c r="C1868" s="383">
        <v>44621</v>
      </c>
      <c r="D1868" s="360" t="s">
        <v>96</v>
      </c>
      <c r="E1868" s="360" t="s">
        <v>181</v>
      </c>
      <c r="F1868" s="361">
        <v>2367.88</v>
      </c>
      <c r="G1868" s="360" t="s">
        <v>2626</v>
      </c>
      <c r="H1868" s="360" t="s">
        <v>546</v>
      </c>
      <c r="I1868" s="364" t="s">
        <v>2625</v>
      </c>
      <c r="J1868" s="363" t="s">
        <v>629</v>
      </c>
      <c r="K1868" s="364" t="s">
        <v>1235</v>
      </c>
      <c r="L1868" s="363">
        <v>562431436</v>
      </c>
      <c r="M1868" s="382">
        <v>44649</v>
      </c>
      <c r="N1868" s="70">
        <f t="shared" si="158"/>
        <v>3</v>
      </c>
      <c r="O1868" s="70">
        <f t="shared" si="159"/>
        <v>3</v>
      </c>
      <c r="P1868" s="135" t="str">
        <f t="shared" si="160"/>
        <v>Gastos_com_Pessoal</v>
      </c>
    </row>
    <row r="1869" spans="1:16" ht="25.5" x14ac:dyDescent="0.2">
      <c r="A1869" s="374">
        <f t="shared" si="157"/>
        <v>1866</v>
      </c>
      <c r="B1869" s="358">
        <v>44649</v>
      </c>
      <c r="C1869" s="383">
        <v>44621</v>
      </c>
      <c r="D1869" s="360" t="s">
        <v>96</v>
      </c>
      <c r="E1869" s="360" t="s">
        <v>179</v>
      </c>
      <c r="F1869" s="361">
        <v>1938.48</v>
      </c>
      <c r="G1869" s="360" t="s">
        <v>851</v>
      </c>
      <c r="H1869" s="360" t="s">
        <v>128</v>
      </c>
      <c r="I1869" s="364" t="s">
        <v>2627</v>
      </c>
      <c r="J1869" s="363" t="s">
        <v>629</v>
      </c>
      <c r="K1869" s="364" t="s">
        <v>1235</v>
      </c>
      <c r="L1869" s="363">
        <v>762415807</v>
      </c>
      <c r="M1869" s="382">
        <v>44649</v>
      </c>
      <c r="N1869" s="70">
        <f t="shared" si="158"/>
        <v>3</v>
      </c>
      <c r="O1869" s="70">
        <f t="shared" si="159"/>
        <v>3</v>
      </c>
      <c r="P1869" s="135" t="str">
        <f t="shared" si="160"/>
        <v>Gastos_com_Pessoal</v>
      </c>
    </row>
    <row r="1870" spans="1:16" ht="25.5" x14ac:dyDescent="0.2">
      <c r="A1870" s="374">
        <f t="shared" si="157"/>
        <v>1867</v>
      </c>
      <c r="B1870" s="358">
        <v>44649</v>
      </c>
      <c r="C1870" s="383">
        <v>44621</v>
      </c>
      <c r="D1870" s="360" t="s">
        <v>96</v>
      </c>
      <c r="E1870" s="360" t="s">
        <v>181</v>
      </c>
      <c r="F1870" s="361">
        <v>6784.69</v>
      </c>
      <c r="G1870" s="360" t="s">
        <v>758</v>
      </c>
      <c r="H1870" s="360" t="s">
        <v>128</v>
      </c>
      <c r="I1870" s="364" t="s">
        <v>2627</v>
      </c>
      <c r="J1870" s="363" t="s">
        <v>629</v>
      </c>
      <c r="K1870" s="364" t="s">
        <v>1235</v>
      </c>
      <c r="L1870" s="363">
        <v>762415807</v>
      </c>
      <c r="M1870" s="382">
        <v>44649</v>
      </c>
      <c r="N1870" s="70">
        <f t="shared" si="158"/>
        <v>3</v>
      </c>
      <c r="O1870" s="70">
        <f t="shared" si="159"/>
        <v>3</v>
      </c>
      <c r="P1870" s="135" t="str">
        <f t="shared" si="160"/>
        <v>Gastos_com_Pessoal</v>
      </c>
    </row>
    <row r="1871" spans="1:16" ht="25.5" x14ac:dyDescent="0.2">
      <c r="A1871" s="374">
        <f t="shared" si="157"/>
        <v>1868</v>
      </c>
      <c r="B1871" s="358">
        <v>44649</v>
      </c>
      <c r="C1871" s="383">
        <v>44621</v>
      </c>
      <c r="D1871" s="360" t="s">
        <v>96</v>
      </c>
      <c r="E1871" s="360" t="s">
        <v>183</v>
      </c>
      <c r="F1871" s="361">
        <v>2261.56</v>
      </c>
      <c r="G1871" s="360" t="s">
        <v>760</v>
      </c>
      <c r="H1871" s="360" t="s">
        <v>128</v>
      </c>
      <c r="I1871" s="364" t="s">
        <v>2627</v>
      </c>
      <c r="J1871" s="363" t="s">
        <v>629</v>
      </c>
      <c r="K1871" s="364" t="s">
        <v>1235</v>
      </c>
      <c r="L1871" s="363">
        <v>762415807</v>
      </c>
      <c r="M1871" s="382">
        <v>44649</v>
      </c>
      <c r="N1871" s="70">
        <f t="shared" si="158"/>
        <v>3</v>
      </c>
      <c r="O1871" s="70">
        <f t="shared" si="159"/>
        <v>3</v>
      </c>
      <c r="P1871" s="135" t="str">
        <f t="shared" si="160"/>
        <v>Gastos_com_Pessoal</v>
      </c>
    </row>
    <row r="1872" spans="1:16" ht="36" x14ac:dyDescent="0.2">
      <c r="A1872" s="374">
        <f t="shared" si="157"/>
        <v>1869</v>
      </c>
      <c r="B1872" s="358">
        <v>44649</v>
      </c>
      <c r="C1872" s="383">
        <v>44621</v>
      </c>
      <c r="D1872" s="360" t="s">
        <v>96</v>
      </c>
      <c r="E1872" s="360" t="s">
        <v>185</v>
      </c>
      <c r="F1872" s="361">
        <v>10154.26</v>
      </c>
      <c r="G1872" s="360" t="s">
        <v>761</v>
      </c>
      <c r="H1872" s="360" t="s">
        <v>128</v>
      </c>
      <c r="I1872" s="364" t="s">
        <v>2627</v>
      </c>
      <c r="J1872" s="363" t="s">
        <v>629</v>
      </c>
      <c r="K1872" s="364" t="s">
        <v>1235</v>
      </c>
      <c r="L1872" s="363">
        <v>762415807</v>
      </c>
      <c r="M1872" s="382">
        <v>44649</v>
      </c>
      <c r="N1872" s="70">
        <f t="shared" si="158"/>
        <v>3</v>
      </c>
      <c r="O1872" s="70">
        <f t="shared" si="159"/>
        <v>3</v>
      </c>
      <c r="P1872" s="135" t="str">
        <f t="shared" si="160"/>
        <v>Gastos_com_Pessoal</v>
      </c>
    </row>
    <row r="1873" spans="1:16" ht="25.5" x14ac:dyDescent="0.2">
      <c r="A1873" s="374">
        <f t="shared" si="157"/>
        <v>1870</v>
      </c>
      <c r="B1873" s="358">
        <v>44649</v>
      </c>
      <c r="C1873" s="383">
        <v>44621</v>
      </c>
      <c r="D1873" s="360" t="s">
        <v>96</v>
      </c>
      <c r="E1873" s="360" t="s">
        <v>179</v>
      </c>
      <c r="F1873" s="361">
        <v>297.27</v>
      </c>
      <c r="G1873" s="360" t="s">
        <v>851</v>
      </c>
      <c r="H1873" s="360" t="s">
        <v>131</v>
      </c>
      <c r="I1873" s="364" t="s">
        <v>2628</v>
      </c>
      <c r="J1873" s="363" t="s">
        <v>629</v>
      </c>
      <c r="K1873" s="364" t="s">
        <v>1235</v>
      </c>
      <c r="L1873" s="363">
        <v>762415807</v>
      </c>
      <c r="M1873" s="382">
        <v>44649</v>
      </c>
      <c r="N1873" s="70">
        <f t="shared" si="158"/>
        <v>3</v>
      </c>
      <c r="O1873" s="70">
        <f t="shared" si="159"/>
        <v>3</v>
      </c>
      <c r="P1873" s="135" t="str">
        <f t="shared" si="160"/>
        <v>Gastos_com_Pessoal</v>
      </c>
    </row>
    <row r="1874" spans="1:16" ht="25.5" x14ac:dyDescent="0.2">
      <c r="A1874" s="374">
        <f t="shared" si="157"/>
        <v>1871</v>
      </c>
      <c r="B1874" s="358">
        <v>44649</v>
      </c>
      <c r="C1874" s="383">
        <v>44621</v>
      </c>
      <c r="D1874" s="360" t="s">
        <v>96</v>
      </c>
      <c r="E1874" s="360" t="s">
        <v>181</v>
      </c>
      <c r="F1874" s="361">
        <v>1120.3330000000001</v>
      </c>
      <c r="G1874" s="360" t="s">
        <v>758</v>
      </c>
      <c r="H1874" s="360" t="s">
        <v>131</v>
      </c>
      <c r="I1874" s="364" t="s">
        <v>2628</v>
      </c>
      <c r="J1874" s="363" t="s">
        <v>629</v>
      </c>
      <c r="K1874" s="364" t="s">
        <v>1235</v>
      </c>
      <c r="L1874" s="363">
        <v>762415807</v>
      </c>
      <c r="M1874" s="382">
        <v>44649</v>
      </c>
      <c r="N1874" s="70">
        <f t="shared" si="158"/>
        <v>3</v>
      </c>
      <c r="O1874" s="70">
        <f t="shared" si="159"/>
        <v>3</v>
      </c>
      <c r="P1874" s="135" t="str">
        <f t="shared" si="160"/>
        <v>Gastos_com_Pessoal</v>
      </c>
    </row>
    <row r="1875" spans="1:16" ht="25.5" x14ac:dyDescent="0.2">
      <c r="A1875" s="374">
        <f t="shared" si="157"/>
        <v>1872</v>
      </c>
      <c r="B1875" s="358">
        <v>44649</v>
      </c>
      <c r="C1875" s="383">
        <v>44621</v>
      </c>
      <c r="D1875" s="360" t="s">
        <v>96</v>
      </c>
      <c r="E1875" s="360" t="s">
        <v>183</v>
      </c>
      <c r="F1875" s="361">
        <v>373.45</v>
      </c>
      <c r="G1875" s="360" t="s">
        <v>760</v>
      </c>
      <c r="H1875" s="360" t="s">
        <v>131</v>
      </c>
      <c r="I1875" s="364" t="s">
        <v>2628</v>
      </c>
      <c r="J1875" s="363" t="s">
        <v>629</v>
      </c>
      <c r="K1875" s="364" t="s">
        <v>1235</v>
      </c>
      <c r="L1875" s="363">
        <v>762415807</v>
      </c>
      <c r="M1875" s="382">
        <v>44649</v>
      </c>
      <c r="N1875" s="70">
        <f t="shared" si="158"/>
        <v>3</v>
      </c>
      <c r="O1875" s="70">
        <f t="shared" si="159"/>
        <v>3</v>
      </c>
      <c r="P1875" s="135" t="str">
        <f t="shared" si="160"/>
        <v>Gastos_com_Pessoal</v>
      </c>
    </row>
    <row r="1876" spans="1:16" ht="36" x14ac:dyDescent="0.2">
      <c r="A1876" s="374">
        <f t="shared" si="157"/>
        <v>1873</v>
      </c>
      <c r="B1876" s="358">
        <v>44649</v>
      </c>
      <c r="C1876" s="383">
        <v>44621</v>
      </c>
      <c r="D1876" s="360" t="s">
        <v>96</v>
      </c>
      <c r="E1876" s="360" t="s">
        <v>185</v>
      </c>
      <c r="F1876" s="361">
        <v>882.84</v>
      </c>
      <c r="G1876" s="360" t="s">
        <v>761</v>
      </c>
      <c r="H1876" s="360" t="s">
        <v>131</v>
      </c>
      <c r="I1876" s="364" t="s">
        <v>2628</v>
      </c>
      <c r="J1876" s="363" t="s">
        <v>629</v>
      </c>
      <c r="K1876" s="364" t="s">
        <v>1235</v>
      </c>
      <c r="L1876" s="363">
        <v>762415807</v>
      </c>
      <c r="M1876" s="382">
        <v>44649</v>
      </c>
      <c r="N1876" s="70">
        <f t="shared" si="158"/>
        <v>3</v>
      </c>
      <c r="O1876" s="70">
        <f t="shared" si="159"/>
        <v>3</v>
      </c>
      <c r="P1876" s="135" t="str">
        <f t="shared" si="160"/>
        <v>Gastos_com_Pessoal</v>
      </c>
    </row>
    <row r="1877" spans="1:16" ht="36" x14ac:dyDescent="0.2">
      <c r="A1877" s="374">
        <f t="shared" si="157"/>
        <v>1874</v>
      </c>
      <c r="B1877" s="358">
        <v>44650</v>
      </c>
      <c r="C1877" s="383">
        <v>44652</v>
      </c>
      <c r="D1877" s="360" t="s">
        <v>96</v>
      </c>
      <c r="E1877" s="360" t="s">
        <v>196</v>
      </c>
      <c r="F1877" s="361">
        <v>258.94</v>
      </c>
      <c r="G1877" s="360" t="s">
        <v>2629</v>
      </c>
      <c r="H1877" s="360" t="s">
        <v>119</v>
      </c>
      <c r="I1877" s="364" t="s">
        <v>2473</v>
      </c>
      <c r="J1877" s="363" t="s">
        <v>609</v>
      </c>
      <c r="K1877" s="364" t="s">
        <v>609</v>
      </c>
      <c r="L1877" s="363" t="s">
        <v>2630</v>
      </c>
      <c r="M1877" s="382">
        <v>44649</v>
      </c>
      <c r="N1877" s="70">
        <f t="shared" si="158"/>
        <v>3</v>
      </c>
      <c r="O1877" s="70">
        <f t="shared" si="159"/>
        <v>4</v>
      </c>
      <c r="P1877" s="135" t="str">
        <f t="shared" si="160"/>
        <v>Gastos_com_Pessoal</v>
      </c>
    </row>
    <row r="1878" spans="1:16" ht="25.5" x14ac:dyDescent="0.2">
      <c r="A1878" s="374">
        <f t="shared" si="157"/>
        <v>1875</v>
      </c>
      <c r="B1878" s="358">
        <v>44650</v>
      </c>
      <c r="C1878" s="383">
        <v>44652</v>
      </c>
      <c r="D1878" s="360" t="s">
        <v>96</v>
      </c>
      <c r="E1878" s="360" t="s">
        <v>196</v>
      </c>
      <c r="F1878" s="361">
        <v>394.5</v>
      </c>
      <c r="G1878" s="360" t="s">
        <v>2631</v>
      </c>
      <c r="H1878" s="360" t="s">
        <v>119</v>
      </c>
      <c r="I1878" s="364" t="s">
        <v>2039</v>
      </c>
      <c r="J1878" s="363" t="s">
        <v>609</v>
      </c>
      <c r="K1878" s="364" t="s">
        <v>1084</v>
      </c>
      <c r="L1878" s="363" t="s">
        <v>2632</v>
      </c>
      <c r="M1878" s="382">
        <v>44649</v>
      </c>
      <c r="N1878" s="70">
        <f t="shared" si="158"/>
        <v>3</v>
      </c>
      <c r="O1878" s="70">
        <f t="shared" si="159"/>
        <v>4</v>
      </c>
      <c r="P1878" s="135" t="str">
        <f t="shared" si="160"/>
        <v>Gastos_com_Pessoal</v>
      </c>
    </row>
    <row r="1879" spans="1:16" ht="25.5" x14ac:dyDescent="0.2">
      <c r="A1879" s="374">
        <f t="shared" si="157"/>
        <v>1876</v>
      </c>
      <c r="B1879" s="358">
        <v>44650</v>
      </c>
      <c r="C1879" s="383">
        <v>44562</v>
      </c>
      <c r="D1879" s="360" t="s">
        <v>107</v>
      </c>
      <c r="E1879" s="360" t="s">
        <v>328</v>
      </c>
      <c r="F1879" s="361">
        <v>207.76</v>
      </c>
      <c r="G1879" s="360" t="s">
        <v>2633</v>
      </c>
      <c r="H1879" s="360" t="s">
        <v>128</v>
      </c>
      <c r="I1879" s="364" t="s">
        <v>2634</v>
      </c>
      <c r="J1879" s="363" t="s">
        <v>609</v>
      </c>
      <c r="K1879" s="364" t="s">
        <v>420</v>
      </c>
      <c r="L1879" s="363">
        <v>1211431</v>
      </c>
      <c r="M1879" s="382">
        <v>44579</v>
      </c>
      <c r="N1879" s="70">
        <f t="shared" si="158"/>
        <v>3</v>
      </c>
      <c r="O1879" s="70">
        <f t="shared" si="159"/>
        <v>1</v>
      </c>
      <c r="P1879" s="135" t="str">
        <f t="shared" si="160"/>
        <v>Gastos_Gerais</v>
      </c>
    </row>
    <row r="1880" spans="1:16" ht="25.5" x14ac:dyDescent="0.2">
      <c r="A1880" s="374">
        <f t="shared" si="157"/>
        <v>1877</v>
      </c>
      <c r="B1880" s="358">
        <v>44650</v>
      </c>
      <c r="C1880" s="383">
        <v>44562</v>
      </c>
      <c r="D1880" s="360" t="s">
        <v>107</v>
      </c>
      <c r="E1880" s="360" t="s">
        <v>328</v>
      </c>
      <c r="F1880" s="361">
        <v>228.24</v>
      </c>
      <c r="G1880" s="360" t="s">
        <v>2064</v>
      </c>
      <c r="H1880" s="360" t="s">
        <v>128</v>
      </c>
      <c r="I1880" s="364" t="s">
        <v>2634</v>
      </c>
      <c r="J1880" s="363" t="s">
        <v>609</v>
      </c>
      <c r="K1880" s="364" t="s">
        <v>420</v>
      </c>
      <c r="L1880" s="363">
        <v>2022778</v>
      </c>
      <c r="M1880" s="382">
        <v>44579</v>
      </c>
      <c r="N1880" s="70">
        <f t="shared" si="158"/>
        <v>3</v>
      </c>
      <c r="O1880" s="70">
        <f t="shared" si="159"/>
        <v>1</v>
      </c>
      <c r="P1880" s="135" t="str">
        <f t="shared" si="160"/>
        <v>Gastos_Gerais</v>
      </c>
    </row>
    <row r="1881" spans="1:16" ht="25.5" x14ac:dyDescent="0.2">
      <c r="A1881" s="374">
        <f t="shared" si="157"/>
        <v>1878</v>
      </c>
      <c r="B1881" s="358">
        <v>44650</v>
      </c>
      <c r="C1881" s="383">
        <v>44593</v>
      </c>
      <c r="D1881" s="360" t="s">
        <v>107</v>
      </c>
      <c r="E1881" s="360" t="s">
        <v>328</v>
      </c>
      <c r="F1881" s="361">
        <v>180</v>
      </c>
      <c r="G1881" s="360" t="s">
        <v>2635</v>
      </c>
      <c r="H1881" s="360" t="s">
        <v>128</v>
      </c>
      <c r="I1881" s="364" t="s">
        <v>2634</v>
      </c>
      <c r="J1881" s="363" t="s">
        <v>609</v>
      </c>
      <c r="K1881" s="364" t="s">
        <v>420</v>
      </c>
      <c r="L1881" s="363">
        <v>1214221</v>
      </c>
      <c r="M1881" s="382">
        <v>44593</v>
      </c>
      <c r="N1881" s="70">
        <f t="shared" si="158"/>
        <v>3</v>
      </c>
      <c r="O1881" s="70">
        <f t="shared" si="159"/>
        <v>2</v>
      </c>
      <c r="P1881" s="135" t="str">
        <f t="shared" si="160"/>
        <v>Gastos_Gerais</v>
      </c>
    </row>
    <row r="1882" spans="1:16" ht="25.5" x14ac:dyDescent="0.2">
      <c r="A1882" s="374">
        <f t="shared" si="157"/>
        <v>1879</v>
      </c>
      <c r="B1882" s="358">
        <v>44650</v>
      </c>
      <c r="C1882" s="383">
        <v>44621</v>
      </c>
      <c r="D1882" s="360" t="s">
        <v>107</v>
      </c>
      <c r="E1882" s="360" t="s">
        <v>320</v>
      </c>
      <c r="F1882" s="361">
        <v>500</v>
      </c>
      <c r="G1882" s="360" t="s">
        <v>935</v>
      </c>
      <c r="H1882" s="360" t="s">
        <v>128</v>
      </c>
      <c r="I1882" s="364" t="s">
        <v>1981</v>
      </c>
      <c r="J1882" s="363" t="s">
        <v>609</v>
      </c>
      <c r="K1882" s="364" t="s">
        <v>420</v>
      </c>
      <c r="L1882" s="363">
        <v>1862790</v>
      </c>
      <c r="M1882" s="382">
        <v>44650</v>
      </c>
      <c r="N1882" s="70">
        <f t="shared" si="158"/>
        <v>3</v>
      </c>
      <c r="O1882" s="70">
        <f t="shared" si="159"/>
        <v>3</v>
      </c>
      <c r="P1882" s="135" t="str">
        <f t="shared" si="160"/>
        <v>Gastos_Gerais</v>
      </c>
    </row>
    <row r="1883" spans="1:16" ht="48" x14ac:dyDescent="0.2">
      <c r="A1883" s="374">
        <f t="shared" si="157"/>
        <v>1880</v>
      </c>
      <c r="B1883" s="358">
        <v>44650</v>
      </c>
      <c r="C1883" s="383">
        <v>44621</v>
      </c>
      <c r="D1883" s="360" t="s">
        <v>96</v>
      </c>
      <c r="E1883" s="360" t="s">
        <v>187</v>
      </c>
      <c r="F1883" s="361">
        <v>4222.3599999999997</v>
      </c>
      <c r="G1883" s="360" t="s">
        <v>531</v>
      </c>
      <c r="H1883" s="360" t="s">
        <v>119</v>
      </c>
      <c r="I1883" s="364" t="s">
        <v>530</v>
      </c>
      <c r="J1883" s="363" t="s">
        <v>609</v>
      </c>
      <c r="K1883" s="364" t="s">
        <v>420</v>
      </c>
      <c r="L1883" s="363">
        <v>2022534</v>
      </c>
      <c r="M1883" s="382">
        <v>44649</v>
      </c>
      <c r="N1883" s="70">
        <f t="shared" si="158"/>
        <v>3</v>
      </c>
      <c r="O1883" s="70">
        <f t="shared" si="159"/>
        <v>3</v>
      </c>
      <c r="P1883" s="135" t="str">
        <f t="shared" si="160"/>
        <v>Gastos_com_Pessoal</v>
      </c>
    </row>
    <row r="1884" spans="1:16" ht="48" x14ac:dyDescent="0.2">
      <c r="A1884" s="374">
        <f t="shared" si="157"/>
        <v>1881</v>
      </c>
      <c r="B1884" s="358">
        <v>44650</v>
      </c>
      <c r="C1884" s="383">
        <v>44621</v>
      </c>
      <c r="D1884" s="360" t="s">
        <v>96</v>
      </c>
      <c r="E1884" s="360" t="s">
        <v>187</v>
      </c>
      <c r="F1884" s="361">
        <v>4222.3599999999997</v>
      </c>
      <c r="G1884" s="360" t="s">
        <v>531</v>
      </c>
      <c r="H1884" s="360" t="s">
        <v>119</v>
      </c>
      <c r="I1884" s="364" t="s">
        <v>530</v>
      </c>
      <c r="J1884" s="363" t="s">
        <v>609</v>
      </c>
      <c r="K1884" s="364" t="s">
        <v>420</v>
      </c>
      <c r="L1884" s="363">
        <v>2022535</v>
      </c>
      <c r="M1884" s="382">
        <v>44649</v>
      </c>
      <c r="N1884" s="70">
        <f t="shared" si="158"/>
        <v>3</v>
      </c>
      <c r="O1884" s="70">
        <f t="shared" si="159"/>
        <v>3</v>
      </c>
      <c r="P1884" s="135" t="str">
        <f t="shared" si="160"/>
        <v>Gastos_com_Pessoal</v>
      </c>
    </row>
    <row r="1885" spans="1:16" ht="48" x14ac:dyDescent="0.2">
      <c r="A1885" s="374">
        <f t="shared" si="157"/>
        <v>1882</v>
      </c>
      <c r="B1885" s="358">
        <v>44650</v>
      </c>
      <c r="C1885" s="383">
        <v>44621</v>
      </c>
      <c r="D1885" s="360" t="s">
        <v>96</v>
      </c>
      <c r="E1885" s="360" t="s">
        <v>187</v>
      </c>
      <c r="F1885" s="361">
        <v>2799.5</v>
      </c>
      <c r="G1885" s="360" t="s">
        <v>531</v>
      </c>
      <c r="H1885" s="360" t="s">
        <v>119</v>
      </c>
      <c r="I1885" s="364" t="s">
        <v>530</v>
      </c>
      <c r="J1885" s="363" t="s">
        <v>609</v>
      </c>
      <c r="K1885" s="364" t="s">
        <v>420</v>
      </c>
      <c r="L1885" s="363">
        <v>2022537</v>
      </c>
      <c r="M1885" s="382">
        <v>44649</v>
      </c>
      <c r="N1885" s="70">
        <f t="shared" si="158"/>
        <v>3</v>
      </c>
      <c r="O1885" s="70">
        <f t="shared" si="159"/>
        <v>3</v>
      </c>
      <c r="P1885" s="135" t="str">
        <f t="shared" si="160"/>
        <v>Gastos_com_Pessoal</v>
      </c>
    </row>
    <row r="1886" spans="1:16" ht="48" x14ac:dyDescent="0.2">
      <c r="A1886" s="374">
        <f t="shared" si="157"/>
        <v>1883</v>
      </c>
      <c r="B1886" s="358">
        <v>44650</v>
      </c>
      <c r="C1886" s="383">
        <v>44621</v>
      </c>
      <c r="D1886" s="360" t="s">
        <v>96</v>
      </c>
      <c r="E1886" s="360" t="s">
        <v>187</v>
      </c>
      <c r="F1886" s="361">
        <v>2799.5</v>
      </c>
      <c r="G1886" s="360" t="s">
        <v>531</v>
      </c>
      <c r="H1886" s="360" t="s">
        <v>119</v>
      </c>
      <c r="I1886" s="364" t="s">
        <v>530</v>
      </c>
      <c r="J1886" s="363" t="s">
        <v>609</v>
      </c>
      <c r="K1886" s="364" t="s">
        <v>420</v>
      </c>
      <c r="L1886" s="363">
        <v>2022536</v>
      </c>
      <c r="M1886" s="382">
        <v>44649</v>
      </c>
      <c r="N1886" s="70">
        <f t="shared" si="158"/>
        <v>3</v>
      </c>
      <c r="O1886" s="70">
        <f t="shared" si="159"/>
        <v>3</v>
      </c>
      <c r="P1886" s="135" t="str">
        <f t="shared" si="160"/>
        <v>Gastos_com_Pessoal</v>
      </c>
    </row>
    <row r="1887" spans="1:16" ht="36" x14ac:dyDescent="0.2">
      <c r="A1887" s="374">
        <f t="shared" si="157"/>
        <v>1884</v>
      </c>
      <c r="B1887" s="358">
        <v>44650</v>
      </c>
      <c r="C1887" s="383">
        <v>44621</v>
      </c>
      <c r="D1887" s="360" t="s">
        <v>107</v>
      </c>
      <c r="E1887" s="360" t="s">
        <v>334</v>
      </c>
      <c r="F1887" s="361">
        <v>60</v>
      </c>
      <c r="G1887" s="360" t="s">
        <v>2290</v>
      </c>
      <c r="H1887" s="360" t="s">
        <v>132</v>
      </c>
      <c r="I1887" s="364" t="s">
        <v>2291</v>
      </c>
      <c r="J1887" s="363" t="s">
        <v>629</v>
      </c>
      <c r="K1887" s="364" t="s">
        <v>1235</v>
      </c>
      <c r="L1887" s="363">
        <v>362673824</v>
      </c>
      <c r="M1887" s="382">
        <v>44650</v>
      </c>
      <c r="N1887" s="70">
        <f t="shared" si="158"/>
        <v>3</v>
      </c>
      <c r="O1887" s="70">
        <f t="shared" si="159"/>
        <v>3</v>
      </c>
      <c r="P1887" s="135" t="str">
        <f t="shared" si="160"/>
        <v>Gastos_Gerais</v>
      </c>
    </row>
    <row r="1888" spans="1:16" ht="36" x14ac:dyDescent="0.2">
      <c r="A1888" s="374">
        <f t="shared" si="157"/>
        <v>1885</v>
      </c>
      <c r="B1888" s="358">
        <v>44650</v>
      </c>
      <c r="C1888" s="383">
        <v>44621</v>
      </c>
      <c r="D1888" s="360" t="s">
        <v>107</v>
      </c>
      <c r="E1888" s="360" t="s">
        <v>334</v>
      </c>
      <c r="F1888" s="361">
        <v>60</v>
      </c>
      <c r="G1888" s="360" t="s">
        <v>2290</v>
      </c>
      <c r="H1888" s="360" t="s">
        <v>131</v>
      </c>
      <c r="I1888" s="364" t="s">
        <v>2292</v>
      </c>
      <c r="J1888" s="363" t="s">
        <v>629</v>
      </c>
      <c r="K1888" s="364" t="s">
        <v>1235</v>
      </c>
      <c r="L1888" s="363">
        <v>362673824</v>
      </c>
      <c r="M1888" s="382">
        <v>44650</v>
      </c>
      <c r="N1888" s="70">
        <f t="shared" si="158"/>
        <v>3</v>
      </c>
      <c r="O1888" s="70">
        <f t="shared" si="159"/>
        <v>3</v>
      </c>
      <c r="P1888" s="135" t="str">
        <f t="shared" si="160"/>
        <v>Gastos_Gerais</v>
      </c>
    </row>
    <row r="1889" spans="1:16" ht="36" x14ac:dyDescent="0.2">
      <c r="A1889" s="374">
        <f t="shared" si="157"/>
        <v>1886</v>
      </c>
      <c r="B1889" s="358">
        <v>44650</v>
      </c>
      <c r="C1889" s="383">
        <v>44621</v>
      </c>
      <c r="D1889" s="360" t="s">
        <v>107</v>
      </c>
      <c r="E1889" s="360" t="s">
        <v>332</v>
      </c>
      <c r="F1889" s="361">
        <v>71.7</v>
      </c>
      <c r="G1889" s="360" t="s">
        <v>2299</v>
      </c>
      <c r="H1889" s="360" t="s">
        <v>132</v>
      </c>
      <c r="I1889" s="364" t="s">
        <v>2291</v>
      </c>
      <c r="J1889" s="363" t="s">
        <v>629</v>
      </c>
      <c r="K1889" s="364" t="s">
        <v>1235</v>
      </c>
      <c r="L1889" s="363">
        <v>362673824</v>
      </c>
      <c r="M1889" s="382">
        <v>44650</v>
      </c>
      <c r="N1889" s="70">
        <f t="shared" si="158"/>
        <v>3</v>
      </c>
      <c r="O1889" s="70">
        <f t="shared" si="159"/>
        <v>3</v>
      </c>
      <c r="P1889" s="135" t="str">
        <f t="shared" si="160"/>
        <v>Gastos_Gerais</v>
      </c>
    </row>
    <row r="1890" spans="1:16" ht="36" x14ac:dyDescent="0.2">
      <c r="A1890" s="374">
        <f t="shared" si="157"/>
        <v>1887</v>
      </c>
      <c r="B1890" s="358">
        <v>44650</v>
      </c>
      <c r="C1890" s="383">
        <v>44621</v>
      </c>
      <c r="D1890" s="360" t="s">
        <v>107</v>
      </c>
      <c r="E1890" s="360" t="s">
        <v>332</v>
      </c>
      <c r="F1890" s="361">
        <v>13.46</v>
      </c>
      <c r="G1890" s="360" t="s">
        <v>2303</v>
      </c>
      <c r="H1890" s="360" t="s">
        <v>131</v>
      </c>
      <c r="I1890" s="364" t="s">
        <v>2292</v>
      </c>
      <c r="J1890" s="363" t="s">
        <v>629</v>
      </c>
      <c r="K1890" s="364" t="s">
        <v>1235</v>
      </c>
      <c r="L1890" s="363">
        <v>362673824</v>
      </c>
      <c r="M1890" s="382">
        <v>44650</v>
      </c>
      <c r="N1890" s="70">
        <f t="shared" si="158"/>
        <v>3</v>
      </c>
      <c r="O1890" s="70">
        <f t="shared" si="159"/>
        <v>3</v>
      </c>
      <c r="P1890" s="135" t="str">
        <f t="shared" si="160"/>
        <v>Gastos_Gerais</v>
      </c>
    </row>
    <row r="1891" spans="1:16" ht="25.5" x14ac:dyDescent="0.2">
      <c r="A1891" s="374">
        <f t="shared" si="157"/>
        <v>1888</v>
      </c>
      <c r="B1891" s="358">
        <v>44650</v>
      </c>
      <c r="C1891" s="383">
        <v>44621</v>
      </c>
      <c r="D1891" s="360" t="s">
        <v>107</v>
      </c>
      <c r="E1891" s="360" t="s">
        <v>358</v>
      </c>
      <c r="F1891" s="361">
        <v>109.63</v>
      </c>
      <c r="G1891" s="360" t="s">
        <v>2153</v>
      </c>
      <c r="H1891" s="360" t="s">
        <v>132</v>
      </c>
      <c r="I1891" s="364" t="s">
        <v>2636</v>
      </c>
      <c r="J1891" s="363" t="s">
        <v>609</v>
      </c>
      <c r="K1891" s="364" t="s">
        <v>420</v>
      </c>
      <c r="L1891" s="363">
        <v>9815</v>
      </c>
      <c r="M1891" s="382">
        <v>44649</v>
      </c>
      <c r="N1891" s="70">
        <f t="shared" si="158"/>
        <v>3</v>
      </c>
      <c r="O1891" s="70">
        <f t="shared" si="159"/>
        <v>3</v>
      </c>
      <c r="P1891" s="135" t="str">
        <f t="shared" si="160"/>
        <v>Gastos_Gerais</v>
      </c>
    </row>
    <row r="1892" spans="1:16" ht="25.5" x14ac:dyDescent="0.2">
      <c r="A1892" s="374">
        <f t="shared" si="157"/>
        <v>1889</v>
      </c>
      <c r="B1892" s="358">
        <v>44650</v>
      </c>
      <c r="C1892" s="383">
        <v>44621</v>
      </c>
      <c r="D1892" s="360" t="s">
        <v>107</v>
      </c>
      <c r="E1892" s="360" t="s">
        <v>358</v>
      </c>
      <c r="F1892" s="361">
        <v>375.08</v>
      </c>
      <c r="G1892" s="360" t="s">
        <v>2453</v>
      </c>
      <c r="H1892" s="360" t="s">
        <v>121</v>
      </c>
      <c r="I1892" s="364" t="s">
        <v>701</v>
      </c>
      <c r="J1892" s="363" t="s">
        <v>609</v>
      </c>
      <c r="K1892" s="364" t="s">
        <v>420</v>
      </c>
      <c r="L1892" s="363">
        <v>57</v>
      </c>
      <c r="M1892" s="382">
        <v>44643</v>
      </c>
      <c r="N1892" s="70">
        <f t="shared" si="158"/>
        <v>3</v>
      </c>
      <c r="O1892" s="70">
        <f t="shared" si="159"/>
        <v>3</v>
      </c>
      <c r="P1892" s="135" t="str">
        <f t="shared" si="160"/>
        <v>Gastos_Gerais</v>
      </c>
    </row>
    <row r="1893" spans="1:16" ht="25.5" x14ac:dyDescent="0.2">
      <c r="A1893" s="374">
        <f t="shared" si="157"/>
        <v>1890</v>
      </c>
      <c r="B1893" s="358">
        <v>44651</v>
      </c>
      <c r="C1893" s="383">
        <v>44621</v>
      </c>
      <c r="D1893" s="360" t="s">
        <v>107</v>
      </c>
      <c r="E1893" s="360" t="s">
        <v>358</v>
      </c>
      <c r="F1893" s="361">
        <v>395</v>
      </c>
      <c r="G1893" s="360" t="s">
        <v>2637</v>
      </c>
      <c r="H1893" s="360" t="s">
        <v>132</v>
      </c>
      <c r="I1893" s="364" t="s">
        <v>1893</v>
      </c>
      <c r="J1893" s="363" t="s">
        <v>609</v>
      </c>
      <c r="K1893" s="364" t="s">
        <v>420</v>
      </c>
      <c r="L1893" s="363">
        <v>54291</v>
      </c>
      <c r="M1893" s="382">
        <v>44642</v>
      </c>
      <c r="N1893" s="70">
        <f t="shared" si="158"/>
        <v>3</v>
      </c>
      <c r="O1893" s="70">
        <f t="shared" si="159"/>
        <v>3</v>
      </c>
      <c r="P1893" s="135" t="str">
        <f t="shared" si="160"/>
        <v>Gastos_Gerais</v>
      </c>
    </row>
    <row r="1894" spans="1:16" ht="25.5" x14ac:dyDescent="0.2">
      <c r="A1894" s="374">
        <f t="shared" si="157"/>
        <v>1891</v>
      </c>
      <c r="B1894" s="358">
        <v>44651</v>
      </c>
      <c r="C1894" s="383">
        <v>44621</v>
      </c>
      <c r="D1894" s="360" t="s">
        <v>107</v>
      </c>
      <c r="E1894" s="360" t="s">
        <v>290</v>
      </c>
      <c r="F1894" s="361">
        <v>1499.5</v>
      </c>
      <c r="G1894" s="360" t="s">
        <v>1102</v>
      </c>
      <c r="H1894" s="360" t="s">
        <v>122</v>
      </c>
      <c r="I1894" s="364" t="s">
        <v>1103</v>
      </c>
      <c r="J1894" s="363" t="s">
        <v>609</v>
      </c>
      <c r="K1894" s="364" t="s">
        <v>420</v>
      </c>
      <c r="L1894" s="363">
        <v>41178</v>
      </c>
      <c r="M1894" s="382">
        <v>44624</v>
      </c>
      <c r="N1894" s="70">
        <f t="shared" si="158"/>
        <v>3</v>
      </c>
      <c r="O1894" s="70">
        <f t="shared" si="159"/>
        <v>3</v>
      </c>
      <c r="P1894" s="135" t="str">
        <f t="shared" si="160"/>
        <v>Gastos_Gerais</v>
      </c>
    </row>
    <row r="1895" spans="1:16" ht="25.5" x14ac:dyDescent="0.2">
      <c r="A1895" s="374">
        <f t="shared" si="157"/>
        <v>1892</v>
      </c>
      <c r="B1895" s="358">
        <v>44651</v>
      </c>
      <c r="C1895" s="383">
        <v>44621</v>
      </c>
      <c r="D1895" s="360" t="s">
        <v>107</v>
      </c>
      <c r="E1895" s="360" t="s">
        <v>350</v>
      </c>
      <c r="F1895" s="361">
        <v>128</v>
      </c>
      <c r="G1895" s="360" t="s">
        <v>350</v>
      </c>
      <c r="H1895" s="360" t="s">
        <v>130</v>
      </c>
      <c r="I1895" s="364" t="s">
        <v>2638</v>
      </c>
      <c r="J1895" s="363" t="s">
        <v>609</v>
      </c>
      <c r="K1895" s="364" t="s">
        <v>420</v>
      </c>
      <c r="L1895" s="363">
        <v>328</v>
      </c>
      <c r="M1895" s="382">
        <v>44651</v>
      </c>
      <c r="N1895" s="70">
        <f t="shared" si="158"/>
        <v>3</v>
      </c>
      <c r="O1895" s="70">
        <f t="shared" si="159"/>
        <v>3</v>
      </c>
      <c r="P1895" s="135" t="str">
        <f t="shared" si="160"/>
        <v>Gastos_Gerais</v>
      </c>
    </row>
    <row r="1896" spans="1:16" ht="38.25" x14ac:dyDescent="0.2">
      <c r="A1896" s="374">
        <f t="shared" si="157"/>
        <v>1893</v>
      </c>
      <c r="B1896" s="358">
        <v>44651</v>
      </c>
      <c r="C1896" s="383">
        <v>44621</v>
      </c>
      <c r="D1896" s="360" t="s">
        <v>109</v>
      </c>
      <c r="E1896" s="360" t="s">
        <v>385</v>
      </c>
      <c r="F1896" s="361">
        <v>310</v>
      </c>
      <c r="G1896" s="360" t="s">
        <v>2639</v>
      </c>
      <c r="H1896" s="360" t="s">
        <v>126</v>
      </c>
      <c r="I1896" s="364" t="s">
        <v>509</v>
      </c>
      <c r="J1896" s="363" t="s">
        <v>609</v>
      </c>
      <c r="K1896" s="364" t="s">
        <v>420</v>
      </c>
      <c r="L1896" s="363">
        <v>152392</v>
      </c>
      <c r="M1896" s="382">
        <v>44648</v>
      </c>
      <c r="N1896" s="70">
        <f t="shared" si="158"/>
        <v>3</v>
      </c>
      <c r="O1896" s="70">
        <f t="shared" si="159"/>
        <v>3</v>
      </c>
      <c r="P1896" s="135" t="str">
        <f t="shared" si="160"/>
        <v>Aquisição_de_Bens_Permanentes</v>
      </c>
    </row>
    <row r="1897" spans="1:16" ht="36" x14ac:dyDescent="0.2">
      <c r="A1897" s="374">
        <f t="shared" si="157"/>
        <v>1894</v>
      </c>
      <c r="B1897" s="358">
        <v>44651</v>
      </c>
      <c r="C1897" s="383">
        <v>44621</v>
      </c>
      <c r="D1897" s="360" t="s">
        <v>107</v>
      </c>
      <c r="E1897" s="360" t="s">
        <v>334</v>
      </c>
      <c r="F1897" s="361">
        <v>600</v>
      </c>
      <c r="G1897" s="360" t="s">
        <v>2640</v>
      </c>
      <c r="H1897" s="360" t="s">
        <v>120</v>
      </c>
      <c r="I1897" s="364" t="s">
        <v>1308</v>
      </c>
      <c r="J1897" s="363" t="s">
        <v>629</v>
      </c>
      <c r="K1897" s="364" t="s">
        <v>1235</v>
      </c>
      <c r="L1897" s="363">
        <v>562769253</v>
      </c>
      <c r="M1897" s="382">
        <v>44651</v>
      </c>
      <c r="N1897" s="70">
        <f t="shared" si="158"/>
        <v>3</v>
      </c>
      <c r="O1897" s="70">
        <f t="shared" si="159"/>
        <v>3</v>
      </c>
      <c r="P1897" s="135" t="str">
        <f t="shared" si="160"/>
        <v>Gastos_Gerais</v>
      </c>
    </row>
    <row r="1898" spans="1:16" ht="36" x14ac:dyDescent="0.2">
      <c r="A1898" s="374">
        <f t="shared" si="157"/>
        <v>1895</v>
      </c>
      <c r="B1898" s="358">
        <v>44651</v>
      </c>
      <c r="C1898" s="383">
        <v>44621</v>
      </c>
      <c r="D1898" s="360" t="s">
        <v>107</v>
      </c>
      <c r="E1898" s="360" t="s">
        <v>334</v>
      </c>
      <c r="F1898" s="361">
        <v>600</v>
      </c>
      <c r="G1898" s="360" t="s">
        <v>2641</v>
      </c>
      <c r="H1898" s="360" t="s">
        <v>120</v>
      </c>
      <c r="I1898" s="364" t="s">
        <v>2019</v>
      </c>
      <c r="J1898" s="363" t="s">
        <v>629</v>
      </c>
      <c r="K1898" s="364" t="s">
        <v>1235</v>
      </c>
      <c r="L1898" s="363">
        <v>562769253</v>
      </c>
      <c r="M1898" s="382">
        <v>44651</v>
      </c>
      <c r="N1898" s="70">
        <f t="shared" si="158"/>
        <v>3</v>
      </c>
      <c r="O1898" s="70">
        <f t="shared" si="159"/>
        <v>3</v>
      </c>
      <c r="P1898" s="135" t="str">
        <f t="shared" si="160"/>
        <v>Gastos_Gerais</v>
      </c>
    </row>
    <row r="1899" spans="1:16" ht="25.5" x14ac:dyDescent="0.2">
      <c r="A1899" s="374">
        <f t="shared" si="157"/>
        <v>1896</v>
      </c>
      <c r="B1899" s="358">
        <v>44651</v>
      </c>
      <c r="C1899" s="383">
        <v>44621</v>
      </c>
      <c r="D1899" s="360" t="s">
        <v>96</v>
      </c>
      <c r="E1899" s="360" t="s">
        <v>179</v>
      </c>
      <c r="F1899" s="361">
        <v>261.31</v>
      </c>
      <c r="G1899" s="360" t="s">
        <v>851</v>
      </c>
      <c r="H1899" s="360" t="s">
        <v>588</v>
      </c>
      <c r="I1899" s="364" t="s">
        <v>2642</v>
      </c>
      <c r="J1899" s="363" t="s">
        <v>629</v>
      </c>
      <c r="K1899" s="364" t="s">
        <v>1235</v>
      </c>
      <c r="L1899" s="363">
        <v>562769253</v>
      </c>
      <c r="M1899" s="382">
        <v>44651</v>
      </c>
      <c r="N1899" s="70">
        <f t="shared" si="158"/>
        <v>3</v>
      </c>
      <c r="O1899" s="70">
        <f t="shared" si="159"/>
        <v>3</v>
      </c>
      <c r="P1899" s="135" t="str">
        <f t="shared" si="160"/>
        <v>Gastos_com_Pessoal</v>
      </c>
    </row>
    <row r="1900" spans="1:16" ht="25.5" x14ac:dyDescent="0.2">
      <c r="A1900" s="374">
        <f t="shared" si="157"/>
        <v>1897</v>
      </c>
      <c r="B1900" s="358">
        <v>44651</v>
      </c>
      <c r="C1900" s="383">
        <v>44621</v>
      </c>
      <c r="D1900" s="360" t="s">
        <v>96</v>
      </c>
      <c r="E1900" s="360" t="s">
        <v>181</v>
      </c>
      <c r="F1900" s="361">
        <v>988.81</v>
      </c>
      <c r="G1900" s="360" t="s">
        <v>758</v>
      </c>
      <c r="H1900" s="360" t="s">
        <v>588</v>
      </c>
      <c r="I1900" s="364" t="s">
        <v>2642</v>
      </c>
      <c r="J1900" s="363" t="s">
        <v>629</v>
      </c>
      <c r="K1900" s="364" t="s">
        <v>1235</v>
      </c>
      <c r="L1900" s="363">
        <v>562769253</v>
      </c>
      <c r="M1900" s="382">
        <v>44651</v>
      </c>
      <c r="N1900" s="70">
        <f t="shared" si="158"/>
        <v>3</v>
      </c>
      <c r="O1900" s="70">
        <f t="shared" si="159"/>
        <v>3</v>
      </c>
      <c r="P1900" s="135" t="str">
        <f t="shared" si="160"/>
        <v>Gastos_com_Pessoal</v>
      </c>
    </row>
    <row r="1901" spans="1:16" ht="25.5" x14ac:dyDescent="0.2">
      <c r="A1901" s="374">
        <f t="shared" si="157"/>
        <v>1898</v>
      </c>
      <c r="B1901" s="358">
        <v>44651</v>
      </c>
      <c r="C1901" s="383">
        <v>44621</v>
      </c>
      <c r="D1901" s="360" t="s">
        <v>96</v>
      </c>
      <c r="E1901" s="360" t="s">
        <v>183</v>
      </c>
      <c r="F1901" s="361">
        <v>329.6</v>
      </c>
      <c r="G1901" s="360" t="s">
        <v>760</v>
      </c>
      <c r="H1901" s="360" t="s">
        <v>588</v>
      </c>
      <c r="I1901" s="364" t="s">
        <v>2642</v>
      </c>
      <c r="J1901" s="363" t="s">
        <v>629</v>
      </c>
      <c r="K1901" s="364" t="s">
        <v>1235</v>
      </c>
      <c r="L1901" s="363">
        <v>562769253</v>
      </c>
      <c r="M1901" s="382">
        <v>44651</v>
      </c>
      <c r="N1901" s="70">
        <f t="shared" si="158"/>
        <v>3</v>
      </c>
      <c r="O1901" s="70">
        <f t="shared" si="159"/>
        <v>3</v>
      </c>
      <c r="P1901" s="135" t="str">
        <f t="shared" si="160"/>
        <v>Gastos_com_Pessoal</v>
      </c>
    </row>
    <row r="1902" spans="1:16" ht="36" x14ac:dyDescent="0.2">
      <c r="A1902" s="374">
        <f t="shared" si="157"/>
        <v>1899</v>
      </c>
      <c r="B1902" s="358">
        <v>44651</v>
      </c>
      <c r="C1902" s="383">
        <v>44621</v>
      </c>
      <c r="D1902" s="360" t="s">
        <v>96</v>
      </c>
      <c r="E1902" s="360" t="s">
        <v>185</v>
      </c>
      <c r="F1902" s="361">
        <v>848.71</v>
      </c>
      <c r="G1902" s="360" t="s">
        <v>761</v>
      </c>
      <c r="H1902" s="360" t="s">
        <v>588</v>
      </c>
      <c r="I1902" s="364" t="s">
        <v>2642</v>
      </c>
      <c r="J1902" s="363" t="s">
        <v>629</v>
      </c>
      <c r="K1902" s="364" t="s">
        <v>1235</v>
      </c>
      <c r="L1902" s="363">
        <v>562769253</v>
      </c>
      <c r="M1902" s="382">
        <v>44651</v>
      </c>
      <c r="N1902" s="70">
        <f t="shared" si="158"/>
        <v>3</v>
      </c>
      <c r="O1902" s="70">
        <f t="shared" si="159"/>
        <v>3</v>
      </c>
      <c r="P1902" s="135" t="str">
        <f t="shared" si="160"/>
        <v>Gastos_com_Pessoal</v>
      </c>
    </row>
    <row r="1903" spans="1:16" ht="25.5" x14ac:dyDescent="0.2">
      <c r="A1903" s="374">
        <f t="shared" si="157"/>
        <v>1900</v>
      </c>
      <c r="B1903" s="358">
        <v>44651</v>
      </c>
      <c r="C1903" s="383">
        <v>44621</v>
      </c>
      <c r="D1903" s="360" t="s">
        <v>96</v>
      </c>
      <c r="E1903" s="360" t="s">
        <v>179</v>
      </c>
      <c r="F1903" s="361">
        <v>1077.0999999999999</v>
      </c>
      <c r="G1903" s="360" t="s">
        <v>851</v>
      </c>
      <c r="H1903" s="360" t="s">
        <v>126</v>
      </c>
      <c r="I1903" s="364" t="s">
        <v>2643</v>
      </c>
      <c r="J1903" s="363" t="s">
        <v>629</v>
      </c>
      <c r="K1903" s="364" t="s">
        <v>1235</v>
      </c>
      <c r="L1903" s="363">
        <v>562769253</v>
      </c>
      <c r="M1903" s="382">
        <v>44651</v>
      </c>
      <c r="N1903" s="70">
        <f t="shared" si="158"/>
        <v>3</v>
      </c>
      <c r="O1903" s="70">
        <f t="shared" si="159"/>
        <v>3</v>
      </c>
      <c r="P1903" s="135" t="str">
        <f t="shared" si="160"/>
        <v>Gastos_com_Pessoal</v>
      </c>
    </row>
    <row r="1904" spans="1:16" ht="25.5" x14ac:dyDescent="0.2">
      <c r="A1904" s="374">
        <f t="shared" si="157"/>
        <v>1901</v>
      </c>
      <c r="B1904" s="358">
        <v>44651</v>
      </c>
      <c r="C1904" s="383">
        <v>44621</v>
      </c>
      <c r="D1904" s="360" t="s">
        <v>96</v>
      </c>
      <c r="E1904" s="360" t="s">
        <v>181</v>
      </c>
      <c r="F1904" s="361">
        <v>3536.09</v>
      </c>
      <c r="G1904" s="360" t="s">
        <v>758</v>
      </c>
      <c r="H1904" s="360" t="s">
        <v>126</v>
      </c>
      <c r="I1904" s="364" t="s">
        <v>2643</v>
      </c>
      <c r="J1904" s="363" t="s">
        <v>629</v>
      </c>
      <c r="K1904" s="364" t="s">
        <v>1235</v>
      </c>
      <c r="L1904" s="363">
        <v>562769253</v>
      </c>
      <c r="M1904" s="382">
        <v>44651</v>
      </c>
      <c r="N1904" s="70">
        <f t="shared" si="158"/>
        <v>3</v>
      </c>
      <c r="O1904" s="70">
        <f t="shared" si="159"/>
        <v>3</v>
      </c>
      <c r="P1904" s="135" t="str">
        <f t="shared" si="160"/>
        <v>Gastos_com_Pessoal</v>
      </c>
    </row>
    <row r="1905" spans="1:16" ht="25.5" x14ac:dyDescent="0.2">
      <c r="A1905" s="374">
        <f t="shared" ref="A1905:A1966" si="161">IF(B1905="","",ROW()-ROW($A$3))</f>
        <v>1902</v>
      </c>
      <c r="B1905" s="358">
        <v>44651</v>
      </c>
      <c r="C1905" s="383">
        <v>44621</v>
      </c>
      <c r="D1905" s="360" t="s">
        <v>96</v>
      </c>
      <c r="E1905" s="360" t="s">
        <v>183</v>
      </c>
      <c r="F1905" s="361">
        <v>1178.69</v>
      </c>
      <c r="G1905" s="360" t="s">
        <v>760</v>
      </c>
      <c r="H1905" s="360" t="s">
        <v>126</v>
      </c>
      <c r="I1905" s="364" t="s">
        <v>2643</v>
      </c>
      <c r="J1905" s="363" t="s">
        <v>629</v>
      </c>
      <c r="K1905" s="364" t="s">
        <v>1235</v>
      </c>
      <c r="L1905" s="363">
        <v>562769253</v>
      </c>
      <c r="M1905" s="382">
        <v>44651</v>
      </c>
      <c r="N1905" s="70">
        <f t="shared" si="158"/>
        <v>3</v>
      </c>
      <c r="O1905" s="70">
        <f t="shared" si="159"/>
        <v>3</v>
      </c>
      <c r="P1905" s="135" t="str">
        <f t="shared" si="160"/>
        <v>Gastos_com_Pessoal</v>
      </c>
    </row>
    <row r="1906" spans="1:16" ht="36" x14ac:dyDescent="0.2">
      <c r="A1906" s="374">
        <f t="shared" si="161"/>
        <v>1903</v>
      </c>
      <c r="B1906" s="358">
        <v>44651</v>
      </c>
      <c r="C1906" s="383">
        <v>44621</v>
      </c>
      <c r="D1906" s="360" t="s">
        <v>96</v>
      </c>
      <c r="E1906" s="360" t="s">
        <v>185</v>
      </c>
      <c r="F1906" s="361">
        <v>5609.69</v>
      </c>
      <c r="G1906" s="360" t="s">
        <v>761</v>
      </c>
      <c r="H1906" s="360" t="s">
        <v>126</v>
      </c>
      <c r="I1906" s="364" t="s">
        <v>2643</v>
      </c>
      <c r="J1906" s="363" t="s">
        <v>629</v>
      </c>
      <c r="K1906" s="364" t="s">
        <v>1235</v>
      </c>
      <c r="L1906" s="363">
        <v>562769253</v>
      </c>
      <c r="M1906" s="382">
        <v>44651</v>
      </c>
      <c r="N1906" s="70">
        <f t="shared" si="158"/>
        <v>3</v>
      </c>
      <c r="O1906" s="70">
        <f t="shared" si="159"/>
        <v>3</v>
      </c>
      <c r="P1906" s="135" t="str">
        <f t="shared" si="160"/>
        <v>Gastos_com_Pessoal</v>
      </c>
    </row>
    <row r="1907" spans="1:16" ht="25.5" x14ac:dyDescent="0.2">
      <c r="A1907" s="374">
        <f t="shared" si="161"/>
        <v>1904</v>
      </c>
      <c r="B1907" s="358">
        <v>44651</v>
      </c>
      <c r="C1907" s="383">
        <v>44621</v>
      </c>
      <c r="D1907" s="360" t="s">
        <v>96</v>
      </c>
      <c r="E1907" s="360" t="s">
        <v>179</v>
      </c>
      <c r="F1907" s="361">
        <v>2398.65</v>
      </c>
      <c r="G1907" s="360" t="s">
        <v>851</v>
      </c>
      <c r="H1907" s="360" t="s">
        <v>128</v>
      </c>
      <c r="I1907" s="364" t="s">
        <v>2644</v>
      </c>
      <c r="J1907" s="363" t="s">
        <v>629</v>
      </c>
      <c r="K1907" s="364" t="s">
        <v>1235</v>
      </c>
      <c r="L1907" s="363">
        <v>562769253</v>
      </c>
      <c r="M1907" s="382">
        <v>44651</v>
      </c>
      <c r="N1907" s="70">
        <f t="shared" si="158"/>
        <v>3</v>
      </c>
      <c r="O1907" s="70">
        <f t="shared" si="159"/>
        <v>3</v>
      </c>
      <c r="P1907" s="135" t="str">
        <f t="shared" si="160"/>
        <v>Gastos_com_Pessoal</v>
      </c>
    </row>
    <row r="1908" spans="1:16" ht="25.5" x14ac:dyDescent="0.2">
      <c r="A1908" s="374">
        <f t="shared" si="161"/>
        <v>1905</v>
      </c>
      <c r="B1908" s="358">
        <v>44651</v>
      </c>
      <c r="C1908" s="383">
        <v>44621</v>
      </c>
      <c r="D1908" s="360" t="s">
        <v>96</v>
      </c>
      <c r="E1908" s="360" t="s">
        <v>181</v>
      </c>
      <c r="F1908" s="361">
        <v>4797.29</v>
      </c>
      <c r="G1908" s="360" t="s">
        <v>758</v>
      </c>
      <c r="H1908" s="360" t="s">
        <v>128</v>
      </c>
      <c r="I1908" s="364" t="s">
        <v>2644</v>
      </c>
      <c r="J1908" s="363" t="s">
        <v>629</v>
      </c>
      <c r="K1908" s="364" t="s">
        <v>1235</v>
      </c>
      <c r="L1908" s="363">
        <v>562769253</v>
      </c>
      <c r="M1908" s="382">
        <v>44651</v>
      </c>
      <c r="N1908" s="70">
        <f t="shared" si="158"/>
        <v>3</v>
      </c>
      <c r="O1908" s="70">
        <f t="shared" si="159"/>
        <v>3</v>
      </c>
      <c r="P1908" s="135" t="str">
        <f t="shared" si="160"/>
        <v>Gastos_com_Pessoal</v>
      </c>
    </row>
    <row r="1909" spans="1:16" ht="25.5" x14ac:dyDescent="0.2">
      <c r="A1909" s="374">
        <f t="shared" si="161"/>
        <v>1906</v>
      </c>
      <c r="B1909" s="358">
        <v>44651</v>
      </c>
      <c r="C1909" s="383">
        <v>44621</v>
      </c>
      <c r="D1909" s="360" t="s">
        <v>96</v>
      </c>
      <c r="E1909" s="360" t="s">
        <v>183</v>
      </c>
      <c r="F1909" s="361">
        <v>1599.1</v>
      </c>
      <c r="G1909" s="360" t="s">
        <v>760</v>
      </c>
      <c r="H1909" s="360" t="s">
        <v>128</v>
      </c>
      <c r="I1909" s="364" t="s">
        <v>2644</v>
      </c>
      <c r="J1909" s="363" t="s">
        <v>629</v>
      </c>
      <c r="K1909" s="364" t="s">
        <v>1235</v>
      </c>
      <c r="L1909" s="363">
        <v>562769253</v>
      </c>
      <c r="M1909" s="382">
        <v>44651</v>
      </c>
      <c r="N1909" s="70">
        <f t="shared" si="158"/>
        <v>3</v>
      </c>
      <c r="O1909" s="70">
        <f t="shared" si="159"/>
        <v>3</v>
      </c>
      <c r="P1909" s="135" t="str">
        <f t="shared" si="160"/>
        <v>Gastos_com_Pessoal</v>
      </c>
    </row>
    <row r="1910" spans="1:16" ht="36" x14ac:dyDescent="0.2">
      <c r="A1910" s="374">
        <f t="shared" si="161"/>
        <v>1907</v>
      </c>
      <c r="B1910" s="358">
        <v>44651</v>
      </c>
      <c r="C1910" s="383">
        <v>44621</v>
      </c>
      <c r="D1910" s="360" t="s">
        <v>96</v>
      </c>
      <c r="E1910" s="360" t="s">
        <v>185</v>
      </c>
      <c r="F1910" s="361">
        <v>11091.92</v>
      </c>
      <c r="G1910" s="360" t="s">
        <v>761</v>
      </c>
      <c r="H1910" s="360" t="s">
        <v>128</v>
      </c>
      <c r="I1910" s="364" t="s">
        <v>2644</v>
      </c>
      <c r="J1910" s="363" t="s">
        <v>629</v>
      </c>
      <c r="K1910" s="364" t="s">
        <v>1235</v>
      </c>
      <c r="L1910" s="363">
        <v>562769253</v>
      </c>
      <c r="M1910" s="382">
        <v>44651</v>
      </c>
      <c r="N1910" s="70">
        <f t="shared" si="158"/>
        <v>3</v>
      </c>
      <c r="O1910" s="70">
        <f t="shared" si="159"/>
        <v>3</v>
      </c>
      <c r="P1910" s="135" t="str">
        <f t="shared" si="160"/>
        <v>Gastos_com_Pessoal</v>
      </c>
    </row>
    <row r="1911" spans="1:16" ht="25.5" x14ac:dyDescent="0.2">
      <c r="A1911" s="374">
        <f t="shared" si="161"/>
        <v>1908</v>
      </c>
      <c r="B1911" s="358">
        <v>44651</v>
      </c>
      <c r="C1911" s="383">
        <v>44621</v>
      </c>
      <c r="D1911" s="360" t="s">
        <v>107</v>
      </c>
      <c r="E1911" s="360" t="s">
        <v>334</v>
      </c>
      <c r="F1911" s="361">
        <v>11.6</v>
      </c>
      <c r="G1911" s="360" t="s">
        <v>2645</v>
      </c>
      <c r="H1911" s="360" t="s">
        <v>124</v>
      </c>
      <c r="I1911" s="364" t="s">
        <v>2646</v>
      </c>
      <c r="J1911" s="363" t="s">
        <v>629</v>
      </c>
      <c r="K1911" s="364" t="s">
        <v>1235</v>
      </c>
      <c r="L1911" s="363">
        <v>562834821</v>
      </c>
      <c r="M1911" s="382">
        <v>44651</v>
      </c>
      <c r="N1911" s="70">
        <f t="shared" si="158"/>
        <v>3</v>
      </c>
      <c r="O1911" s="70">
        <f t="shared" si="159"/>
        <v>3</v>
      </c>
      <c r="P1911" s="135" t="str">
        <f t="shared" si="160"/>
        <v>Gastos_Gerais</v>
      </c>
    </row>
    <row r="1912" spans="1:16" ht="25.5" x14ac:dyDescent="0.2">
      <c r="A1912" s="374">
        <f t="shared" si="161"/>
        <v>1909</v>
      </c>
      <c r="B1912" s="358">
        <v>44651</v>
      </c>
      <c r="C1912" s="383">
        <v>44621</v>
      </c>
      <c r="D1912" s="360" t="s">
        <v>96</v>
      </c>
      <c r="E1912" s="360" t="s">
        <v>183</v>
      </c>
      <c r="F1912" s="361">
        <v>842.12</v>
      </c>
      <c r="G1912" s="360" t="s">
        <v>2647</v>
      </c>
      <c r="H1912" s="360" t="s">
        <v>130</v>
      </c>
      <c r="I1912" s="364" t="s">
        <v>2648</v>
      </c>
      <c r="J1912" s="363" t="s">
        <v>629</v>
      </c>
      <c r="K1912" s="364" t="s">
        <v>1235</v>
      </c>
      <c r="L1912" s="363">
        <v>962762303</v>
      </c>
      <c r="M1912" s="382">
        <v>44651</v>
      </c>
      <c r="N1912" s="70">
        <f t="shared" si="158"/>
        <v>3</v>
      </c>
      <c r="O1912" s="70">
        <f t="shared" si="159"/>
        <v>3</v>
      </c>
      <c r="P1912" s="135" t="str">
        <f t="shared" si="160"/>
        <v>Gastos_com_Pessoal</v>
      </c>
    </row>
    <row r="1913" spans="1:16" ht="25.5" x14ac:dyDescent="0.2">
      <c r="A1913" s="374">
        <f t="shared" si="161"/>
        <v>1910</v>
      </c>
      <c r="B1913" s="358">
        <v>44651</v>
      </c>
      <c r="C1913" s="383">
        <v>44621</v>
      </c>
      <c r="D1913" s="360" t="s">
        <v>96</v>
      </c>
      <c r="E1913" s="360" t="s">
        <v>181</v>
      </c>
      <c r="F1913" s="361">
        <v>2375.79</v>
      </c>
      <c r="G1913" s="360" t="s">
        <v>2649</v>
      </c>
      <c r="H1913" s="360" t="s">
        <v>130</v>
      </c>
      <c r="I1913" s="364" t="s">
        <v>2648</v>
      </c>
      <c r="J1913" s="363" t="s">
        <v>629</v>
      </c>
      <c r="K1913" s="364" t="s">
        <v>1235</v>
      </c>
      <c r="L1913" s="363">
        <v>962762303</v>
      </c>
      <c r="M1913" s="382">
        <v>44651</v>
      </c>
      <c r="N1913" s="70">
        <f t="shared" si="158"/>
        <v>3</v>
      </c>
      <c r="O1913" s="70">
        <f t="shared" si="159"/>
        <v>3</v>
      </c>
      <c r="P1913" s="135" t="str">
        <f t="shared" si="160"/>
        <v>Gastos_com_Pessoal</v>
      </c>
    </row>
    <row r="1914" spans="1:16" ht="25.5" x14ac:dyDescent="0.2">
      <c r="A1914" s="374">
        <f t="shared" si="161"/>
        <v>1911</v>
      </c>
      <c r="B1914" s="358">
        <v>44651</v>
      </c>
      <c r="C1914" s="383">
        <v>44621</v>
      </c>
      <c r="D1914" s="360" t="s">
        <v>96</v>
      </c>
      <c r="E1914" s="360" t="s">
        <v>183</v>
      </c>
      <c r="F1914" s="361">
        <v>793.21</v>
      </c>
      <c r="G1914" s="360" t="s">
        <v>2650</v>
      </c>
      <c r="H1914" s="360" t="s">
        <v>121</v>
      </c>
      <c r="I1914" s="364" t="s">
        <v>2651</v>
      </c>
      <c r="J1914" s="363" t="s">
        <v>629</v>
      </c>
      <c r="K1914" s="364" t="s">
        <v>1235</v>
      </c>
      <c r="L1914" s="363">
        <v>962762303</v>
      </c>
      <c r="M1914" s="382">
        <v>44651</v>
      </c>
      <c r="N1914" s="70">
        <f t="shared" si="158"/>
        <v>3</v>
      </c>
      <c r="O1914" s="70">
        <f t="shared" si="159"/>
        <v>3</v>
      </c>
      <c r="P1914" s="135" t="str">
        <f t="shared" si="160"/>
        <v>Gastos_com_Pessoal</v>
      </c>
    </row>
    <row r="1915" spans="1:16" ht="25.5" x14ac:dyDescent="0.2">
      <c r="A1915" s="374">
        <f t="shared" si="161"/>
        <v>1912</v>
      </c>
      <c r="B1915" s="358">
        <v>44651</v>
      </c>
      <c r="C1915" s="383">
        <v>44621</v>
      </c>
      <c r="D1915" s="360" t="s">
        <v>96</v>
      </c>
      <c r="E1915" s="360" t="s">
        <v>181</v>
      </c>
      <c r="F1915" s="361">
        <v>2286.9299999999998</v>
      </c>
      <c r="G1915" s="360" t="s">
        <v>2652</v>
      </c>
      <c r="H1915" s="360" t="s">
        <v>121</v>
      </c>
      <c r="I1915" s="364" t="s">
        <v>2651</v>
      </c>
      <c r="J1915" s="363" t="s">
        <v>629</v>
      </c>
      <c r="K1915" s="364" t="s">
        <v>1235</v>
      </c>
      <c r="L1915" s="363">
        <v>962762303</v>
      </c>
      <c r="M1915" s="382">
        <v>44651</v>
      </c>
      <c r="N1915" s="70">
        <f t="shared" si="158"/>
        <v>3</v>
      </c>
      <c r="O1915" s="70">
        <f t="shared" si="159"/>
        <v>3</v>
      </c>
      <c r="P1915" s="135" t="str">
        <f t="shared" si="160"/>
        <v>Gastos_com_Pessoal</v>
      </c>
    </row>
    <row r="1916" spans="1:16" ht="25.5" x14ac:dyDescent="0.2">
      <c r="A1916" s="374">
        <f t="shared" si="161"/>
        <v>1913</v>
      </c>
      <c r="B1916" s="358">
        <v>44651</v>
      </c>
      <c r="C1916" s="383">
        <v>44621</v>
      </c>
      <c r="D1916" s="360" t="s">
        <v>96</v>
      </c>
      <c r="E1916" s="360" t="s">
        <v>183</v>
      </c>
      <c r="F1916" s="361">
        <v>852.37</v>
      </c>
      <c r="G1916" s="360" t="s">
        <v>2653</v>
      </c>
      <c r="H1916" s="360" t="s">
        <v>128</v>
      </c>
      <c r="I1916" s="364" t="s">
        <v>2654</v>
      </c>
      <c r="J1916" s="363" t="s">
        <v>629</v>
      </c>
      <c r="K1916" s="364" t="s">
        <v>1235</v>
      </c>
      <c r="L1916" s="363">
        <v>962762303</v>
      </c>
      <c r="M1916" s="382">
        <v>44651</v>
      </c>
      <c r="N1916" s="70">
        <f t="shared" si="158"/>
        <v>3</v>
      </c>
      <c r="O1916" s="70">
        <f t="shared" si="159"/>
        <v>3</v>
      </c>
      <c r="P1916" s="135" t="str">
        <f t="shared" si="160"/>
        <v>Gastos_com_Pessoal</v>
      </c>
    </row>
    <row r="1917" spans="1:16" ht="25.5" x14ac:dyDescent="0.2">
      <c r="A1917" s="374">
        <f t="shared" si="161"/>
        <v>1914</v>
      </c>
      <c r="B1917" s="358">
        <v>44651</v>
      </c>
      <c r="C1917" s="383">
        <v>44621</v>
      </c>
      <c r="D1917" s="360" t="s">
        <v>96</v>
      </c>
      <c r="E1917" s="360" t="s">
        <v>181</v>
      </c>
      <c r="F1917" s="361">
        <v>1506.87</v>
      </c>
      <c r="G1917" s="360" t="s">
        <v>2655</v>
      </c>
      <c r="H1917" s="360" t="s">
        <v>128</v>
      </c>
      <c r="I1917" s="364" t="s">
        <v>2654</v>
      </c>
      <c r="J1917" s="363" t="s">
        <v>629</v>
      </c>
      <c r="K1917" s="364" t="s">
        <v>1235</v>
      </c>
      <c r="L1917" s="363">
        <v>962762303</v>
      </c>
      <c r="M1917" s="382">
        <v>44651</v>
      </c>
      <c r="N1917" s="70">
        <f t="shared" ref="N1917:N1975" si="162">IF(B1917=0,0,IF(YEAR(B1917)=$O$1,MONTH(B1917)-$N$1+1,(YEAR(B1917)-$O$1)*12-$N$1+1+MONTH(B1917)))</f>
        <v>3</v>
      </c>
      <c r="O1917" s="70">
        <f t="shared" ref="O1917:O1975" si="163">IF(C1917=0,0,IF(YEAR(C1917)=$O$1,MONTH(C1917)-$N$1+1,(YEAR(C1917)-$O$1)*12-$N$1+1+MONTH(C1917)))</f>
        <v>3</v>
      </c>
      <c r="P1917" s="135" t="str">
        <f t="shared" ref="P1917:P1975" si="164">SUBSTITUTE(D1917," ","_")</f>
        <v>Gastos_com_Pessoal</v>
      </c>
    </row>
    <row r="1918" spans="1:16" ht="25.5" x14ac:dyDescent="0.2">
      <c r="A1918" s="374">
        <f t="shared" si="161"/>
        <v>1915</v>
      </c>
      <c r="B1918" s="358">
        <v>44651</v>
      </c>
      <c r="C1918" s="383">
        <v>44621</v>
      </c>
      <c r="D1918" s="360" t="s">
        <v>96</v>
      </c>
      <c r="E1918" s="360" t="s">
        <v>183</v>
      </c>
      <c r="F1918" s="361">
        <v>923.48</v>
      </c>
      <c r="G1918" s="360" t="s">
        <v>2656</v>
      </c>
      <c r="H1918" s="360" t="s">
        <v>588</v>
      </c>
      <c r="I1918" s="364" t="s">
        <v>2657</v>
      </c>
      <c r="J1918" s="363" t="s">
        <v>629</v>
      </c>
      <c r="K1918" s="364" t="s">
        <v>1235</v>
      </c>
      <c r="L1918" s="363">
        <v>962762303</v>
      </c>
      <c r="M1918" s="382">
        <v>44651</v>
      </c>
      <c r="N1918" s="70">
        <f t="shared" si="162"/>
        <v>3</v>
      </c>
      <c r="O1918" s="70">
        <f t="shared" si="163"/>
        <v>3</v>
      </c>
      <c r="P1918" s="135" t="str">
        <f t="shared" si="164"/>
        <v>Gastos_com_Pessoal</v>
      </c>
    </row>
    <row r="1919" spans="1:16" ht="25.5" x14ac:dyDescent="0.2">
      <c r="A1919" s="374">
        <f t="shared" si="161"/>
        <v>1916</v>
      </c>
      <c r="B1919" s="358">
        <v>44651</v>
      </c>
      <c r="C1919" s="383">
        <v>44621</v>
      </c>
      <c r="D1919" s="360" t="s">
        <v>96</v>
      </c>
      <c r="E1919" s="360" t="s">
        <v>181</v>
      </c>
      <c r="F1919" s="361">
        <v>2571.17</v>
      </c>
      <c r="G1919" s="360" t="s">
        <v>2658</v>
      </c>
      <c r="H1919" s="360" t="s">
        <v>588</v>
      </c>
      <c r="I1919" s="364" t="s">
        <v>2657</v>
      </c>
      <c r="J1919" s="363" t="s">
        <v>629</v>
      </c>
      <c r="K1919" s="364" t="s">
        <v>1235</v>
      </c>
      <c r="L1919" s="363">
        <v>962762303</v>
      </c>
      <c r="M1919" s="382">
        <v>44651</v>
      </c>
      <c r="N1919" s="70">
        <f t="shared" si="162"/>
        <v>3</v>
      </c>
      <c r="O1919" s="70">
        <f t="shared" si="163"/>
        <v>3</v>
      </c>
      <c r="P1919" s="135" t="str">
        <f t="shared" si="164"/>
        <v>Gastos_com_Pessoal</v>
      </c>
    </row>
    <row r="1920" spans="1:16" ht="25.5" x14ac:dyDescent="0.2">
      <c r="A1920" s="374">
        <f t="shared" si="161"/>
        <v>1917</v>
      </c>
      <c r="B1920" s="358">
        <v>44651</v>
      </c>
      <c r="C1920" s="383">
        <v>44621</v>
      </c>
      <c r="D1920" s="360" t="s">
        <v>96</v>
      </c>
      <c r="E1920" s="360" t="s">
        <v>183</v>
      </c>
      <c r="F1920" s="361">
        <v>938.3</v>
      </c>
      <c r="G1920" s="360" t="s">
        <v>2659</v>
      </c>
      <c r="H1920" s="360" t="s">
        <v>130</v>
      </c>
      <c r="I1920" s="364" t="s">
        <v>2660</v>
      </c>
      <c r="J1920" s="363" t="s">
        <v>629</v>
      </c>
      <c r="K1920" s="364" t="s">
        <v>1235</v>
      </c>
      <c r="L1920" s="363">
        <v>962762303</v>
      </c>
      <c r="M1920" s="382">
        <v>44651</v>
      </c>
      <c r="N1920" s="70">
        <f t="shared" si="162"/>
        <v>3</v>
      </c>
      <c r="O1920" s="70">
        <f t="shared" si="163"/>
        <v>3</v>
      </c>
      <c r="P1920" s="135" t="str">
        <f t="shared" si="164"/>
        <v>Gastos_com_Pessoal</v>
      </c>
    </row>
    <row r="1921" spans="1:16" ht="25.5" x14ac:dyDescent="0.2">
      <c r="A1921" s="374">
        <f t="shared" si="161"/>
        <v>1918</v>
      </c>
      <c r="B1921" s="358">
        <v>44651</v>
      </c>
      <c r="C1921" s="383">
        <v>44621</v>
      </c>
      <c r="D1921" s="360" t="s">
        <v>96</v>
      </c>
      <c r="E1921" s="360" t="s">
        <v>181</v>
      </c>
      <c r="F1921" s="361">
        <v>2691.88</v>
      </c>
      <c r="G1921" s="360" t="s">
        <v>2661</v>
      </c>
      <c r="H1921" s="360" t="s">
        <v>130</v>
      </c>
      <c r="I1921" s="364" t="s">
        <v>2660</v>
      </c>
      <c r="J1921" s="363" t="s">
        <v>629</v>
      </c>
      <c r="K1921" s="364" t="s">
        <v>1235</v>
      </c>
      <c r="L1921" s="363">
        <v>962762303</v>
      </c>
      <c r="M1921" s="382">
        <v>44651</v>
      </c>
      <c r="N1921" s="70">
        <f t="shared" si="162"/>
        <v>3</v>
      </c>
      <c r="O1921" s="70">
        <f t="shared" si="163"/>
        <v>3</v>
      </c>
      <c r="P1921" s="135" t="str">
        <f t="shared" si="164"/>
        <v>Gastos_com_Pessoal</v>
      </c>
    </row>
    <row r="1922" spans="1:16" ht="25.5" x14ac:dyDescent="0.2">
      <c r="A1922" s="374">
        <f t="shared" si="161"/>
        <v>1919</v>
      </c>
      <c r="B1922" s="358">
        <v>44651</v>
      </c>
      <c r="C1922" s="383">
        <v>44621</v>
      </c>
      <c r="D1922" s="360" t="s">
        <v>96</v>
      </c>
      <c r="E1922" s="360" t="s">
        <v>183</v>
      </c>
      <c r="F1922" s="361">
        <v>787.5</v>
      </c>
      <c r="G1922" s="360" t="s">
        <v>2662</v>
      </c>
      <c r="H1922" s="360" t="s">
        <v>130</v>
      </c>
      <c r="I1922" s="364" t="s">
        <v>2663</v>
      </c>
      <c r="J1922" s="363" t="s">
        <v>629</v>
      </c>
      <c r="K1922" s="364" t="s">
        <v>1235</v>
      </c>
      <c r="L1922" s="363">
        <v>962762303</v>
      </c>
      <c r="M1922" s="382">
        <v>44651</v>
      </c>
      <c r="N1922" s="70">
        <f t="shared" si="162"/>
        <v>3</v>
      </c>
      <c r="O1922" s="70">
        <f t="shared" si="163"/>
        <v>3</v>
      </c>
      <c r="P1922" s="135" t="str">
        <f t="shared" si="164"/>
        <v>Gastos_com_Pessoal</v>
      </c>
    </row>
    <row r="1923" spans="1:16" ht="25.5" x14ac:dyDescent="0.2">
      <c r="A1923" s="374">
        <f t="shared" si="161"/>
        <v>1920</v>
      </c>
      <c r="B1923" s="358">
        <v>44651</v>
      </c>
      <c r="C1923" s="383">
        <v>44621</v>
      </c>
      <c r="D1923" s="360" t="s">
        <v>96</v>
      </c>
      <c r="E1923" s="360" t="s">
        <v>181</v>
      </c>
      <c r="F1923" s="361">
        <v>2244.7199999999998</v>
      </c>
      <c r="G1923" s="360" t="s">
        <v>2664</v>
      </c>
      <c r="H1923" s="360" t="s">
        <v>130</v>
      </c>
      <c r="I1923" s="364" t="s">
        <v>2663</v>
      </c>
      <c r="J1923" s="363" t="s">
        <v>629</v>
      </c>
      <c r="K1923" s="364" t="s">
        <v>1235</v>
      </c>
      <c r="L1923" s="363">
        <v>962762303</v>
      </c>
      <c r="M1923" s="382">
        <v>44651</v>
      </c>
      <c r="N1923" s="70">
        <f t="shared" si="162"/>
        <v>3</v>
      </c>
      <c r="O1923" s="70">
        <f t="shared" si="163"/>
        <v>3</v>
      </c>
      <c r="P1923" s="135" t="str">
        <f t="shared" si="164"/>
        <v>Gastos_com_Pessoal</v>
      </c>
    </row>
    <row r="1924" spans="1:16" ht="25.5" x14ac:dyDescent="0.2">
      <c r="A1924" s="374">
        <f t="shared" si="161"/>
        <v>1921</v>
      </c>
      <c r="B1924" s="358">
        <v>44651</v>
      </c>
      <c r="C1924" s="383">
        <v>44621</v>
      </c>
      <c r="D1924" s="360" t="s">
        <v>96</v>
      </c>
      <c r="E1924" s="360" t="s">
        <v>183</v>
      </c>
      <c r="F1924" s="361">
        <v>497</v>
      </c>
      <c r="G1924" s="360" t="s">
        <v>2665</v>
      </c>
      <c r="H1924" s="360" t="s">
        <v>123</v>
      </c>
      <c r="I1924" s="364" t="s">
        <v>2666</v>
      </c>
      <c r="J1924" s="363" t="s">
        <v>629</v>
      </c>
      <c r="K1924" s="364" t="s">
        <v>1235</v>
      </c>
      <c r="L1924" s="363">
        <v>962762303</v>
      </c>
      <c r="M1924" s="382">
        <v>44651</v>
      </c>
      <c r="N1924" s="70">
        <f t="shared" si="162"/>
        <v>3</v>
      </c>
      <c r="O1924" s="70">
        <f t="shared" si="163"/>
        <v>3</v>
      </c>
      <c r="P1924" s="135" t="str">
        <f t="shared" si="164"/>
        <v>Gastos_com_Pessoal</v>
      </c>
    </row>
    <row r="1925" spans="1:16" ht="25.5" x14ac:dyDescent="0.2">
      <c r="A1925" s="374">
        <f t="shared" si="161"/>
        <v>1922</v>
      </c>
      <c r="B1925" s="358">
        <v>44651</v>
      </c>
      <c r="C1925" s="383">
        <v>44621</v>
      </c>
      <c r="D1925" s="360" t="s">
        <v>96</v>
      </c>
      <c r="E1925" s="360" t="s">
        <v>181</v>
      </c>
      <c r="F1925" s="361">
        <v>1491.02</v>
      </c>
      <c r="G1925" s="360" t="s">
        <v>2667</v>
      </c>
      <c r="H1925" s="360" t="s">
        <v>123</v>
      </c>
      <c r="I1925" s="364" t="s">
        <v>2666</v>
      </c>
      <c r="J1925" s="363" t="s">
        <v>629</v>
      </c>
      <c r="K1925" s="364" t="s">
        <v>1235</v>
      </c>
      <c r="L1925" s="363">
        <v>962762303</v>
      </c>
      <c r="M1925" s="382">
        <v>44651</v>
      </c>
      <c r="N1925" s="70">
        <f t="shared" si="162"/>
        <v>3</v>
      </c>
      <c r="O1925" s="70">
        <f t="shared" si="163"/>
        <v>3</v>
      </c>
      <c r="P1925" s="135" t="str">
        <f t="shared" si="164"/>
        <v>Gastos_com_Pessoal</v>
      </c>
    </row>
    <row r="1926" spans="1:16" ht="25.5" x14ac:dyDescent="0.2">
      <c r="A1926" s="374">
        <f t="shared" si="161"/>
        <v>1923</v>
      </c>
      <c r="B1926" s="358">
        <v>44651</v>
      </c>
      <c r="C1926" s="383">
        <v>44621</v>
      </c>
      <c r="D1926" s="360" t="s">
        <v>96</v>
      </c>
      <c r="E1926" s="360" t="s">
        <v>183</v>
      </c>
      <c r="F1926" s="361">
        <v>591.35</v>
      </c>
      <c r="G1926" s="360" t="s">
        <v>2668</v>
      </c>
      <c r="H1926" s="360" t="s">
        <v>123</v>
      </c>
      <c r="I1926" s="364" t="s">
        <v>2669</v>
      </c>
      <c r="J1926" s="363" t="s">
        <v>629</v>
      </c>
      <c r="K1926" s="364" t="s">
        <v>1235</v>
      </c>
      <c r="L1926" s="363">
        <v>962762303</v>
      </c>
      <c r="M1926" s="382">
        <v>44651</v>
      </c>
      <c r="N1926" s="70">
        <f t="shared" si="162"/>
        <v>3</v>
      </c>
      <c r="O1926" s="70">
        <f t="shared" si="163"/>
        <v>3</v>
      </c>
      <c r="P1926" s="135" t="str">
        <f t="shared" si="164"/>
        <v>Gastos_com_Pessoal</v>
      </c>
    </row>
    <row r="1927" spans="1:16" ht="25.5" x14ac:dyDescent="0.2">
      <c r="A1927" s="374">
        <f t="shared" si="161"/>
        <v>1924</v>
      </c>
      <c r="B1927" s="358">
        <v>44651</v>
      </c>
      <c r="C1927" s="383">
        <v>44621</v>
      </c>
      <c r="D1927" s="360" t="s">
        <v>96</v>
      </c>
      <c r="E1927" s="360" t="s">
        <v>181</v>
      </c>
      <c r="F1927" s="361">
        <v>1739.48</v>
      </c>
      <c r="G1927" s="360" t="s">
        <v>2670</v>
      </c>
      <c r="H1927" s="360" t="s">
        <v>123</v>
      </c>
      <c r="I1927" s="364" t="s">
        <v>2669</v>
      </c>
      <c r="J1927" s="363" t="s">
        <v>629</v>
      </c>
      <c r="K1927" s="364" t="s">
        <v>1235</v>
      </c>
      <c r="L1927" s="363">
        <v>962762303</v>
      </c>
      <c r="M1927" s="382">
        <v>44651</v>
      </c>
      <c r="N1927" s="70">
        <f t="shared" si="162"/>
        <v>3</v>
      </c>
      <c r="O1927" s="70">
        <f t="shared" si="163"/>
        <v>3</v>
      </c>
      <c r="P1927" s="135" t="str">
        <f t="shared" si="164"/>
        <v>Gastos_com_Pessoal</v>
      </c>
    </row>
    <row r="1928" spans="1:16" ht="25.5" x14ac:dyDescent="0.2">
      <c r="A1928" s="374">
        <f t="shared" si="161"/>
        <v>1925</v>
      </c>
      <c r="B1928" s="358">
        <v>44651</v>
      </c>
      <c r="C1928" s="383">
        <v>44621</v>
      </c>
      <c r="D1928" s="360" t="s">
        <v>96</v>
      </c>
      <c r="E1928" s="360" t="s">
        <v>183</v>
      </c>
      <c r="F1928" s="361">
        <v>842.19</v>
      </c>
      <c r="G1928" s="360" t="s">
        <v>2671</v>
      </c>
      <c r="H1928" s="360" t="s">
        <v>126</v>
      </c>
      <c r="I1928" s="364" t="s">
        <v>2672</v>
      </c>
      <c r="J1928" s="363" t="s">
        <v>629</v>
      </c>
      <c r="K1928" s="364" t="s">
        <v>1235</v>
      </c>
      <c r="L1928" s="363">
        <v>962762303</v>
      </c>
      <c r="M1928" s="382">
        <v>44651</v>
      </c>
      <c r="N1928" s="70">
        <f t="shared" si="162"/>
        <v>3</v>
      </c>
      <c r="O1928" s="70">
        <f t="shared" si="163"/>
        <v>3</v>
      </c>
      <c r="P1928" s="135" t="str">
        <f t="shared" si="164"/>
        <v>Gastos_com_Pessoal</v>
      </c>
    </row>
    <row r="1929" spans="1:16" ht="25.5" x14ac:dyDescent="0.2">
      <c r="A1929" s="374">
        <f t="shared" si="161"/>
        <v>1926</v>
      </c>
      <c r="B1929" s="358">
        <v>44651</v>
      </c>
      <c r="C1929" s="383">
        <v>44621</v>
      </c>
      <c r="D1929" s="360" t="s">
        <v>96</v>
      </c>
      <c r="E1929" s="360" t="s">
        <v>181</v>
      </c>
      <c r="F1929" s="361">
        <v>2375.9499999999998</v>
      </c>
      <c r="G1929" s="360" t="s">
        <v>2673</v>
      </c>
      <c r="H1929" s="360" t="s">
        <v>126</v>
      </c>
      <c r="I1929" s="364" t="s">
        <v>2672</v>
      </c>
      <c r="J1929" s="363" t="s">
        <v>629</v>
      </c>
      <c r="K1929" s="364" t="s">
        <v>1235</v>
      </c>
      <c r="L1929" s="363">
        <v>962762303</v>
      </c>
      <c r="M1929" s="382">
        <v>44651</v>
      </c>
      <c r="N1929" s="70">
        <f t="shared" si="162"/>
        <v>3</v>
      </c>
      <c r="O1929" s="70">
        <f t="shared" si="163"/>
        <v>3</v>
      </c>
      <c r="P1929" s="135" t="str">
        <f t="shared" si="164"/>
        <v>Gastos_com_Pessoal</v>
      </c>
    </row>
    <row r="1930" spans="1:16" ht="25.5" x14ac:dyDescent="0.2">
      <c r="A1930" s="374">
        <f t="shared" si="161"/>
        <v>1927</v>
      </c>
      <c r="B1930" s="358">
        <v>44651</v>
      </c>
      <c r="C1930" s="383">
        <v>44621</v>
      </c>
      <c r="D1930" s="360" t="s">
        <v>96</v>
      </c>
      <c r="E1930" s="360" t="s">
        <v>183</v>
      </c>
      <c r="F1930" s="361">
        <v>480.16</v>
      </c>
      <c r="G1930" s="360" t="s">
        <v>2674</v>
      </c>
      <c r="H1930" s="360" t="s">
        <v>126</v>
      </c>
      <c r="I1930" s="364" t="s">
        <v>2675</v>
      </c>
      <c r="J1930" s="363" t="s">
        <v>629</v>
      </c>
      <c r="K1930" s="364" t="s">
        <v>1235</v>
      </c>
      <c r="L1930" s="363">
        <v>962762303</v>
      </c>
      <c r="M1930" s="382">
        <v>44651</v>
      </c>
      <c r="N1930" s="70">
        <f t="shared" si="162"/>
        <v>3</v>
      </c>
      <c r="O1930" s="70">
        <f t="shared" si="163"/>
        <v>3</v>
      </c>
      <c r="P1930" s="135" t="str">
        <f t="shared" si="164"/>
        <v>Gastos_com_Pessoal</v>
      </c>
    </row>
    <row r="1931" spans="1:16" ht="25.5" x14ac:dyDescent="0.2">
      <c r="A1931" s="374">
        <f t="shared" si="161"/>
        <v>1928</v>
      </c>
      <c r="B1931" s="358">
        <v>44651</v>
      </c>
      <c r="C1931" s="383">
        <v>44621</v>
      </c>
      <c r="D1931" s="360" t="s">
        <v>96</v>
      </c>
      <c r="E1931" s="360" t="s">
        <v>181</v>
      </c>
      <c r="F1931" s="361">
        <v>1440.46</v>
      </c>
      <c r="G1931" s="360" t="s">
        <v>2676</v>
      </c>
      <c r="H1931" s="360" t="s">
        <v>126</v>
      </c>
      <c r="I1931" s="364" t="s">
        <v>2675</v>
      </c>
      <c r="J1931" s="363" t="s">
        <v>629</v>
      </c>
      <c r="K1931" s="364" t="s">
        <v>1235</v>
      </c>
      <c r="L1931" s="363">
        <v>962762303</v>
      </c>
      <c r="M1931" s="382">
        <v>44651</v>
      </c>
      <c r="N1931" s="70">
        <f t="shared" si="162"/>
        <v>3</v>
      </c>
      <c r="O1931" s="70">
        <f t="shared" si="163"/>
        <v>3</v>
      </c>
      <c r="P1931" s="135" t="str">
        <f t="shared" si="164"/>
        <v>Gastos_com_Pessoal</v>
      </c>
    </row>
    <row r="1932" spans="1:16" ht="25.5" x14ac:dyDescent="0.2">
      <c r="A1932" s="374">
        <f t="shared" si="161"/>
        <v>1929</v>
      </c>
      <c r="B1932" s="358">
        <v>44651</v>
      </c>
      <c r="C1932" s="383">
        <v>44621</v>
      </c>
      <c r="D1932" s="360" t="s">
        <v>96</v>
      </c>
      <c r="E1932" s="360" t="s">
        <v>183</v>
      </c>
      <c r="F1932" s="361">
        <v>476.09</v>
      </c>
      <c r="G1932" s="360" t="s">
        <v>2677</v>
      </c>
      <c r="H1932" s="360" t="s">
        <v>121</v>
      </c>
      <c r="I1932" s="364" t="s">
        <v>2678</v>
      </c>
      <c r="J1932" s="363" t="s">
        <v>629</v>
      </c>
      <c r="K1932" s="364" t="s">
        <v>1235</v>
      </c>
      <c r="L1932" s="363">
        <v>962762303</v>
      </c>
      <c r="M1932" s="382">
        <v>44651</v>
      </c>
      <c r="N1932" s="70">
        <f t="shared" si="162"/>
        <v>3</v>
      </c>
      <c r="O1932" s="70">
        <f t="shared" si="163"/>
        <v>3</v>
      </c>
      <c r="P1932" s="135" t="str">
        <f t="shared" si="164"/>
        <v>Gastos_com_Pessoal</v>
      </c>
    </row>
    <row r="1933" spans="1:16" ht="25.5" x14ac:dyDescent="0.2">
      <c r="A1933" s="374">
        <f t="shared" si="161"/>
        <v>1930</v>
      </c>
      <c r="B1933" s="358">
        <v>44651</v>
      </c>
      <c r="C1933" s="383">
        <v>44621</v>
      </c>
      <c r="D1933" s="360" t="s">
        <v>96</v>
      </c>
      <c r="E1933" s="360" t="s">
        <v>181</v>
      </c>
      <c r="F1933" s="361">
        <v>1428.2</v>
      </c>
      <c r="G1933" s="360" t="s">
        <v>2679</v>
      </c>
      <c r="H1933" s="360" t="s">
        <v>121</v>
      </c>
      <c r="I1933" s="364" t="s">
        <v>2678</v>
      </c>
      <c r="J1933" s="363" t="s">
        <v>629</v>
      </c>
      <c r="K1933" s="364" t="s">
        <v>1235</v>
      </c>
      <c r="L1933" s="363">
        <v>962762303</v>
      </c>
      <c r="M1933" s="382">
        <v>44651</v>
      </c>
      <c r="N1933" s="70">
        <f t="shared" si="162"/>
        <v>3</v>
      </c>
      <c r="O1933" s="70">
        <f t="shared" si="163"/>
        <v>3</v>
      </c>
      <c r="P1933" s="135" t="str">
        <f t="shared" si="164"/>
        <v>Gastos_com_Pessoal</v>
      </c>
    </row>
    <row r="1934" spans="1:16" ht="25.5" x14ac:dyDescent="0.2">
      <c r="A1934" s="374">
        <f t="shared" si="161"/>
        <v>1931</v>
      </c>
      <c r="B1934" s="358">
        <v>44651</v>
      </c>
      <c r="C1934" s="383">
        <v>44621</v>
      </c>
      <c r="D1934" s="360" t="s">
        <v>96</v>
      </c>
      <c r="E1934" s="360" t="s">
        <v>183</v>
      </c>
      <c r="F1934" s="361">
        <v>827.84</v>
      </c>
      <c r="G1934" s="360" t="s">
        <v>2680</v>
      </c>
      <c r="H1934" s="360" t="s">
        <v>121</v>
      </c>
      <c r="I1934" s="364" t="s">
        <v>2681</v>
      </c>
      <c r="J1934" s="363" t="s">
        <v>629</v>
      </c>
      <c r="K1934" s="364" t="s">
        <v>1235</v>
      </c>
      <c r="L1934" s="363">
        <v>962762303</v>
      </c>
      <c r="M1934" s="382">
        <v>44651</v>
      </c>
      <c r="N1934" s="70">
        <f t="shared" si="162"/>
        <v>3</v>
      </c>
      <c r="O1934" s="70">
        <f t="shared" si="163"/>
        <v>3</v>
      </c>
      <c r="P1934" s="135" t="str">
        <f t="shared" si="164"/>
        <v>Gastos_com_Pessoal</v>
      </c>
    </row>
    <row r="1935" spans="1:16" ht="25.5" x14ac:dyDescent="0.2">
      <c r="A1935" s="374">
        <f t="shared" si="161"/>
        <v>1932</v>
      </c>
      <c r="B1935" s="358">
        <v>44651</v>
      </c>
      <c r="C1935" s="383">
        <v>44621</v>
      </c>
      <c r="D1935" s="360" t="s">
        <v>96</v>
      </c>
      <c r="E1935" s="360" t="s">
        <v>181</v>
      </c>
      <c r="F1935" s="361">
        <v>2341.5</v>
      </c>
      <c r="G1935" s="360" t="s">
        <v>2682</v>
      </c>
      <c r="H1935" s="360" t="s">
        <v>121</v>
      </c>
      <c r="I1935" s="364" t="s">
        <v>2681</v>
      </c>
      <c r="J1935" s="363" t="s">
        <v>629</v>
      </c>
      <c r="K1935" s="364" t="s">
        <v>1235</v>
      </c>
      <c r="L1935" s="363">
        <v>962762303</v>
      </c>
      <c r="M1935" s="382">
        <v>44651</v>
      </c>
      <c r="N1935" s="70">
        <f t="shared" si="162"/>
        <v>3</v>
      </c>
      <c r="O1935" s="70">
        <f t="shared" si="163"/>
        <v>3</v>
      </c>
      <c r="P1935" s="135" t="str">
        <f t="shared" si="164"/>
        <v>Gastos_com_Pessoal</v>
      </c>
    </row>
    <row r="1936" spans="1:16" ht="25.5" x14ac:dyDescent="0.2">
      <c r="A1936" s="374">
        <f t="shared" si="161"/>
        <v>1933</v>
      </c>
      <c r="B1936" s="358">
        <v>44651</v>
      </c>
      <c r="C1936" s="383">
        <v>44621</v>
      </c>
      <c r="D1936" s="360" t="s">
        <v>96</v>
      </c>
      <c r="E1936" s="360" t="s">
        <v>183</v>
      </c>
      <c r="F1936" s="361">
        <v>937.97</v>
      </c>
      <c r="G1936" s="360" t="s">
        <v>2683</v>
      </c>
      <c r="H1936" s="360" t="s">
        <v>123</v>
      </c>
      <c r="I1936" s="364" t="s">
        <v>2684</v>
      </c>
      <c r="J1936" s="363" t="s">
        <v>629</v>
      </c>
      <c r="K1936" s="364" t="s">
        <v>1235</v>
      </c>
      <c r="L1936" s="363">
        <v>962762303</v>
      </c>
      <c r="M1936" s="382">
        <v>44651</v>
      </c>
      <c r="N1936" s="70">
        <f t="shared" si="162"/>
        <v>3</v>
      </c>
      <c r="O1936" s="70">
        <f t="shared" si="163"/>
        <v>3</v>
      </c>
      <c r="P1936" s="135" t="str">
        <f t="shared" si="164"/>
        <v>Gastos_com_Pessoal</v>
      </c>
    </row>
    <row r="1937" spans="1:16" ht="25.5" x14ac:dyDescent="0.2">
      <c r="A1937" s="374">
        <f t="shared" si="161"/>
        <v>1934</v>
      </c>
      <c r="B1937" s="358">
        <v>44651</v>
      </c>
      <c r="C1937" s="383">
        <v>44621</v>
      </c>
      <c r="D1937" s="360" t="s">
        <v>96</v>
      </c>
      <c r="E1937" s="360" t="s">
        <v>181</v>
      </c>
      <c r="F1937" s="361">
        <v>2605.75</v>
      </c>
      <c r="G1937" s="360" t="s">
        <v>2685</v>
      </c>
      <c r="H1937" s="360" t="s">
        <v>123</v>
      </c>
      <c r="I1937" s="364" t="s">
        <v>2684</v>
      </c>
      <c r="J1937" s="363" t="s">
        <v>629</v>
      </c>
      <c r="K1937" s="364" t="s">
        <v>1235</v>
      </c>
      <c r="L1937" s="363">
        <v>962762303</v>
      </c>
      <c r="M1937" s="382">
        <v>44651</v>
      </c>
      <c r="N1937" s="70">
        <f t="shared" si="162"/>
        <v>3</v>
      </c>
      <c r="O1937" s="70">
        <f t="shared" si="163"/>
        <v>3</v>
      </c>
      <c r="P1937" s="135" t="str">
        <f t="shared" si="164"/>
        <v>Gastos_com_Pessoal</v>
      </c>
    </row>
    <row r="1938" spans="1:16" ht="25.5" x14ac:dyDescent="0.2">
      <c r="A1938" s="374">
        <f t="shared" si="161"/>
        <v>1935</v>
      </c>
      <c r="B1938" s="358">
        <v>44651</v>
      </c>
      <c r="C1938" s="383">
        <v>44621</v>
      </c>
      <c r="D1938" s="360" t="s">
        <v>96</v>
      </c>
      <c r="E1938" s="360" t="s">
        <v>183</v>
      </c>
      <c r="F1938" s="361">
        <v>848.9</v>
      </c>
      <c r="G1938" s="360" t="s">
        <v>2686</v>
      </c>
      <c r="H1938" s="360" t="s">
        <v>588</v>
      </c>
      <c r="I1938" s="364" t="s">
        <v>2687</v>
      </c>
      <c r="J1938" s="363" t="s">
        <v>629</v>
      </c>
      <c r="K1938" s="364" t="s">
        <v>1235</v>
      </c>
      <c r="L1938" s="363">
        <v>962762303</v>
      </c>
      <c r="M1938" s="382">
        <v>44651</v>
      </c>
      <c r="N1938" s="70">
        <f t="shared" si="162"/>
        <v>3</v>
      </c>
      <c r="O1938" s="70">
        <f t="shared" si="163"/>
        <v>3</v>
      </c>
      <c r="P1938" s="135" t="str">
        <f t="shared" si="164"/>
        <v>Gastos_com_Pessoal</v>
      </c>
    </row>
    <row r="1939" spans="1:16" ht="25.5" x14ac:dyDescent="0.2">
      <c r="A1939" s="374">
        <f t="shared" si="161"/>
        <v>1936</v>
      </c>
      <c r="B1939" s="358">
        <v>44651</v>
      </c>
      <c r="C1939" s="383">
        <v>44621</v>
      </c>
      <c r="D1939" s="360" t="s">
        <v>96</v>
      </c>
      <c r="E1939" s="360" t="s">
        <v>181</v>
      </c>
      <c r="F1939" s="361">
        <v>2420.58</v>
      </c>
      <c r="G1939" s="360" t="s">
        <v>2688</v>
      </c>
      <c r="H1939" s="360" t="s">
        <v>588</v>
      </c>
      <c r="I1939" s="364" t="s">
        <v>2687</v>
      </c>
      <c r="J1939" s="363" t="s">
        <v>629</v>
      </c>
      <c r="K1939" s="364" t="s">
        <v>1235</v>
      </c>
      <c r="L1939" s="363">
        <v>962762303</v>
      </c>
      <c r="M1939" s="382">
        <v>44651</v>
      </c>
      <c r="N1939" s="70">
        <f t="shared" si="162"/>
        <v>3</v>
      </c>
      <c r="O1939" s="70">
        <f t="shared" si="163"/>
        <v>3</v>
      </c>
      <c r="P1939" s="135" t="str">
        <f t="shared" si="164"/>
        <v>Gastos_com_Pessoal</v>
      </c>
    </row>
    <row r="1940" spans="1:16" ht="25.5" x14ac:dyDescent="0.2">
      <c r="A1940" s="374">
        <f t="shared" si="161"/>
        <v>1937</v>
      </c>
      <c r="B1940" s="358">
        <v>44651</v>
      </c>
      <c r="C1940" s="383">
        <v>44621</v>
      </c>
      <c r="D1940" s="360" t="s">
        <v>96</v>
      </c>
      <c r="E1940" s="360" t="s">
        <v>183</v>
      </c>
      <c r="F1940" s="361">
        <v>485.42</v>
      </c>
      <c r="G1940" s="360" t="s">
        <v>2689</v>
      </c>
      <c r="H1940" s="360" t="s">
        <v>588</v>
      </c>
      <c r="I1940" s="364" t="s">
        <v>2690</v>
      </c>
      <c r="J1940" s="363" t="s">
        <v>629</v>
      </c>
      <c r="K1940" s="364" t="s">
        <v>1235</v>
      </c>
      <c r="L1940" s="363">
        <v>962762303</v>
      </c>
      <c r="M1940" s="382">
        <v>44651</v>
      </c>
      <c r="N1940" s="70">
        <f t="shared" si="162"/>
        <v>3</v>
      </c>
      <c r="O1940" s="70">
        <f t="shared" si="163"/>
        <v>3</v>
      </c>
      <c r="P1940" s="135" t="str">
        <f t="shared" si="164"/>
        <v>Gastos_com_Pessoal</v>
      </c>
    </row>
    <row r="1941" spans="1:16" ht="25.5" x14ac:dyDescent="0.2">
      <c r="A1941" s="374">
        <f t="shared" si="161"/>
        <v>1938</v>
      </c>
      <c r="B1941" s="358">
        <v>44651</v>
      </c>
      <c r="C1941" s="383">
        <v>44621</v>
      </c>
      <c r="D1941" s="360" t="s">
        <v>96</v>
      </c>
      <c r="E1941" s="360" t="s">
        <v>181</v>
      </c>
      <c r="F1941" s="361">
        <v>1456.25</v>
      </c>
      <c r="G1941" s="360" t="s">
        <v>2691</v>
      </c>
      <c r="H1941" s="360" t="s">
        <v>588</v>
      </c>
      <c r="I1941" s="364" t="s">
        <v>2690</v>
      </c>
      <c r="J1941" s="363" t="s">
        <v>629</v>
      </c>
      <c r="K1941" s="364" t="s">
        <v>1235</v>
      </c>
      <c r="L1941" s="363">
        <v>962762303</v>
      </c>
      <c r="M1941" s="382">
        <v>44651</v>
      </c>
      <c r="N1941" s="70">
        <f t="shared" si="162"/>
        <v>3</v>
      </c>
      <c r="O1941" s="70">
        <f t="shared" si="163"/>
        <v>3</v>
      </c>
      <c r="P1941" s="135" t="str">
        <f t="shared" si="164"/>
        <v>Gastos_com_Pessoal</v>
      </c>
    </row>
    <row r="1942" spans="1:16" ht="25.5" x14ac:dyDescent="0.2">
      <c r="A1942" s="374">
        <f t="shared" si="161"/>
        <v>1939</v>
      </c>
      <c r="B1942" s="358">
        <v>44651</v>
      </c>
      <c r="C1942" s="383">
        <v>44621</v>
      </c>
      <c r="D1942" s="360" t="s">
        <v>96</v>
      </c>
      <c r="E1942" s="360" t="s">
        <v>183</v>
      </c>
      <c r="F1942" s="361">
        <v>933.95</v>
      </c>
      <c r="G1942" s="360" t="s">
        <v>2692</v>
      </c>
      <c r="H1942" s="360" t="s">
        <v>121</v>
      </c>
      <c r="I1942" s="364" t="s">
        <v>2693</v>
      </c>
      <c r="J1942" s="363" t="s">
        <v>629</v>
      </c>
      <c r="K1942" s="364" t="s">
        <v>1235</v>
      </c>
      <c r="L1942" s="363">
        <v>962762303</v>
      </c>
      <c r="M1942" s="382">
        <v>44651</v>
      </c>
      <c r="N1942" s="70">
        <f t="shared" si="162"/>
        <v>3</v>
      </c>
      <c r="O1942" s="70">
        <f t="shared" si="163"/>
        <v>3</v>
      </c>
      <c r="P1942" s="135" t="str">
        <f t="shared" si="164"/>
        <v>Gastos_com_Pessoal</v>
      </c>
    </row>
    <row r="1943" spans="1:16" ht="25.5" x14ac:dyDescent="0.2">
      <c r="A1943" s="374">
        <f t="shared" si="161"/>
        <v>1940</v>
      </c>
      <c r="B1943" s="358">
        <v>44651</v>
      </c>
      <c r="C1943" s="383">
        <v>44621</v>
      </c>
      <c r="D1943" s="360" t="s">
        <v>96</v>
      </c>
      <c r="E1943" s="360" t="s">
        <v>181</v>
      </c>
      <c r="F1943" s="361">
        <v>2596.44</v>
      </c>
      <c r="G1943" s="360" t="s">
        <v>2692</v>
      </c>
      <c r="H1943" s="360" t="s">
        <v>121</v>
      </c>
      <c r="I1943" s="364" t="s">
        <v>2693</v>
      </c>
      <c r="J1943" s="363" t="s">
        <v>629</v>
      </c>
      <c r="K1943" s="364" t="s">
        <v>1235</v>
      </c>
      <c r="L1943" s="363">
        <v>962762303</v>
      </c>
      <c r="M1943" s="382">
        <v>44651</v>
      </c>
      <c r="N1943" s="70">
        <f t="shared" si="162"/>
        <v>3</v>
      </c>
      <c r="O1943" s="70">
        <f t="shared" si="163"/>
        <v>3</v>
      </c>
      <c r="P1943" s="135" t="str">
        <f t="shared" si="164"/>
        <v>Gastos_com_Pessoal</v>
      </c>
    </row>
    <row r="1944" spans="1:16" ht="25.5" x14ac:dyDescent="0.2">
      <c r="A1944" s="374">
        <f t="shared" si="161"/>
        <v>1941</v>
      </c>
      <c r="B1944" s="358">
        <v>44651</v>
      </c>
      <c r="C1944" s="383">
        <v>44621</v>
      </c>
      <c r="D1944" s="360" t="s">
        <v>96</v>
      </c>
      <c r="E1944" s="360" t="s">
        <v>177</v>
      </c>
      <c r="F1944" s="361">
        <v>4741.28</v>
      </c>
      <c r="G1944" s="360" t="s">
        <v>2210</v>
      </c>
      <c r="H1944" s="360" t="s">
        <v>128</v>
      </c>
      <c r="I1944" s="364" t="s">
        <v>2644</v>
      </c>
      <c r="J1944" s="363" t="s">
        <v>848</v>
      </c>
      <c r="K1944" s="364" t="s">
        <v>849</v>
      </c>
      <c r="L1944" s="363" t="s">
        <v>2694</v>
      </c>
      <c r="M1944" s="382">
        <v>44651</v>
      </c>
      <c r="N1944" s="70">
        <f t="shared" si="162"/>
        <v>3</v>
      </c>
      <c r="O1944" s="70">
        <f t="shared" si="163"/>
        <v>3</v>
      </c>
      <c r="P1944" s="135" t="str">
        <f t="shared" si="164"/>
        <v>Gastos_com_Pessoal</v>
      </c>
    </row>
    <row r="1945" spans="1:16" ht="25.5" x14ac:dyDescent="0.2">
      <c r="A1945" s="374">
        <f t="shared" si="161"/>
        <v>1942</v>
      </c>
      <c r="B1945" s="358">
        <v>44651</v>
      </c>
      <c r="C1945" s="383">
        <v>44621</v>
      </c>
      <c r="D1945" s="360" t="s">
        <v>96</v>
      </c>
      <c r="E1945" s="360" t="s">
        <v>177</v>
      </c>
      <c r="F1945" s="361">
        <v>3711.86</v>
      </c>
      <c r="G1945" s="360" t="s">
        <v>2210</v>
      </c>
      <c r="H1945" s="360" t="s">
        <v>128</v>
      </c>
      <c r="I1945" s="364" t="s">
        <v>2627</v>
      </c>
      <c r="J1945" s="363" t="s">
        <v>848</v>
      </c>
      <c r="K1945" s="364" t="s">
        <v>849</v>
      </c>
      <c r="L1945" s="363" t="s">
        <v>2695</v>
      </c>
      <c r="M1945" s="382">
        <v>44651</v>
      </c>
      <c r="N1945" s="70">
        <f t="shared" si="162"/>
        <v>3</v>
      </c>
      <c r="O1945" s="70">
        <f t="shared" si="163"/>
        <v>3</v>
      </c>
      <c r="P1945" s="135" t="str">
        <f t="shared" si="164"/>
        <v>Gastos_com_Pessoal</v>
      </c>
    </row>
    <row r="1946" spans="1:16" ht="25.5" x14ac:dyDescent="0.2">
      <c r="A1946" s="374">
        <f t="shared" si="161"/>
        <v>1943</v>
      </c>
      <c r="B1946" s="358">
        <v>44651</v>
      </c>
      <c r="C1946" s="383">
        <v>44621</v>
      </c>
      <c r="D1946" s="360" t="s">
        <v>96</v>
      </c>
      <c r="E1946" s="360" t="s">
        <v>177</v>
      </c>
      <c r="F1946" s="361">
        <v>1931.49</v>
      </c>
      <c r="G1946" s="360" t="s">
        <v>2210</v>
      </c>
      <c r="H1946" s="360" t="s">
        <v>126</v>
      </c>
      <c r="I1946" s="364" t="s">
        <v>2643</v>
      </c>
      <c r="J1946" s="363" t="s">
        <v>848</v>
      </c>
      <c r="K1946" s="364" t="s">
        <v>849</v>
      </c>
      <c r="L1946" s="363" t="s">
        <v>2696</v>
      </c>
      <c r="M1946" s="382">
        <v>44651</v>
      </c>
      <c r="N1946" s="70">
        <f t="shared" si="162"/>
        <v>3</v>
      </c>
      <c r="O1946" s="70">
        <f t="shared" si="163"/>
        <v>3</v>
      </c>
      <c r="P1946" s="135" t="str">
        <f t="shared" si="164"/>
        <v>Gastos_com_Pessoal</v>
      </c>
    </row>
    <row r="1947" spans="1:16" ht="25.5" x14ac:dyDescent="0.2">
      <c r="A1947" s="374">
        <f t="shared" si="161"/>
        <v>1944</v>
      </c>
      <c r="B1947" s="358">
        <v>44651</v>
      </c>
      <c r="C1947" s="383">
        <v>44621</v>
      </c>
      <c r="D1947" s="360" t="s">
        <v>107</v>
      </c>
      <c r="E1947" s="360" t="s">
        <v>294</v>
      </c>
      <c r="F1947" s="361">
        <v>1595.26</v>
      </c>
      <c r="G1947" s="360" t="s">
        <v>2697</v>
      </c>
      <c r="H1947" s="360" t="s">
        <v>130</v>
      </c>
      <c r="I1947" s="364" t="s">
        <v>2698</v>
      </c>
      <c r="J1947" s="363" t="s">
        <v>609</v>
      </c>
      <c r="K1947" s="364" t="s">
        <v>420</v>
      </c>
      <c r="L1947" s="363">
        <v>1943</v>
      </c>
      <c r="M1947" s="382">
        <v>44650</v>
      </c>
      <c r="N1947" s="70">
        <f t="shared" si="162"/>
        <v>3</v>
      </c>
      <c r="O1947" s="70">
        <f t="shared" si="163"/>
        <v>3</v>
      </c>
      <c r="P1947" s="135" t="str">
        <f t="shared" si="164"/>
        <v>Gastos_Gerais</v>
      </c>
    </row>
    <row r="1948" spans="1:16" ht="38.25" x14ac:dyDescent="0.2">
      <c r="A1948" s="374">
        <f t="shared" si="161"/>
        <v>1945</v>
      </c>
      <c r="B1948" s="358">
        <v>44651</v>
      </c>
      <c r="C1948" s="383">
        <v>44621</v>
      </c>
      <c r="D1948" s="360" t="s">
        <v>109</v>
      </c>
      <c r="E1948" s="360" t="s">
        <v>379</v>
      </c>
      <c r="F1948" s="361">
        <v>980</v>
      </c>
      <c r="G1948" s="360" t="s">
        <v>2699</v>
      </c>
      <c r="H1948" s="360" t="s">
        <v>120</v>
      </c>
      <c r="I1948" s="364" t="s">
        <v>2700</v>
      </c>
      <c r="J1948" s="363" t="s">
        <v>609</v>
      </c>
      <c r="K1948" s="364" t="s">
        <v>420</v>
      </c>
      <c r="L1948" s="363">
        <v>6197</v>
      </c>
      <c r="M1948" s="382">
        <v>44651</v>
      </c>
      <c r="N1948" s="70">
        <f t="shared" si="162"/>
        <v>3</v>
      </c>
      <c r="O1948" s="70">
        <f t="shared" si="163"/>
        <v>3</v>
      </c>
      <c r="P1948" s="135" t="str">
        <f t="shared" si="164"/>
        <v>Aquisição_de_Bens_Permanentes</v>
      </c>
    </row>
    <row r="1949" spans="1:16" ht="38.25" x14ac:dyDescent="0.2">
      <c r="A1949" s="374">
        <f t="shared" si="161"/>
        <v>1946</v>
      </c>
      <c r="B1949" s="358">
        <v>44651</v>
      </c>
      <c r="C1949" s="383">
        <v>44621</v>
      </c>
      <c r="D1949" s="360" t="s">
        <v>93</v>
      </c>
      <c r="E1949" s="360" t="s">
        <v>93</v>
      </c>
      <c r="F1949" s="361">
        <v>191723.14</v>
      </c>
      <c r="G1949" s="360" t="s">
        <v>1950</v>
      </c>
      <c r="H1949" s="96" t="s">
        <v>119</v>
      </c>
      <c r="I1949" s="320" t="s">
        <v>551</v>
      </c>
      <c r="J1949" s="320" t="s">
        <v>553</v>
      </c>
      <c r="K1949" s="320" t="s">
        <v>1181</v>
      </c>
      <c r="L1949" s="363" t="s">
        <v>553</v>
      </c>
      <c r="M1949" s="382">
        <v>44651</v>
      </c>
      <c r="N1949" s="70">
        <f t="shared" si="162"/>
        <v>3</v>
      </c>
      <c r="O1949" s="70">
        <f t="shared" si="163"/>
        <v>3</v>
      </c>
      <c r="P1949" s="135" t="str">
        <f t="shared" si="164"/>
        <v>Rendimentos_de_Aplicações_Fin.</v>
      </c>
    </row>
    <row r="1950" spans="1:16" x14ac:dyDescent="0.2">
      <c r="A1950" s="374" t="str">
        <f t="shared" si="161"/>
        <v/>
      </c>
      <c r="B1950" s="358"/>
      <c r="C1950" s="383"/>
      <c r="D1950" s="360"/>
      <c r="E1950" s="360"/>
      <c r="F1950" s="361"/>
      <c r="G1950" s="360"/>
      <c r="H1950" s="360"/>
      <c r="I1950" s="364"/>
      <c r="J1950" s="363"/>
      <c r="K1950" s="364"/>
      <c r="L1950" s="363"/>
      <c r="M1950" s="382"/>
      <c r="N1950" s="70">
        <f t="shared" si="162"/>
        <v>0</v>
      </c>
      <c r="O1950" s="70">
        <f t="shared" si="163"/>
        <v>0</v>
      </c>
      <c r="P1950" s="135" t="str">
        <f t="shared" si="164"/>
        <v/>
      </c>
    </row>
    <row r="1951" spans="1:16" x14ac:dyDescent="0.2">
      <c r="A1951" s="374" t="str">
        <f t="shared" si="161"/>
        <v/>
      </c>
      <c r="B1951" s="358"/>
      <c r="C1951" s="383"/>
      <c r="D1951" s="360"/>
      <c r="E1951" s="360"/>
      <c r="F1951" s="361"/>
      <c r="G1951" s="360"/>
      <c r="H1951" s="360"/>
      <c r="I1951" s="364"/>
      <c r="J1951" s="363"/>
      <c r="K1951" s="364"/>
      <c r="L1951" s="363"/>
      <c r="M1951" s="382"/>
      <c r="N1951" s="70">
        <f t="shared" si="162"/>
        <v>0</v>
      </c>
      <c r="O1951" s="70">
        <f t="shared" si="163"/>
        <v>0</v>
      </c>
      <c r="P1951" s="135" t="str">
        <f t="shared" si="164"/>
        <v/>
      </c>
    </row>
    <row r="1952" spans="1:16" x14ac:dyDescent="0.2">
      <c r="A1952" s="374" t="str">
        <f t="shared" si="161"/>
        <v/>
      </c>
      <c r="B1952" s="358"/>
      <c r="C1952" s="383"/>
      <c r="D1952" s="360"/>
      <c r="E1952" s="360"/>
      <c r="F1952" s="361"/>
      <c r="G1952" s="360"/>
      <c r="H1952" s="360"/>
      <c r="I1952" s="364"/>
      <c r="J1952" s="363"/>
      <c r="K1952" s="364"/>
      <c r="L1952" s="363"/>
      <c r="M1952" s="382"/>
      <c r="N1952" s="70">
        <f t="shared" si="162"/>
        <v>0</v>
      </c>
      <c r="O1952" s="70">
        <f t="shared" si="163"/>
        <v>0</v>
      </c>
      <c r="P1952" s="135" t="str">
        <f t="shared" si="164"/>
        <v/>
      </c>
    </row>
    <row r="1953" spans="1:16" x14ac:dyDescent="0.2">
      <c r="A1953" s="374" t="str">
        <f t="shared" si="161"/>
        <v/>
      </c>
      <c r="B1953" s="358"/>
      <c r="C1953" s="383"/>
      <c r="D1953" s="360"/>
      <c r="E1953" s="360"/>
      <c r="F1953" s="361"/>
      <c r="G1953" s="360"/>
      <c r="H1953" s="360"/>
      <c r="I1953" s="364"/>
      <c r="J1953" s="363"/>
      <c r="K1953" s="364"/>
      <c r="L1953" s="363"/>
      <c r="M1953" s="382"/>
      <c r="N1953" s="70">
        <f t="shared" si="162"/>
        <v>0</v>
      </c>
      <c r="O1953" s="70">
        <f t="shared" si="163"/>
        <v>0</v>
      </c>
      <c r="P1953" s="135" t="str">
        <f t="shared" si="164"/>
        <v/>
      </c>
    </row>
    <row r="1954" spans="1:16" x14ac:dyDescent="0.2">
      <c r="A1954" s="374" t="str">
        <f t="shared" si="161"/>
        <v/>
      </c>
      <c r="B1954" s="358"/>
      <c r="C1954" s="383"/>
      <c r="D1954" s="360"/>
      <c r="E1954" s="360"/>
      <c r="F1954" s="361"/>
      <c r="G1954" s="360"/>
      <c r="H1954" s="360"/>
      <c r="I1954" s="364"/>
      <c r="J1954" s="363"/>
      <c r="K1954" s="364"/>
      <c r="L1954" s="363"/>
      <c r="M1954" s="382"/>
      <c r="N1954" s="70">
        <f t="shared" si="162"/>
        <v>0</v>
      </c>
      <c r="O1954" s="70">
        <f t="shared" si="163"/>
        <v>0</v>
      </c>
      <c r="P1954" s="135" t="str">
        <f t="shared" si="164"/>
        <v/>
      </c>
    </row>
    <row r="1955" spans="1:16" x14ac:dyDescent="0.2">
      <c r="A1955" s="374" t="str">
        <f t="shared" si="161"/>
        <v/>
      </c>
      <c r="B1955" s="358"/>
      <c r="C1955" s="383"/>
      <c r="D1955" s="360"/>
      <c r="E1955" s="360"/>
      <c r="F1955" s="361"/>
      <c r="G1955" s="360"/>
      <c r="H1955" s="360"/>
      <c r="I1955" s="364"/>
      <c r="J1955" s="363"/>
      <c r="K1955" s="364"/>
      <c r="L1955" s="363"/>
      <c r="M1955" s="382"/>
      <c r="N1955" s="70">
        <f t="shared" si="162"/>
        <v>0</v>
      </c>
      <c r="O1955" s="70">
        <f t="shared" si="163"/>
        <v>0</v>
      </c>
      <c r="P1955" s="135" t="str">
        <f t="shared" si="164"/>
        <v/>
      </c>
    </row>
    <row r="1956" spans="1:16" x14ac:dyDescent="0.2">
      <c r="A1956" s="374" t="str">
        <f t="shared" si="161"/>
        <v/>
      </c>
      <c r="B1956" s="358"/>
      <c r="C1956" s="383"/>
      <c r="D1956" s="360"/>
      <c r="E1956" s="360"/>
      <c r="F1956" s="361"/>
      <c r="G1956" s="360"/>
      <c r="H1956" s="360"/>
      <c r="I1956" s="364"/>
      <c r="J1956" s="363"/>
      <c r="K1956" s="364"/>
      <c r="L1956" s="363"/>
      <c r="M1956" s="382"/>
      <c r="N1956" s="70">
        <f t="shared" si="162"/>
        <v>0</v>
      </c>
      <c r="O1956" s="70">
        <f t="shared" si="163"/>
        <v>0</v>
      </c>
      <c r="P1956" s="135" t="str">
        <f t="shared" si="164"/>
        <v/>
      </c>
    </row>
    <row r="1957" spans="1:16" x14ac:dyDescent="0.2">
      <c r="A1957" s="374" t="str">
        <f t="shared" si="161"/>
        <v/>
      </c>
      <c r="B1957" s="358"/>
      <c r="C1957" s="383"/>
      <c r="D1957" s="360"/>
      <c r="E1957" s="360"/>
      <c r="F1957" s="361"/>
      <c r="G1957" s="360"/>
      <c r="H1957" s="360"/>
      <c r="I1957" s="364"/>
      <c r="J1957" s="363"/>
      <c r="K1957" s="364"/>
      <c r="L1957" s="363"/>
      <c r="M1957" s="382"/>
      <c r="N1957" s="70">
        <f t="shared" si="162"/>
        <v>0</v>
      </c>
      <c r="O1957" s="70">
        <f t="shared" si="163"/>
        <v>0</v>
      </c>
      <c r="P1957" s="135" t="str">
        <f t="shared" si="164"/>
        <v/>
      </c>
    </row>
    <row r="1958" spans="1:16" x14ac:dyDescent="0.2">
      <c r="A1958" s="374" t="str">
        <f t="shared" si="161"/>
        <v/>
      </c>
      <c r="B1958" s="358"/>
      <c r="C1958" s="383"/>
      <c r="D1958" s="360"/>
      <c r="E1958" s="360"/>
      <c r="F1958" s="361"/>
      <c r="G1958" s="360"/>
      <c r="H1958" s="360"/>
      <c r="I1958" s="364"/>
      <c r="J1958" s="363"/>
      <c r="K1958" s="364"/>
      <c r="L1958" s="363"/>
      <c r="M1958" s="382"/>
      <c r="N1958" s="70">
        <f t="shared" si="162"/>
        <v>0</v>
      </c>
      <c r="O1958" s="70">
        <f t="shared" si="163"/>
        <v>0</v>
      </c>
      <c r="P1958" s="135" t="str">
        <f t="shared" si="164"/>
        <v/>
      </c>
    </row>
    <row r="1959" spans="1:16" x14ac:dyDescent="0.2">
      <c r="A1959" s="374" t="str">
        <f t="shared" si="161"/>
        <v/>
      </c>
      <c r="B1959" s="358"/>
      <c r="C1959" s="383"/>
      <c r="D1959" s="360"/>
      <c r="E1959" s="360"/>
      <c r="F1959" s="361"/>
      <c r="G1959" s="360"/>
      <c r="H1959" s="360"/>
      <c r="I1959" s="364"/>
      <c r="J1959" s="363"/>
      <c r="K1959" s="364"/>
      <c r="L1959" s="363"/>
      <c r="M1959" s="382"/>
      <c r="N1959" s="70">
        <f t="shared" si="162"/>
        <v>0</v>
      </c>
      <c r="O1959" s="70">
        <f t="shared" si="163"/>
        <v>0</v>
      </c>
      <c r="P1959" s="135" t="str">
        <f t="shared" si="164"/>
        <v/>
      </c>
    </row>
    <row r="1960" spans="1:16" x14ac:dyDescent="0.2">
      <c r="A1960" s="374" t="str">
        <f t="shared" si="161"/>
        <v/>
      </c>
      <c r="B1960" s="358"/>
      <c r="C1960" s="383"/>
      <c r="D1960" s="360"/>
      <c r="E1960" s="360"/>
      <c r="F1960" s="361"/>
      <c r="G1960" s="360"/>
      <c r="H1960" s="360"/>
      <c r="I1960" s="364"/>
      <c r="J1960" s="363"/>
      <c r="K1960" s="364"/>
      <c r="L1960" s="363"/>
      <c r="M1960" s="382"/>
      <c r="N1960" s="70">
        <f t="shared" si="162"/>
        <v>0</v>
      </c>
      <c r="O1960" s="70">
        <f t="shared" si="163"/>
        <v>0</v>
      </c>
      <c r="P1960" s="135" t="str">
        <f t="shared" si="164"/>
        <v/>
      </c>
    </row>
    <row r="1961" spans="1:16" x14ac:dyDescent="0.2">
      <c r="A1961" s="374" t="str">
        <f t="shared" si="161"/>
        <v/>
      </c>
      <c r="B1961" s="358"/>
      <c r="C1961" s="383"/>
      <c r="D1961" s="360"/>
      <c r="E1961" s="360"/>
      <c r="F1961" s="361"/>
      <c r="G1961" s="360"/>
      <c r="H1961" s="360"/>
      <c r="I1961" s="364"/>
      <c r="J1961" s="363"/>
      <c r="K1961" s="364"/>
      <c r="L1961" s="363"/>
      <c r="M1961" s="382"/>
      <c r="N1961" s="70">
        <f t="shared" si="162"/>
        <v>0</v>
      </c>
      <c r="O1961" s="70">
        <f t="shared" si="163"/>
        <v>0</v>
      </c>
      <c r="P1961" s="135" t="str">
        <f t="shared" si="164"/>
        <v/>
      </c>
    </row>
    <row r="1962" spans="1:16" x14ac:dyDescent="0.2">
      <c r="A1962" s="374" t="str">
        <f t="shared" si="161"/>
        <v/>
      </c>
      <c r="B1962" s="358"/>
      <c r="C1962" s="383"/>
      <c r="D1962" s="360"/>
      <c r="E1962" s="360"/>
      <c r="F1962" s="361"/>
      <c r="G1962" s="360"/>
      <c r="H1962" s="360"/>
      <c r="I1962" s="364"/>
      <c r="J1962" s="363"/>
      <c r="K1962" s="364"/>
      <c r="L1962" s="363"/>
      <c r="M1962" s="382"/>
      <c r="N1962" s="70">
        <f t="shared" si="162"/>
        <v>0</v>
      </c>
      <c r="O1962" s="70">
        <f t="shared" si="163"/>
        <v>0</v>
      </c>
      <c r="P1962" s="135" t="str">
        <f t="shared" si="164"/>
        <v/>
      </c>
    </row>
    <row r="1963" spans="1:16" x14ac:dyDescent="0.2">
      <c r="A1963" s="374" t="str">
        <f t="shared" si="161"/>
        <v/>
      </c>
      <c r="B1963" s="358"/>
      <c r="C1963" s="383"/>
      <c r="D1963" s="360"/>
      <c r="E1963" s="360"/>
      <c r="F1963" s="361"/>
      <c r="G1963" s="360"/>
      <c r="H1963" s="360"/>
      <c r="I1963" s="364"/>
      <c r="J1963" s="363"/>
      <c r="K1963" s="364"/>
      <c r="L1963" s="363"/>
      <c r="M1963" s="382"/>
      <c r="N1963" s="70">
        <f t="shared" si="162"/>
        <v>0</v>
      </c>
      <c r="O1963" s="70">
        <f t="shared" si="163"/>
        <v>0</v>
      </c>
      <c r="P1963" s="135" t="str">
        <f t="shared" si="164"/>
        <v/>
      </c>
    </row>
    <row r="1964" spans="1:16" x14ac:dyDescent="0.2">
      <c r="A1964" s="374" t="str">
        <f t="shared" si="161"/>
        <v/>
      </c>
      <c r="B1964" s="358"/>
      <c r="C1964" s="383"/>
      <c r="D1964" s="360"/>
      <c r="E1964" s="360"/>
      <c r="F1964" s="361"/>
      <c r="G1964" s="360"/>
      <c r="H1964" s="360"/>
      <c r="I1964" s="364"/>
      <c r="J1964" s="363"/>
      <c r="K1964" s="364"/>
      <c r="L1964" s="363"/>
      <c r="M1964" s="382"/>
      <c r="N1964" s="70">
        <f t="shared" si="162"/>
        <v>0</v>
      </c>
      <c r="O1964" s="70">
        <f t="shared" si="163"/>
        <v>0</v>
      </c>
      <c r="P1964" s="135" t="str">
        <f t="shared" si="164"/>
        <v/>
      </c>
    </row>
    <row r="1965" spans="1:16" x14ac:dyDescent="0.2">
      <c r="A1965" s="374" t="str">
        <f t="shared" si="161"/>
        <v/>
      </c>
      <c r="B1965" s="358"/>
      <c r="C1965" s="383"/>
      <c r="D1965" s="360"/>
      <c r="E1965" s="360"/>
      <c r="F1965" s="361"/>
      <c r="G1965" s="360"/>
      <c r="H1965" s="360"/>
      <c r="I1965" s="364"/>
      <c r="J1965" s="363"/>
      <c r="K1965" s="364"/>
      <c r="L1965" s="363"/>
      <c r="M1965" s="382"/>
      <c r="N1965" s="70">
        <f t="shared" si="162"/>
        <v>0</v>
      </c>
      <c r="O1965" s="70">
        <f t="shared" si="163"/>
        <v>0</v>
      </c>
      <c r="P1965" s="135" t="str">
        <f t="shared" si="164"/>
        <v/>
      </c>
    </row>
    <row r="1966" spans="1:16" x14ac:dyDescent="0.2">
      <c r="A1966" s="374" t="str">
        <f t="shared" si="161"/>
        <v/>
      </c>
      <c r="B1966" s="358"/>
      <c r="C1966" s="383"/>
      <c r="D1966" s="360"/>
      <c r="E1966" s="360"/>
      <c r="F1966" s="361"/>
      <c r="G1966" s="360"/>
      <c r="H1966" s="360"/>
      <c r="I1966" s="364"/>
      <c r="J1966" s="363"/>
      <c r="K1966" s="364"/>
      <c r="L1966" s="363"/>
      <c r="M1966" s="382"/>
      <c r="N1966" s="70">
        <f t="shared" si="162"/>
        <v>0</v>
      </c>
      <c r="O1966" s="70">
        <f t="shared" si="163"/>
        <v>0</v>
      </c>
      <c r="P1966" s="135" t="str">
        <f t="shared" si="164"/>
        <v/>
      </c>
    </row>
    <row r="1967" spans="1:16" x14ac:dyDescent="0.2">
      <c r="A1967" s="374"/>
      <c r="B1967" s="358"/>
      <c r="C1967" s="383"/>
      <c r="D1967" s="360"/>
      <c r="E1967" s="360"/>
      <c r="F1967" s="361"/>
      <c r="G1967" s="360"/>
      <c r="H1967" s="360"/>
      <c r="I1967" s="364"/>
      <c r="J1967" s="363"/>
      <c r="K1967" s="364"/>
      <c r="L1967" s="363"/>
      <c r="M1967" s="382"/>
      <c r="N1967" s="70">
        <f t="shared" si="162"/>
        <v>0</v>
      </c>
      <c r="O1967" s="70">
        <f t="shared" si="163"/>
        <v>0</v>
      </c>
      <c r="P1967" s="135" t="str">
        <f t="shared" si="164"/>
        <v/>
      </c>
    </row>
    <row r="1968" spans="1:16" x14ac:dyDescent="0.2">
      <c r="A1968" s="374"/>
      <c r="B1968" s="358"/>
      <c r="C1968" s="383"/>
      <c r="D1968" s="360"/>
      <c r="E1968" s="360"/>
      <c r="F1968" s="361"/>
      <c r="G1968" s="360"/>
      <c r="H1968" s="360"/>
      <c r="I1968" s="364"/>
      <c r="J1968" s="363"/>
      <c r="K1968" s="364"/>
      <c r="L1968" s="363"/>
      <c r="M1968" s="382"/>
      <c r="N1968" s="70">
        <f t="shared" si="162"/>
        <v>0</v>
      </c>
      <c r="O1968" s="70">
        <f t="shared" si="163"/>
        <v>0</v>
      </c>
      <c r="P1968" s="135" t="str">
        <f t="shared" si="164"/>
        <v/>
      </c>
    </row>
    <row r="1969" spans="1:16" x14ac:dyDescent="0.2">
      <c r="A1969" s="374"/>
      <c r="B1969" s="358"/>
      <c r="C1969" s="383"/>
      <c r="D1969" s="360"/>
      <c r="E1969" s="360"/>
      <c r="F1969" s="361"/>
      <c r="G1969" s="360"/>
      <c r="H1969" s="360"/>
      <c r="I1969" s="364"/>
      <c r="J1969" s="363"/>
      <c r="K1969" s="364"/>
      <c r="L1969" s="363"/>
      <c r="M1969" s="382"/>
      <c r="N1969" s="70">
        <f t="shared" si="162"/>
        <v>0</v>
      </c>
      <c r="O1969" s="70">
        <f t="shared" si="163"/>
        <v>0</v>
      </c>
      <c r="P1969" s="135" t="str">
        <f t="shared" si="164"/>
        <v/>
      </c>
    </row>
    <row r="1970" spans="1:16" x14ac:dyDescent="0.2">
      <c r="A1970" s="374"/>
      <c r="B1970" s="358"/>
      <c r="C1970" s="383"/>
      <c r="D1970" s="360"/>
      <c r="E1970" s="360"/>
      <c r="F1970" s="361"/>
      <c r="G1970" s="360"/>
      <c r="H1970" s="360"/>
      <c r="I1970" s="364"/>
      <c r="J1970" s="363"/>
      <c r="K1970" s="364"/>
      <c r="L1970" s="363"/>
      <c r="M1970" s="382"/>
      <c r="N1970" s="70">
        <f t="shared" si="162"/>
        <v>0</v>
      </c>
      <c r="O1970" s="70">
        <f t="shared" si="163"/>
        <v>0</v>
      </c>
      <c r="P1970" s="135" t="str">
        <f t="shared" si="164"/>
        <v/>
      </c>
    </row>
    <row r="1971" spans="1:16" x14ac:dyDescent="0.2">
      <c r="A1971" s="374"/>
      <c r="B1971" s="358"/>
      <c r="C1971" s="383"/>
      <c r="D1971" s="360"/>
      <c r="E1971" s="360"/>
      <c r="F1971" s="361"/>
      <c r="G1971" s="360"/>
      <c r="H1971" s="360"/>
      <c r="I1971" s="364"/>
      <c r="J1971" s="363"/>
      <c r="K1971" s="364"/>
      <c r="L1971" s="363"/>
      <c r="M1971" s="382"/>
      <c r="N1971" s="70">
        <f t="shared" si="162"/>
        <v>0</v>
      </c>
      <c r="O1971" s="70">
        <f t="shared" si="163"/>
        <v>0</v>
      </c>
      <c r="P1971" s="135" t="str">
        <f t="shared" si="164"/>
        <v/>
      </c>
    </row>
    <row r="1972" spans="1:16" x14ac:dyDescent="0.2">
      <c r="A1972" s="374"/>
      <c r="B1972" s="358"/>
      <c r="C1972" s="383"/>
      <c r="D1972" s="360"/>
      <c r="E1972" s="360"/>
      <c r="F1972" s="361"/>
      <c r="G1972" s="360"/>
      <c r="H1972" s="360"/>
      <c r="I1972" s="364"/>
      <c r="J1972" s="363"/>
      <c r="K1972" s="364"/>
      <c r="L1972" s="363"/>
      <c r="M1972" s="382"/>
      <c r="N1972" s="70">
        <f t="shared" si="162"/>
        <v>0</v>
      </c>
      <c r="O1972" s="70">
        <f t="shared" si="163"/>
        <v>0</v>
      </c>
      <c r="P1972" s="135" t="str">
        <f t="shared" si="164"/>
        <v/>
      </c>
    </row>
    <row r="1973" spans="1:16" x14ac:dyDescent="0.2">
      <c r="A1973" s="374"/>
      <c r="B1973" s="358"/>
      <c r="C1973" s="383"/>
      <c r="D1973" s="360"/>
      <c r="E1973" s="360"/>
      <c r="F1973" s="361"/>
      <c r="G1973" s="360"/>
      <c r="H1973" s="360"/>
      <c r="I1973" s="364"/>
      <c r="J1973" s="363"/>
      <c r="K1973" s="364"/>
      <c r="L1973" s="363"/>
      <c r="M1973" s="382"/>
      <c r="N1973" s="70">
        <f t="shared" si="162"/>
        <v>0</v>
      </c>
      <c r="O1973" s="70">
        <f t="shared" si="163"/>
        <v>0</v>
      </c>
      <c r="P1973" s="135" t="str">
        <f t="shared" si="164"/>
        <v/>
      </c>
    </row>
    <row r="1974" spans="1:16" x14ac:dyDescent="0.2">
      <c r="A1974" s="374"/>
      <c r="B1974" s="358"/>
      <c r="C1974" s="383"/>
      <c r="D1974" s="360"/>
      <c r="E1974" s="360"/>
      <c r="F1974" s="361"/>
      <c r="G1974" s="360"/>
      <c r="H1974" s="360"/>
      <c r="I1974" s="364"/>
      <c r="J1974" s="363"/>
      <c r="K1974" s="364"/>
      <c r="L1974" s="363"/>
      <c r="M1974" s="382"/>
      <c r="N1974" s="70">
        <f t="shared" si="162"/>
        <v>0</v>
      </c>
      <c r="O1974" s="70">
        <f t="shared" si="163"/>
        <v>0</v>
      </c>
      <c r="P1974" s="135" t="str">
        <f t="shared" si="164"/>
        <v/>
      </c>
    </row>
    <row r="1975" spans="1:16" x14ac:dyDescent="0.2">
      <c r="A1975" s="374"/>
      <c r="B1975" s="358"/>
      <c r="C1975" s="383"/>
      <c r="D1975" s="360"/>
      <c r="E1975" s="360"/>
      <c r="F1975" s="361"/>
      <c r="G1975" s="360"/>
      <c r="H1975" s="360"/>
      <c r="I1975" s="364"/>
      <c r="J1975" s="363"/>
      <c r="K1975" s="364"/>
      <c r="L1975" s="363"/>
      <c r="M1975" s="382"/>
      <c r="N1975" s="70">
        <f t="shared" si="162"/>
        <v>0</v>
      </c>
      <c r="O1975" s="70">
        <f t="shared" si="163"/>
        <v>0</v>
      </c>
      <c r="P1975" s="135" t="str">
        <f t="shared" si="164"/>
        <v/>
      </c>
    </row>
    <row r="1976" spans="1:16" x14ac:dyDescent="0.2">
      <c r="A1976" s="374"/>
      <c r="B1976" s="358"/>
      <c r="C1976" s="383"/>
      <c r="D1976" s="360"/>
      <c r="E1976" s="360"/>
      <c r="F1976" s="361"/>
      <c r="G1976" s="360"/>
      <c r="H1976" s="360"/>
      <c r="I1976" s="364"/>
      <c r="J1976" s="363"/>
      <c r="K1976" s="364"/>
      <c r="L1976" s="363"/>
      <c r="M1976" s="382"/>
      <c r="N1976" s="70">
        <f t="shared" ref="N1976" si="165">IF(B1976=0,0,IF(YEAR(B1976)=$O$1,MONTH(B1976)-$N$1+1,(YEAR(B1976)-$O$1)*12-$N$1+1+MONTH(B1976)))</f>
        <v>0</v>
      </c>
      <c r="O1976" s="70">
        <f t="shared" ref="O1976" si="166">IF(C1976=0,0,IF(YEAR(C1976)=$O$1,MONTH(C1976)-$N$1+1,(YEAR(C1976)-$O$1)*12-$N$1+1+MONTH(C1976)))</f>
        <v>0</v>
      </c>
      <c r="P1976" s="135" t="str">
        <f t="shared" ref="P1976" si="167">SUBSTITUTE(D1976," ","_")</f>
        <v/>
      </c>
    </row>
    <row r="1977" spans="1:16" x14ac:dyDescent="0.2">
      <c r="A1977" s="374"/>
      <c r="B1977" s="358"/>
      <c r="C1977" s="383"/>
      <c r="D1977" s="360"/>
      <c r="E1977" s="360"/>
      <c r="F1977" s="361"/>
      <c r="G1977" s="360"/>
      <c r="H1977" s="360"/>
      <c r="I1977" s="364"/>
      <c r="J1977" s="363"/>
      <c r="K1977" s="364"/>
      <c r="L1977" s="363"/>
      <c r="M1977" s="382"/>
      <c r="N1977" s="323"/>
      <c r="O1977" s="323"/>
      <c r="P1977" s="324"/>
    </row>
    <row r="1978" spans="1:16" x14ac:dyDescent="0.2">
      <c r="A1978" s="374"/>
      <c r="B1978" s="358"/>
      <c r="C1978" s="383"/>
      <c r="D1978" s="360"/>
      <c r="E1978" s="360"/>
      <c r="F1978" s="361"/>
      <c r="G1978" s="360"/>
      <c r="H1978" s="360"/>
      <c r="I1978" s="364"/>
      <c r="J1978" s="363"/>
      <c r="K1978" s="364"/>
      <c r="L1978" s="363"/>
      <c r="M1978" s="382"/>
      <c r="N1978" s="323"/>
      <c r="O1978" s="323"/>
      <c r="P1978" s="324"/>
    </row>
    <row r="1979" spans="1:16" x14ac:dyDescent="0.2">
      <c r="A1979" s="374"/>
      <c r="B1979" s="358"/>
      <c r="C1979" s="383"/>
      <c r="D1979" s="360"/>
      <c r="E1979" s="360"/>
      <c r="F1979" s="361"/>
      <c r="G1979" s="360"/>
      <c r="H1979" s="360"/>
      <c r="I1979" s="364"/>
      <c r="J1979" s="363"/>
      <c r="K1979" s="364"/>
      <c r="L1979" s="363"/>
      <c r="M1979" s="382"/>
      <c r="N1979" s="323"/>
      <c r="O1979" s="323"/>
      <c r="P1979" s="324"/>
    </row>
    <row r="1980" spans="1:16" x14ac:dyDescent="0.2">
      <c r="A1980" s="374"/>
      <c r="B1980" s="358"/>
      <c r="C1980" s="383"/>
      <c r="D1980" s="360"/>
      <c r="E1980" s="360"/>
      <c r="F1980" s="361"/>
      <c r="G1980" s="360"/>
      <c r="H1980" s="360"/>
      <c r="I1980" s="364"/>
      <c r="J1980" s="363"/>
      <c r="K1980" s="364"/>
      <c r="L1980" s="363"/>
      <c r="M1980" s="382"/>
      <c r="N1980" s="323"/>
      <c r="O1980" s="323"/>
      <c r="P1980" s="324"/>
    </row>
    <row r="1981" spans="1:16" x14ac:dyDescent="0.2">
      <c r="A1981" s="374"/>
      <c r="B1981" s="358"/>
      <c r="C1981" s="383"/>
      <c r="D1981" s="360"/>
      <c r="E1981" s="360"/>
      <c r="F1981" s="361"/>
      <c r="G1981" s="360"/>
      <c r="H1981" s="360"/>
      <c r="I1981" s="364"/>
      <c r="J1981" s="363"/>
      <c r="K1981" s="364"/>
      <c r="L1981" s="363"/>
      <c r="M1981" s="382"/>
      <c r="N1981" s="323"/>
      <c r="O1981" s="323"/>
      <c r="P1981" s="324"/>
    </row>
    <row r="1982" spans="1:16" x14ac:dyDescent="0.2">
      <c r="A1982" s="374"/>
      <c r="B1982" s="358"/>
      <c r="C1982" s="383"/>
      <c r="D1982" s="360"/>
      <c r="E1982" s="360"/>
      <c r="F1982" s="361"/>
      <c r="G1982" s="360"/>
      <c r="H1982" s="360"/>
      <c r="I1982" s="364"/>
      <c r="J1982" s="363"/>
      <c r="K1982" s="364"/>
      <c r="L1982" s="363"/>
      <c r="M1982" s="382"/>
      <c r="N1982" s="323"/>
      <c r="O1982" s="323"/>
      <c r="P1982" s="324"/>
    </row>
    <row r="1983" spans="1:16" x14ac:dyDescent="0.2">
      <c r="A1983" s="374"/>
      <c r="B1983" s="358"/>
      <c r="C1983" s="383"/>
      <c r="D1983" s="360"/>
      <c r="E1983" s="360"/>
      <c r="F1983" s="361"/>
      <c r="G1983" s="360"/>
      <c r="H1983" s="360"/>
      <c r="I1983" s="364"/>
      <c r="J1983" s="363"/>
      <c r="K1983" s="364"/>
      <c r="L1983" s="363"/>
      <c r="M1983" s="382"/>
      <c r="N1983" s="323"/>
      <c r="O1983" s="323"/>
      <c r="P1983" s="324"/>
    </row>
    <row r="1984" spans="1:16" x14ac:dyDescent="0.2">
      <c r="A1984" s="374"/>
      <c r="B1984" s="358"/>
      <c r="C1984" s="383"/>
      <c r="D1984" s="360"/>
      <c r="E1984" s="360"/>
      <c r="F1984" s="361"/>
      <c r="G1984" s="360"/>
      <c r="H1984" s="360"/>
      <c r="I1984" s="364"/>
      <c r="J1984" s="363"/>
      <c r="K1984" s="364"/>
      <c r="L1984" s="363"/>
      <c r="M1984" s="382"/>
      <c r="N1984" s="323"/>
      <c r="O1984" s="323"/>
      <c r="P1984" s="324"/>
    </row>
    <row r="1985" spans="1:16" x14ac:dyDescent="0.2">
      <c r="A1985" s="374"/>
      <c r="B1985" s="358"/>
      <c r="C1985" s="383"/>
      <c r="D1985" s="360"/>
      <c r="E1985" s="360"/>
      <c r="F1985" s="361"/>
      <c r="G1985" s="360"/>
      <c r="H1985" s="360"/>
      <c r="I1985" s="364"/>
      <c r="J1985" s="363"/>
      <c r="K1985" s="364"/>
      <c r="L1985" s="363"/>
      <c r="M1985" s="382"/>
      <c r="N1985" s="323"/>
      <c r="O1985" s="323"/>
      <c r="P1985" s="324"/>
    </row>
    <row r="1986" spans="1:16" x14ac:dyDescent="0.2">
      <c r="A1986" s="374"/>
      <c r="B1986" s="358"/>
      <c r="C1986" s="383"/>
      <c r="D1986" s="360"/>
      <c r="E1986" s="360"/>
      <c r="F1986" s="361"/>
      <c r="G1986" s="360"/>
      <c r="H1986" s="360"/>
      <c r="I1986" s="364"/>
      <c r="J1986" s="363"/>
      <c r="K1986" s="364"/>
      <c r="L1986" s="363"/>
      <c r="M1986" s="382"/>
      <c r="N1986" s="323"/>
      <c r="O1986" s="323"/>
      <c r="P1986" s="324"/>
    </row>
    <row r="1987" spans="1:16" x14ac:dyDescent="0.2">
      <c r="A1987" s="374"/>
      <c r="B1987" s="358"/>
      <c r="C1987" s="383"/>
      <c r="D1987" s="360"/>
      <c r="E1987" s="360"/>
      <c r="F1987" s="361"/>
      <c r="G1987" s="360"/>
      <c r="H1987" s="360"/>
      <c r="I1987" s="364"/>
      <c r="J1987" s="363"/>
      <c r="K1987" s="364"/>
      <c r="L1987" s="363"/>
      <c r="M1987" s="382"/>
      <c r="N1987" s="323"/>
      <c r="O1987" s="323"/>
      <c r="P1987" s="324"/>
    </row>
    <row r="1988" spans="1:16" x14ac:dyDescent="0.2">
      <c r="A1988" s="374"/>
      <c r="B1988" s="358"/>
      <c r="C1988" s="383"/>
      <c r="D1988" s="360"/>
      <c r="E1988" s="360"/>
      <c r="F1988" s="361"/>
      <c r="G1988" s="360"/>
      <c r="H1988" s="360"/>
      <c r="I1988" s="364"/>
      <c r="J1988" s="363"/>
      <c r="K1988" s="364"/>
      <c r="L1988" s="363"/>
      <c r="M1988" s="382"/>
      <c r="N1988" s="323"/>
      <c r="O1988" s="323"/>
      <c r="P1988" s="324"/>
    </row>
    <row r="1989" spans="1:16" x14ac:dyDescent="0.2">
      <c r="A1989" s="374"/>
      <c r="B1989" s="358"/>
      <c r="C1989" s="383"/>
      <c r="D1989" s="360"/>
      <c r="E1989" s="360"/>
      <c r="F1989" s="361"/>
      <c r="G1989" s="360"/>
      <c r="H1989" s="360"/>
      <c r="I1989" s="364"/>
      <c r="J1989" s="363"/>
      <c r="K1989" s="364"/>
      <c r="L1989" s="363"/>
      <c r="M1989" s="382"/>
      <c r="N1989" s="323"/>
      <c r="O1989" s="323"/>
      <c r="P1989" s="324"/>
    </row>
    <row r="1990" spans="1:16" x14ac:dyDescent="0.2">
      <c r="A1990" s="374"/>
      <c r="B1990" s="358"/>
      <c r="C1990" s="383"/>
      <c r="D1990" s="360"/>
      <c r="E1990" s="360"/>
      <c r="F1990" s="361"/>
      <c r="G1990" s="360"/>
      <c r="H1990" s="360"/>
      <c r="I1990" s="364"/>
      <c r="J1990" s="363"/>
      <c r="K1990" s="364"/>
      <c r="L1990" s="363"/>
      <c r="M1990" s="382"/>
      <c r="N1990" s="323"/>
      <c r="O1990" s="323"/>
      <c r="P1990" s="324"/>
    </row>
    <row r="1991" spans="1:16" x14ac:dyDescent="0.2">
      <c r="A1991" s="374"/>
      <c r="B1991" s="358"/>
      <c r="C1991" s="383"/>
      <c r="D1991" s="360"/>
      <c r="E1991" s="360"/>
      <c r="F1991" s="361"/>
      <c r="G1991" s="360"/>
      <c r="H1991" s="360"/>
      <c r="I1991" s="364"/>
      <c r="J1991" s="363"/>
      <c r="K1991" s="364"/>
      <c r="L1991" s="363"/>
      <c r="M1991" s="382"/>
      <c r="N1991" s="323"/>
      <c r="O1991" s="323"/>
      <c r="P1991" s="324"/>
    </row>
    <row r="1992" spans="1:16" x14ac:dyDescent="0.2">
      <c r="A1992" s="374"/>
      <c r="B1992" s="358"/>
      <c r="C1992" s="383"/>
      <c r="D1992" s="360"/>
      <c r="E1992" s="360"/>
      <c r="F1992" s="361"/>
      <c r="G1992" s="360"/>
      <c r="H1992" s="360"/>
      <c r="I1992" s="364"/>
      <c r="J1992" s="363"/>
      <c r="K1992" s="364"/>
      <c r="L1992" s="363"/>
      <c r="M1992" s="382"/>
      <c r="N1992" s="323"/>
      <c r="O1992" s="323"/>
      <c r="P1992" s="324"/>
    </row>
    <row r="1993" spans="1:16" x14ac:dyDescent="0.2">
      <c r="A1993" s="374"/>
      <c r="B1993" s="358"/>
      <c r="C1993" s="383"/>
      <c r="D1993" s="360"/>
      <c r="E1993" s="360"/>
      <c r="F1993" s="361"/>
      <c r="G1993" s="360"/>
      <c r="H1993" s="360"/>
      <c r="I1993" s="364"/>
      <c r="J1993" s="363"/>
      <c r="K1993" s="364"/>
      <c r="L1993" s="363"/>
      <c r="M1993" s="382"/>
      <c r="N1993" s="323"/>
      <c r="O1993" s="323"/>
      <c r="P1993" s="324"/>
    </row>
    <row r="1994" spans="1:16" x14ac:dyDescent="0.2">
      <c r="A1994" s="374"/>
      <c r="B1994" s="358"/>
      <c r="C1994" s="383"/>
      <c r="D1994" s="360"/>
      <c r="E1994" s="360"/>
      <c r="F1994" s="361"/>
      <c r="G1994" s="360"/>
      <c r="H1994" s="360"/>
      <c r="I1994" s="364"/>
      <c r="J1994" s="363"/>
      <c r="K1994" s="364"/>
      <c r="L1994" s="363"/>
      <c r="M1994" s="382"/>
      <c r="N1994" s="323"/>
      <c r="O1994" s="323"/>
      <c r="P1994" s="324"/>
    </row>
    <row r="1995" spans="1:16" x14ac:dyDescent="0.2">
      <c r="A1995" s="374"/>
      <c r="B1995" s="358"/>
      <c r="C1995" s="383"/>
      <c r="D1995" s="360"/>
      <c r="E1995" s="360"/>
      <c r="F1995" s="361"/>
      <c r="G1995" s="360"/>
      <c r="H1995" s="360"/>
      <c r="I1995" s="364"/>
      <c r="J1995" s="363"/>
      <c r="K1995" s="364"/>
      <c r="L1995" s="363"/>
      <c r="M1995" s="382"/>
      <c r="N1995" s="323"/>
      <c r="O1995" s="323"/>
      <c r="P1995" s="324"/>
    </row>
    <row r="1996" spans="1:16" x14ac:dyDescent="0.2">
      <c r="A1996" s="374"/>
      <c r="B1996" s="358"/>
      <c r="C1996" s="383"/>
      <c r="D1996" s="360"/>
      <c r="E1996" s="360"/>
      <c r="F1996" s="361"/>
      <c r="G1996" s="360"/>
      <c r="H1996" s="360"/>
      <c r="I1996" s="364"/>
      <c r="J1996" s="363"/>
      <c r="K1996" s="364"/>
      <c r="L1996" s="363"/>
      <c r="M1996" s="382"/>
      <c r="N1996" s="323"/>
      <c r="O1996" s="323"/>
      <c r="P1996" s="324"/>
    </row>
    <row r="1997" spans="1:16" x14ac:dyDescent="0.2">
      <c r="A1997" s="374"/>
      <c r="B1997" s="358"/>
      <c r="C1997" s="383"/>
      <c r="D1997" s="360"/>
      <c r="E1997" s="360"/>
      <c r="F1997" s="361"/>
      <c r="G1997" s="360"/>
      <c r="H1997" s="360"/>
      <c r="I1997" s="364"/>
      <c r="J1997" s="363"/>
      <c r="K1997" s="364"/>
      <c r="L1997" s="363"/>
      <c r="M1997" s="382"/>
      <c r="N1997" s="323"/>
      <c r="O1997" s="323"/>
      <c r="P1997" s="324"/>
    </row>
    <row r="1998" spans="1:16" x14ac:dyDescent="0.2">
      <c r="A1998" s="374"/>
      <c r="B1998" s="358"/>
      <c r="C1998" s="383"/>
      <c r="D1998" s="360"/>
      <c r="E1998" s="360"/>
      <c r="F1998" s="361"/>
      <c r="G1998" s="360"/>
      <c r="H1998" s="360"/>
      <c r="I1998" s="364"/>
      <c r="J1998" s="363"/>
      <c r="K1998" s="364"/>
      <c r="L1998" s="363"/>
      <c r="M1998" s="382"/>
      <c r="N1998" s="323"/>
      <c r="O1998" s="323"/>
      <c r="P1998" s="324"/>
    </row>
    <row r="1999" spans="1:16" x14ac:dyDescent="0.2">
      <c r="A1999" s="374"/>
      <c r="B1999" s="358"/>
      <c r="C1999" s="383"/>
      <c r="D1999" s="360"/>
      <c r="E1999" s="360"/>
      <c r="F1999" s="361"/>
      <c r="G1999" s="360"/>
      <c r="H1999" s="360"/>
      <c r="I1999" s="364"/>
      <c r="J1999" s="363"/>
      <c r="K1999" s="364"/>
      <c r="L1999" s="363"/>
      <c r="M1999" s="382"/>
      <c r="N1999" s="323"/>
      <c r="O1999" s="323"/>
      <c r="P1999" s="324"/>
    </row>
    <row r="2000" spans="1:16" x14ac:dyDescent="0.2">
      <c r="A2000" s="374"/>
      <c r="B2000" s="358"/>
      <c r="C2000" s="383"/>
      <c r="D2000" s="360"/>
      <c r="E2000" s="360"/>
      <c r="F2000" s="361"/>
      <c r="G2000" s="360"/>
      <c r="H2000" s="360"/>
      <c r="I2000" s="364"/>
      <c r="J2000" s="363"/>
      <c r="K2000" s="364"/>
      <c r="L2000" s="363"/>
      <c r="M2000" s="382"/>
      <c r="N2000" s="323"/>
      <c r="O2000" s="323"/>
      <c r="P2000" s="324"/>
    </row>
    <row r="2001" spans="1:16" x14ac:dyDescent="0.2">
      <c r="A2001" s="374"/>
      <c r="B2001" s="358"/>
      <c r="C2001" s="383"/>
      <c r="D2001" s="360"/>
      <c r="E2001" s="360"/>
      <c r="F2001" s="361"/>
      <c r="G2001" s="360"/>
      <c r="H2001" s="360"/>
      <c r="I2001" s="364"/>
      <c r="J2001" s="363"/>
      <c r="K2001" s="364"/>
      <c r="L2001" s="363"/>
      <c r="M2001" s="382"/>
      <c r="N2001" s="323"/>
      <c r="O2001" s="323"/>
      <c r="P2001" s="324"/>
    </row>
    <row r="2002" spans="1:16" x14ac:dyDescent="0.2">
      <c r="A2002" s="374"/>
      <c r="B2002" s="358"/>
      <c r="C2002" s="383"/>
      <c r="D2002" s="360"/>
      <c r="E2002" s="360"/>
      <c r="F2002" s="361"/>
      <c r="G2002" s="360"/>
      <c r="H2002" s="360"/>
      <c r="I2002" s="364"/>
      <c r="J2002" s="363"/>
      <c r="K2002" s="364"/>
      <c r="L2002" s="363"/>
      <c r="M2002" s="382"/>
      <c r="N2002" s="323"/>
      <c r="O2002" s="323"/>
      <c r="P2002" s="324"/>
    </row>
    <row r="2003" spans="1:16" x14ac:dyDescent="0.2">
      <c r="A2003" s="374"/>
      <c r="B2003" s="358"/>
      <c r="C2003" s="383"/>
      <c r="D2003" s="360"/>
      <c r="E2003" s="360"/>
      <c r="F2003" s="361"/>
      <c r="G2003" s="360"/>
      <c r="H2003" s="360"/>
      <c r="I2003" s="364"/>
      <c r="J2003" s="363"/>
      <c r="K2003" s="364"/>
      <c r="L2003" s="363"/>
      <c r="M2003" s="382"/>
      <c r="N2003" s="323"/>
      <c r="O2003" s="323"/>
      <c r="P2003" s="324"/>
    </row>
    <row r="2004" spans="1:16" x14ac:dyDescent="0.2">
      <c r="A2004" s="374"/>
      <c r="B2004" s="358"/>
      <c r="C2004" s="383"/>
      <c r="D2004" s="360"/>
      <c r="E2004" s="360"/>
      <c r="F2004" s="361"/>
      <c r="G2004" s="360"/>
      <c r="H2004" s="360"/>
      <c r="I2004" s="364"/>
      <c r="J2004" s="363"/>
      <c r="K2004" s="364"/>
      <c r="L2004" s="363"/>
      <c r="M2004" s="382"/>
      <c r="N2004" s="323"/>
      <c r="O2004" s="323"/>
      <c r="P2004" s="324"/>
    </row>
    <row r="2005" spans="1:16" x14ac:dyDescent="0.2">
      <c r="A2005" s="374"/>
      <c r="B2005" s="358"/>
      <c r="C2005" s="383"/>
      <c r="D2005" s="360"/>
      <c r="E2005" s="360"/>
      <c r="F2005" s="361"/>
      <c r="G2005" s="360"/>
      <c r="H2005" s="360"/>
      <c r="I2005" s="364"/>
      <c r="J2005" s="363"/>
      <c r="K2005" s="364"/>
      <c r="L2005" s="363"/>
      <c r="M2005" s="382"/>
      <c r="N2005" s="323"/>
      <c r="O2005" s="323"/>
      <c r="P2005" s="324"/>
    </row>
    <row r="2006" spans="1:16" x14ac:dyDescent="0.2">
      <c r="A2006" s="374"/>
      <c r="B2006" s="358"/>
      <c r="C2006" s="383"/>
      <c r="D2006" s="360"/>
      <c r="E2006" s="360"/>
      <c r="F2006" s="361"/>
      <c r="G2006" s="360"/>
      <c r="H2006" s="360"/>
      <c r="I2006" s="364"/>
      <c r="J2006" s="363"/>
      <c r="K2006" s="364"/>
      <c r="L2006" s="363"/>
      <c r="M2006" s="382"/>
      <c r="N2006" s="323"/>
      <c r="O2006" s="323"/>
      <c r="P2006" s="324"/>
    </row>
    <row r="2007" spans="1:16" x14ac:dyDescent="0.2">
      <c r="A2007" s="374"/>
      <c r="B2007" s="358"/>
      <c r="C2007" s="383"/>
      <c r="D2007" s="360"/>
      <c r="E2007" s="360"/>
      <c r="F2007" s="361"/>
      <c r="G2007" s="360"/>
      <c r="H2007" s="360"/>
      <c r="I2007" s="364"/>
      <c r="J2007" s="363"/>
      <c r="K2007" s="364"/>
      <c r="L2007" s="363"/>
      <c r="M2007" s="382"/>
      <c r="N2007" s="323"/>
      <c r="O2007" s="323"/>
      <c r="P2007" s="324"/>
    </row>
    <row r="2008" spans="1:16" x14ac:dyDescent="0.2">
      <c r="A2008" s="374"/>
      <c r="B2008" s="358"/>
      <c r="C2008" s="383"/>
      <c r="D2008" s="360"/>
      <c r="E2008" s="360"/>
      <c r="F2008" s="361"/>
      <c r="G2008" s="360"/>
      <c r="H2008" s="360"/>
      <c r="I2008" s="364"/>
      <c r="J2008" s="363"/>
      <c r="K2008" s="364"/>
      <c r="L2008" s="363"/>
      <c r="M2008" s="382"/>
      <c r="N2008" s="323"/>
      <c r="O2008" s="323"/>
      <c r="P2008" s="324"/>
    </row>
    <row r="2009" spans="1:16" x14ac:dyDescent="0.2">
      <c r="A2009" s="374"/>
      <c r="B2009" s="358"/>
      <c r="C2009" s="383"/>
      <c r="D2009" s="360"/>
      <c r="E2009" s="360"/>
      <c r="F2009" s="361"/>
      <c r="G2009" s="360"/>
      <c r="H2009" s="360"/>
      <c r="I2009" s="364"/>
      <c r="J2009" s="363"/>
      <c r="K2009" s="364"/>
      <c r="L2009" s="363"/>
      <c r="M2009" s="382"/>
      <c r="N2009" s="323"/>
      <c r="O2009" s="323"/>
      <c r="P2009" s="324"/>
    </row>
    <row r="2010" spans="1:16" x14ac:dyDescent="0.2">
      <c r="A2010" s="374"/>
      <c r="B2010" s="358"/>
      <c r="C2010" s="383"/>
      <c r="D2010" s="360"/>
      <c r="E2010" s="360"/>
      <c r="F2010" s="361"/>
      <c r="G2010" s="360"/>
      <c r="H2010" s="360"/>
      <c r="I2010" s="364"/>
      <c r="J2010" s="363"/>
      <c r="K2010" s="364"/>
      <c r="L2010" s="363"/>
      <c r="M2010" s="382"/>
      <c r="N2010" s="323"/>
      <c r="O2010" s="323"/>
      <c r="P2010" s="324"/>
    </row>
    <row r="2011" spans="1:16" x14ac:dyDescent="0.2">
      <c r="A2011" s="374"/>
      <c r="B2011" s="358"/>
      <c r="C2011" s="383"/>
      <c r="D2011" s="360"/>
      <c r="E2011" s="360"/>
      <c r="F2011" s="361"/>
      <c r="G2011" s="360"/>
      <c r="H2011" s="360"/>
      <c r="I2011" s="364"/>
      <c r="J2011" s="363"/>
      <c r="K2011" s="364"/>
      <c r="L2011" s="363"/>
      <c r="M2011" s="382"/>
      <c r="N2011" s="323"/>
      <c r="O2011" s="323"/>
      <c r="P2011" s="324"/>
    </row>
    <row r="2012" spans="1:16" x14ac:dyDescent="0.2">
      <c r="A2012" s="374"/>
      <c r="B2012" s="358"/>
      <c r="C2012" s="383"/>
      <c r="D2012" s="360"/>
      <c r="E2012" s="360"/>
      <c r="F2012" s="361"/>
      <c r="G2012" s="360"/>
      <c r="H2012" s="360"/>
      <c r="I2012" s="364"/>
      <c r="J2012" s="363"/>
      <c r="K2012" s="364"/>
      <c r="L2012" s="363"/>
      <c r="M2012" s="382"/>
      <c r="N2012" s="323"/>
      <c r="O2012" s="323"/>
      <c r="P2012" s="324"/>
    </row>
    <row r="2013" spans="1:16" x14ac:dyDescent="0.2">
      <c r="A2013" s="374"/>
      <c r="B2013" s="358"/>
      <c r="C2013" s="383"/>
      <c r="D2013" s="360"/>
      <c r="E2013" s="360"/>
      <c r="F2013" s="361"/>
      <c r="G2013" s="360"/>
      <c r="H2013" s="360"/>
      <c r="I2013" s="364"/>
      <c r="J2013" s="363"/>
      <c r="K2013" s="364"/>
      <c r="L2013" s="363"/>
      <c r="M2013" s="382"/>
      <c r="N2013" s="323"/>
      <c r="O2013" s="323"/>
      <c r="P2013" s="324"/>
    </row>
    <row r="2014" spans="1:16" x14ac:dyDescent="0.2">
      <c r="A2014" s="374"/>
      <c r="B2014" s="358"/>
      <c r="C2014" s="383"/>
      <c r="D2014" s="360"/>
      <c r="E2014" s="360"/>
      <c r="F2014" s="361"/>
      <c r="G2014" s="360"/>
      <c r="H2014" s="360"/>
      <c r="I2014" s="364"/>
      <c r="J2014" s="363"/>
      <c r="K2014" s="364"/>
      <c r="L2014" s="363"/>
      <c r="M2014" s="382"/>
      <c r="N2014" s="323"/>
      <c r="O2014" s="323"/>
      <c r="P2014" s="324"/>
    </row>
    <row r="2015" spans="1:16" x14ac:dyDescent="0.2">
      <c r="A2015" s="374"/>
      <c r="B2015" s="358"/>
      <c r="C2015" s="383"/>
      <c r="D2015" s="360"/>
      <c r="E2015" s="360"/>
      <c r="F2015" s="361"/>
      <c r="G2015" s="360"/>
      <c r="H2015" s="360"/>
      <c r="I2015" s="364"/>
      <c r="J2015" s="363"/>
      <c r="K2015" s="364"/>
      <c r="L2015" s="363"/>
      <c r="M2015" s="382"/>
      <c r="N2015" s="323"/>
      <c r="O2015" s="323"/>
      <c r="P2015" s="324"/>
    </row>
    <row r="2016" spans="1:16" x14ac:dyDescent="0.2">
      <c r="A2016" s="374"/>
      <c r="B2016" s="358"/>
      <c r="C2016" s="383"/>
      <c r="D2016" s="360"/>
      <c r="E2016" s="360"/>
      <c r="F2016" s="361"/>
      <c r="G2016" s="360"/>
      <c r="H2016" s="360"/>
      <c r="I2016" s="364"/>
      <c r="J2016" s="363"/>
      <c r="K2016" s="364"/>
      <c r="L2016" s="363"/>
      <c r="M2016" s="382"/>
      <c r="N2016" s="323"/>
      <c r="O2016" s="323"/>
      <c r="P2016" s="324"/>
    </row>
    <row r="2017" spans="1:16" x14ac:dyDescent="0.2">
      <c r="A2017" s="374"/>
      <c r="B2017" s="358"/>
      <c r="C2017" s="383"/>
      <c r="D2017" s="360"/>
      <c r="E2017" s="360"/>
      <c r="F2017" s="361"/>
      <c r="G2017" s="360"/>
      <c r="H2017" s="360"/>
      <c r="I2017" s="364"/>
      <c r="J2017" s="363"/>
      <c r="K2017" s="364"/>
      <c r="L2017" s="363"/>
      <c r="M2017" s="382"/>
      <c r="N2017" s="323"/>
      <c r="O2017" s="323"/>
      <c r="P2017" s="324"/>
    </row>
    <row r="2018" spans="1:16" x14ac:dyDescent="0.2">
      <c r="A2018" s="374"/>
      <c r="B2018" s="358"/>
      <c r="C2018" s="383"/>
      <c r="D2018" s="360"/>
      <c r="E2018" s="360"/>
      <c r="F2018" s="361"/>
      <c r="G2018" s="360"/>
      <c r="H2018" s="360"/>
      <c r="I2018" s="364"/>
      <c r="J2018" s="363"/>
      <c r="K2018" s="364"/>
      <c r="L2018" s="363"/>
      <c r="M2018" s="382"/>
      <c r="N2018" s="323"/>
      <c r="O2018" s="323"/>
      <c r="P2018" s="324"/>
    </row>
    <row r="2019" spans="1:16" x14ac:dyDescent="0.2">
      <c r="A2019" s="374"/>
      <c r="B2019" s="358"/>
      <c r="C2019" s="383"/>
      <c r="D2019" s="360"/>
      <c r="E2019" s="360"/>
      <c r="F2019" s="361"/>
      <c r="G2019" s="360"/>
      <c r="H2019" s="360"/>
      <c r="I2019" s="364"/>
      <c r="J2019" s="363"/>
      <c r="K2019" s="364"/>
      <c r="L2019" s="363"/>
      <c r="M2019" s="382"/>
      <c r="N2019" s="323"/>
      <c r="O2019" s="323"/>
      <c r="P2019" s="324"/>
    </row>
    <row r="2020" spans="1:16" x14ac:dyDescent="0.2">
      <c r="A2020" s="374"/>
      <c r="B2020" s="358"/>
      <c r="C2020" s="383"/>
      <c r="D2020" s="360"/>
      <c r="E2020" s="360"/>
      <c r="F2020" s="361"/>
      <c r="G2020" s="360"/>
      <c r="H2020" s="360"/>
      <c r="I2020" s="364"/>
      <c r="J2020" s="363"/>
      <c r="K2020" s="364"/>
      <c r="L2020" s="363"/>
      <c r="M2020" s="382"/>
      <c r="N2020" s="323"/>
      <c r="O2020" s="323"/>
      <c r="P2020" s="324"/>
    </row>
    <row r="2021" spans="1:16" x14ac:dyDescent="0.2">
      <c r="A2021" s="374"/>
      <c r="B2021" s="358"/>
      <c r="C2021" s="383"/>
      <c r="D2021" s="360"/>
      <c r="E2021" s="360"/>
      <c r="F2021" s="361"/>
      <c r="G2021" s="360"/>
      <c r="H2021" s="360"/>
      <c r="I2021" s="364"/>
      <c r="J2021" s="363"/>
      <c r="K2021" s="364"/>
      <c r="L2021" s="363"/>
      <c r="M2021" s="382"/>
      <c r="N2021" s="323"/>
      <c r="O2021" s="323"/>
      <c r="P2021" s="324"/>
    </row>
    <row r="2022" spans="1:16" x14ac:dyDescent="0.2">
      <c r="A2022" s="374"/>
      <c r="B2022" s="358"/>
      <c r="C2022" s="383"/>
      <c r="D2022" s="360"/>
      <c r="E2022" s="360"/>
      <c r="F2022" s="361"/>
      <c r="G2022" s="360"/>
      <c r="H2022" s="360"/>
      <c r="I2022" s="364"/>
      <c r="J2022" s="363"/>
      <c r="K2022" s="364"/>
      <c r="L2022" s="363"/>
      <c r="M2022" s="382"/>
      <c r="N2022" s="323"/>
      <c r="O2022" s="323"/>
      <c r="P2022" s="324"/>
    </row>
    <row r="2023" spans="1:16" x14ac:dyDescent="0.2">
      <c r="A2023" s="374"/>
      <c r="B2023" s="358"/>
      <c r="C2023" s="383"/>
      <c r="D2023" s="360"/>
      <c r="E2023" s="360"/>
      <c r="F2023" s="361"/>
      <c r="G2023" s="360"/>
      <c r="H2023" s="360"/>
      <c r="I2023" s="364"/>
      <c r="J2023" s="363"/>
      <c r="K2023" s="364"/>
      <c r="L2023" s="363"/>
      <c r="M2023" s="382"/>
      <c r="N2023" s="323"/>
      <c r="O2023" s="323"/>
      <c r="P2023" s="324"/>
    </row>
    <row r="2024" spans="1:16" x14ac:dyDescent="0.2">
      <c r="A2024" s="374"/>
      <c r="B2024" s="358"/>
      <c r="C2024" s="383"/>
      <c r="D2024" s="360"/>
      <c r="E2024" s="360"/>
      <c r="F2024" s="361"/>
      <c r="G2024" s="360"/>
      <c r="H2024" s="360"/>
      <c r="I2024" s="364"/>
      <c r="J2024" s="363"/>
      <c r="K2024" s="364"/>
      <c r="L2024" s="363"/>
      <c r="M2024" s="382"/>
      <c r="N2024" s="323"/>
      <c r="O2024" s="323"/>
      <c r="P2024" s="324"/>
    </row>
    <row r="2025" spans="1:16" x14ac:dyDescent="0.2">
      <c r="A2025" s="374"/>
      <c r="B2025" s="358"/>
      <c r="C2025" s="383"/>
      <c r="D2025" s="360"/>
      <c r="E2025" s="360"/>
      <c r="F2025" s="361"/>
      <c r="G2025" s="360"/>
      <c r="H2025" s="360"/>
      <c r="I2025" s="364"/>
      <c r="J2025" s="363"/>
      <c r="K2025" s="364"/>
      <c r="L2025" s="363"/>
      <c r="M2025" s="382"/>
      <c r="N2025" s="323"/>
      <c r="O2025" s="323"/>
      <c r="P2025" s="324"/>
    </row>
    <row r="2026" spans="1:16" x14ac:dyDescent="0.2">
      <c r="A2026" s="374"/>
      <c r="B2026" s="358"/>
      <c r="C2026" s="383"/>
      <c r="D2026" s="360"/>
      <c r="E2026" s="360"/>
      <c r="F2026" s="361"/>
      <c r="G2026" s="360"/>
      <c r="H2026" s="360"/>
      <c r="I2026" s="364"/>
      <c r="J2026" s="363"/>
      <c r="K2026" s="364"/>
      <c r="L2026" s="363"/>
      <c r="M2026" s="382"/>
      <c r="N2026" s="323"/>
      <c r="O2026" s="323"/>
      <c r="P2026" s="324"/>
    </row>
    <row r="2027" spans="1:16" x14ac:dyDescent="0.2">
      <c r="A2027" s="374"/>
      <c r="B2027" s="358"/>
      <c r="C2027" s="383"/>
      <c r="D2027" s="360"/>
      <c r="E2027" s="360"/>
      <c r="F2027" s="361"/>
      <c r="G2027" s="360"/>
      <c r="H2027" s="360"/>
      <c r="I2027" s="364"/>
      <c r="J2027" s="363"/>
      <c r="K2027" s="364"/>
      <c r="L2027" s="363"/>
      <c r="M2027" s="382"/>
      <c r="N2027" s="323"/>
      <c r="O2027" s="323"/>
      <c r="P2027" s="324"/>
    </row>
    <row r="2028" spans="1:16" x14ac:dyDescent="0.2">
      <c r="A2028" s="374"/>
      <c r="B2028" s="358"/>
      <c r="C2028" s="383"/>
      <c r="D2028" s="360"/>
      <c r="E2028" s="360"/>
      <c r="F2028" s="361"/>
      <c r="G2028" s="360"/>
      <c r="H2028" s="360"/>
      <c r="I2028" s="364"/>
      <c r="J2028" s="363"/>
      <c r="K2028" s="364"/>
      <c r="L2028" s="363"/>
      <c r="M2028" s="382"/>
      <c r="N2028" s="323"/>
      <c r="O2028" s="323"/>
      <c r="P2028" s="324"/>
    </row>
    <row r="2029" spans="1:16" x14ac:dyDescent="0.2">
      <c r="A2029" s="374"/>
      <c r="B2029" s="358"/>
      <c r="C2029" s="383"/>
      <c r="D2029" s="360"/>
      <c r="E2029" s="360"/>
      <c r="F2029" s="361"/>
      <c r="G2029" s="360"/>
      <c r="H2029" s="360"/>
      <c r="I2029" s="364"/>
      <c r="J2029" s="363"/>
      <c r="K2029" s="364"/>
      <c r="L2029" s="363"/>
      <c r="M2029" s="382"/>
      <c r="N2029" s="323"/>
      <c r="O2029" s="323"/>
      <c r="P2029" s="324"/>
    </row>
    <row r="2030" spans="1:16" x14ac:dyDescent="0.2">
      <c r="A2030" s="374"/>
      <c r="B2030" s="358"/>
      <c r="C2030" s="383"/>
      <c r="D2030" s="360"/>
      <c r="E2030" s="360"/>
      <c r="F2030" s="361"/>
      <c r="G2030" s="360"/>
      <c r="H2030" s="360"/>
      <c r="I2030" s="364"/>
      <c r="J2030" s="363"/>
      <c r="K2030" s="364"/>
      <c r="L2030" s="363"/>
      <c r="M2030" s="382"/>
      <c r="N2030" s="323"/>
      <c r="O2030" s="323"/>
      <c r="P2030" s="324"/>
    </row>
    <row r="2031" spans="1:16" x14ac:dyDescent="0.2">
      <c r="A2031" s="374"/>
      <c r="B2031" s="358"/>
      <c r="C2031" s="383"/>
      <c r="D2031" s="360"/>
      <c r="E2031" s="360"/>
      <c r="F2031" s="361"/>
      <c r="G2031" s="360"/>
      <c r="H2031" s="360"/>
      <c r="I2031" s="364"/>
      <c r="J2031" s="363"/>
      <c r="K2031" s="364"/>
      <c r="L2031" s="363"/>
      <c r="M2031" s="382"/>
      <c r="N2031" s="323"/>
      <c r="O2031" s="323"/>
      <c r="P2031" s="324"/>
    </row>
    <row r="2032" spans="1:16" x14ac:dyDescent="0.2">
      <c r="A2032" s="374"/>
      <c r="B2032" s="358"/>
      <c r="C2032" s="383"/>
      <c r="D2032" s="360"/>
      <c r="E2032" s="360"/>
      <c r="F2032" s="361"/>
      <c r="G2032" s="360"/>
      <c r="H2032" s="360"/>
      <c r="I2032" s="364"/>
      <c r="J2032" s="363"/>
      <c r="K2032" s="364"/>
      <c r="L2032" s="363"/>
      <c r="M2032" s="382"/>
      <c r="N2032" s="323"/>
      <c r="O2032" s="323"/>
      <c r="P2032" s="324"/>
    </row>
    <row r="2033" spans="1:16" x14ac:dyDescent="0.2">
      <c r="A2033" s="374"/>
      <c r="B2033" s="358"/>
      <c r="C2033" s="383"/>
      <c r="D2033" s="360"/>
      <c r="E2033" s="360"/>
      <c r="F2033" s="361"/>
      <c r="G2033" s="360"/>
      <c r="H2033" s="360"/>
      <c r="I2033" s="364"/>
      <c r="J2033" s="363"/>
      <c r="K2033" s="364"/>
      <c r="L2033" s="363"/>
      <c r="M2033" s="382"/>
      <c r="N2033" s="323"/>
      <c r="O2033" s="323"/>
      <c r="P2033" s="324"/>
    </row>
    <row r="2034" spans="1:16" x14ac:dyDescent="0.2">
      <c r="A2034" s="374"/>
      <c r="B2034" s="358"/>
      <c r="C2034" s="383"/>
      <c r="D2034" s="360"/>
      <c r="E2034" s="360"/>
      <c r="F2034" s="361"/>
      <c r="G2034" s="360"/>
      <c r="H2034" s="360"/>
      <c r="I2034" s="364"/>
      <c r="J2034" s="363"/>
      <c r="K2034" s="364"/>
      <c r="L2034" s="363"/>
      <c r="M2034" s="382"/>
      <c r="N2034" s="323"/>
      <c r="O2034" s="323"/>
      <c r="P2034" s="324"/>
    </row>
    <row r="2035" spans="1:16" x14ac:dyDescent="0.2">
      <c r="A2035" s="374"/>
      <c r="B2035" s="358"/>
      <c r="C2035" s="383"/>
      <c r="D2035" s="360"/>
      <c r="E2035" s="360"/>
      <c r="F2035" s="361"/>
      <c r="G2035" s="360"/>
      <c r="H2035" s="360"/>
      <c r="I2035" s="364"/>
      <c r="J2035" s="363"/>
      <c r="K2035" s="364"/>
      <c r="L2035" s="363"/>
      <c r="M2035" s="382"/>
      <c r="N2035" s="323"/>
      <c r="O2035" s="323"/>
      <c r="P2035" s="324"/>
    </row>
    <row r="2036" spans="1:16" x14ac:dyDescent="0.2">
      <c r="A2036" s="374"/>
      <c r="B2036" s="358"/>
      <c r="C2036" s="383"/>
      <c r="D2036" s="360"/>
      <c r="E2036" s="360"/>
      <c r="F2036" s="361"/>
      <c r="G2036" s="360"/>
      <c r="H2036" s="360"/>
      <c r="I2036" s="364"/>
      <c r="J2036" s="363"/>
      <c r="K2036" s="364"/>
      <c r="L2036" s="363"/>
      <c r="M2036" s="382"/>
      <c r="N2036" s="323"/>
      <c r="O2036" s="323"/>
      <c r="P2036" s="324"/>
    </row>
    <row r="2037" spans="1:16" x14ac:dyDescent="0.2">
      <c r="A2037" s="374"/>
      <c r="B2037" s="358"/>
      <c r="C2037" s="383"/>
      <c r="D2037" s="360"/>
      <c r="E2037" s="360"/>
      <c r="F2037" s="361"/>
      <c r="G2037" s="360"/>
      <c r="H2037" s="360"/>
      <c r="I2037" s="364"/>
      <c r="J2037" s="363"/>
      <c r="K2037" s="364"/>
      <c r="L2037" s="363"/>
      <c r="M2037" s="382"/>
      <c r="N2037" s="323"/>
      <c r="O2037" s="323"/>
      <c r="P2037" s="324"/>
    </row>
    <row r="2038" spans="1:16" x14ac:dyDescent="0.2">
      <c r="A2038" s="374"/>
      <c r="B2038" s="358"/>
      <c r="C2038" s="383"/>
      <c r="D2038" s="360"/>
      <c r="E2038" s="360"/>
      <c r="F2038" s="361"/>
      <c r="G2038" s="360"/>
      <c r="H2038" s="360"/>
      <c r="I2038" s="364"/>
      <c r="J2038" s="363"/>
      <c r="K2038" s="364"/>
      <c r="L2038" s="363"/>
      <c r="M2038" s="382"/>
      <c r="N2038" s="323"/>
      <c r="O2038" s="323"/>
      <c r="P2038" s="324"/>
    </row>
    <row r="2039" spans="1:16" x14ac:dyDescent="0.2">
      <c r="A2039" s="374"/>
      <c r="B2039" s="358"/>
      <c r="C2039" s="383"/>
      <c r="D2039" s="360"/>
      <c r="E2039" s="360"/>
      <c r="F2039" s="361"/>
      <c r="G2039" s="360"/>
      <c r="H2039" s="360"/>
      <c r="I2039" s="364"/>
      <c r="J2039" s="363"/>
      <c r="K2039" s="364"/>
      <c r="L2039" s="363"/>
      <c r="M2039" s="382"/>
      <c r="N2039" s="323"/>
      <c r="O2039" s="323"/>
      <c r="P2039" s="324"/>
    </row>
    <row r="2040" spans="1:16" x14ac:dyDescent="0.2">
      <c r="A2040" s="374"/>
      <c r="B2040" s="358"/>
      <c r="C2040" s="383"/>
      <c r="D2040" s="360"/>
      <c r="E2040" s="360"/>
      <c r="F2040" s="361"/>
      <c r="G2040" s="360"/>
      <c r="H2040" s="360"/>
      <c r="I2040" s="364"/>
      <c r="J2040" s="363"/>
      <c r="K2040" s="364"/>
      <c r="L2040" s="363"/>
      <c r="M2040" s="382"/>
      <c r="N2040" s="323"/>
      <c r="O2040" s="323"/>
      <c r="P2040" s="324"/>
    </row>
    <row r="2041" spans="1:16" x14ac:dyDescent="0.2">
      <c r="A2041" s="374"/>
      <c r="B2041" s="358"/>
      <c r="C2041" s="383"/>
      <c r="D2041" s="360"/>
      <c r="E2041" s="360"/>
      <c r="F2041" s="361"/>
      <c r="G2041" s="360"/>
      <c r="H2041" s="360"/>
      <c r="I2041" s="364"/>
      <c r="J2041" s="363"/>
      <c r="K2041" s="364"/>
      <c r="L2041" s="363"/>
      <c r="M2041" s="382"/>
      <c r="N2041" s="323"/>
      <c r="O2041" s="323"/>
      <c r="P2041" s="324"/>
    </row>
    <row r="2042" spans="1:16" x14ac:dyDescent="0.2">
      <c r="A2042" s="374"/>
      <c r="B2042" s="358"/>
      <c r="C2042" s="383"/>
      <c r="D2042" s="360"/>
      <c r="E2042" s="360"/>
      <c r="F2042" s="361"/>
      <c r="G2042" s="360"/>
      <c r="H2042" s="360"/>
      <c r="I2042" s="364"/>
      <c r="J2042" s="363"/>
      <c r="K2042" s="364"/>
      <c r="L2042" s="363"/>
      <c r="M2042" s="382"/>
      <c r="N2042" s="323"/>
      <c r="O2042" s="323"/>
      <c r="P2042" s="324"/>
    </row>
    <row r="2043" spans="1:16" x14ac:dyDescent="0.2">
      <c r="A2043" s="374"/>
      <c r="B2043" s="358"/>
      <c r="C2043" s="383"/>
      <c r="D2043" s="360"/>
      <c r="E2043" s="360"/>
      <c r="F2043" s="361"/>
      <c r="G2043" s="360"/>
      <c r="H2043" s="360"/>
      <c r="I2043" s="364"/>
      <c r="J2043" s="363"/>
      <c r="K2043" s="364"/>
      <c r="L2043" s="363"/>
      <c r="M2043" s="382"/>
      <c r="N2043" s="323"/>
      <c r="O2043" s="323"/>
      <c r="P2043" s="324"/>
    </row>
    <row r="2044" spans="1:16" x14ac:dyDescent="0.2">
      <c r="A2044" s="374"/>
      <c r="B2044" s="358"/>
      <c r="C2044" s="383"/>
      <c r="D2044" s="360"/>
      <c r="E2044" s="360"/>
      <c r="F2044" s="361"/>
      <c r="G2044" s="360"/>
      <c r="H2044" s="360"/>
      <c r="I2044" s="364"/>
      <c r="J2044" s="363"/>
      <c r="K2044" s="364"/>
      <c r="L2044" s="363"/>
      <c r="M2044" s="382"/>
      <c r="N2044" s="323"/>
      <c r="O2044" s="323"/>
      <c r="P2044" s="324"/>
    </row>
    <row r="2045" spans="1:16" x14ac:dyDescent="0.2">
      <c r="A2045" s="374"/>
      <c r="B2045" s="358"/>
      <c r="C2045" s="383"/>
      <c r="D2045" s="360"/>
      <c r="E2045" s="360"/>
      <c r="F2045" s="361"/>
      <c r="G2045" s="360"/>
      <c r="H2045" s="360"/>
      <c r="I2045" s="364"/>
      <c r="J2045" s="363"/>
      <c r="K2045" s="364"/>
      <c r="L2045" s="363"/>
      <c r="M2045" s="382"/>
      <c r="N2045" s="323"/>
      <c r="O2045" s="323"/>
      <c r="P2045" s="324"/>
    </row>
    <row r="2046" spans="1:16" x14ac:dyDescent="0.2">
      <c r="A2046" s="374"/>
      <c r="B2046" s="358"/>
      <c r="C2046" s="383"/>
      <c r="D2046" s="360"/>
      <c r="E2046" s="360"/>
      <c r="F2046" s="361"/>
      <c r="G2046" s="360"/>
      <c r="H2046" s="360"/>
      <c r="I2046" s="364"/>
      <c r="J2046" s="363"/>
      <c r="K2046" s="364"/>
      <c r="L2046" s="363"/>
      <c r="M2046" s="382"/>
      <c r="N2046" s="323"/>
      <c r="O2046" s="323"/>
      <c r="P2046" s="324"/>
    </row>
    <row r="2047" spans="1:16" x14ac:dyDescent="0.2">
      <c r="A2047" s="374"/>
      <c r="B2047" s="358"/>
      <c r="C2047" s="383"/>
      <c r="D2047" s="360"/>
      <c r="E2047" s="360"/>
      <c r="F2047" s="361"/>
      <c r="G2047" s="360"/>
      <c r="H2047" s="360"/>
      <c r="I2047" s="364"/>
      <c r="J2047" s="363"/>
      <c r="K2047" s="364"/>
      <c r="L2047" s="363"/>
      <c r="M2047" s="382"/>
      <c r="N2047" s="323"/>
      <c r="O2047" s="323"/>
      <c r="P2047" s="324"/>
    </row>
    <row r="2048" spans="1:16" x14ac:dyDescent="0.2">
      <c r="A2048" s="374"/>
      <c r="B2048" s="358"/>
      <c r="C2048" s="383"/>
      <c r="D2048" s="360"/>
      <c r="E2048" s="360"/>
      <c r="F2048" s="361"/>
      <c r="G2048" s="360"/>
      <c r="H2048" s="360"/>
      <c r="I2048" s="364"/>
      <c r="J2048" s="363"/>
      <c r="K2048" s="364"/>
      <c r="L2048" s="363"/>
      <c r="M2048" s="382"/>
      <c r="N2048" s="323"/>
      <c r="O2048" s="323"/>
      <c r="P2048" s="324"/>
    </row>
    <row r="2049" spans="1:16" x14ac:dyDescent="0.2">
      <c r="A2049" s="374"/>
      <c r="B2049" s="358"/>
      <c r="C2049" s="383"/>
      <c r="D2049" s="360"/>
      <c r="E2049" s="360"/>
      <c r="F2049" s="361"/>
      <c r="G2049" s="360"/>
      <c r="H2049" s="360"/>
      <c r="I2049" s="364"/>
      <c r="J2049" s="363"/>
      <c r="K2049" s="364"/>
      <c r="L2049" s="363"/>
      <c r="M2049" s="382"/>
      <c r="N2049" s="323"/>
      <c r="O2049" s="323"/>
      <c r="P2049" s="324"/>
    </row>
    <row r="2050" spans="1:16" x14ac:dyDescent="0.2">
      <c r="A2050" s="374"/>
      <c r="B2050" s="358"/>
      <c r="C2050" s="383"/>
      <c r="D2050" s="360"/>
      <c r="E2050" s="360"/>
      <c r="F2050" s="361"/>
      <c r="G2050" s="360"/>
      <c r="H2050" s="360"/>
      <c r="I2050" s="364"/>
      <c r="J2050" s="363"/>
      <c r="K2050" s="364"/>
      <c r="L2050" s="363"/>
      <c r="M2050" s="382"/>
      <c r="N2050" s="323"/>
      <c r="O2050" s="323"/>
      <c r="P2050" s="324"/>
    </row>
    <row r="2051" spans="1:16" x14ac:dyDescent="0.2">
      <c r="A2051" s="374"/>
      <c r="B2051" s="358"/>
      <c r="C2051" s="383"/>
      <c r="D2051" s="360"/>
      <c r="E2051" s="360"/>
      <c r="F2051" s="361"/>
      <c r="G2051" s="360"/>
      <c r="H2051" s="360"/>
      <c r="I2051" s="364"/>
      <c r="J2051" s="363"/>
      <c r="K2051" s="364"/>
      <c r="L2051" s="363"/>
      <c r="M2051" s="382"/>
      <c r="N2051" s="323"/>
      <c r="O2051" s="323"/>
      <c r="P2051" s="324"/>
    </row>
    <row r="2052" spans="1:16" x14ac:dyDescent="0.2">
      <c r="A2052" s="374"/>
      <c r="B2052" s="358"/>
      <c r="C2052" s="383"/>
      <c r="D2052" s="360"/>
      <c r="E2052" s="360"/>
      <c r="F2052" s="361"/>
      <c r="G2052" s="360"/>
      <c r="H2052" s="360"/>
      <c r="I2052" s="364"/>
      <c r="J2052" s="363"/>
      <c r="K2052" s="364"/>
      <c r="L2052" s="363"/>
      <c r="M2052" s="382"/>
      <c r="N2052" s="323"/>
      <c r="O2052" s="323"/>
      <c r="P2052" s="324"/>
    </row>
    <row r="2053" spans="1:16" x14ac:dyDescent="0.2">
      <c r="A2053" s="374"/>
      <c r="B2053" s="358"/>
      <c r="C2053" s="383"/>
      <c r="D2053" s="360"/>
      <c r="E2053" s="360"/>
      <c r="F2053" s="361"/>
      <c r="G2053" s="360"/>
      <c r="H2053" s="360"/>
      <c r="I2053" s="364"/>
      <c r="J2053" s="363"/>
      <c r="K2053" s="364"/>
      <c r="L2053" s="363"/>
      <c r="M2053" s="382"/>
      <c r="N2053" s="323"/>
      <c r="O2053" s="323"/>
      <c r="P2053" s="324"/>
    </row>
    <row r="2054" spans="1:16" x14ac:dyDescent="0.2">
      <c r="A2054" s="374"/>
      <c r="B2054" s="358"/>
      <c r="C2054" s="383"/>
      <c r="D2054" s="360"/>
      <c r="E2054" s="360"/>
      <c r="F2054" s="361"/>
      <c r="G2054" s="360"/>
      <c r="H2054" s="360"/>
      <c r="I2054" s="364"/>
      <c r="J2054" s="363"/>
      <c r="K2054" s="364"/>
      <c r="L2054" s="363"/>
      <c r="M2054" s="382"/>
      <c r="N2054" s="323"/>
      <c r="O2054" s="323"/>
      <c r="P2054" s="324"/>
    </row>
    <row r="2055" spans="1:16" x14ac:dyDescent="0.2">
      <c r="A2055" s="374"/>
      <c r="B2055" s="358"/>
      <c r="C2055" s="383"/>
      <c r="D2055" s="360"/>
      <c r="E2055" s="360"/>
      <c r="F2055" s="361"/>
      <c r="G2055" s="360"/>
      <c r="H2055" s="360"/>
      <c r="I2055" s="364"/>
      <c r="J2055" s="363"/>
      <c r="K2055" s="364"/>
      <c r="L2055" s="363"/>
      <c r="M2055" s="382"/>
      <c r="N2055" s="323"/>
      <c r="O2055" s="323"/>
      <c r="P2055" s="324"/>
    </row>
    <row r="2056" spans="1:16" x14ac:dyDescent="0.2">
      <c r="A2056" s="374"/>
      <c r="B2056" s="358"/>
      <c r="C2056" s="383"/>
      <c r="D2056" s="360"/>
      <c r="E2056" s="360"/>
      <c r="F2056" s="361"/>
      <c r="G2056" s="360"/>
      <c r="H2056" s="360"/>
      <c r="I2056" s="364"/>
      <c r="J2056" s="363"/>
      <c r="K2056" s="364"/>
      <c r="L2056" s="363"/>
      <c r="M2056" s="382"/>
      <c r="N2056" s="323"/>
      <c r="O2056" s="323"/>
      <c r="P2056" s="324"/>
    </row>
    <row r="2057" spans="1:16" x14ac:dyDescent="0.2">
      <c r="A2057" s="374"/>
      <c r="B2057" s="358"/>
      <c r="C2057" s="383"/>
      <c r="D2057" s="360"/>
      <c r="E2057" s="360"/>
      <c r="F2057" s="361"/>
      <c r="G2057" s="360"/>
      <c r="H2057" s="360"/>
      <c r="I2057" s="364"/>
      <c r="J2057" s="363"/>
      <c r="K2057" s="364"/>
      <c r="L2057" s="363"/>
      <c r="M2057" s="382"/>
      <c r="N2057" s="323"/>
      <c r="O2057" s="323"/>
      <c r="P2057" s="324"/>
    </row>
    <row r="2058" spans="1:16" x14ac:dyDescent="0.2">
      <c r="A2058" s="374"/>
      <c r="B2058" s="358"/>
      <c r="C2058" s="383"/>
      <c r="D2058" s="360"/>
      <c r="E2058" s="360"/>
      <c r="F2058" s="361"/>
      <c r="G2058" s="360"/>
      <c r="H2058" s="360"/>
      <c r="I2058" s="364"/>
      <c r="J2058" s="363"/>
      <c r="K2058" s="364"/>
      <c r="L2058" s="363"/>
      <c r="M2058" s="382"/>
      <c r="N2058" s="323"/>
      <c r="O2058" s="323"/>
      <c r="P2058" s="324"/>
    </row>
    <row r="2059" spans="1:16" x14ac:dyDescent="0.2">
      <c r="A2059" s="374"/>
      <c r="B2059" s="358"/>
      <c r="C2059" s="383"/>
      <c r="D2059" s="360"/>
      <c r="E2059" s="360"/>
      <c r="F2059" s="361"/>
      <c r="G2059" s="360"/>
      <c r="H2059" s="360"/>
      <c r="I2059" s="364"/>
      <c r="J2059" s="363"/>
      <c r="K2059" s="364"/>
      <c r="L2059" s="363"/>
      <c r="M2059" s="382"/>
      <c r="N2059" s="323"/>
      <c r="O2059" s="323"/>
      <c r="P2059" s="324"/>
    </row>
    <row r="2060" spans="1:16" x14ac:dyDescent="0.2">
      <c r="A2060" s="374"/>
      <c r="B2060" s="358"/>
      <c r="C2060" s="383"/>
      <c r="D2060" s="360"/>
      <c r="E2060" s="360"/>
      <c r="F2060" s="361"/>
      <c r="G2060" s="360"/>
      <c r="H2060" s="360"/>
      <c r="I2060" s="364"/>
      <c r="J2060" s="363"/>
      <c r="K2060" s="364"/>
      <c r="L2060" s="363"/>
      <c r="M2060" s="382"/>
      <c r="N2060" s="323"/>
      <c r="O2060" s="323"/>
      <c r="P2060" s="324"/>
    </row>
    <row r="2061" spans="1:16" x14ac:dyDescent="0.2">
      <c r="A2061" s="374"/>
      <c r="B2061" s="358"/>
      <c r="C2061" s="383"/>
      <c r="D2061" s="360"/>
      <c r="E2061" s="360"/>
      <c r="F2061" s="361"/>
      <c r="G2061" s="360"/>
      <c r="H2061" s="360"/>
      <c r="I2061" s="364"/>
      <c r="J2061" s="363"/>
      <c r="K2061" s="364"/>
      <c r="L2061" s="363"/>
      <c r="M2061" s="382"/>
      <c r="N2061" s="323"/>
      <c r="O2061" s="323"/>
      <c r="P2061" s="324"/>
    </row>
    <row r="2062" spans="1:16" x14ac:dyDescent="0.2">
      <c r="A2062" s="374"/>
      <c r="B2062" s="358"/>
      <c r="C2062" s="383"/>
      <c r="D2062" s="360"/>
      <c r="E2062" s="360"/>
      <c r="F2062" s="361"/>
      <c r="G2062" s="360"/>
      <c r="H2062" s="360"/>
      <c r="I2062" s="364"/>
      <c r="J2062" s="363"/>
      <c r="K2062" s="364"/>
      <c r="L2062" s="363"/>
      <c r="M2062" s="382"/>
      <c r="N2062" s="323"/>
      <c r="O2062" s="323"/>
      <c r="P2062" s="324"/>
    </row>
    <row r="2063" spans="1:16" x14ac:dyDescent="0.2">
      <c r="A2063" s="374"/>
      <c r="B2063" s="358"/>
      <c r="C2063" s="383"/>
      <c r="D2063" s="360"/>
      <c r="E2063" s="360"/>
      <c r="F2063" s="361"/>
      <c r="G2063" s="360"/>
      <c r="H2063" s="360"/>
      <c r="I2063" s="364"/>
      <c r="J2063" s="363"/>
      <c r="K2063" s="364"/>
      <c r="L2063" s="363"/>
      <c r="M2063" s="382"/>
      <c r="N2063" s="323"/>
      <c r="O2063" s="323"/>
      <c r="P2063" s="324"/>
    </row>
    <row r="2064" spans="1:16" x14ac:dyDescent="0.2">
      <c r="A2064" s="374"/>
      <c r="B2064" s="358"/>
      <c r="C2064" s="383"/>
      <c r="D2064" s="360"/>
      <c r="E2064" s="360"/>
      <c r="F2064" s="361"/>
      <c r="G2064" s="360"/>
      <c r="H2064" s="360"/>
      <c r="I2064" s="364"/>
      <c r="J2064" s="363"/>
      <c r="K2064" s="364"/>
      <c r="L2064" s="363"/>
      <c r="M2064" s="382"/>
      <c r="N2064" s="323"/>
      <c r="O2064" s="323"/>
      <c r="P2064" s="324"/>
    </row>
    <row r="2065" spans="1:16" x14ac:dyDescent="0.2">
      <c r="A2065" s="374"/>
      <c r="B2065" s="358"/>
      <c r="C2065" s="383"/>
      <c r="D2065" s="360"/>
      <c r="E2065" s="360"/>
      <c r="F2065" s="361"/>
      <c r="G2065" s="360"/>
      <c r="H2065" s="360"/>
      <c r="I2065" s="364"/>
      <c r="J2065" s="363"/>
      <c r="K2065" s="364"/>
      <c r="L2065" s="363"/>
      <c r="M2065" s="382"/>
      <c r="N2065" s="323"/>
      <c r="O2065" s="323"/>
      <c r="P2065" s="324"/>
    </row>
    <row r="2066" spans="1:16" x14ac:dyDescent="0.2">
      <c r="A2066" s="374"/>
      <c r="B2066" s="358"/>
      <c r="C2066" s="383"/>
      <c r="D2066" s="360"/>
      <c r="E2066" s="360"/>
      <c r="F2066" s="361"/>
      <c r="G2066" s="360"/>
      <c r="H2066" s="360"/>
      <c r="I2066" s="364"/>
      <c r="J2066" s="363"/>
      <c r="K2066" s="364"/>
      <c r="L2066" s="363"/>
      <c r="M2066" s="382"/>
      <c r="N2066" s="323"/>
      <c r="O2066" s="323"/>
      <c r="P2066" s="324"/>
    </row>
    <row r="2067" spans="1:16" x14ac:dyDescent="0.2">
      <c r="A2067" s="374"/>
      <c r="B2067" s="358"/>
      <c r="C2067" s="383"/>
      <c r="D2067" s="360"/>
      <c r="E2067" s="360"/>
      <c r="F2067" s="361"/>
      <c r="G2067" s="360"/>
      <c r="H2067" s="360"/>
      <c r="I2067" s="364"/>
      <c r="J2067" s="363"/>
      <c r="K2067" s="364"/>
      <c r="L2067" s="363"/>
      <c r="M2067" s="382"/>
      <c r="N2067" s="323"/>
      <c r="O2067" s="323"/>
      <c r="P2067" s="324"/>
    </row>
    <row r="2068" spans="1:16" x14ac:dyDescent="0.2">
      <c r="A2068" s="374"/>
      <c r="B2068" s="358"/>
      <c r="C2068" s="383"/>
      <c r="D2068" s="360"/>
      <c r="E2068" s="360"/>
      <c r="F2068" s="361"/>
      <c r="G2068" s="360"/>
      <c r="H2068" s="360"/>
      <c r="I2068" s="364"/>
      <c r="J2068" s="363"/>
      <c r="K2068" s="364"/>
      <c r="L2068" s="363"/>
      <c r="M2068" s="382"/>
      <c r="N2068" s="323"/>
      <c r="O2068" s="323"/>
      <c r="P2068" s="324"/>
    </row>
    <row r="2069" spans="1:16" x14ac:dyDescent="0.2">
      <c r="A2069" s="374"/>
      <c r="B2069" s="358"/>
      <c r="C2069" s="383"/>
      <c r="D2069" s="360"/>
      <c r="E2069" s="360"/>
      <c r="F2069" s="361"/>
      <c r="G2069" s="360"/>
      <c r="H2069" s="360"/>
      <c r="I2069" s="364"/>
      <c r="J2069" s="363"/>
      <c r="K2069" s="364"/>
      <c r="L2069" s="363"/>
      <c r="M2069" s="382"/>
      <c r="N2069" s="323"/>
      <c r="O2069" s="323"/>
      <c r="P2069" s="324"/>
    </row>
    <row r="2070" spans="1:16" x14ac:dyDescent="0.2">
      <c r="A2070" s="374"/>
      <c r="B2070" s="358"/>
      <c r="C2070" s="383"/>
      <c r="D2070" s="360"/>
      <c r="E2070" s="360"/>
      <c r="F2070" s="361"/>
      <c r="G2070" s="360"/>
      <c r="H2070" s="360"/>
      <c r="I2070" s="364"/>
      <c r="J2070" s="363"/>
      <c r="K2070" s="364"/>
      <c r="L2070" s="363"/>
      <c r="M2070" s="382"/>
      <c r="N2070" s="323"/>
      <c r="O2070" s="323"/>
      <c r="P2070" s="324"/>
    </row>
    <row r="2071" spans="1:16" x14ac:dyDescent="0.2">
      <c r="A2071" s="374"/>
      <c r="B2071" s="358"/>
      <c r="C2071" s="383"/>
      <c r="D2071" s="360"/>
      <c r="E2071" s="360"/>
      <c r="F2071" s="361"/>
      <c r="G2071" s="360"/>
      <c r="H2071" s="360"/>
      <c r="I2071" s="364"/>
      <c r="J2071" s="363"/>
      <c r="K2071" s="364"/>
      <c r="L2071" s="363"/>
      <c r="M2071" s="382"/>
      <c r="N2071" s="323"/>
      <c r="O2071" s="323"/>
      <c r="P2071" s="324"/>
    </row>
    <row r="2072" spans="1:16" x14ac:dyDescent="0.2">
      <c r="A2072" s="374"/>
      <c r="B2072" s="358"/>
      <c r="C2072" s="383"/>
      <c r="D2072" s="360"/>
      <c r="E2072" s="360"/>
      <c r="F2072" s="361"/>
      <c r="G2072" s="360"/>
      <c r="H2072" s="360"/>
      <c r="I2072" s="364"/>
      <c r="J2072" s="363"/>
      <c r="K2072" s="364"/>
      <c r="L2072" s="363"/>
      <c r="M2072" s="382"/>
      <c r="N2072" s="323"/>
      <c r="O2072" s="323"/>
      <c r="P2072" s="324"/>
    </row>
    <row r="2073" spans="1:16" x14ac:dyDescent="0.2">
      <c r="A2073" s="374"/>
      <c r="B2073" s="358"/>
      <c r="C2073" s="383"/>
      <c r="D2073" s="360"/>
      <c r="E2073" s="360"/>
      <c r="F2073" s="361"/>
      <c r="G2073" s="360"/>
      <c r="H2073" s="360"/>
      <c r="I2073" s="364"/>
      <c r="J2073" s="363"/>
      <c r="K2073" s="364"/>
      <c r="L2073" s="363"/>
      <c r="M2073" s="382"/>
      <c r="N2073" s="323"/>
      <c r="O2073" s="323"/>
      <c r="P2073" s="324"/>
    </row>
    <row r="2074" spans="1:16" x14ac:dyDescent="0.2">
      <c r="A2074" s="374"/>
      <c r="B2074" s="358"/>
      <c r="C2074" s="383"/>
      <c r="D2074" s="360"/>
      <c r="E2074" s="360"/>
      <c r="F2074" s="361"/>
      <c r="G2074" s="360"/>
      <c r="H2074" s="360"/>
      <c r="I2074" s="364"/>
      <c r="J2074" s="363"/>
      <c r="K2074" s="364"/>
      <c r="L2074" s="363"/>
      <c r="M2074" s="382"/>
      <c r="N2074" s="323"/>
      <c r="O2074" s="323"/>
      <c r="P2074" s="324"/>
    </row>
    <row r="2075" spans="1:16" x14ac:dyDescent="0.2">
      <c r="A2075" s="374"/>
      <c r="B2075" s="358"/>
      <c r="C2075" s="383"/>
      <c r="D2075" s="360"/>
      <c r="E2075" s="360"/>
      <c r="F2075" s="361"/>
      <c r="G2075" s="360"/>
      <c r="H2075" s="360"/>
      <c r="I2075" s="364"/>
      <c r="J2075" s="363"/>
      <c r="K2075" s="364"/>
      <c r="L2075" s="363"/>
      <c r="M2075" s="382"/>
      <c r="N2075" s="323"/>
      <c r="O2075" s="323"/>
      <c r="P2075" s="324"/>
    </row>
    <row r="2076" spans="1:16" x14ac:dyDescent="0.2">
      <c r="A2076" s="374"/>
      <c r="B2076" s="358"/>
      <c r="C2076" s="383"/>
      <c r="D2076" s="360"/>
      <c r="E2076" s="360"/>
      <c r="F2076" s="361"/>
      <c r="G2076" s="360"/>
      <c r="H2076" s="360"/>
      <c r="I2076" s="364"/>
      <c r="J2076" s="363"/>
      <c r="K2076" s="364"/>
      <c r="L2076" s="363"/>
      <c r="M2076" s="382"/>
      <c r="N2076" s="323"/>
      <c r="O2076" s="323"/>
      <c r="P2076" s="324"/>
    </row>
    <row r="2077" spans="1:16" x14ac:dyDescent="0.2">
      <c r="A2077" s="374"/>
      <c r="B2077" s="358"/>
      <c r="C2077" s="383"/>
      <c r="D2077" s="360"/>
      <c r="E2077" s="360"/>
      <c r="F2077" s="361"/>
      <c r="G2077" s="360"/>
      <c r="H2077" s="360"/>
      <c r="I2077" s="364"/>
      <c r="J2077" s="363"/>
      <c r="K2077" s="364"/>
      <c r="L2077" s="363"/>
      <c r="M2077" s="382"/>
      <c r="N2077" s="323"/>
      <c r="O2077" s="323"/>
      <c r="P2077" s="324"/>
    </row>
    <row r="2078" spans="1:16" x14ac:dyDescent="0.2">
      <c r="A2078" s="374"/>
      <c r="B2078" s="358"/>
      <c r="C2078" s="383"/>
      <c r="D2078" s="360"/>
      <c r="E2078" s="360"/>
      <c r="F2078" s="361"/>
      <c r="G2078" s="360"/>
      <c r="H2078" s="360"/>
      <c r="I2078" s="364"/>
      <c r="J2078" s="363"/>
      <c r="K2078" s="364"/>
      <c r="L2078" s="363"/>
      <c r="M2078" s="382"/>
      <c r="N2078" s="323"/>
      <c r="O2078" s="323"/>
      <c r="P2078" s="324"/>
    </row>
    <row r="2079" spans="1:16" x14ac:dyDescent="0.2">
      <c r="A2079" s="374"/>
      <c r="B2079" s="358"/>
      <c r="C2079" s="383"/>
      <c r="D2079" s="360"/>
      <c r="E2079" s="360"/>
      <c r="F2079" s="361"/>
      <c r="G2079" s="360"/>
      <c r="H2079" s="360"/>
      <c r="I2079" s="364"/>
      <c r="J2079" s="363"/>
      <c r="K2079" s="364"/>
      <c r="L2079" s="363"/>
      <c r="M2079" s="382"/>
      <c r="N2079" s="323"/>
      <c r="O2079" s="323"/>
      <c r="P2079" s="324"/>
    </row>
    <row r="2080" spans="1:16" x14ac:dyDescent="0.2">
      <c r="A2080" s="374"/>
      <c r="B2080" s="358"/>
      <c r="C2080" s="383"/>
      <c r="D2080" s="360"/>
      <c r="E2080" s="360"/>
      <c r="F2080" s="361"/>
      <c r="G2080" s="360"/>
      <c r="H2080" s="360"/>
      <c r="I2080" s="364"/>
      <c r="J2080" s="363"/>
      <c r="K2080" s="364"/>
      <c r="L2080" s="363"/>
      <c r="M2080" s="382"/>
      <c r="N2080" s="323"/>
      <c r="O2080" s="323"/>
      <c r="P2080" s="324"/>
    </row>
    <row r="2081" spans="1:16" x14ac:dyDescent="0.2">
      <c r="A2081" s="374"/>
      <c r="B2081" s="358"/>
      <c r="C2081" s="383"/>
      <c r="D2081" s="360"/>
      <c r="E2081" s="360"/>
      <c r="F2081" s="361"/>
      <c r="G2081" s="360"/>
      <c r="H2081" s="360"/>
      <c r="I2081" s="364"/>
      <c r="J2081" s="363"/>
      <c r="K2081" s="364"/>
      <c r="L2081" s="363"/>
      <c r="M2081" s="382"/>
      <c r="N2081" s="323"/>
      <c r="O2081" s="323"/>
      <c r="P2081" s="324"/>
    </row>
    <row r="2082" spans="1:16" x14ac:dyDescent="0.2">
      <c r="A2082" s="374"/>
      <c r="B2082" s="358"/>
      <c r="C2082" s="383"/>
      <c r="D2082" s="360"/>
      <c r="E2082" s="360"/>
      <c r="F2082" s="361"/>
      <c r="G2082" s="360"/>
      <c r="H2082" s="360"/>
      <c r="I2082" s="364"/>
      <c r="J2082" s="363"/>
      <c r="K2082" s="364"/>
      <c r="L2082" s="363"/>
      <c r="M2082" s="382"/>
      <c r="N2082" s="323"/>
      <c r="O2082" s="323"/>
      <c r="P2082" s="324"/>
    </row>
    <row r="2083" spans="1:16" x14ac:dyDescent="0.2">
      <c r="A2083" s="374"/>
      <c r="B2083" s="358"/>
      <c r="C2083" s="383"/>
      <c r="D2083" s="360"/>
      <c r="E2083" s="360"/>
      <c r="F2083" s="361"/>
      <c r="G2083" s="360"/>
      <c r="H2083" s="360"/>
      <c r="I2083" s="364"/>
      <c r="J2083" s="363"/>
      <c r="K2083" s="364"/>
      <c r="L2083" s="363"/>
      <c r="M2083" s="382"/>
      <c r="N2083" s="323"/>
      <c r="O2083" s="323"/>
      <c r="P2083" s="324"/>
    </row>
    <row r="2084" spans="1:16" x14ac:dyDescent="0.2">
      <c r="A2084" s="374"/>
      <c r="B2084" s="358"/>
      <c r="C2084" s="383"/>
      <c r="D2084" s="360"/>
      <c r="E2084" s="360"/>
      <c r="F2084" s="361"/>
      <c r="G2084" s="360"/>
      <c r="H2084" s="360"/>
      <c r="I2084" s="364"/>
      <c r="J2084" s="363"/>
      <c r="K2084" s="364"/>
      <c r="L2084" s="363"/>
      <c r="M2084" s="382"/>
      <c r="N2084" s="323"/>
      <c r="O2084" s="323"/>
      <c r="P2084" s="324"/>
    </row>
    <row r="2085" spans="1:16" x14ac:dyDescent="0.2">
      <c r="A2085" s="374"/>
      <c r="B2085" s="358"/>
      <c r="C2085" s="383"/>
      <c r="D2085" s="360"/>
      <c r="E2085" s="360"/>
      <c r="F2085" s="361"/>
      <c r="G2085" s="360"/>
      <c r="H2085" s="360"/>
      <c r="I2085" s="364"/>
      <c r="J2085" s="363"/>
      <c r="K2085" s="364"/>
      <c r="L2085" s="363"/>
      <c r="M2085" s="382"/>
      <c r="N2085" s="323"/>
      <c r="O2085" s="323"/>
      <c r="P2085" s="324"/>
    </row>
    <row r="2086" spans="1:16" x14ac:dyDescent="0.2">
      <c r="A2086" s="374"/>
      <c r="B2086" s="358"/>
      <c r="C2086" s="383"/>
      <c r="D2086" s="360"/>
      <c r="E2086" s="360"/>
      <c r="F2086" s="361"/>
      <c r="G2086" s="360"/>
      <c r="H2086" s="360"/>
      <c r="I2086" s="364"/>
      <c r="J2086" s="363"/>
      <c r="K2086" s="364"/>
      <c r="L2086" s="363"/>
      <c r="M2086" s="382"/>
      <c r="N2086" s="323"/>
      <c r="O2086" s="323"/>
      <c r="P2086" s="324"/>
    </row>
    <row r="2087" spans="1:16" x14ac:dyDescent="0.2">
      <c r="A2087" s="374"/>
      <c r="B2087" s="358"/>
      <c r="C2087" s="383"/>
      <c r="D2087" s="360"/>
      <c r="E2087" s="360"/>
      <c r="F2087" s="361"/>
      <c r="G2087" s="360"/>
      <c r="H2087" s="360"/>
      <c r="I2087" s="364"/>
      <c r="J2087" s="363"/>
      <c r="K2087" s="364"/>
      <c r="L2087" s="363"/>
      <c r="M2087" s="382"/>
      <c r="N2087" s="323"/>
      <c r="O2087" s="323"/>
      <c r="P2087" s="324"/>
    </row>
    <row r="2088" spans="1:16" x14ac:dyDescent="0.2">
      <c r="A2088" s="374"/>
      <c r="B2088" s="358"/>
      <c r="C2088" s="383"/>
      <c r="D2088" s="360"/>
      <c r="E2088" s="360"/>
      <c r="F2088" s="361"/>
      <c r="G2088" s="360"/>
      <c r="H2088" s="360"/>
      <c r="I2088" s="364"/>
      <c r="J2088" s="363"/>
      <c r="K2088" s="364"/>
      <c r="L2088" s="363"/>
      <c r="M2088" s="382"/>
      <c r="N2088" s="323"/>
      <c r="O2088" s="323"/>
      <c r="P2088" s="324"/>
    </row>
    <row r="2089" spans="1:16" x14ac:dyDescent="0.2">
      <c r="A2089" s="374"/>
      <c r="B2089" s="358"/>
      <c r="C2089" s="383"/>
      <c r="D2089" s="360"/>
      <c r="E2089" s="360"/>
      <c r="F2089" s="361"/>
      <c r="G2089" s="360"/>
      <c r="H2089" s="360"/>
      <c r="I2089" s="364"/>
      <c r="J2089" s="363"/>
      <c r="K2089" s="364"/>
      <c r="L2089" s="363"/>
      <c r="M2089" s="382"/>
      <c r="N2089" s="323"/>
      <c r="O2089" s="323"/>
      <c r="P2089" s="324"/>
    </row>
    <row r="2090" spans="1:16" x14ac:dyDescent="0.2">
      <c r="A2090" s="374"/>
      <c r="B2090" s="358"/>
      <c r="C2090" s="383"/>
      <c r="D2090" s="360"/>
      <c r="E2090" s="360"/>
      <c r="F2090" s="361"/>
      <c r="G2090" s="360"/>
      <c r="H2090" s="360"/>
      <c r="I2090" s="364"/>
      <c r="J2090" s="363"/>
      <c r="K2090" s="364"/>
      <c r="L2090" s="363"/>
      <c r="M2090" s="382"/>
      <c r="N2090" s="323"/>
      <c r="O2090" s="323"/>
      <c r="P2090" s="324"/>
    </row>
    <row r="2091" spans="1:16" x14ac:dyDescent="0.2">
      <c r="A2091" s="374"/>
      <c r="B2091" s="358"/>
      <c r="C2091" s="383"/>
      <c r="D2091" s="360"/>
      <c r="E2091" s="360"/>
      <c r="F2091" s="361"/>
      <c r="G2091" s="360"/>
      <c r="H2091" s="360"/>
      <c r="I2091" s="364"/>
      <c r="J2091" s="363"/>
      <c r="K2091" s="364"/>
      <c r="L2091" s="363"/>
      <c r="M2091" s="382"/>
      <c r="N2091" s="323"/>
      <c r="O2091" s="323"/>
      <c r="P2091" s="324"/>
    </row>
    <row r="2092" spans="1:16" x14ac:dyDescent="0.2">
      <c r="A2092" s="374"/>
      <c r="B2092" s="358"/>
      <c r="C2092" s="383"/>
      <c r="D2092" s="360"/>
      <c r="E2092" s="360"/>
      <c r="F2092" s="361"/>
      <c r="G2092" s="360"/>
      <c r="H2092" s="360"/>
      <c r="I2092" s="364"/>
      <c r="J2092" s="363"/>
      <c r="K2092" s="364"/>
      <c r="L2092" s="363"/>
      <c r="M2092" s="382"/>
      <c r="N2092" s="323"/>
      <c r="O2092" s="323"/>
      <c r="P2092" s="324"/>
    </row>
    <row r="2093" spans="1:16" x14ac:dyDescent="0.2">
      <c r="A2093" s="374"/>
      <c r="B2093" s="358"/>
      <c r="C2093" s="383"/>
      <c r="D2093" s="360"/>
      <c r="E2093" s="360"/>
      <c r="F2093" s="361"/>
      <c r="G2093" s="360"/>
      <c r="H2093" s="360"/>
      <c r="I2093" s="364"/>
      <c r="J2093" s="363"/>
      <c r="K2093" s="364"/>
      <c r="L2093" s="363"/>
      <c r="M2093" s="382"/>
      <c r="N2093" s="323"/>
      <c r="O2093" s="323"/>
      <c r="P2093" s="324"/>
    </row>
    <row r="2094" spans="1:16" x14ac:dyDescent="0.2">
      <c r="A2094" s="374"/>
      <c r="B2094" s="358"/>
      <c r="C2094" s="383"/>
      <c r="D2094" s="360"/>
      <c r="E2094" s="360"/>
      <c r="F2094" s="361"/>
      <c r="G2094" s="360"/>
      <c r="H2094" s="360"/>
      <c r="I2094" s="364"/>
      <c r="J2094" s="363"/>
      <c r="K2094" s="364"/>
      <c r="L2094" s="363"/>
      <c r="M2094" s="382"/>
      <c r="N2094" s="323"/>
      <c r="O2094" s="323"/>
      <c r="P2094" s="324"/>
    </row>
    <row r="2095" spans="1:16" x14ac:dyDescent="0.2">
      <c r="A2095" s="374"/>
      <c r="B2095" s="358"/>
      <c r="C2095" s="383"/>
      <c r="D2095" s="360"/>
      <c r="E2095" s="360"/>
      <c r="F2095" s="361"/>
      <c r="G2095" s="360"/>
      <c r="H2095" s="360"/>
      <c r="I2095" s="364"/>
      <c r="J2095" s="363"/>
      <c r="K2095" s="364"/>
      <c r="L2095" s="363"/>
      <c r="M2095" s="382"/>
      <c r="N2095" s="323"/>
      <c r="O2095" s="323"/>
      <c r="P2095" s="324"/>
    </row>
    <row r="2096" spans="1:16" x14ac:dyDescent="0.2">
      <c r="A2096" s="374"/>
      <c r="B2096" s="358"/>
      <c r="C2096" s="383"/>
      <c r="D2096" s="360"/>
      <c r="E2096" s="360"/>
      <c r="F2096" s="361"/>
      <c r="G2096" s="360"/>
      <c r="H2096" s="360"/>
      <c r="I2096" s="364"/>
      <c r="J2096" s="363"/>
      <c r="K2096" s="364"/>
      <c r="L2096" s="363"/>
      <c r="M2096" s="382"/>
      <c r="N2096" s="323"/>
      <c r="O2096" s="323"/>
      <c r="P2096" s="324"/>
    </row>
    <row r="2097" spans="1:16" x14ac:dyDescent="0.2">
      <c r="A2097" s="374"/>
      <c r="B2097" s="358"/>
      <c r="C2097" s="383"/>
      <c r="D2097" s="360"/>
      <c r="E2097" s="360"/>
      <c r="F2097" s="361"/>
      <c r="G2097" s="360"/>
      <c r="H2097" s="360"/>
      <c r="I2097" s="364"/>
      <c r="J2097" s="363"/>
      <c r="K2097" s="364"/>
      <c r="L2097" s="363"/>
      <c r="M2097" s="382"/>
      <c r="N2097" s="323"/>
      <c r="O2097" s="323"/>
      <c r="P2097" s="324"/>
    </row>
    <row r="2098" spans="1:16" x14ac:dyDescent="0.2">
      <c r="A2098" s="374"/>
      <c r="B2098" s="358"/>
      <c r="C2098" s="383"/>
      <c r="D2098" s="360"/>
      <c r="E2098" s="360"/>
      <c r="F2098" s="361"/>
      <c r="G2098" s="360"/>
      <c r="H2098" s="360"/>
      <c r="I2098" s="364"/>
      <c r="J2098" s="363"/>
      <c r="K2098" s="364"/>
      <c r="L2098" s="363"/>
      <c r="M2098" s="382"/>
      <c r="N2098" s="323"/>
      <c r="O2098" s="323"/>
      <c r="P2098" s="324"/>
    </row>
    <row r="2099" spans="1:16" x14ac:dyDescent="0.2">
      <c r="A2099" s="374"/>
      <c r="B2099" s="358"/>
      <c r="C2099" s="383"/>
      <c r="D2099" s="360"/>
      <c r="E2099" s="360"/>
      <c r="F2099" s="361"/>
      <c r="G2099" s="360"/>
      <c r="H2099" s="360"/>
      <c r="I2099" s="364"/>
      <c r="J2099" s="363"/>
      <c r="K2099" s="364"/>
      <c r="L2099" s="363"/>
      <c r="M2099" s="382"/>
      <c r="N2099" s="323"/>
      <c r="O2099" s="323"/>
      <c r="P2099" s="324"/>
    </row>
    <row r="2100" spans="1:16" x14ac:dyDescent="0.2">
      <c r="A2100" s="374"/>
      <c r="B2100" s="358"/>
      <c r="C2100" s="383"/>
      <c r="D2100" s="360"/>
      <c r="E2100" s="360"/>
      <c r="F2100" s="361"/>
      <c r="G2100" s="360"/>
      <c r="H2100" s="360"/>
      <c r="I2100" s="364"/>
      <c r="J2100" s="363"/>
      <c r="K2100" s="364"/>
      <c r="L2100" s="363"/>
      <c r="M2100" s="382"/>
      <c r="N2100" s="323"/>
      <c r="O2100" s="323"/>
      <c r="P2100" s="324"/>
    </row>
    <row r="2101" spans="1:16" x14ac:dyDescent="0.2">
      <c r="A2101" s="374"/>
      <c r="B2101" s="358"/>
      <c r="C2101" s="383"/>
      <c r="D2101" s="360"/>
      <c r="E2101" s="360"/>
      <c r="F2101" s="361"/>
      <c r="G2101" s="360"/>
      <c r="H2101" s="360"/>
      <c r="I2101" s="364"/>
      <c r="J2101" s="363"/>
      <c r="K2101" s="364"/>
      <c r="L2101" s="363"/>
      <c r="M2101" s="382"/>
      <c r="N2101" s="323"/>
      <c r="O2101" s="323"/>
      <c r="P2101" s="324"/>
    </row>
    <row r="2102" spans="1:16" x14ac:dyDescent="0.2">
      <c r="A2102" s="374"/>
      <c r="B2102" s="358"/>
      <c r="C2102" s="383"/>
      <c r="D2102" s="360"/>
      <c r="E2102" s="360"/>
      <c r="F2102" s="361"/>
      <c r="G2102" s="360"/>
      <c r="H2102" s="360"/>
      <c r="I2102" s="364"/>
      <c r="J2102" s="363"/>
      <c r="K2102" s="364"/>
      <c r="L2102" s="363"/>
      <c r="M2102" s="382"/>
      <c r="N2102" s="323"/>
      <c r="O2102" s="323"/>
      <c r="P2102" s="324"/>
    </row>
    <row r="2103" spans="1:16" x14ac:dyDescent="0.2">
      <c r="A2103" s="374"/>
      <c r="B2103" s="358"/>
      <c r="C2103" s="383"/>
      <c r="D2103" s="360"/>
      <c r="E2103" s="360"/>
      <c r="F2103" s="361"/>
      <c r="G2103" s="360"/>
      <c r="H2103" s="360"/>
      <c r="I2103" s="364"/>
      <c r="J2103" s="363"/>
      <c r="K2103" s="364"/>
      <c r="L2103" s="363"/>
      <c r="M2103" s="382"/>
      <c r="N2103" s="323"/>
      <c r="O2103" s="323"/>
      <c r="P2103" s="324"/>
    </row>
    <row r="2104" spans="1:16" x14ac:dyDescent="0.2">
      <c r="A2104" s="374"/>
      <c r="B2104" s="358"/>
      <c r="C2104" s="383"/>
      <c r="D2104" s="360"/>
      <c r="E2104" s="360"/>
      <c r="F2104" s="361"/>
      <c r="G2104" s="360"/>
      <c r="H2104" s="360"/>
      <c r="I2104" s="364"/>
      <c r="J2104" s="363"/>
      <c r="K2104" s="364"/>
      <c r="L2104" s="363"/>
      <c r="M2104" s="382"/>
      <c r="N2104" s="323"/>
      <c r="O2104" s="323"/>
      <c r="P2104" s="324"/>
    </row>
    <row r="2105" spans="1:16" x14ac:dyDescent="0.2">
      <c r="A2105" s="374"/>
      <c r="B2105" s="358"/>
      <c r="C2105" s="383"/>
      <c r="D2105" s="360"/>
      <c r="E2105" s="360"/>
      <c r="F2105" s="361"/>
      <c r="G2105" s="360"/>
      <c r="H2105" s="360"/>
      <c r="I2105" s="364"/>
      <c r="J2105" s="363"/>
      <c r="K2105" s="364"/>
      <c r="L2105" s="363"/>
      <c r="M2105" s="382"/>
      <c r="N2105" s="323"/>
      <c r="O2105" s="323"/>
      <c r="P2105" s="324"/>
    </row>
    <row r="2106" spans="1:16" x14ac:dyDescent="0.2">
      <c r="A2106" s="374"/>
      <c r="B2106" s="358"/>
      <c r="C2106" s="383"/>
      <c r="D2106" s="360"/>
      <c r="E2106" s="360"/>
      <c r="F2106" s="361"/>
      <c r="G2106" s="360"/>
      <c r="H2106" s="360"/>
      <c r="I2106" s="364"/>
      <c r="J2106" s="363"/>
      <c r="K2106" s="364"/>
      <c r="L2106" s="363"/>
      <c r="M2106" s="382"/>
      <c r="N2106" s="323"/>
      <c r="O2106" s="323"/>
      <c r="P2106" s="324"/>
    </row>
    <row r="2107" spans="1:16" x14ac:dyDescent="0.2">
      <c r="A2107" s="374"/>
      <c r="B2107" s="358"/>
      <c r="C2107" s="383"/>
      <c r="D2107" s="360"/>
      <c r="E2107" s="360"/>
      <c r="F2107" s="361"/>
      <c r="G2107" s="360"/>
      <c r="H2107" s="360"/>
      <c r="I2107" s="364"/>
      <c r="J2107" s="363"/>
      <c r="K2107" s="364"/>
      <c r="L2107" s="363"/>
      <c r="M2107" s="382"/>
      <c r="N2107" s="323"/>
      <c r="O2107" s="323"/>
      <c r="P2107" s="324"/>
    </row>
    <row r="2108" spans="1:16" x14ac:dyDescent="0.2">
      <c r="A2108" s="374"/>
      <c r="B2108" s="358"/>
      <c r="C2108" s="383"/>
      <c r="D2108" s="360"/>
      <c r="E2108" s="360"/>
      <c r="F2108" s="361"/>
      <c r="G2108" s="360"/>
      <c r="H2108" s="360"/>
      <c r="I2108" s="364"/>
      <c r="J2108" s="363"/>
      <c r="K2108" s="364"/>
      <c r="L2108" s="363"/>
      <c r="M2108" s="382"/>
      <c r="N2108" s="323"/>
      <c r="O2108" s="323"/>
      <c r="P2108" s="324"/>
    </row>
    <row r="2109" spans="1:16" x14ac:dyDescent="0.2">
      <c r="A2109" s="374"/>
      <c r="B2109" s="358"/>
      <c r="C2109" s="383"/>
      <c r="D2109" s="360"/>
      <c r="E2109" s="360"/>
      <c r="F2109" s="361"/>
      <c r="G2109" s="360"/>
      <c r="H2109" s="360"/>
      <c r="I2109" s="364"/>
      <c r="J2109" s="363"/>
      <c r="K2109" s="364"/>
      <c r="L2109" s="363"/>
      <c r="M2109" s="382"/>
      <c r="N2109" s="323"/>
      <c r="O2109" s="323"/>
      <c r="P2109" s="324"/>
    </row>
    <row r="2110" spans="1:16" x14ac:dyDescent="0.2">
      <c r="A2110" s="374"/>
      <c r="B2110" s="358"/>
      <c r="C2110" s="383"/>
      <c r="D2110" s="360"/>
      <c r="E2110" s="360"/>
      <c r="F2110" s="361"/>
      <c r="G2110" s="360"/>
      <c r="H2110" s="360"/>
      <c r="I2110" s="364"/>
      <c r="J2110" s="363"/>
      <c r="K2110" s="364"/>
      <c r="L2110" s="363"/>
      <c r="M2110" s="382"/>
      <c r="N2110" s="323"/>
      <c r="O2110" s="323"/>
      <c r="P2110" s="324"/>
    </row>
    <row r="2111" spans="1:16" x14ac:dyDescent="0.2">
      <c r="A2111" s="374"/>
      <c r="B2111" s="358"/>
      <c r="C2111" s="383"/>
      <c r="D2111" s="360"/>
      <c r="E2111" s="360"/>
      <c r="F2111" s="361"/>
      <c r="G2111" s="360"/>
      <c r="H2111" s="360"/>
      <c r="I2111" s="364"/>
      <c r="J2111" s="363"/>
      <c r="K2111" s="364"/>
      <c r="L2111" s="363"/>
      <c r="M2111" s="382"/>
      <c r="N2111" s="323"/>
      <c r="O2111" s="323"/>
      <c r="P2111" s="324"/>
    </row>
    <row r="2112" spans="1:16" x14ac:dyDescent="0.2">
      <c r="A2112" s="374"/>
      <c r="B2112" s="358"/>
      <c r="C2112" s="383"/>
      <c r="D2112" s="360"/>
      <c r="E2112" s="360"/>
      <c r="F2112" s="361"/>
      <c r="G2112" s="360"/>
      <c r="H2112" s="360"/>
      <c r="I2112" s="364"/>
      <c r="J2112" s="363"/>
      <c r="K2112" s="364"/>
      <c r="L2112" s="363"/>
      <c r="M2112" s="382"/>
      <c r="N2112" s="323"/>
      <c r="O2112" s="323"/>
      <c r="P2112" s="324"/>
    </row>
    <row r="2113" spans="1:16" x14ac:dyDescent="0.2">
      <c r="A2113" s="374"/>
      <c r="B2113" s="358"/>
      <c r="C2113" s="383"/>
      <c r="D2113" s="360"/>
      <c r="E2113" s="360"/>
      <c r="F2113" s="361"/>
      <c r="G2113" s="360"/>
      <c r="H2113" s="360"/>
      <c r="I2113" s="364"/>
      <c r="J2113" s="363"/>
      <c r="K2113" s="364"/>
      <c r="L2113" s="363"/>
      <c r="M2113" s="382"/>
      <c r="N2113" s="323"/>
      <c r="O2113" s="323"/>
      <c r="P2113" s="324"/>
    </row>
    <row r="2114" spans="1:16" x14ac:dyDescent="0.2">
      <c r="A2114" s="374"/>
      <c r="B2114" s="358"/>
      <c r="C2114" s="383"/>
      <c r="D2114" s="360"/>
      <c r="E2114" s="360"/>
      <c r="F2114" s="361"/>
      <c r="G2114" s="360"/>
      <c r="H2114" s="360"/>
      <c r="I2114" s="364"/>
      <c r="J2114" s="363"/>
      <c r="K2114" s="364"/>
      <c r="L2114" s="363"/>
      <c r="M2114" s="382"/>
      <c r="N2114" s="323"/>
      <c r="O2114" s="323"/>
      <c r="P2114" s="324"/>
    </row>
    <row r="2115" spans="1:16" x14ac:dyDescent="0.2">
      <c r="A2115" s="374"/>
      <c r="B2115" s="358"/>
      <c r="C2115" s="383"/>
      <c r="D2115" s="360"/>
      <c r="E2115" s="360"/>
      <c r="F2115" s="361"/>
      <c r="G2115" s="360"/>
      <c r="H2115" s="360"/>
      <c r="I2115" s="364"/>
      <c r="J2115" s="363"/>
      <c r="K2115" s="364"/>
      <c r="L2115" s="363"/>
      <c r="M2115" s="382"/>
      <c r="N2115" s="323"/>
      <c r="O2115" s="323"/>
      <c r="P2115" s="324"/>
    </row>
    <row r="2116" spans="1:16" x14ac:dyDescent="0.2">
      <c r="A2116" s="374"/>
      <c r="B2116" s="358"/>
      <c r="C2116" s="383"/>
      <c r="D2116" s="360"/>
      <c r="E2116" s="360"/>
      <c r="F2116" s="361"/>
      <c r="G2116" s="360"/>
      <c r="H2116" s="360"/>
      <c r="I2116" s="364"/>
      <c r="J2116" s="363"/>
      <c r="K2116" s="364"/>
      <c r="L2116" s="363"/>
      <c r="M2116" s="382"/>
      <c r="N2116" s="323"/>
      <c r="O2116" s="323"/>
      <c r="P2116" s="324"/>
    </row>
    <row r="2117" spans="1:16" x14ac:dyDescent="0.2">
      <c r="A2117" s="374"/>
      <c r="B2117" s="358"/>
      <c r="C2117" s="383"/>
      <c r="D2117" s="360"/>
      <c r="E2117" s="360"/>
      <c r="F2117" s="361"/>
      <c r="G2117" s="360"/>
      <c r="H2117" s="360"/>
      <c r="I2117" s="364"/>
      <c r="J2117" s="363"/>
      <c r="K2117" s="364"/>
      <c r="L2117" s="363"/>
      <c r="M2117" s="382"/>
      <c r="N2117" s="323"/>
      <c r="O2117" s="323"/>
      <c r="P2117" s="324"/>
    </row>
    <row r="2118" spans="1:16" x14ac:dyDescent="0.2">
      <c r="A2118" s="374"/>
      <c r="B2118" s="358"/>
      <c r="C2118" s="383"/>
      <c r="D2118" s="360"/>
      <c r="E2118" s="360"/>
      <c r="F2118" s="361"/>
      <c r="G2118" s="360"/>
      <c r="H2118" s="360"/>
      <c r="I2118" s="364"/>
      <c r="J2118" s="363"/>
      <c r="K2118" s="364"/>
      <c r="L2118" s="363"/>
      <c r="M2118" s="382"/>
      <c r="N2118" s="323"/>
      <c r="O2118" s="323"/>
      <c r="P2118" s="324"/>
    </row>
    <row r="2119" spans="1:16" x14ac:dyDescent="0.2">
      <c r="A2119" s="374"/>
      <c r="B2119" s="358"/>
      <c r="C2119" s="383"/>
      <c r="D2119" s="360"/>
      <c r="E2119" s="360"/>
      <c r="F2119" s="361"/>
      <c r="G2119" s="360"/>
      <c r="H2119" s="360"/>
      <c r="I2119" s="364"/>
      <c r="J2119" s="363"/>
      <c r="K2119" s="364"/>
      <c r="L2119" s="363"/>
      <c r="M2119" s="382"/>
      <c r="N2119" s="323"/>
      <c r="O2119" s="323"/>
      <c r="P2119" s="324"/>
    </row>
    <row r="2120" spans="1:16" x14ac:dyDescent="0.2">
      <c r="A2120" s="374"/>
      <c r="B2120" s="358"/>
      <c r="C2120" s="383"/>
      <c r="D2120" s="360"/>
      <c r="E2120" s="360"/>
      <c r="F2120" s="361"/>
      <c r="G2120" s="360"/>
      <c r="H2120" s="360"/>
      <c r="I2120" s="364"/>
      <c r="J2120" s="363"/>
      <c r="K2120" s="364"/>
      <c r="L2120" s="363"/>
      <c r="M2120" s="382"/>
      <c r="N2120" s="323"/>
      <c r="O2120" s="323"/>
      <c r="P2120" s="324"/>
    </row>
    <row r="2121" spans="1:16" x14ac:dyDescent="0.2">
      <c r="A2121" s="374"/>
      <c r="B2121" s="358"/>
      <c r="C2121" s="383"/>
      <c r="D2121" s="360"/>
      <c r="E2121" s="360"/>
      <c r="F2121" s="361"/>
      <c r="G2121" s="360"/>
      <c r="H2121" s="360"/>
      <c r="I2121" s="364"/>
      <c r="J2121" s="363"/>
      <c r="K2121" s="364"/>
      <c r="L2121" s="363"/>
      <c r="M2121" s="382"/>
      <c r="N2121" s="323"/>
      <c r="O2121" s="323"/>
      <c r="P2121" s="324"/>
    </row>
    <row r="2122" spans="1:16" x14ac:dyDescent="0.2">
      <c r="A2122" s="374"/>
      <c r="B2122" s="358"/>
      <c r="C2122" s="383"/>
      <c r="D2122" s="360"/>
      <c r="E2122" s="360"/>
      <c r="F2122" s="361"/>
      <c r="G2122" s="360"/>
      <c r="H2122" s="360"/>
      <c r="I2122" s="364"/>
      <c r="J2122" s="363"/>
      <c r="K2122" s="364"/>
      <c r="L2122" s="363"/>
      <c r="M2122" s="382"/>
      <c r="N2122" s="323"/>
      <c r="O2122" s="323"/>
      <c r="P2122" s="324"/>
    </row>
    <row r="2123" spans="1:16" x14ac:dyDescent="0.2">
      <c r="A2123" s="374"/>
      <c r="B2123" s="358"/>
      <c r="C2123" s="383"/>
      <c r="D2123" s="360"/>
      <c r="E2123" s="360"/>
      <c r="F2123" s="361"/>
      <c r="G2123" s="360"/>
      <c r="H2123" s="360"/>
      <c r="I2123" s="364"/>
      <c r="J2123" s="363"/>
      <c r="K2123" s="364"/>
      <c r="L2123" s="363"/>
      <c r="M2123" s="382"/>
      <c r="N2123" s="323"/>
      <c r="O2123" s="323"/>
      <c r="P2123" s="324"/>
    </row>
    <row r="2124" spans="1:16" x14ac:dyDescent="0.2">
      <c r="A2124" s="374"/>
      <c r="B2124" s="358"/>
      <c r="C2124" s="383"/>
      <c r="D2124" s="360"/>
      <c r="E2124" s="360"/>
      <c r="F2124" s="361"/>
      <c r="G2124" s="360"/>
      <c r="H2124" s="360"/>
      <c r="I2124" s="364"/>
      <c r="J2124" s="363"/>
      <c r="K2124" s="364"/>
      <c r="L2124" s="363"/>
      <c r="M2124" s="382"/>
      <c r="N2124" s="323"/>
      <c r="O2124" s="323"/>
      <c r="P2124" s="324"/>
    </row>
    <row r="2125" spans="1:16" x14ac:dyDescent="0.2">
      <c r="A2125" s="374"/>
      <c r="B2125" s="358"/>
      <c r="C2125" s="383"/>
      <c r="D2125" s="360"/>
      <c r="E2125" s="360"/>
      <c r="F2125" s="361"/>
      <c r="G2125" s="360"/>
      <c r="H2125" s="360"/>
      <c r="I2125" s="364"/>
      <c r="J2125" s="363"/>
      <c r="K2125" s="364"/>
      <c r="L2125" s="363"/>
      <c r="M2125" s="382"/>
      <c r="N2125" s="323"/>
      <c r="O2125" s="323"/>
      <c r="P2125" s="324"/>
    </row>
    <row r="2126" spans="1:16" x14ac:dyDescent="0.2">
      <c r="A2126" s="374"/>
      <c r="B2126" s="358"/>
      <c r="C2126" s="383"/>
      <c r="D2126" s="360"/>
      <c r="E2126" s="360"/>
      <c r="F2126" s="361"/>
      <c r="G2126" s="360"/>
      <c r="H2126" s="360"/>
      <c r="I2126" s="364"/>
      <c r="J2126" s="363"/>
      <c r="K2126" s="364"/>
      <c r="L2126" s="363"/>
      <c r="M2126" s="382"/>
      <c r="N2126" s="323"/>
      <c r="O2126" s="323"/>
      <c r="P2126" s="324"/>
    </row>
    <row r="2127" spans="1:16" x14ac:dyDescent="0.2">
      <c r="A2127" s="374"/>
      <c r="B2127" s="358"/>
      <c r="C2127" s="383"/>
      <c r="D2127" s="360"/>
      <c r="E2127" s="360"/>
      <c r="F2127" s="361"/>
      <c r="G2127" s="360"/>
      <c r="H2127" s="360"/>
      <c r="I2127" s="364"/>
      <c r="J2127" s="363"/>
      <c r="K2127" s="364"/>
      <c r="L2127" s="363"/>
      <c r="M2127" s="382"/>
      <c r="N2127" s="323"/>
      <c r="O2127" s="323"/>
      <c r="P2127" s="324"/>
    </row>
    <row r="2128" spans="1:16" x14ac:dyDescent="0.2">
      <c r="A2128" s="374"/>
      <c r="B2128" s="358"/>
      <c r="C2128" s="383"/>
      <c r="D2128" s="360"/>
      <c r="E2128" s="360"/>
      <c r="F2128" s="361"/>
      <c r="G2128" s="360"/>
      <c r="H2128" s="360"/>
      <c r="I2128" s="364"/>
      <c r="J2128" s="363"/>
      <c r="K2128" s="364"/>
      <c r="L2128" s="363"/>
      <c r="M2128" s="382"/>
      <c r="N2128" s="323"/>
      <c r="O2128" s="323"/>
      <c r="P2128" s="324"/>
    </row>
    <row r="2129" spans="1:16" x14ac:dyDescent="0.2">
      <c r="A2129" s="374"/>
      <c r="B2129" s="358"/>
      <c r="C2129" s="383"/>
      <c r="D2129" s="360"/>
      <c r="E2129" s="360"/>
      <c r="F2129" s="361"/>
      <c r="G2129" s="360"/>
      <c r="H2129" s="360"/>
      <c r="I2129" s="364"/>
      <c r="J2129" s="363"/>
      <c r="K2129" s="364"/>
      <c r="L2129" s="363"/>
      <c r="M2129" s="382"/>
      <c r="N2129" s="323"/>
      <c r="O2129" s="323"/>
      <c r="P2129" s="324"/>
    </row>
    <row r="2130" spans="1:16" x14ac:dyDescent="0.2">
      <c r="A2130" s="374"/>
      <c r="B2130" s="358"/>
      <c r="C2130" s="383"/>
      <c r="D2130" s="360"/>
      <c r="E2130" s="360"/>
      <c r="F2130" s="361"/>
      <c r="G2130" s="360"/>
      <c r="H2130" s="360"/>
      <c r="I2130" s="364"/>
      <c r="J2130" s="363"/>
      <c r="K2130" s="364"/>
      <c r="L2130" s="363"/>
      <c r="M2130" s="382"/>
      <c r="N2130" s="323"/>
      <c r="O2130" s="323"/>
      <c r="P2130" s="324"/>
    </row>
    <row r="2131" spans="1:16" x14ac:dyDescent="0.2">
      <c r="A2131" s="374"/>
      <c r="B2131" s="358"/>
      <c r="C2131" s="383"/>
      <c r="D2131" s="360"/>
      <c r="E2131" s="360"/>
      <c r="F2131" s="361"/>
      <c r="G2131" s="360"/>
      <c r="H2131" s="360"/>
      <c r="I2131" s="364"/>
      <c r="J2131" s="363"/>
      <c r="K2131" s="364"/>
      <c r="L2131" s="363"/>
      <c r="M2131" s="382"/>
      <c r="N2131" s="323"/>
      <c r="O2131" s="323"/>
      <c r="P2131" s="324"/>
    </row>
    <row r="2132" spans="1:16" x14ac:dyDescent="0.2">
      <c r="A2132" s="374"/>
      <c r="B2132" s="358"/>
      <c r="C2132" s="383"/>
      <c r="D2132" s="360"/>
      <c r="E2132" s="360"/>
      <c r="F2132" s="361"/>
      <c r="G2132" s="360"/>
      <c r="H2132" s="360"/>
      <c r="I2132" s="364"/>
      <c r="J2132" s="363"/>
      <c r="K2132" s="364"/>
      <c r="L2132" s="363"/>
      <c r="M2132" s="382"/>
      <c r="N2132" s="323"/>
      <c r="O2132" s="323"/>
      <c r="P2132" s="324"/>
    </row>
    <row r="2133" spans="1:16" x14ac:dyDescent="0.2">
      <c r="A2133" s="374"/>
      <c r="B2133" s="358"/>
      <c r="C2133" s="383"/>
      <c r="D2133" s="360"/>
      <c r="E2133" s="360"/>
      <c r="F2133" s="361"/>
      <c r="G2133" s="360"/>
      <c r="H2133" s="360"/>
      <c r="I2133" s="364"/>
      <c r="J2133" s="363"/>
      <c r="K2133" s="364"/>
      <c r="L2133" s="363"/>
      <c r="M2133" s="382"/>
      <c r="N2133" s="323"/>
      <c r="O2133" s="323"/>
      <c r="P2133" s="324"/>
    </row>
    <row r="2134" spans="1:16" x14ac:dyDescent="0.2">
      <c r="A2134" s="374"/>
      <c r="B2134" s="358"/>
      <c r="C2134" s="383"/>
      <c r="D2134" s="360"/>
      <c r="E2134" s="360"/>
      <c r="F2134" s="361"/>
      <c r="G2134" s="360"/>
      <c r="H2134" s="360"/>
      <c r="I2134" s="364"/>
      <c r="J2134" s="363"/>
      <c r="K2134" s="364"/>
      <c r="L2134" s="363"/>
      <c r="M2134" s="382"/>
      <c r="N2134" s="323"/>
      <c r="O2134" s="323"/>
      <c r="P2134" s="324"/>
    </row>
    <row r="2135" spans="1:16" x14ac:dyDescent="0.2">
      <c r="A2135" s="374"/>
      <c r="B2135" s="358"/>
      <c r="C2135" s="383"/>
      <c r="D2135" s="360"/>
      <c r="E2135" s="360"/>
      <c r="F2135" s="361"/>
      <c r="G2135" s="360"/>
      <c r="H2135" s="360"/>
      <c r="I2135" s="364"/>
      <c r="J2135" s="363"/>
      <c r="K2135" s="364"/>
      <c r="L2135" s="363"/>
      <c r="M2135" s="382"/>
      <c r="N2135" s="323"/>
      <c r="O2135" s="323"/>
      <c r="P2135" s="324"/>
    </row>
    <row r="2136" spans="1:16" x14ac:dyDescent="0.2">
      <c r="A2136" s="374"/>
      <c r="B2136" s="358"/>
      <c r="C2136" s="383"/>
      <c r="D2136" s="360"/>
      <c r="E2136" s="360"/>
      <c r="F2136" s="361"/>
      <c r="G2136" s="360"/>
      <c r="H2136" s="360"/>
      <c r="I2136" s="364"/>
      <c r="J2136" s="363"/>
      <c r="K2136" s="364"/>
      <c r="L2136" s="363"/>
      <c r="M2136" s="382"/>
      <c r="N2136" s="323"/>
      <c r="O2136" s="323"/>
      <c r="P2136" s="324"/>
    </row>
    <row r="2137" spans="1:16" x14ac:dyDescent="0.2">
      <c r="A2137" s="374"/>
      <c r="B2137" s="358"/>
      <c r="C2137" s="383"/>
      <c r="D2137" s="360"/>
      <c r="E2137" s="360"/>
      <c r="F2137" s="361"/>
      <c r="G2137" s="360"/>
      <c r="H2137" s="360"/>
      <c r="I2137" s="364"/>
      <c r="J2137" s="363"/>
      <c r="K2137" s="364"/>
      <c r="L2137" s="363"/>
      <c r="M2137" s="382"/>
      <c r="N2137" s="323"/>
      <c r="O2137" s="323"/>
      <c r="P2137" s="324"/>
    </row>
    <row r="2138" spans="1:16" x14ac:dyDescent="0.2">
      <c r="A2138" s="374"/>
      <c r="B2138" s="358"/>
      <c r="C2138" s="383"/>
      <c r="D2138" s="360"/>
      <c r="E2138" s="360"/>
      <c r="F2138" s="361"/>
      <c r="G2138" s="360"/>
      <c r="H2138" s="360"/>
      <c r="I2138" s="364"/>
      <c r="J2138" s="363"/>
      <c r="K2138" s="364"/>
      <c r="L2138" s="363"/>
      <c r="M2138" s="382"/>
      <c r="N2138" s="323"/>
      <c r="O2138" s="323"/>
      <c r="P2138" s="324"/>
    </row>
    <row r="2139" spans="1:16" x14ac:dyDescent="0.2">
      <c r="A2139" s="374"/>
      <c r="B2139" s="358"/>
      <c r="C2139" s="383"/>
      <c r="D2139" s="360"/>
      <c r="E2139" s="360"/>
      <c r="F2139" s="361"/>
      <c r="G2139" s="360"/>
      <c r="H2139" s="360"/>
      <c r="I2139" s="364"/>
      <c r="J2139" s="363"/>
      <c r="K2139" s="364"/>
      <c r="L2139" s="363"/>
      <c r="M2139" s="382"/>
      <c r="N2139" s="323"/>
      <c r="O2139" s="323"/>
      <c r="P2139" s="324"/>
    </row>
    <row r="2140" spans="1:16" x14ac:dyDescent="0.2">
      <c r="A2140" s="374"/>
      <c r="B2140" s="358"/>
      <c r="C2140" s="383"/>
      <c r="D2140" s="360"/>
      <c r="E2140" s="360"/>
      <c r="F2140" s="361"/>
      <c r="G2140" s="360"/>
      <c r="H2140" s="360"/>
      <c r="I2140" s="364"/>
      <c r="J2140" s="363"/>
      <c r="K2140" s="364"/>
      <c r="L2140" s="363"/>
      <c r="M2140" s="382"/>
      <c r="N2140" s="323"/>
      <c r="O2140" s="323"/>
      <c r="P2140" s="324"/>
    </row>
    <row r="2141" spans="1:16" x14ac:dyDescent="0.2">
      <c r="A2141" s="374"/>
      <c r="B2141" s="358"/>
      <c r="C2141" s="383"/>
      <c r="D2141" s="360"/>
      <c r="E2141" s="360"/>
      <c r="F2141" s="361"/>
      <c r="G2141" s="360"/>
      <c r="H2141" s="360"/>
      <c r="I2141" s="364"/>
      <c r="J2141" s="363"/>
      <c r="K2141" s="364"/>
      <c r="L2141" s="363"/>
      <c r="M2141" s="382"/>
      <c r="N2141" s="323"/>
      <c r="O2141" s="323"/>
      <c r="P2141" s="324"/>
    </row>
    <row r="2142" spans="1:16" x14ac:dyDescent="0.2">
      <c r="A2142" s="374"/>
      <c r="B2142" s="358"/>
      <c r="C2142" s="383"/>
      <c r="D2142" s="360"/>
      <c r="E2142" s="360"/>
      <c r="F2142" s="361"/>
      <c r="G2142" s="360"/>
      <c r="H2142" s="360"/>
      <c r="I2142" s="364"/>
      <c r="J2142" s="363"/>
      <c r="K2142" s="364"/>
      <c r="L2142" s="363"/>
      <c r="M2142" s="382"/>
      <c r="N2142" s="323"/>
      <c r="O2142" s="323"/>
      <c r="P2142" s="324"/>
    </row>
    <row r="2143" spans="1:16" x14ac:dyDescent="0.2">
      <c r="A2143" s="374"/>
      <c r="B2143" s="358"/>
      <c r="C2143" s="383"/>
      <c r="D2143" s="360"/>
      <c r="E2143" s="360"/>
      <c r="F2143" s="361"/>
      <c r="G2143" s="360"/>
      <c r="H2143" s="360"/>
      <c r="I2143" s="364"/>
      <c r="J2143" s="363"/>
      <c r="K2143" s="364"/>
      <c r="L2143" s="363"/>
      <c r="M2143" s="382"/>
      <c r="N2143" s="323"/>
      <c r="O2143" s="323"/>
      <c r="P2143" s="324"/>
    </row>
    <row r="2144" spans="1:16" x14ac:dyDescent="0.2">
      <c r="A2144" s="374"/>
      <c r="B2144" s="358"/>
      <c r="C2144" s="383"/>
      <c r="D2144" s="360"/>
      <c r="E2144" s="360"/>
      <c r="F2144" s="361"/>
      <c r="G2144" s="360"/>
      <c r="H2144" s="360"/>
      <c r="I2144" s="364"/>
      <c r="J2144" s="363"/>
      <c r="K2144" s="364"/>
      <c r="L2144" s="363"/>
      <c r="M2144" s="382"/>
      <c r="N2144" s="323"/>
      <c r="O2144" s="323"/>
      <c r="P2144" s="324"/>
    </row>
    <row r="2145" spans="1:16" x14ac:dyDescent="0.2">
      <c r="A2145" s="374"/>
      <c r="B2145" s="358"/>
      <c r="C2145" s="383"/>
      <c r="D2145" s="360"/>
      <c r="E2145" s="360"/>
      <c r="F2145" s="361"/>
      <c r="G2145" s="360"/>
      <c r="H2145" s="360"/>
      <c r="I2145" s="364"/>
      <c r="J2145" s="363"/>
      <c r="K2145" s="364"/>
      <c r="L2145" s="363"/>
      <c r="M2145" s="382"/>
      <c r="N2145" s="323"/>
      <c r="O2145" s="323"/>
      <c r="P2145" s="324"/>
    </row>
    <row r="2146" spans="1:16" x14ac:dyDescent="0.2">
      <c r="A2146" s="374"/>
      <c r="B2146" s="358"/>
      <c r="C2146" s="383"/>
      <c r="D2146" s="360"/>
      <c r="E2146" s="360"/>
      <c r="F2146" s="361"/>
      <c r="G2146" s="360"/>
      <c r="H2146" s="360"/>
      <c r="I2146" s="364"/>
      <c r="J2146" s="363"/>
      <c r="K2146" s="364"/>
      <c r="L2146" s="363"/>
      <c r="M2146" s="382"/>
      <c r="N2146" s="323"/>
      <c r="O2146" s="323"/>
      <c r="P2146" s="324"/>
    </row>
    <row r="2147" spans="1:16" x14ac:dyDescent="0.2">
      <c r="A2147" s="374"/>
      <c r="B2147" s="358"/>
      <c r="C2147" s="383"/>
      <c r="D2147" s="360"/>
      <c r="E2147" s="360"/>
      <c r="F2147" s="361"/>
      <c r="G2147" s="360"/>
      <c r="H2147" s="360"/>
      <c r="I2147" s="364"/>
      <c r="J2147" s="363"/>
      <c r="K2147" s="364"/>
      <c r="L2147" s="363"/>
      <c r="M2147" s="382"/>
      <c r="N2147" s="323"/>
      <c r="O2147" s="323"/>
      <c r="P2147" s="324"/>
    </row>
    <row r="2148" spans="1:16" x14ac:dyDescent="0.2">
      <c r="A2148" s="374"/>
      <c r="B2148" s="358"/>
      <c r="C2148" s="383"/>
      <c r="D2148" s="360"/>
      <c r="E2148" s="360"/>
      <c r="F2148" s="361"/>
      <c r="G2148" s="360"/>
      <c r="H2148" s="360"/>
      <c r="I2148" s="364"/>
      <c r="J2148" s="363"/>
      <c r="K2148" s="364"/>
      <c r="L2148" s="363"/>
      <c r="M2148" s="382"/>
      <c r="N2148" s="323"/>
      <c r="O2148" s="323"/>
      <c r="P2148" s="324"/>
    </row>
    <row r="2149" spans="1:16" x14ac:dyDescent="0.2">
      <c r="A2149" s="374"/>
      <c r="B2149" s="358"/>
      <c r="C2149" s="383"/>
      <c r="D2149" s="360"/>
      <c r="E2149" s="360"/>
      <c r="F2149" s="361"/>
      <c r="G2149" s="360"/>
      <c r="H2149" s="360"/>
      <c r="I2149" s="364"/>
      <c r="J2149" s="363"/>
      <c r="K2149" s="364"/>
      <c r="L2149" s="363"/>
      <c r="M2149" s="382"/>
      <c r="N2149" s="323"/>
      <c r="O2149" s="323"/>
      <c r="P2149" s="324"/>
    </row>
    <row r="2150" spans="1:16" x14ac:dyDescent="0.2">
      <c r="A2150" s="374"/>
      <c r="B2150" s="358"/>
      <c r="C2150" s="383"/>
      <c r="D2150" s="360"/>
      <c r="E2150" s="360"/>
      <c r="F2150" s="361"/>
      <c r="G2150" s="360"/>
      <c r="H2150" s="360"/>
      <c r="I2150" s="364"/>
      <c r="J2150" s="363"/>
      <c r="K2150" s="364"/>
      <c r="L2150" s="363"/>
      <c r="M2150" s="382"/>
      <c r="N2150" s="323"/>
      <c r="O2150" s="323"/>
      <c r="P2150" s="324"/>
    </row>
    <row r="2151" spans="1:16" x14ac:dyDescent="0.2">
      <c r="A2151" s="374"/>
      <c r="B2151" s="358"/>
      <c r="C2151" s="383"/>
      <c r="D2151" s="360"/>
      <c r="E2151" s="360"/>
      <c r="F2151" s="361"/>
      <c r="G2151" s="360"/>
      <c r="H2151" s="360"/>
      <c r="I2151" s="364"/>
      <c r="J2151" s="363"/>
      <c r="K2151" s="364"/>
      <c r="L2151" s="363"/>
      <c r="M2151" s="382"/>
      <c r="N2151" s="323"/>
      <c r="O2151" s="323"/>
      <c r="P2151" s="324"/>
    </row>
    <row r="2152" spans="1:16" x14ac:dyDescent="0.2">
      <c r="A2152" s="374"/>
      <c r="B2152" s="358"/>
      <c r="C2152" s="383"/>
      <c r="D2152" s="360"/>
      <c r="E2152" s="360"/>
      <c r="F2152" s="361"/>
      <c r="G2152" s="360"/>
      <c r="H2152" s="360"/>
      <c r="I2152" s="364"/>
      <c r="J2152" s="363"/>
      <c r="K2152" s="364"/>
      <c r="L2152" s="363"/>
      <c r="M2152" s="382"/>
      <c r="N2152" s="323"/>
      <c r="O2152" s="323"/>
      <c r="P2152" s="324"/>
    </row>
    <row r="2153" spans="1:16" x14ac:dyDescent="0.2">
      <c r="A2153" s="374"/>
      <c r="B2153" s="358"/>
      <c r="C2153" s="383"/>
      <c r="D2153" s="360"/>
      <c r="E2153" s="360"/>
      <c r="F2153" s="361"/>
      <c r="G2153" s="360"/>
      <c r="H2153" s="360"/>
      <c r="I2153" s="364"/>
      <c r="J2153" s="363"/>
      <c r="K2153" s="364"/>
      <c r="L2153" s="363"/>
      <c r="M2153" s="382"/>
      <c r="N2153" s="323"/>
      <c r="O2153" s="323"/>
      <c r="P2153" s="324"/>
    </row>
    <row r="2154" spans="1:16" x14ac:dyDescent="0.2">
      <c r="A2154" s="374"/>
      <c r="B2154" s="358"/>
      <c r="C2154" s="383"/>
      <c r="D2154" s="360"/>
      <c r="E2154" s="360"/>
      <c r="F2154" s="361"/>
      <c r="G2154" s="360"/>
      <c r="H2154" s="360"/>
      <c r="I2154" s="364"/>
      <c r="J2154" s="363"/>
      <c r="K2154" s="364"/>
      <c r="L2154" s="363"/>
      <c r="M2154" s="382"/>
      <c r="N2154" s="323"/>
      <c r="O2154" s="323"/>
      <c r="P2154" s="324"/>
    </row>
    <row r="2155" spans="1:16" x14ac:dyDescent="0.2">
      <c r="A2155" s="374"/>
      <c r="B2155" s="358"/>
      <c r="C2155" s="383"/>
      <c r="D2155" s="360"/>
      <c r="E2155" s="360"/>
      <c r="F2155" s="361"/>
      <c r="G2155" s="360"/>
      <c r="H2155" s="360"/>
      <c r="I2155" s="364"/>
      <c r="J2155" s="363"/>
      <c r="K2155" s="364"/>
      <c r="L2155" s="363"/>
      <c r="M2155" s="382"/>
      <c r="N2155" s="323"/>
      <c r="O2155" s="323"/>
      <c r="P2155" s="324"/>
    </row>
    <row r="2156" spans="1:16" x14ac:dyDescent="0.2">
      <c r="A2156" s="374"/>
      <c r="B2156" s="358"/>
      <c r="C2156" s="383"/>
      <c r="D2156" s="360"/>
      <c r="E2156" s="360"/>
      <c r="F2156" s="361"/>
      <c r="G2156" s="360"/>
      <c r="H2156" s="360"/>
      <c r="I2156" s="364"/>
      <c r="J2156" s="363"/>
      <c r="K2156" s="364"/>
      <c r="L2156" s="363"/>
      <c r="M2156" s="382"/>
      <c r="N2156" s="323"/>
      <c r="O2156" s="323"/>
      <c r="P2156" s="324"/>
    </row>
    <row r="2157" spans="1:16" x14ac:dyDescent="0.2">
      <c r="A2157" s="374"/>
      <c r="B2157" s="358"/>
      <c r="C2157" s="383"/>
      <c r="D2157" s="360"/>
      <c r="E2157" s="360"/>
      <c r="F2157" s="361"/>
      <c r="G2157" s="360"/>
      <c r="H2157" s="360"/>
      <c r="I2157" s="364"/>
      <c r="J2157" s="363"/>
      <c r="K2157" s="364"/>
      <c r="L2157" s="363"/>
      <c r="M2157" s="382"/>
      <c r="N2157" s="323"/>
      <c r="O2157" s="323"/>
      <c r="P2157" s="324"/>
    </row>
    <row r="2158" spans="1:16" x14ac:dyDescent="0.2">
      <c r="A2158" s="374"/>
      <c r="B2158" s="358"/>
      <c r="C2158" s="383"/>
      <c r="D2158" s="360"/>
      <c r="E2158" s="360"/>
      <c r="F2158" s="361"/>
      <c r="G2158" s="360"/>
      <c r="H2158" s="360"/>
      <c r="I2158" s="364"/>
      <c r="J2158" s="363"/>
      <c r="K2158" s="364"/>
      <c r="L2158" s="363"/>
      <c r="M2158" s="382"/>
      <c r="N2158" s="323"/>
      <c r="O2158" s="323"/>
      <c r="P2158" s="324"/>
    </row>
    <row r="2159" spans="1:16" x14ac:dyDescent="0.2">
      <c r="A2159" s="374"/>
      <c r="B2159" s="358"/>
      <c r="C2159" s="383"/>
      <c r="D2159" s="360"/>
      <c r="E2159" s="360"/>
      <c r="F2159" s="361"/>
      <c r="G2159" s="360"/>
      <c r="H2159" s="360"/>
      <c r="I2159" s="364"/>
      <c r="J2159" s="363"/>
      <c r="K2159" s="364"/>
      <c r="L2159" s="363"/>
      <c r="M2159" s="382"/>
      <c r="N2159" s="323"/>
      <c r="O2159" s="323"/>
      <c r="P2159" s="324"/>
    </row>
    <row r="2160" spans="1:16" x14ac:dyDescent="0.2">
      <c r="A2160" s="374"/>
      <c r="B2160" s="358"/>
      <c r="C2160" s="383"/>
      <c r="D2160" s="360"/>
      <c r="E2160" s="360"/>
      <c r="F2160" s="361"/>
      <c r="G2160" s="360"/>
      <c r="H2160" s="360"/>
      <c r="I2160" s="364"/>
      <c r="J2160" s="363"/>
      <c r="K2160" s="364"/>
      <c r="L2160" s="363"/>
      <c r="M2160" s="382"/>
      <c r="N2160" s="323"/>
      <c r="O2160" s="323"/>
      <c r="P2160" s="324"/>
    </row>
    <row r="2161" spans="1:16" x14ac:dyDescent="0.2">
      <c r="A2161" s="374"/>
      <c r="B2161" s="358"/>
      <c r="C2161" s="383"/>
      <c r="D2161" s="360"/>
      <c r="E2161" s="360"/>
      <c r="F2161" s="361"/>
      <c r="G2161" s="360"/>
      <c r="H2161" s="360"/>
      <c r="I2161" s="364"/>
      <c r="J2161" s="363"/>
      <c r="K2161" s="364"/>
      <c r="L2161" s="363"/>
      <c r="M2161" s="382"/>
      <c r="N2161" s="323"/>
      <c r="O2161" s="323"/>
      <c r="P2161" s="324"/>
    </row>
    <row r="2162" spans="1:16" x14ac:dyDescent="0.2">
      <c r="A2162" s="374"/>
      <c r="B2162" s="358"/>
      <c r="C2162" s="383"/>
      <c r="D2162" s="360"/>
      <c r="E2162" s="360"/>
      <c r="F2162" s="361"/>
      <c r="G2162" s="360"/>
      <c r="H2162" s="360"/>
      <c r="I2162" s="364"/>
      <c r="J2162" s="363"/>
      <c r="K2162" s="364"/>
      <c r="L2162" s="363"/>
      <c r="M2162" s="382"/>
      <c r="N2162" s="323"/>
      <c r="O2162" s="323"/>
      <c r="P2162" s="324"/>
    </row>
    <row r="2163" spans="1:16" x14ac:dyDescent="0.2">
      <c r="A2163" s="374"/>
      <c r="B2163" s="358"/>
      <c r="C2163" s="383"/>
      <c r="D2163" s="360"/>
      <c r="E2163" s="360"/>
      <c r="F2163" s="361"/>
      <c r="G2163" s="360"/>
      <c r="H2163" s="360"/>
      <c r="I2163" s="364"/>
      <c r="J2163" s="363"/>
      <c r="K2163" s="364"/>
      <c r="L2163" s="363"/>
      <c r="M2163" s="382"/>
      <c r="N2163" s="323"/>
      <c r="O2163" s="323"/>
      <c r="P2163" s="324"/>
    </row>
    <row r="2164" spans="1:16" x14ac:dyDescent="0.2">
      <c r="A2164" s="374"/>
      <c r="B2164" s="358"/>
      <c r="C2164" s="383"/>
      <c r="D2164" s="360"/>
      <c r="E2164" s="360"/>
      <c r="F2164" s="361"/>
      <c r="G2164" s="360"/>
      <c r="H2164" s="360"/>
      <c r="I2164" s="364"/>
      <c r="J2164" s="363"/>
      <c r="K2164" s="364"/>
      <c r="L2164" s="363"/>
      <c r="M2164" s="382"/>
      <c r="N2164" s="323"/>
      <c r="O2164" s="323"/>
      <c r="P2164" s="324"/>
    </row>
    <row r="2165" spans="1:16" x14ac:dyDescent="0.2">
      <c r="A2165" s="374"/>
      <c r="B2165" s="358"/>
      <c r="C2165" s="383"/>
      <c r="D2165" s="360"/>
      <c r="E2165" s="360"/>
      <c r="F2165" s="361"/>
      <c r="G2165" s="360"/>
      <c r="H2165" s="360"/>
      <c r="I2165" s="364"/>
      <c r="J2165" s="363"/>
      <c r="K2165" s="364"/>
      <c r="L2165" s="363"/>
      <c r="M2165" s="382"/>
      <c r="N2165" s="323"/>
      <c r="O2165" s="323"/>
      <c r="P2165" s="324"/>
    </row>
    <row r="2166" spans="1:16" x14ac:dyDescent="0.2">
      <c r="A2166" s="374"/>
      <c r="B2166" s="358"/>
      <c r="C2166" s="383"/>
      <c r="D2166" s="360"/>
      <c r="E2166" s="360"/>
      <c r="F2166" s="361"/>
      <c r="G2166" s="360"/>
      <c r="H2166" s="360"/>
      <c r="I2166" s="364"/>
      <c r="J2166" s="363"/>
      <c r="K2166" s="364"/>
      <c r="L2166" s="363"/>
      <c r="M2166" s="382"/>
      <c r="N2166" s="323"/>
      <c r="O2166" s="323"/>
      <c r="P2166" s="324"/>
    </row>
    <row r="2167" spans="1:16" x14ac:dyDescent="0.2">
      <c r="A2167" s="374"/>
      <c r="B2167" s="358"/>
      <c r="C2167" s="383"/>
      <c r="D2167" s="360"/>
      <c r="E2167" s="360"/>
      <c r="F2167" s="361"/>
      <c r="G2167" s="360"/>
      <c r="H2167" s="360"/>
      <c r="I2167" s="364"/>
      <c r="J2167" s="363"/>
      <c r="K2167" s="364"/>
      <c r="L2167" s="363"/>
      <c r="M2167" s="382"/>
      <c r="N2167" s="323"/>
      <c r="O2167" s="323"/>
      <c r="P2167" s="324"/>
    </row>
    <row r="2168" spans="1:16" x14ac:dyDescent="0.2">
      <c r="A2168" s="374"/>
      <c r="B2168" s="358"/>
      <c r="C2168" s="383"/>
      <c r="D2168" s="360"/>
      <c r="E2168" s="360"/>
      <c r="F2168" s="361"/>
      <c r="G2168" s="360"/>
      <c r="H2168" s="360"/>
      <c r="I2168" s="364"/>
      <c r="J2168" s="363"/>
      <c r="K2168" s="364"/>
      <c r="L2168" s="363"/>
      <c r="M2168" s="382"/>
      <c r="N2168" s="323"/>
      <c r="O2168" s="323"/>
      <c r="P2168" s="324"/>
    </row>
    <row r="2169" spans="1:16" x14ac:dyDescent="0.2">
      <c r="A2169" s="374"/>
      <c r="B2169" s="358"/>
      <c r="C2169" s="383"/>
      <c r="D2169" s="360"/>
      <c r="E2169" s="360"/>
      <c r="F2169" s="361"/>
      <c r="G2169" s="360"/>
      <c r="H2169" s="360"/>
      <c r="I2169" s="364"/>
      <c r="J2169" s="363"/>
      <c r="K2169" s="364"/>
      <c r="L2169" s="363"/>
      <c r="M2169" s="382"/>
      <c r="N2169" s="323"/>
      <c r="O2169" s="323"/>
      <c r="P2169" s="324"/>
    </row>
    <row r="2170" spans="1:16" x14ac:dyDescent="0.2">
      <c r="A2170" s="374"/>
      <c r="B2170" s="358"/>
      <c r="C2170" s="383"/>
      <c r="D2170" s="360"/>
      <c r="E2170" s="360"/>
      <c r="F2170" s="361"/>
      <c r="G2170" s="360"/>
      <c r="H2170" s="360"/>
      <c r="I2170" s="364"/>
      <c r="J2170" s="363"/>
      <c r="K2170" s="364"/>
      <c r="L2170" s="363"/>
      <c r="M2170" s="382"/>
      <c r="N2170" s="323"/>
      <c r="O2170" s="323"/>
      <c r="P2170" s="324"/>
    </row>
    <row r="2171" spans="1:16" x14ac:dyDescent="0.2">
      <c r="A2171" s="374"/>
      <c r="B2171" s="358"/>
      <c r="C2171" s="383"/>
      <c r="D2171" s="360"/>
      <c r="E2171" s="360"/>
      <c r="F2171" s="361"/>
      <c r="G2171" s="360"/>
      <c r="H2171" s="360"/>
      <c r="I2171" s="364"/>
      <c r="J2171" s="363"/>
      <c r="K2171" s="364"/>
      <c r="L2171" s="363"/>
      <c r="M2171" s="382"/>
      <c r="N2171" s="323"/>
      <c r="O2171" s="323"/>
      <c r="P2171" s="324"/>
    </row>
    <row r="2172" spans="1:16" x14ac:dyDescent="0.2">
      <c r="A2172" s="374"/>
      <c r="B2172" s="358"/>
      <c r="C2172" s="383"/>
      <c r="D2172" s="360"/>
      <c r="E2172" s="360"/>
      <c r="F2172" s="361"/>
      <c r="G2172" s="360"/>
      <c r="H2172" s="360"/>
      <c r="I2172" s="364"/>
      <c r="J2172" s="363"/>
      <c r="K2172" s="364"/>
      <c r="L2172" s="363"/>
      <c r="M2172" s="382"/>
      <c r="N2172" s="323"/>
      <c r="O2172" s="323"/>
      <c r="P2172" s="324"/>
    </row>
    <row r="2173" spans="1:16" x14ac:dyDescent="0.2">
      <c r="A2173" s="374"/>
      <c r="B2173" s="358"/>
      <c r="C2173" s="383"/>
      <c r="D2173" s="360"/>
      <c r="E2173" s="360"/>
      <c r="F2173" s="361"/>
      <c r="G2173" s="360"/>
      <c r="H2173" s="360"/>
      <c r="I2173" s="364"/>
      <c r="J2173" s="363"/>
      <c r="K2173" s="364"/>
      <c r="L2173" s="363"/>
      <c r="M2173" s="382"/>
      <c r="N2173" s="323"/>
      <c r="O2173" s="323"/>
      <c r="P2173" s="324"/>
    </row>
    <row r="2174" spans="1:16" x14ac:dyDescent="0.2">
      <c r="A2174" s="374"/>
      <c r="B2174" s="358"/>
      <c r="C2174" s="383"/>
      <c r="D2174" s="360"/>
      <c r="E2174" s="360"/>
      <c r="F2174" s="361"/>
      <c r="G2174" s="360"/>
      <c r="H2174" s="360"/>
      <c r="I2174" s="364"/>
      <c r="J2174" s="363"/>
      <c r="K2174" s="364"/>
      <c r="L2174" s="363"/>
      <c r="M2174" s="382"/>
      <c r="N2174" s="323"/>
      <c r="O2174" s="323"/>
      <c r="P2174" s="324"/>
    </row>
    <row r="2175" spans="1:16" x14ac:dyDescent="0.2">
      <c r="A2175" s="374"/>
      <c r="B2175" s="358"/>
      <c r="C2175" s="383"/>
      <c r="D2175" s="360"/>
      <c r="E2175" s="360"/>
      <c r="F2175" s="361"/>
      <c r="G2175" s="360"/>
      <c r="H2175" s="360"/>
      <c r="I2175" s="364"/>
      <c r="J2175" s="363"/>
      <c r="K2175" s="364"/>
      <c r="L2175" s="363"/>
      <c r="M2175" s="382"/>
      <c r="N2175" s="323"/>
      <c r="O2175" s="323"/>
      <c r="P2175" s="324"/>
    </row>
    <row r="2176" spans="1:16" x14ac:dyDescent="0.2">
      <c r="A2176" s="374"/>
      <c r="B2176" s="358"/>
      <c r="C2176" s="383"/>
      <c r="D2176" s="360"/>
      <c r="E2176" s="360"/>
      <c r="F2176" s="361"/>
      <c r="G2176" s="360"/>
      <c r="H2176" s="360"/>
      <c r="I2176" s="364"/>
      <c r="J2176" s="363"/>
      <c r="K2176" s="364"/>
      <c r="L2176" s="363"/>
      <c r="M2176" s="382"/>
      <c r="N2176" s="323"/>
      <c r="O2176" s="323"/>
      <c r="P2176" s="324"/>
    </row>
    <row r="2177" spans="1:16" x14ac:dyDescent="0.2">
      <c r="A2177" s="374"/>
      <c r="B2177" s="358"/>
      <c r="C2177" s="383"/>
      <c r="D2177" s="360"/>
      <c r="E2177" s="360"/>
      <c r="F2177" s="361"/>
      <c r="G2177" s="360"/>
      <c r="H2177" s="360"/>
      <c r="I2177" s="364"/>
      <c r="J2177" s="363"/>
      <c r="K2177" s="364"/>
      <c r="L2177" s="363"/>
      <c r="M2177" s="382"/>
      <c r="N2177" s="323"/>
      <c r="O2177" s="323"/>
      <c r="P2177" s="324"/>
    </row>
    <row r="2178" spans="1:16" x14ac:dyDescent="0.2">
      <c r="A2178" s="374"/>
      <c r="B2178" s="358"/>
      <c r="C2178" s="383"/>
      <c r="D2178" s="360"/>
      <c r="E2178" s="360"/>
      <c r="F2178" s="361"/>
      <c r="G2178" s="360"/>
      <c r="H2178" s="360"/>
      <c r="I2178" s="364"/>
      <c r="J2178" s="363"/>
      <c r="K2178" s="364"/>
      <c r="L2178" s="363"/>
      <c r="M2178" s="382"/>
      <c r="N2178" s="323"/>
      <c r="O2178" s="323"/>
      <c r="P2178" s="324"/>
    </row>
    <row r="2179" spans="1:16" x14ac:dyDescent="0.2">
      <c r="A2179" s="374"/>
      <c r="B2179" s="358"/>
      <c r="C2179" s="383"/>
      <c r="D2179" s="360"/>
      <c r="E2179" s="360"/>
      <c r="F2179" s="361"/>
      <c r="G2179" s="360"/>
      <c r="H2179" s="360"/>
      <c r="I2179" s="364"/>
      <c r="J2179" s="363"/>
      <c r="K2179" s="364"/>
      <c r="L2179" s="363"/>
      <c r="M2179" s="382"/>
      <c r="N2179" s="323"/>
      <c r="O2179" s="323"/>
      <c r="P2179" s="324"/>
    </row>
    <row r="2180" spans="1:16" x14ac:dyDescent="0.2">
      <c r="A2180" s="374"/>
      <c r="B2180" s="358"/>
      <c r="C2180" s="383"/>
      <c r="D2180" s="360"/>
      <c r="E2180" s="360"/>
      <c r="F2180" s="361"/>
      <c r="G2180" s="360"/>
      <c r="H2180" s="360"/>
      <c r="I2180" s="364"/>
      <c r="J2180" s="363"/>
      <c r="K2180" s="364"/>
      <c r="L2180" s="363"/>
      <c r="M2180" s="382"/>
      <c r="N2180" s="323"/>
      <c r="O2180" s="323"/>
      <c r="P2180" s="324"/>
    </row>
    <row r="2181" spans="1:16" x14ac:dyDescent="0.2">
      <c r="A2181" s="374"/>
      <c r="B2181" s="358"/>
      <c r="C2181" s="383"/>
      <c r="D2181" s="360"/>
      <c r="E2181" s="360"/>
      <c r="F2181" s="361"/>
      <c r="G2181" s="360"/>
      <c r="H2181" s="360"/>
      <c r="I2181" s="364"/>
      <c r="J2181" s="363"/>
      <c r="K2181" s="364"/>
      <c r="L2181" s="363"/>
      <c r="M2181" s="382"/>
      <c r="N2181" s="323"/>
      <c r="O2181" s="323"/>
      <c r="P2181" s="324"/>
    </row>
    <row r="2182" spans="1:16" x14ac:dyDescent="0.2">
      <c r="A2182" s="374"/>
      <c r="B2182" s="358"/>
      <c r="C2182" s="383"/>
      <c r="D2182" s="360"/>
      <c r="E2182" s="360"/>
      <c r="F2182" s="361"/>
      <c r="G2182" s="360"/>
      <c r="H2182" s="360"/>
      <c r="I2182" s="364"/>
      <c r="J2182" s="363"/>
      <c r="K2182" s="364"/>
      <c r="L2182" s="363"/>
      <c r="M2182" s="382"/>
      <c r="N2182" s="323"/>
      <c r="O2182" s="323"/>
      <c r="P2182" s="324"/>
    </row>
    <row r="2183" spans="1:16" x14ac:dyDescent="0.2">
      <c r="A2183" s="374"/>
      <c r="B2183" s="358"/>
      <c r="C2183" s="383"/>
      <c r="D2183" s="360"/>
      <c r="E2183" s="360"/>
      <c r="F2183" s="361"/>
      <c r="G2183" s="360"/>
      <c r="H2183" s="360"/>
      <c r="I2183" s="364"/>
      <c r="J2183" s="363"/>
      <c r="K2183" s="364"/>
      <c r="L2183" s="363"/>
      <c r="M2183" s="382"/>
      <c r="N2183" s="323"/>
      <c r="O2183" s="323"/>
      <c r="P2183" s="324"/>
    </row>
    <row r="2184" spans="1:16" x14ac:dyDescent="0.2">
      <c r="A2184" s="374"/>
      <c r="B2184" s="358"/>
      <c r="C2184" s="383"/>
      <c r="D2184" s="360"/>
      <c r="E2184" s="360"/>
      <c r="F2184" s="361"/>
      <c r="G2184" s="360"/>
      <c r="H2184" s="360"/>
      <c r="I2184" s="364"/>
      <c r="J2184" s="363"/>
      <c r="K2184" s="364"/>
      <c r="L2184" s="363"/>
      <c r="M2184" s="382"/>
      <c r="N2184" s="323"/>
      <c r="O2184" s="323"/>
      <c r="P2184" s="324"/>
    </row>
    <row r="2185" spans="1:16" x14ac:dyDescent="0.2">
      <c r="A2185" s="374"/>
      <c r="B2185" s="358"/>
      <c r="C2185" s="383"/>
      <c r="D2185" s="360"/>
      <c r="E2185" s="360"/>
      <c r="F2185" s="361"/>
      <c r="G2185" s="360"/>
      <c r="H2185" s="360"/>
      <c r="I2185" s="364"/>
      <c r="J2185" s="363"/>
      <c r="K2185" s="364"/>
      <c r="L2185" s="363"/>
      <c r="M2185" s="382"/>
      <c r="N2185" s="323"/>
      <c r="O2185" s="323"/>
      <c r="P2185" s="324"/>
    </row>
    <row r="2186" spans="1:16" x14ac:dyDescent="0.2">
      <c r="A2186" s="374"/>
      <c r="B2186" s="358"/>
      <c r="C2186" s="383"/>
      <c r="D2186" s="360"/>
      <c r="E2186" s="360"/>
      <c r="F2186" s="361"/>
      <c r="G2186" s="360"/>
      <c r="H2186" s="360"/>
      <c r="I2186" s="364"/>
      <c r="J2186" s="363"/>
      <c r="K2186" s="364"/>
      <c r="L2186" s="363"/>
      <c r="M2186" s="382"/>
      <c r="N2186" s="323"/>
      <c r="O2186" s="323"/>
      <c r="P2186" s="324"/>
    </row>
    <row r="2187" spans="1:16" x14ac:dyDescent="0.2">
      <c r="A2187" s="374"/>
      <c r="B2187" s="358"/>
      <c r="C2187" s="383"/>
      <c r="D2187" s="360"/>
      <c r="E2187" s="360"/>
      <c r="F2187" s="361"/>
      <c r="G2187" s="360"/>
      <c r="H2187" s="360"/>
      <c r="I2187" s="364"/>
      <c r="J2187" s="363"/>
      <c r="K2187" s="364"/>
      <c r="L2187" s="363"/>
      <c r="M2187" s="382"/>
      <c r="N2187" s="323"/>
      <c r="O2187" s="323"/>
      <c r="P2187" s="324"/>
    </row>
    <row r="2188" spans="1:16" x14ac:dyDescent="0.2">
      <c r="A2188" s="374"/>
      <c r="B2188" s="358"/>
      <c r="C2188" s="383"/>
      <c r="D2188" s="360"/>
      <c r="E2188" s="360"/>
      <c r="F2188" s="361"/>
      <c r="G2188" s="360"/>
      <c r="H2188" s="360"/>
      <c r="I2188" s="364"/>
      <c r="J2188" s="363"/>
      <c r="K2188" s="364"/>
      <c r="L2188" s="363"/>
      <c r="M2188" s="382"/>
      <c r="N2188" s="323"/>
      <c r="O2188" s="323"/>
      <c r="P2188" s="324"/>
    </row>
    <row r="2189" spans="1:16" x14ac:dyDescent="0.2">
      <c r="A2189" s="374"/>
      <c r="B2189" s="358"/>
      <c r="C2189" s="383"/>
      <c r="D2189" s="360"/>
      <c r="E2189" s="360"/>
      <c r="F2189" s="361"/>
      <c r="G2189" s="360"/>
      <c r="H2189" s="360"/>
      <c r="I2189" s="364"/>
      <c r="J2189" s="363"/>
      <c r="K2189" s="364"/>
      <c r="L2189" s="363"/>
      <c r="M2189" s="382"/>
      <c r="N2189" s="323"/>
      <c r="O2189" s="323"/>
      <c r="P2189" s="324"/>
    </row>
    <row r="2190" spans="1:16" x14ac:dyDescent="0.2">
      <c r="A2190" s="374"/>
      <c r="B2190" s="358"/>
      <c r="C2190" s="383"/>
      <c r="D2190" s="360"/>
      <c r="E2190" s="360"/>
      <c r="F2190" s="361"/>
      <c r="G2190" s="360"/>
      <c r="H2190" s="360"/>
      <c r="I2190" s="364"/>
      <c r="J2190" s="363"/>
      <c r="K2190" s="364"/>
      <c r="L2190" s="363"/>
      <c r="M2190" s="382"/>
      <c r="N2190" s="323"/>
      <c r="O2190" s="323"/>
      <c r="P2190" s="324"/>
    </row>
    <row r="2191" spans="1:16" x14ac:dyDescent="0.2">
      <c r="A2191" s="374"/>
      <c r="B2191" s="358"/>
      <c r="C2191" s="383"/>
      <c r="D2191" s="360"/>
      <c r="E2191" s="360"/>
      <c r="F2191" s="361"/>
      <c r="G2191" s="360"/>
      <c r="H2191" s="360"/>
      <c r="I2191" s="364"/>
      <c r="J2191" s="363"/>
      <c r="K2191" s="364"/>
      <c r="L2191" s="363"/>
      <c r="M2191" s="382"/>
      <c r="N2191" s="323"/>
      <c r="O2191" s="323"/>
      <c r="P2191" s="324"/>
    </row>
    <row r="2192" spans="1:16" x14ac:dyDescent="0.2">
      <c r="A2192" s="374"/>
      <c r="B2192" s="358"/>
      <c r="C2192" s="383"/>
      <c r="D2192" s="360"/>
      <c r="E2192" s="360"/>
      <c r="F2192" s="361"/>
      <c r="G2192" s="360"/>
      <c r="H2192" s="360"/>
      <c r="I2192" s="364"/>
      <c r="J2192" s="363"/>
      <c r="K2192" s="364"/>
      <c r="L2192" s="363"/>
      <c r="M2192" s="382"/>
      <c r="N2192" s="323"/>
      <c r="O2192" s="323"/>
      <c r="P2192" s="324"/>
    </row>
    <row r="2193" spans="1:16" x14ac:dyDescent="0.2">
      <c r="A2193" s="374"/>
      <c r="B2193" s="358"/>
      <c r="C2193" s="383"/>
      <c r="D2193" s="360"/>
      <c r="E2193" s="360"/>
      <c r="F2193" s="361"/>
      <c r="G2193" s="360"/>
      <c r="H2193" s="360"/>
      <c r="I2193" s="364"/>
      <c r="J2193" s="363"/>
      <c r="K2193" s="364"/>
      <c r="L2193" s="363"/>
      <c r="M2193" s="382"/>
      <c r="N2193" s="323"/>
      <c r="O2193" s="323"/>
      <c r="P2193" s="324"/>
    </row>
    <row r="2194" spans="1:16" x14ac:dyDescent="0.2">
      <c r="A2194" s="374"/>
      <c r="B2194" s="358"/>
      <c r="C2194" s="383"/>
      <c r="D2194" s="360"/>
      <c r="E2194" s="360"/>
      <c r="F2194" s="361"/>
      <c r="G2194" s="360"/>
      <c r="H2194" s="360"/>
      <c r="I2194" s="364"/>
      <c r="J2194" s="363"/>
      <c r="K2194" s="364"/>
      <c r="L2194" s="363"/>
      <c r="M2194" s="382"/>
      <c r="N2194" s="323"/>
      <c r="O2194" s="323"/>
      <c r="P2194" s="324"/>
    </row>
    <row r="2195" spans="1:16" x14ac:dyDescent="0.2">
      <c r="A2195" s="374"/>
      <c r="B2195" s="358"/>
      <c r="C2195" s="383"/>
      <c r="D2195" s="360"/>
      <c r="E2195" s="360"/>
      <c r="F2195" s="361"/>
      <c r="G2195" s="360"/>
      <c r="H2195" s="360"/>
      <c r="I2195" s="364"/>
      <c r="J2195" s="363"/>
      <c r="K2195" s="364"/>
      <c r="L2195" s="363"/>
      <c r="M2195" s="382"/>
      <c r="N2195" s="323"/>
      <c r="O2195" s="323"/>
      <c r="P2195" s="324"/>
    </row>
    <row r="2196" spans="1:16" x14ac:dyDescent="0.2">
      <c r="A2196" s="374"/>
      <c r="B2196" s="358"/>
      <c r="C2196" s="383"/>
      <c r="D2196" s="360"/>
      <c r="E2196" s="360"/>
      <c r="F2196" s="361"/>
      <c r="G2196" s="360"/>
      <c r="H2196" s="360"/>
      <c r="I2196" s="364"/>
      <c r="J2196" s="363"/>
      <c r="K2196" s="364"/>
      <c r="L2196" s="363"/>
      <c r="M2196" s="382"/>
      <c r="N2196" s="323"/>
      <c r="O2196" s="323"/>
      <c r="P2196" s="324"/>
    </row>
    <row r="2197" spans="1:16" x14ac:dyDescent="0.2">
      <c r="A2197" s="374"/>
      <c r="B2197" s="358"/>
      <c r="C2197" s="383"/>
      <c r="D2197" s="360"/>
      <c r="E2197" s="360"/>
      <c r="F2197" s="361"/>
      <c r="G2197" s="360"/>
      <c r="H2197" s="360"/>
      <c r="I2197" s="364"/>
      <c r="J2197" s="363"/>
      <c r="K2197" s="364"/>
      <c r="L2197" s="363"/>
      <c r="M2197" s="382"/>
      <c r="N2197" s="323"/>
      <c r="O2197" s="323"/>
      <c r="P2197" s="324"/>
    </row>
    <row r="2198" spans="1:16" x14ac:dyDescent="0.2">
      <c r="A2198" s="374"/>
      <c r="B2198" s="358"/>
      <c r="C2198" s="383"/>
      <c r="D2198" s="360"/>
      <c r="E2198" s="360"/>
      <c r="F2198" s="361"/>
      <c r="G2198" s="360"/>
      <c r="H2198" s="360"/>
      <c r="I2198" s="364"/>
      <c r="J2198" s="363"/>
      <c r="K2198" s="364"/>
      <c r="L2198" s="363"/>
      <c r="M2198" s="382"/>
      <c r="N2198" s="323"/>
      <c r="O2198" s="323"/>
      <c r="P2198" s="324"/>
    </row>
    <row r="2199" spans="1:16" x14ac:dyDescent="0.2">
      <c r="A2199" s="374"/>
      <c r="B2199" s="358"/>
      <c r="C2199" s="383"/>
      <c r="D2199" s="360"/>
      <c r="E2199" s="360"/>
      <c r="F2199" s="361"/>
      <c r="G2199" s="360"/>
      <c r="H2199" s="360"/>
      <c r="I2199" s="364"/>
      <c r="J2199" s="363"/>
      <c r="K2199" s="364"/>
      <c r="L2199" s="363"/>
      <c r="M2199" s="382"/>
      <c r="N2199" s="323"/>
      <c r="O2199" s="323"/>
      <c r="P2199" s="324"/>
    </row>
    <row r="2200" spans="1:16" x14ac:dyDescent="0.2">
      <c r="A2200" s="374"/>
      <c r="B2200" s="358"/>
      <c r="C2200" s="383"/>
      <c r="D2200" s="360"/>
      <c r="E2200" s="360"/>
      <c r="F2200" s="361"/>
      <c r="G2200" s="360"/>
      <c r="H2200" s="360"/>
      <c r="I2200" s="364"/>
      <c r="J2200" s="363"/>
      <c r="K2200" s="364"/>
      <c r="L2200" s="363"/>
      <c r="M2200" s="382"/>
      <c r="N2200" s="323"/>
      <c r="O2200" s="323"/>
      <c r="P2200" s="324"/>
    </row>
    <row r="2201" spans="1:16" x14ac:dyDescent="0.2">
      <c r="A2201" s="374"/>
      <c r="B2201" s="358"/>
      <c r="C2201" s="383"/>
      <c r="D2201" s="360"/>
      <c r="E2201" s="360"/>
      <c r="F2201" s="361"/>
      <c r="G2201" s="360"/>
      <c r="H2201" s="360"/>
      <c r="I2201" s="364"/>
      <c r="J2201" s="363"/>
      <c r="K2201" s="364"/>
      <c r="L2201" s="363"/>
      <c r="M2201" s="382"/>
      <c r="N2201" s="323"/>
      <c r="O2201" s="323"/>
      <c r="P2201" s="324"/>
    </row>
    <row r="2202" spans="1:16" x14ac:dyDescent="0.2">
      <c r="A2202" s="374"/>
      <c r="B2202" s="358"/>
      <c r="C2202" s="383"/>
      <c r="D2202" s="360"/>
      <c r="E2202" s="360"/>
      <c r="F2202" s="361"/>
      <c r="G2202" s="360"/>
      <c r="H2202" s="360"/>
      <c r="I2202" s="364"/>
      <c r="J2202" s="363"/>
      <c r="K2202" s="364"/>
      <c r="L2202" s="363"/>
      <c r="M2202" s="382"/>
      <c r="N2202" s="323"/>
      <c r="O2202" s="323"/>
      <c r="P2202" s="324"/>
    </row>
    <row r="2203" spans="1:16" x14ac:dyDescent="0.2">
      <c r="A2203" s="374"/>
      <c r="B2203" s="358"/>
      <c r="C2203" s="383"/>
      <c r="D2203" s="360"/>
      <c r="E2203" s="360"/>
      <c r="F2203" s="361"/>
      <c r="G2203" s="360"/>
      <c r="H2203" s="360"/>
      <c r="I2203" s="364"/>
      <c r="J2203" s="363"/>
      <c r="K2203" s="364"/>
      <c r="L2203" s="363"/>
      <c r="M2203" s="382"/>
      <c r="N2203" s="323"/>
      <c r="O2203" s="323"/>
      <c r="P2203" s="324"/>
    </row>
    <row r="2204" spans="1:16" x14ac:dyDescent="0.2">
      <c r="A2204" s="374"/>
      <c r="B2204" s="358"/>
      <c r="C2204" s="383"/>
      <c r="D2204" s="360"/>
      <c r="E2204" s="360"/>
      <c r="F2204" s="361"/>
      <c r="G2204" s="360"/>
      <c r="H2204" s="360"/>
      <c r="I2204" s="364"/>
      <c r="J2204" s="363"/>
      <c r="K2204" s="364"/>
      <c r="L2204" s="363"/>
      <c r="M2204" s="382"/>
      <c r="N2204" s="323"/>
      <c r="O2204" s="323"/>
      <c r="P2204" s="324"/>
    </row>
    <row r="2205" spans="1:16" x14ac:dyDescent="0.2">
      <c r="A2205" s="374"/>
      <c r="B2205" s="358"/>
      <c r="C2205" s="383"/>
      <c r="D2205" s="360"/>
      <c r="E2205" s="360"/>
      <c r="F2205" s="361"/>
      <c r="G2205" s="360"/>
      <c r="H2205" s="360"/>
      <c r="I2205" s="364"/>
      <c r="J2205" s="363"/>
      <c r="K2205" s="364"/>
      <c r="L2205" s="363"/>
      <c r="M2205" s="382"/>
      <c r="N2205" s="323"/>
      <c r="O2205" s="323"/>
      <c r="P2205" s="324"/>
    </row>
    <row r="2206" spans="1:16" x14ac:dyDescent="0.2">
      <c r="A2206" s="374"/>
      <c r="B2206" s="358"/>
      <c r="C2206" s="383"/>
      <c r="D2206" s="360"/>
      <c r="E2206" s="360"/>
      <c r="F2206" s="361"/>
      <c r="G2206" s="360"/>
      <c r="H2206" s="360"/>
      <c r="I2206" s="364"/>
      <c r="J2206" s="363"/>
      <c r="K2206" s="364"/>
      <c r="L2206" s="363"/>
      <c r="M2206" s="382"/>
      <c r="N2206" s="323"/>
      <c r="O2206" s="323"/>
      <c r="P2206" s="324"/>
    </row>
    <row r="2207" spans="1:16" x14ac:dyDescent="0.2">
      <c r="A2207" s="374"/>
      <c r="B2207" s="358"/>
      <c r="C2207" s="383"/>
      <c r="D2207" s="360"/>
      <c r="E2207" s="360"/>
      <c r="F2207" s="361"/>
      <c r="G2207" s="360"/>
      <c r="H2207" s="360"/>
      <c r="I2207" s="364"/>
      <c r="J2207" s="363"/>
      <c r="K2207" s="364"/>
      <c r="L2207" s="363"/>
      <c r="M2207" s="382"/>
      <c r="N2207" s="323"/>
      <c r="O2207" s="323"/>
      <c r="P2207" s="324"/>
    </row>
    <row r="2208" spans="1:16" x14ac:dyDescent="0.2">
      <c r="A2208" s="374"/>
      <c r="B2208" s="358"/>
      <c r="C2208" s="383"/>
      <c r="D2208" s="360"/>
      <c r="E2208" s="360"/>
      <c r="F2208" s="361"/>
      <c r="G2208" s="360"/>
      <c r="H2208" s="360"/>
      <c r="I2208" s="364"/>
      <c r="J2208" s="363"/>
      <c r="K2208" s="364"/>
      <c r="L2208" s="363"/>
      <c r="M2208" s="382"/>
      <c r="N2208" s="323"/>
      <c r="O2208" s="323"/>
      <c r="P2208" s="324"/>
    </row>
    <row r="2209" spans="1:16" x14ac:dyDescent="0.2">
      <c r="A2209" s="374"/>
      <c r="B2209" s="358"/>
      <c r="C2209" s="383"/>
      <c r="D2209" s="360"/>
      <c r="E2209" s="360"/>
      <c r="F2209" s="361"/>
      <c r="G2209" s="360"/>
      <c r="H2209" s="360"/>
      <c r="I2209" s="364"/>
      <c r="J2209" s="363"/>
      <c r="K2209" s="364"/>
      <c r="L2209" s="363"/>
      <c r="M2209" s="382"/>
      <c r="N2209" s="323"/>
      <c r="O2209" s="323"/>
      <c r="P2209" s="324"/>
    </row>
    <row r="2210" spans="1:16" x14ac:dyDescent="0.2">
      <c r="A2210" s="374"/>
      <c r="B2210" s="358"/>
      <c r="C2210" s="383"/>
      <c r="D2210" s="360"/>
      <c r="E2210" s="360"/>
      <c r="F2210" s="361"/>
      <c r="G2210" s="360"/>
      <c r="H2210" s="360"/>
      <c r="I2210" s="364"/>
      <c r="J2210" s="363"/>
      <c r="K2210" s="364"/>
      <c r="L2210" s="363"/>
      <c r="M2210" s="382"/>
      <c r="N2210" s="323"/>
      <c r="O2210" s="323"/>
      <c r="P2210" s="324"/>
    </row>
    <row r="2211" spans="1:16" x14ac:dyDescent="0.2">
      <c r="A2211" s="374"/>
      <c r="B2211" s="358"/>
      <c r="C2211" s="383"/>
      <c r="D2211" s="360"/>
      <c r="E2211" s="360"/>
      <c r="F2211" s="361"/>
      <c r="G2211" s="360"/>
      <c r="H2211" s="360"/>
      <c r="I2211" s="364"/>
      <c r="J2211" s="363"/>
      <c r="K2211" s="364"/>
      <c r="L2211" s="363"/>
      <c r="M2211" s="382"/>
      <c r="N2211" s="323"/>
      <c r="O2211" s="323"/>
      <c r="P2211" s="324"/>
    </row>
    <row r="2212" spans="1:16" x14ac:dyDescent="0.2">
      <c r="A2212" s="374"/>
      <c r="B2212" s="358"/>
      <c r="C2212" s="383"/>
      <c r="D2212" s="360"/>
      <c r="E2212" s="360"/>
      <c r="F2212" s="361"/>
      <c r="G2212" s="360"/>
      <c r="H2212" s="360"/>
      <c r="I2212" s="364"/>
      <c r="J2212" s="363"/>
      <c r="K2212" s="364"/>
      <c r="L2212" s="363"/>
      <c r="M2212" s="382"/>
      <c r="N2212" s="323"/>
      <c r="O2212" s="323"/>
      <c r="P2212" s="324"/>
    </row>
    <row r="2213" spans="1:16" x14ac:dyDescent="0.2">
      <c r="A2213" s="374"/>
      <c r="B2213" s="358"/>
      <c r="C2213" s="383"/>
      <c r="D2213" s="360"/>
      <c r="E2213" s="360"/>
      <c r="F2213" s="361"/>
      <c r="G2213" s="360"/>
      <c r="H2213" s="360"/>
      <c r="I2213" s="364"/>
      <c r="J2213" s="363"/>
      <c r="K2213" s="364"/>
      <c r="L2213" s="363"/>
      <c r="M2213" s="382"/>
      <c r="N2213" s="323"/>
      <c r="O2213" s="323"/>
      <c r="P2213" s="324"/>
    </row>
    <row r="2214" spans="1:16" x14ac:dyDescent="0.2">
      <c r="A2214" s="374"/>
      <c r="B2214" s="358"/>
      <c r="C2214" s="383"/>
      <c r="D2214" s="360"/>
      <c r="E2214" s="360"/>
      <c r="F2214" s="361"/>
      <c r="G2214" s="360"/>
      <c r="H2214" s="360"/>
      <c r="I2214" s="364"/>
      <c r="J2214" s="363"/>
      <c r="K2214" s="364"/>
      <c r="L2214" s="363"/>
      <c r="M2214" s="382"/>
      <c r="N2214" s="323"/>
      <c r="O2214" s="323"/>
      <c r="P2214" s="324"/>
    </row>
    <row r="2215" spans="1:16" x14ac:dyDescent="0.2">
      <c r="A2215" s="374"/>
      <c r="B2215" s="358"/>
      <c r="C2215" s="383"/>
      <c r="D2215" s="360"/>
      <c r="E2215" s="360"/>
      <c r="F2215" s="361"/>
      <c r="G2215" s="360"/>
      <c r="H2215" s="360"/>
      <c r="I2215" s="364"/>
      <c r="J2215" s="363"/>
      <c r="K2215" s="364"/>
      <c r="L2215" s="363"/>
      <c r="M2215" s="382"/>
      <c r="N2215" s="323"/>
      <c r="O2215" s="323"/>
      <c r="P2215" s="324"/>
    </row>
    <row r="2216" spans="1:16" x14ac:dyDescent="0.2">
      <c r="A2216" s="374"/>
      <c r="B2216" s="358"/>
      <c r="C2216" s="383"/>
      <c r="D2216" s="360"/>
      <c r="E2216" s="360"/>
      <c r="F2216" s="361"/>
      <c r="G2216" s="360"/>
      <c r="H2216" s="360"/>
      <c r="I2216" s="364"/>
      <c r="J2216" s="363"/>
      <c r="K2216" s="364"/>
      <c r="L2216" s="363"/>
      <c r="M2216" s="382"/>
      <c r="N2216" s="323"/>
      <c r="O2216" s="323"/>
      <c r="P2216" s="324"/>
    </row>
    <row r="2217" spans="1:16" x14ac:dyDescent="0.2">
      <c r="A2217" s="374"/>
      <c r="B2217" s="358"/>
      <c r="C2217" s="383"/>
      <c r="D2217" s="360"/>
      <c r="E2217" s="360"/>
      <c r="F2217" s="361"/>
      <c r="G2217" s="360"/>
      <c r="H2217" s="360"/>
      <c r="I2217" s="364"/>
      <c r="J2217" s="363"/>
      <c r="K2217" s="364"/>
      <c r="L2217" s="363"/>
      <c r="M2217" s="382"/>
      <c r="N2217" s="323"/>
      <c r="O2217" s="323"/>
      <c r="P2217" s="324"/>
    </row>
    <row r="2218" spans="1:16" x14ac:dyDescent="0.2">
      <c r="A2218" s="374"/>
      <c r="B2218" s="358"/>
      <c r="C2218" s="383"/>
      <c r="D2218" s="360"/>
      <c r="E2218" s="360"/>
      <c r="F2218" s="361"/>
      <c r="G2218" s="360"/>
      <c r="H2218" s="360"/>
      <c r="I2218" s="364"/>
      <c r="J2218" s="363"/>
      <c r="K2218" s="364"/>
      <c r="L2218" s="363"/>
      <c r="M2218" s="382"/>
      <c r="N2218" s="323"/>
      <c r="O2218" s="323"/>
      <c r="P2218" s="324"/>
    </row>
    <row r="2219" spans="1:16" x14ac:dyDescent="0.2">
      <c r="A2219" s="374"/>
      <c r="B2219" s="358"/>
      <c r="C2219" s="383"/>
      <c r="D2219" s="360"/>
      <c r="E2219" s="360"/>
      <c r="F2219" s="361"/>
      <c r="G2219" s="360"/>
      <c r="H2219" s="360"/>
      <c r="I2219" s="364"/>
      <c r="J2219" s="363"/>
      <c r="K2219" s="364"/>
      <c r="L2219" s="363"/>
      <c r="M2219" s="382"/>
      <c r="N2219" s="323"/>
      <c r="O2219" s="323"/>
      <c r="P2219" s="324"/>
    </row>
    <row r="2220" spans="1:16" x14ac:dyDescent="0.2">
      <c r="A2220" s="374"/>
      <c r="B2220" s="358"/>
      <c r="C2220" s="383"/>
      <c r="D2220" s="360"/>
      <c r="E2220" s="360"/>
      <c r="F2220" s="361"/>
      <c r="G2220" s="360"/>
      <c r="H2220" s="360"/>
      <c r="I2220" s="364"/>
      <c r="J2220" s="363"/>
      <c r="K2220" s="364"/>
      <c r="L2220" s="363"/>
      <c r="M2220" s="382"/>
      <c r="N2220" s="323"/>
      <c r="O2220" s="323"/>
      <c r="P2220" s="324"/>
    </row>
    <row r="2221" spans="1:16" x14ac:dyDescent="0.2">
      <c r="A2221" s="374"/>
      <c r="B2221" s="358"/>
      <c r="C2221" s="383"/>
      <c r="D2221" s="360"/>
      <c r="E2221" s="360"/>
      <c r="F2221" s="361"/>
      <c r="G2221" s="360"/>
      <c r="H2221" s="360"/>
      <c r="I2221" s="364"/>
      <c r="J2221" s="363"/>
      <c r="K2221" s="364"/>
      <c r="L2221" s="363"/>
      <c r="M2221" s="382"/>
      <c r="N2221" s="323"/>
      <c r="O2221" s="323"/>
      <c r="P2221" s="324"/>
    </row>
    <row r="2222" spans="1:16" x14ac:dyDescent="0.2">
      <c r="A2222" s="374"/>
      <c r="B2222" s="358"/>
      <c r="C2222" s="383"/>
      <c r="D2222" s="360"/>
      <c r="E2222" s="360"/>
      <c r="F2222" s="361"/>
      <c r="G2222" s="360"/>
      <c r="H2222" s="360"/>
      <c r="I2222" s="364"/>
      <c r="J2222" s="363"/>
      <c r="K2222" s="364"/>
      <c r="L2222" s="363"/>
      <c r="M2222" s="382"/>
      <c r="N2222" s="323"/>
      <c r="O2222" s="323"/>
      <c r="P2222" s="324"/>
    </row>
    <row r="2223" spans="1:16" x14ac:dyDescent="0.2">
      <c r="A2223" s="374"/>
      <c r="B2223" s="358"/>
      <c r="C2223" s="383"/>
      <c r="D2223" s="360"/>
      <c r="E2223" s="360"/>
      <c r="F2223" s="361"/>
      <c r="G2223" s="360"/>
      <c r="H2223" s="360"/>
      <c r="I2223" s="364"/>
      <c r="J2223" s="363"/>
      <c r="K2223" s="364"/>
      <c r="L2223" s="363"/>
      <c r="M2223" s="382"/>
      <c r="N2223" s="323"/>
      <c r="O2223" s="323"/>
      <c r="P2223" s="324"/>
    </row>
    <row r="2224" spans="1:16" x14ac:dyDescent="0.2">
      <c r="A2224" s="374"/>
      <c r="B2224" s="358"/>
      <c r="C2224" s="383"/>
      <c r="D2224" s="360"/>
      <c r="E2224" s="360"/>
      <c r="F2224" s="361"/>
      <c r="G2224" s="360"/>
      <c r="H2224" s="360"/>
      <c r="I2224" s="364"/>
      <c r="J2224" s="363"/>
      <c r="K2224" s="364"/>
      <c r="L2224" s="363"/>
      <c r="M2224" s="382"/>
      <c r="N2224" s="323"/>
      <c r="O2224" s="323"/>
      <c r="P2224" s="324"/>
    </row>
    <row r="2225" spans="1:16" x14ac:dyDescent="0.2">
      <c r="A2225" s="374"/>
      <c r="B2225" s="358"/>
      <c r="C2225" s="383"/>
      <c r="D2225" s="360"/>
      <c r="E2225" s="360"/>
      <c r="F2225" s="361"/>
      <c r="G2225" s="360"/>
      <c r="H2225" s="360"/>
      <c r="I2225" s="364"/>
      <c r="J2225" s="363"/>
      <c r="K2225" s="364"/>
      <c r="L2225" s="363"/>
      <c r="M2225" s="382"/>
      <c r="N2225" s="323"/>
      <c r="O2225" s="323"/>
      <c r="P2225" s="324"/>
    </row>
    <row r="2226" spans="1:16" x14ac:dyDescent="0.2">
      <c r="A2226" s="374"/>
      <c r="B2226" s="358"/>
      <c r="C2226" s="383"/>
      <c r="D2226" s="360"/>
      <c r="E2226" s="360"/>
      <c r="F2226" s="361"/>
      <c r="G2226" s="360"/>
      <c r="H2226" s="360"/>
      <c r="I2226" s="364"/>
      <c r="J2226" s="363"/>
      <c r="K2226" s="364"/>
      <c r="L2226" s="363"/>
      <c r="M2226" s="382"/>
      <c r="N2226" s="323"/>
      <c r="O2226" s="323"/>
      <c r="P2226" s="324"/>
    </row>
    <row r="2227" spans="1:16" x14ac:dyDescent="0.2">
      <c r="A2227" s="374"/>
      <c r="B2227" s="358"/>
      <c r="C2227" s="383"/>
      <c r="D2227" s="360"/>
      <c r="E2227" s="360"/>
      <c r="F2227" s="361"/>
      <c r="G2227" s="360"/>
      <c r="H2227" s="360"/>
      <c r="I2227" s="364"/>
      <c r="J2227" s="363"/>
      <c r="K2227" s="364"/>
      <c r="L2227" s="363"/>
      <c r="M2227" s="382"/>
      <c r="N2227" s="323"/>
      <c r="O2227" s="323"/>
      <c r="P2227" s="324"/>
    </row>
    <row r="2228" spans="1:16" x14ac:dyDescent="0.2">
      <c r="A2228" s="374"/>
      <c r="B2228" s="358"/>
      <c r="C2228" s="383"/>
      <c r="D2228" s="360"/>
      <c r="E2228" s="360"/>
      <c r="F2228" s="361"/>
      <c r="G2228" s="360"/>
      <c r="H2228" s="360"/>
      <c r="I2228" s="364"/>
      <c r="J2228" s="363"/>
      <c r="K2228" s="364"/>
      <c r="L2228" s="363"/>
      <c r="M2228" s="382"/>
      <c r="N2228" s="323"/>
      <c r="O2228" s="323"/>
      <c r="P2228" s="324"/>
    </row>
    <row r="2229" spans="1:16" x14ac:dyDescent="0.2">
      <c r="A2229" s="374"/>
      <c r="B2229" s="358"/>
      <c r="C2229" s="383"/>
      <c r="D2229" s="360"/>
      <c r="E2229" s="360"/>
      <c r="F2229" s="361"/>
      <c r="G2229" s="360"/>
      <c r="H2229" s="360"/>
      <c r="I2229" s="364"/>
      <c r="J2229" s="363"/>
      <c r="K2229" s="364"/>
      <c r="L2229" s="363"/>
      <c r="M2229" s="382"/>
      <c r="N2229" s="323"/>
      <c r="O2229" s="323"/>
      <c r="P2229" s="324"/>
    </row>
    <row r="2230" spans="1:16" x14ac:dyDescent="0.2">
      <c r="A2230" s="374"/>
      <c r="B2230" s="358"/>
      <c r="C2230" s="383"/>
      <c r="D2230" s="360"/>
      <c r="E2230" s="360"/>
      <c r="F2230" s="361"/>
      <c r="G2230" s="360"/>
      <c r="H2230" s="360"/>
      <c r="I2230" s="364"/>
      <c r="J2230" s="363"/>
      <c r="K2230" s="364"/>
      <c r="L2230" s="363"/>
      <c r="M2230" s="382"/>
      <c r="N2230" s="323"/>
      <c r="O2230" s="323"/>
      <c r="P2230" s="324"/>
    </row>
    <row r="2231" spans="1:16" x14ac:dyDescent="0.2">
      <c r="A2231" s="374"/>
      <c r="B2231" s="358"/>
      <c r="C2231" s="383"/>
      <c r="D2231" s="360"/>
      <c r="E2231" s="360"/>
      <c r="F2231" s="361"/>
      <c r="G2231" s="360"/>
      <c r="H2231" s="360"/>
      <c r="I2231" s="364"/>
      <c r="J2231" s="363"/>
      <c r="K2231" s="364"/>
      <c r="L2231" s="363"/>
      <c r="M2231" s="382"/>
      <c r="N2231" s="323"/>
      <c r="O2231" s="323"/>
      <c r="P2231" s="324"/>
    </row>
    <row r="2232" spans="1:16" x14ac:dyDescent="0.2">
      <c r="A2232" s="374"/>
      <c r="B2232" s="358"/>
      <c r="C2232" s="383"/>
      <c r="D2232" s="360"/>
      <c r="E2232" s="360"/>
      <c r="F2232" s="361"/>
      <c r="G2232" s="360"/>
      <c r="H2232" s="360"/>
      <c r="I2232" s="364"/>
      <c r="J2232" s="363"/>
      <c r="K2232" s="364"/>
      <c r="L2232" s="363"/>
      <c r="M2232" s="382"/>
      <c r="N2232" s="323"/>
      <c r="O2232" s="323"/>
      <c r="P2232" s="324"/>
    </row>
    <row r="2233" spans="1:16" x14ac:dyDescent="0.2">
      <c r="A2233" s="374"/>
      <c r="B2233" s="358"/>
      <c r="C2233" s="383"/>
      <c r="D2233" s="360"/>
      <c r="E2233" s="360"/>
      <c r="F2233" s="361"/>
      <c r="G2233" s="360"/>
      <c r="H2233" s="360"/>
      <c r="I2233" s="364"/>
      <c r="J2233" s="363"/>
      <c r="K2233" s="364"/>
      <c r="L2233" s="363"/>
      <c r="M2233" s="382"/>
      <c r="N2233" s="323"/>
      <c r="O2233" s="323"/>
      <c r="P2233" s="324"/>
    </row>
    <row r="2234" spans="1:16" x14ac:dyDescent="0.2">
      <c r="A2234" s="374"/>
      <c r="B2234" s="358"/>
      <c r="C2234" s="383"/>
      <c r="D2234" s="360"/>
      <c r="E2234" s="360"/>
      <c r="F2234" s="361"/>
      <c r="G2234" s="360"/>
      <c r="H2234" s="360"/>
      <c r="I2234" s="364"/>
      <c r="J2234" s="363"/>
      <c r="K2234" s="364"/>
      <c r="L2234" s="363"/>
      <c r="M2234" s="382"/>
      <c r="N2234" s="323"/>
      <c r="O2234" s="323"/>
      <c r="P2234" s="324"/>
    </row>
    <row r="2235" spans="1:16" x14ac:dyDescent="0.2">
      <c r="A2235" s="374"/>
      <c r="B2235" s="358"/>
      <c r="C2235" s="383"/>
      <c r="D2235" s="360"/>
      <c r="E2235" s="360"/>
      <c r="F2235" s="361"/>
      <c r="G2235" s="360"/>
      <c r="H2235" s="360"/>
      <c r="I2235" s="364"/>
      <c r="J2235" s="363"/>
      <c r="K2235" s="364"/>
      <c r="L2235" s="363"/>
      <c r="M2235" s="382"/>
      <c r="N2235" s="323"/>
      <c r="O2235" s="323"/>
      <c r="P2235" s="324"/>
    </row>
    <row r="2236" spans="1:16" x14ac:dyDescent="0.2">
      <c r="A2236" s="374"/>
      <c r="B2236" s="358"/>
      <c r="C2236" s="383"/>
      <c r="D2236" s="360"/>
      <c r="E2236" s="360"/>
      <c r="F2236" s="361"/>
      <c r="G2236" s="360"/>
      <c r="H2236" s="360"/>
      <c r="I2236" s="364"/>
      <c r="J2236" s="363"/>
      <c r="K2236" s="364"/>
      <c r="L2236" s="363"/>
      <c r="M2236" s="382"/>
      <c r="N2236" s="323"/>
      <c r="O2236" s="323"/>
      <c r="P2236" s="324"/>
    </row>
    <row r="2237" spans="1:16" x14ac:dyDescent="0.2">
      <c r="A2237" s="374"/>
      <c r="B2237" s="358"/>
      <c r="C2237" s="383"/>
      <c r="D2237" s="360"/>
      <c r="E2237" s="360"/>
      <c r="F2237" s="361"/>
      <c r="G2237" s="360"/>
      <c r="H2237" s="360"/>
      <c r="I2237" s="364"/>
      <c r="J2237" s="363"/>
      <c r="K2237" s="364"/>
      <c r="L2237" s="363"/>
      <c r="M2237" s="382"/>
      <c r="N2237" s="323"/>
      <c r="O2237" s="323"/>
      <c r="P2237" s="324"/>
    </row>
    <row r="2238" spans="1:16" x14ac:dyDescent="0.2">
      <c r="A2238" s="374"/>
      <c r="B2238" s="358"/>
      <c r="C2238" s="383"/>
      <c r="D2238" s="360"/>
      <c r="E2238" s="360"/>
      <c r="F2238" s="361"/>
      <c r="G2238" s="360"/>
      <c r="H2238" s="360"/>
      <c r="I2238" s="364"/>
      <c r="J2238" s="363"/>
      <c r="K2238" s="364"/>
      <c r="L2238" s="363"/>
      <c r="M2238" s="382"/>
      <c r="N2238" s="323"/>
      <c r="O2238" s="323"/>
      <c r="P2238" s="324"/>
    </row>
    <row r="2239" spans="1:16" x14ac:dyDescent="0.2">
      <c r="A2239" s="374"/>
      <c r="B2239" s="358"/>
      <c r="C2239" s="383"/>
      <c r="D2239" s="360"/>
      <c r="E2239" s="360"/>
      <c r="F2239" s="361"/>
      <c r="G2239" s="360"/>
      <c r="H2239" s="360"/>
      <c r="I2239" s="364"/>
      <c r="J2239" s="363"/>
      <c r="K2239" s="364"/>
      <c r="L2239" s="363"/>
      <c r="M2239" s="382"/>
      <c r="N2239" s="323"/>
      <c r="O2239" s="323"/>
      <c r="P2239" s="324"/>
    </row>
    <row r="2240" spans="1:16" x14ac:dyDescent="0.2">
      <c r="A2240" s="374"/>
      <c r="B2240" s="358"/>
      <c r="C2240" s="383"/>
      <c r="D2240" s="360"/>
      <c r="E2240" s="360"/>
      <c r="F2240" s="361"/>
      <c r="G2240" s="360"/>
      <c r="H2240" s="360"/>
      <c r="I2240" s="364"/>
      <c r="J2240" s="363"/>
      <c r="K2240" s="364"/>
      <c r="L2240" s="363"/>
      <c r="M2240" s="382"/>
      <c r="N2240" s="323"/>
      <c r="O2240" s="323"/>
      <c r="P2240" s="324"/>
    </row>
    <row r="2241" spans="1:16" x14ac:dyDescent="0.2">
      <c r="A2241" s="374"/>
      <c r="B2241" s="358"/>
      <c r="C2241" s="383"/>
      <c r="D2241" s="360"/>
      <c r="E2241" s="360"/>
      <c r="F2241" s="361"/>
      <c r="G2241" s="360"/>
      <c r="H2241" s="360"/>
      <c r="I2241" s="364"/>
      <c r="J2241" s="363"/>
      <c r="K2241" s="364"/>
      <c r="L2241" s="363"/>
      <c r="M2241" s="382"/>
      <c r="N2241" s="323"/>
      <c r="O2241" s="323"/>
      <c r="P2241" s="324"/>
    </row>
    <row r="2242" spans="1:16" x14ac:dyDescent="0.2">
      <c r="A2242" s="374"/>
      <c r="B2242" s="358"/>
      <c r="C2242" s="383"/>
      <c r="D2242" s="360"/>
      <c r="E2242" s="360"/>
      <c r="F2242" s="361"/>
      <c r="G2242" s="360"/>
      <c r="H2242" s="360"/>
      <c r="I2242" s="364"/>
      <c r="J2242" s="363"/>
      <c r="K2242" s="364"/>
      <c r="L2242" s="363"/>
      <c r="M2242" s="382"/>
      <c r="N2242" s="323"/>
      <c r="O2242" s="323"/>
      <c r="P2242" s="324"/>
    </row>
    <row r="2243" spans="1:16" x14ac:dyDescent="0.2">
      <c r="A2243" s="374"/>
      <c r="B2243" s="358"/>
      <c r="C2243" s="383"/>
      <c r="D2243" s="360"/>
      <c r="E2243" s="360"/>
      <c r="F2243" s="361"/>
      <c r="G2243" s="360"/>
      <c r="H2243" s="360"/>
      <c r="I2243" s="364"/>
      <c r="J2243" s="363"/>
      <c r="K2243" s="364"/>
      <c r="L2243" s="363"/>
      <c r="M2243" s="382"/>
      <c r="N2243" s="323"/>
      <c r="O2243" s="323"/>
      <c r="P2243" s="324"/>
    </row>
    <row r="2244" spans="1:16" x14ac:dyDescent="0.2">
      <c r="A2244" s="374"/>
      <c r="B2244" s="358"/>
      <c r="C2244" s="383"/>
      <c r="D2244" s="360"/>
      <c r="E2244" s="360"/>
      <c r="F2244" s="361"/>
      <c r="G2244" s="360"/>
      <c r="H2244" s="360"/>
      <c r="I2244" s="364"/>
      <c r="J2244" s="363"/>
      <c r="K2244" s="364"/>
      <c r="L2244" s="363"/>
      <c r="M2244" s="382"/>
      <c r="N2244" s="323"/>
      <c r="O2244" s="323"/>
      <c r="P2244" s="324"/>
    </row>
    <row r="2245" spans="1:16" x14ac:dyDescent="0.2">
      <c r="A2245" s="374"/>
      <c r="B2245" s="358"/>
      <c r="C2245" s="383"/>
      <c r="D2245" s="360"/>
      <c r="E2245" s="360"/>
      <c r="F2245" s="361"/>
      <c r="G2245" s="360"/>
      <c r="H2245" s="360"/>
      <c r="I2245" s="364"/>
      <c r="J2245" s="363"/>
      <c r="K2245" s="364"/>
      <c r="L2245" s="363"/>
      <c r="M2245" s="382"/>
      <c r="N2245" s="323"/>
      <c r="O2245" s="323"/>
      <c r="P2245" s="324"/>
    </row>
    <row r="2246" spans="1:16" x14ac:dyDescent="0.2">
      <c r="A2246" s="374"/>
      <c r="B2246" s="358"/>
      <c r="C2246" s="383"/>
      <c r="D2246" s="360"/>
      <c r="E2246" s="360"/>
      <c r="F2246" s="361"/>
      <c r="G2246" s="360"/>
      <c r="H2246" s="360"/>
      <c r="I2246" s="364"/>
      <c r="J2246" s="363"/>
      <c r="K2246" s="364"/>
      <c r="L2246" s="363"/>
      <c r="M2246" s="382"/>
      <c r="N2246" s="323"/>
      <c r="O2246" s="323"/>
      <c r="P2246" s="324"/>
    </row>
    <row r="2247" spans="1:16" x14ac:dyDescent="0.2">
      <c r="A2247" s="374"/>
      <c r="B2247" s="358"/>
      <c r="C2247" s="383"/>
      <c r="D2247" s="360"/>
      <c r="E2247" s="360"/>
      <c r="F2247" s="361"/>
      <c r="G2247" s="360"/>
      <c r="H2247" s="360"/>
      <c r="I2247" s="364"/>
      <c r="J2247" s="363"/>
      <c r="K2247" s="364"/>
      <c r="L2247" s="363"/>
      <c r="M2247" s="382"/>
      <c r="N2247" s="323"/>
      <c r="O2247" s="323"/>
      <c r="P2247" s="324"/>
    </row>
    <row r="2248" spans="1:16" x14ac:dyDescent="0.2">
      <c r="A2248" s="374"/>
      <c r="B2248" s="358"/>
      <c r="C2248" s="383"/>
      <c r="D2248" s="360"/>
      <c r="E2248" s="360"/>
      <c r="F2248" s="361"/>
      <c r="G2248" s="360"/>
      <c r="H2248" s="360"/>
      <c r="I2248" s="364"/>
      <c r="J2248" s="363"/>
      <c r="K2248" s="364"/>
      <c r="L2248" s="363"/>
      <c r="M2248" s="382"/>
      <c r="N2248" s="323"/>
      <c r="O2248" s="323"/>
      <c r="P2248" s="324"/>
    </row>
    <row r="2249" spans="1:16" x14ac:dyDescent="0.2">
      <c r="A2249" s="374"/>
      <c r="B2249" s="358"/>
      <c r="C2249" s="383"/>
      <c r="D2249" s="360"/>
      <c r="E2249" s="360"/>
      <c r="F2249" s="361"/>
      <c r="G2249" s="360"/>
      <c r="H2249" s="360"/>
      <c r="I2249" s="364"/>
      <c r="J2249" s="363"/>
      <c r="K2249" s="364"/>
      <c r="L2249" s="363"/>
      <c r="M2249" s="382"/>
      <c r="N2249" s="323"/>
      <c r="O2249" s="323"/>
      <c r="P2249" s="324"/>
    </row>
    <row r="2250" spans="1:16" x14ac:dyDescent="0.2">
      <c r="A2250" s="374"/>
      <c r="B2250" s="358"/>
      <c r="C2250" s="383"/>
      <c r="D2250" s="360"/>
      <c r="E2250" s="360"/>
      <c r="F2250" s="361"/>
      <c r="G2250" s="360"/>
      <c r="H2250" s="360"/>
      <c r="I2250" s="364"/>
      <c r="J2250" s="363"/>
      <c r="K2250" s="364"/>
      <c r="L2250" s="363"/>
      <c r="M2250" s="382"/>
      <c r="N2250" s="323"/>
      <c r="O2250" s="323"/>
      <c r="P2250" s="324"/>
    </row>
    <row r="2251" spans="1:16" x14ac:dyDescent="0.2">
      <c r="A2251" s="374"/>
      <c r="B2251" s="358"/>
      <c r="C2251" s="383"/>
      <c r="D2251" s="360"/>
      <c r="E2251" s="360"/>
      <c r="F2251" s="361"/>
      <c r="G2251" s="360"/>
      <c r="H2251" s="360"/>
      <c r="I2251" s="364"/>
      <c r="J2251" s="363"/>
      <c r="K2251" s="364"/>
      <c r="L2251" s="363"/>
      <c r="M2251" s="382"/>
      <c r="N2251" s="323"/>
      <c r="O2251" s="323"/>
      <c r="P2251" s="324"/>
    </row>
    <row r="2252" spans="1:16" x14ac:dyDescent="0.2">
      <c r="A2252" s="374"/>
      <c r="B2252" s="358"/>
      <c r="C2252" s="383"/>
      <c r="D2252" s="360"/>
      <c r="E2252" s="360"/>
      <c r="F2252" s="361"/>
      <c r="G2252" s="360"/>
      <c r="H2252" s="360"/>
      <c r="I2252" s="364"/>
      <c r="J2252" s="363"/>
      <c r="K2252" s="364"/>
      <c r="L2252" s="363"/>
      <c r="M2252" s="382"/>
      <c r="N2252" s="323"/>
      <c r="O2252" s="323"/>
      <c r="P2252" s="324"/>
    </row>
    <row r="2253" spans="1:16" x14ac:dyDescent="0.2">
      <c r="A2253" s="374"/>
      <c r="B2253" s="358"/>
      <c r="C2253" s="383"/>
      <c r="D2253" s="360"/>
      <c r="E2253" s="360"/>
      <c r="F2253" s="361"/>
      <c r="G2253" s="360"/>
      <c r="H2253" s="360"/>
      <c r="I2253" s="364"/>
      <c r="J2253" s="363"/>
      <c r="K2253" s="364"/>
      <c r="L2253" s="363"/>
      <c r="M2253" s="382"/>
      <c r="N2253" s="323"/>
      <c r="O2253" s="323"/>
      <c r="P2253" s="324"/>
    </row>
    <row r="2254" spans="1:16" x14ac:dyDescent="0.2">
      <c r="A2254" s="374"/>
      <c r="B2254" s="358"/>
      <c r="C2254" s="383"/>
      <c r="D2254" s="360"/>
      <c r="E2254" s="360"/>
      <c r="F2254" s="361"/>
      <c r="G2254" s="360"/>
      <c r="H2254" s="360"/>
      <c r="I2254" s="364"/>
      <c r="J2254" s="363"/>
      <c r="K2254" s="364"/>
      <c r="L2254" s="363"/>
      <c r="M2254" s="382"/>
      <c r="N2254" s="323"/>
      <c r="O2254" s="323"/>
      <c r="P2254" s="324"/>
    </row>
    <row r="2255" spans="1:16" x14ac:dyDescent="0.2">
      <c r="A2255" s="374"/>
      <c r="B2255" s="358"/>
      <c r="C2255" s="383"/>
      <c r="D2255" s="360"/>
      <c r="E2255" s="360"/>
      <c r="F2255" s="361"/>
      <c r="G2255" s="360"/>
      <c r="H2255" s="360"/>
      <c r="I2255" s="364"/>
      <c r="J2255" s="363"/>
      <c r="K2255" s="364"/>
      <c r="L2255" s="363"/>
      <c r="M2255" s="382"/>
      <c r="N2255" s="323"/>
      <c r="O2255" s="323"/>
      <c r="P2255" s="324"/>
    </row>
    <row r="2256" spans="1:16" x14ac:dyDescent="0.2">
      <c r="A2256" s="374"/>
      <c r="B2256" s="358"/>
      <c r="C2256" s="383"/>
      <c r="D2256" s="360"/>
      <c r="E2256" s="360"/>
      <c r="F2256" s="361"/>
      <c r="G2256" s="360"/>
      <c r="H2256" s="360"/>
      <c r="I2256" s="364"/>
      <c r="J2256" s="363"/>
      <c r="K2256" s="364"/>
      <c r="L2256" s="363"/>
      <c r="M2256" s="382"/>
      <c r="N2256" s="323"/>
      <c r="O2256" s="323"/>
      <c r="P2256" s="324"/>
    </row>
    <row r="2257" spans="1:16" x14ac:dyDescent="0.2">
      <c r="A2257" s="374"/>
      <c r="B2257" s="358"/>
      <c r="C2257" s="383"/>
      <c r="D2257" s="360"/>
      <c r="E2257" s="360"/>
      <c r="F2257" s="361"/>
      <c r="G2257" s="360"/>
      <c r="H2257" s="360"/>
      <c r="I2257" s="364"/>
      <c r="J2257" s="363"/>
      <c r="K2257" s="364"/>
      <c r="L2257" s="363"/>
      <c r="M2257" s="382"/>
      <c r="N2257" s="323"/>
      <c r="O2257" s="323"/>
      <c r="P2257" s="324"/>
    </row>
    <row r="2258" spans="1:16" x14ac:dyDescent="0.2">
      <c r="A2258" s="374"/>
      <c r="B2258" s="358"/>
      <c r="C2258" s="383"/>
      <c r="D2258" s="360"/>
      <c r="E2258" s="360"/>
      <c r="F2258" s="361"/>
      <c r="G2258" s="360"/>
      <c r="H2258" s="360"/>
      <c r="I2258" s="364"/>
      <c r="J2258" s="363"/>
      <c r="K2258" s="364"/>
      <c r="L2258" s="363"/>
      <c r="M2258" s="382"/>
      <c r="N2258" s="323"/>
      <c r="O2258" s="323"/>
      <c r="P2258" s="324"/>
    </row>
    <row r="2259" spans="1:16" x14ac:dyDescent="0.2">
      <c r="A2259" s="374"/>
      <c r="B2259" s="358"/>
      <c r="C2259" s="383"/>
      <c r="D2259" s="360"/>
      <c r="E2259" s="360"/>
      <c r="F2259" s="361"/>
      <c r="G2259" s="360"/>
      <c r="H2259" s="360"/>
      <c r="I2259" s="364"/>
      <c r="J2259" s="363"/>
      <c r="K2259" s="364"/>
      <c r="L2259" s="363"/>
      <c r="M2259" s="382"/>
      <c r="N2259" s="323"/>
      <c r="O2259" s="323"/>
      <c r="P2259" s="324"/>
    </row>
    <row r="2260" spans="1:16" x14ac:dyDescent="0.2">
      <c r="A2260" s="374"/>
      <c r="B2260" s="358"/>
      <c r="C2260" s="383"/>
      <c r="D2260" s="360"/>
      <c r="E2260" s="360"/>
      <c r="F2260" s="361"/>
      <c r="G2260" s="360"/>
      <c r="H2260" s="360"/>
      <c r="I2260" s="364"/>
      <c r="J2260" s="363"/>
      <c r="K2260" s="364"/>
      <c r="L2260" s="363"/>
      <c r="M2260" s="382"/>
      <c r="N2260" s="323"/>
      <c r="O2260" s="323"/>
      <c r="P2260" s="324"/>
    </row>
    <row r="2261" spans="1:16" x14ac:dyDescent="0.2">
      <c r="A2261" s="374"/>
      <c r="B2261" s="358"/>
      <c r="C2261" s="383"/>
      <c r="D2261" s="360"/>
      <c r="E2261" s="360"/>
      <c r="F2261" s="361"/>
      <c r="G2261" s="360"/>
      <c r="H2261" s="360"/>
      <c r="I2261" s="364"/>
      <c r="J2261" s="363"/>
      <c r="K2261" s="364"/>
      <c r="L2261" s="363"/>
      <c r="M2261" s="382"/>
      <c r="N2261" s="323"/>
      <c r="O2261" s="323"/>
      <c r="P2261" s="324"/>
    </row>
    <row r="2262" spans="1:16" x14ac:dyDescent="0.2">
      <c r="A2262" s="374"/>
      <c r="B2262" s="358"/>
      <c r="C2262" s="383"/>
      <c r="D2262" s="360"/>
      <c r="E2262" s="360"/>
      <c r="F2262" s="361"/>
      <c r="G2262" s="360"/>
      <c r="H2262" s="360"/>
      <c r="I2262" s="364"/>
      <c r="J2262" s="363"/>
      <c r="K2262" s="364"/>
      <c r="L2262" s="363"/>
      <c r="M2262" s="382"/>
      <c r="N2262" s="323"/>
      <c r="O2262" s="323"/>
      <c r="P2262" s="324"/>
    </row>
    <row r="2263" spans="1:16" x14ac:dyDescent="0.2">
      <c r="A2263" s="374"/>
      <c r="B2263" s="358"/>
      <c r="C2263" s="383"/>
      <c r="D2263" s="360"/>
      <c r="E2263" s="360"/>
      <c r="F2263" s="361"/>
      <c r="G2263" s="360"/>
      <c r="H2263" s="360"/>
      <c r="I2263" s="364"/>
      <c r="J2263" s="363"/>
      <c r="K2263" s="364"/>
      <c r="L2263" s="363"/>
      <c r="M2263" s="382"/>
      <c r="N2263" s="323"/>
      <c r="O2263" s="323"/>
      <c r="P2263" s="324"/>
    </row>
    <row r="2264" spans="1:16" x14ac:dyDescent="0.2">
      <c r="A2264" s="374"/>
      <c r="B2264" s="358"/>
      <c r="C2264" s="383"/>
      <c r="D2264" s="360"/>
      <c r="E2264" s="360"/>
      <c r="F2264" s="361"/>
      <c r="G2264" s="360"/>
      <c r="H2264" s="360"/>
      <c r="I2264" s="364"/>
      <c r="J2264" s="363"/>
      <c r="K2264" s="364"/>
      <c r="L2264" s="363"/>
      <c r="M2264" s="382"/>
      <c r="N2264" s="323"/>
      <c r="O2264" s="323"/>
      <c r="P2264" s="324"/>
    </row>
    <row r="2265" spans="1:16" x14ac:dyDescent="0.2">
      <c r="A2265" s="374"/>
      <c r="B2265" s="358"/>
      <c r="C2265" s="383"/>
      <c r="D2265" s="360"/>
      <c r="E2265" s="360"/>
      <c r="F2265" s="361"/>
      <c r="G2265" s="360"/>
      <c r="H2265" s="360"/>
      <c r="I2265" s="364"/>
      <c r="J2265" s="363"/>
      <c r="K2265" s="364"/>
      <c r="L2265" s="363"/>
      <c r="M2265" s="382"/>
      <c r="N2265" s="323"/>
      <c r="O2265" s="323"/>
      <c r="P2265" s="324"/>
    </row>
    <row r="2266" spans="1:16" x14ac:dyDescent="0.2">
      <c r="A2266" s="374"/>
      <c r="B2266" s="358"/>
      <c r="C2266" s="383"/>
      <c r="D2266" s="360"/>
      <c r="E2266" s="360"/>
      <c r="F2266" s="361"/>
      <c r="G2266" s="360"/>
      <c r="H2266" s="360"/>
      <c r="I2266" s="364"/>
      <c r="J2266" s="363"/>
      <c r="K2266" s="364"/>
      <c r="L2266" s="363"/>
      <c r="M2266" s="382"/>
      <c r="N2266" s="323"/>
      <c r="O2266" s="323"/>
      <c r="P2266" s="324"/>
    </row>
    <row r="2267" spans="1:16" x14ac:dyDescent="0.2">
      <c r="A2267" s="374"/>
      <c r="B2267" s="358"/>
      <c r="C2267" s="383"/>
      <c r="D2267" s="360"/>
      <c r="E2267" s="360"/>
      <c r="F2267" s="361"/>
      <c r="G2267" s="360"/>
      <c r="H2267" s="360"/>
      <c r="I2267" s="364"/>
      <c r="J2267" s="363"/>
      <c r="K2267" s="364"/>
      <c r="L2267" s="363"/>
      <c r="M2267" s="382"/>
      <c r="N2267" s="323"/>
      <c r="O2267" s="323"/>
      <c r="P2267" s="324"/>
    </row>
    <row r="2268" spans="1:16" x14ac:dyDescent="0.2">
      <c r="A2268" s="374"/>
      <c r="B2268" s="358"/>
      <c r="C2268" s="383"/>
      <c r="D2268" s="360"/>
      <c r="E2268" s="360"/>
      <c r="F2268" s="361"/>
      <c r="G2268" s="360"/>
      <c r="H2268" s="360"/>
      <c r="I2268" s="364"/>
      <c r="J2268" s="363"/>
      <c r="K2268" s="364"/>
      <c r="L2268" s="363"/>
      <c r="M2268" s="382"/>
      <c r="N2268" s="323"/>
      <c r="O2268" s="323"/>
      <c r="P2268" s="324"/>
    </row>
    <row r="2269" spans="1:16" x14ac:dyDescent="0.2">
      <c r="A2269" s="374"/>
      <c r="B2269" s="358"/>
      <c r="C2269" s="383"/>
      <c r="D2269" s="360"/>
      <c r="E2269" s="360"/>
      <c r="F2269" s="361"/>
      <c r="G2269" s="360"/>
      <c r="H2269" s="360"/>
      <c r="I2269" s="364"/>
      <c r="J2269" s="363"/>
      <c r="K2269" s="364"/>
      <c r="L2269" s="363"/>
      <c r="M2269" s="382"/>
      <c r="N2269" s="323"/>
      <c r="O2269" s="323"/>
      <c r="P2269" s="324"/>
    </row>
    <row r="2270" spans="1:16" x14ac:dyDescent="0.2">
      <c r="A2270" s="374"/>
      <c r="B2270" s="358"/>
      <c r="C2270" s="383"/>
      <c r="D2270" s="360"/>
      <c r="E2270" s="360"/>
      <c r="F2270" s="361"/>
      <c r="G2270" s="360"/>
      <c r="H2270" s="360"/>
      <c r="I2270" s="364"/>
      <c r="J2270" s="363"/>
      <c r="K2270" s="364"/>
      <c r="L2270" s="363"/>
      <c r="M2270" s="382"/>
      <c r="N2270" s="323"/>
      <c r="O2270" s="323"/>
      <c r="P2270" s="324"/>
    </row>
    <row r="2271" spans="1:16" x14ac:dyDescent="0.2">
      <c r="A2271" s="374"/>
      <c r="B2271" s="358"/>
      <c r="C2271" s="383"/>
      <c r="D2271" s="360"/>
      <c r="E2271" s="360"/>
      <c r="F2271" s="361"/>
      <c r="G2271" s="360"/>
      <c r="H2271" s="360"/>
      <c r="I2271" s="364"/>
      <c r="J2271" s="363"/>
      <c r="K2271" s="364"/>
      <c r="L2271" s="363"/>
      <c r="M2271" s="382"/>
      <c r="N2271" s="323"/>
      <c r="O2271" s="323"/>
      <c r="P2271" s="324"/>
    </row>
    <row r="2272" spans="1:16" x14ac:dyDescent="0.2">
      <c r="A2272" s="374"/>
      <c r="B2272" s="358"/>
      <c r="C2272" s="383"/>
      <c r="D2272" s="360"/>
      <c r="E2272" s="360"/>
      <c r="F2272" s="361"/>
      <c r="G2272" s="360"/>
      <c r="H2272" s="360"/>
      <c r="I2272" s="364"/>
      <c r="J2272" s="363"/>
      <c r="K2272" s="364"/>
      <c r="L2272" s="363"/>
      <c r="M2272" s="382"/>
      <c r="N2272" s="323"/>
      <c r="O2272" s="323"/>
      <c r="P2272" s="324"/>
    </row>
    <row r="2273" spans="1:16" x14ac:dyDescent="0.2">
      <c r="A2273" s="374"/>
      <c r="B2273" s="358"/>
      <c r="C2273" s="383"/>
      <c r="D2273" s="360"/>
      <c r="E2273" s="360"/>
      <c r="F2273" s="361"/>
      <c r="G2273" s="360"/>
      <c r="H2273" s="360"/>
      <c r="I2273" s="364"/>
      <c r="J2273" s="363"/>
      <c r="K2273" s="364"/>
      <c r="L2273" s="363"/>
      <c r="M2273" s="382"/>
      <c r="N2273" s="323"/>
      <c r="O2273" s="323"/>
      <c r="P2273" s="324"/>
    </row>
    <row r="2274" spans="1:16" x14ac:dyDescent="0.2">
      <c r="A2274" s="374"/>
      <c r="B2274" s="358"/>
      <c r="C2274" s="383"/>
      <c r="D2274" s="360"/>
      <c r="E2274" s="360"/>
      <c r="F2274" s="361"/>
      <c r="G2274" s="360"/>
      <c r="H2274" s="360"/>
      <c r="I2274" s="364"/>
      <c r="J2274" s="363"/>
      <c r="K2274" s="364"/>
      <c r="L2274" s="363"/>
      <c r="M2274" s="382"/>
      <c r="N2274" s="323"/>
      <c r="O2274" s="323"/>
      <c r="P2274" s="324"/>
    </row>
    <row r="2275" spans="1:16" x14ac:dyDescent="0.2">
      <c r="A2275" s="374"/>
      <c r="B2275" s="358"/>
      <c r="C2275" s="383"/>
      <c r="D2275" s="360"/>
      <c r="E2275" s="360"/>
      <c r="F2275" s="361"/>
      <c r="G2275" s="360"/>
      <c r="H2275" s="360"/>
      <c r="I2275" s="364"/>
      <c r="J2275" s="363"/>
      <c r="K2275" s="364"/>
      <c r="L2275" s="363"/>
      <c r="M2275" s="382"/>
      <c r="N2275" s="323"/>
      <c r="O2275" s="323"/>
      <c r="P2275" s="324"/>
    </row>
    <row r="2276" spans="1:16" x14ac:dyDescent="0.2">
      <c r="A2276" s="374"/>
      <c r="B2276" s="358"/>
      <c r="C2276" s="383"/>
      <c r="D2276" s="360"/>
      <c r="E2276" s="360"/>
      <c r="F2276" s="361"/>
      <c r="G2276" s="360"/>
      <c r="H2276" s="360"/>
      <c r="I2276" s="364"/>
      <c r="J2276" s="363"/>
      <c r="K2276" s="364"/>
      <c r="L2276" s="363"/>
      <c r="M2276" s="382"/>
      <c r="N2276" s="323"/>
      <c r="O2276" s="323"/>
      <c r="P2276" s="324"/>
    </row>
    <row r="2277" spans="1:16" x14ac:dyDescent="0.2">
      <c r="A2277" s="374"/>
      <c r="B2277" s="358"/>
      <c r="C2277" s="383"/>
      <c r="D2277" s="360"/>
      <c r="E2277" s="360"/>
      <c r="F2277" s="361"/>
      <c r="G2277" s="360"/>
      <c r="H2277" s="360"/>
      <c r="I2277" s="364"/>
      <c r="J2277" s="363"/>
      <c r="K2277" s="364"/>
      <c r="L2277" s="363"/>
      <c r="M2277" s="382"/>
      <c r="N2277" s="323"/>
      <c r="O2277" s="323"/>
      <c r="P2277" s="324"/>
    </row>
    <row r="2278" spans="1:16" x14ac:dyDescent="0.2">
      <c r="A2278" s="374"/>
      <c r="B2278" s="358"/>
      <c r="C2278" s="383"/>
      <c r="D2278" s="360"/>
      <c r="E2278" s="360"/>
      <c r="F2278" s="361"/>
      <c r="G2278" s="360"/>
      <c r="H2278" s="360"/>
      <c r="I2278" s="364"/>
      <c r="J2278" s="363"/>
      <c r="K2278" s="364"/>
      <c r="L2278" s="363"/>
      <c r="M2278" s="382"/>
      <c r="N2278" s="323"/>
      <c r="O2278" s="323"/>
      <c r="P2278" s="324"/>
    </row>
    <row r="2279" spans="1:16" x14ac:dyDescent="0.2">
      <c r="A2279" s="374"/>
      <c r="B2279" s="358"/>
      <c r="C2279" s="383"/>
      <c r="D2279" s="360"/>
      <c r="E2279" s="360"/>
      <c r="F2279" s="361"/>
      <c r="G2279" s="360"/>
      <c r="H2279" s="360"/>
      <c r="I2279" s="364"/>
      <c r="J2279" s="363"/>
      <c r="K2279" s="364"/>
      <c r="L2279" s="363"/>
      <c r="M2279" s="382"/>
      <c r="N2279" s="323"/>
      <c r="O2279" s="323"/>
      <c r="P2279" s="324"/>
    </row>
    <row r="2280" spans="1:16" x14ac:dyDescent="0.2">
      <c r="A2280" s="374"/>
      <c r="B2280" s="358"/>
      <c r="C2280" s="383"/>
      <c r="D2280" s="360"/>
      <c r="E2280" s="360"/>
      <c r="F2280" s="361"/>
      <c r="G2280" s="360"/>
      <c r="H2280" s="360"/>
      <c r="I2280" s="364"/>
      <c r="J2280" s="363"/>
      <c r="K2280" s="364"/>
      <c r="L2280" s="363"/>
      <c r="M2280" s="382"/>
      <c r="N2280" s="323"/>
      <c r="O2280" s="323"/>
      <c r="P2280" s="324"/>
    </row>
    <row r="2281" spans="1:16" x14ac:dyDescent="0.2">
      <c r="A2281" s="374"/>
      <c r="B2281" s="358"/>
      <c r="C2281" s="383"/>
      <c r="D2281" s="360"/>
      <c r="E2281" s="360"/>
      <c r="F2281" s="361"/>
      <c r="G2281" s="360"/>
      <c r="H2281" s="360"/>
      <c r="I2281" s="364"/>
      <c r="J2281" s="363"/>
      <c r="K2281" s="364"/>
      <c r="L2281" s="363"/>
      <c r="M2281" s="382"/>
      <c r="N2281" s="323"/>
      <c r="O2281" s="323"/>
      <c r="P2281" s="324"/>
    </row>
    <row r="2282" spans="1:16" x14ac:dyDescent="0.2">
      <c r="A2282" s="374"/>
      <c r="B2282" s="358"/>
      <c r="C2282" s="383"/>
      <c r="D2282" s="360"/>
      <c r="E2282" s="360"/>
      <c r="F2282" s="361"/>
      <c r="G2282" s="360"/>
      <c r="H2282" s="360"/>
      <c r="I2282" s="364"/>
      <c r="J2282" s="363"/>
      <c r="K2282" s="364"/>
      <c r="L2282" s="363"/>
      <c r="M2282" s="382"/>
      <c r="N2282" s="323"/>
      <c r="O2282" s="323"/>
      <c r="P2282" s="324"/>
    </row>
    <row r="2283" spans="1:16" x14ac:dyDescent="0.2">
      <c r="A2283" s="374"/>
      <c r="B2283" s="358"/>
      <c r="C2283" s="383"/>
      <c r="D2283" s="360"/>
      <c r="E2283" s="360"/>
      <c r="F2283" s="361"/>
      <c r="G2283" s="360"/>
      <c r="H2283" s="360"/>
      <c r="I2283" s="364"/>
      <c r="J2283" s="363"/>
      <c r="K2283" s="364"/>
      <c r="L2283" s="363"/>
      <c r="M2283" s="382"/>
      <c r="N2283" s="323"/>
      <c r="O2283" s="323"/>
      <c r="P2283" s="324"/>
    </row>
    <row r="2284" spans="1:16" x14ac:dyDescent="0.2">
      <c r="A2284" s="374"/>
      <c r="B2284" s="358"/>
      <c r="C2284" s="383"/>
      <c r="D2284" s="360"/>
      <c r="E2284" s="360"/>
      <c r="F2284" s="361"/>
      <c r="G2284" s="360"/>
      <c r="H2284" s="360"/>
      <c r="I2284" s="364"/>
      <c r="J2284" s="363"/>
      <c r="K2284" s="364"/>
      <c r="L2284" s="363"/>
      <c r="M2284" s="382"/>
      <c r="N2284" s="323"/>
      <c r="O2284" s="323"/>
      <c r="P2284" s="324"/>
    </row>
    <row r="2285" spans="1:16" x14ac:dyDescent="0.2">
      <c r="A2285" s="374"/>
      <c r="B2285" s="358"/>
      <c r="C2285" s="383"/>
      <c r="D2285" s="360"/>
      <c r="E2285" s="360"/>
      <c r="F2285" s="361"/>
      <c r="G2285" s="360"/>
      <c r="H2285" s="360"/>
      <c r="I2285" s="364"/>
      <c r="J2285" s="363"/>
      <c r="K2285" s="364"/>
      <c r="L2285" s="363"/>
      <c r="M2285" s="382"/>
      <c r="N2285" s="323"/>
      <c r="O2285" s="323"/>
      <c r="P2285" s="324"/>
    </row>
    <row r="2286" spans="1:16" x14ac:dyDescent="0.2">
      <c r="A2286" s="374"/>
      <c r="B2286" s="358"/>
      <c r="C2286" s="383"/>
      <c r="D2286" s="360"/>
      <c r="E2286" s="360"/>
      <c r="F2286" s="361"/>
      <c r="G2286" s="360"/>
      <c r="H2286" s="360"/>
      <c r="I2286" s="364"/>
      <c r="J2286" s="363"/>
      <c r="K2286" s="364"/>
      <c r="L2286" s="363"/>
      <c r="M2286" s="382"/>
      <c r="N2286" s="323"/>
      <c r="O2286" s="323"/>
      <c r="P2286" s="324"/>
    </row>
    <row r="2287" spans="1:16" x14ac:dyDescent="0.2">
      <c r="A2287" s="374"/>
      <c r="B2287" s="358"/>
      <c r="C2287" s="383"/>
      <c r="D2287" s="360"/>
      <c r="E2287" s="360"/>
      <c r="F2287" s="361"/>
      <c r="G2287" s="360"/>
      <c r="H2287" s="360"/>
      <c r="I2287" s="364"/>
      <c r="J2287" s="363"/>
      <c r="K2287" s="364"/>
      <c r="L2287" s="363"/>
      <c r="M2287" s="382"/>
      <c r="N2287" s="323"/>
      <c r="O2287" s="323"/>
      <c r="P2287" s="324"/>
    </row>
    <row r="2288" spans="1:16" x14ac:dyDescent="0.2">
      <c r="A2288" s="374"/>
      <c r="B2288" s="358"/>
      <c r="C2288" s="383"/>
      <c r="D2288" s="360"/>
      <c r="E2288" s="360"/>
      <c r="F2288" s="361"/>
      <c r="G2288" s="360"/>
      <c r="H2288" s="360"/>
      <c r="I2288" s="364"/>
      <c r="J2288" s="363"/>
      <c r="K2288" s="364"/>
      <c r="L2288" s="363"/>
      <c r="M2288" s="382"/>
      <c r="N2288" s="323"/>
      <c r="O2288" s="323"/>
      <c r="P2288" s="324"/>
    </row>
    <row r="2289" spans="1:16" x14ac:dyDescent="0.2">
      <c r="A2289" s="374"/>
      <c r="B2289" s="358"/>
      <c r="C2289" s="383"/>
      <c r="D2289" s="360"/>
      <c r="E2289" s="360"/>
      <c r="F2289" s="361"/>
      <c r="G2289" s="360"/>
      <c r="H2289" s="360"/>
      <c r="I2289" s="364"/>
      <c r="J2289" s="363"/>
      <c r="K2289" s="364"/>
      <c r="L2289" s="363"/>
      <c r="M2289" s="382"/>
      <c r="N2289" s="323"/>
      <c r="O2289" s="323"/>
      <c r="P2289" s="324"/>
    </row>
    <row r="2290" spans="1:16" x14ac:dyDescent="0.2">
      <c r="A2290" s="374"/>
      <c r="B2290" s="358"/>
      <c r="C2290" s="383"/>
      <c r="D2290" s="360"/>
      <c r="E2290" s="360"/>
      <c r="F2290" s="361"/>
      <c r="G2290" s="360"/>
      <c r="H2290" s="360"/>
      <c r="I2290" s="364"/>
      <c r="J2290" s="363"/>
      <c r="K2290" s="364"/>
      <c r="L2290" s="363"/>
      <c r="M2290" s="382"/>
      <c r="N2290" s="323"/>
      <c r="O2290" s="323"/>
      <c r="P2290" s="324"/>
    </row>
    <row r="2291" spans="1:16" x14ac:dyDescent="0.2">
      <c r="A2291" s="374"/>
      <c r="B2291" s="358"/>
      <c r="C2291" s="383"/>
      <c r="D2291" s="360"/>
      <c r="E2291" s="360"/>
      <c r="F2291" s="361"/>
      <c r="G2291" s="360"/>
      <c r="H2291" s="360"/>
      <c r="I2291" s="364"/>
      <c r="J2291" s="363"/>
      <c r="K2291" s="364"/>
      <c r="L2291" s="363"/>
      <c r="M2291" s="382"/>
      <c r="N2291" s="323"/>
      <c r="O2291" s="323"/>
      <c r="P2291" s="324"/>
    </row>
    <row r="2292" spans="1:16" x14ac:dyDescent="0.2">
      <c r="A2292" s="374"/>
      <c r="B2292" s="358"/>
      <c r="C2292" s="383"/>
      <c r="D2292" s="360"/>
      <c r="E2292" s="360"/>
      <c r="F2292" s="361"/>
      <c r="G2292" s="360"/>
      <c r="H2292" s="360"/>
      <c r="I2292" s="364"/>
      <c r="J2292" s="363"/>
      <c r="K2292" s="364"/>
      <c r="L2292" s="363"/>
      <c r="M2292" s="382"/>
      <c r="N2292" s="323"/>
      <c r="O2292" s="323"/>
      <c r="P2292" s="324"/>
    </row>
    <row r="2293" spans="1:16" x14ac:dyDescent="0.2">
      <c r="A2293" s="374"/>
      <c r="B2293" s="358"/>
      <c r="C2293" s="383"/>
      <c r="D2293" s="360"/>
      <c r="E2293" s="360"/>
      <c r="F2293" s="361"/>
      <c r="G2293" s="360"/>
      <c r="H2293" s="360"/>
      <c r="I2293" s="364"/>
      <c r="J2293" s="363"/>
      <c r="K2293" s="364"/>
      <c r="L2293" s="363"/>
      <c r="M2293" s="382"/>
      <c r="N2293" s="323"/>
      <c r="O2293" s="323"/>
      <c r="P2293" s="324"/>
    </row>
    <row r="2294" spans="1:16" x14ac:dyDescent="0.2">
      <c r="A2294" s="374"/>
      <c r="B2294" s="358"/>
      <c r="C2294" s="383"/>
      <c r="D2294" s="360"/>
      <c r="E2294" s="360"/>
      <c r="F2294" s="361"/>
      <c r="G2294" s="360"/>
      <c r="H2294" s="360"/>
      <c r="I2294" s="364"/>
      <c r="J2294" s="363"/>
      <c r="K2294" s="364"/>
      <c r="L2294" s="363"/>
      <c r="M2294" s="382"/>
      <c r="N2294" s="323"/>
      <c r="O2294" s="323"/>
      <c r="P2294" s="324"/>
    </row>
    <row r="2295" spans="1:16" x14ac:dyDescent="0.2">
      <c r="A2295" s="374"/>
      <c r="B2295" s="358"/>
      <c r="C2295" s="383"/>
      <c r="D2295" s="360"/>
      <c r="E2295" s="360"/>
      <c r="F2295" s="361"/>
      <c r="G2295" s="360"/>
      <c r="H2295" s="360"/>
      <c r="I2295" s="364"/>
      <c r="J2295" s="363"/>
      <c r="K2295" s="364"/>
      <c r="L2295" s="363"/>
      <c r="M2295" s="382"/>
      <c r="N2295" s="323"/>
      <c r="O2295" s="323"/>
      <c r="P2295" s="324"/>
    </row>
    <row r="2296" spans="1:16" x14ac:dyDescent="0.2">
      <c r="A2296" s="374"/>
      <c r="B2296" s="358"/>
      <c r="C2296" s="383"/>
      <c r="D2296" s="360"/>
      <c r="E2296" s="360"/>
      <c r="F2296" s="361"/>
      <c r="G2296" s="360"/>
      <c r="H2296" s="360"/>
      <c r="I2296" s="364"/>
      <c r="J2296" s="363"/>
      <c r="K2296" s="364"/>
      <c r="L2296" s="363"/>
      <c r="M2296" s="382"/>
      <c r="N2296" s="323"/>
      <c r="O2296" s="323"/>
      <c r="P2296" s="324"/>
    </row>
    <row r="2297" spans="1:16" x14ac:dyDescent="0.2">
      <c r="A2297" s="374"/>
      <c r="B2297" s="358"/>
      <c r="C2297" s="383"/>
      <c r="D2297" s="360"/>
      <c r="E2297" s="360"/>
      <c r="F2297" s="361"/>
      <c r="G2297" s="360"/>
      <c r="H2297" s="360"/>
      <c r="I2297" s="364"/>
      <c r="J2297" s="363"/>
      <c r="K2297" s="364"/>
      <c r="L2297" s="363"/>
      <c r="M2297" s="382"/>
      <c r="N2297" s="323"/>
      <c r="O2297" s="323"/>
      <c r="P2297" s="324"/>
    </row>
    <row r="2298" spans="1:16" x14ac:dyDescent="0.2">
      <c r="A2298" s="374"/>
      <c r="B2298" s="358"/>
      <c r="C2298" s="383"/>
      <c r="D2298" s="360"/>
      <c r="E2298" s="360"/>
      <c r="F2298" s="361"/>
      <c r="G2298" s="360"/>
      <c r="H2298" s="360"/>
      <c r="I2298" s="364"/>
      <c r="J2298" s="363"/>
      <c r="K2298" s="364"/>
      <c r="L2298" s="363"/>
      <c r="M2298" s="382"/>
      <c r="N2298" s="323"/>
      <c r="O2298" s="323"/>
      <c r="P2298" s="324"/>
    </row>
    <row r="2299" spans="1:16" x14ac:dyDescent="0.2">
      <c r="A2299" s="374"/>
      <c r="B2299" s="358"/>
      <c r="C2299" s="383"/>
      <c r="D2299" s="360"/>
      <c r="E2299" s="360"/>
      <c r="F2299" s="361"/>
      <c r="G2299" s="360"/>
      <c r="H2299" s="360"/>
      <c r="I2299" s="364"/>
      <c r="J2299" s="363"/>
      <c r="K2299" s="364"/>
      <c r="L2299" s="363"/>
      <c r="M2299" s="382"/>
      <c r="N2299" s="323"/>
      <c r="O2299" s="323"/>
      <c r="P2299" s="324"/>
    </row>
    <row r="2300" spans="1:16" x14ac:dyDescent="0.2">
      <c r="A2300" s="374"/>
      <c r="B2300" s="358"/>
      <c r="C2300" s="383"/>
      <c r="D2300" s="360"/>
      <c r="E2300" s="360"/>
      <c r="F2300" s="361"/>
      <c r="G2300" s="360"/>
      <c r="H2300" s="360"/>
      <c r="I2300" s="364"/>
      <c r="J2300" s="363"/>
      <c r="K2300" s="364"/>
      <c r="L2300" s="363"/>
      <c r="M2300" s="382"/>
      <c r="N2300" s="323"/>
      <c r="O2300" s="323"/>
      <c r="P2300" s="324"/>
    </row>
    <row r="2301" spans="1:16" x14ac:dyDescent="0.2">
      <c r="A2301" s="374"/>
      <c r="B2301" s="358"/>
      <c r="C2301" s="383"/>
      <c r="D2301" s="360"/>
      <c r="E2301" s="360"/>
      <c r="F2301" s="361"/>
      <c r="G2301" s="360"/>
      <c r="H2301" s="360"/>
      <c r="I2301" s="364"/>
      <c r="J2301" s="363"/>
      <c r="K2301" s="364"/>
      <c r="L2301" s="363"/>
      <c r="M2301" s="382"/>
      <c r="N2301" s="323"/>
      <c r="O2301" s="323"/>
      <c r="P2301" s="324"/>
    </row>
    <row r="2302" spans="1:16" x14ac:dyDescent="0.2">
      <c r="A2302" s="374"/>
      <c r="B2302" s="358"/>
      <c r="C2302" s="383"/>
      <c r="D2302" s="360"/>
      <c r="E2302" s="360"/>
      <c r="F2302" s="361"/>
      <c r="G2302" s="360"/>
      <c r="H2302" s="360"/>
      <c r="I2302" s="364"/>
      <c r="J2302" s="363"/>
      <c r="K2302" s="364"/>
      <c r="L2302" s="363"/>
      <c r="M2302" s="382"/>
      <c r="N2302" s="323"/>
      <c r="O2302" s="323"/>
      <c r="P2302" s="324"/>
    </row>
    <row r="2303" spans="1:16" x14ac:dyDescent="0.2">
      <c r="A2303" s="374"/>
      <c r="B2303" s="358"/>
      <c r="C2303" s="383"/>
      <c r="D2303" s="360"/>
      <c r="E2303" s="360"/>
      <c r="F2303" s="361"/>
      <c r="G2303" s="360"/>
      <c r="H2303" s="360"/>
      <c r="I2303" s="364"/>
      <c r="J2303" s="363"/>
      <c r="K2303" s="364"/>
      <c r="L2303" s="363"/>
      <c r="M2303" s="382"/>
      <c r="N2303" s="323"/>
      <c r="O2303" s="323"/>
      <c r="P2303" s="324"/>
    </row>
    <row r="2304" spans="1:16" x14ac:dyDescent="0.2">
      <c r="A2304" s="374"/>
      <c r="B2304" s="358"/>
      <c r="C2304" s="383"/>
      <c r="D2304" s="360"/>
      <c r="E2304" s="360"/>
      <c r="F2304" s="361"/>
      <c r="G2304" s="360"/>
      <c r="H2304" s="360"/>
      <c r="I2304" s="364"/>
      <c r="J2304" s="363"/>
      <c r="K2304" s="364"/>
      <c r="L2304" s="363"/>
      <c r="M2304" s="382"/>
      <c r="N2304" s="323"/>
      <c r="O2304" s="323"/>
      <c r="P2304" s="324"/>
    </row>
    <row r="2305" spans="1:16" x14ac:dyDescent="0.2">
      <c r="A2305" s="374"/>
      <c r="B2305" s="358"/>
      <c r="C2305" s="383"/>
      <c r="D2305" s="360"/>
      <c r="E2305" s="360"/>
      <c r="F2305" s="361"/>
      <c r="G2305" s="360"/>
      <c r="H2305" s="360"/>
      <c r="I2305" s="364"/>
      <c r="J2305" s="363"/>
      <c r="K2305" s="364"/>
      <c r="L2305" s="363"/>
      <c r="M2305" s="382"/>
      <c r="N2305" s="323"/>
      <c r="O2305" s="323"/>
      <c r="P2305" s="324"/>
    </row>
    <row r="2306" spans="1:16" x14ac:dyDescent="0.2">
      <c r="A2306" s="374"/>
      <c r="B2306" s="358"/>
      <c r="C2306" s="383"/>
      <c r="D2306" s="360"/>
      <c r="E2306" s="360"/>
      <c r="F2306" s="361"/>
      <c r="G2306" s="360"/>
      <c r="H2306" s="360"/>
      <c r="I2306" s="364"/>
      <c r="J2306" s="363"/>
      <c r="K2306" s="364"/>
      <c r="L2306" s="363"/>
      <c r="M2306" s="382"/>
      <c r="N2306" s="323"/>
      <c r="O2306" s="323"/>
      <c r="P2306" s="324"/>
    </row>
    <row r="2307" spans="1:16" x14ac:dyDescent="0.2">
      <c r="A2307" s="374"/>
      <c r="B2307" s="358"/>
      <c r="C2307" s="383"/>
      <c r="D2307" s="360"/>
      <c r="E2307" s="360"/>
      <c r="F2307" s="361"/>
      <c r="G2307" s="360"/>
      <c r="H2307" s="360"/>
      <c r="I2307" s="364"/>
      <c r="J2307" s="363"/>
      <c r="K2307" s="364"/>
      <c r="L2307" s="363"/>
      <c r="M2307" s="382"/>
      <c r="N2307" s="323"/>
      <c r="O2307" s="323"/>
      <c r="P2307" s="324"/>
    </row>
    <row r="2308" spans="1:16" x14ac:dyDescent="0.2">
      <c r="A2308" s="374"/>
      <c r="B2308" s="358"/>
      <c r="C2308" s="383"/>
      <c r="D2308" s="360"/>
      <c r="E2308" s="360"/>
      <c r="F2308" s="361"/>
      <c r="G2308" s="360"/>
      <c r="H2308" s="360"/>
      <c r="I2308" s="364"/>
      <c r="J2308" s="363"/>
      <c r="K2308" s="364"/>
      <c r="L2308" s="363"/>
      <c r="M2308" s="382"/>
      <c r="N2308" s="323"/>
      <c r="O2308" s="323"/>
      <c r="P2308" s="324"/>
    </row>
    <row r="2309" spans="1:16" x14ac:dyDescent="0.2">
      <c r="A2309" s="374"/>
      <c r="B2309" s="358"/>
      <c r="C2309" s="383"/>
      <c r="D2309" s="360"/>
      <c r="E2309" s="360"/>
      <c r="F2309" s="361"/>
      <c r="G2309" s="360"/>
      <c r="H2309" s="360"/>
      <c r="I2309" s="364"/>
      <c r="J2309" s="363"/>
      <c r="K2309" s="364"/>
      <c r="L2309" s="363"/>
      <c r="M2309" s="382"/>
      <c r="N2309" s="323"/>
      <c r="O2309" s="323"/>
      <c r="P2309" s="324"/>
    </row>
    <row r="2310" spans="1:16" x14ac:dyDescent="0.2">
      <c r="A2310" s="374"/>
      <c r="B2310" s="358"/>
      <c r="C2310" s="383"/>
      <c r="D2310" s="360"/>
      <c r="E2310" s="360"/>
      <c r="F2310" s="361"/>
      <c r="G2310" s="360"/>
      <c r="H2310" s="360"/>
      <c r="I2310" s="364"/>
      <c r="J2310" s="363"/>
      <c r="K2310" s="364"/>
      <c r="L2310" s="363"/>
      <c r="M2310" s="382"/>
      <c r="N2310" s="323"/>
      <c r="O2310" s="323"/>
      <c r="P2310" s="324"/>
    </row>
    <row r="2311" spans="1:16" x14ac:dyDescent="0.2">
      <c r="A2311" s="374"/>
      <c r="B2311" s="358"/>
      <c r="C2311" s="383"/>
      <c r="D2311" s="360"/>
      <c r="E2311" s="360"/>
      <c r="F2311" s="361"/>
      <c r="G2311" s="360"/>
      <c r="H2311" s="360"/>
      <c r="I2311" s="364"/>
      <c r="J2311" s="363"/>
      <c r="K2311" s="364"/>
      <c r="L2311" s="363"/>
      <c r="M2311" s="382"/>
      <c r="N2311" s="323"/>
      <c r="O2311" s="323"/>
      <c r="P2311" s="324"/>
    </row>
    <row r="2312" spans="1:16" x14ac:dyDescent="0.2">
      <c r="A2312" s="374"/>
      <c r="B2312" s="358"/>
      <c r="C2312" s="383"/>
      <c r="D2312" s="360"/>
      <c r="E2312" s="360"/>
      <c r="F2312" s="361"/>
      <c r="G2312" s="360"/>
      <c r="H2312" s="360"/>
      <c r="I2312" s="364"/>
      <c r="J2312" s="363"/>
      <c r="K2312" s="364"/>
      <c r="L2312" s="363"/>
      <c r="M2312" s="382"/>
      <c r="N2312" s="323"/>
      <c r="O2312" s="323"/>
      <c r="P2312" s="324"/>
    </row>
    <row r="2313" spans="1:16" x14ac:dyDescent="0.2">
      <c r="A2313" s="374"/>
      <c r="B2313" s="358"/>
      <c r="C2313" s="383"/>
      <c r="D2313" s="360"/>
      <c r="E2313" s="360"/>
      <c r="F2313" s="361"/>
      <c r="G2313" s="360"/>
      <c r="H2313" s="360"/>
      <c r="I2313" s="364"/>
      <c r="J2313" s="363"/>
      <c r="K2313" s="364"/>
      <c r="L2313" s="363"/>
      <c r="M2313" s="382"/>
      <c r="N2313" s="323"/>
      <c r="O2313" s="323"/>
      <c r="P2313" s="324"/>
    </row>
    <row r="2314" spans="1:16" x14ac:dyDescent="0.2">
      <c r="A2314" s="374"/>
      <c r="B2314" s="358"/>
      <c r="C2314" s="383"/>
      <c r="D2314" s="360"/>
      <c r="E2314" s="360"/>
      <c r="F2314" s="361"/>
      <c r="G2314" s="360"/>
      <c r="H2314" s="360"/>
      <c r="I2314" s="364"/>
      <c r="J2314" s="363"/>
      <c r="K2314" s="364"/>
      <c r="L2314" s="363"/>
      <c r="M2314" s="382"/>
      <c r="N2314" s="323"/>
      <c r="O2314" s="323"/>
      <c r="P2314" s="324"/>
    </row>
    <row r="2315" spans="1:16" x14ac:dyDescent="0.2">
      <c r="A2315" s="374"/>
      <c r="B2315" s="358"/>
      <c r="C2315" s="383"/>
      <c r="D2315" s="360"/>
      <c r="E2315" s="360"/>
      <c r="F2315" s="361"/>
      <c r="G2315" s="360"/>
      <c r="H2315" s="360"/>
      <c r="I2315" s="364"/>
      <c r="J2315" s="363"/>
      <c r="K2315" s="364"/>
      <c r="L2315" s="363"/>
      <c r="M2315" s="382"/>
      <c r="N2315" s="323"/>
      <c r="O2315" s="323"/>
      <c r="P2315" s="324"/>
    </row>
    <row r="2316" spans="1:16" x14ac:dyDescent="0.2">
      <c r="A2316" s="374"/>
      <c r="B2316" s="358"/>
      <c r="C2316" s="383"/>
      <c r="D2316" s="360"/>
      <c r="E2316" s="360"/>
      <c r="F2316" s="361"/>
      <c r="G2316" s="360"/>
      <c r="H2316" s="360"/>
      <c r="I2316" s="364"/>
      <c r="J2316" s="363"/>
      <c r="K2316" s="364"/>
      <c r="L2316" s="363"/>
      <c r="M2316" s="382"/>
      <c r="N2316" s="323"/>
      <c r="O2316" s="323"/>
      <c r="P2316" s="324"/>
    </row>
    <row r="2317" spans="1:16" x14ac:dyDescent="0.2">
      <c r="A2317" s="374"/>
      <c r="B2317" s="358"/>
      <c r="C2317" s="383"/>
      <c r="D2317" s="360"/>
      <c r="E2317" s="360"/>
      <c r="F2317" s="361"/>
      <c r="G2317" s="360"/>
      <c r="H2317" s="360"/>
      <c r="I2317" s="364"/>
      <c r="J2317" s="363"/>
      <c r="K2317" s="364"/>
      <c r="L2317" s="363"/>
      <c r="M2317" s="382"/>
      <c r="N2317" s="323"/>
      <c r="O2317" s="323"/>
      <c r="P2317" s="324"/>
    </row>
    <row r="2318" spans="1:16" x14ac:dyDescent="0.2">
      <c r="A2318" s="374"/>
      <c r="B2318" s="358"/>
      <c r="C2318" s="383"/>
      <c r="D2318" s="360"/>
      <c r="E2318" s="360"/>
      <c r="F2318" s="361"/>
      <c r="G2318" s="360"/>
      <c r="H2318" s="360"/>
      <c r="I2318" s="364"/>
      <c r="J2318" s="363"/>
      <c r="K2318" s="364"/>
      <c r="L2318" s="363"/>
      <c r="M2318" s="382"/>
      <c r="N2318" s="323"/>
      <c r="O2318" s="323"/>
      <c r="P2318" s="324"/>
    </row>
    <row r="2319" spans="1:16" x14ac:dyDescent="0.2">
      <c r="A2319" s="374"/>
      <c r="B2319" s="358"/>
      <c r="C2319" s="383"/>
      <c r="D2319" s="360"/>
      <c r="E2319" s="360"/>
      <c r="F2319" s="361"/>
      <c r="G2319" s="360"/>
      <c r="H2319" s="360"/>
      <c r="I2319" s="364"/>
      <c r="J2319" s="363"/>
      <c r="K2319" s="364"/>
      <c r="L2319" s="363"/>
      <c r="M2319" s="382"/>
      <c r="N2319" s="323"/>
      <c r="O2319" s="323"/>
      <c r="P2319" s="324"/>
    </row>
    <row r="2320" spans="1:16" x14ac:dyDescent="0.2">
      <c r="A2320" s="374"/>
      <c r="B2320" s="358"/>
      <c r="C2320" s="383"/>
      <c r="D2320" s="360"/>
      <c r="E2320" s="360"/>
      <c r="F2320" s="361"/>
      <c r="G2320" s="360"/>
      <c r="H2320" s="360"/>
      <c r="I2320" s="364"/>
      <c r="J2320" s="363"/>
      <c r="K2320" s="364"/>
      <c r="L2320" s="363"/>
      <c r="M2320" s="382"/>
      <c r="N2320" s="323"/>
      <c r="O2320" s="323"/>
      <c r="P2320" s="324"/>
    </row>
    <row r="2321" spans="1:16" x14ac:dyDescent="0.2">
      <c r="A2321" s="374"/>
      <c r="B2321" s="358"/>
      <c r="C2321" s="383"/>
      <c r="D2321" s="360"/>
      <c r="E2321" s="360"/>
      <c r="F2321" s="361"/>
      <c r="G2321" s="360"/>
      <c r="H2321" s="360"/>
      <c r="I2321" s="364"/>
      <c r="J2321" s="363"/>
      <c r="K2321" s="364"/>
      <c r="L2321" s="363"/>
      <c r="M2321" s="382"/>
      <c r="N2321" s="323"/>
      <c r="O2321" s="323"/>
      <c r="P2321" s="324"/>
    </row>
    <row r="2322" spans="1:16" x14ac:dyDescent="0.2">
      <c r="A2322" s="374"/>
      <c r="B2322" s="358"/>
      <c r="C2322" s="383"/>
      <c r="D2322" s="360"/>
      <c r="E2322" s="360"/>
      <c r="F2322" s="361"/>
      <c r="G2322" s="360"/>
      <c r="H2322" s="360"/>
      <c r="I2322" s="364"/>
      <c r="J2322" s="363"/>
      <c r="K2322" s="364"/>
      <c r="L2322" s="363"/>
      <c r="M2322" s="382"/>
      <c r="N2322" s="323"/>
      <c r="O2322" s="323"/>
      <c r="P2322" s="324"/>
    </row>
    <row r="2323" spans="1:16" x14ac:dyDescent="0.2">
      <c r="A2323" s="374"/>
      <c r="B2323" s="358"/>
      <c r="C2323" s="383"/>
      <c r="D2323" s="360"/>
      <c r="E2323" s="360"/>
      <c r="F2323" s="361"/>
      <c r="G2323" s="360"/>
      <c r="H2323" s="360"/>
      <c r="I2323" s="364"/>
      <c r="J2323" s="363"/>
      <c r="K2323" s="364"/>
      <c r="L2323" s="363"/>
      <c r="M2323" s="382"/>
      <c r="N2323" s="323"/>
      <c r="O2323" s="323"/>
      <c r="P2323" s="324"/>
    </row>
    <row r="2324" spans="1:16" x14ac:dyDescent="0.2">
      <c r="A2324" s="374"/>
      <c r="B2324" s="358"/>
      <c r="C2324" s="383"/>
      <c r="D2324" s="360"/>
      <c r="E2324" s="360"/>
      <c r="F2324" s="361"/>
      <c r="G2324" s="360"/>
      <c r="H2324" s="360"/>
      <c r="I2324" s="364"/>
      <c r="J2324" s="363"/>
      <c r="K2324" s="364"/>
      <c r="L2324" s="363"/>
      <c r="M2324" s="382"/>
      <c r="N2324" s="323"/>
      <c r="O2324" s="323"/>
      <c r="P2324" s="324"/>
    </row>
    <row r="2325" spans="1:16" x14ac:dyDescent="0.2">
      <c r="A2325" s="374"/>
      <c r="B2325" s="358"/>
      <c r="C2325" s="383"/>
      <c r="D2325" s="360"/>
      <c r="E2325" s="360"/>
      <c r="F2325" s="361"/>
      <c r="G2325" s="360"/>
      <c r="H2325" s="360"/>
      <c r="I2325" s="364"/>
      <c r="J2325" s="363"/>
      <c r="K2325" s="364"/>
      <c r="L2325" s="363"/>
      <c r="M2325" s="382"/>
      <c r="N2325" s="323"/>
      <c r="O2325" s="323"/>
      <c r="P2325" s="324"/>
    </row>
    <row r="2326" spans="1:16" x14ac:dyDescent="0.2">
      <c r="A2326" s="374"/>
      <c r="B2326" s="358"/>
      <c r="C2326" s="383"/>
      <c r="D2326" s="360"/>
      <c r="E2326" s="360"/>
      <c r="F2326" s="361"/>
      <c r="G2326" s="360"/>
      <c r="H2326" s="360"/>
      <c r="I2326" s="364"/>
      <c r="J2326" s="363"/>
      <c r="K2326" s="364"/>
      <c r="L2326" s="363"/>
      <c r="M2326" s="382"/>
      <c r="N2326" s="323"/>
      <c r="O2326" s="323"/>
      <c r="P2326" s="324"/>
    </row>
    <row r="2327" spans="1:16" x14ac:dyDescent="0.2">
      <c r="A2327" s="374"/>
      <c r="B2327" s="358"/>
      <c r="C2327" s="383"/>
      <c r="D2327" s="360"/>
      <c r="E2327" s="360"/>
      <c r="F2327" s="361"/>
      <c r="G2327" s="360"/>
      <c r="H2327" s="360"/>
      <c r="I2327" s="364"/>
      <c r="J2327" s="363"/>
      <c r="K2327" s="364"/>
      <c r="L2327" s="363"/>
      <c r="M2327" s="382"/>
      <c r="N2327" s="323"/>
      <c r="O2327" s="323"/>
      <c r="P2327" s="324"/>
    </row>
    <row r="2328" spans="1:16" x14ac:dyDescent="0.2">
      <c r="A2328" s="374"/>
      <c r="B2328" s="358"/>
      <c r="C2328" s="383"/>
      <c r="D2328" s="360"/>
      <c r="E2328" s="360"/>
      <c r="F2328" s="361"/>
      <c r="G2328" s="360"/>
      <c r="H2328" s="360"/>
      <c r="I2328" s="364"/>
      <c r="J2328" s="363"/>
      <c r="K2328" s="364"/>
      <c r="L2328" s="363"/>
      <c r="M2328" s="382"/>
      <c r="N2328" s="323"/>
      <c r="O2328" s="323"/>
      <c r="P2328" s="324"/>
    </row>
    <row r="2329" spans="1:16" x14ac:dyDescent="0.2">
      <c r="A2329" s="374"/>
      <c r="B2329" s="358"/>
      <c r="C2329" s="383"/>
      <c r="D2329" s="360"/>
      <c r="E2329" s="360"/>
      <c r="F2329" s="361"/>
      <c r="G2329" s="360"/>
      <c r="H2329" s="360"/>
      <c r="I2329" s="364"/>
      <c r="J2329" s="363"/>
      <c r="K2329" s="364"/>
      <c r="L2329" s="363"/>
      <c r="M2329" s="382"/>
      <c r="N2329" s="323"/>
      <c r="O2329" s="323"/>
      <c r="P2329" s="324"/>
    </row>
    <row r="2330" spans="1:16" x14ac:dyDescent="0.2">
      <c r="A2330" s="374"/>
      <c r="B2330" s="358"/>
      <c r="C2330" s="383"/>
      <c r="D2330" s="360"/>
      <c r="E2330" s="360"/>
      <c r="F2330" s="361"/>
      <c r="G2330" s="360"/>
      <c r="H2330" s="360"/>
      <c r="I2330" s="364"/>
      <c r="J2330" s="363"/>
      <c r="K2330" s="364"/>
      <c r="L2330" s="363"/>
      <c r="M2330" s="382"/>
      <c r="N2330" s="323"/>
      <c r="O2330" s="323"/>
      <c r="P2330" s="324"/>
    </row>
    <row r="2331" spans="1:16" x14ac:dyDescent="0.2">
      <c r="A2331" s="374"/>
      <c r="B2331" s="358"/>
      <c r="C2331" s="383"/>
      <c r="D2331" s="360"/>
      <c r="E2331" s="360"/>
      <c r="F2331" s="361"/>
      <c r="G2331" s="360"/>
      <c r="H2331" s="360"/>
      <c r="I2331" s="364"/>
      <c r="J2331" s="363"/>
      <c r="K2331" s="364"/>
      <c r="L2331" s="363"/>
      <c r="M2331" s="382"/>
      <c r="N2331" s="323"/>
      <c r="O2331" s="323"/>
      <c r="P2331" s="324"/>
    </row>
    <row r="2332" spans="1:16" x14ac:dyDescent="0.2">
      <c r="A2332" s="374"/>
      <c r="B2332" s="358"/>
      <c r="C2332" s="383"/>
      <c r="D2332" s="360"/>
      <c r="E2332" s="360"/>
      <c r="F2332" s="361"/>
      <c r="G2332" s="360"/>
      <c r="H2332" s="360"/>
      <c r="I2332" s="364"/>
      <c r="J2332" s="363"/>
      <c r="K2332" s="364"/>
      <c r="L2332" s="363"/>
      <c r="M2332" s="382"/>
      <c r="N2332" s="323"/>
      <c r="O2332" s="323"/>
      <c r="P2332" s="324"/>
    </row>
    <row r="2333" spans="1:16" x14ac:dyDescent="0.2">
      <c r="A2333" s="374"/>
      <c r="B2333" s="358"/>
      <c r="C2333" s="383"/>
      <c r="D2333" s="360"/>
      <c r="E2333" s="360"/>
      <c r="F2333" s="361"/>
      <c r="G2333" s="360"/>
      <c r="H2333" s="360"/>
      <c r="I2333" s="364"/>
      <c r="J2333" s="363"/>
      <c r="K2333" s="364"/>
      <c r="L2333" s="363"/>
      <c r="M2333" s="382"/>
      <c r="N2333" s="323"/>
      <c r="O2333" s="323"/>
      <c r="P2333" s="324"/>
    </row>
    <row r="2334" spans="1:16" x14ac:dyDescent="0.2">
      <c r="A2334" s="374"/>
      <c r="B2334" s="358"/>
      <c r="C2334" s="383"/>
      <c r="D2334" s="360"/>
      <c r="E2334" s="360"/>
      <c r="F2334" s="361"/>
      <c r="G2334" s="360"/>
      <c r="H2334" s="360"/>
      <c r="I2334" s="364"/>
      <c r="J2334" s="363"/>
      <c r="K2334" s="364"/>
      <c r="L2334" s="363"/>
      <c r="M2334" s="382"/>
      <c r="N2334" s="323"/>
      <c r="O2334" s="323"/>
      <c r="P2334" s="324"/>
    </row>
    <row r="2335" spans="1:16" x14ac:dyDescent="0.2">
      <c r="A2335" s="374"/>
      <c r="B2335" s="358"/>
      <c r="C2335" s="383"/>
      <c r="D2335" s="360"/>
      <c r="E2335" s="360"/>
      <c r="F2335" s="361"/>
      <c r="G2335" s="360"/>
      <c r="H2335" s="360"/>
      <c r="I2335" s="364"/>
      <c r="J2335" s="363"/>
      <c r="K2335" s="364"/>
      <c r="L2335" s="363"/>
      <c r="M2335" s="382"/>
      <c r="N2335" s="323"/>
      <c r="O2335" s="323"/>
      <c r="P2335" s="324"/>
    </row>
    <row r="2336" spans="1:16" x14ac:dyDescent="0.2">
      <c r="A2336" s="374"/>
      <c r="B2336" s="358"/>
      <c r="C2336" s="383"/>
      <c r="D2336" s="360"/>
      <c r="E2336" s="360"/>
      <c r="F2336" s="361"/>
      <c r="G2336" s="360"/>
      <c r="H2336" s="360"/>
      <c r="I2336" s="364"/>
      <c r="J2336" s="363"/>
      <c r="K2336" s="364"/>
      <c r="L2336" s="363"/>
      <c r="M2336" s="382"/>
      <c r="N2336" s="323"/>
      <c r="O2336" s="323"/>
      <c r="P2336" s="324"/>
    </row>
    <row r="2337" spans="1:16" x14ac:dyDescent="0.2">
      <c r="A2337" s="374"/>
      <c r="B2337" s="358"/>
      <c r="C2337" s="383"/>
      <c r="D2337" s="360"/>
      <c r="E2337" s="360"/>
      <c r="F2337" s="361"/>
      <c r="G2337" s="360"/>
      <c r="H2337" s="360"/>
      <c r="I2337" s="364"/>
      <c r="J2337" s="363"/>
      <c r="K2337" s="364"/>
      <c r="L2337" s="363"/>
      <c r="M2337" s="382"/>
      <c r="N2337" s="323"/>
      <c r="O2337" s="323"/>
      <c r="P2337" s="324"/>
    </row>
    <row r="2338" spans="1:16" x14ac:dyDescent="0.2">
      <c r="A2338" s="374"/>
      <c r="B2338" s="358"/>
      <c r="C2338" s="383"/>
      <c r="D2338" s="360"/>
      <c r="E2338" s="360"/>
      <c r="F2338" s="361"/>
      <c r="G2338" s="360"/>
      <c r="H2338" s="360"/>
      <c r="I2338" s="364"/>
      <c r="J2338" s="363"/>
      <c r="K2338" s="364"/>
      <c r="L2338" s="363"/>
      <c r="M2338" s="382"/>
      <c r="N2338" s="323"/>
      <c r="O2338" s="323"/>
      <c r="P2338" s="324"/>
    </row>
    <row r="2339" spans="1:16" x14ac:dyDescent="0.2">
      <c r="A2339" s="374"/>
      <c r="B2339" s="358"/>
      <c r="C2339" s="383"/>
      <c r="D2339" s="360"/>
      <c r="E2339" s="360"/>
      <c r="F2339" s="361"/>
      <c r="G2339" s="360"/>
      <c r="H2339" s="360"/>
      <c r="I2339" s="364"/>
      <c r="J2339" s="363"/>
      <c r="K2339" s="364"/>
      <c r="L2339" s="363"/>
      <c r="M2339" s="382"/>
      <c r="N2339" s="323"/>
      <c r="O2339" s="323"/>
      <c r="P2339" s="324"/>
    </row>
    <row r="2340" spans="1:16" x14ac:dyDescent="0.2">
      <c r="A2340" s="374"/>
      <c r="B2340" s="358"/>
      <c r="C2340" s="383"/>
      <c r="D2340" s="360"/>
      <c r="E2340" s="360"/>
      <c r="F2340" s="361"/>
      <c r="G2340" s="360"/>
      <c r="H2340" s="360"/>
      <c r="I2340" s="364"/>
      <c r="J2340" s="363"/>
      <c r="K2340" s="364"/>
      <c r="L2340" s="363"/>
      <c r="M2340" s="382"/>
      <c r="N2340" s="323"/>
      <c r="O2340" s="323"/>
      <c r="P2340" s="324"/>
    </row>
    <row r="2341" spans="1:16" x14ac:dyDescent="0.2">
      <c r="A2341" s="374"/>
      <c r="B2341" s="358"/>
      <c r="C2341" s="383"/>
      <c r="D2341" s="360"/>
      <c r="E2341" s="360"/>
      <c r="F2341" s="361"/>
      <c r="G2341" s="360"/>
      <c r="H2341" s="360"/>
      <c r="I2341" s="364"/>
      <c r="J2341" s="363"/>
      <c r="K2341" s="364"/>
      <c r="L2341" s="363"/>
      <c r="M2341" s="382"/>
      <c r="N2341" s="323"/>
      <c r="O2341" s="323"/>
      <c r="P2341" s="324"/>
    </row>
    <row r="2342" spans="1:16" x14ac:dyDescent="0.2">
      <c r="A2342" s="374"/>
      <c r="B2342" s="358"/>
      <c r="C2342" s="383"/>
      <c r="D2342" s="360"/>
      <c r="E2342" s="360"/>
      <c r="F2342" s="361"/>
      <c r="G2342" s="360"/>
      <c r="H2342" s="360"/>
      <c r="I2342" s="364"/>
      <c r="J2342" s="363"/>
      <c r="K2342" s="364"/>
      <c r="L2342" s="363"/>
      <c r="M2342" s="382"/>
      <c r="N2342" s="323"/>
      <c r="O2342" s="323"/>
      <c r="P2342" s="324"/>
    </row>
    <row r="2343" spans="1:16" x14ac:dyDescent="0.2">
      <c r="A2343" s="374"/>
      <c r="B2343" s="358"/>
      <c r="C2343" s="383"/>
      <c r="D2343" s="360"/>
      <c r="E2343" s="360"/>
      <c r="F2343" s="361"/>
      <c r="G2343" s="360"/>
      <c r="H2343" s="360"/>
      <c r="I2343" s="364"/>
      <c r="J2343" s="363"/>
      <c r="K2343" s="364"/>
      <c r="L2343" s="363"/>
      <c r="M2343" s="382"/>
      <c r="N2343" s="323"/>
      <c r="O2343" s="323"/>
      <c r="P2343" s="324"/>
    </row>
    <row r="2344" spans="1:16" x14ac:dyDescent="0.2">
      <c r="A2344" s="374"/>
      <c r="B2344" s="358"/>
      <c r="C2344" s="383"/>
      <c r="D2344" s="360"/>
      <c r="E2344" s="360"/>
      <c r="F2344" s="361"/>
      <c r="G2344" s="360"/>
      <c r="H2344" s="360"/>
      <c r="I2344" s="364"/>
      <c r="J2344" s="363"/>
      <c r="K2344" s="364"/>
      <c r="L2344" s="363"/>
      <c r="M2344" s="382"/>
      <c r="N2344" s="323"/>
      <c r="O2344" s="323"/>
      <c r="P2344" s="324"/>
    </row>
    <row r="2345" spans="1:16" x14ac:dyDescent="0.2">
      <c r="A2345" s="374"/>
      <c r="B2345" s="358"/>
      <c r="C2345" s="383"/>
      <c r="D2345" s="360"/>
      <c r="E2345" s="360"/>
      <c r="F2345" s="361"/>
      <c r="G2345" s="360"/>
      <c r="H2345" s="360"/>
      <c r="I2345" s="364"/>
      <c r="J2345" s="363"/>
      <c r="K2345" s="364"/>
      <c r="L2345" s="363"/>
      <c r="M2345" s="382"/>
      <c r="N2345" s="323"/>
      <c r="O2345" s="323"/>
      <c r="P2345" s="324"/>
    </row>
    <row r="2346" spans="1:16" x14ac:dyDescent="0.2">
      <c r="A2346" s="374"/>
      <c r="B2346" s="358"/>
      <c r="C2346" s="383"/>
      <c r="D2346" s="360"/>
      <c r="E2346" s="360"/>
      <c r="F2346" s="361"/>
      <c r="G2346" s="360"/>
      <c r="H2346" s="360"/>
      <c r="I2346" s="364"/>
      <c r="J2346" s="363"/>
      <c r="K2346" s="364"/>
      <c r="L2346" s="363"/>
      <c r="M2346" s="382"/>
      <c r="N2346" s="323"/>
      <c r="O2346" s="323"/>
      <c r="P2346" s="324"/>
    </row>
    <row r="2347" spans="1:16" x14ac:dyDescent="0.2">
      <c r="A2347" s="374"/>
      <c r="B2347" s="358"/>
      <c r="C2347" s="383"/>
      <c r="D2347" s="360"/>
      <c r="E2347" s="360"/>
      <c r="F2347" s="361"/>
      <c r="G2347" s="360"/>
      <c r="H2347" s="360"/>
      <c r="I2347" s="364"/>
      <c r="J2347" s="363"/>
      <c r="K2347" s="364"/>
      <c r="L2347" s="363"/>
      <c r="M2347" s="382"/>
      <c r="N2347" s="323"/>
      <c r="O2347" s="323"/>
      <c r="P2347" s="324"/>
    </row>
    <row r="2348" spans="1:16" x14ac:dyDescent="0.2">
      <c r="A2348" s="374"/>
      <c r="B2348" s="358"/>
      <c r="C2348" s="383"/>
      <c r="D2348" s="360"/>
      <c r="E2348" s="360"/>
      <c r="F2348" s="361"/>
      <c r="G2348" s="360"/>
      <c r="H2348" s="360"/>
      <c r="I2348" s="364"/>
      <c r="J2348" s="363"/>
      <c r="K2348" s="364"/>
      <c r="L2348" s="363"/>
      <c r="M2348" s="382"/>
      <c r="N2348" s="323"/>
      <c r="O2348" s="323"/>
      <c r="P2348" s="324"/>
    </row>
    <row r="2349" spans="1:16" x14ac:dyDescent="0.2">
      <c r="A2349" s="374"/>
      <c r="B2349" s="358"/>
      <c r="C2349" s="383"/>
      <c r="D2349" s="360"/>
      <c r="E2349" s="360"/>
      <c r="F2349" s="361"/>
      <c r="G2349" s="360"/>
      <c r="H2349" s="360"/>
      <c r="I2349" s="364"/>
      <c r="J2349" s="363"/>
      <c r="K2349" s="364"/>
      <c r="L2349" s="363"/>
      <c r="M2349" s="382"/>
      <c r="N2349" s="323"/>
      <c r="O2349" s="323"/>
      <c r="P2349" s="324"/>
    </row>
    <row r="2350" spans="1:16" x14ac:dyDescent="0.2">
      <c r="A2350" s="374"/>
      <c r="B2350" s="358"/>
      <c r="C2350" s="383"/>
      <c r="D2350" s="360"/>
      <c r="E2350" s="360"/>
      <c r="F2350" s="361"/>
      <c r="G2350" s="360"/>
      <c r="H2350" s="360"/>
      <c r="I2350" s="364"/>
      <c r="J2350" s="363"/>
      <c r="K2350" s="364"/>
      <c r="L2350" s="363"/>
      <c r="M2350" s="382"/>
      <c r="N2350" s="323"/>
      <c r="O2350" s="323"/>
      <c r="P2350" s="324"/>
    </row>
    <row r="2351" spans="1:16" x14ac:dyDescent="0.2">
      <c r="A2351" s="374"/>
      <c r="B2351" s="358"/>
      <c r="C2351" s="383"/>
      <c r="D2351" s="360"/>
      <c r="E2351" s="360"/>
      <c r="F2351" s="361"/>
      <c r="G2351" s="360"/>
      <c r="H2351" s="360"/>
      <c r="I2351" s="364"/>
      <c r="J2351" s="363"/>
      <c r="K2351" s="364"/>
      <c r="L2351" s="363"/>
      <c r="M2351" s="382"/>
      <c r="N2351" s="323"/>
      <c r="O2351" s="323"/>
      <c r="P2351" s="324"/>
    </row>
    <row r="2352" spans="1:16" x14ac:dyDescent="0.2">
      <c r="A2352" s="374"/>
      <c r="B2352" s="358"/>
      <c r="C2352" s="383"/>
      <c r="D2352" s="360"/>
      <c r="E2352" s="360"/>
      <c r="F2352" s="361"/>
      <c r="G2352" s="360"/>
      <c r="H2352" s="360"/>
      <c r="I2352" s="364"/>
      <c r="J2352" s="363"/>
      <c r="K2352" s="364"/>
      <c r="L2352" s="363"/>
      <c r="M2352" s="382"/>
      <c r="N2352" s="323"/>
      <c r="O2352" s="323"/>
      <c r="P2352" s="324"/>
    </row>
    <row r="2353" spans="1:16" x14ac:dyDescent="0.2">
      <c r="A2353" s="374"/>
      <c r="B2353" s="358"/>
      <c r="C2353" s="383"/>
      <c r="D2353" s="360"/>
      <c r="E2353" s="360"/>
      <c r="F2353" s="361"/>
      <c r="G2353" s="360"/>
      <c r="H2353" s="360"/>
      <c r="I2353" s="364"/>
      <c r="J2353" s="363"/>
      <c r="K2353" s="364"/>
      <c r="L2353" s="363"/>
      <c r="M2353" s="382"/>
      <c r="N2353" s="323"/>
      <c r="O2353" s="323"/>
      <c r="P2353" s="324"/>
    </row>
    <row r="2354" spans="1:16" x14ac:dyDescent="0.2">
      <c r="A2354" s="374"/>
      <c r="B2354" s="358"/>
      <c r="C2354" s="383"/>
      <c r="D2354" s="360"/>
      <c r="E2354" s="360"/>
      <c r="F2354" s="361"/>
      <c r="G2354" s="360"/>
      <c r="H2354" s="360"/>
      <c r="I2354" s="364"/>
      <c r="J2354" s="363"/>
      <c r="K2354" s="364"/>
      <c r="L2354" s="363"/>
      <c r="M2354" s="382"/>
      <c r="N2354" s="323"/>
      <c r="O2354" s="323"/>
      <c r="P2354" s="324"/>
    </row>
    <row r="2355" spans="1:16" x14ac:dyDescent="0.2">
      <c r="A2355" s="374"/>
      <c r="B2355" s="358"/>
      <c r="C2355" s="383"/>
      <c r="D2355" s="360"/>
      <c r="E2355" s="360"/>
      <c r="F2355" s="361"/>
      <c r="G2355" s="360"/>
      <c r="H2355" s="360"/>
      <c r="I2355" s="364"/>
      <c r="J2355" s="363"/>
      <c r="K2355" s="364"/>
      <c r="L2355" s="363"/>
      <c r="M2355" s="382"/>
      <c r="N2355" s="323"/>
      <c r="O2355" s="323"/>
      <c r="P2355" s="324"/>
    </row>
    <row r="2356" spans="1:16" x14ac:dyDescent="0.2">
      <c r="A2356" s="374"/>
      <c r="B2356" s="358"/>
      <c r="C2356" s="383"/>
      <c r="D2356" s="360"/>
      <c r="E2356" s="360"/>
      <c r="F2356" s="361"/>
      <c r="G2356" s="360"/>
      <c r="H2356" s="360"/>
      <c r="I2356" s="364"/>
      <c r="J2356" s="363"/>
      <c r="K2356" s="364"/>
      <c r="L2356" s="363"/>
      <c r="M2356" s="382"/>
      <c r="N2356" s="323"/>
      <c r="O2356" s="323"/>
      <c r="P2356" s="324"/>
    </row>
    <row r="2357" spans="1:16" x14ac:dyDescent="0.2">
      <c r="A2357" s="374"/>
      <c r="B2357" s="358"/>
      <c r="C2357" s="383"/>
      <c r="D2357" s="360"/>
      <c r="E2357" s="360"/>
      <c r="F2357" s="361"/>
      <c r="G2357" s="360"/>
      <c r="H2357" s="360"/>
      <c r="I2357" s="364"/>
      <c r="J2357" s="363"/>
      <c r="K2357" s="364"/>
      <c r="L2357" s="363"/>
      <c r="M2357" s="382"/>
      <c r="N2357" s="323"/>
      <c r="O2357" s="323"/>
      <c r="P2357" s="324"/>
    </row>
    <row r="2358" spans="1:16" x14ac:dyDescent="0.2">
      <c r="A2358" s="374"/>
      <c r="B2358" s="358"/>
      <c r="C2358" s="383"/>
      <c r="D2358" s="360"/>
      <c r="E2358" s="360"/>
      <c r="F2358" s="361"/>
      <c r="G2358" s="360"/>
      <c r="H2358" s="360"/>
      <c r="I2358" s="364"/>
      <c r="J2358" s="363"/>
      <c r="K2358" s="364"/>
      <c r="L2358" s="363"/>
      <c r="M2358" s="382"/>
      <c r="N2358" s="323"/>
      <c r="O2358" s="323"/>
      <c r="P2358" s="324"/>
    </row>
    <row r="2359" spans="1:16" x14ac:dyDescent="0.2">
      <c r="A2359" s="374"/>
      <c r="B2359" s="358"/>
      <c r="C2359" s="383"/>
      <c r="D2359" s="360"/>
      <c r="E2359" s="360"/>
      <c r="F2359" s="361"/>
      <c r="G2359" s="360"/>
      <c r="H2359" s="360"/>
      <c r="I2359" s="364"/>
      <c r="J2359" s="363"/>
      <c r="K2359" s="364"/>
      <c r="L2359" s="363"/>
      <c r="M2359" s="382"/>
      <c r="N2359" s="323"/>
      <c r="O2359" s="323"/>
      <c r="P2359" s="324"/>
    </row>
    <row r="2360" spans="1:16" x14ac:dyDescent="0.2">
      <c r="A2360" s="374"/>
      <c r="B2360" s="358"/>
      <c r="C2360" s="383"/>
      <c r="D2360" s="360"/>
      <c r="E2360" s="360"/>
      <c r="F2360" s="361"/>
      <c r="G2360" s="360"/>
      <c r="H2360" s="360"/>
      <c r="I2360" s="364"/>
      <c r="J2360" s="363"/>
      <c r="K2360" s="364"/>
      <c r="L2360" s="363"/>
      <c r="M2360" s="382"/>
      <c r="N2360" s="323"/>
      <c r="O2360" s="323"/>
      <c r="P2360" s="324"/>
    </row>
    <row r="2361" spans="1:16" x14ac:dyDescent="0.2">
      <c r="A2361" s="374"/>
      <c r="B2361" s="358"/>
      <c r="C2361" s="383"/>
      <c r="D2361" s="360"/>
      <c r="E2361" s="360"/>
      <c r="F2361" s="361"/>
      <c r="G2361" s="360"/>
      <c r="H2361" s="360"/>
      <c r="I2361" s="364"/>
      <c r="J2361" s="363"/>
      <c r="K2361" s="364"/>
      <c r="L2361" s="363"/>
      <c r="M2361" s="382"/>
      <c r="N2361" s="323"/>
      <c r="O2361" s="323"/>
      <c r="P2361" s="324"/>
    </row>
    <row r="2362" spans="1:16" x14ac:dyDescent="0.2">
      <c r="A2362" s="374"/>
      <c r="B2362" s="358"/>
      <c r="C2362" s="383"/>
      <c r="D2362" s="360"/>
      <c r="E2362" s="360"/>
      <c r="F2362" s="361"/>
      <c r="G2362" s="360"/>
      <c r="H2362" s="360"/>
      <c r="I2362" s="364"/>
      <c r="J2362" s="363"/>
      <c r="K2362" s="364"/>
      <c r="L2362" s="363"/>
      <c r="M2362" s="382"/>
      <c r="N2362" s="323"/>
      <c r="O2362" s="323"/>
      <c r="P2362" s="324"/>
    </row>
    <row r="2363" spans="1:16" x14ac:dyDescent="0.2">
      <c r="A2363" s="374"/>
      <c r="B2363" s="358"/>
      <c r="C2363" s="383"/>
      <c r="D2363" s="360"/>
      <c r="E2363" s="360"/>
      <c r="F2363" s="361"/>
      <c r="G2363" s="360"/>
      <c r="H2363" s="360"/>
      <c r="I2363" s="364"/>
      <c r="J2363" s="363"/>
      <c r="K2363" s="364"/>
      <c r="L2363" s="363"/>
      <c r="M2363" s="382"/>
      <c r="N2363" s="323"/>
      <c r="O2363" s="323"/>
      <c r="P2363" s="324"/>
    </row>
    <row r="2364" spans="1:16" x14ac:dyDescent="0.2">
      <c r="A2364" s="374"/>
      <c r="B2364" s="358"/>
      <c r="C2364" s="383"/>
      <c r="D2364" s="360"/>
      <c r="E2364" s="360"/>
      <c r="F2364" s="361"/>
      <c r="G2364" s="360"/>
      <c r="H2364" s="360"/>
      <c r="I2364" s="364"/>
      <c r="J2364" s="363"/>
      <c r="K2364" s="364"/>
      <c r="L2364" s="363"/>
      <c r="M2364" s="382"/>
      <c r="N2364" s="323"/>
      <c r="O2364" s="323"/>
      <c r="P2364" s="324"/>
    </row>
    <row r="2365" spans="1:16" x14ac:dyDescent="0.2">
      <c r="A2365" s="374"/>
      <c r="B2365" s="358"/>
      <c r="C2365" s="383"/>
      <c r="D2365" s="360"/>
      <c r="E2365" s="360"/>
      <c r="F2365" s="361"/>
      <c r="G2365" s="360"/>
      <c r="H2365" s="360"/>
      <c r="I2365" s="364"/>
      <c r="J2365" s="363"/>
      <c r="K2365" s="364"/>
      <c r="L2365" s="363"/>
      <c r="M2365" s="382"/>
      <c r="N2365" s="323"/>
      <c r="O2365" s="323"/>
      <c r="P2365" s="324"/>
    </row>
    <row r="2366" spans="1:16" x14ac:dyDescent="0.2">
      <c r="A2366" s="374"/>
      <c r="B2366" s="358"/>
      <c r="C2366" s="383"/>
      <c r="D2366" s="360"/>
      <c r="E2366" s="360"/>
      <c r="F2366" s="361"/>
      <c r="G2366" s="360"/>
      <c r="H2366" s="360"/>
      <c r="I2366" s="364"/>
      <c r="J2366" s="363"/>
      <c r="K2366" s="364"/>
      <c r="L2366" s="363"/>
      <c r="M2366" s="382"/>
      <c r="N2366" s="323"/>
      <c r="O2366" s="323"/>
      <c r="P2366" s="324"/>
    </row>
    <row r="2367" spans="1:16" x14ac:dyDescent="0.2">
      <c r="A2367" s="374"/>
      <c r="B2367" s="358"/>
      <c r="C2367" s="383"/>
      <c r="D2367" s="360"/>
      <c r="E2367" s="360"/>
      <c r="F2367" s="361"/>
      <c r="G2367" s="360"/>
      <c r="H2367" s="360"/>
      <c r="I2367" s="364"/>
      <c r="J2367" s="363"/>
      <c r="K2367" s="364"/>
      <c r="L2367" s="363"/>
      <c r="M2367" s="382"/>
      <c r="N2367" s="323"/>
      <c r="O2367" s="323"/>
      <c r="P2367" s="324"/>
    </row>
    <row r="2368" spans="1:16" x14ac:dyDescent="0.2">
      <c r="A2368" s="374"/>
      <c r="B2368" s="358"/>
      <c r="C2368" s="383"/>
      <c r="D2368" s="360"/>
      <c r="E2368" s="360"/>
      <c r="F2368" s="361"/>
      <c r="G2368" s="360"/>
      <c r="H2368" s="360"/>
      <c r="I2368" s="364"/>
      <c r="J2368" s="363"/>
      <c r="K2368" s="364"/>
      <c r="L2368" s="363"/>
      <c r="M2368" s="382"/>
      <c r="N2368" s="323"/>
      <c r="O2368" s="323"/>
      <c r="P2368" s="324"/>
    </row>
    <row r="2369" spans="1:16" x14ac:dyDescent="0.2">
      <c r="A2369" s="374"/>
      <c r="B2369" s="358"/>
      <c r="C2369" s="383"/>
      <c r="D2369" s="360"/>
      <c r="E2369" s="360"/>
      <c r="F2369" s="361"/>
      <c r="G2369" s="360"/>
      <c r="H2369" s="360"/>
      <c r="I2369" s="364"/>
      <c r="J2369" s="363"/>
      <c r="K2369" s="364"/>
      <c r="L2369" s="363"/>
      <c r="M2369" s="382"/>
      <c r="N2369" s="323"/>
      <c r="O2369" s="323"/>
      <c r="P2369" s="324"/>
    </row>
    <row r="2370" spans="1:16" x14ac:dyDescent="0.2">
      <c r="A2370" s="374"/>
      <c r="B2370" s="358"/>
      <c r="C2370" s="383"/>
      <c r="D2370" s="360"/>
      <c r="E2370" s="360"/>
      <c r="F2370" s="361"/>
      <c r="G2370" s="360"/>
      <c r="H2370" s="360"/>
      <c r="I2370" s="364"/>
      <c r="J2370" s="363"/>
      <c r="K2370" s="364"/>
      <c r="L2370" s="363"/>
      <c r="M2370" s="382"/>
      <c r="N2370" s="323"/>
      <c r="O2370" s="323"/>
      <c r="P2370" s="324"/>
    </row>
    <row r="2371" spans="1:16" x14ac:dyDescent="0.2">
      <c r="A2371" s="374"/>
      <c r="B2371" s="358"/>
      <c r="C2371" s="383"/>
      <c r="D2371" s="360"/>
      <c r="E2371" s="360"/>
      <c r="F2371" s="361"/>
      <c r="G2371" s="360"/>
      <c r="H2371" s="360"/>
      <c r="I2371" s="364"/>
      <c r="J2371" s="363"/>
      <c r="K2371" s="364"/>
      <c r="L2371" s="363"/>
      <c r="M2371" s="382"/>
      <c r="N2371" s="323"/>
      <c r="O2371" s="323"/>
      <c r="P2371" s="324"/>
    </row>
    <row r="2372" spans="1:16" x14ac:dyDescent="0.2">
      <c r="A2372" s="374"/>
      <c r="B2372" s="358"/>
      <c r="C2372" s="383"/>
      <c r="D2372" s="360"/>
      <c r="E2372" s="360"/>
      <c r="F2372" s="361"/>
      <c r="G2372" s="360"/>
      <c r="H2372" s="360"/>
      <c r="I2372" s="364"/>
      <c r="J2372" s="363"/>
      <c r="K2372" s="364"/>
      <c r="L2372" s="363"/>
      <c r="M2372" s="382"/>
      <c r="N2372" s="323"/>
      <c r="O2372" s="323"/>
      <c r="P2372" s="324"/>
    </row>
    <row r="2373" spans="1:16" x14ac:dyDescent="0.2">
      <c r="A2373" s="374"/>
      <c r="B2373" s="358"/>
      <c r="C2373" s="383"/>
      <c r="D2373" s="360"/>
      <c r="E2373" s="360"/>
      <c r="F2373" s="361"/>
      <c r="G2373" s="360"/>
      <c r="H2373" s="360"/>
      <c r="I2373" s="364"/>
      <c r="J2373" s="363"/>
      <c r="K2373" s="364"/>
      <c r="L2373" s="363"/>
      <c r="M2373" s="382"/>
      <c r="N2373" s="323"/>
      <c r="O2373" s="323"/>
      <c r="P2373" s="324"/>
    </row>
    <row r="2374" spans="1:16" x14ac:dyDescent="0.2">
      <c r="A2374" s="374"/>
      <c r="B2374" s="358"/>
      <c r="C2374" s="383"/>
      <c r="D2374" s="360"/>
      <c r="E2374" s="360"/>
      <c r="F2374" s="361"/>
      <c r="G2374" s="360"/>
      <c r="H2374" s="360"/>
      <c r="I2374" s="364"/>
      <c r="J2374" s="363"/>
      <c r="K2374" s="364"/>
      <c r="L2374" s="363"/>
      <c r="M2374" s="382"/>
      <c r="N2374" s="323"/>
      <c r="O2374" s="323"/>
      <c r="P2374" s="324"/>
    </row>
    <row r="2375" spans="1:16" x14ac:dyDescent="0.2">
      <c r="A2375" s="374"/>
      <c r="B2375" s="358"/>
      <c r="C2375" s="383"/>
      <c r="D2375" s="360"/>
      <c r="E2375" s="360"/>
      <c r="F2375" s="361"/>
      <c r="G2375" s="360"/>
      <c r="H2375" s="360"/>
      <c r="I2375" s="364"/>
      <c r="J2375" s="363"/>
      <c r="K2375" s="364"/>
      <c r="L2375" s="363"/>
      <c r="M2375" s="382"/>
      <c r="N2375" s="323"/>
      <c r="O2375" s="323"/>
      <c r="P2375" s="324"/>
    </row>
    <row r="2376" spans="1:16" x14ac:dyDescent="0.2">
      <c r="A2376" s="374"/>
      <c r="B2376" s="358"/>
      <c r="C2376" s="383"/>
      <c r="D2376" s="360"/>
      <c r="E2376" s="360"/>
      <c r="F2376" s="361"/>
      <c r="G2376" s="360"/>
      <c r="H2376" s="360"/>
      <c r="I2376" s="364"/>
      <c r="J2376" s="363"/>
      <c r="K2376" s="364"/>
      <c r="L2376" s="363"/>
      <c r="M2376" s="382"/>
      <c r="N2376" s="323"/>
      <c r="O2376" s="323"/>
      <c r="P2376" s="324"/>
    </row>
    <row r="2377" spans="1:16" x14ac:dyDescent="0.2">
      <c r="A2377" s="374"/>
      <c r="B2377" s="358"/>
      <c r="C2377" s="383"/>
      <c r="D2377" s="360"/>
      <c r="E2377" s="360"/>
      <c r="F2377" s="361"/>
      <c r="G2377" s="360"/>
      <c r="H2377" s="360"/>
      <c r="I2377" s="364"/>
      <c r="J2377" s="363"/>
      <c r="K2377" s="364"/>
      <c r="L2377" s="363"/>
      <c r="M2377" s="382"/>
      <c r="N2377" s="323"/>
      <c r="O2377" s="323"/>
      <c r="P2377" s="324"/>
    </row>
    <row r="2378" spans="1:16" x14ac:dyDescent="0.2">
      <c r="A2378" s="374"/>
      <c r="B2378" s="358"/>
      <c r="C2378" s="383"/>
      <c r="D2378" s="360"/>
      <c r="E2378" s="360"/>
      <c r="F2378" s="361"/>
      <c r="G2378" s="360"/>
      <c r="H2378" s="360"/>
      <c r="I2378" s="364"/>
      <c r="J2378" s="363"/>
      <c r="K2378" s="364"/>
      <c r="L2378" s="363"/>
      <c r="M2378" s="382"/>
      <c r="N2378" s="323"/>
      <c r="O2378" s="323"/>
      <c r="P2378" s="324"/>
    </row>
    <row r="2379" spans="1:16" x14ac:dyDescent="0.2">
      <c r="A2379" s="374"/>
      <c r="B2379" s="358"/>
      <c r="C2379" s="383"/>
      <c r="D2379" s="360"/>
      <c r="E2379" s="360"/>
      <c r="F2379" s="361"/>
      <c r="G2379" s="360"/>
      <c r="H2379" s="360"/>
      <c r="I2379" s="364"/>
      <c r="J2379" s="363"/>
      <c r="K2379" s="364"/>
      <c r="L2379" s="363"/>
      <c r="M2379" s="382"/>
      <c r="N2379" s="323"/>
      <c r="O2379" s="323"/>
      <c r="P2379" s="324"/>
    </row>
    <row r="2380" spans="1:16" x14ac:dyDescent="0.2">
      <c r="A2380" s="374"/>
      <c r="B2380" s="358"/>
      <c r="C2380" s="383"/>
      <c r="D2380" s="360"/>
      <c r="E2380" s="360"/>
      <c r="F2380" s="361"/>
      <c r="G2380" s="360"/>
      <c r="H2380" s="360"/>
      <c r="I2380" s="364"/>
      <c r="J2380" s="363"/>
      <c r="K2380" s="364"/>
      <c r="L2380" s="363"/>
      <c r="M2380" s="382"/>
      <c r="N2380" s="323"/>
      <c r="O2380" s="323"/>
      <c r="P2380" s="324"/>
    </row>
    <row r="2381" spans="1:16" x14ac:dyDescent="0.2">
      <c r="A2381" s="374"/>
      <c r="B2381" s="358"/>
      <c r="C2381" s="383"/>
      <c r="D2381" s="360"/>
      <c r="E2381" s="360"/>
      <c r="F2381" s="361"/>
      <c r="G2381" s="360"/>
      <c r="H2381" s="360"/>
      <c r="I2381" s="364"/>
      <c r="J2381" s="363"/>
      <c r="K2381" s="364"/>
      <c r="L2381" s="363"/>
      <c r="M2381" s="382"/>
      <c r="N2381" s="323"/>
      <c r="O2381" s="323"/>
      <c r="P2381" s="324"/>
    </row>
    <row r="2382" spans="1:16" x14ac:dyDescent="0.2">
      <c r="A2382" s="374"/>
      <c r="B2382" s="358"/>
      <c r="C2382" s="383"/>
      <c r="D2382" s="360"/>
      <c r="E2382" s="360"/>
      <c r="F2382" s="361"/>
      <c r="G2382" s="360"/>
      <c r="H2382" s="360"/>
      <c r="I2382" s="364"/>
      <c r="J2382" s="363"/>
      <c r="K2382" s="364"/>
      <c r="L2382" s="363"/>
      <c r="M2382" s="382"/>
      <c r="N2382" s="323"/>
      <c r="O2382" s="323"/>
      <c r="P2382" s="324"/>
    </row>
    <row r="2383" spans="1:16" x14ac:dyDescent="0.2">
      <c r="A2383" s="374"/>
      <c r="B2383" s="358"/>
      <c r="C2383" s="383"/>
      <c r="D2383" s="360"/>
      <c r="E2383" s="360"/>
      <c r="F2383" s="361"/>
      <c r="G2383" s="360"/>
      <c r="H2383" s="360"/>
      <c r="I2383" s="364"/>
      <c r="J2383" s="363"/>
      <c r="K2383" s="364"/>
      <c r="L2383" s="363"/>
      <c r="M2383" s="382"/>
      <c r="N2383" s="323"/>
      <c r="O2383" s="323"/>
      <c r="P2383" s="324"/>
    </row>
    <row r="2384" spans="1:16" x14ac:dyDescent="0.2">
      <c r="A2384" s="374"/>
      <c r="B2384" s="358"/>
      <c r="C2384" s="383"/>
      <c r="D2384" s="360"/>
      <c r="E2384" s="360"/>
      <c r="F2384" s="361"/>
      <c r="G2384" s="360"/>
      <c r="H2384" s="360"/>
      <c r="I2384" s="364"/>
      <c r="J2384" s="363"/>
      <c r="K2384" s="364"/>
      <c r="L2384" s="363"/>
      <c r="M2384" s="382"/>
      <c r="N2384" s="323"/>
      <c r="O2384" s="323"/>
      <c r="P2384" s="324"/>
    </row>
    <row r="2385" spans="1:16" x14ac:dyDescent="0.2">
      <c r="A2385" s="374"/>
      <c r="B2385" s="358"/>
      <c r="C2385" s="383"/>
      <c r="D2385" s="360"/>
      <c r="E2385" s="360"/>
      <c r="F2385" s="361"/>
      <c r="G2385" s="360"/>
      <c r="H2385" s="360"/>
      <c r="I2385" s="364"/>
      <c r="J2385" s="363"/>
      <c r="K2385" s="364"/>
      <c r="L2385" s="363"/>
      <c r="M2385" s="382"/>
      <c r="N2385" s="323"/>
      <c r="O2385" s="323"/>
      <c r="P2385" s="324"/>
    </row>
    <row r="2386" spans="1:16" x14ac:dyDescent="0.2">
      <c r="A2386" s="374"/>
      <c r="B2386" s="358"/>
      <c r="C2386" s="383"/>
      <c r="D2386" s="360"/>
      <c r="E2386" s="360"/>
      <c r="F2386" s="361"/>
      <c r="G2386" s="360"/>
      <c r="H2386" s="360"/>
      <c r="I2386" s="364"/>
      <c r="J2386" s="363"/>
      <c r="K2386" s="364"/>
      <c r="L2386" s="363"/>
      <c r="M2386" s="382"/>
      <c r="N2386" s="323"/>
      <c r="O2386" s="323"/>
      <c r="P2386" s="324"/>
    </row>
    <row r="2387" spans="1:16" x14ac:dyDescent="0.2">
      <c r="A2387" s="374"/>
      <c r="B2387" s="358"/>
      <c r="C2387" s="383"/>
      <c r="D2387" s="360"/>
      <c r="E2387" s="360"/>
      <c r="F2387" s="361"/>
      <c r="G2387" s="360"/>
      <c r="H2387" s="360"/>
      <c r="I2387" s="364"/>
      <c r="J2387" s="363"/>
      <c r="K2387" s="364"/>
      <c r="L2387" s="363"/>
      <c r="M2387" s="382"/>
      <c r="N2387" s="323"/>
      <c r="O2387" s="323"/>
      <c r="P2387" s="324"/>
    </row>
    <row r="2388" spans="1:16" x14ac:dyDescent="0.2">
      <c r="A2388" s="374"/>
      <c r="B2388" s="358"/>
      <c r="C2388" s="383"/>
      <c r="D2388" s="360"/>
      <c r="E2388" s="360"/>
      <c r="F2388" s="361"/>
      <c r="G2388" s="360"/>
      <c r="H2388" s="360"/>
      <c r="I2388" s="364"/>
      <c r="J2388" s="363"/>
      <c r="K2388" s="364"/>
      <c r="L2388" s="363"/>
      <c r="M2388" s="382"/>
      <c r="N2388" s="323"/>
      <c r="O2388" s="323"/>
      <c r="P2388" s="324"/>
    </row>
    <row r="2389" spans="1:16" x14ac:dyDescent="0.2">
      <c r="A2389" s="374"/>
      <c r="B2389" s="358"/>
      <c r="C2389" s="383"/>
      <c r="D2389" s="360"/>
      <c r="E2389" s="360"/>
      <c r="F2389" s="361"/>
      <c r="G2389" s="360"/>
      <c r="H2389" s="360"/>
      <c r="I2389" s="364"/>
      <c r="J2389" s="363"/>
      <c r="K2389" s="364"/>
      <c r="L2389" s="363"/>
      <c r="M2389" s="382"/>
      <c r="N2389" s="323"/>
      <c r="O2389" s="323"/>
      <c r="P2389" s="324"/>
    </row>
    <row r="2390" spans="1:16" x14ac:dyDescent="0.2">
      <c r="A2390" s="374"/>
      <c r="B2390" s="358"/>
      <c r="C2390" s="383"/>
      <c r="D2390" s="360"/>
      <c r="E2390" s="360"/>
      <c r="F2390" s="361"/>
      <c r="G2390" s="360"/>
      <c r="H2390" s="360"/>
      <c r="I2390" s="364"/>
      <c r="J2390" s="363"/>
      <c r="K2390" s="364"/>
      <c r="L2390" s="363"/>
      <c r="M2390" s="382"/>
      <c r="N2390" s="323"/>
      <c r="O2390" s="323"/>
      <c r="P2390" s="324"/>
    </row>
    <row r="2391" spans="1:16" x14ac:dyDescent="0.2">
      <c r="A2391" s="374"/>
      <c r="B2391" s="358"/>
      <c r="C2391" s="383"/>
      <c r="D2391" s="360"/>
      <c r="E2391" s="360"/>
      <c r="F2391" s="361"/>
      <c r="G2391" s="360"/>
      <c r="H2391" s="360"/>
      <c r="I2391" s="364"/>
      <c r="J2391" s="363"/>
      <c r="K2391" s="364"/>
      <c r="L2391" s="363"/>
      <c r="M2391" s="382"/>
      <c r="N2391" s="323"/>
      <c r="O2391" s="323"/>
      <c r="P2391" s="324"/>
    </row>
    <row r="2392" spans="1:16" x14ac:dyDescent="0.2">
      <c r="A2392" s="374"/>
      <c r="B2392" s="358"/>
      <c r="C2392" s="383"/>
      <c r="D2392" s="360"/>
      <c r="E2392" s="360"/>
      <c r="F2392" s="361"/>
      <c r="G2392" s="360"/>
      <c r="H2392" s="360"/>
      <c r="I2392" s="364"/>
      <c r="J2392" s="363"/>
      <c r="K2392" s="364"/>
      <c r="L2392" s="363"/>
      <c r="M2392" s="382"/>
      <c r="N2392" s="323"/>
      <c r="O2392" s="323"/>
      <c r="P2392" s="324"/>
    </row>
    <row r="2393" spans="1:16" x14ac:dyDescent="0.2">
      <c r="A2393" s="374"/>
      <c r="B2393" s="358"/>
      <c r="C2393" s="383"/>
      <c r="D2393" s="360"/>
      <c r="E2393" s="360"/>
      <c r="F2393" s="361"/>
      <c r="G2393" s="360"/>
      <c r="H2393" s="360"/>
      <c r="I2393" s="364"/>
      <c r="J2393" s="363"/>
      <c r="K2393" s="364"/>
      <c r="L2393" s="363"/>
      <c r="M2393" s="382"/>
      <c r="N2393" s="323"/>
      <c r="O2393" s="323"/>
      <c r="P2393" s="324"/>
    </row>
    <row r="2394" spans="1:16" x14ac:dyDescent="0.2">
      <c r="A2394" s="374"/>
      <c r="B2394" s="358"/>
      <c r="C2394" s="383"/>
      <c r="D2394" s="360"/>
      <c r="E2394" s="360"/>
      <c r="F2394" s="361"/>
      <c r="G2394" s="360"/>
      <c r="H2394" s="360"/>
      <c r="I2394" s="364"/>
      <c r="J2394" s="363"/>
      <c r="K2394" s="364"/>
      <c r="L2394" s="363"/>
      <c r="M2394" s="382"/>
      <c r="N2394" s="323"/>
      <c r="O2394" s="323"/>
      <c r="P2394" s="324"/>
    </row>
    <row r="2395" spans="1:16" x14ac:dyDescent="0.2">
      <c r="A2395" s="374"/>
      <c r="B2395" s="358"/>
      <c r="C2395" s="383"/>
      <c r="D2395" s="360"/>
      <c r="E2395" s="360"/>
      <c r="F2395" s="361"/>
      <c r="G2395" s="360"/>
      <c r="H2395" s="360"/>
      <c r="I2395" s="364"/>
      <c r="J2395" s="363"/>
      <c r="K2395" s="364"/>
      <c r="L2395" s="363"/>
      <c r="M2395" s="382"/>
      <c r="N2395" s="323"/>
      <c r="O2395" s="323"/>
      <c r="P2395" s="324"/>
    </row>
    <row r="2396" spans="1:16" x14ac:dyDescent="0.2">
      <c r="A2396" s="374"/>
      <c r="B2396" s="358"/>
      <c r="C2396" s="383"/>
      <c r="D2396" s="360"/>
      <c r="E2396" s="360"/>
      <c r="F2396" s="361"/>
      <c r="G2396" s="360"/>
      <c r="H2396" s="360"/>
      <c r="I2396" s="364"/>
      <c r="J2396" s="363"/>
      <c r="K2396" s="364"/>
      <c r="L2396" s="363"/>
      <c r="M2396" s="382"/>
      <c r="N2396" s="323"/>
      <c r="O2396" s="323"/>
      <c r="P2396" s="324"/>
    </row>
    <row r="2397" spans="1:16" x14ac:dyDescent="0.2">
      <c r="A2397" s="374"/>
      <c r="B2397" s="358"/>
      <c r="C2397" s="383"/>
      <c r="D2397" s="360"/>
      <c r="E2397" s="360"/>
      <c r="F2397" s="361"/>
      <c r="G2397" s="360"/>
      <c r="H2397" s="360"/>
      <c r="I2397" s="364"/>
      <c r="J2397" s="363"/>
      <c r="K2397" s="364"/>
      <c r="L2397" s="363"/>
      <c r="M2397" s="382"/>
      <c r="N2397" s="323"/>
      <c r="O2397" s="323"/>
      <c r="P2397" s="324"/>
    </row>
    <row r="2398" spans="1:16" x14ac:dyDescent="0.2">
      <c r="A2398" s="374"/>
      <c r="B2398" s="358"/>
      <c r="C2398" s="383"/>
      <c r="D2398" s="360"/>
      <c r="E2398" s="360"/>
      <c r="F2398" s="361"/>
      <c r="G2398" s="360"/>
      <c r="H2398" s="360"/>
      <c r="I2398" s="364"/>
      <c r="J2398" s="363"/>
      <c r="K2398" s="364"/>
      <c r="L2398" s="363"/>
      <c r="M2398" s="382"/>
      <c r="N2398" s="323"/>
      <c r="O2398" s="323"/>
      <c r="P2398" s="324"/>
    </row>
    <row r="2399" spans="1:16" x14ac:dyDescent="0.2">
      <c r="A2399" s="374"/>
      <c r="B2399" s="358"/>
      <c r="C2399" s="383"/>
      <c r="D2399" s="360"/>
      <c r="E2399" s="360"/>
      <c r="F2399" s="361"/>
      <c r="G2399" s="360"/>
      <c r="H2399" s="360"/>
      <c r="I2399" s="364"/>
      <c r="J2399" s="363"/>
      <c r="K2399" s="364"/>
      <c r="L2399" s="363"/>
      <c r="M2399" s="382"/>
      <c r="N2399" s="323"/>
      <c r="O2399" s="323"/>
      <c r="P2399" s="324"/>
    </row>
    <row r="2400" spans="1:16" x14ac:dyDescent="0.2">
      <c r="A2400" s="374"/>
      <c r="B2400" s="358"/>
      <c r="C2400" s="383"/>
      <c r="D2400" s="360"/>
      <c r="E2400" s="360"/>
      <c r="F2400" s="361"/>
      <c r="G2400" s="360"/>
      <c r="H2400" s="360"/>
      <c r="I2400" s="364"/>
      <c r="J2400" s="363"/>
      <c r="K2400" s="364"/>
      <c r="L2400" s="363"/>
      <c r="M2400" s="382"/>
      <c r="N2400" s="323"/>
      <c r="O2400" s="323"/>
      <c r="P2400" s="324"/>
    </row>
    <row r="2401" spans="1:16" x14ac:dyDescent="0.2">
      <c r="A2401" s="374"/>
      <c r="B2401" s="358"/>
      <c r="C2401" s="383"/>
      <c r="D2401" s="360"/>
      <c r="E2401" s="360"/>
      <c r="F2401" s="361"/>
      <c r="G2401" s="360"/>
      <c r="H2401" s="360"/>
      <c r="I2401" s="364"/>
      <c r="J2401" s="363"/>
      <c r="K2401" s="364"/>
      <c r="L2401" s="363"/>
      <c r="M2401" s="382"/>
      <c r="N2401" s="323"/>
      <c r="O2401" s="323"/>
      <c r="P2401" s="324"/>
    </row>
    <row r="2402" spans="1:16" x14ac:dyDescent="0.2">
      <c r="A2402" s="374"/>
      <c r="B2402" s="358"/>
      <c r="C2402" s="383"/>
      <c r="D2402" s="360"/>
      <c r="E2402" s="360"/>
      <c r="F2402" s="361"/>
      <c r="G2402" s="360"/>
      <c r="H2402" s="360"/>
      <c r="I2402" s="364"/>
      <c r="J2402" s="363"/>
      <c r="K2402" s="364"/>
      <c r="L2402" s="363"/>
      <c r="M2402" s="382"/>
      <c r="N2402" s="323"/>
      <c r="O2402" s="323"/>
      <c r="P2402" s="324"/>
    </row>
    <row r="2403" spans="1:16" x14ac:dyDescent="0.2">
      <c r="A2403" s="374"/>
      <c r="B2403" s="358"/>
      <c r="C2403" s="383"/>
      <c r="D2403" s="360"/>
      <c r="E2403" s="360"/>
      <c r="F2403" s="361"/>
      <c r="G2403" s="360"/>
      <c r="H2403" s="360"/>
      <c r="I2403" s="364"/>
      <c r="J2403" s="363"/>
      <c r="K2403" s="364"/>
      <c r="L2403" s="363"/>
      <c r="M2403" s="382"/>
      <c r="N2403" s="323"/>
      <c r="O2403" s="323"/>
      <c r="P2403" s="324"/>
    </row>
    <row r="2404" spans="1:16" x14ac:dyDescent="0.2">
      <c r="A2404" s="374"/>
      <c r="B2404" s="358"/>
      <c r="C2404" s="383"/>
      <c r="D2404" s="360"/>
      <c r="E2404" s="360"/>
      <c r="F2404" s="361"/>
      <c r="G2404" s="360"/>
      <c r="H2404" s="360"/>
      <c r="I2404" s="364"/>
      <c r="J2404" s="363"/>
      <c r="K2404" s="364"/>
      <c r="L2404" s="363"/>
      <c r="M2404" s="382"/>
      <c r="N2404" s="323"/>
      <c r="O2404" s="323"/>
      <c r="P2404" s="324"/>
    </row>
    <row r="2405" spans="1:16" x14ac:dyDescent="0.2">
      <c r="A2405" s="374"/>
      <c r="B2405" s="358"/>
      <c r="C2405" s="383"/>
      <c r="D2405" s="360"/>
      <c r="E2405" s="360"/>
      <c r="F2405" s="361"/>
      <c r="G2405" s="360"/>
      <c r="H2405" s="360"/>
      <c r="I2405" s="364"/>
      <c r="J2405" s="363"/>
      <c r="K2405" s="364"/>
      <c r="L2405" s="363"/>
      <c r="M2405" s="382"/>
      <c r="N2405" s="323"/>
      <c r="O2405" s="323"/>
      <c r="P2405" s="324"/>
    </row>
    <row r="2406" spans="1:16" x14ac:dyDescent="0.2">
      <c r="A2406" s="374"/>
      <c r="B2406" s="358"/>
      <c r="C2406" s="383"/>
      <c r="D2406" s="360"/>
      <c r="E2406" s="360"/>
      <c r="F2406" s="361"/>
      <c r="G2406" s="360"/>
      <c r="H2406" s="360"/>
      <c r="I2406" s="364"/>
      <c r="J2406" s="363"/>
      <c r="K2406" s="364"/>
      <c r="L2406" s="363"/>
      <c r="M2406" s="382"/>
      <c r="N2406" s="323"/>
      <c r="O2406" s="323"/>
      <c r="P2406" s="324"/>
    </row>
    <row r="2407" spans="1:16" x14ac:dyDescent="0.2">
      <c r="A2407" s="374"/>
      <c r="B2407" s="358"/>
      <c r="C2407" s="383"/>
      <c r="D2407" s="360"/>
      <c r="E2407" s="360"/>
      <c r="F2407" s="361"/>
      <c r="G2407" s="360"/>
      <c r="H2407" s="360"/>
      <c r="I2407" s="364"/>
      <c r="J2407" s="363"/>
      <c r="K2407" s="364"/>
      <c r="L2407" s="363"/>
      <c r="M2407" s="382"/>
      <c r="N2407" s="323"/>
      <c r="O2407" s="323"/>
      <c r="P2407" s="324"/>
    </row>
    <row r="2408" spans="1:16" x14ac:dyDescent="0.2">
      <c r="A2408" s="374"/>
      <c r="B2408" s="358"/>
      <c r="C2408" s="383"/>
      <c r="D2408" s="360"/>
      <c r="E2408" s="360"/>
      <c r="F2408" s="361"/>
      <c r="G2408" s="360"/>
      <c r="H2408" s="360"/>
      <c r="I2408" s="364"/>
      <c r="J2408" s="363"/>
      <c r="K2408" s="364"/>
      <c r="L2408" s="363"/>
      <c r="M2408" s="382"/>
      <c r="N2408" s="323"/>
      <c r="O2408" s="323"/>
      <c r="P2408" s="324"/>
    </row>
    <row r="2409" spans="1:16" x14ac:dyDescent="0.2">
      <c r="A2409" s="374"/>
      <c r="B2409" s="358"/>
      <c r="C2409" s="383"/>
      <c r="D2409" s="360"/>
      <c r="E2409" s="360"/>
      <c r="F2409" s="361"/>
      <c r="G2409" s="360"/>
      <c r="H2409" s="360"/>
      <c r="I2409" s="364"/>
      <c r="J2409" s="363"/>
      <c r="K2409" s="364"/>
      <c r="L2409" s="363"/>
      <c r="M2409" s="382"/>
      <c r="N2409" s="323"/>
      <c r="O2409" s="323"/>
      <c r="P2409" s="324"/>
    </row>
    <row r="2410" spans="1:16" x14ac:dyDescent="0.2">
      <c r="A2410" s="374"/>
      <c r="B2410" s="358"/>
      <c r="C2410" s="383"/>
      <c r="D2410" s="360"/>
      <c r="E2410" s="360"/>
      <c r="F2410" s="361"/>
      <c r="G2410" s="360"/>
      <c r="H2410" s="360"/>
      <c r="I2410" s="364"/>
      <c r="J2410" s="363"/>
      <c r="K2410" s="364"/>
      <c r="L2410" s="363"/>
      <c r="M2410" s="382"/>
      <c r="N2410" s="323"/>
      <c r="O2410" s="323"/>
      <c r="P2410" s="324"/>
    </row>
    <row r="2411" spans="1:16" x14ac:dyDescent="0.2">
      <c r="A2411" s="374"/>
      <c r="B2411" s="358"/>
      <c r="C2411" s="383"/>
      <c r="D2411" s="360"/>
      <c r="E2411" s="360"/>
      <c r="F2411" s="361"/>
      <c r="G2411" s="360"/>
      <c r="H2411" s="360"/>
      <c r="I2411" s="364"/>
      <c r="J2411" s="363"/>
      <c r="K2411" s="364"/>
      <c r="L2411" s="363"/>
      <c r="M2411" s="382"/>
      <c r="N2411" s="323"/>
      <c r="O2411" s="323"/>
      <c r="P2411" s="324"/>
    </row>
    <row r="2412" spans="1:16" x14ac:dyDescent="0.2">
      <c r="A2412" s="374"/>
      <c r="B2412" s="358"/>
      <c r="C2412" s="383"/>
      <c r="D2412" s="360"/>
      <c r="E2412" s="360"/>
      <c r="F2412" s="361"/>
      <c r="G2412" s="360"/>
      <c r="H2412" s="360"/>
      <c r="I2412" s="364"/>
      <c r="J2412" s="363"/>
      <c r="K2412" s="364"/>
      <c r="L2412" s="363"/>
      <c r="M2412" s="382"/>
      <c r="N2412" s="323"/>
      <c r="O2412" s="323"/>
      <c r="P2412" s="324"/>
    </row>
    <row r="2413" spans="1:16" x14ac:dyDescent="0.2">
      <c r="A2413" s="374"/>
      <c r="B2413" s="358"/>
      <c r="C2413" s="383"/>
      <c r="D2413" s="360"/>
      <c r="E2413" s="360"/>
      <c r="F2413" s="361"/>
      <c r="G2413" s="360"/>
      <c r="H2413" s="360"/>
      <c r="I2413" s="364"/>
      <c r="J2413" s="363"/>
      <c r="K2413" s="364"/>
      <c r="L2413" s="363"/>
      <c r="M2413" s="382"/>
      <c r="N2413" s="323"/>
      <c r="O2413" s="323"/>
      <c r="P2413" s="324"/>
    </row>
    <row r="2414" spans="1:16" x14ac:dyDescent="0.2">
      <c r="A2414" s="374"/>
      <c r="B2414" s="358"/>
      <c r="C2414" s="383"/>
      <c r="D2414" s="360"/>
      <c r="E2414" s="360"/>
      <c r="F2414" s="361"/>
      <c r="G2414" s="360"/>
      <c r="H2414" s="360"/>
      <c r="I2414" s="364"/>
      <c r="J2414" s="363"/>
      <c r="K2414" s="364"/>
      <c r="L2414" s="363"/>
      <c r="M2414" s="382"/>
      <c r="N2414" s="323"/>
      <c r="O2414" s="323"/>
      <c r="P2414" s="324"/>
    </row>
    <row r="2415" spans="1:16" x14ac:dyDescent="0.2">
      <c r="A2415" s="374"/>
      <c r="B2415" s="358"/>
      <c r="C2415" s="383"/>
      <c r="D2415" s="360"/>
      <c r="E2415" s="360"/>
      <c r="F2415" s="361"/>
      <c r="G2415" s="360"/>
      <c r="H2415" s="360"/>
      <c r="I2415" s="364"/>
      <c r="J2415" s="363"/>
      <c r="K2415" s="364"/>
      <c r="L2415" s="363"/>
      <c r="M2415" s="382"/>
      <c r="N2415" s="323"/>
      <c r="O2415" s="323"/>
      <c r="P2415" s="324"/>
    </row>
    <row r="2416" spans="1:16" x14ac:dyDescent="0.2">
      <c r="A2416" s="374"/>
      <c r="B2416" s="358"/>
      <c r="C2416" s="383"/>
      <c r="D2416" s="360"/>
      <c r="E2416" s="360"/>
      <c r="F2416" s="361"/>
      <c r="G2416" s="360"/>
      <c r="H2416" s="360"/>
      <c r="I2416" s="364"/>
      <c r="J2416" s="363"/>
      <c r="K2416" s="364"/>
      <c r="L2416" s="363"/>
      <c r="M2416" s="382"/>
      <c r="N2416" s="323"/>
      <c r="O2416" s="323"/>
      <c r="P2416" s="324"/>
    </row>
    <row r="2417" spans="1:16" x14ac:dyDescent="0.2">
      <c r="A2417" s="374"/>
      <c r="B2417" s="358"/>
      <c r="C2417" s="383"/>
      <c r="D2417" s="360"/>
      <c r="E2417" s="360"/>
      <c r="F2417" s="361"/>
      <c r="G2417" s="360"/>
      <c r="H2417" s="360"/>
      <c r="I2417" s="364"/>
      <c r="J2417" s="363"/>
      <c r="K2417" s="364"/>
      <c r="L2417" s="363"/>
      <c r="M2417" s="382"/>
      <c r="N2417" s="323"/>
      <c r="O2417" s="323"/>
      <c r="P2417" s="324"/>
    </row>
    <row r="2418" spans="1:16" x14ac:dyDescent="0.2">
      <c r="A2418" s="374"/>
      <c r="B2418" s="358"/>
      <c r="C2418" s="383"/>
      <c r="D2418" s="360"/>
      <c r="E2418" s="360"/>
      <c r="F2418" s="361"/>
      <c r="G2418" s="360"/>
      <c r="H2418" s="360"/>
      <c r="I2418" s="364"/>
      <c r="J2418" s="363"/>
      <c r="K2418" s="364"/>
      <c r="L2418" s="363"/>
      <c r="M2418" s="382"/>
      <c r="N2418" s="323"/>
      <c r="O2418" s="323"/>
      <c r="P2418" s="324"/>
    </row>
    <row r="2419" spans="1:16" x14ac:dyDescent="0.2">
      <c r="A2419" s="374"/>
      <c r="B2419" s="358"/>
      <c r="C2419" s="383"/>
      <c r="D2419" s="360"/>
      <c r="E2419" s="360"/>
      <c r="F2419" s="361"/>
      <c r="G2419" s="360"/>
      <c r="H2419" s="360"/>
      <c r="I2419" s="364"/>
      <c r="J2419" s="363"/>
      <c r="K2419" s="364"/>
      <c r="L2419" s="363"/>
      <c r="M2419" s="382"/>
      <c r="N2419" s="323"/>
      <c r="O2419" s="323"/>
      <c r="P2419" s="324"/>
    </row>
    <row r="2420" spans="1:16" x14ac:dyDescent="0.2">
      <c r="A2420" s="374"/>
      <c r="B2420" s="358"/>
      <c r="C2420" s="383"/>
      <c r="D2420" s="360"/>
      <c r="E2420" s="360"/>
      <c r="F2420" s="361"/>
      <c r="G2420" s="360"/>
      <c r="H2420" s="360"/>
      <c r="I2420" s="364"/>
      <c r="J2420" s="363"/>
      <c r="K2420" s="364"/>
      <c r="L2420" s="363"/>
      <c r="M2420" s="382"/>
      <c r="N2420" s="323"/>
      <c r="O2420" s="323"/>
      <c r="P2420" s="324"/>
    </row>
    <row r="2421" spans="1:16" x14ac:dyDescent="0.2">
      <c r="A2421" s="374"/>
      <c r="B2421" s="358"/>
      <c r="C2421" s="383"/>
      <c r="D2421" s="360"/>
      <c r="E2421" s="360"/>
      <c r="F2421" s="361"/>
      <c r="G2421" s="360"/>
      <c r="H2421" s="360"/>
      <c r="I2421" s="364"/>
      <c r="J2421" s="363"/>
      <c r="K2421" s="364"/>
      <c r="L2421" s="363"/>
      <c r="M2421" s="382"/>
      <c r="N2421" s="323"/>
      <c r="O2421" s="323"/>
      <c r="P2421" s="324"/>
    </row>
    <row r="2422" spans="1:16" x14ac:dyDescent="0.2">
      <c r="A2422" s="374"/>
      <c r="B2422" s="358"/>
      <c r="C2422" s="383"/>
      <c r="D2422" s="360"/>
      <c r="E2422" s="360"/>
      <c r="F2422" s="361"/>
      <c r="G2422" s="360"/>
      <c r="H2422" s="360"/>
      <c r="I2422" s="364"/>
      <c r="J2422" s="363"/>
      <c r="K2422" s="364"/>
      <c r="L2422" s="363"/>
      <c r="M2422" s="382"/>
      <c r="N2422" s="323"/>
      <c r="O2422" s="323"/>
      <c r="P2422" s="324"/>
    </row>
    <row r="2423" spans="1:16" x14ac:dyDescent="0.2">
      <c r="A2423" s="374"/>
      <c r="B2423" s="358"/>
      <c r="C2423" s="383"/>
      <c r="D2423" s="360"/>
      <c r="E2423" s="360"/>
      <c r="F2423" s="361"/>
      <c r="G2423" s="360"/>
      <c r="H2423" s="360"/>
      <c r="I2423" s="364"/>
      <c r="J2423" s="363"/>
      <c r="K2423" s="364"/>
      <c r="L2423" s="363"/>
      <c r="M2423" s="382"/>
      <c r="N2423" s="323"/>
      <c r="O2423" s="323"/>
      <c r="P2423" s="324"/>
    </row>
    <row r="2424" spans="1:16" x14ac:dyDescent="0.2">
      <c r="A2424" s="374"/>
      <c r="B2424" s="358"/>
      <c r="C2424" s="383"/>
      <c r="D2424" s="360"/>
      <c r="E2424" s="360"/>
      <c r="F2424" s="361"/>
      <c r="G2424" s="360"/>
      <c r="H2424" s="360"/>
      <c r="I2424" s="364"/>
      <c r="J2424" s="363"/>
      <c r="K2424" s="364"/>
      <c r="L2424" s="363"/>
      <c r="M2424" s="382"/>
      <c r="N2424" s="323"/>
      <c r="O2424" s="323"/>
      <c r="P2424" s="324"/>
    </row>
    <row r="2425" spans="1:16" x14ac:dyDescent="0.2">
      <c r="A2425" s="374"/>
      <c r="B2425" s="358"/>
      <c r="C2425" s="383"/>
      <c r="D2425" s="360"/>
      <c r="E2425" s="360"/>
      <c r="F2425" s="361"/>
      <c r="G2425" s="360"/>
      <c r="H2425" s="360"/>
      <c r="I2425" s="364"/>
      <c r="J2425" s="363"/>
      <c r="K2425" s="364"/>
      <c r="L2425" s="363"/>
      <c r="M2425" s="382"/>
      <c r="N2425" s="323"/>
      <c r="O2425" s="323"/>
      <c r="P2425" s="324"/>
    </row>
    <row r="2426" spans="1:16" x14ac:dyDescent="0.2">
      <c r="A2426" s="374"/>
      <c r="B2426" s="358"/>
      <c r="C2426" s="383"/>
      <c r="D2426" s="360"/>
      <c r="E2426" s="360"/>
      <c r="F2426" s="361"/>
      <c r="G2426" s="360"/>
      <c r="H2426" s="360"/>
      <c r="I2426" s="364"/>
      <c r="J2426" s="363"/>
      <c r="K2426" s="364"/>
      <c r="L2426" s="363"/>
      <c r="M2426" s="382"/>
      <c r="N2426" s="323"/>
      <c r="O2426" s="323"/>
      <c r="P2426" s="324"/>
    </row>
    <row r="2427" spans="1:16" x14ac:dyDescent="0.2">
      <c r="A2427" s="374"/>
      <c r="B2427" s="358"/>
      <c r="C2427" s="383"/>
      <c r="D2427" s="360"/>
      <c r="E2427" s="360"/>
      <c r="F2427" s="361"/>
      <c r="G2427" s="360"/>
      <c r="H2427" s="360"/>
      <c r="I2427" s="364"/>
      <c r="J2427" s="363"/>
      <c r="K2427" s="364"/>
      <c r="L2427" s="363"/>
      <c r="M2427" s="382"/>
      <c r="N2427" s="323"/>
      <c r="O2427" s="323"/>
      <c r="P2427" s="324"/>
    </row>
    <row r="2428" spans="1:16" x14ac:dyDescent="0.2">
      <c r="A2428" s="374"/>
      <c r="B2428" s="358"/>
      <c r="C2428" s="383"/>
      <c r="D2428" s="360"/>
      <c r="E2428" s="360"/>
      <c r="F2428" s="361"/>
      <c r="G2428" s="360"/>
      <c r="H2428" s="360"/>
      <c r="I2428" s="364"/>
      <c r="J2428" s="363"/>
      <c r="K2428" s="364"/>
      <c r="L2428" s="363"/>
      <c r="M2428" s="382"/>
      <c r="N2428" s="323"/>
      <c r="O2428" s="323"/>
      <c r="P2428" s="324"/>
    </row>
    <row r="2429" spans="1:16" x14ac:dyDescent="0.2">
      <c r="A2429" s="374"/>
      <c r="B2429" s="358"/>
      <c r="C2429" s="383"/>
      <c r="D2429" s="360"/>
      <c r="E2429" s="360"/>
      <c r="F2429" s="361"/>
      <c r="G2429" s="360"/>
      <c r="H2429" s="360"/>
      <c r="I2429" s="364"/>
      <c r="J2429" s="363"/>
      <c r="K2429" s="364"/>
      <c r="L2429" s="363"/>
      <c r="M2429" s="382"/>
      <c r="N2429" s="323"/>
      <c r="O2429" s="323"/>
      <c r="P2429" s="324"/>
    </row>
    <row r="2430" spans="1:16" x14ac:dyDescent="0.2">
      <c r="A2430" s="374"/>
      <c r="B2430" s="358"/>
      <c r="C2430" s="383"/>
      <c r="D2430" s="360"/>
      <c r="E2430" s="360"/>
      <c r="F2430" s="361"/>
      <c r="G2430" s="360"/>
      <c r="H2430" s="360"/>
      <c r="I2430" s="364"/>
      <c r="J2430" s="363"/>
      <c r="K2430" s="364"/>
      <c r="L2430" s="363"/>
      <c r="M2430" s="382"/>
      <c r="N2430" s="323"/>
      <c r="O2430" s="323"/>
      <c r="P2430" s="324"/>
    </row>
    <row r="2431" spans="1:16" x14ac:dyDescent="0.2">
      <c r="A2431" s="374"/>
      <c r="B2431" s="358"/>
      <c r="C2431" s="383"/>
      <c r="D2431" s="360"/>
      <c r="E2431" s="360"/>
      <c r="F2431" s="361"/>
      <c r="G2431" s="360"/>
      <c r="H2431" s="360"/>
      <c r="I2431" s="364"/>
      <c r="J2431" s="363"/>
      <c r="K2431" s="364"/>
      <c r="L2431" s="363"/>
      <c r="M2431" s="382"/>
      <c r="N2431" s="323"/>
      <c r="O2431" s="323"/>
      <c r="P2431" s="324"/>
    </row>
    <row r="2432" spans="1:16" x14ac:dyDescent="0.2">
      <c r="A2432" s="374"/>
      <c r="B2432" s="358"/>
      <c r="C2432" s="383"/>
      <c r="D2432" s="360"/>
      <c r="E2432" s="360"/>
      <c r="F2432" s="361"/>
      <c r="G2432" s="360"/>
      <c r="H2432" s="360"/>
      <c r="I2432" s="364"/>
      <c r="J2432" s="363"/>
      <c r="K2432" s="364"/>
      <c r="L2432" s="363"/>
      <c r="M2432" s="382"/>
      <c r="N2432" s="323"/>
      <c r="O2432" s="323"/>
      <c r="P2432" s="324"/>
    </row>
    <row r="2433" spans="1:16" x14ac:dyDescent="0.2">
      <c r="A2433" s="374"/>
      <c r="B2433" s="358"/>
      <c r="C2433" s="383"/>
      <c r="D2433" s="360"/>
      <c r="E2433" s="360"/>
      <c r="F2433" s="361"/>
      <c r="G2433" s="360"/>
      <c r="H2433" s="360"/>
      <c r="I2433" s="364"/>
      <c r="J2433" s="363"/>
      <c r="K2433" s="364"/>
      <c r="L2433" s="363"/>
      <c r="M2433" s="382"/>
      <c r="N2433" s="323"/>
      <c r="O2433" s="323"/>
      <c r="P2433" s="324"/>
    </row>
    <row r="2434" spans="1:16" x14ac:dyDescent="0.2">
      <c r="A2434" s="374"/>
      <c r="B2434" s="358"/>
      <c r="C2434" s="383"/>
      <c r="D2434" s="360"/>
      <c r="E2434" s="360"/>
      <c r="F2434" s="361"/>
      <c r="G2434" s="360"/>
      <c r="H2434" s="360"/>
      <c r="I2434" s="364"/>
      <c r="J2434" s="363"/>
      <c r="K2434" s="364"/>
      <c r="L2434" s="363"/>
      <c r="M2434" s="382"/>
      <c r="N2434" s="323"/>
      <c r="O2434" s="323"/>
      <c r="P2434" s="324"/>
    </row>
    <row r="2435" spans="1:16" x14ac:dyDescent="0.2">
      <c r="A2435" s="374"/>
      <c r="B2435" s="358"/>
      <c r="C2435" s="383"/>
      <c r="D2435" s="360"/>
      <c r="E2435" s="360"/>
      <c r="F2435" s="361"/>
      <c r="G2435" s="360"/>
      <c r="H2435" s="360"/>
      <c r="I2435" s="364"/>
      <c r="J2435" s="363"/>
      <c r="K2435" s="364"/>
      <c r="L2435" s="363"/>
      <c r="M2435" s="382"/>
      <c r="N2435" s="323"/>
      <c r="O2435" s="323"/>
      <c r="P2435" s="324"/>
    </row>
    <row r="2436" spans="1:16" x14ac:dyDescent="0.2">
      <c r="A2436" s="374"/>
      <c r="B2436" s="358"/>
      <c r="C2436" s="383"/>
      <c r="D2436" s="360"/>
      <c r="E2436" s="360"/>
      <c r="F2436" s="361"/>
      <c r="G2436" s="360"/>
      <c r="H2436" s="360"/>
      <c r="I2436" s="364"/>
      <c r="J2436" s="363"/>
      <c r="K2436" s="364"/>
      <c r="L2436" s="363"/>
      <c r="M2436" s="382"/>
      <c r="N2436" s="323"/>
      <c r="O2436" s="323"/>
      <c r="P2436" s="324"/>
    </row>
    <row r="2437" spans="1:16" x14ac:dyDescent="0.2">
      <c r="A2437" s="374"/>
      <c r="B2437" s="358"/>
      <c r="C2437" s="383"/>
      <c r="D2437" s="360"/>
      <c r="E2437" s="360"/>
      <c r="F2437" s="361"/>
      <c r="G2437" s="360"/>
      <c r="H2437" s="360"/>
      <c r="I2437" s="364"/>
      <c r="J2437" s="363"/>
      <c r="K2437" s="364"/>
      <c r="L2437" s="363"/>
      <c r="M2437" s="382"/>
      <c r="N2437" s="323"/>
      <c r="O2437" s="323"/>
      <c r="P2437" s="324"/>
    </row>
    <row r="2438" spans="1:16" x14ac:dyDescent="0.2">
      <c r="A2438" s="374"/>
      <c r="B2438" s="358"/>
      <c r="C2438" s="383"/>
      <c r="D2438" s="360"/>
      <c r="E2438" s="360"/>
      <c r="F2438" s="361"/>
      <c r="G2438" s="360"/>
      <c r="H2438" s="360"/>
      <c r="I2438" s="364"/>
      <c r="J2438" s="363"/>
      <c r="K2438" s="364"/>
      <c r="L2438" s="363"/>
      <c r="M2438" s="382"/>
      <c r="N2438" s="323"/>
      <c r="O2438" s="323"/>
      <c r="P2438" s="324"/>
    </row>
    <row r="2439" spans="1:16" x14ac:dyDescent="0.2">
      <c r="A2439" s="374"/>
      <c r="B2439" s="358"/>
      <c r="C2439" s="383"/>
      <c r="D2439" s="360"/>
      <c r="E2439" s="360"/>
      <c r="F2439" s="361"/>
      <c r="G2439" s="360"/>
      <c r="H2439" s="360"/>
      <c r="I2439" s="364"/>
      <c r="J2439" s="363"/>
      <c r="K2439" s="364"/>
      <c r="L2439" s="363"/>
      <c r="M2439" s="382"/>
      <c r="N2439" s="323"/>
      <c r="O2439" s="323"/>
      <c r="P2439" s="324"/>
    </row>
    <row r="2440" spans="1:16" x14ac:dyDescent="0.2">
      <c r="A2440" s="374"/>
      <c r="B2440" s="358"/>
      <c r="C2440" s="383"/>
      <c r="D2440" s="360"/>
      <c r="E2440" s="360"/>
      <c r="F2440" s="361"/>
      <c r="G2440" s="360"/>
      <c r="H2440" s="360"/>
      <c r="I2440" s="364"/>
      <c r="J2440" s="363"/>
      <c r="K2440" s="364"/>
      <c r="L2440" s="363"/>
      <c r="M2440" s="382"/>
      <c r="N2440" s="323"/>
      <c r="O2440" s="323"/>
      <c r="P2440" s="324"/>
    </row>
    <row r="2441" spans="1:16" x14ac:dyDescent="0.2">
      <c r="A2441" s="374"/>
      <c r="B2441" s="358"/>
      <c r="C2441" s="383"/>
      <c r="D2441" s="360"/>
      <c r="E2441" s="360"/>
      <c r="F2441" s="361"/>
      <c r="G2441" s="360"/>
      <c r="H2441" s="360"/>
      <c r="I2441" s="364"/>
      <c r="J2441" s="363"/>
      <c r="K2441" s="364"/>
      <c r="L2441" s="363"/>
      <c r="M2441" s="382"/>
      <c r="N2441" s="323"/>
      <c r="O2441" s="323"/>
      <c r="P2441" s="324"/>
    </row>
    <row r="2442" spans="1:16" x14ac:dyDescent="0.2">
      <c r="A2442" s="374"/>
      <c r="B2442" s="358"/>
      <c r="C2442" s="383"/>
      <c r="D2442" s="360"/>
      <c r="E2442" s="360"/>
      <c r="F2442" s="361"/>
      <c r="G2442" s="360"/>
      <c r="H2442" s="360"/>
      <c r="I2442" s="364"/>
      <c r="J2442" s="363"/>
      <c r="K2442" s="364"/>
      <c r="L2442" s="363"/>
      <c r="M2442" s="382"/>
      <c r="N2442" s="323"/>
      <c r="O2442" s="323"/>
      <c r="P2442" s="324"/>
    </row>
    <row r="2443" spans="1:16" x14ac:dyDescent="0.2">
      <c r="A2443" s="374"/>
      <c r="B2443" s="358"/>
      <c r="C2443" s="383"/>
      <c r="D2443" s="360"/>
      <c r="E2443" s="360"/>
      <c r="F2443" s="361"/>
      <c r="G2443" s="360"/>
      <c r="H2443" s="360"/>
      <c r="I2443" s="364"/>
      <c r="J2443" s="363"/>
      <c r="K2443" s="364"/>
      <c r="L2443" s="363"/>
      <c r="M2443" s="382"/>
      <c r="N2443" s="323"/>
      <c r="O2443" s="323"/>
      <c r="P2443" s="324"/>
    </row>
    <row r="2444" spans="1:16" x14ac:dyDescent="0.2">
      <c r="A2444" s="374"/>
      <c r="B2444" s="358"/>
      <c r="C2444" s="383"/>
      <c r="D2444" s="360"/>
      <c r="E2444" s="360"/>
      <c r="F2444" s="361"/>
      <c r="G2444" s="360"/>
      <c r="H2444" s="360"/>
      <c r="I2444" s="364"/>
      <c r="J2444" s="363"/>
      <c r="K2444" s="364"/>
      <c r="L2444" s="363"/>
      <c r="M2444" s="382"/>
      <c r="N2444" s="323"/>
      <c r="O2444" s="323"/>
      <c r="P2444" s="324"/>
    </row>
    <row r="2445" spans="1:16" x14ac:dyDescent="0.2">
      <c r="A2445" s="374"/>
      <c r="B2445" s="358"/>
      <c r="C2445" s="383"/>
      <c r="D2445" s="360"/>
      <c r="E2445" s="360"/>
      <c r="F2445" s="361"/>
      <c r="G2445" s="360"/>
      <c r="H2445" s="360"/>
      <c r="I2445" s="364"/>
      <c r="J2445" s="363"/>
      <c r="K2445" s="364"/>
      <c r="L2445" s="363"/>
      <c r="M2445" s="382"/>
      <c r="N2445" s="323"/>
      <c r="O2445" s="323"/>
      <c r="P2445" s="324"/>
    </row>
    <row r="2446" spans="1:16" x14ac:dyDescent="0.2">
      <c r="A2446" s="374"/>
      <c r="B2446" s="358"/>
      <c r="C2446" s="383"/>
      <c r="D2446" s="360"/>
      <c r="E2446" s="360"/>
      <c r="F2446" s="361"/>
      <c r="G2446" s="360"/>
      <c r="H2446" s="360"/>
      <c r="I2446" s="364"/>
      <c r="J2446" s="363"/>
      <c r="K2446" s="364"/>
      <c r="L2446" s="363"/>
      <c r="M2446" s="382"/>
      <c r="N2446" s="323"/>
      <c r="O2446" s="323"/>
      <c r="P2446" s="324"/>
    </row>
    <row r="2447" spans="1:16" x14ac:dyDescent="0.2">
      <c r="A2447" s="374"/>
      <c r="B2447" s="358"/>
      <c r="C2447" s="383"/>
      <c r="D2447" s="360"/>
      <c r="E2447" s="360"/>
      <c r="F2447" s="361"/>
      <c r="G2447" s="360"/>
      <c r="H2447" s="360"/>
      <c r="I2447" s="364"/>
      <c r="J2447" s="363"/>
      <c r="K2447" s="364"/>
      <c r="L2447" s="363"/>
      <c r="M2447" s="382"/>
      <c r="N2447" s="323"/>
      <c r="O2447" s="323"/>
      <c r="P2447" s="324"/>
    </row>
    <row r="2448" spans="1:16" x14ac:dyDescent="0.2">
      <c r="A2448" s="374"/>
      <c r="B2448" s="358"/>
      <c r="C2448" s="383"/>
      <c r="D2448" s="360"/>
      <c r="E2448" s="360"/>
      <c r="F2448" s="361"/>
      <c r="G2448" s="360"/>
      <c r="H2448" s="360"/>
      <c r="I2448" s="364"/>
      <c r="J2448" s="363"/>
      <c r="K2448" s="364"/>
      <c r="L2448" s="363"/>
      <c r="M2448" s="382"/>
      <c r="N2448" s="323"/>
      <c r="O2448" s="323"/>
      <c r="P2448" s="324"/>
    </row>
    <row r="2449" spans="1:16" x14ac:dyDescent="0.2">
      <c r="A2449" s="374"/>
      <c r="B2449" s="358"/>
      <c r="C2449" s="383"/>
      <c r="D2449" s="360"/>
      <c r="E2449" s="360"/>
      <c r="F2449" s="361"/>
      <c r="G2449" s="360"/>
      <c r="H2449" s="360"/>
      <c r="I2449" s="364"/>
      <c r="J2449" s="363"/>
      <c r="K2449" s="364"/>
      <c r="L2449" s="363"/>
      <c r="M2449" s="382"/>
      <c r="N2449" s="323"/>
      <c r="O2449" s="323"/>
      <c r="P2449" s="324"/>
    </row>
    <row r="2450" spans="1:16" x14ac:dyDescent="0.2">
      <c r="A2450" s="374"/>
      <c r="B2450" s="358"/>
      <c r="C2450" s="383"/>
      <c r="D2450" s="360"/>
      <c r="E2450" s="360"/>
      <c r="F2450" s="361"/>
      <c r="G2450" s="360"/>
      <c r="H2450" s="360"/>
      <c r="I2450" s="364"/>
      <c r="J2450" s="363"/>
      <c r="K2450" s="364"/>
      <c r="L2450" s="363"/>
      <c r="M2450" s="382"/>
      <c r="N2450" s="323"/>
      <c r="O2450" s="323"/>
      <c r="P2450" s="324"/>
    </row>
    <row r="2451" spans="1:16" x14ac:dyDescent="0.2">
      <c r="A2451" s="374"/>
      <c r="B2451" s="358"/>
      <c r="C2451" s="383"/>
      <c r="D2451" s="360"/>
      <c r="E2451" s="360"/>
      <c r="F2451" s="361"/>
      <c r="G2451" s="360"/>
      <c r="H2451" s="360"/>
      <c r="I2451" s="364"/>
      <c r="J2451" s="363"/>
      <c r="K2451" s="364"/>
      <c r="L2451" s="363"/>
      <c r="M2451" s="382"/>
      <c r="N2451" s="323"/>
      <c r="O2451" s="323"/>
      <c r="P2451" s="324"/>
    </row>
    <row r="2452" spans="1:16" x14ac:dyDescent="0.2">
      <c r="A2452" s="374"/>
      <c r="B2452" s="358"/>
      <c r="C2452" s="383"/>
      <c r="D2452" s="360"/>
      <c r="E2452" s="360"/>
      <c r="F2452" s="361"/>
      <c r="G2452" s="360"/>
      <c r="H2452" s="360"/>
      <c r="I2452" s="364"/>
      <c r="J2452" s="363"/>
      <c r="K2452" s="364"/>
      <c r="L2452" s="363"/>
      <c r="M2452" s="382"/>
      <c r="N2452" s="323"/>
      <c r="O2452" s="323"/>
      <c r="P2452" s="324"/>
    </row>
    <row r="2453" spans="1:16" x14ac:dyDescent="0.2">
      <c r="A2453" s="374"/>
      <c r="B2453" s="358"/>
      <c r="C2453" s="383"/>
      <c r="D2453" s="360"/>
      <c r="E2453" s="360"/>
      <c r="F2453" s="361"/>
      <c r="G2453" s="360"/>
      <c r="H2453" s="360"/>
      <c r="I2453" s="364"/>
      <c r="J2453" s="363"/>
      <c r="K2453" s="364"/>
      <c r="L2453" s="363"/>
      <c r="M2453" s="382"/>
      <c r="N2453" s="323"/>
      <c r="O2453" s="323"/>
      <c r="P2453" s="324"/>
    </row>
    <row r="2454" spans="1:16" x14ac:dyDescent="0.2">
      <c r="A2454" s="374"/>
      <c r="B2454" s="358"/>
      <c r="C2454" s="383"/>
      <c r="D2454" s="360"/>
      <c r="E2454" s="360"/>
      <c r="F2454" s="361"/>
      <c r="G2454" s="360"/>
      <c r="H2454" s="360"/>
      <c r="I2454" s="364"/>
      <c r="J2454" s="363"/>
      <c r="K2454" s="364"/>
      <c r="L2454" s="363"/>
      <c r="M2454" s="382"/>
      <c r="N2454" s="323"/>
      <c r="O2454" s="323"/>
      <c r="P2454" s="324"/>
    </row>
    <row r="2455" spans="1:16" x14ac:dyDescent="0.2">
      <c r="A2455" s="374"/>
      <c r="B2455" s="358"/>
      <c r="C2455" s="383"/>
      <c r="D2455" s="360"/>
      <c r="E2455" s="360"/>
      <c r="F2455" s="361"/>
      <c r="G2455" s="360"/>
      <c r="H2455" s="360"/>
      <c r="I2455" s="364"/>
      <c r="J2455" s="363"/>
      <c r="K2455" s="364"/>
      <c r="L2455" s="363"/>
      <c r="M2455" s="382"/>
      <c r="N2455" s="323"/>
      <c r="O2455" s="323"/>
      <c r="P2455" s="324"/>
    </row>
    <row r="2456" spans="1:16" x14ac:dyDescent="0.2">
      <c r="A2456" s="374"/>
      <c r="B2456" s="358"/>
      <c r="C2456" s="383"/>
      <c r="D2456" s="360"/>
      <c r="E2456" s="360"/>
      <c r="F2456" s="361"/>
      <c r="G2456" s="360"/>
      <c r="H2456" s="360"/>
      <c r="I2456" s="364"/>
      <c r="J2456" s="363"/>
      <c r="K2456" s="364"/>
      <c r="L2456" s="363"/>
      <c r="M2456" s="382"/>
      <c r="N2456" s="323"/>
      <c r="O2456" s="323"/>
      <c r="P2456" s="324"/>
    </row>
    <row r="2457" spans="1:16" x14ac:dyDescent="0.2">
      <c r="A2457" s="374"/>
      <c r="B2457" s="358"/>
      <c r="C2457" s="383"/>
      <c r="D2457" s="360"/>
      <c r="E2457" s="360"/>
      <c r="F2457" s="361"/>
      <c r="G2457" s="360"/>
      <c r="H2457" s="360"/>
      <c r="I2457" s="364"/>
      <c r="J2457" s="363"/>
      <c r="K2457" s="364"/>
      <c r="L2457" s="363"/>
      <c r="M2457" s="382"/>
      <c r="N2457" s="323"/>
      <c r="O2457" s="323"/>
      <c r="P2457" s="324"/>
    </row>
    <row r="2458" spans="1:16" x14ac:dyDescent="0.2">
      <c r="A2458" s="374" t="str">
        <f t="shared" si="104"/>
        <v/>
      </c>
      <c r="B2458" s="358"/>
      <c r="C2458" s="383"/>
      <c r="D2458" s="360"/>
      <c r="E2458" s="360"/>
      <c r="F2458" s="361"/>
      <c r="G2458" s="360"/>
      <c r="H2458" s="360"/>
      <c r="I2458" s="364"/>
      <c r="J2458" s="363"/>
      <c r="K2458" s="364"/>
      <c r="L2458" s="363"/>
      <c r="M2458" s="382"/>
      <c r="N2458" s="70">
        <f t="shared" ref="N2458:N2476" si="168">IF(B2458=0,0,IF(YEAR(B2458)=$O$1,MONTH(B2458)-$N$1+1,(YEAR(B2458)-$O$1)*12-$N$1+1+MONTH(B2458)))</f>
        <v>0</v>
      </c>
      <c r="O2458" s="70">
        <f t="shared" ref="O2458:O2476" si="169">IF(C2458=0,0,IF(YEAR(C2458)=$O$1,MONTH(C2458)-$N$1+1,(YEAR(C2458)-$O$1)*12-$N$1+1+MONTH(C2458)))</f>
        <v>0</v>
      </c>
      <c r="P2458" s="92" t="str">
        <f t="shared" ref="P2458:P2475" si="170">SUBSTITUTE(D2458," ","_")</f>
        <v/>
      </c>
    </row>
    <row r="2459" spans="1:16" x14ac:dyDescent="0.2">
      <c r="A2459" s="374" t="str">
        <f t="shared" si="104"/>
        <v/>
      </c>
      <c r="B2459" s="358"/>
      <c r="C2459" s="383"/>
      <c r="D2459" s="360"/>
      <c r="E2459" s="360"/>
      <c r="F2459" s="361"/>
      <c r="G2459" s="360"/>
      <c r="H2459" s="360"/>
      <c r="I2459" s="364"/>
      <c r="J2459" s="363"/>
      <c r="K2459" s="364"/>
      <c r="L2459" s="363"/>
      <c r="M2459" s="382"/>
      <c r="N2459" s="70">
        <f t="shared" si="168"/>
        <v>0</v>
      </c>
      <c r="O2459" s="70">
        <f t="shared" si="169"/>
        <v>0</v>
      </c>
      <c r="P2459" s="92" t="str">
        <f t="shared" si="170"/>
        <v/>
      </c>
    </row>
    <row r="2460" spans="1:16" x14ac:dyDescent="0.2">
      <c r="A2460" s="374" t="str">
        <f t="shared" si="104"/>
        <v/>
      </c>
      <c r="B2460" s="358"/>
      <c r="C2460" s="383"/>
      <c r="D2460" s="360"/>
      <c r="E2460" s="360"/>
      <c r="F2460" s="361"/>
      <c r="G2460" s="360"/>
      <c r="H2460" s="360"/>
      <c r="I2460" s="364"/>
      <c r="J2460" s="363"/>
      <c r="K2460" s="364"/>
      <c r="L2460" s="363"/>
      <c r="M2460" s="382"/>
      <c r="N2460" s="70">
        <f t="shared" si="168"/>
        <v>0</v>
      </c>
      <c r="O2460" s="70">
        <f t="shared" si="169"/>
        <v>0</v>
      </c>
      <c r="P2460" s="135" t="str">
        <f t="shared" si="170"/>
        <v/>
      </c>
    </row>
    <row r="2461" spans="1:16" x14ac:dyDescent="0.2">
      <c r="A2461" s="374" t="str">
        <f t="shared" si="104"/>
        <v/>
      </c>
      <c r="B2461" s="358"/>
      <c r="C2461" s="383"/>
      <c r="D2461" s="360"/>
      <c r="E2461" s="360"/>
      <c r="F2461" s="361"/>
      <c r="G2461" s="360"/>
      <c r="H2461" s="360"/>
      <c r="I2461" s="364"/>
      <c r="J2461" s="363"/>
      <c r="K2461" s="364"/>
      <c r="L2461" s="363"/>
      <c r="M2461" s="382"/>
      <c r="N2461" s="323">
        <f t="shared" si="168"/>
        <v>0</v>
      </c>
      <c r="O2461" s="323">
        <f t="shared" si="169"/>
        <v>0</v>
      </c>
      <c r="P2461" s="324" t="str">
        <f t="shared" si="170"/>
        <v/>
      </c>
    </row>
    <row r="2462" spans="1:16" x14ac:dyDescent="0.2">
      <c r="A2462" s="374" t="str">
        <f t="shared" si="104"/>
        <v/>
      </c>
      <c r="B2462" s="358"/>
      <c r="C2462" s="383"/>
      <c r="D2462" s="360"/>
      <c r="E2462" s="360"/>
      <c r="F2462" s="361"/>
      <c r="G2462" s="360"/>
      <c r="H2462" s="360"/>
      <c r="I2462" s="364"/>
      <c r="J2462" s="363"/>
      <c r="K2462" s="364"/>
      <c r="L2462" s="363"/>
      <c r="M2462" s="382"/>
      <c r="N2462" s="70">
        <f t="shared" si="168"/>
        <v>0</v>
      </c>
      <c r="O2462" s="70">
        <f t="shared" si="169"/>
        <v>0</v>
      </c>
      <c r="P2462" s="92" t="str">
        <f t="shared" si="170"/>
        <v/>
      </c>
    </row>
    <row r="2463" spans="1:16" x14ac:dyDescent="0.2">
      <c r="A2463" s="374" t="str">
        <f t="shared" si="104"/>
        <v/>
      </c>
      <c r="B2463" s="358"/>
      <c r="C2463" s="383"/>
      <c r="D2463" s="360"/>
      <c r="E2463" s="360"/>
      <c r="F2463" s="361"/>
      <c r="G2463" s="360"/>
      <c r="H2463" s="360"/>
      <c r="I2463" s="364"/>
      <c r="J2463" s="363"/>
      <c r="K2463" s="364"/>
      <c r="L2463" s="363"/>
      <c r="M2463" s="382"/>
      <c r="N2463" s="70">
        <f t="shared" si="168"/>
        <v>0</v>
      </c>
      <c r="O2463" s="70">
        <f t="shared" si="169"/>
        <v>0</v>
      </c>
      <c r="P2463" s="92" t="str">
        <f t="shared" si="170"/>
        <v/>
      </c>
    </row>
    <row r="2464" spans="1:16" x14ac:dyDescent="0.2">
      <c r="A2464" s="374" t="str">
        <f t="shared" si="104"/>
        <v/>
      </c>
      <c r="B2464" s="358"/>
      <c r="C2464" s="383"/>
      <c r="D2464" s="360"/>
      <c r="E2464" s="360"/>
      <c r="F2464" s="361"/>
      <c r="G2464" s="360"/>
      <c r="H2464" s="360"/>
      <c r="I2464" s="364"/>
      <c r="J2464" s="363"/>
      <c r="K2464" s="364"/>
      <c r="L2464" s="363"/>
      <c r="M2464" s="382"/>
      <c r="N2464" s="70">
        <f t="shared" si="168"/>
        <v>0</v>
      </c>
      <c r="O2464" s="70">
        <f t="shared" si="169"/>
        <v>0</v>
      </c>
      <c r="P2464" s="135" t="str">
        <f t="shared" si="170"/>
        <v/>
      </c>
    </row>
    <row r="2465" spans="1:16" x14ac:dyDescent="0.2">
      <c r="A2465" s="374" t="str">
        <f t="shared" si="104"/>
        <v/>
      </c>
      <c r="B2465" s="358"/>
      <c r="C2465" s="383"/>
      <c r="D2465" s="360"/>
      <c r="E2465" s="360"/>
      <c r="F2465" s="361"/>
      <c r="G2465" s="360"/>
      <c r="H2465" s="360"/>
      <c r="I2465" s="364"/>
      <c r="J2465" s="363"/>
      <c r="K2465" s="364"/>
      <c r="L2465" s="363"/>
      <c r="M2465" s="382"/>
      <c r="N2465" s="323">
        <f t="shared" si="168"/>
        <v>0</v>
      </c>
      <c r="O2465" s="323">
        <f t="shared" si="169"/>
        <v>0</v>
      </c>
      <c r="P2465" s="324" t="str">
        <f t="shared" si="170"/>
        <v/>
      </c>
    </row>
    <row r="2466" spans="1:16" x14ac:dyDescent="0.2">
      <c r="A2466" s="374" t="str">
        <f t="shared" si="104"/>
        <v/>
      </c>
      <c r="B2466" s="358"/>
      <c r="C2466" s="383"/>
      <c r="D2466" s="360"/>
      <c r="E2466" s="360"/>
      <c r="F2466" s="361"/>
      <c r="G2466" s="360"/>
      <c r="H2466" s="360"/>
      <c r="I2466" s="364"/>
      <c r="J2466" s="363"/>
      <c r="K2466" s="364"/>
      <c r="L2466" s="363"/>
      <c r="M2466" s="382"/>
      <c r="N2466" s="70">
        <f t="shared" si="168"/>
        <v>0</v>
      </c>
      <c r="O2466" s="70">
        <f t="shared" si="169"/>
        <v>0</v>
      </c>
      <c r="P2466" s="92" t="str">
        <f t="shared" si="170"/>
        <v/>
      </c>
    </row>
    <row r="2467" spans="1:16" s="331" customFormat="1" x14ac:dyDescent="0.2">
      <c r="A2467" s="374" t="str">
        <f t="shared" ref="A2467:A2530" si="171">IF(B2467="","",ROW()-ROW($A$3))</f>
        <v/>
      </c>
      <c r="B2467" s="370"/>
      <c r="C2467" s="371"/>
      <c r="D2467" s="362"/>
      <c r="E2467" s="362"/>
      <c r="F2467" s="372"/>
      <c r="G2467" s="362"/>
      <c r="H2467" s="362"/>
      <c r="I2467" s="364"/>
      <c r="J2467" s="364"/>
      <c r="K2467" s="364"/>
      <c r="L2467" s="364"/>
      <c r="M2467" s="373"/>
      <c r="N2467" s="70">
        <f t="shared" si="168"/>
        <v>0</v>
      </c>
      <c r="O2467" s="70">
        <f t="shared" si="169"/>
        <v>0</v>
      </c>
      <c r="P2467" s="92" t="str">
        <f t="shared" si="170"/>
        <v/>
      </c>
    </row>
    <row r="2468" spans="1:16" x14ac:dyDescent="0.2">
      <c r="A2468" s="374" t="str">
        <f t="shared" si="171"/>
        <v/>
      </c>
      <c r="B2468" s="358"/>
      <c r="C2468" s="383"/>
      <c r="D2468" s="360"/>
      <c r="E2468" s="360"/>
      <c r="F2468" s="361"/>
      <c r="G2468" s="360"/>
      <c r="H2468" s="360"/>
      <c r="I2468" s="364"/>
      <c r="J2468" s="363"/>
      <c r="K2468" s="364"/>
      <c r="L2468" s="363"/>
      <c r="M2468" s="382"/>
      <c r="N2468" s="70">
        <f t="shared" si="168"/>
        <v>0</v>
      </c>
      <c r="O2468" s="70">
        <f t="shared" si="169"/>
        <v>0</v>
      </c>
      <c r="P2468" s="135" t="str">
        <f t="shared" si="170"/>
        <v/>
      </c>
    </row>
    <row r="2469" spans="1:16" x14ac:dyDescent="0.2">
      <c r="A2469" s="374" t="str">
        <f t="shared" si="171"/>
        <v/>
      </c>
      <c r="B2469" s="358"/>
      <c r="C2469" s="383"/>
      <c r="D2469" s="360"/>
      <c r="E2469" s="360"/>
      <c r="F2469" s="361"/>
      <c r="G2469" s="360"/>
      <c r="H2469" s="360"/>
      <c r="I2469" s="364"/>
      <c r="J2469" s="363"/>
      <c r="K2469" s="364"/>
      <c r="L2469" s="363"/>
      <c r="M2469" s="382"/>
      <c r="N2469" s="323">
        <f t="shared" si="168"/>
        <v>0</v>
      </c>
      <c r="O2469" s="323">
        <f t="shared" si="169"/>
        <v>0</v>
      </c>
      <c r="P2469" s="324" t="str">
        <f t="shared" si="170"/>
        <v/>
      </c>
    </row>
    <row r="2470" spans="1:16" x14ac:dyDescent="0.2">
      <c r="A2470" s="374" t="str">
        <f t="shared" si="171"/>
        <v/>
      </c>
      <c r="B2470" s="358"/>
      <c r="C2470" s="383"/>
      <c r="D2470" s="360"/>
      <c r="E2470" s="360"/>
      <c r="F2470" s="361"/>
      <c r="G2470" s="360"/>
      <c r="H2470" s="360"/>
      <c r="I2470" s="364"/>
      <c r="J2470" s="363"/>
      <c r="K2470" s="364"/>
      <c r="L2470" s="363"/>
      <c r="M2470" s="382"/>
      <c r="N2470" s="70">
        <f t="shared" si="168"/>
        <v>0</v>
      </c>
      <c r="O2470" s="70">
        <f t="shared" si="169"/>
        <v>0</v>
      </c>
      <c r="P2470" s="92" t="str">
        <f t="shared" si="170"/>
        <v/>
      </c>
    </row>
    <row r="2471" spans="1:16" x14ac:dyDescent="0.2">
      <c r="A2471" s="374" t="str">
        <f t="shared" si="171"/>
        <v/>
      </c>
      <c r="B2471" s="358"/>
      <c r="C2471" s="383"/>
      <c r="D2471" s="360"/>
      <c r="E2471" s="360"/>
      <c r="F2471" s="361"/>
      <c r="G2471" s="360"/>
      <c r="H2471" s="360"/>
      <c r="I2471" s="364"/>
      <c r="J2471" s="363"/>
      <c r="K2471" s="364"/>
      <c r="L2471" s="363"/>
      <c r="M2471" s="382"/>
      <c r="N2471" s="70">
        <f t="shared" si="168"/>
        <v>0</v>
      </c>
      <c r="O2471" s="70">
        <f t="shared" si="169"/>
        <v>0</v>
      </c>
      <c r="P2471" s="92" t="str">
        <f t="shared" si="170"/>
        <v/>
      </c>
    </row>
    <row r="2472" spans="1:16" x14ac:dyDescent="0.2">
      <c r="A2472" s="374" t="str">
        <f t="shared" si="171"/>
        <v/>
      </c>
      <c r="B2472" s="358"/>
      <c r="C2472" s="383"/>
      <c r="D2472" s="360"/>
      <c r="E2472" s="360"/>
      <c r="F2472" s="361"/>
      <c r="G2472" s="360"/>
      <c r="H2472" s="360"/>
      <c r="I2472" s="364"/>
      <c r="J2472" s="363"/>
      <c r="K2472" s="364"/>
      <c r="L2472" s="363"/>
      <c r="M2472" s="382"/>
      <c r="N2472" s="70">
        <f t="shared" si="168"/>
        <v>0</v>
      </c>
      <c r="O2472" s="70">
        <f t="shared" si="169"/>
        <v>0</v>
      </c>
      <c r="P2472" s="135" t="str">
        <f t="shared" si="170"/>
        <v/>
      </c>
    </row>
    <row r="2473" spans="1:16" x14ac:dyDescent="0.2">
      <c r="A2473" s="374" t="str">
        <f t="shared" si="171"/>
        <v/>
      </c>
      <c r="B2473" s="358"/>
      <c r="C2473" s="383"/>
      <c r="D2473" s="360"/>
      <c r="E2473" s="360"/>
      <c r="F2473" s="361"/>
      <c r="G2473" s="360"/>
      <c r="H2473" s="360"/>
      <c r="I2473" s="364"/>
      <c r="J2473" s="363"/>
      <c r="K2473" s="364"/>
      <c r="L2473" s="363"/>
      <c r="M2473" s="382"/>
      <c r="N2473" s="323">
        <f t="shared" si="168"/>
        <v>0</v>
      </c>
      <c r="O2473" s="323">
        <f t="shared" si="169"/>
        <v>0</v>
      </c>
      <c r="P2473" s="324" t="str">
        <f t="shared" si="170"/>
        <v/>
      </c>
    </row>
    <row r="2474" spans="1:16" x14ac:dyDescent="0.2">
      <c r="A2474" s="374" t="str">
        <f t="shared" si="171"/>
        <v/>
      </c>
      <c r="B2474" s="358"/>
      <c r="C2474" s="383"/>
      <c r="D2474" s="360"/>
      <c r="E2474" s="360"/>
      <c r="F2474" s="361"/>
      <c r="G2474" s="360"/>
      <c r="H2474" s="360"/>
      <c r="I2474" s="364"/>
      <c r="J2474" s="363"/>
      <c r="K2474" s="364"/>
      <c r="L2474" s="363"/>
      <c r="M2474" s="382"/>
      <c r="N2474" s="70">
        <f t="shared" si="168"/>
        <v>0</v>
      </c>
      <c r="O2474" s="70">
        <f t="shared" si="169"/>
        <v>0</v>
      </c>
      <c r="P2474" s="92" t="str">
        <f t="shared" si="170"/>
        <v/>
      </c>
    </row>
    <row r="2475" spans="1:16" x14ac:dyDescent="0.2">
      <c r="A2475" s="374" t="str">
        <f t="shared" si="171"/>
        <v/>
      </c>
      <c r="B2475" s="358"/>
      <c r="C2475" s="383"/>
      <c r="D2475" s="360"/>
      <c r="E2475" s="360"/>
      <c r="F2475" s="361"/>
      <c r="G2475" s="360"/>
      <c r="H2475" s="360"/>
      <c r="I2475" s="364"/>
      <c r="J2475" s="363"/>
      <c r="K2475" s="364"/>
      <c r="L2475" s="363"/>
      <c r="M2475" s="382"/>
      <c r="N2475" s="70">
        <f t="shared" si="168"/>
        <v>0</v>
      </c>
      <c r="O2475" s="70">
        <f t="shared" si="169"/>
        <v>0</v>
      </c>
      <c r="P2475" s="92" t="str">
        <f t="shared" si="170"/>
        <v/>
      </c>
    </row>
    <row r="2476" spans="1:16" x14ac:dyDescent="0.2">
      <c r="A2476" s="374" t="str">
        <f t="shared" si="171"/>
        <v/>
      </c>
      <c r="B2476" s="358"/>
      <c r="C2476" s="383"/>
      <c r="D2476" s="360"/>
      <c r="E2476" s="360"/>
      <c r="F2476" s="361"/>
      <c r="G2476" s="360"/>
      <c r="H2476" s="360"/>
      <c r="I2476" s="364"/>
      <c r="J2476" s="363"/>
      <c r="K2476" s="364"/>
      <c r="L2476" s="363"/>
      <c r="M2476" s="382"/>
      <c r="N2476" s="70">
        <f t="shared" si="168"/>
        <v>0</v>
      </c>
      <c r="O2476" s="70">
        <f t="shared" si="169"/>
        <v>0</v>
      </c>
      <c r="P2476" s="135" t="str">
        <f t="shared" ref="P2476:P2539" si="172">SUBSTITUTE(D2476," ","_")</f>
        <v/>
      </c>
    </row>
    <row r="2477" spans="1:16" x14ac:dyDescent="0.2">
      <c r="A2477" s="374" t="str">
        <f t="shared" si="171"/>
        <v/>
      </c>
      <c r="B2477" s="358"/>
      <c r="C2477" s="383"/>
      <c r="D2477" s="360"/>
      <c r="E2477" s="360"/>
      <c r="F2477" s="361"/>
      <c r="G2477" s="360"/>
      <c r="H2477" s="360"/>
      <c r="I2477" s="364"/>
      <c r="J2477" s="363"/>
      <c r="K2477" s="364"/>
      <c r="L2477" s="363"/>
      <c r="M2477" s="382"/>
      <c r="N2477" s="323">
        <f t="shared" ref="N2477:N2540" si="173">IF(B2477=0,0,IF(YEAR(B2477)=$O$1,MONTH(B2477)-$N$1+1,(YEAR(B2477)-$O$1)*12-$N$1+1+MONTH(B2477)))</f>
        <v>0</v>
      </c>
      <c r="O2477" s="323">
        <f t="shared" ref="O2477:O2540" si="174">IF(C2477=0,0,IF(YEAR(C2477)=$O$1,MONTH(C2477)-$N$1+1,(YEAR(C2477)-$O$1)*12-$N$1+1+MONTH(C2477)))</f>
        <v>0</v>
      </c>
      <c r="P2477" s="324" t="str">
        <f t="shared" si="172"/>
        <v/>
      </c>
    </row>
    <row r="2478" spans="1:16" x14ac:dyDescent="0.2">
      <c r="A2478" s="374" t="str">
        <f t="shared" si="171"/>
        <v/>
      </c>
      <c r="B2478" s="358"/>
      <c r="C2478" s="383"/>
      <c r="D2478" s="360"/>
      <c r="E2478" s="360"/>
      <c r="F2478" s="361"/>
      <c r="G2478" s="360"/>
      <c r="H2478" s="360"/>
      <c r="I2478" s="364"/>
      <c r="J2478" s="363"/>
      <c r="K2478" s="364"/>
      <c r="L2478" s="363"/>
      <c r="M2478" s="382"/>
      <c r="N2478" s="70">
        <f t="shared" si="173"/>
        <v>0</v>
      </c>
      <c r="O2478" s="70">
        <f t="shared" si="174"/>
        <v>0</v>
      </c>
      <c r="P2478" s="92" t="str">
        <f t="shared" si="172"/>
        <v/>
      </c>
    </row>
    <row r="2479" spans="1:16" x14ac:dyDescent="0.2">
      <c r="A2479" s="374" t="str">
        <f t="shared" si="171"/>
        <v/>
      </c>
      <c r="B2479" s="358"/>
      <c r="C2479" s="383"/>
      <c r="D2479" s="360"/>
      <c r="E2479" s="360"/>
      <c r="F2479" s="361"/>
      <c r="G2479" s="360"/>
      <c r="H2479" s="360"/>
      <c r="I2479" s="364"/>
      <c r="J2479" s="363"/>
      <c r="K2479" s="364"/>
      <c r="L2479" s="363"/>
      <c r="M2479" s="382"/>
      <c r="N2479" s="70">
        <f t="shared" si="173"/>
        <v>0</v>
      </c>
      <c r="O2479" s="70">
        <f t="shared" si="174"/>
        <v>0</v>
      </c>
      <c r="P2479" s="92" t="str">
        <f t="shared" si="172"/>
        <v/>
      </c>
    </row>
    <row r="2480" spans="1:16" x14ac:dyDescent="0.2">
      <c r="A2480" s="374" t="str">
        <f t="shared" si="171"/>
        <v/>
      </c>
      <c r="B2480" s="358"/>
      <c r="C2480" s="383"/>
      <c r="D2480" s="360"/>
      <c r="E2480" s="360"/>
      <c r="F2480" s="361"/>
      <c r="G2480" s="360"/>
      <c r="H2480" s="360"/>
      <c r="I2480" s="364"/>
      <c r="J2480" s="363"/>
      <c r="K2480" s="364"/>
      <c r="L2480" s="363"/>
      <c r="M2480" s="382"/>
      <c r="N2480" s="70">
        <f t="shared" si="173"/>
        <v>0</v>
      </c>
      <c r="O2480" s="70">
        <f t="shared" si="174"/>
        <v>0</v>
      </c>
      <c r="P2480" s="135" t="str">
        <f t="shared" si="172"/>
        <v/>
      </c>
    </row>
    <row r="2481" spans="1:16" x14ac:dyDescent="0.2">
      <c r="A2481" s="374" t="str">
        <f t="shared" si="171"/>
        <v/>
      </c>
      <c r="B2481" s="358"/>
      <c r="C2481" s="383"/>
      <c r="D2481" s="360"/>
      <c r="E2481" s="360"/>
      <c r="F2481" s="361"/>
      <c r="G2481" s="360"/>
      <c r="H2481" s="360"/>
      <c r="I2481" s="364"/>
      <c r="J2481" s="363"/>
      <c r="K2481" s="364"/>
      <c r="L2481" s="363"/>
      <c r="M2481" s="382"/>
      <c r="N2481" s="323">
        <f t="shared" si="173"/>
        <v>0</v>
      </c>
      <c r="O2481" s="323">
        <f t="shared" si="174"/>
        <v>0</v>
      </c>
      <c r="P2481" s="324" t="str">
        <f t="shared" si="172"/>
        <v/>
      </c>
    </row>
    <row r="2482" spans="1:16" x14ac:dyDescent="0.2">
      <c r="A2482" s="374" t="str">
        <f t="shared" si="171"/>
        <v/>
      </c>
      <c r="B2482" s="358"/>
      <c r="C2482" s="383"/>
      <c r="D2482" s="360"/>
      <c r="E2482" s="360"/>
      <c r="F2482" s="361"/>
      <c r="G2482" s="360"/>
      <c r="H2482" s="360"/>
      <c r="I2482" s="364"/>
      <c r="J2482" s="363"/>
      <c r="K2482" s="364"/>
      <c r="L2482" s="363"/>
      <c r="M2482" s="382"/>
      <c r="N2482" s="70">
        <f t="shared" si="173"/>
        <v>0</v>
      </c>
      <c r="O2482" s="70">
        <f t="shared" si="174"/>
        <v>0</v>
      </c>
      <c r="P2482" s="92" t="str">
        <f t="shared" si="172"/>
        <v/>
      </c>
    </row>
    <row r="2483" spans="1:16" x14ac:dyDescent="0.2">
      <c r="A2483" s="374" t="str">
        <f t="shared" si="171"/>
        <v/>
      </c>
      <c r="B2483" s="358"/>
      <c r="C2483" s="383"/>
      <c r="D2483" s="360"/>
      <c r="E2483" s="360"/>
      <c r="F2483" s="361"/>
      <c r="G2483" s="360"/>
      <c r="H2483" s="360"/>
      <c r="I2483" s="364"/>
      <c r="J2483" s="363"/>
      <c r="K2483" s="364"/>
      <c r="L2483" s="363"/>
      <c r="M2483" s="382"/>
      <c r="N2483" s="70">
        <f t="shared" si="173"/>
        <v>0</v>
      </c>
      <c r="O2483" s="70">
        <f t="shared" si="174"/>
        <v>0</v>
      </c>
      <c r="P2483" s="92" t="str">
        <f t="shared" si="172"/>
        <v/>
      </c>
    </row>
    <row r="2484" spans="1:16" x14ac:dyDescent="0.2">
      <c r="A2484" s="374" t="str">
        <f t="shared" si="171"/>
        <v/>
      </c>
      <c r="B2484" s="358"/>
      <c r="C2484" s="383"/>
      <c r="D2484" s="360"/>
      <c r="E2484" s="360"/>
      <c r="F2484" s="361"/>
      <c r="G2484" s="360"/>
      <c r="H2484" s="360"/>
      <c r="I2484" s="364"/>
      <c r="J2484" s="363"/>
      <c r="K2484" s="364"/>
      <c r="L2484" s="363"/>
      <c r="M2484" s="382"/>
      <c r="N2484" s="70">
        <f t="shared" si="173"/>
        <v>0</v>
      </c>
      <c r="O2484" s="70">
        <f t="shared" si="174"/>
        <v>0</v>
      </c>
      <c r="P2484" s="135" t="str">
        <f t="shared" si="172"/>
        <v/>
      </c>
    </row>
    <row r="2485" spans="1:16" x14ac:dyDescent="0.2">
      <c r="A2485" s="374" t="str">
        <f t="shared" si="171"/>
        <v/>
      </c>
      <c r="B2485" s="358"/>
      <c r="C2485" s="383"/>
      <c r="D2485" s="360"/>
      <c r="E2485" s="360"/>
      <c r="F2485" s="361"/>
      <c r="G2485" s="360"/>
      <c r="H2485" s="360"/>
      <c r="I2485" s="364"/>
      <c r="J2485" s="363"/>
      <c r="K2485" s="364"/>
      <c r="L2485" s="363"/>
      <c r="M2485" s="382"/>
      <c r="N2485" s="323">
        <f t="shared" si="173"/>
        <v>0</v>
      </c>
      <c r="O2485" s="323">
        <f t="shared" si="174"/>
        <v>0</v>
      </c>
      <c r="P2485" s="324" t="str">
        <f t="shared" si="172"/>
        <v/>
      </c>
    </row>
    <row r="2486" spans="1:16" x14ac:dyDescent="0.2">
      <c r="A2486" s="374" t="str">
        <f t="shared" si="171"/>
        <v/>
      </c>
      <c r="B2486" s="358"/>
      <c r="C2486" s="383"/>
      <c r="D2486" s="360"/>
      <c r="E2486" s="360"/>
      <c r="F2486" s="361"/>
      <c r="G2486" s="360"/>
      <c r="H2486" s="360"/>
      <c r="I2486" s="364"/>
      <c r="J2486" s="363"/>
      <c r="K2486" s="364"/>
      <c r="L2486" s="363"/>
      <c r="M2486" s="382"/>
      <c r="N2486" s="70">
        <f t="shared" si="173"/>
        <v>0</v>
      </c>
      <c r="O2486" s="70">
        <f t="shared" si="174"/>
        <v>0</v>
      </c>
      <c r="P2486" s="92" t="str">
        <f t="shared" si="172"/>
        <v/>
      </c>
    </row>
    <row r="2487" spans="1:16" x14ac:dyDescent="0.2">
      <c r="A2487" s="374" t="str">
        <f t="shared" si="171"/>
        <v/>
      </c>
      <c r="B2487" s="358"/>
      <c r="C2487" s="383"/>
      <c r="D2487" s="360"/>
      <c r="E2487" s="360"/>
      <c r="F2487" s="361"/>
      <c r="G2487" s="360"/>
      <c r="H2487" s="360"/>
      <c r="I2487" s="364"/>
      <c r="J2487" s="363"/>
      <c r="K2487" s="364"/>
      <c r="L2487" s="363"/>
      <c r="M2487" s="382"/>
      <c r="N2487" s="70">
        <f t="shared" si="173"/>
        <v>0</v>
      </c>
      <c r="O2487" s="70">
        <f t="shared" si="174"/>
        <v>0</v>
      </c>
      <c r="P2487" s="92" t="str">
        <f t="shared" si="172"/>
        <v/>
      </c>
    </row>
    <row r="2488" spans="1:16" x14ac:dyDescent="0.2">
      <c r="A2488" s="374" t="str">
        <f t="shared" si="171"/>
        <v/>
      </c>
      <c r="B2488" s="358"/>
      <c r="C2488" s="383"/>
      <c r="D2488" s="360"/>
      <c r="E2488" s="360"/>
      <c r="F2488" s="361"/>
      <c r="G2488" s="360"/>
      <c r="H2488" s="360"/>
      <c r="I2488" s="364"/>
      <c r="J2488" s="363"/>
      <c r="K2488" s="364"/>
      <c r="L2488" s="363"/>
      <c r="M2488" s="382"/>
      <c r="N2488" s="70">
        <f t="shared" si="173"/>
        <v>0</v>
      </c>
      <c r="O2488" s="70">
        <f t="shared" si="174"/>
        <v>0</v>
      </c>
      <c r="P2488" s="135" t="str">
        <f t="shared" si="172"/>
        <v/>
      </c>
    </row>
    <row r="2489" spans="1:16" x14ac:dyDescent="0.2">
      <c r="A2489" s="374" t="str">
        <f t="shared" si="171"/>
        <v/>
      </c>
      <c r="B2489" s="358"/>
      <c r="C2489" s="383"/>
      <c r="D2489" s="360"/>
      <c r="E2489" s="360"/>
      <c r="F2489" s="361"/>
      <c r="G2489" s="360"/>
      <c r="H2489" s="360"/>
      <c r="I2489" s="364"/>
      <c r="J2489" s="363"/>
      <c r="K2489" s="364"/>
      <c r="L2489" s="363"/>
      <c r="M2489" s="382"/>
      <c r="N2489" s="323">
        <f t="shared" si="173"/>
        <v>0</v>
      </c>
      <c r="O2489" s="323">
        <f t="shared" si="174"/>
        <v>0</v>
      </c>
      <c r="P2489" s="324" t="str">
        <f t="shared" si="172"/>
        <v/>
      </c>
    </row>
    <row r="2490" spans="1:16" x14ac:dyDescent="0.2">
      <c r="A2490" s="374" t="str">
        <f t="shared" si="171"/>
        <v/>
      </c>
      <c r="B2490" s="358"/>
      <c r="C2490" s="383"/>
      <c r="D2490" s="360"/>
      <c r="E2490" s="360"/>
      <c r="F2490" s="361"/>
      <c r="G2490" s="360"/>
      <c r="H2490" s="360"/>
      <c r="I2490" s="364"/>
      <c r="J2490" s="363"/>
      <c r="K2490" s="364"/>
      <c r="L2490" s="363"/>
      <c r="M2490" s="382"/>
      <c r="N2490" s="70">
        <f t="shared" si="173"/>
        <v>0</v>
      </c>
      <c r="O2490" s="70">
        <f t="shared" si="174"/>
        <v>0</v>
      </c>
      <c r="P2490" s="92" t="str">
        <f t="shared" si="172"/>
        <v/>
      </c>
    </row>
    <row r="2491" spans="1:16" x14ac:dyDescent="0.2">
      <c r="A2491" s="374" t="str">
        <f t="shared" si="171"/>
        <v/>
      </c>
      <c r="B2491" s="358"/>
      <c r="C2491" s="383"/>
      <c r="D2491" s="360"/>
      <c r="E2491" s="360"/>
      <c r="F2491" s="361"/>
      <c r="G2491" s="360"/>
      <c r="H2491" s="360"/>
      <c r="I2491" s="364"/>
      <c r="J2491" s="363"/>
      <c r="K2491" s="364"/>
      <c r="L2491" s="363"/>
      <c r="M2491" s="382"/>
      <c r="N2491" s="70">
        <f t="shared" si="173"/>
        <v>0</v>
      </c>
      <c r="O2491" s="70">
        <f t="shared" si="174"/>
        <v>0</v>
      </c>
      <c r="P2491" s="92" t="str">
        <f t="shared" si="172"/>
        <v/>
      </c>
    </row>
    <row r="2492" spans="1:16" x14ac:dyDescent="0.2">
      <c r="A2492" s="374" t="str">
        <f t="shared" si="171"/>
        <v/>
      </c>
      <c r="B2492" s="358"/>
      <c r="C2492" s="383"/>
      <c r="D2492" s="360"/>
      <c r="E2492" s="360"/>
      <c r="F2492" s="361"/>
      <c r="G2492" s="360"/>
      <c r="H2492" s="360"/>
      <c r="I2492" s="364"/>
      <c r="J2492" s="363"/>
      <c r="K2492" s="364"/>
      <c r="L2492" s="363"/>
      <c r="M2492" s="382"/>
      <c r="N2492" s="70">
        <f t="shared" si="173"/>
        <v>0</v>
      </c>
      <c r="O2492" s="70">
        <f t="shared" si="174"/>
        <v>0</v>
      </c>
      <c r="P2492" s="135" t="str">
        <f t="shared" si="172"/>
        <v/>
      </c>
    </row>
    <row r="2493" spans="1:16" x14ac:dyDescent="0.2">
      <c r="A2493" s="374" t="str">
        <f t="shared" si="171"/>
        <v/>
      </c>
      <c r="B2493" s="358"/>
      <c r="C2493" s="383"/>
      <c r="D2493" s="360"/>
      <c r="E2493" s="360"/>
      <c r="F2493" s="361"/>
      <c r="G2493" s="360"/>
      <c r="H2493" s="360"/>
      <c r="I2493" s="364"/>
      <c r="J2493" s="363"/>
      <c r="K2493" s="364"/>
      <c r="L2493" s="363"/>
      <c r="M2493" s="382"/>
      <c r="N2493" s="323">
        <f t="shared" si="173"/>
        <v>0</v>
      </c>
      <c r="O2493" s="323">
        <f t="shared" si="174"/>
        <v>0</v>
      </c>
      <c r="P2493" s="324" t="str">
        <f t="shared" si="172"/>
        <v/>
      </c>
    </row>
    <row r="2494" spans="1:16" x14ac:dyDescent="0.2">
      <c r="A2494" s="374" t="str">
        <f t="shared" si="171"/>
        <v/>
      </c>
      <c r="B2494" s="358"/>
      <c r="C2494" s="383"/>
      <c r="D2494" s="360"/>
      <c r="E2494" s="360"/>
      <c r="F2494" s="361"/>
      <c r="G2494" s="360"/>
      <c r="H2494" s="360"/>
      <c r="I2494" s="364"/>
      <c r="J2494" s="363"/>
      <c r="K2494" s="364"/>
      <c r="L2494" s="363"/>
      <c r="M2494" s="382"/>
      <c r="N2494" s="70">
        <f t="shared" si="173"/>
        <v>0</v>
      </c>
      <c r="O2494" s="70">
        <f t="shared" si="174"/>
        <v>0</v>
      </c>
      <c r="P2494" s="92" t="str">
        <f t="shared" si="172"/>
        <v/>
      </c>
    </row>
    <row r="2495" spans="1:16" x14ac:dyDescent="0.2">
      <c r="A2495" s="374" t="str">
        <f t="shared" si="171"/>
        <v/>
      </c>
      <c r="B2495" s="358"/>
      <c r="C2495" s="383"/>
      <c r="D2495" s="360"/>
      <c r="E2495" s="360"/>
      <c r="F2495" s="361"/>
      <c r="G2495" s="360"/>
      <c r="H2495" s="360"/>
      <c r="I2495" s="364"/>
      <c r="J2495" s="363"/>
      <c r="K2495" s="364"/>
      <c r="L2495" s="363"/>
      <c r="M2495" s="382"/>
      <c r="N2495" s="70">
        <f t="shared" si="173"/>
        <v>0</v>
      </c>
      <c r="O2495" s="70">
        <f t="shared" si="174"/>
        <v>0</v>
      </c>
      <c r="P2495" s="92" t="str">
        <f t="shared" si="172"/>
        <v/>
      </c>
    </row>
    <row r="2496" spans="1:16" x14ac:dyDescent="0.2">
      <c r="A2496" s="374" t="str">
        <f t="shared" si="171"/>
        <v/>
      </c>
      <c r="B2496" s="358"/>
      <c r="C2496" s="383"/>
      <c r="D2496" s="360"/>
      <c r="E2496" s="360"/>
      <c r="F2496" s="361"/>
      <c r="G2496" s="360"/>
      <c r="H2496" s="360"/>
      <c r="I2496" s="364"/>
      <c r="J2496" s="363"/>
      <c r="K2496" s="364"/>
      <c r="L2496" s="363"/>
      <c r="M2496" s="382"/>
      <c r="N2496" s="70">
        <f t="shared" si="173"/>
        <v>0</v>
      </c>
      <c r="O2496" s="70">
        <f t="shared" si="174"/>
        <v>0</v>
      </c>
      <c r="P2496" s="135" t="str">
        <f t="shared" si="172"/>
        <v/>
      </c>
    </row>
    <row r="2497" spans="1:16" x14ac:dyDescent="0.2">
      <c r="A2497" s="374" t="str">
        <f t="shared" si="171"/>
        <v/>
      </c>
      <c r="B2497" s="358"/>
      <c r="C2497" s="383"/>
      <c r="D2497" s="360"/>
      <c r="E2497" s="360"/>
      <c r="F2497" s="361"/>
      <c r="G2497" s="360"/>
      <c r="H2497" s="360"/>
      <c r="I2497" s="364"/>
      <c r="J2497" s="363"/>
      <c r="K2497" s="364"/>
      <c r="L2497" s="363"/>
      <c r="M2497" s="382"/>
      <c r="N2497" s="323">
        <f t="shared" si="173"/>
        <v>0</v>
      </c>
      <c r="O2497" s="323">
        <f t="shared" si="174"/>
        <v>0</v>
      </c>
      <c r="P2497" s="324" t="str">
        <f t="shared" si="172"/>
        <v/>
      </c>
    </row>
    <row r="2498" spans="1:16" x14ac:dyDescent="0.2">
      <c r="A2498" s="374" t="str">
        <f t="shared" si="171"/>
        <v/>
      </c>
      <c r="B2498" s="358"/>
      <c r="C2498" s="383"/>
      <c r="D2498" s="360"/>
      <c r="E2498" s="360"/>
      <c r="F2498" s="361"/>
      <c r="G2498" s="360"/>
      <c r="H2498" s="360"/>
      <c r="I2498" s="364"/>
      <c r="J2498" s="363"/>
      <c r="K2498" s="364"/>
      <c r="L2498" s="363"/>
      <c r="M2498" s="382"/>
      <c r="N2498" s="70">
        <f t="shared" si="173"/>
        <v>0</v>
      </c>
      <c r="O2498" s="70">
        <f t="shared" si="174"/>
        <v>0</v>
      </c>
      <c r="P2498" s="92" t="str">
        <f t="shared" si="172"/>
        <v/>
      </c>
    </row>
    <row r="2499" spans="1:16" x14ac:dyDescent="0.2">
      <c r="A2499" s="374" t="str">
        <f t="shared" si="171"/>
        <v/>
      </c>
      <c r="B2499" s="358"/>
      <c r="C2499" s="383"/>
      <c r="D2499" s="360"/>
      <c r="E2499" s="360"/>
      <c r="F2499" s="361"/>
      <c r="G2499" s="360"/>
      <c r="H2499" s="360"/>
      <c r="I2499" s="364"/>
      <c r="J2499" s="363"/>
      <c r="K2499" s="364"/>
      <c r="L2499" s="363"/>
      <c r="M2499" s="382"/>
      <c r="N2499" s="70">
        <f t="shared" si="173"/>
        <v>0</v>
      </c>
      <c r="O2499" s="70">
        <f t="shared" si="174"/>
        <v>0</v>
      </c>
      <c r="P2499" s="92" t="str">
        <f t="shared" si="172"/>
        <v/>
      </c>
    </row>
    <row r="2500" spans="1:16" x14ac:dyDescent="0.2">
      <c r="A2500" s="374" t="str">
        <f t="shared" si="171"/>
        <v/>
      </c>
      <c r="B2500" s="358"/>
      <c r="C2500" s="383"/>
      <c r="D2500" s="360"/>
      <c r="E2500" s="360"/>
      <c r="F2500" s="361"/>
      <c r="G2500" s="360"/>
      <c r="H2500" s="360"/>
      <c r="I2500" s="364"/>
      <c r="J2500" s="363"/>
      <c r="K2500" s="364"/>
      <c r="L2500" s="363"/>
      <c r="M2500" s="382"/>
      <c r="N2500" s="70">
        <f t="shared" si="173"/>
        <v>0</v>
      </c>
      <c r="O2500" s="70">
        <f t="shared" si="174"/>
        <v>0</v>
      </c>
      <c r="P2500" s="135" t="str">
        <f t="shared" si="172"/>
        <v/>
      </c>
    </row>
    <row r="2501" spans="1:16" x14ac:dyDescent="0.2">
      <c r="A2501" s="374" t="str">
        <f t="shared" si="171"/>
        <v/>
      </c>
      <c r="B2501" s="358"/>
      <c r="C2501" s="383"/>
      <c r="D2501" s="360"/>
      <c r="E2501" s="360"/>
      <c r="F2501" s="361"/>
      <c r="G2501" s="360"/>
      <c r="H2501" s="360"/>
      <c r="I2501" s="364"/>
      <c r="J2501" s="363"/>
      <c r="K2501" s="364"/>
      <c r="L2501" s="363"/>
      <c r="M2501" s="382"/>
      <c r="N2501" s="323">
        <f t="shared" si="173"/>
        <v>0</v>
      </c>
      <c r="O2501" s="323">
        <f t="shared" si="174"/>
        <v>0</v>
      </c>
      <c r="P2501" s="324" t="str">
        <f t="shared" si="172"/>
        <v/>
      </c>
    </row>
    <row r="2502" spans="1:16" x14ac:dyDescent="0.2">
      <c r="A2502" s="374" t="str">
        <f t="shared" si="171"/>
        <v/>
      </c>
      <c r="B2502" s="358"/>
      <c r="C2502" s="383"/>
      <c r="D2502" s="360"/>
      <c r="E2502" s="360"/>
      <c r="F2502" s="361"/>
      <c r="G2502" s="360"/>
      <c r="H2502" s="360"/>
      <c r="I2502" s="364"/>
      <c r="J2502" s="363"/>
      <c r="K2502" s="364"/>
      <c r="L2502" s="363"/>
      <c r="M2502" s="382"/>
      <c r="N2502" s="70">
        <f t="shared" si="173"/>
        <v>0</v>
      </c>
      <c r="O2502" s="70">
        <f t="shared" si="174"/>
        <v>0</v>
      </c>
      <c r="P2502" s="92" t="str">
        <f t="shared" si="172"/>
        <v/>
      </c>
    </row>
    <row r="2503" spans="1:16" x14ac:dyDescent="0.2">
      <c r="A2503" s="374" t="str">
        <f t="shared" si="171"/>
        <v/>
      </c>
      <c r="B2503" s="358"/>
      <c r="C2503" s="383"/>
      <c r="D2503" s="360"/>
      <c r="E2503" s="360"/>
      <c r="F2503" s="361"/>
      <c r="G2503" s="360"/>
      <c r="H2503" s="360"/>
      <c r="I2503" s="364"/>
      <c r="J2503" s="363"/>
      <c r="K2503" s="364"/>
      <c r="L2503" s="363"/>
      <c r="M2503" s="382"/>
      <c r="N2503" s="70">
        <f t="shared" si="173"/>
        <v>0</v>
      </c>
      <c r="O2503" s="70">
        <f t="shared" si="174"/>
        <v>0</v>
      </c>
      <c r="P2503" s="92" t="str">
        <f t="shared" si="172"/>
        <v/>
      </c>
    </row>
    <row r="2504" spans="1:16" x14ac:dyDescent="0.2">
      <c r="A2504" s="374" t="str">
        <f t="shared" si="171"/>
        <v/>
      </c>
      <c r="B2504" s="358"/>
      <c r="C2504" s="383"/>
      <c r="D2504" s="360"/>
      <c r="E2504" s="360"/>
      <c r="F2504" s="361"/>
      <c r="G2504" s="360"/>
      <c r="H2504" s="360"/>
      <c r="I2504" s="364"/>
      <c r="J2504" s="363"/>
      <c r="K2504" s="364"/>
      <c r="L2504" s="363"/>
      <c r="M2504" s="382"/>
      <c r="N2504" s="70">
        <f t="shared" si="173"/>
        <v>0</v>
      </c>
      <c r="O2504" s="70">
        <f t="shared" si="174"/>
        <v>0</v>
      </c>
      <c r="P2504" s="135" t="str">
        <f t="shared" si="172"/>
        <v/>
      </c>
    </row>
    <row r="2505" spans="1:16" x14ac:dyDescent="0.2">
      <c r="A2505" s="374" t="str">
        <f t="shared" si="171"/>
        <v/>
      </c>
      <c r="B2505" s="358"/>
      <c r="C2505" s="383"/>
      <c r="D2505" s="360"/>
      <c r="E2505" s="360"/>
      <c r="F2505" s="361"/>
      <c r="G2505" s="360"/>
      <c r="H2505" s="360"/>
      <c r="I2505" s="364"/>
      <c r="J2505" s="363"/>
      <c r="K2505" s="364"/>
      <c r="L2505" s="363"/>
      <c r="M2505" s="382"/>
      <c r="N2505" s="323">
        <f t="shared" si="173"/>
        <v>0</v>
      </c>
      <c r="O2505" s="323">
        <f t="shared" si="174"/>
        <v>0</v>
      </c>
      <c r="P2505" s="324" t="str">
        <f t="shared" si="172"/>
        <v/>
      </c>
    </row>
    <row r="2506" spans="1:16" x14ac:dyDescent="0.2">
      <c r="A2506" s="374" t="str">
        <f t="shared" si="171"/>
        <v/>
      </c>
      <c r="B2506" s="358"/>
      <c r="C2506" s="383"/>
      <c r="D2506" s="360"/>
      <c r="E2506" s="360"/>
      <c r="F2506" s="361"/>
      <c r="G2506" s="360"/>
      <c r="H2506" s="360"/>
      <c r="I2506" s="364"/>
      <c r="J2506" s="363"/>
      <c r="K2506" s="364"/>
      <c r="L2506" s="363"/>
      <c r="M2506" s="382"/>
      <c r="N2506" s="70">
        <f t="shared" si="173"/>
        <v>0</v>
      </c>
      <c r="O2506" s="70">
        <f t="shared" si="174"/>
        <v>0</v>
      </c>
      <c r="P2506" s="92" t="str">
        <f t="shared" si="172"/>
        <v/>
      </c>
    </row>
    <row r="2507" spans="1:16" x14ac:dyDescent="0.2">
      <c r="A2507" s="374" t="str">
        <f t="shared" si="171"/>
        <v/>
      </c>
      <c r="B2507" s="358"/>
      <c r="C2507" s="383"/>
      <c r="D2507" s="360"/>
      <c r="E2507" s="360"/>
      <c r="F2507" s="361"/>
      <c r="G2507" s="360"/>
      <c r="H2507" s="360"/>
      <c r="I2507" s="364"/>
      <c r="J2507" s="363"/>
      <c r="K2507" s="364"/>
      <c r="L2507" s="363"/>
      <c r="M2507" s="382"/>
      <c r="N2507" s="70">
        <f t="shared" si="173"/>
        <v>0</v>
      </c>
      <c r="O2507" s="70">
        <f t="shared" si="174"/>
        <v>0</v>
      </c>
      <c r="P2507" s="92" t="str">
        <f t="shared" si="172"/>
        <v/>
      </c>
    </row>
    <row r="2508" spans="1:16" x14ac:dyDescent="0.2">
      <c r="A2508" s="374" t="str">
        <f t="shared" si="171"/>
        <v/>
      </c>
      <c r="B2508" s="358"/>
      <c r="C2508" s="383"/>
      <c r="D2508" s="360"/>
      <c r="E2508" s="360"/>
      <c r="F2508" s="361"/>
      <c r="G2508" s="360"/>
      <c r="H2508" s="360"/>
      <c r="I2508" s="364"/>
      <c r="J2508" s="363"/>
      <c r="K2508" s="364"/>
      <c r="L2508" s="363"/>
      <c r="M2508" s="382"/>
      <c r="N2508" s="70">
        <f t="shared" si="173"/>
        <v>0</v>
      </c>
      <c r="O2508" s="70">
        <f t="shared" si="174"/>
        <v>0</v>
      </c>
      <c r="P2508" s="135" t="str">
        <f t="shared" si="172"/>
        <v/>
      </c>
    </row>
    <row r="2509" spans="1:16" x14ac:dyDescent="0.2">
      <c r="A2509" s="374" t="str">
        <f t="shared" si="171"/>
        <v/>
      </c>
      <c r="B2509" s="358"/>
      <c r="C2509" s="383"/>
      <c r="D2509" s="360"/>
      <c r="E2509" s="360"/>
      <c r="F2509" s="361"/>
      <c r="G2509" s="360"/>
      <c r="H2509" s="360"/>
      <c r="I2509" s="364"/>
      <c r="J2509" s="363"/>
      <c r="K2509" s="364"/>
      <c r="L2509" s="363"/>
      <c r="M2509" s="382"/>
      <c r="N2509" s="323">
        <f t="shared" si="173"/>
        <v>0</v>
      </c>
      <c r="O2509" s="323">
        <f t="shared" si="174"/>
        <v>0</v>
      </c>
      <c r="P2509" s="324" t="str">
        <f t="shared" si="172"/>
        <v/>
      </c>
    </row>
    <row r="2510" spans="1:16" x14ac:dyDescent="0.2">
      <c r="A2510" s="374" t="str">
        <f t="shared" si="171"/>
        <v/>
      </c>
      <c r="B2510" s="358"/>
      <c r="C2510" s="383"/>
      <c r="D2510" s="360"/>
      <c r="E2510" s="360"/>
      <c r="F2510" s="361"/>
      <c r="G2510" s="360"/>
      <c r="H2510" s="360"/>
      <c r="I2510" s="364"/>
      <c r="J2510" s="363"/>
      <c r="K2510" s="364"/>
      <c r="L2510" s="363"/>
      <c r="M2510" s="382"/>
      <c r="N2510" s="70">
        <f t="shared" si="173"/>
        <v>0</v>
      </c>
      <c r="O2510" s="70">
        <f t="shared" si="174"/>
        <v>0</v>
      </c>
      <c r="P2510" s="92" t="str">
        <f t="shared" si="172"/>
        <v/>
      </c>
    </row>
    <row r="2511" spans="1:16" x14ac:dyDescent="0.2">
      <c r="A2511" s="374" t="str">
        <f t="shared" si="171"/>
        <v/>
      </c>
      <c r="B2511" s="358"/>
      <c r="C2511" s="383"/>
      <c r="D2511" s="360"/>
      <c r="E2511" s="360"/>
      <c r="F2511" s="361"/>
      <c r="G2511" s="360"/>
      <c r="H2511" s="360"/>
      <c r="I2511" s="364"/>
      <c r="J2511" s="363"/>
      <c r="K2511" s="364"/>
      <c r="L2511" s="363"/>
      <c r="M2511" s="382"/>
      <c r="N2511" s="70">
        <f t="shared" si="173"/>
        <v>0</v>
      </c>
      <c r="O2511" s="70">
        <f t="shared" si="174"/>
        <v>0</v>
      </c>
      <c r="P2511" s="92" t="str">
        <f t="shared" si="172"/>
        <v/>
      </c>
    </row>
    <row r="2512" spans="1:16" x14ac:dyDescent="0.2">
      <c r="A2512" s="374" t="str">
        <f t="shared" si="171"/>
        <v/>
      </c>
      <c r="B2512" s="358"/>
      <c r="C2512" s="383"/>
      <c r="D2512" s="360"/>
      <c r="E2512" s="360"/>
      <c r="F2512" s="361"/>
      <c r="G2512" s="360"/>
      <c r="H2512" s="360"/>
      <c r="I2512" s="364"/>
      <c r="J2512" s="363"/>
      <c r="K2512" s="364"/>
      <c r="L2512" s="363"/>
      <c r="M2512" s="382"/>
      <c r="N2512" s="70">
        <f t="shared" si="173"/>
        <v>0</v>
      </c>
      <c r="O2512" s="70">
        <f t="shared" si="174"/>
        <v>0</v>
      </c>
      <c r="P2512" s="135" t="str">
        <f t="shared" si="172"/>
        <v/>
      </c>
    </row>
    <row r="2513" spans="1:16" x14ac:dyDescent="0.2">
      <c r="A2513" s="374" t="str">
        <f t="shared" si="171"/>
        <v/>
      </c>
      <c r="B2513" s="358"/>
      <c r="C2513" s="383"/>
      <c r="D2513" s="360"/>
      <c r="E2513" s="360"/>
      <c r="F2513" s="361"/>
      <c r="G2513" s="360"/>
      <c r="H2513" s="360"/>
      <c r="I2513" s="364"/>
      <c r="J2513" s="363"/>
      <c r="K2513" s="364"/>
      <c r="L2513" s="363"/>
      <c r="M2513" s="382"/>
      <c r="N2513" s="323">
        <f t="shared" si="173"/>
        <v>0</v>
      </c>
      <c r="O2513" s="323">
        <f t="shared" si="174"/>
        <v>0</v>
      </c>
      <c r="P2513" s="324" t="str">
        <f t="shared" si="172"/>
        <v/>
      </c>
    </row>
    <row r="2514" spans="1:16" x14ac:dyDescent="0.2">
      <c r="A2514" s="374" t="str">
        <f t="shared" si="171"/>
        <v/>
      </c>
      <c r="B2514" s="358"/>
      <c r="C2514" s="383"/>
      <c r="D2514" s="360"/>
      <c r="E2514" s="360"/>
      <c r="F2514" s="361"/>
      <c r="G2514" s="360"/>
      <c r="H2514" s="360"/>
      <c r="I2514" s="364"/>
      <c r="J2514" s="363"/>
      <c r="K2514" s="364"/>
      <c r="L2514" s="363"/>
      <c r="M2514" s="382"/>
      <c r="N2514" s="70">
        <f t="shared" si="173"/>
        <v>0</v>
      </c>
      <c r="O2514" s="70">
        <f t="shared" si="174"/>
        <v>0</v>
      </c>
      <c r="P2514" s="92" t="str">
        <f t="shared" si="172"/>
        <v/>
      </c>
    </row>
    <row r="2515" spans="1:16" x14ac:dyDescent="0.2">
      <c r="A2515" s="374" t="str">
        <f t="shared" si="171"/>
        <v/>
      </c>
      <c r="B2515" s="358"/>
      <c r="C2515" s="383"/>
      <c r="D2515" s="360"/>
      <c r="E2515" s="360"/>
      <c r="F2515" s="361"/>
      <c r="G2515" s="360"/>
      <c r="H2515" s="360"/>
      <c r="I2515" s="364"/>
      <c r="J2515" s="363"/>
      <c r="K2515" s="364"/>
      <c r="L2515" s="363"/>
      <c r="M2515" s="382"/>
      <c r="N2515" s="70">
        <f t="shared" si="173"/>
        <v>0</v>
      </c>
      <c r="O2515" s="70">
        <f t="shared" si="174"/>
        <v>0</v>
      </c>
      <c r="P2515" s="92" t="str">
        <f t="shared" si="172"/>
        <v/>
      </c>
    </row>
    <row r="2516" spans="1:16" x14ac:dyDescent="0.2">
      <c r="A2516" s="374" t="str">
        <f t="shared" si="171"/>
        <v/>
      </c>
      <c r="B2516" s="358"/>
      <c r="C2516" s="383"/>
      <c r="D2516" s="360"/>
      <c r="E2516" s="360"/>
      <c r="F2516" s="361"/>
      <c r="G2516" s="360"/>
      <c r="H2516" s="360"/>
      <c r="I2516" s="364"/>
      <c r="J2516" s="363"/>
      <c r="K2516" s="364"/>
      <c r="L2516" s="363"/>
      <c r="M2516" s="382"/>
      <c r="N2516" s="70">
        <f t="shared" si="173"/>
        <v>0</v>
      </c>
      <c r="O2516" s="70">
        <f t="shared" si="174"/>
        <v>0</v>
      </c>
      <c r="P2516" s="135" t="str">
        <f t="shared" si="172"/>
        <v/>
      </c>
    </row>
    <row r="2517" spans="1:16" x14ac:dyDescent="0.2">
      <c r="A2517" s="374" t="str">
        <f t="shared" si="171"/>
        <v/>
      </c>
      <c r="B2517" s="358"/>
      <c r="C2517" s="383"/>
      <c r="D2517" s="360"/>
      <c r="E2517" s="360"/>
      <c r="F2517" s="361"/>
      <c r="G2517" s="360"/>
      <c r="H2517" s="360"/>
      <c r="I2517" s="364"/>
      <c r="J2517" s="363"/>
      <c r="K2517" s="364"/>
      <c r="L2517" s="363"/>
      <c r="M2517" s="382"/>
      <c r="N2517" s="323">
        <f t="shared" si="173"/>
        <v>0</v>
      </c>
      <c r="O2517" s="323">
        <f t="shared" si="174"/>
        <v>0</v>
      </c>
      <c r="P2517" s="324" t="str">
        <f t="shared" si="172"/>
        <v/>
      </c>
    </row>
    <row r="2518" spans="1:16" x14ac:dyDescent="0.2">
      <c r="A2518" s="374" t="str">
        <f t="shared" si="171"/>
        <v/>
      </c>
      <c r="B2518" s="358"/>
      <c r="C2518" s="383"/>
      <c r="D2518" s="360"/>
      <c r="E2518" s="360"/>
      <c r="F2518" s="361"/>
      <c r="G2518" s="360"/>
      <c r="H2518" s="360"/>
      <c r="I2518" s="364"/>
      <c r="J2518" s="363"/>
      <c r="K2518" s="364"/>
      <c r="L2518" s="363"/>
      <c r="M2518" s="382"/>
      <c r="N2518" s="70">
        <f t="shared" si="173"/>
        <v>0</v>
      </c>
      <c r="O2518" s="70">
        <f t="shared" si="174"/>
        <v>0</v>
      </c>
      <c r="P2518" s="92" t="str">
        <f t="shared" si="172"/>
        <v/>
      </c>
    </row>
    <row r="2519" spans="1:16" x14ac:dyDescent="0.2">
      <c r="A2519" s="374" t="str">
        <f t="shared" si="171"/>
        <v/>
      </c>
      <c r="B2519" s="358"/>
      <c r="C2519" s="383"/>
      <c r="D2519" s="360"/>
      <c r="E2519" s="360"/>
      <c r="F2519" s="361"/>
      <c r="G2519" s="360"/>
      <c r="H2519" s="360"/>
      <c r="I2519" s="364"/>
      <c r="J2519" s="363"/>
      <c r="K2519" s="364"/>
      <c r="L2519" s="363"/>
      <c r="M2519" s="382"/>
      <c r="N2519" s="70">
        <f t="shared" si="173"/>
        <v>0</v>
      </c>
      <c r="O2519" s="70">
        <f t="shared" si="174"/>
        <v>0</v>
      </c>
      <c r="P2519" s="92" t="str">
        <f t="shared" si="172"/>
        <v/>
      </c>
    </row>
    <row r="2520" spans="1:16" x14ac:dyDescent="0.2">
      <c r="A2520" s="374" t="str">
        <f t="shared" si="171"/>
        <v/>
      </c>
      <c r="B2520" s="358"/>
      <c r="C2520" s="383"/>
      <c r="D2520" s="360"/>
      <c r="E2520" s="360"/>
      <c r="F2520" s="361"/>
      <c r="G2520" s="360"/>
      <c r="H2520" s="360"/>
      <c r="I2520" s="364"/>
      <c r="J2520" s="363"/>
      <c r="K2520" s="364"/>
      <c r="L2520" s="363"/>
      <c r="M2520" s="382"/>
      <c r="N2520" s="70">
        <f t="shared" si="173"/>
        <v>0</v>
      </c>
      <c r="O2520" s="70">
        <f t="shared" si="174"/>
        <v>0</v>
      </c>
      <c r="P2520" s="135" t="str">
        <f t="shared" si="172"/>
        <v/>
      </c>
    </row>
    <row r="2521" spans="1:16" x14ac:dyDescent="0.2">
      <c r="A2521" s="374" t="str">
        <f t="shared" si="171"/>
        <v/>
      </c>
      <c r="B2521" s="358"/>
      <c r="C2521" s="383"/>
      <c r="D2521" s="360"/>
      <c r="E2521" s="360"/>
      <c r="F2521" s="361"/>
      <c r="G2521" s="360"/>
      <c r="H2521" s="360"/>
      <c r="I2521" s="364"/>
      <c r="J2521" s="363"/>
      <c r="K2521" s="364"/>
      <c r="L2521" s="363"/>
      <c r="M2521" s="382"/>
      <c r="N2521" s="323">
        <f t="shared" si="173"/>
        <v>0</v>
      </c>
      <c r="O2521" s="323">
        <f t="shared" si="174"/>
        <v>0</v>
      </c>
      <c r="P2521" s="324" t="str">
        <f t="shared" si="172"/>
        <v/>
      </c>
    </row>
    <row r="2522" spans="1:16" x14ac:dyDescent="0.2">
      <c r="A2522" s="374" t="str">
        <f t="shared" si="171"/>
        <v/>
      </c>
      <c r="B2522" s="358"/>
      <c r="C2522" s="383"/>
      <c r="D2522" s="360"/>
      <c r="E2522" s="360"/>
      <c r="F2522" s="361"/>
      <c r="G2522" s="360"/>
      <c r="H2522" s="360"/>
      <c r="I2522" s="364"/>
      <c r="J2522" s="363"/>
      <c r="K2522" s="364"/>
      <c r="L2522" s="363"/>
      <c r="M2522" s="382"/>
      <c r="N2522" s="70">
        <f t="shared" si="173"/>
        <v>0</v>
      </c>
      <c r="O2522" s="70">
        <f t="shared" si="174"/>
        <v>0</v>
      </c>
      <c r="P2522" s="92" t="str">
        <f t="shared" si="172"/>
        <v/>
      </c>
    </row>
    <row r="2523" spans="1:16" x14ac:dyDescent="0.2">
      <c r="A2523" s="374" t="str">
        <f t="shared" si="171"/>
        <v/>
      </c>
      <c r="B2523" s="358"/>
      <c r="C2523" s="383"/>
      <c r="D2523" s="360"/>
      <c r="E2523" s="360"/>
      <c r="F2523" s="361"/>
      <c r="G2523" s="360"/>
      <c r="H2523" s="360"/>
      <c r="I2523" s="364"/>
      <c r="J2523" s="363"/>
      <c r="K2523" s="364"/>
      <c r="L2523" s="363"/>
      <c r="M2523" s="382"/>
      <c r="N2523" s="70">
        <f t="shared" si="173"/>
        <v>0</v>
      </c>
      <c r="O2523" s="70">
        <f t="shared" si="174"/>
        <v>0</v>
      </c>
      <c r="P2523" s="92" t="str">
        <f t="shared" si="172"/>
        <v/>
      </c>
    </row>
    <row r="2524" spans="1:16" x14ac:dyDescent="0.2">
      <c r="A2524" s="374" t="str">
        <f t="shared" si="171"/>
        <v/>
      </c>
      <c r="B2524" s="358"/>
      <c r="C2524" s="383"/>
      <c r="D2524" s="360"/>
      <c r="E2524" s="360"/>
      <c r="F2524" s="361"/>
      <c r="G2524" s="360"/>
      <c r="H2524" s="360"/>
      <c r="I2524" s="364"/>
      <c r="J2524" s="363"/>
      <c r="K2524" s="364"/>
      <c r="L2524" s="363"/>
      <c r="M2524" s="382"/>
      <c r="N2524" s="70">
        <f t="shared" si="173"/>
        <v>0</v>
      </c>
      <c r="O2524" s="70">
        <f t="shared" si="174"/>
        <v>0</v>
      </c>
      <c r="P2524" s="135" t="str">
        <f t="shared" si="172"/>
        <v/>
      </c>
    </row>
    <row r="2525" spans="1:16" x14ac:dyDescent="0.2">
      <c r="A2525" s="374" t="str">
        <f t="shared" si="171"/>
        <v/>
      </c>
      <c r="B2525" s="358"/>
      <c r="C2525" s="383"/>
      <c r="D2525" s="360"/>
      <c r="E2525" s="360"/>
      <c r="F2525" s="361"/>
      <c r="G2525" s="360"/>
      <c r="H2525" s="360"/>
      <c r="I2525" s="364"/>
      <c r="J2525" s="363"/>
      <c r="K2525" s="364"/>
      <c r="L2525" s="363"/>
      <c r="M2525" s="382"/>
      <c r="N2525" s="323">
        <f t="shared" si="173"/>
        <v>0</v>
      </c>
      <c r="O2525" s="323">
        <f t="shared" si="174"/>
        <v>0</v>
      </c>
      <c r="P2525" s="324" t="str">
        <f t="shared" si="172"/>
        <v/>
      </c>
    </row>
    <row r="2526" spans="1:16" x14ac:dyDescent="0.2">
      <c r="A2526" s="374" t="str">
        <f t="shared" si="171"/>
        <v/>
      </c>
      <c r="B2526" s="358"/>
      <c r="C2526" s="383"/>
      <c r="D2526" s="360"/>
      <c r="E2526" s="360"/>
      <c r="F2526" s="361"/>
      <c r="G2526" s="360"/>
      <c r="H2526" s="360"/>
      <c r="I2526" s="364"/>
      <c r="J2526" s="363"/>
      <c r="K2526" s="364"/>
      <c r="L2526" s="363"/>
      <c r="M2526" s="382"/>
      <c r="N2526" s="70">
        <f t="shared" si="173"/>
        <v>0</v>
      </c>
      <c r="O2526" s="70">
        <f t="shared" si="174"/>
        <v>0</v>
      </c>
      <c r="P2526" s="92" t="str">
        <f t="shared" si="172"/>
        <v/>
      </c>
    </row>
    <row r="2527" spans="1:16" x14ac:dyDescent="0.2">
      <c r="A2527" s="374" t="str">
        <f t="shared" si="171"/>
        <v/>
      </c>
      <c r="B2527" s="358"/>
      <c r="C2527" s="383"/>
      <c r="D2527" s="360"/>
      <c r="E2527" s="360"/>
      <c r="F2527" s="361"/>
      <c r="G2527" s="360"/>
      <c r="H2527" s="360"/>
      <c r="I2527" s="364"/>
      <c r="J2527" s="363"/>
      <c r="K2527" s="364"/>
      <c r="L2527" s="363"/>
      <c r="M2527" s="382"/>
      <c r="N2527" s="70">
        <f t="shared" si="173"/>
        <v>0</v>
      </c>
      <c r="O2527" s="70">
        <f t="shared" si="174"/>
        <v>0</v>
      </c>
      <c r="P2527" s="92" t="str">
        <f t="shared" si="172"/>
        <v/>
      </c>
    </row>
    <row r="2528" spans="1:16" x14ac:dyDescent="0.2">
      <c r="A2528" s="374" t="str">
        <f t="shared" si="171"/>
        <v/>
      </c>
      <c r="B2528" s="358"/>
      <c r="C2528" s="383"/>
      <c r="D2528" s="360"/>
      <c r="E2528" s="360"/>
      <c r="F2528" s="361"/>
      <c r="G2528" s="360"/>
      <c r="H2528" s="360"/>
      <c r="I2528" s="364"/>
      <c r="J2528" s="363"/>
      <c r="K2528" s="364"/>
      <c r="L2528" s="363"/>
      <c r="M2528" s="382"/>
      <c r="N2528" s="70">
        <f t="shared" si="173"/>
        <v>0</v>
      </c>
      <c r="O2528" s="70">
        <f t="shared" si="174"/>
        <v>0</v>
      </c>
      <c r="P2528" s="135" t="str">
        <f t="shared" si="172"/>
        <v/>
      </c>
    </row>
    <row r="2529" spans="1:16" x14ac:dyDescent="0.2">
      <c r="A2529" s="374" t="str">
        <f t="shared" si="171"/>
        <v/>
      </c>
      <c r="B2529" s="358"/>
      <c r="C2529" s="383"/>
      <c r="D2529" s="360"/>
      <c r="E2529" s="360"/>
      <c r="F2529" s="361"/>
      <c r="G2529" s="360"/>
      <c r="H2529" s="360"/>
      <c r="I2529" s="364"/>
      <c r="J2529" s="363"/>
      <c r="K2529" s="364"/>
      <c r="L2529" s="363"/>
      <c r="M2529" s="382"/>
      <c r="N2529" s="323">
        <f t="shared" si="173"/>
        <v>0</v>
      </c>
      <c r="O2529" s="323">
        <f t="shared" si="174"/>
        <v>0</v>
      </c>
      <c r="P2529" s="324" t="str">
        <f t="shared" si="172"/>
        <v/>
      </c>
    </row>
    <row r="2530" spans="1:16" x14ac:dyDescent="0.2">
      <c r="A2530" s="374" t="str">
        <f t="shared" si="171"/>
        <v/>
      </c>
      <c r="B2530" s="358"/>
      <c r="C2530" s="383"/>
      <c r="D2530" s="360"/>
      <c r="E2530" s="360"/>
      <c r="F2530" s="361"/>
      <c r="G2530" s="360"/>
      <c r="H2530" s="360"/>
      <c r="I2530" s="364"/>
      <c r="J2530" s="363"/>
      <c r="K2530" s="364"/>
      <c r="L2530" s="363"/>
      <c r="M2530" s="382"/>
      <c r="N2530" s="70">
        <f t="shared" si="173"/>
        <v>0</v>
      </c>
      <c r="O2530" s="70">
        <f t="shared" si="174"/>
        <v>0</v>
      </c>
      <c r="P2530" s="92" t="str">
        <f t="shared" si="172"/>
        <v/>
      </c>
    </row>
    <row r="2531" spans="1:16" x14ac:dyDescent="0.2">
      <c r="A2531" s="374" t="str">
        <f t="shared" ref="A2531:A2594" si="175">IF(B2531="","",ROW()-ROW($A$3))</f>
        <v/>
      </c>
      <c r="B2531" s="358"/>
      <c r="C2531" s="383"/>
      <c r="D2531" s="360"/>
      <c r="E2531" s="360"/>
      <c r="F2531" s="361"/>
      <c r="G2531" s="360"/>
      <c r="H2531" s="360"/>
      <c r="I2531" s="364"/>
      <c r="J2531" s="363"/>
      <c r="K2531" s="364"/>
      <c r="L2531" s="363"/>
      <c r="M2531" s="382"/>
      <c r="N2531" s="70">
        <f t="shared" si="173"/>
        <v>0</v>
      </c>
      <c r="O2531" s="70">
        <f t="shared" si="174"/>
        <v>0</v>
      </c>
      <c r="P2531" s="92" t="str">
        <f t="shared" si="172"/>
        <v/>
      </c>
    </row>
    <row r="2532" spans="1:16" x14ac:dyDescent="0.2">
      <c r="A2532" s="374" t="str">
        <f t="shared" si="175"/>
        <v/>
      </c>
      <c r="B2532" s="358"/>
      <c r="C2532" s="383"/>
      <c r="D2532" s="360"/>
      <c r="E2532" s="360"/>
      <c r="F2532" s="361"/>
      <c r="G2532" s="360"/>
      <c r="H2532" s="360"/>
      <c r="I2532" s="364"/>
      <c r="J2532" s="363"/>
      <c r="K2532" s="364"/>
      <c r="L2532" s="363"/>
      <c r="M2532" s="382"/>
      <c r="N2532" s="70">
        <f t="shared" si="173"/>
        <v>0</v>
      </c>
      <c r="O2532" s="70">
        <f t="shared" si="174"/>
        <v>0</v>
      </c>
      <c r="P2532" s="135" t="str">
        <f t="shared" si="172"/>
        <v/>
      </c>
    </row>
    <row r="2533" spans="1:16" x14ac:dyDescent="0.2">
      <c r="A2533" s="374" t="str">
        <f t="shared" si="175"/>
        <v/>
      </c>
      <c r="B2533" s="358"/>
      <c r="C2533" s="383"/>
      <c r="D2533" s="360"/>
      <c r="E2533" s="360"/>
      <c r="F2533" s="361"/>
      <c r="G2533" s="360"/>
      <c r="H2533" s="360"/>
      <c r="I2533" s="364"/>
      <c r="J2533" s="363"/>
      <c r="K2533" s="364"/>
      <c r="L2533" s="363"/>
      <c r="M2533" s="382"/>
      <c r="N2533" s="323">
        <f t="shared" si="173"/>
        <v>0</v>
      </c>
      <c r="O2533" s="323">
        <f t="shared" si="174"/>
        <v>0</v>
      </c>
      <c r="P2533" s="324" t="str">
        <f t="shared" si="172"/>
        <v/>
      </c>
    </row>
    <row r="2534" spans="1:16" x14ac:dyDescent="0.2">
      <c r="A2534" s="374" t="str">
        <f t="shared" si="175"/>
        <v/>
      </c>
      <c r="B2534" s="358"/>
      <c r="C2534" s="383"/>
      <c r="D2534" s="360"/>
      <c r="E2534" s="360"/>
      <c r="F2534" s="361"/>
      <c r="G2534" s="360"/>
      <c r="H2534" s="360"/>
      <c r="I2534" s="364"/>
      <c r="J2534" s="363"/>
      <c r="K2534" s="364"/>
      <c r="L2534" s="363"/>
      <c r="M2534" s="382"/>
      <c r="N2534" s="70">
        <f t="shared" si="173"/>
        <v>0</v>
      </c>
      <c r="O2534" s="70">
        <f t="shared" si="174"/>
        <v>0</v>
      </c>
      <c r="P2534" s="92" t="str">
        <f t="shared" si="172"/>
        <v/>
      </c>
    </row>
    <row r="2535" spans="1:16" x14ac:dyDescent="0.2">
      <c r="A2535" s="374" t="str">
        <f t="shared" si="175"/>
        <v/>
      </c>
      <c r="B2535" s="358"/>
      <c r="C2535" s="383"/>
      <c r="D2535" s="360"/>
      <c r="E2535" s="360"/>
      <c r="F2535" s="361"/>
      <c r="G2535" s="360"/>
      <c r="H2535" s="360"/>
      <c r="I2535" s="364"/>
      <c r="J2535" s="363"/>
      <c r="K2535" s="364"/>
      <c r="L2535" s="363"/>
      <c r="M2535" s="382"/>
      <c r="N2535" s="70">
        <f t="shared" si="173"/>
        <v>0</v>
      </c>
      <c r="O2535" s="70">
        <f t="shared" si="174"/>
        <v>0</v>
      </c>
      <c r="P2535" s="92" t="str">
        <f t="shared" si="172"/>
        <v/>
      </c>
    </row>
    <row r="2536" spans="1:16" x14ac:dyDescent="0.2">
      <c r="A2536" s="374" t="str">
        <f t="shared" si="175"/>
        <v/>
      </c>
      <c r="B2536" s="358"/>
      <c r="C2536" s="383"/>
      <c r="D2536" s="360"/>
      <c r="E2536" s="360"/>
      <c r="F2536" s="361"/>
      <c r="G2536" s="360"/>
      <c r="H2536" s="360"/>
      <c r="I2536" s="364"/>
      <c r="J2536" s="363"/>
      <c r="K2536" s="364"/>
      <c r="L2536" s="363"/>
      <c r="M2536" s="382"/>
      <c r="N2536" s="70">
        <f t="shared" si="173"/>
        <v>0</v>
      </c>
      <c r="O2536" s="70">
        <f t="shared" si="174"/>
        <v>0</v>
      </c>
      <c r="P2536" s="135" t="str">
        <f t="shared" si="172"/>
        <v/>
      </c>
    </row>
    <row r="2537" spans="1:16" x14ac:dyDescent="0.2">
      <c r="A2537" s="374" t="str">
        <f t="shared" si="175"/>
        <v/>
      </c>
      <c r="B2537" s="358"/>
      <c r="C2537" s="383"/>
      <c r="D2537" s="360"/>
      <c r="E2537" s="360"/>
      <c r="F2537" s="361"/>
      <c r="G2537" s="360"/>
      <c r="H2537" s="360"/>
      <c r="I2537" s="364"/>
      <c r="J2537" s="363"/>
      <c r="K2537" s="364"/>
      <c r="L2537" s="363"/>
      <c r="M2537" s="382"/>
      <c r="N2537" s="323">
        <f t="shared" si="173"/>
        <v>0</v>
      </c>
      <c r="O2537" s="323">
        <f t="shared" si="174"/>
        <v>0</v>
      </c>
      <c r="P2537" s="324" t="str">
        <f t="shared" si="172"/>
        <v/>
      </c>
    </row>
    <row r="2538" spans="1:16" x14ac:dyDescent="0.2">
      <c r="A2538" s="374" t="str">
        <f t="shared" si="175"/>
        <v/>
      </c>
      <c r="B2538" s="358"/>
      <c r="C2538" s="383"/>
      <c r="D2538" s="360"/>
      <c r="E2538" s="360"/>
      <c r="F2538" s="361"/>
      <c r="G2538" s="360"/>
      <c r="H2538" s="360"/>
      <c r="I2538" s="364"/>
      <c r="J2538" s="363"/>
      <c r="K2538" s="364"/>
      <c r="L2538" s="363"/>
      <c r="M2538" s="382"/>
      <c r="N2538" s="70">
        <f t="shared" si="173"/>
        <v>0</v>
      </c>
      <c r="O2538" s="70">
        <f t="shared" si="174"/>
        <v>0</v>
      </c>
      <c r="P2538" s="92" t="str">
        <f t="shared" si="172"/>
        <v/>
      </c>
    </row>
    <row r="2539" spans="1:16" x14ac:dyDescent="0.2">
      <c r="A2539" s="374" t="str">
        <f t="shared" si="175"/>
        <v/>
      </c>
      <c r="B2539" s="358"/>
      <c r="C2539" s="383"/>
      <c r="D2539" s="360"/>
      <c r="E2539" s="360"/>
      <c r="F2539" s="361"/>
      <c r="G2539" s="360"/>
      <c r="H2539" s="360"/>
      <c r="I2539" s="364"/>
      <c r="J2539" s="363"/>
      <c r="K2539" s="364"/>
      <c r="L2539" s="363"/>
      <c r="M2539" s="382"/>
      <c r="N2539" s="70">
        <f t="shared" si="173"/>
        <v>0</v>
      </c>
      <c r="O2539" s="70">
        <f t="shared" si="174"/>
        <v>0</v>
      </c>
      <c r="P2539" s="92" t="str">
        <f t="shared" si="172"/>
        <v/>
      </c>
    </row>
    <row r="2540" spans="1:16" x14ac:dyDescent="0.2">
      <c r="A2540" s="374" t="str">
        <f t="shared" si="175"/>
        <v/>
      </c>
      <c r="B2540" s="358"/>
      <c r="C2540" s="383"/>
      <c r="D2540" s="360"/>
      <c r="E2540" s="360"/>
      <c r="F2540" s="361"/>
      <c r="G2540" s="360"/>
      <c r="H2540" s="360"/>
      <c r="I2540" s="364"/>
      <c r="J2540" s="363"/>
      <c r="K2540" s="364"/>
      <c r="L2540" s="363"/>
      <c r="M2540" s="382"/>
      <c r="N2540" s="70">
        <f t="shared" si="173"/>
        <v>0</v>
      </c>
      <c r="O2540" s="70">
        <f t="shared" si="174"/>
        <v>0</v>
      </c>
      <c r="P2540" s="135" t="str">
        <f t="shared" ref="P2540:P2603" si="176">SUBSTITUTE(D2540," ","_")</f>
        <v/>
      </c>
    </row>
    <row r="2541" spans="1:16" x14ac:dyDescent="0.2">
      <c r="A2541" s="374" t="str">
        <f t="shared" si="175"/>
        <v/>
      </c>
      <c r="B2541" s="358"/>
      <c r="C2541" s="383"/>
      <c r="D2541" s="360"/>
      <c r="E2541" s="360"/>
      <c r="F2541" s="361"/>
      <c r="G2541" s="360"/>
      <c r="H2541" s="360"/>
      <c r="I2541" s="364"/>
      <c r="J2541" s="363"/>
      <c r="K2541" s="364"/>
      <c r="L2541" s="363"/>
      <c r="M2541" s="382"/>
      <c r="N2541" s="323">
        <f t="shared" ref="N2541:N2604" si="177">IF(B2541=0,0,IF(YEAR(B2541)=$O$1,MONTH(B2541)-$N$1+1,(YEAR(B2541)-$O$1)*12-$N$1+1+MONTH(B2541)))</f>
        <v>0</v>
      </c>
      <c r="O2541" s="323">
        <f t="shared" ref="O2541:O2604" si="178">IF(C2541=0,0,IF(YEAR(C2541)=$O$1,MONTH(C2541)-$N$1+1,(YEAR(C2541)-$O$1)*12-$N$1+1+MONTH(C2541)))</f>
        <v>0</v>
      </c>
      <c r="P2541" s="324" t="str">
        <f t="shared" si="176"/>
        <v/>
      </c>
    </row>
    <row r="2542" spans="1:16" x14ac:dyDescent="0.2">
      <c r="A2542" s="374" t="str">
        <f t="shared" si="175"/>
        <v/>
      </c>
      <c r="B2542" s="358"/>
      <c r="C2542" s="383"/>
      <c r="D2542" s="360"/>
      <c r="E2542" s="360"/>
      <c r="F2542" s="361"/>
      <c r="G2542" s="360"/>
      <c r="H2542" s="360"/>
      <c r="I2542" s="364"/>
      <c r="J2542" s="363"/>
      <c r="K2542" s="364"/>
      <c r="L2542" s="363"/>
      <c r="M2542" s="382"/>
      <c r="N2542" s="70">
        <f t="shared" si="177"/>
        <v>0</v>
      </c>
      <c r="O2542" s="70">
        <f t="shared" si="178"/>
        <v>0</v>
      </c>
      <c r="P2542" s="92" t="str">
        <f t="shared" si="176"/>
        <v/>
      </c>
    </row>
    <row r="2543" spans="1:16" x14ac:dyDescent="0.2">
      <c r="A2543" s="374" t="str">
        <f t="shared" si="175"/>
        <v/>
      </c>
      <c r="B2543" s="358"/>
      <c r="C2543" s="383"/>
      <c r="D2543" s="360"/>
      <c r="E2543" s="360"/>
      <c r="F2543" s="361"/>
      <c r="G2543" s="360"/>
      <c r="H2543" s="360"/>
      <c r="I2543" s="364"/>
      <c r="J2543" s="363"/>
      <c r="K2543" s="364"/>
      <c r="L2543" s="363"/>
      <c r="M2543" s="382"/>
      <c r="N2543" s="70">
        <f t="shared" si="177"/>
        <v>0</v>
      </c>
      <c r="O2543" s="70">
        <f t="shared" si="178"/>
        <v>0</v>
      </c>
      <c r="P2543" s="92" t="str">
        <f t="shared" si="176"/>
        <v/>
      </c>
    </row>
    <row r="2544" spans="1:16" x14ac:dyDescent="0.2">
      <c r="A2544" s="374" t="str">
        <f t="shared" si="175"/>
        <v/>
      </c>
      <c r="B2544" s="358"/>
      <c r="C2544" s="383"/>
      <c r="D2544" s="360"/>
      <c r="E2544" s="360"/>
      <c r="F2544" s="361"/>
      <c r="G2544" s="360"/>
      <c r="H2544" s="360"/>
      <c r="I2544" s="364"/>
      <c r="J2544" s="363"/>
      <c r="K2544" s="364"/>
      <c r="L2544" s="363"/>
      <c r="M2544" s="382"/>
      <c r="N2544" s="70">
        <f t="shared" si="177"/>
        <v>0</v>
      </c>
      <c r="O2544" s="70">
        <f t="shared" si="178"/>
        <v>0</v>
      </c>
      <c r="P2544" s="135" t="str">
        <f t="shared" si="176"/>
        <v/>
      </c>
    </row>
    <row r="2545" spans="1:16" x14ac:dyDescent="0.2">
      <c r="A2545" s="374" t="str">
        <f t="shared" si="175"/>
        <v/>
      </c>
      <c r="B2545" s="358"/>
      <c r="C2545" s="383"/>
      <c r="D2545" s="360"/>
      <c r="E2545" s="360"/>
      <c r="F2545" s="361"/>
      <c r="G2545" s="360"/>
      <c r="H2545" s="360"/>
      <c r="I2545" s="364"/>
      <c r="J2545" s="363"/>
      <c r="K2545" s="364"/>
      <c r="L2545" s="363"/>
      <c r="M2545" s="382"/>
      <c r="N2545" s="323">
        <f t="shared" si="177"/>
        <v>0</v>
      </c>
      <c r="O2545" s="323">
        <f t="shared" si="178"/>
        <v>0</v>
      </c>
      <c r="P2545" s="324" t="str">
        <f t="shared" si="176"/>
        <v/>
      </c>
    </row>
    <row r="2546" spans="1:16" x14ac:dyDescent="0.2">
      <c r="A2546" s="374" t="str">
        <f t="shared" si="175"/>
        <v/>
      </c>
      <c r="B2546" s="358"/>
      <c r="C2546" s="383"/>
      <c r="D2546" s="360"/>
      <c r="E2546" s="360"/>
      <c r="F2546" s="361"/>
      <c r="G2546" s="360"/>
      <c r="H2546" s="360"/>
      <c r="I2546" s="364"/>
      <c r="J2546" s="363"/>
      <c r="K2546" s="364"/>
      <c r="L2546" s="363"/>
      <c r="M2546" s="382"/>
      <c r="N2546" s="70">
        <f t="shared" si="177"/>
        <v>0</v>
      </c>
      <c r="O2546" s="70">
        <f t="shared" si="178"/>
        <v>0</v>
      </c>
      <c r="P2546" s="92" t="str">
        <f t="shared" si="176"/>
        <v/>
      </c>
    </row>
    <row r="2547" spans="1:16" x14ac:dyDescent="0.2">
      <c r="A2547" s="374" t="str">
        <f t="shared" si="175"/>
        <v/>
      </c>
      <c r="B2547" s="358"/>
      <c r="C2547" s="383"/>
      <c r="D2547" s="360"/>
      <c r="E2547" s="360"/>
      <c r="F2547" s="361"/>
      <c r="G2547" s="360"/>
      <c r="H2547" s="360"/>
      <c r="I2547" s="364"/>
      <c r="J2547" s="363"/>
      <c r="K2547" s="364"/>
      <c r="L2547" s="363"/>
      <c r="M2547" s="382"/>
      <c r="N2547" s="70">
        <f t="shared" si="177"/>
        <v>0</v>
      </c>
      <c r="O2547" s="70">
        <f t="shared" si="178"/>
        <v>0</v>
      </c>
      <c r="P2547" s="92" t="str">
        <f t="shared" si="176"/>
        <v/>
      </c>
    </row>
    <row r="2548" spans="1:16" x14ac:dyDescent="0.2">
      <c r="A2548" s="374" t="str">
        <f t="shared" si="175"/>
        <v/>
      </c>
      <c r="B2548" s="358"/>
      <c r="C2548" s="383"/>
      <c r="D2548" s="360"/>
      <c r="E2548" s="360"/>
      <c r="F2548" s="361"/>
      <c r="G2548" s="360"/>
      <c r="H2548" s="360"/>
      <c r="I2548" s="364"/>
      <c r="J2548" s="363"/>
      <c r="K2548" s="364"/>
      <c r="L2548" s="363"/>
      <c r="M2548" s="382"/>
      <c r="N2548" s="70">
        <f t="shared" si="177"/>
        <v>0</v>
      </c>
      <c r="O2548" s="70">
        <f t="shared" si="178"/>
        <v>0</v>
      </c>
      <c r="P2548" s="135" t="str">
        <f t="shared" si="176"/>
        <v/>
      </c>
    </row>
    <row r="2549" spans="1:16" x14ac:dyDescent="0.2">
      <c r="A2549" s="374" t="str">
        <f t="shared" si="175"/>
        <v/>
      </c>
      <c r="B2549" s="358"/>
      <c r="C2549" s="383"/>
      <c r="D2549" s="360"/>
      <c r="E2549" s="360"/>
      <c r="F2549" s="361"/>
      <c r="G2549" s="360"/>
      <c r="H2549" s="360"/>
      <c r="I2549" s="364"/>
      <c r="J2549" s="363"/>
      <c r="K2549" s="364"/>
      <c r="L2549" s="363"/>
      <c r="M2549" s="382"/>
      <c r="N2549" s="323">
        <f t="shared" si="177"/>
        <v>0</v>
      </c>
      <c r="O2549" s="323">
        <f t="shared" si="178"/>
        <v>0</v>
      </c>
      <c r="P2549" s="324" t="str">
        <f t="shared" si="176"/>
        <v/>
      </c>
    </row>
    <row r="2550" spans="1:16" x14ac:dyDescent="0.2">
      <c r="A2550" s="374" t="str">
        <f t="shared" si="175"/>
        <v/>
      </c>
      <c r="B2550" s="358"/>
      <c r="C2550" s="383"/>
      <c r="D2550" s="360"/>
      <c r="E2550" s="360"/>
      <c r="F2550" s="361"/>
      <c r="G2550" s="360"/>
      <c r="H2550" s="360"/>
      <c r="I2550" s="364"/>
      <c r="J2550" s="363"/>
      <c r="K2550" s="364"/>
      <c r="L2550" s="363"/>
      <c r="M2550" s="382"/>
      <c r="N2550" s="70">
        <f t="shared" si="177"/>
        <v>0</v>
      </c>
      <c r="O2550" s="70">
        <f t="shared" si="178"/>
        <v>0</v>
      </c>
      <c r="P2550" s="92" t="str">
        <f t="shared" si="176"/>
        <v/>
      </c>
    </row>
    <row r="2551" spans="1:16" x14ac:dyDescent="0.2">
      <c r="A2551" s="374" t="str">
        <f t="shared" si="175"/>
        <v/>
      </c>
      <c r="B2551" s="358"/>
      <c r="C2551" s="383"/>
      <c r="D2551" s="360"/>
      <c r="E2551" s="360"/>
      <c r="F2551" s="361"/>
      <c r="G2551" s="360"/>
      <c r="H2551" s="360"/>
      <c r="I2551" s="364"/>
      <c r="J2551" s="363"/>
      <c r="K2551" s="364"/>
      <c r="L2551" s="363"/>
      <c r="M2551" s="382"/>
      <c r="N2551" s="70">
        <f t="shared" si="177"/>
        <v>0</v>
      </c>
      <c r="O2551" s="70">
        <f t="shared" si="178"/>
        <v>0</v>
      </c>
      <c r="P2551" s="92" t="str">
        <f t="shared" si="176"/>
        <v/>
      </c>
    </row>
    <row r="2552" spans="1:16" x14ac:dyDescent="0.2">
      <c r="A2552" s="374" t="str">
        <f t="shared" si="175"/>
        <v/>
      </c>
      <c r="B2552" s="358"/>
      <c r="C2552" s="383"/>
      <c r="D2552" s="360"/>
      <c r="E2552" s="360"/>
      <c r="F2552" s="361"/>
      <c r="G2552" s="360"/>
      <c r="H2552" s="360"/>
      <c r="I2552" s="364"/>
      <c r="J2552" s="363"/>
      <c r="K2552" s="364"/>
      <c r="L2552" s="363"/>
      <c r="M2552" s="382"/>
      <c r="N2552" s="70">
        <f t="shared" si="177"/>
        <v>0</v>
      </c>
      <c r="O2552" s="70">
        <f t="shared" si="178"/>
        <v>0</v>
      </c>
      <c r="P2552" s="135" t="str">
        <f t="shared" si="176"/>
        <v/>
      </c>
    </row>
    <row r="2553" spans="1:16" x14ac:dyDescent="0.2">
      <c r="A2553" s="374" t="str">
        <f t="shared" si="175"/>
        <v/>
      </c>
      <c r="B2553" s="358"/>
      <c r="C2553" s="383"/>
      <c r="D2553" s="360"/>
      <c r="E2553" s="360"/>
      <c r="F2553" s="361"/>
      <c r="G2553" s="360"/>
      <c r="H2553" s="360"/>
      <c r="I2553" s="364"/>
      <c r="J2553" s="363"/>
      <c r="K2553" s="364"/>
      <c r="L2553" s="363"/>
      <c r="M2553" s="382"/>
      <c r="N2553" s="323">
        <f t="shared" si="177"/>
        <v>0</v>
      </c>
      <c r="O2553" s="323">
        <f t="shared" si="178"/>
        <v>0</v>
      </c>
      <c r="P2553" s="324" t="str">
        <f t="shared" si="176"/>
        <v/>
      </c>
    </row>
    <row r="2554" spans="1:16" x14ac:dyDescent="0.2">
      <c r="A2554" s="374" t="str">
        <f t="shared" si="175"/>
        <v/>
      </c>
      <c r="B2554" s="358"/>
      <c r="C2554" s="383"/>
      <c r="D2554" s="360"/>
      <c r="E2554" s="360"/>
      <c r="F2554" s="361"/>
      <c r="G2554" s="360"/>
      <c r="H2554" s="360"/>
      <c r="I2554" s="364"/>
      <c r="J2554" s="363"/>
      <c r="K2554" s="364"/>
      <c r="L2554" s="363"/>
      <c r="M2554" s="382"/>
      <c r="N2554" s="70">
        <f t="shared" si="177"/>
        <v>0</v>
      </c>
      <c r="O2554" s="70">
        <f t="shared" si="178"/>
        <v>0</v>
      </c>
      <c r="P2554" s="92" t="str">
        <f t="shared" si="176"/>
        <v/>
      </c>
    </row>
    <row r="2555" spans="1:16" x14ac:dyDescent="0.2">
      <c r="A2555" s="374" t="str">
        <f t="shared" si="175"/>
        <v/>
      </c>
      <c r="B2555" s="358"/>
      <c r="C2555" s="383"/>
      <c r="D2555" s="360"/>
      <c r="E2555" s="360"/>
      <c r="F2555" s="361"/>
      <c r="G2555" s="360"/>
      <c r="H2555" s="360"/>
      <c r="I2555" s="364"/>
      <c r="J2555" s="363"/>
      <c r="K2555" s="364"/>
      <c r="L2555" s="363"/>
      <c r="M2555" s="382"/>
      <c r="N2555" s="70">
        <f t="shared" si="177"/>
        <v>0</v>
      </c>
      <c r="O2555" s="70">
        <f t="shared" si="178"/>
        <v>0</v>
      </c>
      <c r="P2555" s="92" t="str">
        <f t="shared" si="176"/>
        <v/>
      </c>
    </row>
    <row r="2556" spans="1:16" x14ac:dyDescent="0.2">
      <c r="A2556" s="374" t="str">
        <f t="shared" si="175"/>
        <v/>
      </c>
      <c r="B2556" s="358"/>
      <c r="C2556" s="383"/>
      <c r="D2556" s="360"/>
      <c r="E2556" s="360"/>
      <c r="F2556" s="361"/>
      <c r="G2556" s="360"/>
      <c r="H2556" s="360"/>
      <c r="I2556" s="364"/>
      <c r="J2556" s="363"/>
      <c r="K2556" s="364"/>
      <c r="L2556" s="363"/>
      <c r="M2556" s="382"/>
      <c r="N2556" s="70">
        <f t="shared" si="177"/>
        <v>0</v>
      </c>
      <c r="O2556" s="70">
        <f t="shared" si="178"/>
        <v>0</v>
      </c>
      <c r="P2556" s="135" t="str">
        <f t="shared" si="176"/>
        <v/>
      </c>
    </row>
    <row r="2557" spans="1:16" x14ac:dyDescent="0.2">
      <c r="A2557" s="374" t="str">
        <f t="shared" si="175"/>
        <v/>
      </c>
      <c r="B2557" s="358"/>
      <c r="C2557" s="383"/>
      <c r="D2557" s="360"/>
      <c r="E2557" s="360"/>
      <c r="F2557" s="361"/>
      <c r="G2557" s="360"/>
      <c r="H2557" s="360"/>
      <c r="I2557" s="364"/>
      <c r="J2557" s="363"/>
      <c r="K2557" s="364"/>
      <c r="L2557" s="363"/>
      <c r="M2557" s="382"/>
      <c r="N2557" s="323">
        <f t="shared" si="177"/>
        <v>0</v>
      </c>
      <c r="O2557" s="323">
        <f t="shared" si="178"/>
        <v>0</v>
      </c>
      <c r="P2557" s="324" t="str">
        <f t="shared" si="176"/>
        <v/>
      </c>
    </row>
    <row r="2558" spans="1:16" x14ac:dyDescent="0.2">
      <c r="A2558" s="374" t="str">
        <f t="shared" si="175"/>
        <v/>
      </c>
      <c r="B2558" s="358"/>
      <c r="C2558" s="383"/>
      <c r="D2558" s="360"/>
      <c r="E2558" s="360"/>
      <c r="F2558" s="361"/>
      <c r="G2558" s="360"/>
      <c r="H2558" s="360"/>
      <c r="I2558" s="364"/>
      <c r="J2558" s="363"/>
      <c r="K2558" s="364"/>
      <c r="L2558" s="363"/>
      <c r="M2558" s="382"/>
      <c r="N2558" s="70">
        <f t="shared" si="177"/>
        <v>0</v>
      </c>
      <c r="O2558" s="70">
        <f t="shared" si="178"/>
        <v>0</v>
      </c>
      <c r="P2558" s="92" t="str">
        <f t="shared" si="176"/>
        <v/>
      </c>
    </row>
    <row r="2559" spans="1:16" x14ac:dyDescent="0.2">
      <c r="A2559" s="374" t="str">
        <f t="shared" si="175"/>
        <v/>
      </c>
      <c r="B2559" s="358"/>
      <c r="C2559" s="383"/>
      <c r="D2559" s="360"/>
      <c r="E2559" s="360"/>
      <c r="F2559" s="361"/>
      <c r="G2559" s="360"/>
      <c r="H2559" s="360"/>
      <c r="I2559" s="364"/>
      <c r="J2559" s="363"/>
      <c r="K2559" s="364"/>
      <c r="L2559" s="363"/>
      <c r="M2559" s="382"/>
      <c r="N2559" s="70">
        <f t="shared" si="177"/>
        <v>0</v>
      </c>
      <c r="O2559" s="70">
        <f t="shared" si="178"/>
        <v>0</v>
      </c>
      <c r="P2559" s="92" t="str">
        <f t="shared" si="176"/>
        <v/>
      </c>
    </row>
    <row r="2560" spans="1:16" x14ac:dyDescent="0.2">
      <c r="A2560" s="374" t="str">
        <f t="shared" si="175"/>
        <v/>
      </c>
      <c r="B2560" s="358"/>
      <c r="C2560" s="383"/>
      <c r="D2560" s="360"/>
      <c r="E2560" s="360"/>
      <c r="F2560" s="361"/>
      <c r="G2560" s="360"/>
      <c r="H2560" s="360"/>
      <c r="I2560" s="364"/>
      <c r="J2560" s="363"/>
      <c r="K2560" s="364"/>
      <c r="L2560" s="363"/>
      <c r="M2560" s="382"/>
      <c r="N2560" s="70">
        <f t="shared" si="177"/>
        <v>0</v>
      </c>
      <c r="O2560" s="70">
        <f t="shared" si="178"/>
        <v>0</v>
      </c>
      <c r="P2560" s="135" t="str">
        <f t="shared" si="176"/>
        <v/>
      </c>
    </row>
    <row r="2561" spans="1:16" x14ac:dyDescent="0.2">
      <c r="A2561" s="374" t="str">
        <f t="shared" si="175"/>
        <v/>
      </c>
      <c r="B2561" s="358"/>
      <c r="C2561" s="383"/>
      <c r="D2561" s="360"/>
      <c r="E2561" s="360"/>
      <c r="F2561" s="361"/>
      <c r="G2561" s="360"/>
      <c r="H2561" s="360"/>
      <c r="I2561" s="364"/>
      <c r="J2561" s="363"/>
      <c r="K2561" s="364"/>
      <c r="L2561" s="363"/>
      <c r="M2561" s="382"/>
      <c r="N2561" s="323">
        <f t="shared" si="177"/>
        <v>0</v>
      </c>
      <c r="O2561" s="323">
        <f t="shared" si="178"/>
        <v>0</v>
      </c>
      <c r="P2561" s="324" t="str">
        <f t="shared" si="176"/>
        <v/>
      </c>
    </row>
    <row r="2562" spans="1:16" x14ac:dyDescent="0.2">
      <c r="A2562" s="374" t="str">
        <f t="shared" si="175"/>
        <v/>
      </c>
      <c r="B2562" s="358"/>
      <c r="C2562" s="383"/>
      <c r="D2562" s="360"/>
      <c r="E2562" s="360"/>
      <c r="F2562" s="361"/>
      <c r="G2562" s="360"/>
      <c r="H2562" s="360"/>
      <c r="I2562" s="364"/>
      <c r="J2562" s="363"/>
      <c r="K2562" s="364"/>
      <c r="L2562" s="363"/>
      <c r="M2562" s="382"/>
      <c r="N2562" s="70">
        <f t="shared" si="177"/>
        <v>0</v>
      </c>
      <c r="O2562" s="70">
        <f t="shared" si="178"/>
        <v>0</v>
      </c>
      <c r="P2562" s="92" t="str">
        <f t="shared" si="176"/>
        <v/>
      </c>
    </row>
    <row r="2563" spans="1:16" x14ac:dyDescent="0.2">
      <c r="A2563" s="374" t="str">
        <f t="shared" si="175"/>
        <v/>
      </c>
      <c r="B2563" s="358"/>
      <c r="C2563" s="383"/>
      <c r="D2563" s="360"/>
      <c r="E2563" s="360"/>
      <c r="F2563" s="361"/>
      <c r="G2563" s="360"/>
      <c r="H2563" s="360"/>
      <c r="I2563" s="364"/>
      <c r="J2563" s="363"/>
      <c r="K2563" s="364"/>
      <c r="L2563" s="363"/>
      <c r="M2563" s="382"/>
      <c r="N2563" s="70">
        <f t="shared" si="177"/>
        <v>0</v>
      </c>
      <c r="O2563" s="70">
        <f t="shared" si="178"/>
        <v>0</v>
      </c>
      <c r="P2563" s="92" t="str">
        <f t="shared" si="176"/>
        <v/>
      </c>
    </row>
    <row r="2564" spans="1:16" x14ac:dyDescent="0.2">
      <c r="A2564" s="374" t="str">
        <f t="shared" si="175"/>
        <v/>
      </c>
      <c r="B2564" s="358"/>
      <c r="C2564" s="383"/>
      <c r="D2564" s="360"/>
      <c r="E2564" s="360"/>
      <c r="F2564" s="361"/>
      <c r="G2564" s="360"/>
      <c r="H2564" s="360"/>
      <c r="I2564" s="364"/>
      <c r="J2564" s="363"/>
      <c r="K2564" s="364"/>
      <c r="L2564" s="363"/>
      <c r="M2564" s="382"/>
      <c r="N2564" s="70">
        <f t="shared" si="177"/>
        <v>0</v>
      </c>
      <c r="O2564" s="70">
        <f t="shared" si="178"/>
        <v>0</v>
      </c>
      <c r="P2564" s="135" t="str">
        <f t="shared" si="176"/>
        <v/>
      </c>
    </row>
    <row r="2565" spans="1:16" x14ac:dyDescent="0.2">
      <c r="A2565" s="374" t="str">
        <f t="shared" si="175"/>
        <v/>
      </c>
      <c r="B2565" s="358"/>
      <c r="C2565" s="383"/>
      <c r="D2565" s="360"/>
      <c r="E2565" s="360"/>
      <c r="F2565" s="361"/>
      <c r="G2565" s="360"/>
      <c r="H2565" s="360"/>
      <c r="I2565" s="364"/>
      <c r="J2565" s="363"/>
      <c r="K2565" s="364"/>
      <c r="L2565" s="363"/>
      <c r="M2565" s="382"/>
      <c r="N2565" s="323">
        <f t="shared" si="177"/>
        <v>0</v>
      </c>
      <c r="O2565" s="323">
        <f t="shared" si="178"/>
        <v>0</v>
      </c>
      <c r="P2565" s="324" t="str">
        <f t="shared" si="176"/>
        <v/>
      </c>
    </row>
    <row r="2566" spans="1:16" x14ac:dyDescent="0.2">
      <c r="A2566" s="374" t="str">
        <f t="shared" si="175"/>
        <v/>
      </c>
      <c r="B2566" s="358"/>
      <c r="C2566" s="383"/>
      <c r="D2566" s="360"/>
      <c r="E2566" s="360"/>
      <c r="F2566" s="361"/>
      <c r="G2566" s="360"/>
      <c r="H2566" s="360"/>
      <c r="I2566" s="364"/>
      <c r="J2566" s="363"/>
      <c r="K2566" s="364"/>
      <c r="L2566" s="363"/>
      <c r="M2566" s="382"/>
      <c r="N2566" s="70">
        <f t="shared" si="177"/>
        <v>0</v>
      </c>
      <c r="O2566" s="70">
        <f t="shared" si="178"/>
        <v>0</v>
      </c>
      <c r="P2566" s="92" t="str">
        <f t="shared" si="176"/>
        <v/>
      </c>
    </row>
    <row r="2567" spans="1:16" x14ac:dyDescent="0.2">
      <c r="A2567" s="374" t="str">
        <f t="shared" si="175"/>
        <v/>
      </c>
      <c r="B2567" s="358"/>
      <c r="C2567" s="383"/>
      <c r="D2567" s="360"/>
      <c r="E2567" s="360"/>
      <c r="F2567" s="361"/>
      <c r="G2567" s="360"/>
      <c r="H2567" s="360"/>
      <c r="I2567" s="364"/>
      <c r="J2567" s="363"/>
      <c r="K2567" s="364"/>
      <c r="L2567" s="363"/>
      <c r="M2567" s="382"/>
      <c r="N2567" s="70">
        <f t="shared" si="177"/>
        <v>0</v>
      </c>
      <c r="O2567" s="70">
        <f t="shared" si="178"/>
        <v>0</v>
      </c>
      <c r="P2567" s="92" t="str">
        <f t="shared" si="176"/>
        <v/>
      </c>
    </row>
    <row r="2568" spans="1:16" x14ac:dyDescent="0.2">
      <c r="A2568" s="374" t="str">
        <f t="shared" si="175"/>
        <v/>
      </c>
      <c r="B2568" s="358"/>
      <c r="C2568" s="383"/>
      <c r="D2568" s="360"/>
      <c r="E2568" s="360"/>
      <c r="F2568" s="361"/>
      <c r="G2568" s="360"/>
      <c r="H2568" s="360"/>
      <c r="I2568" s="364"/>
      <c r="J2568" s="363"/>
      <c r="K2568" s="364"/>
      <c r="L2568" s="363"/>
      <c r="M2568" s="382"/>
      <c r="N2568" s="70">
        <f t="shared" si="177"/>
        <v>0</v>
      </c>
      <c r="O2568" s="70">
        <f t="shared" si="178"/>
        <v>0</v>
      </c>
      <c r="P2568" s="135" t="str">
        <f t="shared" si="176"/>
        <v/>
      </c>
    </row>
    <row r="2569" spans="1:16" x14ac:dyDescent="0.2">
      <c r="A2569" s="374" t="str">
        <f t="shared" si="175"/>
        <v/>
      </c>
      <c r="B2569" s="358"/>
      <c r="C2569" s="383"/>
      <c r="D2569" s="360"/>
      <c r="E2569" s="360"/>
      <c r="F2569" s="361"/>
      <c r="G2569" s="360"/>
      <c r="H2569" s="360"/>
      <c r="I2569" s="364"/>
      <c r="J2569" s="363"/>
      <c r="K2569" s="364"/>
      <c r="L2569" s="363"/>
      <c r="M2569" s="382"/>
      <c r="N2569" s="323">
        <f t="shared" si="177"/>
        <v>0</v>
      </c>
      <c r="O2569" s="323">
        <f t="shared" si="178"/>
        <v>0</v>
      </c>
      <c r="P2569" s="324" t="str">
        <f t="shared" si="176"/>
        <v/>
      </c>
    </row>
    <row r="2570" spans="1:16" x14ac:dyDescent="0.2">
      <c r="A2570" s="374" t="str">
        <f t="shared" si="175"/>
        <v/>
      </c>
      <c r="B2570" s="358"/>
      <c r="C2570" s="383"/>
      <c r="D2570" s="360"/>
      <c r="E2570" s="360"/>
      <c r="F2570" s="361"/>
      <c r="G2570" s="360"/>
      <c r="H2570" s="360"/>
      <c r="I2570" s="364"/>
      <c r="J2570" s="363"/>
      <c r="K2570" s="364"/>
      <c r="L2570" s="363"/>
      <c r="M2570" s="382"/>
      <c r="N2570" s="70">
        <f t="shared" si="177"/>
        <v>0</v>
      </c>
      <c r="O2570" s="70">
        <f t="shared" si="178"/>
        <v>0</v>
      </c>
      <c r="P2570" s="92" t="str">
        <f t="shared" si="176"/>
        <v/>
      </c>
    </row>
    <row r="2571" spans="1:16" x14ac:dyDescent="0.2">
      <c r="A2571" s="374" t="str">
        <f t="shared" si="175"/>
        <v/>
      </c>
      <c r="B2571" s="358"/>
      <c r="C2571" s="383"/>
      <c r="D2571" s="360"/>
      <c r="E2571" s="360"/>
      <c r="F2571" s="361"/>
      <c r="G2571" s="360"/>
      <c r="H2571" s="360"/>
      <c r="I2571" s="364"/>
      <c r="J2571" s="363"/>
      <c r="K2571" s="364"/>
      <c r="L2571" s="363"/>
      <c r="M2571" s="382"/>
      <c r="N2571" s="70">
        <f t="shared" si="177"/>
        <v>0</v>
      </c>
      <c r="O2571" s="70">
        <f t="shared" si="178"/>
        <v>0</v>
      </c>
      <c r="P2571" s="92" t="str">
        <f t="shared" si="176"/>
        <v/>
      </c>
    </row>
    <row r="2572" spans="1:16" x14ac:dyDescent="0.2">
      <c r="A2572" s="374" t="str">
        <f t="shared" si="175"/>
        <v/>
      </c>
      <c r="B2572" s="358"/>
      <c r="C2572" s="383"/>
      <c r="D2572" s="360"/>
      <c r="E2572" s="360"/>
      <c r="F2572" s="361"/>
      <c r="G2572" s="360"/>
      <c r="H2572" s="360"/>
      <c r="I2572" s="364"/>
      <c r="J2572" s="363"/>
      <c r="K2572" s="364"/>
      <c r="L2572" s="363"/>
      <c r="M2572" s="382"/>
      <c r="N2572" s="70">
        <f t="shared" si="177"/>
        <v>0</v>
      </c>
      <c r="O2572" s="70">
        <f t="shared" si="178"/>
        <v>0</v>
      </c>
      <c r="P2572" s="135" t="str">
        <f t="shared" si="176"/>
        <v/>
      </c>
    </row>
    <row r="2573" spans="1:16" x14ac:dyDescent="0.2">
      <c r="A2573" s="374" t="str">
        <f t="shared" si="175"/>
        <v/>
      </c>
      <c r="B2573" s="358"/>
      <c r="C2573" s="383"/>
      <c r="D2573" s="360"/>
      <c r="E2573" s="360"/>
      <c r="F2573" s="361"/>
      <c r="G2573" s="360"/>
      <c r="H2573" s="360"/>
      <c r="I2573" s="364"/>
      <c r="J2573" s="363"/>
      <c r="K2573" s="364"/>
      <c r="L2573" s="363"/>
      <c r="M2573" s="382"/>
      <c r="N2573" s="323">
        <f t="shared" si="177"/>
        <v>0</v>
      </c>
      <c r="O2573" s="323">
        <f t="shared" si="178"/>
        <v>0</v>
      </c>
      <c r="P2573" s="324" t="str">
        <f t="shared" si="176"/>
        <v/>
      </c>
    </row>
    <row r="2574" spans="1:16" x14ac:dyDescent="0.2">
      <c r="A2574" s="374" t="str">
        <f t="shared" si="175"/>
        <v/>
      </c>
      <c r="B2574" s="358"/>
      <c r="C2574" s="383"/>
      <c r="D2574" s="360"/>
      <c r="E2574" s="360"/>
      <c r="F2574" s="361"/>
      <c r="G2574" s="360"/>
      <c r="H2574" s="360"/>
      <c r="I2574" s="364"/>
      <c r="J2574" s="363"/>
      <c r="K2574" s="364"/>
      <c r="L2574" s="363"/>
      <c r="M2574" s="382"/>
      <c r="N2574" s="70">
        <f t="shared" si="177"/>
        <v>0</v>
      </c>
      <c r="O2574" s="70">
        <f t="shared" si="178"/>
        <v>0</v>
      </c>
      <c r="P2574" s="92" t="str">
        <f t="shared" si="176"/>
        <v/>
      </c>
    </row>
    <row r="2575" spans="1:16" x14ac:dyDescent="0.2">
      <c r="A2575" s="374" t="str">
        <f t="shared" si="175"/>
        <v/>
      </c>
      <c r="B2575" s="358"/>
      <c r="C2575" s="383"/>
      <c r="D2575" s="360"/>
      <c r="E2575" s="360"/>
      <c r="F2575" s="361"/>
      <c r="G2575" s="360"/>
      <c r="H2575" s="360"/>
      <c r="I2575" s="364"/>
      <c r="J2575" s="363"/>
      <c r="K2575" s="364"/>
      <c r="L2575" s="363"/>
      <c r="M2575" s="382"/>
      <c r="N2575" s="70">
        <f t="shared" si="177"/>
        <v>0</v>
      </c>
      <c r="O2575" s="70">
        <f t="shared" si="178"/>
        <v>0</v>
      </c>
      <c r="P2575" s="92" t="str">
        <f t="shared" si="176"/>
        <v/>
      </c>
    </row>
    <row r="2576" spans="1:16" x14ac:dyDescent="0.2">
      <c r="A2576" s="374" t="str">
        <f t="shared" si="175"/>
        <v/>
      </c>
      <c r="B2576" s="358"/>
      <c r="C2576" s="383"/>
      <c r="D2576" s="360"/>
      <c r="E2576" s="360"/>
      <c r="F2576" s="361"/>
      <c r="G2576" s="360"/>
      <c r="H2576" s="360"/>
      <c r="I2576" s="364"/>
      <c r="J2576" s="363"/>
      <c r="K2576" s="364"/>
      <c r="L2576" s="363"/>
      <c r="M2576" s="382"/>
      <c r="N2576" s="70">
        <f t="shared" si="177"/>
        <v>0</v>
      </c>
      <c r="O2576" s="70">
        <f t="shared" si="178"/>
        <v>0</v>
      </c>
      <c r="P2576" s="135" t="str">
        <f t="shared" si="176"/>
        <v/>
      </c>
    </row>
    <row r="2577" spans="1:16" x14ac:dyDescent="0.2">
      <c r="A2577" s="374" t="str">
        <f t="shared" si="175"/>
        <v/>
      </c>
      <c r="B2577" s="358"/>
      <c r="C2577" s="383"/>
      <c r="D2577" s="360"/>
      <c r="E2577" s="360"/>
      <c r="F2577" s="361"/>
      <c r="G2577" s="360"/>
      <c r="H2577" s="360"/>
      <c r="I2577" s="364"/>
      <c r="J2577" s="363"/>
      <c r="K2577" s="364"/>
      <c r="L2577" s="363"/>
      <c r="M2577" s="382"/>
      <c r="N2577" s="323">
        <f t="shared" si="177"/>
        <v>0</v>
      </c>
      <c r="O2577" s="323">
        <f t="shared" si="178"/>
        <v>0</v>
      </c>
      <c r="P2577" s="324" t="str">
        <f t="shared" si="176"/>
        <v/>
      </c>
    </row>
    <row r="2578" spans="1:16" x14ac:dyDescent="0.2">
      <c r="A2578" s="374" t="str">
        <f t="shared" si="175"/>
        <v/>
      </c>
      <c r="B2578" s="358"/>
      <c r="C2578" s="383"/>
      <c r="D2578" s="360"/>
      <c r="E2578" s="360"/>
      <c r="F2578" s="361"/>
      <c r="G2578" s="360"/>
      <c r="H2578" s="360"/>
      <c r="I2578" s="364"/>
      <c r="J2578" s="363"/>
      <c r="K2578" s="364"/>
      <c r="L2578" s="363"/>
      <c r="M2578" s="382"/>
      <c r="N2578" s="70">
        <f t="shared" si="177"/>
        <v>0</v>
      </c>
      <c r="O2578" s="70">
        <f t="shared" si="178"/>
        <v>0</v>
      </c>
      <c r="P2578" s="92" t="str">
        <f t="shared" si="176"/>
        <v/>
      </c>
    </row>
    <row r="2579" spans="1:16" x14ac:dyDescent="0.2">
      <c r="A2579" s="374" t="str">
        <f t="shared" si="175"/>
        <v/>
      </c>
      <c r="B2579" s="358"/>
      <c r="C2579" s="383"/>
      <c r="D2579" s="360"/>
      <c r="E2579" s="360"/>
      <c r="F2579" s="361"/>
      <c r="G2579" s="360"/>
      <c r="H2579" s="360"/>
      <c r="I2579" s="364"/>
      <c r="J2579" s="363"/>
      <c r="K2579" s="364"/>
      <c r="L2579" s="363"/>
      <c r="M2579" s="382"/>
      <c r="N2579" s="70">
        <f t="shared" si="177"/>
        <v>0</v>
      </c>
      <c r="O2579" s="70">
        <f t="shared" si="178"/>
        <v>0</v>
      </c>
      <c r="P2579" s="92" t="str">
        <f t="shared" si="176"/>
        <v/>
      </c>
    </row>
    <row r="2580" spans="1:16" x14ac:dyDescent="0.2">
      <c r="A2580" s="374" t="str">
        <f t="shared" si="175"/>
        <v/>
      </c>
      <c r="B2580" s="358"/>
      <c r="C2580" s="383"/>
      <c r="D2580" s="360"/>
      <c r="E2580" s="360"/>
      <c r="F2580" s="361"/>
      <c r="G2580" s="360"/>
      <c r="H2580" s="360"/>
      <c r="I2580" s="364"/>
      <c r="J2580" s="363"/>
      <c r="K2580" s="364"/>
      <c r="L2580" s="363"/>
      <c r="M2580" s="382"/>
      <c r="N2580" s="70">
        <f t="shared" si="177"/>
        <v>0</v>
      </c>
      <c r="O2580" s="70">
        <f t="shared" si="178"/>
        <v>0</v>
      </c>
      <c r="P2580" s="135" t="str">
        <f t="shared" si="176"/>
        <v/>
      </c>
    </row>
    <row r="2581" spans="1:16" x14ac:dyDescent="0.2">
      <c r="A2581" s="374" t="str">
        <f t="shared" si="175"/>
        <v/>
      </c>
      <c r="B2581" s="358"/>
      <c r="C2581" s="383"/>
      <c r="D2581" s="360"/>
      <c r="E2581" s="360"/>
      <c r="F2581" s="361"/>
      <c r="G2581" s="360"/>
      <c r="H2581" s="360"/>
      <c r="I2581" s="364"/>
      <c r="J2581" s="363"/>
      <c r="K2581" s="364"/>
      <c r="L2581" s="363"/>
      <c r="M2581" s="382"/>
      <c r="N2581" s="323">
        <f t="shared" si="177"/>
        <v>0</v>
      </c>
      <c r="O2581" s="323">
        <f t="shared" si="178"/>
        <v>0</v>
      </c>
      <c r="P2581" s="324" t="str">
        <f t="shared" si="176"/>
        <v/>
      </c>
    </row>
    <row r="2582" spans="1:16" x14ac:dyDescent="0.2">
      <c r="A2582" s="374" t="str">
        <f t="shared" si="175"/>
        <v/>
      </c>
      <c r="B2582" s="358"/>
      <c r="C2582" s="383"/>
      <c r="D2582" s="360"/>
      <c r="E2582" s="360"/>
      <c r="F2582" s="361"/>
      <c r="G2582" s="360"/>
      <c r="H2582" s="360"/>
      <c r="I2582" s="364"/>
      <c r="J2582" s="363"/>
      <c r="K2582" s="364"/>
      <c r="L2582" s="363"/>
      <c r="M2582" s="382"/>
      <c r="N2582" s="70">
        <f t="shared" si="177"/>
        <v>0</v>
      </c>
      <c r="O2582" s="70">
        <f t="shared" si="178"/>
        <v>0</v>
      </c>
      <c r="P2582" s="92" t="str">
        <f t="shared" si="176"/>
        <v/>
      </c>
    </row>
    <row r="2583" spans="1:16" x14ac:dyDescent="0.2">
      <c r="A2583" s="374" t="str">
        <f t="shared" si="175"/>
        <v/>
      </c>
      <c r="B2583" s="358"/>
      <c r="C2583" s="383"/>
      <c r="D2583" s="360"/>
      <c r="E2583" s="360"/>
      <c r="F2583" s="361"/>
      <c r="G2583" s="360"/>
      <c r="H2583" s="360"/>
      <c r="I2583" s="364"/>
      <c r="J2583" s="363"/>
      <c r="K2583" s="364"/>
      <c r="L2583" s="363"/>
      <c r="M2583" s="382"/>
      <c r="N2583" s="70">
        <f t="shared" si="177"/>
        <v>0</v>
      </c>
      <c r="O2583" s="70">
        <f t="shared" si="178"/>
        <v>0</v>
      </c>
      <c r="P2583" s="92" t="str">
        <f t="shared" si="176"/>
        <v/>
      </c>
    </row>
    <row r="2584" spans="1:16" x14ac:dyDescent="0.2">
      <c r="A2584" s="374" t="str">
        <f t="shared" si="175"/>
        <v/>
      </c>
      <c r="B2584" s="358"/>
      <c r="C2584" s="383"/>
      <c r="D2584" s="360"/>
      <c r="E2584" s="360"/>
      <c r="F2584" s="361"/>
      <c r="G2584" s="360"/>
      <c r="H2584" s="360"/>
      <c r="I2584" s="364"/>
      <c r="J2584" s="363"/>
      <c r="K2584" s="364"/>
      <c r="L2584" s="363"/>
      <c r="M2584" s="382"/>
      <c r="N2584" s="70">
        <f t="shared" si="177"/>
        <v>0</v>
      </c>
      <c r="O2584" s="70">
        <f t="shared" si="178"/>
        <v>0</v>
      </c>
      <c r="P2584" s="135" t="str">
        <f t="shared" si="176"/>
        <v/>
      </c>
    </row>
    <row r="2585" spans="1:16" x14ac:dyDescent="0.2">
      <c r="A2585" s="374" t="str">
        <f t="shared" si="175"/>
        <v/>
      </c>
      <c r="B2585" s="358"/>
      <c r="C2585" s="383"/>
      <c r="D2585" s="360"/>
      <c r="E2585" s="360"/>
      <c r="F2585" s="361"/>
      <c r="G2585" s="360"/>
      <c r="H2585" s="360"/>
      <c r="I2585" s="364"/>
      <c r="J2585" s="363"/>
      <c r="K2585" s="364"/>
      <c r="L2585" s="363"/>
      <c r="M2585" s="382"/>
      <c r="N2585" s="323">
        <f t="shared" si="177"/>
        <v>0</v>
      </c>
      <c r="O2585" s="323">
        <f t="shared" si="178"/>
        <v>0</v>
      </c>
      <c r="P2585" s="324" t="str">
        <f t="shared" si="176"/>
        <v/>
      </c>
    </row>
    <row r="2586" spans="1:16" x14ac:dyDescent="0.2">
      <c r="A2586" s="374" t="str">
        <f t="shared" si="175"/>
        <v/>
      </c>
      <c r="B2586" s="358"/>
      <c r="C2586" s="383"/>
      <c r="D2586" s="360"/>
      <c r="E2586" s="360"/>
      <c r="F2586" s="361"/>
      <c r="G2586" s="360"/>
      <c r="H2586" s="360"/>
      <c r="I2586" s="364"/>
      <c r="J2586" s="363"/>
      <c r="K2586" s="364"/>
      <c r="L2586" s="363"/>
      <c r="M2586" s="382"/>
      <c r="N2586" s="70">
        <f t="shared" si="177"/>
        <v>0</v>
      </c>
      <c r="O2586" s="70">
        <f t="shared" si="178"/>
        <v>0</v>
      </c>
      <c r="P2586" s="92" t="str">
        <f t="shared" si="176"/>
        <v/>
      </c>
    </row>
    <row r="2587" spans="1:16" x14ac:dyDescent="0.2">
      <c r="A2587" s="374" t="str">
        <f t="shared" si="175"/>
        <v/>
      </c>
      <c r="B2587" s="358"/>
      <c r="C2587" s="383"/>
      <c r="D2587" s="360"/>
      <c r="E2587" s="360"/>
      <c r="F2587" s="361"/>
      <c r="G2587" s="360"/>
      <c r="H2587" s="360"/>
      <c r="I2587" s="364"/>
      <c r="J2587" s="363"/>
      <c r="K2587" s="364"/>
      <c r="L2587" s="363"/>
      <c r="M2587" s="382"/>
      <c r="N2587" s="70">
        <f t="shared" si="177"/>
        <v>0</v>
      </c>
      <c r="O2587" s="70">
        <f t="shared" si="178"/>
        <v>0</v>
      </c>
      <c r="P2587" s="92" t="str">
        <f t="shared" si="176"/>
        <v/>
      </c>
    </row>
    <row r="2588" spans="1:16" x14ac:dyDescent="0.2">
      <c r="A2588" s="374" t="str">
        <f t="shared" si="175"/>
        <v/>
      </c>
      <c r="B2588" s="358"/>
      <c r="C2588" s="383"/>
      <c r="D2588" s="360"/>
      <c r="E2588" s="360"/>
      <c r="F2588" s="361"/>
      <c r="G2588" s="360"/>
      <c r="H2588" s="360"/>
      <c r="I2588" s="364"/>
      <c r="J2588" s="363"/>
      <c r="K2588" s="364"/>
      <c r="L2588" s="363"/>
      <c r="M2588" s="382"/>
      <c r="N2588" s="70">
        <f t="shared" si="177"/>
        <v>0</v>
      </c>
      <c r="O2588" s="70">
        <f t="shared" si="178"/>
        <v>0</v>
      </c>
      <c r="P2588" s="135" t="str">
        <f t="shared" si="176"/>
        <v/>
      </c>
    </row>
    <row r="2589" spans="1:16" x14ac:dyDescent="0.2">
      <c r="A2589" s="374" t="str">
        <f t="shared" si="175"/>
        <v/>
      </c>
      <c r="B2589" s="358"/>
      <c r="C2589" s="383"/>
      <c r="D2589" s="360"/>
      <c r="E2589" s="360"/>
      <c r="F2589" s="361"/>
      <c r="G2589" s="360"/>
      <c r="H2589" s="360"/>
      <c r="I2589" s="364"/>
      <c r="J2589" s="363"/>
      <c r="K2589" s="364"/>
      <c r="L2589" s="363"/>
      <c r="M2589" s="382"/>
      <c r="N2589" s="323">
        <f t="shared" si="177"/>
        <v>0</v>
      </c>
      <c r="O2589" s="323">
        <f t="shared" si="178"/>
        <v>0</v>
      </c>
      <c r="P2589" s="324" t="str">
        <f t="shared" si="176"/>
        <v/>
      </c>
    </row>
    <row r="2590" spans="1:16" x14ac:dyDescent="0.2">
      <c r="A2590" s="374" t="str">
        <f t="shared" si="175"/>
        <v/>
      </c>
      <c r="B2590" s="358"/>
      <c r="C2590" s="383"/>
      <c r="D2590" s="360"/>
      <c r="E2590" s="360"/>
      <c r="F2590" s="361"/>
      <c r="G2590" s="360"/>
      <c r="H2590" s="360"/>
      <c r="I2590" s="364"/>
      <c r="J2590" s="363"/>
      <c r="K2590" s="364"/>
      <c r="L2590" s="363"/>
      <c r="M2590" s="382"/>
      <c r="N2590" s="70">
        <f t="shared" si="177"/>
        <v>0</v>
      </c>
      <c r="O2590" s="70">
        <f t="shared" si="178"/>
        <v>0</v>
      </c>
      <c r="P2590" s="92" t="str">
        <f t="shared" si="176"/>
        <v/>
      </c>
    </row>
    <row r="2591" spans="1:16" x14ac:dyDescent="0.2">
      <c r="A2591" s="374" t="str">
        <f t="shared" si="175"/>
        <v/>
      </c>
      <c r="B2591" s="358"/>
      <c r="C2591" s="383"/>
      <c r="D2591" s="360"/>
      <c r="E2591" s="360"/>
      <c r="F2591" s="361"/>
      <c r="G2591" s="360"/>
      <c r="H2591" s="360"/>
      <c r="I2591" s="364"/>
      <c r="J2591" s="363"/>
      <c r="K2591" s="364"/>
      <c r="L2591" s="363"/>
      <c r="M2591" s="382"/>
      <c r="N2591" s="70">
        <f t="shared" si="177"/>
        <v>0</v>
      </c>
      <c r="O2591" s="70">
        <f t="shared" si="178"/>
        <v>0</v>
      </c>
      <c r="P2591" s="92" t="str">
        <f t="shared" si="176"/>
        <v/>
      </c>
    </row>
    <row r="2592" spans="1:16" x14ac:dyDescent="0.2">
      <c r="A2592" s="374" t="str">
        <f t="shared" si="175"/>
        <v/>
      </c>
      <c r="B2592" s="358"/>
      <c r="C2592" s="383"/>
      <c r="D2592" s="360"/>
      <c r="E2592" s="360"/>
      <c r="F2592" s="361"/>
      <c r="G2592" s="360"/>
      <c r="H2592" s="360"/>
      <c r="I2592" s="364"/>
      <c r="J2592" s="363"/>
      <c r="K2592" s="364"/>
      <c r="L2592" s="363"/>
      <c r="M2592" s="382"/>
      <c r="N2592" s="70">
        <f t="shared" si="177"/>
        <v>0</v>
      </c>
      <c r="O2592" s="70">
        <f t="shared" si="178"/>
        <v>0</v>
      </c>
      <c r="P2592" s="135" t="str">
        <f t="shared" si="176"/>
        <v/>
      </c>
    </row>
    <row r="2593" spans="1:16" x14ac:dyDescent="0.2">
      <c r="A2593" s="374" t="str">
        <f t="shared" si="175"/>
        <v/>
      </c>
      <c r="B2593" s="358"/>
      <c r="C2593" s="383"/>
      <c r="D2593" s="360"/>
      <c r="E2593" s="360"/>
      <c r="F2593" s="361"/>
      <c r="G2593" s="360"/>
      <c r="H2593" s="360"/>
      <c r="I2593" s="364"/>
      <c r="J2593" s="363"/>
      <c r="K2593" s="364"/>
      <c r="L2593" s="363"/>
      <c r="M2593" s="382"/>
      <c r="N2593" s="323">
        <f t="shared" si="177"/>
        <v>0</v>
      </c>
      <c r="O2593" s="323">
        <f t="shared" si="178"/>
        <v>0</v>
      </c>
      <c r="P2593" s="324" t="str">
        <f t="shared" si="176"/>
        <v/>
      </c>
    </row>
    <row r="2594" spans="1:16" x14ac:dyDescent="0.2">
      <c r="A2594" s="374" t="str">
        <f t="shared" si="175"/>
        <v/>
      </c>
      <c r="B2594" s="358"/>
      <c r="C2594" s="383"/>
      <c r="D2594" s="360"/>
      <c r="E2594" s="360"/>
      <c r="F2594" s="361"/>
      <c r="G2594" s="360"/>
      <c r="H2594" s="360"/>
      <c r="I2594" s="364"/>
      <c r="J2594" s="363"/>
      <c r="K2594" s="364"/>
      <c r="L2594" s="363"/>
      <c r="M2594" s="382"/>
      <c r="N2594" s="70">
        <f t="shared" si="177"/>
        <v>0</v>
      </c>
      <c r="O2594" s="70">
        <f t="shared" si="178"/>
        <v>0</v>
      </c>
      <c r="P2594" s="92" t="str">
        <f t="shared" si="176"/>
        <v/>
      </c>
    </row>
    <row r="2595" spans="1:16" x14ac:dyDescent="0.2">
      <c r="A2595" s="374" t="str">
        <f t="shared" ref="A2595:A2658" si="179">IF(B2595="","",ROW()-ROW($A$3))</f>
        <v/>
      </c>
      <c r="B2595" s="358"/>
      <c r="C2595" s="383"/>
      <c r="D2595" s="360"/>
      <c r="E2595" s="360"/>
      <c r="F2595" s="361"/>
      <c r="G2595" s="360"/>
      <c r="H2595" s="360"/>
      <c r="I2595" s="364"/>
      <c r="J2595" s="363"/>
      <c r="K2595" s="364"/>
      <c r="L2595" s="363"/>
      <c r="M2595" s="382"/>
      <c r="N2595" s="70">
        <f t="shared" si="177"/>
        <v>0</v>
      </c>
      <c r="O2595" s="70">
        <f t="shared" si="178"/>
        <v>0</v>
      </c>
      <c r="P2595" s="92" t="str">
        <f t="shared" si="176"/>
        <v/>
      </c>
    </row>
    <row r="2596" spans="1:16" x14ac:dyDescent="0.2">
      <c r="A2596" s="374" t="str">
        <f t="shared" si="179"/>
        <v/>
      </c>
      <c r="B2596" s="358"/>
      <c r="C2596" s="383"/>
      <c r="D2596" s="360"/>
      <c r="E2596" s="360"/>
      <c r="F2596" s="361"/>
      <c r="G2596" s="360"/>
      <c r="H2596" s="360"/>
      <c r="I2596" s="364"/>
      <c r="J2596" s="363"/>
      <c r="K2596" s="364"/>
      <c r="L2596" s="363"/>
      <c r="M2596" s="382"/>
      <c r="N2596" s="70">
        <f t="shared" si="177"/>
        <v>0</v>
      </c>
      <c r="O2596" s="70">
        <f t="shared" si="178"/>
        <v>0</v>
      </c>
      <c r="P2596" s="135" t="str">
        <f t="shared" si="176"/>
        <v/>
      </c>
    </row>
    <row r="2597" spans="1:16" x14ac:dyDescent="0.2">
      <c r="A2597" s="374" t="str">
        <f t="shared" si="179"/>
        <v/>
      </c>
      <c r="B2597" s="358"/>
      <c r="C2597" s="383"/>
      <c r="D2597" s="360"/>
      <c r="E2597" s="360"/>
      <c r="F2597" s="361"/>
      <c r="G2597" s="360"/>
      <c r="H2597" s="360"/>
      <c r="I2597" s="364"/>
      <c r="J2597" s="363"/>
      <c r="K2597" s="364"/>
      <c r="L2597" s="363"/>
      <c r="M2597" s="382"/>
      <c r="N2597" s="323">
        <f t="shared" si="177"/>
        <v>0</v>
      </c>
      <c r="O2597" s="323">
        <f t="shared" si="178"/>
        <v>0</v>
      </c>
      <c r="P2597" s="324" t="str">
        <f t="shared" si="176"/>
        <v/>
      </c>
    </row>
    <row r="2598" spans="1:16" x14ac:dyDescent="0.2">
      <c r="A2598" s="374" t="str">
        <f t="shared" si="179"/>
        <v/>
      </c>
      <c r="B2598" s="358"/>
      <c r="C2598" s="383"/>
      <c r="D2598" s="360"/>
      <c r="E2598" s="360"/>
      <c r="F2598" s="361"/>
      <c r="G2598" s="360"/>
      <c r="H2598" s="360"/>
      <c r="I2598" s="364"/>
      <c r="J2598" s="363"/>
      <c r="K2598" s="364"/>
      <c r="L2598" s="363"/>
      <c r="M2598" s="382"/>
      <c r="N2598" s="70">
        <f t="shared" si="177"/>
        <v>0</v>
      </c>
      <c r="O2598" s="70">
        <f t="shared" si="178"/>
        <v>0</v>
      </c>
      <c r="P2598" s="92" t="str">
        <f t="shared" si="176"/>
        <v/>
      </c>
    </row>
    <row r="2599" spans="1:16" x14ac:dyDescent="0.2">
      <c r="A2599" s="374" t="str">
        <f t="shared" si="179"/>
        <v/>
      </c>
      <c r="B2599" s="358"/>
      <c r="C2599" s="383"/>
      <c r="D2599" s="360"/>
      <c r="E2599" s="360"/>
      <c r="F2599" s="361"/>
      <c r="G2599" s="360"/>
      <c r="H2599" s="360"/>
      <c r="I2599" s="364"/>
      <c r="J2599" s="363"/>
      <c r="K2599" s="364"/>
      <c r="L2599" s="363"/>
      <c r="M2599" s="382"/>
      <c r="N2599" s="70">
        <f t="shared" si="177"/>
        <v>0</v>
      </c>
      <c r="O2599" s="70">
        <f t="shared" si="178"/>
        <v>0</v>
      </c>
      <c r="P2599" s="92" t="str">
        <f t="shared" si="176"/>
        <v/>
      </c>
    </row>
    <row r="2600" spans="1:16" x14ac:dyDescent="0.2">
      <c r="A2600" s="374" t="str">
        <f t="shared" si="179"/>
        <v/>
      </c>
      <c r="B2600" s="358"/>
      <c r="C2600" s="383"/>
      <c r="D2600" s="360"/>
      <c r="E2600" s="360"/>
      <c r="F2600" s="361"/>
      <c r="G2600" s="360"/>
      <c r="H2600" s="360"/>
      <c r="I2600" s="364"/>
      <c r="J2600" s="363"/>
      <c r="K2600" s="364"/>
      <c r="L2600" s="363"/>
      <c r="M2600" s="382"/>
      <c r="N2600" s="70">
        <f t="shared" si="177"/>
        <v>0</v>
      </c>
      <c r="O2600" s="70">
        <f t="shared" si="178"/>
        <v>0</v>
      </c>
      <c r="P2600" s="135" t="str">
        <f t="shared" si="176"/>
        <v/>
      </c>
    </row>
    <row r="2601" spans="1:16" x14ac:dyDescent="0.2">
      <c r="A2601" s="374" t="str">
        <f t="shared" si="179"/>
        <v/>
      </c>
      <c r="B2601" s="358"/>
      <c r="C2601" s="383"/>
      <c r="D2601" s="360"/>
      <c r="E2601" s="360"/>
      <c r="F2601" s="361"/>
      <c r="G2601" s="360"/>
      <c r="H2601" s="360"/>
      <c r="I2601" s="364"/>
      <c r="J2601" s="363"/>
      <c r="K2601" s="364"/>
      <c r="L2601" s="363"/>
      <c r="M2601" s="382"/>
      <c r="N2601" s="323">
        <f t="shared" si="177"/>
        <v>0</v>
      </c>
      <c r="O2601" s="323">
        <f t="shared" si="178"/>
        <v>0</v>
      </c>
      <c r="P2601" s="324" t="str">
        <f t="shared" si="176"/>
        <v/>
      </c>
    </row>
    <row r="2602" spans="1:16" x14ac:dyDescent="0.2">
      <c r="A2602" s="374" t="str">
        <f t="shared" si="179"/>
        <v/>
      </c>
      <c r="B2602" s="358"/>
      <c r="C2602" s="383"/>
      <c r="D2602" s="360"/>
      <c r="E2602" s="360"/>
      <c r="F2602" s="361"/>
      <c r="G2602" s="360"/>
      <c r="H2602" s="360"/>
      <c r="I2602" s="364"/>
      <c r="J2602" s="363"/>
      <c r="K2602" s="364"/>
      <c r="L2602" s="363"/>
      <c r="M2602" s="382"/>
      <c r="N2602" s="70">
        <f t="shared" si="177"/>
        <v>0</v>
      </c>
      <c r="O2602" s="70">
        <f t="shared" si="178"/>
        <v>0</v>
      </c>
      <c r="P2602" s="92" t="str">
        <f t="shared" si="176"/>
        <v/>
      </c>
    </row>
    <row r="2603" spans="1:16" x14ac:dyDescent="0.2">
      <c r="A2603" s="374" t="str">
        <f t="shared" si="179"/>
        <v/>
      </c>
      <c r="B2603" s="358"/>
      <c r="C2603" s="383"/>
      <c r="D2603" s="360"/>
      <c r="E2603" s="360"/>
      <c r="F2603" s="361"/>
      <c r="G2603" s="360"/>
      <c r="H2603" s="360"/>
      <c r="I2603" s="364"/>
      <c r="J2603" s="363"/>
      <c r="K2603" s="364"/>
      <c r="L2603" s="363"/>
      <c r="M2603" s="382"/>
      <c r="N2603" s="70">
        <f t="shared" si="177"/>
        <v>0</v>
      </c>
      <c r="O2603" s="70">
        <f t="shared" si="178"/>
        <v>0</v>
      </c>
      <c r="P2603" s="92" t="str">
        <f t="shared" si="176"/>
        <v/>
      </c>
    </row>
    <row r="2604" spans="1:16" x14ac:dyDescent="0.2">
      <c r="A2604" s="374" t="str">
        <f t="shared" si="179"/>
        <v/>
      </c>
      <c r="B2604" s="358"/>
      <c r="C2604" s="383"/>
      <c r="D2604" s="360"/>
      <c r="E2604" s="360"/>
      <c r="F2604" s="361"/>
      <c r="G2604" s="360"/>
      <c r="H2604" s="360"/>
      <c r="I2604" s="364"/>
      <c r="J2604" s="363"/>
      <c r="K2604" s="364"/>
      <c r="L2604" s="363"/>
      <c r="M2604" s="382"/>
      <c r="N2604" s="70">
        <f t="shared" si="177"/>
        <v>0</v>
      </c>
      <c r="O2604" s="70">
        <f t="shared" si="178"/>
        <v>0</v>
      </c>
      <c r="P2604" s="135" t="str">
        <f t="shared" ref="P2604:P2667" si="180">SUBSTITUTE(D2604," ","_")</f>
        <v/>
      </c>
    </row>
    <row r="2605" spans="1:16" x14ac:dyDescent="0.2">
      <c r="A2605" s="374" t="str">
        <f t="shared" si="179"/>
        <v/>
      </c>
      <c r="B2605" s="358"/>
      <c r="C2605" s="383"/>
      <c r="D2605" s="360"/>
      <c r="E2605" s="360"/>
      <c r="F2605" s="361"/>
      <c r="G2605" s="360"/>
      <c r="H2605" s="360"/>
      <c r="I2605" s="364"/>
      <c r="J2605" s="363"/>
      <c r="K2605" s="364"/>
      <c r="L2605" s="363"/>
      <c r="M2605" s="382"/>
      <c r="N2605" s="323">
        <f t="shared" ref="N2605:N2668" si="181">IF(B2605=0,0,IF(YEAR(B2605)=$O$1,MONTH(B2605)-$N$1+1,(YEAR(B2605)-$O$1)*12-$N$1+1+MONTH(B2605)))</f>
        <v>0</v>
      </c>
      <c r="O2605" s="323">
        <f t="shared" ref="O2605:O2668" si="182">IF(C2605=0,0,IF(YEAR(C2605)=$O$1,MONTH(C2605)-$N$1+1,(YEAR(C2605)-$O$1)*12-$N$1+1+MONTH(C2605)))</f>
        <v>0</v>
      </c>
      <c r="P2605" s="324" t="str">
        <f t="shared" si="180"/>
        <v/>
      </c>
    </row>
    <row r="2606" spans="1:16" x14ac:dyDescent="0.2">
      <c r="A2606" s="374" t="str">
        <f t="shared" si="179"/>
        <v/>
      </c>
      <c r="B2606" s="358"/>
      <c r="C2606" s="383"/>
      <c r="D2606" s="360"/>
      <c r="E2606" s="360"/>
      <c r="F2606" s="361"/>
      <c r="G2606" s="360"/>
      <c r="H2606" s="360"/>
      <c r="I2606" s="364"/>
      <c r="J2606" s="363"/>
      <c r="K2606" s="364"/>
      <c r="L2606" s="363"/>
      <c r="M2606" s="382"/>
      <c r="N2606" s="70">
        <f t="shared" si="181"/>
        <v>0</v>
      </c>
      <c r="O2606" s="70">
        <f t="shared" si="182"/>
        <v>0</v>
      </c>
      <c r="P2606" s="92" t="str">
        <f t="shared" si="180"/>
        <v/>
      </c>
    </row>
    <row r="2607" spans="1:16" s="331" customFormat="1" x14ac:dyDescent="0.2">
      <c r="A2607" s="374" t="str">
        <f t="shared" si="179"/>
        <v/>
      </c>
      <c r="B2607" s="393"/>
      <c r="C2607" s="394"/>
      <c r="D2607" s="392"/>
      <c r="E2607" s="392"/>
      <c r="F2607" s="395"/>
      <c r="G2607" s="392"/>
      <c r="H2607" s="392"/>
      <c r="I2607" s="396"/>
      <c r="J2607" s="396"/>
      <c r="K2607" s="396"/>
      <c r="L2607" s="396"/>
      <c r="M2607" s="397"/>
      <c r="N2607" s="70">
        <f t="shared" si="181"/>
        <v>0</v>
      </c>
      <c r="O2607" s="70">
        <f t="shared" si="182"/>
        <v>0</v>
      </c>
      <c r="P2607" s="92" t="str">
        <f t="shared" si="180"/>
        <v/>
      </c>
    </row>
    <row r="2608" spans="1:16" x14ac:dyDescent="0.2">
      <c r="A2608" s="374" t="str">
        <f t="shared" si="179"/>
        <v/>
      </c>
      <c r="B2608" s="358"/>
      <c r="C2608" s="383"/>
      <c r="D2608" s="360"/>
      <c r="E2608" s="360"/>
      <c r="F2608" s="361"/>
      <c r="G2608" s="360"/>
      <c r="H2608" s="360"/>
      <c r="I2608" s="364"/>
      <c r="J2608" s="363"/>
      <c r="K2608" s="364"/>
      <c r="L2608" s="363"/>
      <c r="M2608" s="382"/>
      <c r="N2608" s="70">
        <f t="shared" si="181"/>
        <v>0</v>
      </c>
      <c r="O2608" s="70">
        <f t="shared" si="182"/>
        <v>0</v>
      </c>
      <c r="P2608" s="135" t="str">
        <f t="shared" si="180"/>
        <v/>
      </c>
    </row>
    <row r="2609" spans="1:16" x14ac:dyDescent="0.2">
      <c r="A2609" s="374" t="str">
        <f t="shared" si="179"/>
        <v/>
      </c>
      <c r="B2609" s="358"/>
      <c r="C2609" s="383"/>
      <c r="D2609" s="360"/>
      <c r="E2609" s="360"/>
      <c r="F2609" s="361"/>
      <c r="G2609" s="360"/>
      <c r="H2609" s="360"/>
      <c r="I2609" s="364"/>
      <c r="J2609" s="363"/>
      <c r="K2609" s="364"/>
      <c r="L2609" s="363"/>
      <c r="M2609" s="382"/>
      <c r="N2609" s="323">
        <f t="shared" si="181"/>
        <v>0</v>
      </c>
      <c r="O2609" s="323">
        <f t="shared" si="182"/>
        <v>0</v>
      </c>
      <c r="P2609" s="324" t="str">
        <f t="shared" si="180"/>
        <v/>
      </c>
    </row>
    <row r="2610" spans="1:16" x14ac:dyDescent="0.2">
      <c r="A2610" s="374" t="str">
        <f t="shared" si="179"/>
        <v/>
      </c>
      <c r="B2610" s="358"/>
      <c r="C2610" s="383"/>
      <c r="D2610" s="360"/>
      <c r="E2610" s="360"/>
      <c r="F2610" s="361"/>
      <c r="G2610" s="360"/>
      <c r="H2610" s="360"/>
      <c r="I2610" s="364"/>
      <c r="J2610" s="363"/>
      <c r="K2610" s="364"/>
      <c r="L2610" s="363"/>
      <c r="M2610" s="382"/>
      <c r="N2610" s="70">
        <f t="shared" si="181"/>
        <v>0</v>
      </c>
      <c r="O2610" s="70">
        <f t="shared" si="182"/>
        <v>0</v>
      </c>
      <c r="P2610" s="92" t="str">
        <f t="shared" si="180"/>
        <v/>
      </c>
    </row>
    <row r="2611" spans="1:16" x14ac:dyDescent="0.2">
      <c r="A2611" s="374" t="str">
        <f t="shared" si="179"/>
        <v/>
      </c>
      <c r="B2611" s="358"/>
      <c r="C2611" s="383"/>
      <c r="D2611" s="360"/>
      <c r="E2611" s="360"/>
      <c r="F2611" s="361"/>
      <c r="G2611" s="360"/>
      <c r="H2611" s="360"/>
      <c r="I2611" s="364"/>
      <c r="J2611" s="363"/>
      <c r="K2611" s="364"/>
      <c r="L2611" s="363"/>
      <c r="M2611" s="382"/>
      <c r="N2611" s="70">
        <f t="shared" si="181"/>
        <v>0</v>
      </c>
      <c r="O2611" s="70">
        <f t="shared" si="182"/>
        <v>0</v>
      </c>
      <c r="P2611" s="92" t="str">
        <f t="shared" si="180"/>
        <v/>
      </c>
    </row>
    <row r="2612" spans="1:16" x14ac:dyDescent="0.2">
      <c r="A2612" s="374" t="str">
        <f t="shared" si="179"/>
        <v/>
      </c>
      <c r="B2612" s="358"/>
      <c r="C2612" s="383"/>
      <c r="D2612" s="360"/>
      <c r="E2612" s="360"/>
      <c r="F2612" s="361"/>
      <c r="G2612" s="360"/>
      <c r="H2612" s="360"/>
      <c r="I2612" s="364"/>
      <c r="J2612" s="363"/>
      <c r="K2612" s="364"/>
      <c r="L2612" s="363"/>
      <c r="M2612" s="382"/>
      <c r="N2612" s="70">
        <f t="shared" si="181"/>
        <v>0</v>
      </c>
      <c r="O2612" s="70">
        <f t="shared" si="182"/>
        <v>0</v>
      </c>
      <c r="P2612" s="135" t="str">
        <f t="shared" si="180"/>
        <v/>
      </c>
    </row>
    <row r="2613" spans="1:16" x14ac:dyDescent="0.2">
      <c r="A2613" s="374" t="str">
        <f t="shared" si="179"/>
        <v/>
      </c>
      <c r="B2613" s="358"/>
      <c r="C2613" s="383"/>
      <c r="D2613" s="360"/>
      <c r="E2613" s="360"/>
      <c r="F2613" s="361"/>
      <c r="G2613" s="360"/>
      <c r="H2613" s="360"/>
      <c r="I2613" s="364"/>
      <c r="J2613" s="363"/>
      <c r="K2613" s="364"/>
      <c r="L2613" s="363"/>
      <c r="M2613" s="382"/>
      <c r="N2613" s="323">
        <f t="shared" si="181"/>
        <v>0</v>
      </c>
      <c r="O2613" s="323">
        <f t="shared" si="182"/>
        <v>0</v>
      </c>
      <c r="P2613" s="324" t="str">
        <f t="shared" si="180"/>
        <v/>
      </c>
    </row>
    <row r="2614" spans="1:16" x14ac:dyDescent="0.2">
      <c r="A2614" s="374" t="str">
        <f t="shared" si="179"/>
        <v/>
      </c>
      <c r="B2614" s="358"/>
      <c r="C2614" s="383"/>
      <c r="D2614" s="360"/>
      <c r="E2614" s="360"/>
      <c r="F2614" s="361"/>
      <c r="G2614" s="360"/>
      <c r="H2614" s="360"/>
      <c r="I2614" s="364"/>
      <c r="J2614" s="363"/>
      <c r="K2614" s="364"/>
      <c r="L2614" s="363"/>
      <c r="M2614" s="382"/>
      <c r="N2614" s="70">
        <f t="shared" si="181"/>
        <v>0</v>
      </c>
      <c r="O2614" s="70">
        <f t="shared" si="182"/>
        <v>0</v>
      </c>
      <c r="P2614" s="92" t="str">
        <f t="shared" si="180"/>
        <v/>
      </c>
    </row>
    <row r="2615" spans="1:16" x14ac:dyDescent="0.2">
      <c r="A2615" s="374" t="str">
        <f t="shared" si="179"/>
        <v/>
      </c>
      <c r="B2615" s="358"/>
      <c r="C2615" s="383"/>
      <c r="D2615" s="360"/>
      <c r="E2615" s="360"/>
      <c r="F2615" s="361"/>
      <c r="G2615" s="360"/>
      <c r="H2615" s="360"/>
      <c r="I2615" s="364"/>
      <c r="J2615" s="363"/>
      <c r="K2615" s="364"/>
      <c r="L2615" s="363"/>
      <c r="M2615" s="382"/>
      <c r="N2615" s="70">
        <f t="shared" si="181"/>
        <v>0</v>
      </c>
      <c r="O2615" s="70">
        <f t="shared" si="182"/>
        <v>0</v>
      </c>
      <c r="P2615" s="92" t="str">
        <f t="shared" si="180"/>
        <v/>
      </c>
    </row>
    <row r="2616" spans="1:16" x14ac:dyDescent="0.2">
      <c r="A2616" s="374" t="str">
        <f t="shared" si="179"/>
        <v/>
      </c>
      <c r="B2616" s="358"/>
      <c r="C2616" s="383"/>
      <c r="D2616" s="360"/>
      <c r="E2616" s="360"/>
      <c r="F2616" s="361"/>
      <c r="G2616" s="360"/>
      <c r="H2616" s="360"/>
      <c r="I2616" s="364"/>
      <c r="J2616" s="363"/>
      <c r="K2616" s="364"/>
      <c r="L2616" s="363"/>
      <c r="M2616" s="382"/>
      <c r="N2616" s="70">
        <f t="shared" si="181"/>
        <v>0</v>
      </c>
      <c r="O2616" s="70">
        <f t="shared" si="182"/>
        <v>0</v>
      </c>
      <c r="P2616" s="135" t="str">
        <f t="shared" si="180"/>
        <v/>
      </c>
    </row>
    <row r="2617" spans="1:16" x14ac:dyDescent="0.2">
      <c r="A2617" s="374" t="str">
        <f t="shared" si="179"/>
        <v/>
      </c>
      <c r="B2617" s="358"/>
      <c r="C2617" s="383"/>
      <c r="D2617" s="360"/>
      <c r="E2617" s="360"/>
      <c r="F2617" s="361"/>
      <c r="G2617" s="360"/>
      <c r="H2617" s="360"/>
      <c r="I2617" s="364"/>
      <c r="J2617" s="363"/>
      <c r="K2617" s="364"/>
      <c r="L2617" s="363"/>
      <c r="M2617" s="382"/>
      <c r="N2617" s="323">
        <f t="shared" si="181"/>
        <v>0</v>
      </c>
      <c r="O2617" s="323">
        <f t="shared" si="182"/>
        <v>0</v>
      </c>
      <c r="P2617" s="324" t="str">
        <f t="shared" si="180"/>
        <v/>
      </c>
    </row>
    <row r="2618" spans="1:16" x14ac:dyDescent="0.2">
      <c r="A2618" s="374" t="str">
        <f t="shared" si="179"/>
        <v/>
      </c>
      <c r="B2618" s="358"/>
      <c r="C2618" s="383"/>
      <c r="D2618" s="360"/>
      <c r="E2618" s="360"/>
      <c r="F2618" s="361"/>
      <c r="G2618" s="360"/>
      <c r="H2618" s="360"/>
      <c r="I2618" s="364"/>
      <c r="J2618" s="363"/>
      <c r="K2618" s="364"/>
      <c r="L2618" s="363"/>
      <c r="M2618" s="382"/>
      <c r="N2618" s="70">
        <f t="shared" si="181"/>
        <v>0</v>
      </c>
      <c r="O2618" s="70">
        <f t="shared" si="182"/>
        <v>0</v>
      </c>
      <c r="P2618" s="92" t="str">
        <f t="shared" si="180"/>
        <v/>
      </c>
    </row>
    <row r="2619" spans="1:16" x14ac:dyDescent="0.2">
      <c r="A2619" s="374" t="str">
        <f t="shared" si="179"/>
        <v/>
      </c>
      <c r="B2619" s="358"/>
      <c r="C2619" s="383"/>
      <c r="D2619" s="360"/>
      <c r="E2619" s="360"/>
      <c r="F2619" s="361"/>
      <c r="G2619" s="360"/>
      <c r="H2619" s="360"/>
      <c r="I2619" s="364"/>
      <c r="J2619" s="363"/>
      <c r="K2619" s="364"/>
      <c r="L2619" s="363"/>
      <c r="M2619" s="382"/>
      <c r="N2619" s="70">
        <f t="shared" si="181"/>
        <v>0</v>
      </c>
      <c r="O2619" s="70">
        <f t="shared" si="182"/>
        <v>0</v>
      </c>
      <c r="P2619" s="92" t="str">
        <f t="shared" si="180"/>
        <v/>
      </c>
    </row>
    <row r="2620" spans="1:16" x14ac:dyDescent="0.2">
      <c r="A2620" s="374" t="str">
        <f t="shared" si="179"/>
        <v/>
      </c>
      <c r="B2620" s="358"/>
      <c r="C2620" s="383"/>
      <c r="D2620" s="360"/>
      <c r="E2620" s="360"/>
      <c r="F2620" s="361"/>
      <c r="G2620" s="360"/>
      <c r="H2620" s="360"/>
      <c r="I2620" s="364"/>
      <c r="J2620" s="363"/>
      <c r="K2620" s="364"/>
      <c r="L2620" s="363"/>
      <c r="M2620" s="382"/>
      <c r="N2620" s="70">
        <f t="shared" si="181"/>
        <v>0</v>
      </c>
      <c r="O2620" s="70">
        <f t="shared" si="182"/>
        <v>0</v>
      </c>
      <c r="P2620" s="135" t="str">
        <f t="shared" si="180"/>
        <v/>
      </c>
    </row>
    <row r="2621" spans="1:16" x14ac:dyDescent="0.2">
      <c r="A2621" s="374" t="str">
        <f t="shared" si="179"/>
        <v/>
      </c>
      <c r="B2621" s="358"/>
      <c r="C2621" s="383"/>
      <c r="D2621" s="360"/>
      <c r="E2621" s="360"/>
      <c r="F2621" s="361"/>
      <c r="G2621" s="360"/>
      <c r="H2621" s="360"/>
      <c r="I2621" s="364"/>
      <c r="J2621" s="363"/>
      <c r="K2621" s="364"/>
      <c r="L2621" s="363"/>
      <c r="M2621" s="382"/>
      <c r="N2621" s="323">
        <f t="shared" si="181"/>
        <v>0</v>
      </c>
      <c r="O2621" s="323">
        <f t="shared" si="182"/>
        <v>0</v>
      </c>
      <c r="P2621" s="324" t="str">
        <f t="shared" si="180"/>
        <v/>
      </c>
    </row>
    <row r="2622" spans="1:16" x14ac:dyDescent="0.2">
      <c r="A2622" s="374" t="str">
        <f t="shared" si="179"/>
        <v/>
      </c>
      <c r="B2622" s="358"/>
      <c r="C2622" s="383"/>
      <c r="D2622" s="360"/>
      <c r="E2622" s="360"/>
      <c r="F2622" s="361"/>
      <c r="G2622" s="360"/>
      <c r="H2622" s="360"/>
      <c r="I2622" s="364"/>
      <c r="J2622" s="363"/>
      <c r="K2622" s="364"/>
      <c r="L2622" s="363"/>
      <c r="M2622" s="382"/>
      <c r="N2622" s="70">
        <f t="shared" si="181"/>
        <v>0</v>
      </c>
      <c r="O2622" s="70">
        <f t="shared" si="182"/>
        <v>0</v>
      </c>
      <c r="P2622" s="92" t="str">
        <f t="shared" si="180"/>
        <v/>
      </c>
    </row>
    <row r="2623" spans="1:16" x14ac:dyDescent="0.2">
      <c r="A2623" s="374" t="str">
        <f t="shared" si="179"/>
        <v/>
      </c>
      <c r="B2623" s="358"/>
      <c r="C2623" s="383"/>
      <c r="D2623" s="360"/>
      <c r="E2623" s="360"/>
      <c r="F2623" s="361"/>
      <c r="G2623" s="360"/>
      <c r="H2623" s="360"/>
      <c r="I2623" s="364"/>
      <c r="J2623" s="363"/>
      <c r="K2623" s="364"/>
      <c r="L2623" s="363"/>
      <c r="M2623" s="382"/>
      <c r="N2623" s="70">
        <f t="shared" si="181"/>
        <v>0</v>
      </c>
      <c r="O2623" s="70">
        <f t="shared" si="182"/>
        <v>0</v>
      </c>
      <c r="P2623" s="92" t="str">
        <f t="shared" si="180"/>
        <v/>
      </c>
    </row>
    <row r="2624" spans="1:16" x14ac:dyDescent="0.2">
      <c r="A2624" s="374" t="str">
        <f t="shared" si="179"/>
        <v/>
      </c>
      <c r="B2624" s="358"/>
      <c r="C2624" s="383"/>
      <c r="D2624" s="360"/>
      <c r="E2624" s="360"/>
      <c r="F2624" s="361"/>
      <c r="G2624" s="360"/>
      <c r="H2624" s="360"/>
      <c r="I2624" s="364"/>
      <c r="J2624" s="363"/>
      <c r="K2624" s="364"/>
      <c r="L2624" s="363"/>
      <c r="M2624" s="382"/>
      <c r="N2624" s="70">
        <f t="shared" si="181"/>
        <v>0</v>
      </c>
      <c r="O2624" s="70">
        <f t="shared" si="182"/>
        <v>0</v>
      </c>
      <c r="P2624" s="135" t="str">
        <f t="shared" si="180"/>
        <v/>
      </c>
    </row>
    <row r="2625" spans="1:16" s="325" customFormat="1" x14ac:dyDescent="0.2">
      <c r="A2625" s="374" t="str">
        <f t="shared" si="179"/>
        <v/>
      </c>
      <c r="B2625" s="393"/>
      <c r="C2625" s="394"/>
      <c r="D2625" s="392"/>
      <c r="E2625" s="392"/>
      <c r="F2625" s="395"/>
      <c r="G2625" s="392"/>
      <c r="H2625" s="392"/>
      <c r="I2625" s="396"/>
      <c r="J2625" s="396"/>
      <c r="K2625" s="396"/>
      <c r="L2625" s="396"/>
      <c r="M2625" s="397"/>
      <c r="N2625" s="323">
        <f t="shared" si="181"/>
        <v>0</v>
      </c>
      <c r="O2625" s="323">
        <f t="shared" si="182"/>
        <v>0</v>
      </c>
      <c r="P2625" s="324" t="str">
        <f t="shared" si="180"/>
        <v/>
      </c>
    </row>
    <row r="2626" spans="1:16" x14ac:dyDescent="0.2">
      <c r="A2626" s="374" t="str">
        <f t="shared" si="179"/>
        <v/>
      </c>
      <c r="B2626" s="358"/>
      <c r="C2626" s="383"/>
      <c r="D2626" s="360"/>
      <c r="E2626" s="360"/>
      <c r="F2626" s="361"/>
      <c r="G2626" s="360"/>
      <c r="H2626" s="360"/>
      <c r="I2626" s="364"/>
      <c r="J2626" s="363"/>
      <c r="K2626" s="364"/>
      <c r="L2626" s="363"/>
      <c r="M2626" s="382"/>
      <c r="N2626" s="70">
        <f t="shared" si="181"/>
        <v>0</v>
      </c>
      <c r="O2626" s="70">
        <f t="shared" si="182"/>
        <v>0</v>
      </c>
      <c r="P2626" s="92" t="str">
        <f t="shared" si="180"/>
        <v/>
      </c>
    </row>
    <row r="2627" spans="1:16" s="325" customFormat="1" x14ac:dyDescent="0.2">
      <c r="A2627" s="374" t="str">
        <f t="shared" si="179"/>
        <v/>
      </c>
      <c r="B2627" s="393"/>
      <c r="C2627" s="394"/>
      <c r="D2627" s="392"/>
      <c r="E2627" s="392"/>
      <c r="F2627" s="395"/>
      <c r="G2627" s="392"/>
      <c r="H2627" s="392"/>
      <c r="I2627" s="396"/>
      <c r="J2627" s="396"/>
      <c r="K2627" s="396"/>
      <c r="L2627" s="396"/>
      <c r="M2627" s="397"/>
      <c r="N2627" s="70">
        <f t="shared" si="181"/>
        <v>0</v>
      </c>
      <c r="O2627" s="70">
        <f t="shared" si="182"/>
        <v>0</v>
      </c>
      <c r="P2627" s="92" t="str">
        <f t="shared" si="180"/>
        <v/>
      </c>
    </row>
    <row r="2628" spans="1:16" x14ac:dyDescent="0.2">
      <c r="A2628" s="374" t="str">
        <f t="shared" si="179"/>
        <v/>
      </c>
      <c r="B2628" s="358"/>
      <c r="C2628" s="383"/>
      <c r="D2628" s="360"/>
      <c r="E2628" s="360"/>
      <c r="F2628" s="361"/>
      <c r="G2628" s="360"/>
      <c r="H2628" s="360"/>
      <c r="I2628" s="364"/>
      <c r="J2628" s="363"/>
      <c r="K2628" s="364"/>
      <c r="L2628" s="363"/>
      <c r="M2628" s="382"/>
      <c r="N2628" s="70">
        <f t="shared" si="181"/>
        <v>0</v>
      </c>
      <c r="O2628" s="70">
        <f t="shared" si="182"/>
        <v>0</v>
      </c>
      <c r="P2628" s="135" t="str">
        <f t="shared" si="180"/>
        <v/>
      </c>
    </row>
    <row r="2629" spans="1:16" x14ac:dyDescent="0.2">
      <c r="A2629" s="374" t="str">
        <f t="shared" si="179"/>
        <v/>
      </c>
      <c r="B2629" s="358"/>
      <c r="C2629" s="383"/>
      <c r="D2629" s="360"/>
      <c r="E2629" s="360"/>
      <c r="F2629" s="361"/>
      <c r="G2629" s="360"/>
      <c r="H2629" s="360"/>
      <c r="I2629" s="364"/>
      <c r="J2629" s="363"/>
      <c r="K2629" s="364"/>
      <c r="L2629" s="363"/>
      <c r="M2629" s="382"/>
      <c r="N2629" s="323">
        <f t="shared" si="181"/>
        <v>0</v>
      </c>
      <c r="O2629" s="323">
        <f t="shared" si="182"/>
        <v>0</v>
      </c>
      <c r="P2629" s="324" t="str">
        <f t="shared" si="180"/>
        <v/>
      </c>
    </row>
    <row r="2630" spans="1:16" x14ac:dyDescent="0.2">
      <c r="A2630" s="374" t="str">
        <f t="shared" si="179"/>
        <v/>
      </c>
      <c r="B2630" s="358"/>
      <c r="C2630" s="383"/>
      <c r="D2630" s="360"/>
      <c r="E2630" s="360"/>
      <c r="F2630" s="361"/>
      <c r="G2630" s="360"/>
      <c r="H2630" s="360"/>
      <c r="I2630" s="364"/>
      <c r="J2630" s="363"/>
      <c r="K2630" s="364"/>
      <c r="L2630" s="363"/>
      <c r="M2630" s="382"/>
      <c r="N2630" s="70">
        <f t="shared" si="181"/>
        <v>0</v>
      </c>
      <c r="O2630" s="70">
        <f t="shared" si="182"/>
        <v>0</v>
      </c>
      <c r="P2630" s="92" t="str">
        <f t="shared" si="180"/>
        <v/>
      </c>
    </row>
    <row r="2631" spans="1:16" x14ac:dyDescent="0.2">
      <c r="A2631" s="374" t="str">
        <f t="shared" si="179"/>
        <v/>
      </c>
      <c r="B2631" s="358"/>
      <c r="C2631" s="383"/>
      <c r="D2631" s="360"/>
      <c r="E2631" s="360"/>
      <c r="F2631" s="361"/>
      <c r="G2631" s="360"/>
      <c r="H2631" s="360"/>
      <c r="I2631" s="364"/>
      <c r="J2631" s="363"/>
      <c r="K2631" s="364"/>
      <c r="L2631" s="363"/>
      <c r="M2631" s="382"/>
      <c r="N2631" s="70">
        <f t="shared" si="181"/>
        <v>0</v>
      </c>
      <c r="O2631" s="70">
        <f t="shared" si="182"/>
        <v>0</v>
      </c>
      <c r="P2631" s="92" t="str">
        <f t="shared" si="180"/>
        <v/>
      </c>
    </row>
    <row r="2632" spans="1:16" x14ac:dyDescent="0.2">
      <c r="A2632" s="374" t="str">
        <f t="shared" si="179"/>
        <v/>
      </c>
      <c r="B2632" s="358"/>
      <c r="C2632" s="383"/>
      <c r="D2632" s="360"/>
      <c r="E2632" s="360"/>
      <c r="F2632" s="361"/>
      <c r="G2632" s="360"/>
      <c r="H2632" s="360"/>
      <c r="I2632" s="364"/>
      <c r="J2632" s="363"/>
      <c r="K2632" s="364"/>
      <c r="L2632" s="363"/>
      <c r="M2632" s="382"/>
      <c r="N2632" s="70">
        <f t="shared" si="181"/>
        <v>0</v>
      </c>
      <c r="O2632" s="70">
        <f t="shared" si="182"/>
        <v>0</v>
      </c>
      <c r="P2632" s="135" t="str">
        <f t="shared" si="180"/>
        <v/>
      </c>
    </row>
    <row r="2633" spans="1:16" x14ac:dyDescent="0.2">
      <c r="A2633" s="374" t="str">
        <f t="shared" si="179"/>
        <v/>
      </c>
      <c r="B2633" s="358"/>
      <c r="C2633" s="383"/>
      <c r="D2633" s="360"/>
      <c r="E2633" s="360"/>
      <c r="F2633" s="361"/>
      <c r="G2633" s="360"/>
      <c r="H2633" s="360"/>
      <c r="I2633" s="364"/>
      <c r="J2633" s="363"/>
      <c r="K2633" s="364"/>
      <c r="L2633" s="363"/>
      <c r="M2633" s="382"/>
      <c r="N2633" s="323">
        <f t="shared" si="181"/>
        <v>0</v>
      </c>
      <c r="O2633" s="323">
        <f t="shared" si="182"/>
        <v>0</v>
      </c>
      <c r="P2633" s="324" t="str">
        <f t="shared" si="180"/>
        <v/>
      </c>
    </row>
    <row r="2634" spans="1:16" x14ac:dyDescent="0.2">
      <c r="A2634" s="374" t="str">
        <f t="shared" si="179"/>
        <v/>
      </c>
      <c r="B2634" s="358"/>
      <c r="C2634" s="383"/>
      <c r="D2634" s="360"/>
      <c r="E2634" s="360"/>
      <c r="F2634" s="361"/>
      <c r="G2634" s="360"/>
      <c r="H2634" s="360"/>
      <c r="I2634" s="364"/>
      <c r="J2634" s="363"/>
      <c r="K2634" s="364"/>
      <c r="L2634" s="363"/>
      <c r="M2634" s="382"/>
      <c r="N2634" s="70">
        <f t="shared" si="181"/>
        <v>0</v>
      </c>
      <c r="O2634" s="70">
        <f t="shared" si="182"/>
        <v>0</v>
      </c>
      <c r="P2634" s="92" t="str">
        <f t="shared" si="180"/>
        <v/>
      </c>
    </row>
    <row r="2635" spans="1:16" x14ac:dyDescent="0.2">
      <c r="A2635" s="374" t="str">
        <f t="shared" si="179"/>
        <v/>
      </c>
      <c r="B2635" s="358"/>
      <c r="C2635" s="383"/>
      <c r="D2635" s="360"/>
      <c r="E2635" s="360"/>
      <c r="F2635" s="361"/>
      <c r="G2635" s="360"/>
      <c r="H2635" s="360"/>
      <c r="I2635" s="364"/>
      <c r="J2635" s="363"/>
      <c r="K2635" s="364"/>
      <c r="L2635" s="363"/>
      <c r="M2635" s="382"/>
      <c r="N2635" s="70">
        <f t="shared" si="181"/>
        <v>0</v>
      </c>
      <c r="O2635" s="70">
        <f t="shared" si="182"/>
        <v>0</v>
      </c>
      <c r="P2635" s="92" t="str">
        <f t="shared" si="180"/>
        <v/>
      </c>
    </row>
    <row r="2636" spans="1:16" x14ac:dyDescent="0.2">
      <c r="A2636" s="374" t="str">
        <f t="shared" si="179"/>
        <v/>
      </c>
      <c r="B2636" s="358"/>
      <c r="C2636" s="383"/>
      <c r="D2636" s="360"/>
      <c r="E2636" s="360"/>
      <c r="F2636" s="361"/>
      <c r="G2636" s="360"/>
      <c r="H2636" s="360"/>
      <c r="I2636" s="364"/>
      <c r="J2636" s="363"/>
      <c r="K2636" s="364"/>
      <c r="L2636" s="363"/>
      <c r="M2636" s="382"/>
      <c r="N2636" s="70">
        <f t="shared" si="181"/>
        <v>0</v>
      </c>
      <c r="O2636" s="70">
        <f t="shared" si="182"/>
        <v>0</v>
      </c>
      <c r="P2636" s="135" t="str">
        <f t="shared" si="180"/>
        <v/>
      </c>
    </row>
    <row r="2637" spans="1:16" x14ac:dyDescent="0.2">
      <c r="A2637" s="374" t="str">
        <f t="shared" si="179"/>
        <v/>
      </c>
      <c r="B2637" s="358"/>
      <c r="C2637" s="383"/>
      <c r="D2637" s="360"/>
      <c r="E2637" s="360"/>
      <c r="F2637" s="361"/>
      <c r="G2637" s="360"/>
      <c r="H2637" s="360"/>
      <c r="I2637" s="364"/>
      <c r="J2637" s="363"/>
      <c r="K2637" s="364"/>
      <c r="L2637" s="363"/>
      <c r="M2637" s="382"/>
      <c r="N2637" s="323">
        <f t="shared" si="181"/>
        <v>0</v>
      </c>
      <c r="O2637" s="323">
        <f t="shared" si="182"/>
        <v>0</v>
      </c>
      <c r="P2637" s="324" t="str">
        <f t="shared" si="180"/>
        <v/>
      </c>
    </row>
    <row r="2638" spans="1:16" x14ac:dyDescent="0.2">
      <c r="A2638" s="374" t="str">
        <f t="shared" si="179"/>
        <v/>
      </c>
      <c r="B2638" s="358"/>
      <c r="C2638" s="383"/>
      <c r="D2638" s="360"/>
      <c r="E2638" s="360"/>
      <c r="F2638" s="361"/>
      <c r="G2638" s="360"/>
      <c r="H2638" s="360"/>
      <c r="I2638" s="364"/>
      <c r="J2638" s="363"/>
      <c r="K2638" s="364"/>
      <c r="L2638" s="363"/>
      <c r="M2638" s="382"/>
      <c r="N2638" s="70">
        <f t="shared" si="181"/>
        <v>0</v>
      </c>
      <c r="O2638" s="70">
        <f t="shared" si="182"/>
        <v>0</v>
      </c>
      <c r="P2638" s="92" t="str">
        <f t="shared" si="180"/>
        <v/>
      </c>
    </row>
    <row r="2639" spans="1:16" x14ac:dyDescent="0.2">
      <c r="A2639" s="374" t="str">
        <f t="shared" si="179"/>
        <v/>
      </c>
      <c r="B2639" s="358"/>
      <c r="C2639" s="383"/>
      <c r="D2639" s="360"/>
      <c r="E2639" s="360"/>
      <c r="F2639" s="361"/>
      <c r="G2639" s="360"/>
      <c r="H2639" s="360"/>
      <c r="I2639" s="364"/>
      <c r="J2639" s="363"/>
      <c r="K2639" s="364"/>
      <c r="L2639" s="363"/>
      <c r="M2639" s="382"/>
      <c r="N2639" s="70">
        <f t="shared" si="181"/>
        <v>0</v>
      </c>
      <c r="O2639" s="70">
        <f t="shared" si="182"/>
        <v>0</v>
      </c>
      <c r="P2639" s="92" t="str">
        <f t="shared" si="180"/>
        <v/>
      </c>
    </row>
    <row r="2640" spans="1:16" x14ac:dyDescent="0.2">
      <c r="A2640" s="374" t="str">
        <f t="shared" si="179"/>
        <v/>
      </c>
      <c r="B2640" s="358"/>
      <c r="C2640" s="383"/>
      <c r="D2640" s="360"/>
      <c r="E2640" s="360"/>
      <c r="F2640" s="361"/>
      <c r="G2640" s="360"/>
      <c r="H2640" s="360"/>
      <c r="I2640" s="364"/>
      <c r="J2640" s="363"/>
      <c r="K2640" s="364"/>
      <c r="L2640" s="363"/>
      <c r="M2640" s="382"/>
      <c r="N2640" s="70">
        <f t="shared" si="181"/>
        <v>0</v>
      </c>
      <c r="O2640" s="70">
        <f t="shared" si="182"/>
        <v>0</v>
      </c>
      <c r="P2640" s="135" t="str">
        <f t="shared" si="180"/>
        <v/>
      </c>
    </row>
    <row r="2641" spans="1:16" x14ac:dyDescent="0.2">
      <c r="A2641" s="374" t="str">
        <f t="shared" si="179"/>
        <v/>
      </c>
      <c r="B2641" s="358"/>
      <c r="C2641" s="383"/>
      <c r="D2641" s="360"/>
      <c r="E2641" s="360"/>
      <c r="F2641" s="361"/>
      <c r="G2641" s="360"/>
      <c r="H2641" s="360"/>
      <c r="I2641" s="364"/>
      <c r="J2641" s="363"/>
      <c r="K2641" s="364"/>
      <c r="L2641" s="363"/>
      <c r="M2641" s="382"/>
      <c r="N2641" s="323">
        <f t="shared" si="181"/>
        <v>0</v>
      </c>
      <c r="O2641" s="323">
        <f t="shared" si="182"/>
        <v>0</v>
      </c>
      <c r="P2641" s="324" t="str">
        <f t="shared" si="180"/>
        <v/>
      </c>
    </row>
    <row r="2642" spans="1:16" x14ac:dyDescent="0.2">
      <c r="A2642" s="374" t="str">
        <f t="shared" si="179"/>
        <v/>
      </c>
      <c r="B2642" s="358"/>
      <c r="C2642" s="383"/>
      <c r="D2642" s="360"/>
      <c r="E2642" s="360"/>
      <c r="F2642" s="361"/>
      <c r="G2642" s="360"/>
      <c r="H2642" s="360"/>
      <c r="I2642" s="364"/>
      <c r="J2642" s="363"/>
      <c r="K2642" s="364"/>
      <c r="L2642" s="363"/>
      <c r="M2642" s="382"/>
      <c r="N2642" s="70">
        <f t="shared" si="181"/>
        <v>0</v>
      </c>
      <c r="O2642" s="70">
        <f t="shared" si="182"/>
        <v>0</v>
      </c>
      <c r="P2642" s="92" t="str">
        <f t="shared" si="180"/>
        <v/>
      </c>
    </row>
    <row r="2643" spans="1:16" x14ac:dyDescent="0.2">
      <c r="A2643" s="374" t="str">
        <f t="shared" si="179"/>
        <v/>
      </c>
      <c r="B2643" s="358"/>
      <c r="C2643" s="383"/>
      <c r="D2643" s="360"/>
      <c r="E2643" s="360"/>
      <c r="F2643" s="361"/>
      <c r="G2643" s="360"/>
      <c r="H2643" s="360"/>
      <c r="I2643" s="364"/>
      <c r="J2643" s="363"/>
      <c r="K2643" s="364"/>
      <c r="L2643" s="363"/>
      <c r="M2643" s="382"/>
      <c r="N2643" s="70">
        <f t="shared" si="181"/>
        <v>0</v>
      </c>
      <c r="O2643" s="70">
        <f t="shared" si="182"/>
        <v>0</v>
      </c>
      <c r="P2643" s="92" t="str">
        <f t="shared" si="180"/>
        <v/>
      </c>
    </row>
    <row r="2644" spans="1:16" x14ac:dyDescent="0.2">
      <c r="A2644" s="374" t="str">
        <f t="shared" si="179"/>
        <v/>
      </c>
      <c r="B2644" s="358"/>
      <c r="C2644" s="383"/>
      <c r="D2644" s="360"/>
      <c r="E2644" s="360"/>
      <c r="F2644" s="361"/>
      <c r="G2644" s="360"/>
      <c r="H2644" s="360"/>
      <c r="I2644" s="364"/>
      <c r="J2644" s="363"/>
      <c r="K2644" s="364"/>
      <c r="L2644" s="363"/>
      <c r="M2644" s="382"/>
      <c r="N2644" s="70">
        <f t="shared" si="181"/>
        <v>0</v>
      </c>
      <c r="O2644" s="70">
        <f t="shared" si="182"/>
        <v>0</v>
      </c>
      <c r="P2644" s="135" t="str">
        <f t="shared" si="180"/>
        <v/>
      </c>
    </row>
    <row r="2645" spans="1:16" x14ac:dyDescent="0.2">
      <c r="A2645" s="374" t="str">
        <f t="shared" si="179"/>
        <v/>
      </c>
      <c r="B2645" s="358"/>
      <c r="C2645" s="383"/>
      <c r="D2645" s="360"/>
      <c r="E2645" s="360"/>
      <c r="F2645" s="361"/>
      <c r="G2645" s="360"/>
      <c r="H2645" s="360"/>
      <c r="I2645" s="364"/>
      <c r="J2645" s="363"/>
      <c r="K2645" s="364"/>
      <c r="L2645" s="363"/>
      <c r="M2645" s="382"/>
      <c r="N2645" s="323">
        <f t="shared" si="181"/>
        <v>0</v>
      </c>
      <c r="O2645" s="323">
        <f t="shared" si="182"/>
        <v>0</v>
      </c>
      <c r="P2645" s="324" t="str">
        <f t="shared" si="180"/>
        <v/>
      </c>
    </row>
    <row r="2646" spans="1:16" x14ac:dyDescent="0.2">
      <c r="A2646" s="374" t="str">
        <f t="shared" si="179"/>
        <v/>
      </c>
      <c r="B2646" s="358"/>
      <c r="C2646" s="383"/>
      <c r="D2646" s="360"/>
      <c r="E2646" s="360"/>
      <c r="F2646" s="361"/>
      <c r="G2646" s="360"/>
      <c r="H2646" s="360"/>
      <c r="I2646" s="364"/>
      <c r="J2646" s="363"/>
      <c r="K2646" s="364"/>
      <c r="L2646" s="363"/>
      <c r="M2646" s="382"/>
      <c r="N2646" s="70">
        <f t="shared" si="181"/>
        <v>0</v>
      </c>
      <c r="O2646" s="70">
        <f t="shared" si="182"/>
        <v>0</v>
      </c>
      <c r="P2646" s="92" t="str">
        <f t="shared" si="180"/>
        <v/>
      </c>
    </row>
    <row r="2647" spans="1:16" x14ac:dyDescent="0.2">
      <c r="A2647" s="374" t="str">
        <f t="shared" si="179"/>
        <v/>
      </c>
      <c r="B2647" s="358"/>
      <c r="C2647" s="383"/>
      <c r="D2647" s="360"/>
      <c r="E2647" s="360"/>
      <c r="F2647" s="361"/>
      <c r="G2647" s="360"/>
      <c r="H2647" s="360"/>
      <c r="I2647" s="364"/>
      <c r="J2647" s="363"/>
      <c r="K2647" s="364"/>
      <c r="L2647" s="363"/>
      <c r="M2647" s="382"/>
      <c r="N2647" s="70">
        <f t="shared" si="181"/>
        <v>0</v>
      </c>
      <c r="O2647" s="70">
        <f t="shared" si="182"/>
        <v>0</v>
      </c>
      <c r="P2647" s="92" t="str">
        <f t="shared" si="180"/>
        <v/>
      </c>
    </row>
    <row r="2648" spans="1:16" x14ac:dyDescent="0.2">
      <c r="A2648" s="374" t="str">
        <f t="shared" si="179"/>
        <v/>
      </c>
      <c r="B2648" s="358"/>
      <c r="C2648" s="383"/>
      <c r="D2648" s="360"/>
      <c r="E2648" s="360"/>
      <c r="F2648" s="361"/>
      <c r="G2648" s="360"/>
      <c r="H2648" s="360"/>
      <c r="I2648" s="364"/>
      <c r="J2648" s="363"/>
      <c r="K2648" s="364"/>
      <c r="L2648" s="363"/>
      <c r="M2648" s="382"/>
      <c r="N2648" s="70">
        <f t="shared" si="181"/>
        <v>0</v>
      </c>
      <c r="O2648" s="70">
        <f t="shared" si="182"/>
        <v>0</v>
      </c>
      <c r="P2648" s="135" t="str">
        <f t="shared" si="180"/>
        <v/>
      </c>
    </row>
    <row r="2649" spans="1:16" x14ac:dyDescent="0.2">
      <c r="A2649" s="374" t="str">
        <f t="shared" si="179"/>
        <v/>
      </c>
      <c r="B2649" s="358"/>
      <c r="C2649" s="383"/>
      <c r="D2649" s="360"/>
      <c r="E2649" s="360"/>
      <c r="F2649" s="361"/>
      <c r="G2649" s="360"/>
      <c r="H2649" s="360"/>
      <c r="I2649" s="364"/>
      <c r="J2649" s="363"/>
      <c r="K2649" s="364"/>
      <c r="L2649" s="363"/>
      <c r="M2649" s="382"/>
      <c r="N2649" s="323">
        <f t="shared" si="181"/>
        <v>0</v>
      </c>
      <c r="O2649" s="323">
        <f t="shared" si="182"/>
        <v>0</v>
      </c>
      <c r="P2649" s="324" t="str">
        <f t="shared" si="180"/>
        <v/>
      </c>
    </row>
    <row r="2650" spans="1:16" x14ac:dyDescent="0.2">
      <c r="A2650" s="374" t="str">
        <f t="shared" si="179"/>
        <v/>
      </c>
      <c r="B2650" s="358"/>
      <c r="C2650" s="383"/>
      <c r="D2650" s="360"/>
      <c r="E2650" s="360"/>
      <c r="F2650" s="361"/>
      <c r="G2650" s="360"/>
      <c r="H2650" s="360"/>
      <c r="I2650" s="364"/>
      <c r="J2650" s="363"/>
      <c r="K2650" s="364"/>
      <c r="L2650" s="363"/>
      <c r="M2650" s="382"/>
      <c r="N2650" s="70">
        <f t="shared" si="181"/>
        <v>0</v>
      </c>
      <c r="O2650" s="70">
        <f t="shared" si="182"/>
        <v>0</v>
      </c>
      <c r="P2650" s="92" t="str">
        <f t="shared" si="180"/>
        <v/>
      </c>
    </row>
    <row r="2651" spans="1:16" s="332" customFormat="1" x14ac:dyDescent="0.2">
      <c r="A2651" s="374" t="str">
        <f t="shared" si="179"/>
        <v/>
      </c>
      <c r="B2651" s="370"/>
      <c r="C2651" s="371"/>
      <c r="D2651" s="362"/>
      <c r="E2651" s="362"/>
      <c r="F2651" s="372"/>
      <c r="G2651" s="362"/>
      <c r="H2651" s="362"/>
      <c r="I2651" s="364"/>
      <c r="J2651" s="364"/>
      <c r="K2651" s="364"/>
      <c r="L2651" s="364"/>
      <c r="M2651" s="373"/>
      <c r="N2651" s="70">
        <f t="shared" si="181"/>
        <v>0</v>
      </c>
      <c r="O2651" s="70">
        <f t="shared" si="182"/>
        <v>0</v>
      </c>
      <c r="P2651" s="92" t="str">
        <f t="shared" si="180"/>
        <v/>
      </c>
    </row>
    <row r="2652" spans="1:16" s="332" customFormat="1" x14ac:dyDescent="0.2">
      <c r="A2652" s="374" t="str">
        <f t="shared" si="179"/>
        <v/>
      </c>
      <c r="B2652" s="393"/>
      <c r="C2652" s="394"/>
      <c r="D2652" s="392"/>
      <c r="E2652" s="392"/>
      <c r="F2652" s="395"/>
      <c r="G2652" s="392"/>
      <c r="H2652" s="392"/>
      <c r="I2652" s="396"/>
      <c r="J2652" s="396"/>
      <c r="K2652" s="396"/>
      <c r="L2652" s="402"/>
      <c r="M2652" s="397"/>
      <c r="N2652" s="70">
        <f t="shared" si="181"/>
        <v>0</v>
      </c>
      <c r="O2652" s="70">
        <f t="shared" si="182"/>
        <v>0</v>
      </c>
      <c r="P2652" s="135" t="str">
        <f t="shared" si="180"/>
        <v/>
      </c>
    </row>
    <row r="2653" spans="1:16" x14ac:dyDescent="0.2">
      <c r="A2653" s="374" t="str">
        <f t="shared" si="179"/>
        <v/>
      </c>
      <c r="B2653" s="358"/>
      <c r="C2653" s="383"/>
      <c r="D2653" s="360"/>
      <c r="E2653" s="360"/>
      <c r="F2653" s="361"/>
      <c r="G2653" s="360"/>
      <c r="H2653" s="360"/>
      <c r="I2653" s="364"/>
      <c r="J2653" s="363"/>
      <c r="K2653" s="364"/>
      <c r="L2653" s="363"/>
      <c r="M2653" s="382"/>
      <c r="N2653" s="323">
        <f t="shared" si="181"/>
        <v>0</v>
      </c>
      <c r="O2653" s="323">
        <f t="shared" si="182"/>
        <v>0</v>
      </c>
      <c r="P2653" s="324" t="str">
        <f t="shared" si="180"/>
        <v/>
      </c>
    </row>
    <row r="2654" spans="1:16" x14ac:dyDescent="0.2">
      <c r="A2654" s="374" t="str">
        <f t="shared" si="179"/>
        <v/>
      </c>
      <c r="B2654" s="358"/>
      <c r="C2654" s="383"/>
      <c r="D2654" s="360"/>
      <c r="E2654" s="360"/>
      <c r="F2654" s="361"/>
      <c r="G2654" s="360"/>
      <c r="H2654" s="360"/>
      <c r="I2654" s="364"/>
      <c r="J2654" s="363"/>
      <c r="K2654" s="364"/>
      <c r="L2654" s="363"/>
      <c r="M2654" s="382"/>
      <c r="N2654" s="70">
        <f t="shared" si="181"/>
        <v>0</v>
      </c>
      <c r="O2654" s="70">
        <f t="shared" si="182"/>
        <v>0</v>
      </c>
      <c r="P2654" s="92" t="str">
        <f t="shared" si="180"/>
        <v/>
      </c>
    </row>
    <row r="2655" spans="1:16" s="325" customFormat="1" x14ac:dyDescent="0.2">
      <c r="A2655" s="374" t="str">
        <f t="shared" si="179"/>
        <v/>
      </c>
      <c r="B2655" s="399"/>
      <c r="C2655" s="400"/>
      <c r="D2655" s="379"/>
      <c r="E2655" s="379"/>
      <c r="F2655" s="384"/>
      <c r="G2655" s="362"/>
      <c r="H2655" s="379"/>
      <c r="I2655" s="364"/>
      <c r="J2655" s="381"/>
      <c r="K2655" s="381"/>
      <c r="L2655" s="381"/>
      <c r="M2655" s="401"/>
      <c r="N2655" s="70">
        <f t="shared" si="181"/>
        <v>0</v>
      </c>
      <c r="O2655" s="70">
        <f t="shared" si="182"/>
        <v>0</v>
      </c>
      <c r="P2655" s="92" t="str">
        <f t="shared" si="180"/>
        <v/>
      </c>
    </row>
    <row r="2656" spans="1:16" x14ac:dyDescent="0.2">
      <c r="A2656" s="374" t="str">
        <f t="shared" si="179"/>
        <v/>
      </c>
      <c r="B2656" s="358"/>
      <c r="C2656" s="383"/>
      <c r="D2656" s="360"/>
      <c r="E2656" s="360"/>
      <c r="F2656" s="361"/>
      <c r="G2656" s="360"/>
      <c r="H2656" s="360"/>
      <c r="I2656" s="364"/>
      <c r="J2656" s="363"/>
      <c r="K2656" s="364"/>
      <c r="L2656" s="363"/>
      <c r="M2656" s="382"/>
      <c r="N2656" s="70">
        <f t="shared" si="181"/>
        <v>0</v>
      </c>
      <c r="O2656" s="70">
        <f t="shared" si="182"/>
        <v>0</v>
      </c>
      <c r="P2656" s="135" t="str">
        <f t="shared" si="180"/>
        <v/>
      </c>
    </row>
    <row r="2657" spans="1:16" x14ac:dyDescent="0.2">
      <c r="A2657" s="374" t="str">
        <f t="shared" si="179"/>
        <v/>
      </c>
      <c r="B2657" s="358"/>
      <c r="C2657" s="383"/>
      <c r="D2657" s="360"/>
      <c r="E2657" s="360"/>
      <c r="F2657" s="361"/>
      <c r="G2657" s="360"/>
      <c r="H2657" s="360"/>
      <c r="I2657" s="364"/>
      <c r="J2657" s="363"/>
      <c r="K2657" s="364"/>
      <c r="L2657" s="363"/>
      <c r="M2657" s="382"/>
      <c r="N2657" s="323">
        <f t="shared" si="181"/>
        <v>0</v>
      </c>
      <c r="O2657" s="323">
        <f t="shared" si="182"/>
        <v>0</v>
      </c>
      <c r="P2657" s="324" t="str">
        <f t="shared" si="180"/>
        <v/>
      </c>
    </row>
    <row r="2658" spans="1:16" x14ac:dyDescent="0.2">
      <c r="A2658" s="374" t="str">
        <f t="shared" si="179"/>
        <v/>
      </c>
      <c r="B2658" s="358"/>
      <c r="C2658" s="383"/>
      <c r="D2658" s="360"/>
      <c r="E2658" s="360"/>
      <c r="F2658" s="361"/>
      <c r="G2658" s="360"/>
      <c r="H2658" s="360"/>
      <c r="I2658" s="364"/>
      <c r="J2658" s="363"/>
      <c r="K2658" s="364"/>
      <c r="L2658" s="363"/>
      <c r="M2658" s="382"/>
      <c r="N2658" s="70">
        <f t="shared" si="181"/>
        <v>0</v>
      </c>
      <c r="O2658" s="70">
        <f t="shared" si="182"/>
        <v>0</v>
      </c>
      <c r="P2658" s="92" t="str">
        <f t="shared" si="180"/>
        <v/>
      </c>
    </row>
    <row r="2659" spans="1:16" x14ac:dyDescent="0.2">
      <c r="A2659" s="374" t="str">
        <f t="shared" ref="A2659:A2722" si="183">IF(B2659="","",ROW()-ROW($A$3))</f>
        <v/>
      </c>
      <c r="B2659" s="358"/>
      <c r="C2659" s="383"/>
      <c r="D2659" s="360"/>
      <c r="E2659" s="360"/>
      <c r="F2659" s="361"/>
      <c r="G2659" s="360"/>
      <c r="H2659" s="360"/>
      <c r="I2659" s="364"/>
      <c r="J2659" s="363"/>
      <c r="K2659" s="364"/>
      <c r="L2659" s="363"/>
      <c r="M2659" s="382"/>
      <c r="N2659" s="70">
        <f t="shared" si="181"/>
        <v>0</v>
      </c>
      <c r="O2659" s="70">
        <f t="shared" si="182"/>
        <v>0</v>
      </c>
      <c r="P2659" s="92" t="str">
        <f t="shared" si="180"/>
        <v/>
      </c>
    </row>
    <row r="2660" spans="1:16" x14ac:dyDescent="0.2">
      <c r="A2660" s="374" t="str">
        <f t="shared" si="183"/>
        <v/>
      </c>
      <c r="B2660" s="358"/>
      <c r="C2660" s="383"/>
      <c r="D2660" s="360"/>
      <c r="E2660" s="360"/>
      <c r="F2660" s="361"/>
      <c r="G2660" s="360"/>
      <c r="H2660" s="360"/>
      <c r="I2660" s="364"/>
      <c r="J2660" s="363"/>
      <c r="K2660" s="364"/>
      <c r="L2660" s="363"/>
      <c r="M2660" s="382"/>
      <c r="N2660" s="70">
        <f t="shared" si="181"/>
        <v>0</v>
      </c>
      <c r="O2660" s="70">
        <f t="shared" si="182"/>
        <v>0</v>
      </c>
      <c r="P2660" s="135" t="str">
        <f t="shared" si="180"/>
        <v/>
      </c>
    </row>
    <row r="2661" spans="1:16" x14ac:dyDescent="0.2">
      <c r="A2661" s="374" t="str">
        <f t="shared" si="183"/>
        <v/>
      </c>
      <c r="B2661" s="358"/>
      <c r="C2661" s="383"/>
      <c r="D2661" s="360"/>
      <c r="E2661" s="360"/>
      <c r="F2661" s="361"/>
      <c r="G2661" s="360"/>
      <c r="H2661" s="360"/>
      <c r="I2661" s="364"/>
      <c r="J2661" s="363"/>
      <c r="K2661" s="364"/>
      <c r="L2661" s="363"/>
      <c r="M2661" s="382"/>
      <c r="N2661" s="323">
        <f t="shared" si="181"/>
        <v>0</v>
      </c>
      <c r="O2661" s="323">
        <f t="shared" si="182"/>
        <v>0</v>
      </c>
      <c r="P2661" s="324" t="str">
        <f t="shared" si="180"/>
        <v/>
      </c>
    </row>
    <row r="2662" spans="1:16" x14ac:dyDescent="0.2">
      <c r="A2662" s="374" t="str">
        <f t="shared" si="183"/>
        <v/>
      </c>
      <c r="B2662" s="358"/>
      <c r="C2662" s="383"/>
      <c r="D2662" s="360"/>
      <c r="E2662" s="360"/>
      <c r="F2662" s="361"/>
      <c r="G2662" s="360"/>
      <c r="H2662" s="360"/>
      <c r="I2662" s="364"/>
      <c r="J2662" s="363"/>
      <c r="K2662" s="364"/>
      <c r="L2662" s="363"/>
      <c r="M2662" s="382"/>
      <c r="N2662" s="70">
        <f t="shared" si="181"/>
        <v>0</v>
      </c>
      <c r="O2662" s="70">
        <f t="shared" si="182"/>
        <v>0</v>
      </c>
      <c r="P2662" s="92" t="str">
        <f t="shared" si="180"/>
        <v/>
      </c>
    </row>
    <row r="2663" spans="1:16" x14ac:dyDescent="0.2">
      <c r="A2663" s="374" t="str">
        <f t="shared" si="183"/>
        <v/>
      </c>
      <c r="B2663" s="358"/>
      <c r="C2663" s="383"/>
      <c r="D2663" s="360"/>
      <c r="E2663" s="360"/>
      <c r="F2663" s="361"/>
      <c r="G2663" s="360"/>
      <c r="H2663" s="360"/>
      <c r="I2663" s="364"/>
      <c r="J2663" s="363"/>
      <c r="K2663" s="364"/>
      <c r="L2663" s="363"/>
      <c r="M2663" s="382"/>
      <c r="N2663" s="70">
        <f t="shared" si="181"/>
        <v>0</v>
      </c>
      <c r="O2663" s="70">
        <f t="shared" si="182"/>
        <v>0</v>
      </c>
      <c r="P2663" s="92" t="str">
        <f t="shared" si="180"/>
        <v/>
      </c>
    </row>
    <row r="2664" spans="1:16" x14ac:dyDescent="0.2">
      <c r="A2664" s="374" t="str">
        <f t="shared" si="183"/>
        <v/>
      </c>
      <c r="B2664" s="358"/>
      <c r="C2664" s="383"/>
      <c r="D2664" s="360"/>
      <c r="E2664" s="360"/>
      <c r="F2664" s="361"/>
      <c r="G2664" s="360"/>
      <c r="H2664" s="360"/>
      <c r="I2664" s="364"/>
      <c r="J2664" s="363"/>
      <c r="K2664" s="364"/>
      <c r="L2664" s="363"/>
      <c r="M2664" s="382"/>
      <c r="N2664" s="70">
        <f t="shared" si="181"/>
        <v>0</v>
      </c>
      <c r="O2664" s="70">
        <f t="shared" si="182"/>
        <v>0</v>
      </c>
      <c r="P2664" s="135" t="str">
        <f t="shared" si="180"/>
        <v/>
      </c>
    </row>
    <row r="2665" spans="1:16" x14ac:dyDescent="0.2">
      <c r="A2665" s="374" t="str">
        <f t="shared" si="183"/>
        <v/>
      </c>
      <c r="B2665" s="358"/>
      <c r="C2665" s="383"/>
      <c r="D2665" s="360"/>
      <c r="E2665" s="360"/>
      <c r="F2665" s="361"/>
      <c r="G2665" s="360"/>
      <c r="H2665" s="360"/>
      <c r="I2665" s="364"/>
      <c r="J2665" s="363"/>
      <c r="K2665" s="364"/>
      <c r="L2665" s="363"/>
      <c r="M2665" s="382"/>
      <c r="N2665" s="323">
        <f t="shared" si="181"/>
        <v>0</v>
      </c>
      <c r="O2665" s="323">
        <f t="shared" si="182"/>
        <v>0</v>
      </c>
      <c r="P2665" s="324" t="str">
        <f t="shared" si="180"/>
        <v/>
      </c>
    </row>
    <row r="2666" spans="1:16" x14ac:dyDescent="0.2">
      <c r="A2666" s="374" t="str">
        <f t="shared" si="183"/>
        <v/>
      </c>
      <c r="B2666" s="358"/>
      <c r="C2666" s="383"/>
      <c r="D2666" s="360"/>
      <c r="E2666" s="360"/>
      <c r="F2666" s="361"/>
      <c r="G2666" s="360"/>
      <c r="H2666" s="360"/>
      <c r="I2666" s="364"/>
      <c r="J2666" s="363"/>
      <c r="K2666" s="364"/>
      <c r="L2666" s="363"/>
      <c r="M2666" s="382"/>
      <c r="N2666" s="70">
        <f t="shared" si="181"/>
        <v>0</v>
      </c>
      <c r="O2666" s="70">
        <f t="shared" si="182"/>
        <v>0</v>
      </c>
      <c r="P2666" s="92" t="str">
        <f t="shared" si="180"/>
        <v/>
      </c>
    </row>
    <row r="2667" spans="1:16" x14ac:dyDescent="0.2">
      <c r="A2667" s="374" t="str">
        <f t="shared" si="183"/>
        <v/>
      </c>
      <c r="B2667" s="358"/>
      <c r="C2667" s="383"/>
      <c r="D2667" s="360"/>
      <c r="E2667" s="360"/>
      <c r="F2667" s="361"/>
      <c r="G2667" s="360"/>
      <c r="H2667" s="360"/>
      <c r="I2667" s="364"/>
      <c r="J2667" s="363"/>
      <c r="K2667" s="364"/>
      <c r="L2667" s="363"/>
      <c r="M2667" s="382"/>
      <c r="N2667" s="70">
        <f t="shared" si="181"/>
        <v>0</v>
      </c>
      <c r="O2667" s="70">
        <f t="shared" si="182"/>
        <v>0</v>
      </c>
      <c r="P2667" s="92" t="str">
        <f t="shared" si="180"/>
        <v/>
      </c>
    </row>
    <row r="2668" spans="1:16" x14ac:dyDescent="0.2">
      <c r="A2668" s="374" t="str">
        <f t="shared" si="183"/>
        <v/>
      </c>
      <c r="B2668" s="358"/>
      <c r="C2668" s="383"/>
      <c r="D2668" s="360"/>
      <c r="E2668" s="360"/>
      <c r="F2668" s="361"/>
      <c r="G2668" s="360"/>
      <c r="H2668" s="360"/>
      <c r="I2668" s="364"/>
      <c r="J2668" s="363"/>
      <c r="K2668" s="364"/>
      <c r="L2668" s="363"/>
      <c r="M2668" s="382"/>
      <c r="N2668" s="70">
        <f t="shared" si="181"/>
        <v>0</v>
      </c>
      <c r="O2668" s="70">
        <f t="shared" si="182"/>
        <v>0</v>
      </c>
      <c r="P2668" s="135" t="str">
        <f t="shared" ref="P2668:P2731" si="184">SUBSTITUTE(D2668," ","_")</f>
        <v/>
      </c>
    </row>
    <row r="2669" spans="1:16" x14ac:dyDescent="0.2">
      <c r="A2669" s="374" t="str">
        <f t="shared" si="183"/>
        <v/>
      </c>
      <c r="B2669" s="358"/>
      <c r="C2669" s="383"/>
      <c r="D2669" s="360"/>
      <c r="E2669" s="360"/>
      <c r="F2669" s="361"/>
      <c r="G2669" s="360"/>
      <c r="H2669" s="360"/>
      <c r="I2669" s="364"/>
      <c r="J2669" s="363"/>
      <c r="K2669" s="364"/>
      <c r="L2669" s="363"/>
      <c r="M2669" s="382"/>
      <c r="N2669" s="323">
        <f t="shared" ref="N2669:N2732" si="185">IF(B2669=0,0,IF(YEAR(B2669)=$O$1,MONTH(B2669)-$N$1+1,(YEAR(B2669)-$O$1)*12-$N$1+1+MONTH(B2669)))</f>
        <v>0</v>
      </c>
      <c r="O2669" s="323">
        <f t="shared" ref="O2669:O2732" si="186">IF(C2669=0,0,IF(YEAR(C2669)=$O$1,MONTH(C2669)-$N$1+1,(YEAR(C2669)-$O$1)*12-$N$1+1+MONTH(C2669)))</f>
        <v>0</v>
      </c>
      <c r="P2669" s="324" t="str">
        <f t="shared" si="184"/>
        <v/>
      </c>
    </row>
    <row r="2670" spans="1:16" s="332" customFormat="1" x14ac:dyDescent="0.2">
      <c r="A2670" s="374" t="str">
        <f t="shared" si="183"/>
        <v/>
      </c>
      <c r="B2670" s="370"/>
      <c r="C2670" s="371"/>
      <c r="D2670" s="362"/>
      <c r="E2670" s="362"/>
      <c r="F2670" s="372"/>
      <c r="G2670" s="362"/>
      <c r="H2670" s="362"/>
      <c r="I2670" s="364"/>
      <c r="J2670" s="364"/>
      <c r="K2670" s="364"/>
      <c r="L2670" s="364"/>
      <c r="M2670" s="373"/>
      <c r="N2670" s="70">
        <f t="shared" si="185"/>
        <v>0</v>
      </c>
      <c r="O2670" s="70">
        <f t="shared" si="186"/>
        <v>0</v>
      </c>
      <c r="P2670" s="92" t="str">
        <f t="shared" si="184"/>
        <v/>
      </c>
    </row>
    <row r="2671" spans="1:16" x14ac:dyDescent="0.2">
      <c r="A2671" s="374" t="str">
        <f t="shared" si="183"/>
        <v/>
      </c>
      <c r="B2671" s="358"/>
      <c r="C2671" s="383"/>
      <c r="D2671" s="360"/>
      <c r="E2671" s="360"/>
      <c r="F2671" s="361"/>
      <c r="G2671" s="360"/>
      <c r="H2671" s="360"/>
      <c r="I2671" s="364"/>
      <c r="J2671" s="363"/>
      <c r="K2671" s="364"/>
      <c r="L2671" s="363"/>
      <c r="M2671" s="382"/>
      <c r="N2671" s="70">
        <f t="shared" si="185"/>
        <v>0</v>
      </c>
      <c r="O2671" s="70">
        <f t="shared" si="186"/>
        <v>0</v>
      </c>
      <c r="P2671" s="92" t="str">
        <f t="shared" si="184"/>
        <v/>
      </c>
    </row>
    <row r="2672" spans="1:16" x14ac:dyDescent="0.2">
      <c r="A2672" s="374" t="str">
        <f t="shared" si="183"/>
        <v/>
      </c>
      <c r="B2672" s="358"/>
      <c r="C2672" s="383"/>
      <c r="D2672" s="360"/>
      <c r="E2672" s="360"/>
      <c r="F2672" s="361"/>
      <c r="G2672" s="360"/>
      <c r="H2672" s="360"/>
      <c r="I2672" s="364"/>
      <c r="J2672" s="363"/>
      <c r="K2672" s="364"/>
      <c r="L2672" s="363"/>
      <c r="M2672" s="382"/>
      <c r="N2672" s="70">
        <f t="shared" si="185"/>
        <v>0</v>
      </c>
      <c r="O2672" s="70">
        <f t="shared" si="186"/>
        <v>0</v>
      </c>
      <c r="P2672" s="135" t="str">
        <f t="shared" si="184"/>
        <v/>
      </c>
    </row>
    <row r="2673" spans="1:16" x14ac:dyDescent="0.2">
      <c r="A2673" s="374" t="str">
        <f t="shared" si="183"/>
        <v/>
      </c>
      <c r="B2673" s="358"/>
      <c r="C2673" s="383"/>
      <c r="D2673" s="360"/>
      <c r="E2673" s="360"/>
      <c r="F2673" s="361"/>
      <c r="G2673" s="360"/>
      <c r="H2673" s="360"/>
      <c r="I2673" s="364"/>
      <c r="J2673" s="363"/>
      <c r="K2673" s="364"/>
      <c r="L2673" s="363"/>
      <c r="M2673" s="382"/>
      <c r="N2673" s="323">
        <f t="shared" si="185"/>
        <v>0</v>
      </c>
      <c r="O2673" s="323">
        <f t="shared" si="186"/>
        <v>0</v>
      </c>
      <c r="P2673" s="324" t="str">
        <f t="shared" si="184"/>
        <v/>
      </c>
    </row>
    <row r="2674" spans="1:16" x14ac:dyDescent="0.2">
      <c r="A2674" s="374" t="str">
        <f t="shared" si="183"/>
        <v/>
      </c>
      <c r="B2674" s="358"/>
      <c r="C2674" s="383"/>
      <c r="D2674" s="360"/>
      <c r="E2674" s="360"/>
      <c r="F2674" s="361"/>
      <c r="G2674" s="360"/>
      <c r="H2674" s="360"/>
      <c r="I2674" s="364"/>
      <c r="J2674" s="363"/>
      <c r="K2674" s="364"/>
      <c r="L2674" s="363"/>
      <c r="M2674" s="382"/>
      <c r="N2674" s="70">
        <f t="shared" si="185"/>
        <v>0</v>
      </c>
      <c r="O2674" s="70">
        <f t="shared" si="186"/>
        <v>0</v>
      </c>
      <c r="P2674" s="92" t="str">
        <f t="shared" si="184"/>
        <v/>
      </c>
    </row>
    <row r="2675" spans="1:16" x14ac:dyDescent="0.2">
      <c r="A2675" s="374" t="str">
        <f t="shared" si="183"/>
        <v/>
      </c>
      <c r="B2675" s="358"/>
      <c r="C2675" s="383"/>
      <c r="D2675" s="360"/>
      <c r="E2675" s="360"/>
      <c r="F2675" s="361"/>
      <c r="G2675" s="360"/>
      <c r="H2675" s="360"/>
      <c r="I2675" s="364"/>
      <c r="J2675" s="363"/>
      <c r="K2675" s="364"/>
      <c r="L2675" s="363"/>
      <c r="M2675" s="382"/>
      <c r="N2675" s="70">
        <f t="shared" si="185"/>
        <v>0</v>
      </c>
      <c r="O2675" s="70">
        <f t="shared" si="186"/>
        <v>0</v>
      </c>
      <c r="P2675" s="92" t="str">
        <f t="shared" si="184"/>
        <v/>
      </c>
    </row>
    <row r="2676" spans="1:16" x14ac:dyDescent="0.2">
      <c r="A2676" s="374" t="str">
        <f t="shared" si="183"/>
        <v/>
      </c>
      <c r="B2676" s="358"/>
      <c r="C2676" s="383"/>
      <c r="D2676" s="360"/>
      <c r="E2676" s="360"/>
      <c r="F2676" s="361"/>
      <c r="G2676" s="360"/>
      <c r="H2676" s="360"/>
      <c r="I2676" s="364"/>
      <c r="J2676" s="363"/>
      <c r="K2676" s="364"/>
      <c r="L2676" s="363"/>
      <c r="M2676" s="382"/>
      <c r="N2676" s="70">
        <f t="shared" si="185"/>
        <v>0</v>
      </c>
      <c r="O2676" s="70">
        <f t="shared" si="186"/>
        <v>0</v>
      </c>
      <c r="P2676" s="135" t="str">
        <f t="shared" si="184"/>
        <v/>
      </c>
    </row>
    <row r="2677" spans="1:16" x14ac:dyDescent="0.2">
      <c r="A2677" s="374" t="str">
        <f t="shared" si="183"/>
        <v/>
      </c>
      <c r="B2677" s="358"/>
      <c r="C2677" s="383"/>
      <c r="D2677" s="360"/>
      <c r="E2677" s="360"/>
      <c r="F2677" s="361"/>
      <c r="G2677" s="360"/>
      <c r="H2677" s="360"/>
      <c r="I2677" s="364"/>
      <c r="J2677" s="363"/>
      <c r="K2677" s="364"/>
      <c r="L2677" s="363"/>
      <c r="M2677" s="382"/>
      <c r="N2677" s="323">
        <f t="shared" si="185"/>
        <v>0</v>
      </c>
      <c r="O2677" s="323">
        <f t="shared" si="186"/>
        <v>0</v>
      </c>
      <c r="P2677" s="324" t="str">
        <f t="shared" si="184"/>
        <v/>
      </c>
    </row>
    <row r="2678" spans="1:16" x14ac:dyDescent="0.2">
      <c r="A2678" s="374" t="str">
        <f t="shared" si="183"/>
        <v/>
      </c>
      <c r="B2678" s="358"/>
      <c r="C2678" s="383"/>
      <c r="D2678" s="360"/>
      <c r="E2678" s="360"/>
      <c r="F2678" s="361"/>
      <c r="G2678" s="360"/>
      <c r="H2678" s="360"/>
      <c r="I2678" s="364"/>
      <c r="J2678" s="363"/>
      <c r="K2678" s="364"/>
      <c r="L2678" s="363"/>
      <c r="M2678" s="382"/>
      <c r="N2678" s="70">
        <f t="shared" si="185"/>
        <v>0</v>
      </c>
      <c r="O2678" s="70">
        <f t="shared" si="186"/>
        <v>0</v>
      </c>
      <c r="P2678" s="92" t="str">
        <f t="shared" si="184"/>
        <v/>
      </c>
    </row>
    <row r="2679" spans="1:16" x14ac:dyDescent="0.2">
      <c r="A2679" s="374" t="str">
        <f t="shared" si="183"/>
        <v/>
      </c>
      <c r="B2679" s="358"/>
      <c r="C2679" s="383"/>
      <c r="D2679" s="360"/>
      <c r="E2679" s="360"/>
      <c r="F2679" s="361"/>
      <c r="G2679" s="360"/>
      <c r="H2679" s="360"/>
      <c r="I2679" s="364"/>
      <c r="J2679" s="363"/>
      <c r="K2679" s="364"/>
      <c r="L2679" s="363"/>
      <c r="M2679" s="382"/>
      <c r="N2679" s="70">
        <f t="shared" si="185"/>
        <v>0</v>
      </c>
      <c r="O2679" s="70">
        <f t="shared" si="186"/>
        <v>0</v>
      </c>
      <c r="P2679" s="92" t="str">
        <f t="shared" si="184"/>
        <v/>
      </c>
    </row>
    <row r="2680" spans="1:16" x14ac:dyDescent="0.2">
      <c r="A2680" s="374" t="str">
        <f t="shared" si="183"/>
        <v/>
      </c>
      <c r="B2680" s="358"/>
      <c r="C2680" s="383"/>
      <c r="D2680" s="360"/>
      <c r="E2680" s="360"/>
      <c r="F2680" s="378"/>
      <c r="G2680" s="360"/>
      <c r="H2680" s="360"/>
      <c r="I2680" s="364"/>
      <c r="J2680" s="364"/>
      <c r="K2680" s="364"/>
      <c r="L2680" s="364"/>
      <c r="M2680" s="373"/>
      <c r="N2680" s="70">
        <f t="shared" si="185"/>
        <v>0</v>
      </c>
      <c r="O2680" s="70">
        <f t="shared" si="186"/>
        <v>0</v>
      </c>
      <c r="P2680" s="135" t="str">
        <f t="shared" si="184"/>
        <v/>
      </c>
    </row>
    <row r="2681" spans="1:16" x14ac:dyDescent="0.2">
      <c r="A2681" s="374" t="str">
        <f t="shared" si="183"/>
        <v/>
      </c>
      <c r="B2681" s="358"/>
      <c r="C2681" s="383"/>
      <c r="D2681" s="360"/>
      <c r="E2681" s="360"/>
      <c r="F2681" s="361"/>
      <c r="G2681" s="360"/>
      <c r="H2681" s="360"/>
      <c r="I2681" s="364"/>
      <c r="J2681" s="363"/>
      <c r="K2681" s="364"/>
      <c r="L2681" s="363"/>
      <c r="M2681" s="382"/>
      <c r="N2681" s="323">
        <f t="shared" si="185"/>
        <v>0</v>
      </c>
      <c r="O2681" s="323">
        <f t="shared" si="186"/>
        <v>0</v>
      </c>
      <c r="P2681" s="324" t="str">
        <f t="shared" si="184"/>
        <v/>
      </c>
    </row>
    <row r="2682" spans="1:16" x14ac:dyDescent="0.2">
      <c r="A2682" s="374" t="str">
        <f t="shared" si="183"/>
        <v/>
      </c>
      <c r="B2682" s="358"/>
      <c r="C2682" s="383"/>
      <c r="D2682" s="360"/>
      <c r="E2682" s="360"/>
      <c r="F2682" s="361"/>
      <c r="G2682" s="360"/>
      <c r="H2682" s="360"/>
      <c r="I2682" s="364"/>
      <c r="J2682" s="363"/>
      <c r="K2682" s="364"/>
      <c r="L2682" s="363"/>
      <c r="M2682" s="382"/>
      <c r="N2682" s="70">
        <f t="shared" si="185"/>
        <v>0</v>
      </c>
      <c r="O2682" s="70">
        <f t="shared" si="186"/>
        <v>0</v>
      </c>
      <c r="P2682" s="92" t="str">
        <f t="shared" si="184"/>
        <v/>
      </c>
    </row>
    <row r="2683" spans="1:16" x14ac:dyDescent="0.2">
      <c r="A2683" s="374" t="str">
        <f t="shared" si="183"/>
        <v/>
      </c>
      <c r="B2683" s="358"/>
      <c r="C2683" s="383"/>
      <c r="D2683" s="360"/>
      <c r="E2683" s="360"/>
      <c r="F2683" s="361"/>
      <c r="G2683" s="360"/>
      <c r="H2683" s="360"/>
      <c r="I2683" s="364"/>
      <c r="J2683" s="363"/>
      <c r="K2683" s="364"/>
      <c r="L2683" s="363"/>
      <c r="M2683" s="382"/>
      <c r="N2683" s="70">
        <f t="shared" si="185"/>
        <v>0</v>
      </c>
      <c r="O2683" s="70">
        <f t="shared" si="186"/>
        <v>0</v>
      </c>
      <c r="P2683" s="92" t="str">
        <f t="shared" si="184"/>
        <v/>
      </c>
    </row>
    <row r="2684" spans="1:16" x14ac:dyDescent="0.2">
      <c r="A2684" s="374" t="str">
        <f t="shared" si="183"/>
        <v/>
      </c>
      <c r="B2684" s="358"/>
      <c r="C2684" s="383"/>
      <c r="D2684" s="360"/>
      <c r="E2684" s="360"/>
      <c r="F2684" s="361"/>
      <c r="G2684" s="360"/>
      <c r="H2684" s="360"/>
      <c r="I2684" s="364"/>
      <c r="J2684" s="363"/>
      <c r="K2684" s="364"/>
      <c r="L2684" s="363"/>
      <c r="M2684" s="382"/>
      <c r="N2684" s="70">
        <f t="shared" si="185"/>
        <v>0</v>
      </c>
      <c r="O2684" s="70">
        <f t="shared" si="186"/>
        <v>0</v>
      </c>
      <c r="P2684" s="135" t="str">
        <f t="shared" si="184"/>
        <v/>
      </c>
    </row>
    <row r="2685" spans="1:16" x14ac:dyDescent="0.2">
      <c r="A2685" s="374" t="str">
        <f t="shared" si="183"/>
        <v/>
      </c>
      <c r="B2685" s="358"/>
      <c r="C2685" s="383"/>
      <c r="D2685" s="360"/>
      <c r="E2685" s="360"/>
      <c r="F2685" s="361"/>
      <c r="G2685" s="360"/>
      <c r="H2685" s="360"/>
      <c r="I2685" s="364"/>
      <c r="J2685" s="363"/>
      <c r="K2685" s="364"/>
      <c r="L2685" s="363"/>
      <c r="M2685" s="382"/>
      <c r="N2685" s="323">
        <f t="shared" si="185"/>
        <v>0</v>
      </c>
      <c r="O2685" s="323">
        <f t="shared" si="186"/>
        <v>0</v>
      </c>
      <c r="P2685" s="324" t="str">
        <f t="shared" si="184"/>
        <v/>
      </c>
    </row>
    <row r="2686" spans="1:16" x14ac:dyDescent="0.2">
      <c r="A2686" s="374" t="str">
        <f t="shared" si="183"/>
        <v/>
      </c>
      <c r="B2686" s="358"/>
      <c r="C2686" s="383"/>
      <c r="D2686" s="360"/>
      <c r="E2686" s="360"/>
      <c r="F2686" s="361"/>
      <c r="G2686" s="360"/>
      <c r="H2686" s="360"/>
      <c r="I2686" s="364"/>
      <c r="J2686" s="363"/>
      <c r="K2686" s="364"/>
      <c r="L2686" s="363"/>
      <c r="M2686" s="382"/>
      <c r="N2686" s="70">
        <f t="shared" si="185"/>
        <v>0</v>
      </c>
      <c r="O2686" s="70">
        <f t="shared" si="186"/>
        <v>0</v>
      </c>
      <c r="P2686" s="92" t="str">
        <f t="shared" si="184"/>
        <v/>
      </c>
    </row>
    <row r="2687" spans="1:16" x14ac:dyDescent="0.2">
      <c r="A2687" s="374" t="str">
        <f t="shared" si="183"/>
        <v/>
      </c>
      <c r="B2687" s="358"/>
      <c r="C2687" s="383"/>
      <c r="D2687" s="360"/>
      <c r="E2687" s="360"/>
      <c r="F2687" s="361"/>
      <c r="G2687" s="360"/>
      <c r="H2687" s="360"/>
      <c r="I2687" s="364"/>
      <c r="J2687" s="363"/>
      <c r="K2687" s="364"/>
      <c r="L2687" s="363"/>
      <c r="M2687" s="382"/>
      <c r="N2687" s="70">
        <f t="shared" si="185"/>
        <v>0</v>
      </c>
      <c r="O2687" s="70">
        <f t="shared" si="186"/>
        <v>0</v>
      </c>
      <c r="P2687" s="92" t="str">
        <f t="shared" si="184"/>
        <v/>
      </c>
    </row>
    <row r="2688" spans="1:16" x14ac:dyDescent="0.2">
      <c r="A2688" s="374" t="str">
        <f t="shared" si="183"/>
        <v/>
      </c>
      <c r="B2688" s="358"/>
      <c r="C2688" s="383"/>
      <c r="D2688" s="360"/>
      <c r="E2688" s="360"/>
      <c r="F2688" s="361"/>
      <c r="G2688" s="360"/>
      <c r="H2688" s="360"/>
      <c r="I2688" s="364"/>
      <c r="J2688" s="363"/>
      <c r="K2688" s="364"/>
      <c r="L2688" s="363"/>
      <c r="M2688" s="382"/>
      <c r="N2688" s="70">
        <f t="shared" si="185"/>
        <v>0</v>
      </c>
      <c r="O2688" s="70">
        <f t="shared" si="186"/>
        <v>0</v>
      </c>
      <c r="P2688" s="135" t="str">
        <f t="shared" si="184"/>
        <v/>
      </c>
    </row>
    <row r="2689" spans="1:16" x14ac:dyDescent="0.2">
      <c r="A2689" s="374" t="str">
        <f t="shared" si="183"/>
        <v/>
      </c>
      <c r="B2689" s="358"/>
      <c r="C2689" s="383"/>
      <c r="D2689" s="360"/>
      <c r="E2689" s="360"/>
      <c r="F2689" s="361"/>
      <c r="G2689" s="360"/>
      <c r="H2689" s="360"/>
      <c r="I2689" s="364"/>
      <c r="J2689" s="363"/>
      <c r="K2689" s="364"/>
      <c r="L2689" s="363"/>
      <c r="M2689" s="382"/>
      <c r="N2689" s="323">
        <f t="shared" si="185"/>
        <v>0</v>
      </c>
      <c r="O2689" s="323">
        <f t="shared" si="186"/>
        <v>0</v>
      </c>
      <c r="P2689" s="324" t="str">
        <f t="shared" si="184"/>
        <v/>
      </c>
    </row>
    <row r="2690" spans="1:16" x14ac:dyDescent="0.2">
      <c r="A2690" s="374" t="str">
        <f t="shared" si="183"/>
        <v/>
      </c>
      <c r="B2690" s="358"/>
      <c r="C2690" s="383"/>
      <c r="D2690" s="360"/>
      <c r="E2690" s="360"/>
      <c r="F2690" s="361"/>
      <c r="G2690" s="360"/>
      <c r="H2690" s="360"/>
      <c r="I2690" s="364"/>
      <c r="J2690" s="363"/>
      <c r="K2690" s="364"/>
      <c r="L2690" s="363"/>
      <c r="M2690" s="382"/>
      <c r="N2690" s="70">
        <f t="shared" si="185"/>
        <v>0</v>
      </c>
      <c r="O2690" s="70">
        <f t="shared" si="186"/>
        <v>0</v>
      </c>
      <c r="P2690" s="92" t="str">
        <f t="shared" si="184"/>
        <v/>
      </c>
    </row>
    <row r="2691" spans="1:16" x14ac:dyDescent="0.2">
      <c r="A2691" s="374" t="str">
        <f t="shared" si="183"/>
        <v/>
      </c>
      <c r="B2691" s="358"/>
      <c r="C2691" s="383"/>
      <c r="D2691" s="360"/>
      <c r="E2691" s="360"/>
      <c r="F2691" s="361"/>
      <c r="G2691" s="360"/>
      <c r="H2691" s="360"/>
      <c r="I2691" s="364"/>
      <c r="J2691" s="363"/>
      <c r="K2691" s="364"/>
      <c r="L2691" s="363"/>
      <c r="M2691" s="382"/>
      <c r="N2691" s="70">
        <f t="shared" si="185"/>
        <v>0</v>
      </c>
      <c r="O2691" s="70">
        <f t="shared" si="186"/>
        <v>0</v>
      </c>
      <c r="P2691" s="92" t="str">
        <f t="shared" si="184"/>
        <v/>
      </c>
    </row>
    <row r="2692" spans="1:16" x14ac:dyDescent="0.2">
      <c r="A2692" s="374" t="str">
        <f t="shared" si="183"/>
        <v/>
      </c>
      <c r="B2692" s="358"/>
      <c r="C2692" s="383"/>
      <c r="D2692" s="360"/>
      <c r="E2692" s="360"/>
      <c r="F2692" s="361"/>
      <c r="G2692" s="360"/>
      <c r="H2692" s="360"/>
      <c r="I2692" s="364"/>
      <c r="J2692" s="363"/>
      <c r="K2692" s="364"/>
      <c r="L2692" s="363"/>
      <c r="M2692" s="382"/>
      <c r="N2692" s="70">
        <f t="shared" si="185"/>
        <v>0</v>
      </c>
      <c r="O2692" s="70">
        <f t="shared" si="186"/>
        <v>0</v>
      </c>
      <c r="P2692" s="135" t="str">
        <f t="shared" si="184"/>
        <v/>
      </c>
    </row>
    <row r="2693" spans="1:16" x14ac:dyDescent="0.2">
      <c r="A2693" s="374" t="str">
        <f t="shared" si="183"/>
        <v/>
      </c>
      <c r="B2693" s="358"/>
      <c r="C2693" s="383"/>
      <c r="D2693" s="360"/>
      <c r="E2693" s="360"/>
      <c r="F2693" s="361"/>
      <c r="G2693" s="360"/>
      <c r="H2693" s="360"/>
      <c r="I2693" s="364"/>
      <c r="J2693" s="363"/>
      <c r="K2693" s="364"/>
      <c r="L2693" s="363"/>
      <c r="M2693" s="382"/>
      <c r="N2693" s="323">
        <f t="shared" si="185"/>
        <v>0</v>
      </c>
      <c r="O2693" s="323">
        <f t="shared" si="186"/>
        <v>0</v>
      </c>
      <c r="P2693" s="324" t="str">
        <f t="shared" si="184"/>
        <v/>
      </c>
    </row>
    <row r="2694" spans="1:16" x14ac:dyDescent="0.2">
      <c r="A2694" s="374" t="str">
        <f t="shared" si="183"/>
        <v/>
      </c>
      <c r="B2694" s="358"/>
      <c r="C2694" s="383"/>
      <c r="D2694" s="360"/>
      <c r="E2694" s="360"/>
      <c r="F2694" s="361"/>
      <c r="G2694" s="360"/>
      <c r="H2694" s="360"/>
      <c r="I2694" s="364"/>
      <c r="J2694" s="363"/>
      <c r="K2694" s="364"/>
      <c r="L2694" s="363"/>
      <c r="M2694" s="382"/>
      <c r="N2694" s="70">
        <f t="shared" si="185"/>
        <v>0</v>
      </c>
      <c r="O2694" s="70">
        <f t="shared" si="186"/>
        <v>0</v>
      </c>
      <c r="P2694" s="92" t="str">
        <f t="shared" si="184"/>
        <v/>
      </c>
    </row>
    <row r="2695" spans="1:16" x14ac:dyDescent="0.2">
      <c r="A2695" s="374" t="str">
        <f t="shared" si="183"/>
        <v/>
      </c>
      <c r="B2695" s="358"/>
      <c r="C2695" s="383"/>
      <c r="D2695" s="360"/>
      <c r="E2695" s="360"/>
      <c r="F2695" s="361"/>
      <c r="G2695" s="360"/>
      <c r="H2695" s="360"/>
      <c r="I2695" s="364"/>
      <c r="J2695" s="363"/>
      <c r="K2695" s="364"/>
      <c r="L2695" s="363"/>
      <c r="M2695" s="382"/>
      <c r="N2695" s="70">
        <f t="shared" si="185"/>
        <v>0</v>
      </c>
      <c r="O2695" s="70">
        <f t="shared" si="186"/>
        <v>0</v>
      </c>
      <c r="P2695" s="92" t="str">
        <f t="shared" si="184"/>
        <v/>
      </c>
    </row>
    <row r="2696" spans="1:16" x14ac:dyDescent="0.2">
      <c r="A2696" s="374" t="str">
        <f t="shared" si="183"/>
        <v/>
      </c>
      <c r="B2696" s="358"/>
      <c r="C2696" s="383"/>
      <c r="D2696" s="360"/>
      <c r="E2696" s="360"/>
      <c r="F2696" s="361"/>
      <c r="G2696" s="360"/>
      <c r="H2696" s="360"/>
      <c r="I2696" s="364"/>
      <c r="J2696" s="363"/>
      <c r="K2696" s="364"/>
      <c r="L2696" s="363"/>
      <c r="M2696" s="382"/>
      <c r="N2696" s="70">
        <f t="shared" si="185"/>
        <v>0</v>
      </c>
      <c r="O2696" s="70">
        <f t="shared" si="186"/>
        <v>0</v>
      </c>
      <c r="P2696" s="135" t="str">
        <f t="shared" si="184"/>
        <v/>
      </c>
    </row>
    <row r="2697" spans="1:16" x14ac:dyDescent="0.2">
      <c r="A2697" s="374" t="str">
        <f t="shared" si="183"/>
        <v/>
      </c>
      <c r="B2697" s="358"/>
      <c r="C2697" s="383"/>
      <c r="D2697" s="360"/>
      <c r="E2697" s="360"/>
      <c r="F2697" s="361"/>
      <c r="G2697" s="360"/>
      <c r="H2697" s="360"/>
      <c r="I2697" s="364"/>
      <c r="J2697" s="363"/>
      <c r="K2697" s="364"/>
      <c r="L2697" s="363"/>
      <c r="M2697" s="382"/>
      <c r="N2697" s="323">
        <f t="shared" si="185"/>
        <v>0</v>
      </c>
      <c r="O2697" s="323">
        <f t="shared" si="186"/>
        <v>0</v>
      </c>
      <c r="P2697" s="324" t="str">
        <f t="shared" si="184"/>
        <v/>
      </c>
    </row>
    <row r="2698" spans="1:16" x14ac:dyDescent="0.2">
      <c r="A2698" s="374" t="str">
        <f t="shared" si="183"/>
        <v/>
      </c>
      <c r="B2698" s="358"/>
      <c r="C2698" s="383"/>
      <c r="D2698" s="360"/>
      <c r="E2698" s="360"/>
      <c r="F2698" s="361"/>
      <c r="G2698" s="360"/>
      <c r="H2698" s="360"/>
      <c r="I2698" s="364"/>
      <c r="J2698" s="363"/>
      <c r="K2698" s="364"/>
      <c r="L2698" s="363"/>
      <c r="M2698" s="382"/>
      <c r="N2698" s="70">
        <f t="shared" si="185"/>
        <v>0</v>
      </c>
      <c r="O2698" s="70">
        <f t="shared" si="186"/>
        <v>0</v>
      </c>
      <c r="P2698" s="92" t="str">
        <f t="shared" si="184"/>
        <v/>
      </c>
    </row>
    <row r="2699" spans="1:16" x14ac:dyDescent="0.2">
      <c r="A2699" s="374" t="str">
        <f t="shared" si="183"/>
        <v/>
      </c>
      <c r="B2699" s="358"/>
      <c r="C2699" s="383"/>
      <c r="D2699" s="360"/>
      <c r="E2699" s="360"/>
      <c r="F2699" s="361"/>
      <c r="G2699" s="360"/>
      <c r="H2699" s="360"/>
      <c r="I2699" s="364"/>
      <c r="J2699" s="363"/>
      <c r="K2699" s="364"/>
      <c r="L2699" s="363"/>
      <c r="M2699" s="382"/>
      <c r="N2699" s="70">
        <f t="shared" si="185"/>
        <v>0</v>
      </c>
      <c r="O2699" s="70">
        <f t="shared" si="186"/>
        <v>0</v>
      </c>
      <c r="P2699" s="92" t="str">
        <f t="shared" si="184"/>
        <v/>
      </c>
    </row>
    <row r="2700" spans="1:16" x14ac:dyDescent="0.2">
      <c r="A2700" s="374" t="str">
        <f t="shared" si="183"/>
        <v/>
      </c>
      <c r="B2700" s="358"/>
      <c r="C2700" s="383"/>
      <c r="D2700" s="360"/>
      <c r="E2700" s="360"/>
      <c r="F2700" s="361"/>
      <c r="G2700" s="360"/>
      <c r="H2700" s="360"/>
      <c r="I2700" s="364"/>
      <c r="J2700" s="363"/>
      <c r="K2700" s="364"/>
      <c r="L2700" s="363"/>
      <c r="M2700" s="382"/>
      <c r="N2700" s="70">
        <f t="shared" si="185"/>
        <v>0</v>
      </c>
      <c r="O2700" s="70">
        <f t="shared" si="186"/>
        <v>0</v>
      </c>
      <c r="P2700" s="135" t="str">
        <f t="shared" si="184"/>
        <v/>
      </c>
    </row>
    <row r="2701" spans="1:16" s="325" customFormat="1" x14ac:dyDescent="0.2">
      <c r="A2701" s="374" t="str">
        <f t="shared" si="183"/>
        <v/>
      </c>
      <c r="B2701" s="399"/>
      <c r="C2701" s="400"/>
      <c r="D2701" s="379"/>
      <c r="E2701" s="379"/>
      <c r="F2701" s="384"/>
      <c r="G2701" s="362"/>
      <c r="H2701" s="379"/>
      <c r="I2701" s="364"/>
      <c r="J2701" s="381"/>
      <c r="K2701" s="381"/>
      <c r="L2701" s="381"/>
      <c r="M2701" s="401"/>
      <c r="N2701" s="323">
        <f t="shared" si="185"/>
        <v>0</v>
      </c>
      <c r="O2701" s="323">
        <f t="shared" si="186"/>
        <v>0</v>
      </c>
      <c r="P2701" s="324" t="str">
        <f t="shared" si="184"/>
        <v/>
      </c>
    </row>
    <row r="2702" spans="1:16" x14ac:dyDescent="0.2">
      <c r="A2702" s="374" t="str">
        <f t="shared" si="183"/>
        <v/>
      </c>
      <c r="B2702" s="358"/>
      <c r="C2702" s="383"/>
      <c r="D2702" s="360"/>
      <c r="E2702" s="360"/>
      <c r="F2702" s="361"/>
      <c r="G2702" s="360"/>
      <c r="H2702" s="360"/>
      <c r="I2702" s="364"/>
      <c r="J2702" s="363"/>
      <c r="K2702" s="364"/>
      <c r="L2702" s="363"/>
      <c r="M2702" s="382"/>
      <c r="N2702" s="70">
        <f t="shared" si="185"/>
        <v>0</v>
      </c>
      <c r="O2702" s="70">
        <f t="shared" si="186"/>
        <v>0</v>
      </c>
      <c r="P2702" s="92" t="str">
        <f t="shared" si="184"/>
        <v/>
      </c>
    </row>
    <row r="2703" spans="1:16" x14ac:dyDescent="0.2">
      <c r="A2703" s="374" t="str">
        <f t="shared" si="183"/>
        <v/>
      </c>
      <c r="B2703" s="358"/>
      <c r="C2703" s="383"/>
      <c r="D2703" s="360"/>
      <c r="E2703" s="360"/>
      <c r="F2703" s="361"/>
      <c r="G2703" s="360"/>
      <c r="H2703" s="360"/>
      <c r="I2703" s="364"/>
      <c r="J2703" s="363"/>
      <c r="K2703" s="364"/>
      <c r="L2703" s="363"/>
      <c r="M2703" s="382"/>
      <c r="N2703" s="70">
        <f t="shared" si="185"/>
        <v>0</v>
      </c>
      <c r="O2703" s="70">
        <f t="shared" si="186"/>
        <v>0</v>
      </c>
      <c r="P2703" s="92" t="str">
        <f t="shared" si="184"/>
        <v/>
      </c>
    </row>
    <row r="2704" spans="1:16" x14ac:dyDescent="0.2">
      <c r="A2704" s="374" t="str">
        <f t="shared" si="183"/>
        <v/>
      </c>
      <c r="B2704" s="358"/>
      <c r="C2704" s="383"/>
      <c r="D2704" s="360"/>
      <c r="E2704" s="360"/>
      <c r="F2704" s="361"/>
      <c r="G2704" s="360"/>
      <c r="H2704" s="360"/>
      <c r="I2704" s="364"/>
      <c r="J2704" s="363"/>
      <c r="K2704" s="364"/>
      <c r="L2704" s="363"/>
      <c r="M2704" s="382"/>
      <c r="N2704" s="70">
        <f t="shared" si="185"/>
        <v>0</v>
      </c>
      <c r="O2704" s="70">
        <f t="shared" si="186"/>
        <v>0</v>
      </c>
      <c r="P2704" s="135" t="str">
        <f t="shared" si="184"/>
        <v/>
      </c>
    </row>
    <row r="2705" spans="1:16" x14ac:dyDescent="0.2">
      <c r="A2705" s="374" t="str">
        <f t="shared" si="183"/>
        <v/>
      </c>
      <c r="B2705" s="358"/>
      <c r="C2705" s="383"/>
      <c r="D2705" s="360"/>
      <c r="E2705" s="360"/>
      <c r="F2705" s="361"/>
      <c r="G2705" s="360"/>
      <c r="H2705" s="360"/>
      <c r="I2705" s="364"/>
      <c r="J2705" s="363"/>
      <c r="K2705" s="364"/>
      <c r="L2705" s="363"/>
      <c r="M2705" s="382"/>
      <c r="N2705" s="323">
        <f t="shared" si="185"/>
        <v>0</v>
      </c>
      <c r="O2705" s="323">
        <f t="shared" si="186"/>
        <v>0</v>
      </c>
      <c r="P2705" s="324" t="str">
        <f t="shared" si="184"/>
        <v/>
      </c>
    </row>
    <row r="2706" spans="1:16" x14ac:dyDescent="0.2">
      <c r="A2706" s="374" t="str">
        <f t="shared" si="183"/>
        <v/>
      </c>
      <c r="B2706" s="358"/>
      <c r="C2706" s="383"/>
      <c r="D2706" s="360"/>
      <c r="E2706" s="360"/>
      <c r="F2706" s="361"/>
      <c r="G2706" s="360"/>
      <c r="H2706" s="360"/>
      <c r="I2706" s="364"/>
      <c r="J2706" s="363"/>
      <c r="K2706" s="364"/>
      <c r="L2706" s="363"/>
      <c r="M2706" s="382"/>
      <c r="N2706" s="70">
        <f t="shared" si="185"/>
        <v>0</v>
      </c>
      <c r="O2706" s="70">
        <f t="shared" si="186"/>
        <v>0</v>
      </c>
      <c r="P2706" s="92" t="str">
        <f t="shared" si="184"/>
        <v/>
      </c>
    </row>
    <row r="2707" spans="1:16" x14ac:dyDescent="0.2">
      <c r="A2707" s="374" t="str">
        <f t="shared" si="183"/>
        <v/>
      </c>
      <c r="B2707" s="358"/>
      <c r="C2707" s="383"/>
      <c r="D2707" s="360"/>
      <c r="E2707" s="360"/>
      <c r="F2707" s="361"/>
      <c r="G2707" s="360"/>
      <c r="H2707" s="360"/>
      <c r="I2707" s="364"/>
      <c r="J2707" s="363"/>
      <c r="K2707" s="364"/>
      <c r="L2707" s="363"/>
      <c r="M2707" s="382"/>
      <c r="N2707" s="70">
        <f t="shared" si="185"/>
        <v>0</v>
      </c>
      <c r="O2707" s="70">
        <f t="shared" si="186"/>
        <v>0</v>
      </c>
      <c r="P2707" s="92" t="str">
        <f t="shared" si="184"/>
        <v/>
      </c>
    </row>
    <row r="2708" spans="1:16" x14ac:dyDescent="0.2">
      <c r="A2708" s="374" t="str">
        <f t="shared" si="183"/>
        <v/>
      </c>
      <c r="B2708" s="358"/>
      <c r="C2708" s="383"/>
      <c r="D2708" s="360"/>
      <c r="E2708" s="360"/>
      <c r="F2708" s="361"/>
      <c r="G2708" s="360"/>
      <c r="H2708" s="360"/>
      <c r="I2708" s="364"/>
      <c r="J2708" s="363"/>
      <c r="K2708" s="364"/>
      <c r="L2708" s="363"/>
      <c r="M2708" s="382"/>
      <c r="N2708" s="70">
        <f t="shared" si="185"/>
        <v>0</v>
      </c>
      <c r="O2708" s="70">
        <f t="shared" si="186"/>
        <v>0</v>
      </c>
      <c r="P2708" s="135" t="str">
        <f t="shared" si="184"/>
        <v/>
      </c>
    </row>
    <row r="2709" spans="1:16" x14ac:dyDescent="0.2">
      <c r="A2709" s="374" t="str">
        <f t="shared" si="183"/>
        <v/>
      </c>
      <c r="B2709" s="358"/>
      <c r="C2709" s="383"/>
      <c r="D2709" s="360"/>
      <c r="E2709" s="360"/>
      <c r="F2709" s="361"/>
      <c r="G2709" s="360"/>
      <c r="H2709" s="360"/>
      <c r="I2709" s="364"/>
      <c r="J2709" s="363"/>
      <c r="K2709" s="364"/>
      <c r="L2709" s="363"/>
      <c r="M2709" s="382"/>
      <c r="N2709" s="323">
        <f t="shared" si="185"/>
        <v>0</v>
      </c>
      <c r="O2709" s="323">
        <f t="shared" si="186"/>
        <v>0</v>
      </c>
      <c r="P2709" s="324" t="str">
        <f t="shared" si="184"/>
        <v/>
      </c>
    </row>
    <row r="2710" spans="1:16" x14ac:dyDescent="0.2">
      <c r="A2710" s="374" t="str">
        <f t="shared" si="183"/>
        <v/>
      </c>
      <c r="B2710" s="358"/>
      <c r="C2710" s="383"/>
      <c r="D2710" s="360"/>
      <c r="E2710" s="360"/>
      <c r="F2710" s="361"/>
      <c r="G2710" s="360"/>
      <c r="H2710" s="360"/>
      <c r="I2710" s="364"/>
      <c r="J2710" s="363"/>
      <c r="K2710" s="364"/>
      <c r="L2710" s="363"/>
      <c r="M2710" s="382"/>
      <c r="N2710" s="70">
        <f t="shared" si="185"/>
        <v>0</v>
      </c>
      <c r="O2710" s="70">
        <f t="shared" si="186"/>
        <v>0</v>
      </c>
      <c r="P2710" s="92" t="str">
        <f t="shared" si="184"/>
        <v/>
      </c>
    </row>
    <row r="2711" spans="1:16" x14ac:dyDescent="0.2">
      <c r="A2711" s="374" t="str">
        <f t="shared" si="183"/>
        <v/>
      </c>
      <c r="B2711" s="358"/>
      <c r="C2711" s="383"/>
      <c r="D2711" s="360"/>
      <c r="E2711" s="360"/>
      <c r="F2711" s="361"/>
      <c r="G2711" s="360"/>
      <c r="H2711" s="360"/>
      <c r="I2711" s="364"/>
      <c r="J2711" s="363"/>
      <c r="K2711" s="364"/>
      <c r="L2711" s="363"/>
      <c r="M2711" s="382"/>
      <c r="N2711" s="70">
        <f t="shared" si="185"/>
        <v>0</v>
      </c>
      <c r="O2711" s="70">
        <f t="shared" si="186"/>
        <v>0</v>
      </c>
      <c r="P2711" s="92" t="str">
        <f t="shared" si="184"/>
        <v/>
      </c>
    </row>
    <row r="2712" spans="1:16" x14ac:dyDescent="0.2">
      <c r="A2712" s="374" t="str">
        <f t="shared" si="183"/>
        <v/>
      </c>
      <c r="B2712" s="358"/>
      <c r="C2712" s="383"/>
      <c r="D2712" s="360"/>
      <c r="E2712" s="360"/>
      <c r="F2712" s="361"/>
      <c r="G2712" s="360"/>
      <c r="H2712" s="360"/>
      <c r="I2712" s="364"/>
      <c r="J2712" s="363"/>
      <c r="K2712" s="364"/>
      <c r="L2712" s="363"/>
      <c r="M2712" s="382"/>
      <c r="N2712" s="70">
        <f t="shared" si="185"/>
        <v>0</v>
      </c>
      <c r="O2712" s="70">
        <f t="shared" si="186"/>
        <v>0</v>
      </c>
      <c r="P2712" s="135" t="str">
        <f t="shared" si="184"/>
        <v/>
      </c>
    </row>
    <row r="2713" spans="1:16" x14ac:dyDescent="0.2">
      <c r="A2713" s="374" t="str">
        <f t="shared" si="183"/>
        <v/>
      </c>
      <c r="B2713" s="358"/>
      <c r="C2713" s="383"/>
      <c r="D2713" s="360"/>
      <c r="E2713" s="360"/>
      <c r="F2713" s="361"/>
      <c r="G2713" s="360"/>
      <c r="H2713" s="360"/>
      <c r="I2713" s="364"/>
      <c r="J2713" s="363"/>
      <c r="K2713" s="364"/>
      <c r="L2713" s="363"/>
      <c r="M2713" s="382"/>
      <c r="N2713" s="323">
        <f t="shared" si="185"/>
        <v>0</v>
      </c>
      <c r="O2713" s="323">
        <f t="shared" si="186"/>
        <v>0</v>
      </c>
      <c r="P2713" s="324" t="str">
        <f t="shared" si="184"/>
        <v/>
      </c>
    </row>
    <row r="2714" spans="1:16" x14ac:dyDescent="0.2">
      <c r="A2714" s="374" t="str">
        <f t="shared" si="183"/>
        <v/>
      </c>
      <c r="B2714" s="358"/>
      <c r="C2714" s="383"/>
      <c r="D2714" s="360"/>
      <c r="E2714" s="360"/>
      <c r="F2714" s="361"/>
      <c r="G2714" s="360"/>
      <c r="H2714" s="360"/>
      <c r="I2714" s="364"/>
      <c r="J2714" s="363"/>
      <c r="K2714" s="364"/>
      <c r="L2714" s="363"/>
      <c r="M2714" s="382"/>
      <c r="N2714" s="70">
        <f t="shared" si="185"/>
        <v>0</v>
      </c>
      <c r="O2714" s="70">
        <f t="shared" si="186"/>
        <v>0</v>
      </c>
      <c r="P2714" s="92" t="str">
        <f t="shared" si="184"/>
        <v/>
      </c>
    </row>
    <row r="2715" spans="1:16" x14ac:dyDescent="0.2">
      <c r="A2715" s="374" t="str">
        <f t="shared" si="183"/>
        <v/>
      </c>
      <c r="B2715" s="358"/>
      <c r="C2715" s="383"/>
      <c r="D2715" s="360"/>
      <c r="E2715" s="360"/>
      <c r="F2715" s="361"/>
      <c r="G2715" s="360"/>
      <c r="H2715" s="360"/>
      <c r="I2715" s="364"/>
      <c r="J2715" s="363"/>
      <c r="K2715" s="364"/>
      <c r="L2715" s="363"/>
      <c r="M2715" s="382"/>
      <c r="N2715" s="70">
        <f t="shared" si="185"/>
        <v>0</v>
      </c>
      <c r="O2715" s="70">
        <f t="shared" si="186"/>
        <v>0</v>
      </c>
      <c r="P2715" s="92" t="str">
        <f t="shared" si="184"/>
        <v/>
      </c>
    </row>
    <row r="2716" spans="1:16" x14ac:dyDescent="0.2">
      <c r="A2716" s="374" t="str">
        <f t="shared" si="183"/>
        <v/>
      </c>
      <c r="B2716" s="358"/>
      <c r="C2716" s="383"/>
      <c r="D2716" s="360"/>
      <c r="E2716" s="360"/>
      <c r="F2716" s="361"/>
      <c r="G2716" s="360"/>
      <c r="H2716" s="360"/>
      <c r="I2716" s="364"/>
      <c r="J2716" s="363"/>
      <c r="K2716" s="364"/>
      <c r="L2716" s="363"/>
      <c r="M2716" s="382"/>
      <c r="N2716" s="70">
        <f t="shared" si="185"/>
        <v>0</v>
      </c>
      <c r="O2716" s="70">
        <f t="shared" si="186"/>
        <v>0</v>
      </c>
      <c r="P2716" s="135" t="str">
        <f t="shared" si="184"/>
        <v/>
      </c>
    </row>
    <row r="2717" spans="1:16" x14ac:dyDescent="0.2">
      <c r="A2717" s="374" t="str">
        <f t="shared" si="183"/>
        <v/>
      </c>
      <c r="B2717" s="358"/>
      <c r="C2717" s="383"/>
      <c r="D2717" s="360"/>
      <c r="E2717" s="360"/>
      <c r="F2717" s="361"/>
      <c r="G2717" s="360"/>
      <c r="H2717" s="360"/>
      <c r="I2717" s="364"/>
      <c r="J2717" s="363"/>
      <c r="K2717" s="364"/>
      <c r="L2717" s="363"/>
      <c r="M2717" s="382"/>
      <c r="N2717" s="323">
        <f t="shared" si="185"/>
        <v>0</v>
      </c>
      <c r="O2717" s="323">
        <f t="shared" si="186"/>
        <v>0</v>
      </c>
      <c r="P2717" s="324" t="str">
        <f t="shared" si="184"/>
        <v/>
      </c>
    </row>
    <row r="2718" spans="1:16" x14ac:dyDescent="0.2">
      <c r="A2718" s="374" t="str">
        <f t="shared" si="183"/>
        <v/>
      </c>
      <c r="B2718" s="358"/>
      <c r="C2718" s="383"/>
      <c r="D2718" s="360"/>
      <c r="E2718" s="360"/>
      <c r="F2718" s="361"/>
      <c r="G2718" s="360"/>
      <c r="H2718" s="360"/>
      <c r="I2718" s="364"/>
      <c r="J2718" s="363"/>
      <c r="K2718" s="364"/>
      <c r="L2718" s="363"/>
      <c r="M2718" s="382"/>
      <c r="N2718" s="70">
        <f t="shared" si="185"/>
        <v>0</v>
      </c>
      <c r="O2718" s="70">
        <f t="shared" si="186"/>
        <v>0</v>
      </c>
      <c r="P2718" s="92" t="str">
        <f t="shared" si="184"/>
        <v/>
      </c>
    </row>
    <row r="2719" spans="1:16" x14ac:dyDescent="0.2">
      <c r="A2719" s="374" t="str">
        <f t="shared" si="183"/>
        <v/>
      </c>
      <c r="B2719" s="358"/>
      <c r="C2719" s="383"/>
      <c r="D2719" s="360"/>
      <c r="E2719" s="360"/>
      <c r="F2719" s="361"/>
      <c r="G2719" s="360"/>
      <c r="H2719" s="360"/>
      <c r="I2719" s="364"/>
      <c r="J2719" s="363"/>
      <c r="K2719" s="364"/>
      <c r="L2719" s="363"/>
      <c r="M2719" s="382"/>
      <c r="N2719" s="70">
        <f t="shared" si="185"/>
        <v>0</v>
      </c>
      <c r="O2719" s="70">
        <f t="shared" si="186"/>
        <v>0</v>
      </c>
      <c r="P2719" s="92" t="str">
        <f t="shared" si="184"/>
        <v/>
      </c>
    </row>
    <row r="2720" spans="1:16" x14ac:dyDescent="0.2">
      <c r="A2720" s="374" t="str">
        <f t="shared" si="183"/>
        <v/>
      </c>
      <c r="B2720" s="358"/>
      <c r="C2720" s="383"/>
      <c r="D2720" s="360"/>
      <c r="E2720" s="360"/>
      <c r="F2720" s="361"/>
      <c r="G2720" s="360"/>
      <c r="H2720" s="360"/>
      <c r="I2720" s="364"/>
      <c r="J2720" s="363"/>
      <c r="K2720" s="364"/>
      <c r="L2720" s="363"/>
      <c r="M2720" s="382"/>
      <c r="N2720" s="70">
        <f t="shared" si="185"/>
        <v>0</v>
      </c>
      <c r="O2720" s="70">
        <f t="shared" si="186"/>
        <v>0</v>
      </c>
      <c r="P2720" s="135" t="str">
        <f t="shared" si="184"/>
        <v/>
      </c>
    </row>
    <row r="2721" spans="1:16" x14ac:dyDescent="0.2">
      <c r="A2721" s="374" t="str">
        <f t="shared" si="183"/>
        <v/>
      </c>
      <c r="B2721" s="358"/>
      <c r="C2721" s="383"/>
      <c r="D2721" s="360"/>
      <c r="E2721" s="360"/>
      <c r="F2721" s="361"/>
      <c r="G2721" s="360"/>
      <c r="H2721" s="360"/>
      <c r="I2721" s="364"/>
      <c r="J2721" s="363"/>
      <c r="K2721" s="364"/>
      <c r="L2721" s="363"/>
      <c r="M2721" s="382"/>
      <c r="N2721" s="323">
        <f t="shared" si="185"/>
        <v>0</v>
      </c>
      <c r="O2721" s="323">
        <f t="shared" si="186"/>
        <v>0</v>
      </c>
      <c r="P2721" s="324" t="str">
        <f t="shared" si="184"/>
        <v/>
      </c>
    </row>
    <row r="2722" spans="1:16" x14ac:dyDescent="0.2">
      <c r="A2722" s="374" t="str">
        <f t="shared" si="183"/>
        <v/>
      </c>
      <c r="B2722" s="358"/>
      <c r="C2722" s="383"/>
      <c r="D2722" s="360"/>
      <c r="E2722" s="360"/>
      <c r="F2722" s="361"/>
      <c r="G2722" s="360"/>
      <c r="H2722" s="360"/>
      <c r="I2722" s="364"/>
      <c r="J2722" s="363"/>
      <c r="K2722" s="364"/>
      <c r="L2722" s="363"/>
      <c r="M2722" s="382"/>
      <c r="N2722" s="70">
        <f t="shared" si="185"/>
        <v>0</v>
      </c>
      <c r="O2722" s="70">
        <f t="shared" si="186"/>
        <v>0</v>
      </c>
      <c r="P2722" s="92" t="str">
        <f t="shared" si="184"/>
        <v/>
      </c>
    </row>
    <row r="2723" spans="1:16" x14ac:dyDescent="0.2">
      <c r="A2723" s="374" t="str">
        <f t="shared" ref="A2723:A2786" si="187">IF(B2723="","",ROW()-ROW($A$3))</f>
        <v/>
      </c>
      <c r="B2723" s="358"/>
      <c r="C2723" s="383"/>
      <c r="D2723" s="360"/>
      <c r="E2723" s="360"/>
      <c r="F2723" s="361"/>
      <c r="G2723" s="360"/>
      <c r="H2723" s="360"/>
      <c r="I2723" s="364"/>
      <c r="J2723" s="363"/>
      <c r="K2723" s="364"/>
      <c r="L2723" s="363"/>
      <c r="M2723" s="382"/>
      <c r="N2723" s="70">
        <f t="shared" si="185"/>
        <v>0</v>
      </c>
      <c r="O2723" s="70">
        <f t="shared" si="186"/>
        <v>0</v>
      </c>
      <c r="P2723" s="92" t="str">
        <f t="shared" si="184"/>
        <v/>
      </c>
    </row>
    <row r="2724" spans="1:16" x14ac:dyDescent="0.2">
      <c r="A2724" s="374" t="str">
        <f t="shared" si="187"/>
        <v/>
      </c>
      <c r="B2724" s="358"/>
      <c r="C2724" s="383"/>
      <c r="D2724" s="360"/>
      <c r="E2724" s="360"/>
      <c r="F2724" s="361"/>
      <c r="G2724" s="360"/>
      <c r="H2724" s="360"/>
      <c r="I2724" s="364"/>
      <c r="J2724" s="363"/>
      <c r="K2724" s="364"/>
      <c r="L2724" s="363"/>
      <c r="M2724" s="382"/>
      <c r="N2724" s="70">
        <f t="shared" si="185"/>
        <v>0</v>
      </c>
      <c r="O2724" s="70">
        <f t="shared" si="186"/>
        <v>0</v>
      </c>
      <c r="P2724" s="135" t="str">
        <f t="shared" si="184"/>
        <v/>
      </c>
    </row>
    <row r="2725" spans="1:16" x14ac:dyDescent="0.2">
      <c r="A2725" s="374" t="str">
        <f t="shared" si="187"/>
        <v/>
      </c>
      <c r="B2725" s="358"/>
      <c r="C2725" s="383"/>
      <c r="D2725" s="360"/>
      <c r="E2725" s="360"/>
      <c r="F2725" s="361"/>
      <c r="G2725" s="360"/>
      <c r="H2725" s="360"/>
      <c r="I2725" s="364"/>
      <c r="J2725" s="363"/>
      <c r="K2725" s="364"/>
      <c r="L2725" s="363"/>
      <c r="M2725" s="382"/>
      <c r="N2725" s="323">
        <f t="shared" si="185"/>
        <v>0</v>
      </c>
      <c r="O2725" s="323">
        <f t="shared" si="186"/>
        <v>0</v>
      </c>
      <c r="P2725" s="324" t="str">
        <f t="shared" si="184"/>
        <v/>
      </c>
    </row>
    <row r="2726" spans="1:16" x14ac:dyDescent="0.2">
      <c r="A2726" s="374" t="str">
        <f t="shared" si="187"/>
        <v/>
      </c>
      <c r="B2726" s="358"/>
      <c r="C2726" s="383"/>
      <c r="D2726" s="360"/>
      <c r="E2726" s="360"/>
      <c r="F2726" s="361"/>
      <c r="G2726" s="360"/>
      <c r="H2726" s="360"/>
      <c r="I2726" s="364"/>
      <c r="J2726" s="363"/>
      <c r="K2726" s="364"/>
      <c r="L2726" s="363"/>
      <c r="M2726" s="382"/>
      <c r="N2726" s="70">
        <f t="shared" si="185"/>
        <v>0</v>
      </c>
      <c r="O2726" s="70">
        <f t="shared" si="186"/>
        <v>0</v>
      </c>
      <c r="P2726" s="92" t="str">
        <f t="shared" si="184"/>
        <v/>
      </c>
    </row>
    <row r="2727" spans="1:16" x14ac:dyDescent="0.2">
      <c r="A2727" s="374" t="str">
        <f t="shared" si="187"/>
        <v/>
      </c>
      <c r="B2727" s="358"/>
      <c r="C2727" s="383"/>
      <c r="D2727" s="360"/>
      <c r="E2727" s="360"/>
      <c r="F2727" s="361"/>
      <c r="G2727" s="360"/>
      <c r="H2727" s="360"/>
      <c r="I2727" s="364"/>
      <c r="J2727" s="363"/>
      <c r="K2727" s="364"/>
      <c r="L2727" s="363"/>
      <c r="M2727" s="382"/>
      <c r="N2727" s="70">
        <f t="shared" si="185"/>
        <v>0</v>
      </c>
      <c r="O2727" s="70">
        <f t="shared" si="186"/>
        <v>0</v>
      </c>
      <c r="P2727" s="92" t="str">
        <f t="shared" si="184"/>
        <v/>
      </c>
    </row>
    <row r="2728" spans="1:16" x14ac:dyDescent="0.2">
      <c r="A2728" s="374" t="str">
        <f t="shared" si="187"/>
        <v/>
      </c>
      <c r="B2728" s="358"/>
      <c r="C2728" s="383"/>
      <c r="D2728" s="360"/>
      <c r="E2728" s="360"/>
      <c r="F2728" s="361"/>
      <c r="G2728" s="360"/>
      <c r="H2728" s="360"/>
      <c r="I2728" s="364"/>
      <c r="J2728" s="363"/>
      <c r="K2728" s="364"/>
      <c r="L2728" s="363"/>
      <c r="M2728" s="382"/>
      <c r="N2728" s="70">
        <f t="shared" si="185"/>
        <v>0</v>
      </c>
      <c r="O2728" s="70">
        <f t="shared" si="186"/>
        <v>0</v>
      </c>
      <c r="P2728" s="135" t="str">
        <f t="shared" si="184"/>
        <v/>
      </c>
    </row>
    <row r="2729" spans="1:16" x14ac:dyDescent="0.2">
      <c r="A2729" s="374" t="str">
        <f t="shared" si="187"/>
        <v/>
      </c>
      <c r="B2729" s="358"/>
      <c r="C2729" s="383"/>
      <c r="D2729" s="360"/>
      <c r="E2729" s="360"/>
      <c r="F2729" s="361"/>
      <c r="G2729" s="360"/>
      <c r="H2729" s="360"/>
      <c r="I2729" s="364"/>
      <c r="J2729" s="363"/>
      <c r="K2729" s="364"/>
      <c r="L2729" s="363"/>
      <c r="M2729" s="382"/>
      <c r="N2729" s="323">
        <f t="shared" si="185"/>
        <v>0</v>
      </c>
      <c r="O2729" s="323">
        <f t="shared" si="186"/>
        <v>0</v>
      </c>
      <c r="P2729" s="324" t="str">
        <f t="shared" si="184"/>
        <v/>
      </c>
    </row>
    <row r="2730" spans="1:16" x14ac:dyDescent="0.2">
      <c r="A2730" s="374" t="str">
        <f t="shared" si="187"/>
        <v/>
      </c>
      <c r="B2730" s="358"/>
      <c r="C2730" s="383"/>
      <c r="D2730" s="360"/>
      <c r="E2730" s="360"/>
      <c r="F2730" s="361"/>
      <c r="G2730" s="360"/>
      <c r="H2730" s="360"/>
      <c r="I2730" s="364"/>
      <c r="J2730" s="363"/>
      <c r="K2730" s="364"/>
      <c r="L2730" s="363"/>
      <c r="M2730" s="382"/>
      <c r="N2730" s="70">
        <f t="shared" si="185"/>
        <v>0</v>
      </c>
      <c r="O2730" s="70">
        <f t="shared" si="186"/>
        <v>0</v>
      </c>
      <c r="P2730" s="92" t="str">
        <f t="shared" si="184"/>
        <v/>
      </c>
    </row>
    <row r="2731" spans="1:16" x14ac:dyDescent="0.2">
      <c r="A2731" s="374" t="str">
        <f t="shared" si="187"/>
        <v/>
      </c>
      <c r="B2731" s="358"/>
      <c r="C2731" s="383"/>
      <c r="D2731" s="360"/>
      <c r="E2731" s="360"/>
      <c r="F2731" s="361"/>
      <c r="G2731" s="360"/>
      <c r="H2731" s="360"/>
      <c r="I2731" s="364"/>
      <c r="J2731" s="363"/>
      <c r="K2731" s="364"/>
      <c r="L2731" s="363"/>
      <c r="M2731" s="382"/>
      <c r="N2731" s="70">
        <f t="shared" si="185"/>
        <v>0</v>
      </c>
      <c r="O2731" s="70">
        <f t="shared" si="186"/>
        <v>0</v>
      </c>
      <c r="P2731" s="92" t="str">
        <f t="shared" si="184"/>
        <v/>
      </c>
    </row>
    <row r="2732" spans="1:16" x14ac:dyDescent="0.2">
      <c r="A2732" s="374" t="str">
        <f t="shared" si="187"/>
        <v/>
      </c>
      <c r="B2732" s="358"/>
      <c r="C2732" s="383"/>
      <c r="D2732" s="360"/>
      <c r="E2732" s="360"/>
      <c r="F2732" s="361"/>
      <c r="G2732" s="360"/>
      <c r="H2732" s="360"/>
      <c r="I2732" s="364"/>
      <c r="J2732" s="363"/>
      <c r="K2732" s="364"/>
      <c r="L2732" s="363"/>
      <c r="M2732" s="382"/>
      <c r="N2732" s="70">
        <f t="shared" si="185"/>
        <v>0</v>
      </c>
      <c r="O2732" s="70">
        <f t="shared" si="186"/>
        <v>0</v>
      </c>
      <c r="P2732" s="135" t="str">
        <f t="shared" ref="P2732:P2795" si="188">SUBSTITUTE(D2732," ","_")</f>
        <v/>
      </c>
    </row>
    <row r="2733" spans="1:16" x14ac:dyDescent="0.2">
      <c r="A2733" s="374" t="str">
        <f t="shared" si="187"/>
        <v/>
      </c>
      <c r="B2733" s="358"/>
      <c r="C2733" s="383"/>
      <c r="D2733" s="360"/>
      <c r="E2733" s="360"/>
      <c r="F2733" s="361"/>
      <c r="G2733" s="360"/>
      <c r="H2733" s="360"/>
      <c r="I2733" s="364"/>
      <c r="J2733" s="363"/>
      <c r="K2733" s="364"/>
      <c r="L2733" s="363"/>
      <c r="M2733" s="382"/>
      <c r="N2733" s="323">
        <f t="shared" ref="N2733:N2796" si="189">IF(B2733=0,0,IF(YEAR(B2733)=$O$1,MONTH(B2733)-$N$1+1,(YEAR(B2733)-$O$1)*12-$N$1+1+MONTH(B2733)))</f>
        <v>0</v>
      </c>
      <c r="O2733" s="323">
        <f t="shared" ref="O2733:O2796" si="190">IF(C2733=0,0,IF(YEAR(C2733)=$O$1,MONTH(C2733)-$N$1+1,(YEAR(C2733)-$O$1)*12-$N$1+1+MONTH(C2733)))</f>
        <v>0</v>
      </c>
      <c r="P2733" s="324" t="str">
        <f t="shared" si="188"/>
        <v/>
      </c>
    </row>
    <row r="2734" spans="1:16" x14ac:dyDescent="0.2">
      <c r="A2734" s="374" t="str">
        <f t="shared" si="187"/>
        <v/>
      </c>
      <c r="B2734" s="358"/>
      <c r="C2734" s="383"/>
      <c r="D2734" s="360"/>
      <c r="E2734" s="360"/>
      <c r="F2734" s="361"/>
      <c r="G2734" s="360"/>
      <c r="H2734" s="360"/>
      <c r="I2734" s="364"/>
      <c r="J2734" s="363"/>
      <c r="K2734" s="364"/>
      <c r="L2734" s="363"/>
      <c r="M2734" s="382"/>
      <c r="N2734" s="70">
        <f t="shared" si="189"/>
        <v>0</v>
      </c>
      <c r="O2734" s="70">
        <f t="shared" si="190"/>
        <v>0</v>
      </c>
      <c r="P2734" s="92" t="str">
        <f t="shared" si="188"/>
        <v/>
      </c>
    </row>
    <row r="2735" spans="1:16" x14ac:dyDescent="0.2">
      <c r="A2735" s="374" t="str">
        <f t="shared" si="187"/>
        <v/>
      </c>
      <c r="B2735" s="358"/>
      <c r="C2735" s="383"/>
      <c r="D2735" s="360"/>
      <c r="E2735" s="360"/>
      <c r="F2735" s="361"/>
      <c r="G2735" s="360"/>
      <c r="H2735" s="360"/>
      <c r="I2735" s="364"/>
      <c r="J2735" s="363"/>
      <c r="K2735" s="364"/>
      <c r="L2735" s="363"/>
      <c r="M2735" s="382"/>
      <c r="N2735" s="70">
        <f t="shared" si="189"/>
        <v>0</v>
      </c>
      <c r="O2735" s="70">
        <f t="shared" si="190"/>
        <v>0</v>
      </c>
      <c r="P2735" s="92" t="str">
        <f t="shared" si="188"/>
        <v/>
      </c>
    </row>
    <row r="2736" spans="1:16" x14ac:dyDescent="0.2">
      <c r="A2736" s="374" t="str">
        <f t="shared" si="187"/>
        <v/>
      </c>
      <c r="B2736" s="358"/>
      <c r="C2736" s="383"/>
      <c r="D2736" s="360"/>
      <c r="E2736" s="360"/>
      <c r="F2736" s="361"/>
      <c r="G2736" s="360"/>
      <c r="H2736" s="360"/>
      <c r="I2736" s="364"/>
      <c r="J2736" s="363"/>
      <c r="K2736" s="364"/>
      <c r="L2736" s="363"/>
      <c r="M2736" s="382"/>
      <c r="N2736" s="70">
        <f t="shared" si="189"/>
        <v>0</v>
      </c>
      <c r="O2736" s="70">
        <f t="shared" si="190"/>
        <v>0</v>
      </c>
      <c r="P2736" s="135" t="str">
        <f t="shared" si="188"/>
        <v/>
      </c>
    </row>
    <row r="2737" spans="1:16" x14ac:dyDescent="0.2">
      <c r="A2737" s="374" t="str">
        <f t="shared" si="187"/>
        <v/>
      </c>
      <c r="B2737" s="358"/>
      <c r="C2737" s="383"/>
      <c r="D2737" s="360"/>
      <c r="E2737" s="360"/>
      <c r="F2737" s="361"/>
      <c r="G2737" s="360"/>
      <c r="H2737" s="360"/>
      <c r="I2737" s="364"/>
      <c r="J2737" s="363"/>
      <c r="K2737" s="364"/>
      <c r="L2737" s="363"/>
      <c r="M2737" s="382"/>
      <c r="N2737" s="323">
        <f t="shared" si="189"/>
        <v>0</v>
      </c>
      <c r="O2737" s="323">
        <f t="shared" si="190"/>
        <v>0</v>
      </c>
      <c r="P2737" s="324" t="str">
        <f t="shared" si="188"/>
        <v/>
      </c>
    </row>
    <row r="2738" spans="1:16" x14ac:dyDescent="0.2">
      <c r="A2738" s="374" t="str">
        <f t="shared" si="187"/>
        <v/>
      </c>
      <c r="B2738" s="358"/>
      <c r="C2738" s="383"/>
      <c r="D2738" s="360"/>
      <c r="E2738" s="360"/>
      <c r="F2738" s="361"/>
      <c r="G2738" s="360"/>
      <c r="H2738" s="360"/>
      <c r="I2738" s="364"/>
      <c r="J2738" s="363"/>
      <c r="K2738" s="364"/>
      <c r="L2738" s="363"/>
      <c r="M2738" s="382"/>
      <c r="N2738" s="70">
        <f t="shared" si="189"/>
        <v>0</v>
      </c>
      <c r="O2738" s="70">
        <f t="shared" si="190"/>
        <v>0</v>
      </c>
      <c r="P2738" s="92" t="str">
        <f t="shared" si="188"/>
        <v/>
      </c>
    </row>
    <row r="2739" spans="1:16" x14ac:dyDescent="0.2">
      <c r="A2739" s="374" t="str">
        <f t="shared" si="187"/>
        <v/>
      </c>
      <c r="B2739" s="358"/>
      <c r="C2739" s="383"/>
      <c r="D2739" s="360"/>
      <c r="E2739" s="360"/>
      <c r="F2739" s="361"/>
      <c r="G2739" s="360"/>
      <c r="H2739" s="360"/>
      <c r="I2739" s="364"/>
      <c r="J2739" s="363"/>
      <c r="K2739" s="364"/>
      <c r="L2739" s="363"/>
      <c r="M2739" s="382"/>
      <c r="N2739" s="70">
        <f t="shared" si="189"/>
        <v>0</v>
      </c>
      <c r="O2739" s="70">
        <f t="shared" si="190"/>
        <v>0</v>
      </c>
      <c r="P2739" s="92" t="str">
        <f t="shared" si="188"/>
        <v/>
      </c>
    </row>
    <row r="2740" spans="1:16" x14ac:dyDescent="0.2">
      <c r="A2740" s="374" t="str">
        <f t="shared" si="187"/>
        <v/>
      </c>
      <c r="B2740" s="358"/>
      <c r="C2740" s="383"/>
      <c r="D2740" s="360"/>
      <c r="E2740" s="360"/>
      <c r="F2740" s="361"/>
      <c r="G2740" s="360"/>
      <c r="H2740" s="360"/>
      <c r="I2740" s="364"/>
      <c r="J2740" s="363"/>
      <c r="K2740" s="364"/>
      <c r="L2740" s="363"/>
      <c r="M2740" s="382"/>
      <c r="N2740" s="70">
        <f t="shared" si="189"/>
        <v>0</v>
      </c>
      <c r="O2740" s="70">
        <f t="shared" si="190"/>
        <v>0</v>
      </c>
      <c r="P2740" s="135" t="str">
        <f t="shared" si="188"/>
        <v/>
      </c>
    </row>
    <row r="2741" spans="1:16" x14ac:dyDescent="0.2">
      <c r="A2741" s="374" t="str">
        <f t="shared" si="187"/>
        <v/>
      </c>
      <c r="B2741" s="358"/>
      <c r="C2741" s="383"/>
      <c r="D2741" s="360"/>
      <c r="E2741" s="360"/>
      <c r="F2741" s="361"/>
      <c r="G2741" s="360"/>
      <c r="H2741" s="360"/>
      <c r="I2741" s="364"/>
      <c r="J2741" s="363"/>
      <c r="K2741" s="364"/>
      <c r="L2741" s="363"/>
      <c r="M2741" s="382"/>
      <c r="N2741" s="323">
        <f t="shared" si="189"/>
        <v>0</v>
      </c>
      <c r="O2741" s="323">
        <f t="shared" si="190"/>
        <v>0</v>
      </c>
      <c r="P2741" s="324" t="str">
        <f t="shared" si="188"/>
        <v/>
      </c>
    </row>
    <row r="2742" spans="1:16" x14ac:dyDescent="0.2">
      <c r="A2742" s="374" t="str">
        <f t="shared" si="187"/>
        <v/>
      </c>
      <c r="B2742" s="358"/>
      <c r="C2742" s="383"/>
      <c r="D2742" s="360"/>
      <c r="E2742" s="360"/>
      <c r="F2742" s="361"/>
      <c r="G2742" s="360"/>
      <c r="H2742" s="360"/>
      <c r="I2742" s="364"/>
      <c r="J2742" s="363"/>
      <c r="K2742" s="364"/>
      <c r="L2742" s="363"/>
      <c r="M2742" s="382"/>
      <c r="N2742" s="70">
        <f t="shared" si="189"/>
        <v>0</v>
      </c>
      <c r="O2742" s="70">
        <f t="shared" si="190"/>
        <v>0</v>
      </c>
      <c r="P2742" s="92" t="str">
        <f t="shared" si="188"/>
        <v/>
      </c>
    </row>
    <row r="2743" spans="1:16" x14ac:dyDescent="0.2">
      <c r="A2743" s="374" t="str">
        <f t="shared" si="187"/>
        <v/>
      </c>
      <c r="B2743" s="358"/>
      <c r="C2743" s="383"/>
      <c r="D2743" s="360"/>
      <c r="E2743" s="360"/>
      <c r="F2743" s="361"/>
      <c r="G2743" s="360"/>
      <c r="H2743" s="360"/>
      <c r="I2743" s="364"/>
      <c r="J2743" s="363"/>
      <c r="K2743" s="364"/>
      <c r="L2743" s="363"/>
      <c r="M2743" s="382"/>
      <c r="N2743" s="70">
        <f t="shared" si="189"/>
        <v>0</v>
      </c>
      <c r="O2743" s="70">
        <f t="shared" si="190"/>
        <v>0</v>
      </c>
      <c r="P2743" s="92" t="str">
        <f t="shared" si="188"/>
        <v/>
      </c>
    </row>
    <row r="2744" spans="1:16" x14ac:dyDescent="0.2">
      <c r="A2744" s="374" t="str">
        <f t="shared" si="187"/>
        <v/>
      </c>
      <c r="B2744" s="358"/>
      <c r="C2744" s="383"/>
      <c r="D2744" s="360"/>
      <c r="E2744" s="360"/>
      <c r="F2744" s="361"/>
      <c r="G2744" s="360"/>
      <c r="H2744" s="360"/>
      <c r="I2744" s="364"/>
      <c r="J2744" s="363"/>
      <c r="K2744" s="364"/>
      <c r="L2744" s="363"/>
      <c r="M2744" s="382"/>
      <c r="N2744" s="70">
        <f t="shared" si="189"/>
        <v>0</v>
      </c>
      <c r="O2744" s="70">
        <f t="shared" si="190"/>
        <v>0</v>
      </c>
      <c r="P2744" s="135" t="str">
        <f t="shared" si="188"/>
        <v/>
      </c>
    </row>
    <row r="2745" spans="1:16" x14ac:dyDescent="0.2">
      <c r="A2745" s="374" t="str">
        <f t="shared" si="187"/>
        <v/>
      </c>
      <c r="B2745" s="358"/>
      <c r="C2745" s="383"/>
      <c r="D2745" s="360"/>
      <c r="E2745" s="360"/>
      <c r="F2745" s="361"/>
      <c r="G2745" s="360"/>
      <c r="H2745" s="360"/>
      <c r="I2745" s="364"/>
      <c r="J2745" s="363"/>
      <c r="K2745" s="364"/>
      <c r="L2745" s="363"/>
      <c r="M2745" s="382"/>
      <c r="N2745" s="323">
        <f t="shared" si="189"/>
        <v>0</v>
      </c>
      <c r="O2745" s="323">
        <f t="shared" si="190"/>
        <v>0</v>
      </c>
      <c r="P2745" s="324" t="str">
        <f t="shared" si="188"/>
        <v/>
      </c>
    </row>
    <row r="2746" spans="1:16" x14ac:dyDescent="0.2">
      <c r="A2746" s="374" t="str">
        <f t="shared" si="187"/>
        <v/>
      </c>
      <c r="B2746" s="358"/>
      <c r="C2746" s="383"/>
      <c r="D2746" s="360"/>
      <c r="E2746" s="360"/>
      <c r="F2746" s="361"/>
      <c r="G2746" s="360"/>
      <c r="H2746" s="360"/>
      <c r="I2746" s="364"/>
      <c r="J2746" s="363"/>
      <c r="K2746" s="364"/>
      <c r="L2746" s="363"/>
      <c r="M2746" s="382"/>
      <c r="N2746" s="70">
        <f t="shared" si="189"/>
        <v>0</v>
      </c>
      <c r="O2746" s="70">
        <f t="shared" si="190"/>
        <v>0</v>
      </c>
      <c r="P2746" s="92" t="str">
        <f t="shared" si="188"/>
        <v/>
      </c>
    </row>
    <row r="2747" spans="1:16" x14ac:dyDescent="0.2">
      <c r="A2747" s="374" t="str">
        <f t="shared" si="187"/>
        <v/>
      </c>
      <c r="B2747" s="358"/>
      <c r="C2747" s="383"/>
      <c r="D2747" s="360"/>
      <c r="E2747" s="360"/>
      <c r="F2747" s="361"/>
      <c r="G2747" s="360"/>
      <c r="H2747" s="360"/>
      <c r="I2747" s="364"/>
      <c r="J2747" s="363"/>
      <c r="K2747" s="364"/>
      <c r="L2747" s="363"/>
      <c r="M2747" s="382"/>
      <c r="N2747" s="70">
        <f t="shared" si="189"/>
        <v>0</v>
      </c>
      <c r="O2747" s="70">
        <f t="shared" si="190"/>
        <v>0</v>
      </c>
      <c r="P2747" s="92" t="str">
        <f t="shared" si="188"/>
        <v/>
      </c>
    </row>
    <row r="2748" spans="1:16" x14ac:dyDescent="0.2">
      <c r="A2748" s="374" t="str">
        <f t="shared" si="187"/>
        <v/>
      </c>
      <c r="B2748" s="358"/>
      <c r="C2748" s="383"/>
      <c r="D2748" s="360"/>
      <c r="E2748" s="360"/>
      <c r="F2748" s="361"/>
      <c r="G2748" s="360"/>
      <c r="H2748" s="360"/>
      <c r="I2748" s="364"/>
      <c r="J2748" s="363"/>
      <c r="K2748" s="364"/>
      <c r="L2748" s="363"/>
      <c r="M2748" s="382"/>
      <c r="N2748" s="70">
        <f t="shared" si="189"/>
        <v>0</v>
      </c>
      <c r="O2748" s="70">
        <f t="shared" si="190"/>
        <v>0</v>
      </c>
      <c r="P2748" s="135" t="str">
        <f t="shared" si="188"/>
        <v/>
      </c>
    </row>
    <row r="2749" spans="1:16" x14ac:dyDescent="0.2">
      <c r="A2749" s="374" t="str">
        <f t="shared" si="187"/>
        <v/>
      </c>
      <c r="B2749" s="358"/>
      <c r="C2749" s="383"/>
      <c r="D2749" s="360"/>
      <c r="E2749" s="360"/>
      <c r="F2749" s="361"/>
      <c r="G2749" s="360"/>
      <c r="H2749" s="360"/>
      <c r="I2749" s="364"/>
      <c r="J2749" s="363"/>
      <c r="K2749" s="364"/>
      <c r="L2749" s="363"/>
      <c r="M2749" s="382"/>
      <c r="N2749" s="323">
        <f t="shared" si="189"/>
        <v>0</v>
      </c>
      <c r="O2749" s="323">
        <f t="shared" si="190"/>
        <v>0</v>
      </c>
      <c r="P2749" s="324" t="str">
        <f t="shared" si="188"/>
        <v/>
      </c>
    </row>
    <row r="2750" spans="1:16" x14ac:dyDescent="0.2">
      <c r="A2750" s="374" t="str">
        <f t="shared" si="187"/>
        <v/>
      </c>
      <c r="B2750" s="358"/>
      <c r="C2750" s="383"/>
      <c r="D2750" s="360"/>
      <c r="E2750" s="360"/>
      <c r="F2750" s="361"/>
      <c r="G2750" s="360"/>
      <c r="H2750" s="360"/>
      <c r="I2750" s="364"/>
      <c r="J2750" s="363"/>
      <c r="K2750" s="364"/>
      <c r="L2750" s="363"/>
      <c r="M2750" s="382"/>
      <c r="N2750" s="70">
        <f t="shared" si="189"/>
        <v>0</v>
      </c>
      <c r="O2750" s="70">
        <f t="shared" si="190"/>
        <v>0</v>
      </c>
      <c r="P2750" s="92" t="str">
        <f t="shared" si="188"/>
        <v/>
      </c>
    </row>
    <row r="2751" spans="1:16" x14ac:dyDescent="0.2">
      <c r="A2751" s="374" t="str">
        <f t="shared" si="187"/>
        <v/>
      </c>
      <c r="B2751" s="358"/>
      <c r="C2751" s="383"/>
      <c r="D2751" s="360"/>
      <c r="E2751" s="360"/>
      <c r="F2751" s="361"/>
      <c r="G2751" s="360"/>
      <c r="H2751" s="360"/>
      <c r="I2751" s="364"/>
      <c r="J2751" s="363"/>
      <c r="K2751" s="364"/>
      <c r="L2751" s="363"/>
      <c r="M2751" s="382"/>
      <c r="N2751" s="70">
        <f t="shared" si="189"/>
        <v>0</v>
      </c>
      <c r="O2751" s="70">
        <f t="shared" si="190"/>
        <v>0</v>
      </c>
      <c r="P2751" s="92" t="str">
        <f t="shared" si="188"/>
        <v/>
      </c>
    </row>
    <row r="2752" spans="1:16" x14ac:dyDescent="0.2">
      <c r="A2752" s="374" t="str">
        <f t="shared" si="187"/>
        <v/>
      </c>
      <c r="B2752" s="358"/>
      <c r="C2752" s="383"/>
      <c r="D2752" s="360"/>
      <c r="E2752" s="360"/>
      <c r="F2752" s="361"/>
      <c r="G2752" s="360"/>
      <c r="H2752" s="360"/>
      <c r="I2752" s="364"/>
      <c r="J2752" s="363"/>
      <c r="K2752" s="364"/>
      <c r="L2752" s="363"/>
      <c r="M2752" s="382"/>
      <c r="N2752" s="70">
        <f t="shared" si="189"/>
        <v>0</v>
      </c>
      <c r="O2752" s="70">
        <f t="shared" si="190"/>
        <v>0</v>
      </c>
      <c r="P2752" s="135" t="str">
        <f t="shared" si="188"/>
        <v/>
      </c>
    </row>
    <row r="2753" spans="1:16" x14ac:dyDescent="0.2">
      <c r="A2753" s="374" t="str">
        <f t="shared" si="187"/>
        <v/>
      </c>
      <c r="B2753" s="358"/>
      <c r="C2753" s="383"/>
      <c r="D2753" s="360"/>
      <c r="E2753" s="360"/>
      <c r="F2753" s="361"/>
      <c r="G2753" s="360"/>
      <c r="H2753" s="360"/>
      <c r="I2753" s="364"/>
      <c r="J2753" s="363"/>
      <c r="K2753" s="364"/>
      <c r="L2753" s="363"/>
      <c r="M2753" s="382"/>
      <c r="N2753" s="323">
        <f t="shared" si="189"/>
        <v>0</v>
      </c>
      <c r="O2753" s="323">
        <f t="shared" si="190"/>
        <v>0</v>
      </c>
      <c r="P2753" s="324" t="str">
        <f t="shared" si="188"/>
        <v/>
      </c>
    </row>
    <row r="2754" spans="1:16" x14ac:dyDescent="0.2">
      <c r="A2754" s="374" t="str">
        <f t="shared" si="187"/>
        <v/>
      </c>
      <c r="B2754" s="358"/>
      <c r="C2754" s="383"/>
      <c r="D2754" s="360"/>
      <c r="E2754" s="360"/>
      <c r="F2754" s="361"/>
      <c r="G2754" s="360"/>
      <c r="H2754" s="360"/>
      <c r="I2754" s="364"/>
      <c r="J2754" s="363"/>
      <c r="K2754" s="364"/>
      <c r="L2754" s="363"/>
      <c r="M2754" s="382"/>
      <c r="N2754" s="70">
        <f t="shared" si="189"/>
        <v>0</v>
      </c>
      <c r="O2754" s="70">
        <f t="shared" si="190"/>
        <v>0</v>
      </c>
      <c r="P2754" s="92" t="str">
        <f t="shared" si="188"/>
        <v/>
      </c>
    </row>
    <row r="2755" spans="1:16" x14ac:dyDescent="0.2">
      <c r="A2755" s="374" t="str">
        <f t="shared" si="187"/>
        <v/>
      </c>
      <c r="B2755" s="358"/>
      <c r="C2755" s="383"/>
      <c r="D2755" s="360"/>
      <c r="E2755" s="360"/>
      <c r="F2755" s="361"/>
      <c r="G2755" s="360"/>
      <c r="H2755" s="360"/>
      <c r="I2755" s="364"/>
      <c r="J2755" s="363"/>
      <c r="K2755" s="364"/>
      <c r="L2755" s="363"/>
      <c r="M2755" s="382"/>
      <c r="N2755" s="70">
        <f t="shared" si="189"/>
        <v>0</v>
      </c>
      <c r="O2755" s="70">
        <f t="shared" si="190"/>
        <v>0</v>
      </c>
      <c r="P2755" s="92" t="str">
        <f t="shared" si="188"/>
        <v/>
      </c>
    </row>
    <row r="2756" spans="1:16" x14ac:dyDescent="0.2">
      <c r="A2756" s="374" t="str">
        <f t="shared" si="187"/>
        <v/>
      </c>
      <c r="B2756" s="358"/>
      <c r="C2756" s="383"/>
      <c r="D2756" s="360"/>
      <c r="E2756" s="360"/>
      <c r="F2756" s="361"/>
      <c r="G2756" s="360"/>
      <c r="H2756" s="360"/>
      <c r="I2756" s="364"/>
      <c r="J2756" s="363"/>
      <c r="K2756" s="364"/>
      <c r="L2756" s="363"/>
      <c r="M2756" s="382"/>
      <c r="N2756" s="70">
        <f t="shared" si="189"/>
        <v>0</v>
      </c>
      <c r="O2756" s="70">
        <f t="shared" si="190"/>
        <v>0</v>
      </c>
      <c r="P2756" s="135" t="str">
        <f t="shared" si="188"/>
        <v/>
      </c>
    </row>
    <row r="2757" spans="1:16" x14ac:dyDescent="0.2">
      <c r="A2757" s="374" t="str">
        <f t="shared" si="187"/>
        <v/>
      </c>
      <c r="B2757" s="358"/>
      <c r="C2757" s="383"/>
      <c r="D2757" s="360"/>
      <c r="E2757" s="360"/>
      <c r="F2757" s="361"/>
      <c r="G2757" s="360"/>
      <c r="H2757" s="360"/>
      <c r="I2757" s="364"/>
      <c r="J2757" s="363"/>
      <c r="K2757" s="364"/>
      <c r="L2757" s="363"/>
      <c r="M2757" s="382"/>
      <c r="N2757" s="323">
        <f t="shared" si="189"/>
        <v>0</v>
      </c>
      <c r="O2757" s="323">
        <f t="shared" si="190"/>
        <v>0</v>
      </c>
      <c r="P2757" s="324" t="str">
        <f t="shared" si="188"/>
        <v/>
      </c>
    </row>
    <row r="2758" spans="1:16" x14ac:dyDescent="0.2">
      <c r="A2758" s="374" t="str">
        <f t="shared" si="187"/>
        <v/>
      </c>
      <c r="B2758" s="358"/>
      <c r="C2758" s="383"/>
      <c r="D2758" s="360"/>
      <c r="E2758" s="360"/>
      <c r="F2758" s="361"/>
      <c r="G2758" s="360"/>
      <c r="H2758" s="360"/>
      <c r="I2758" s="364"/>
      <c r="J2758" s="363"/>
      <c r="K2758" s="364"/>
      <c r="L2758" s="363"/>
      <c r="M2758" s="382"/>
      <c r="N2758" s="70">
        <f t="shared" si="189"/>
        <v>0</v>
      </c>
      <c r="O2758" s="70">
        <f t="shared" si="190"/>
        <v>0</v>
      </c>
      <c r="P2758" s="92" t="str">
        <f t="shared" si="188"/>
        <v/>
      </c>
    </row>
    <row r="2759" spans="1:16" x14ac:dyDescent="0.2">
      <c r="A2759" s="374" t="str">
        <f t="shared" si="187"/>
        <v/>
      </c>
      <c r="B2759" s="358"/>
      <c r="C2759" s="383"/>
      <c r="D2759" s="360"/>
      <c r="E2759" s="360"/>
      <c r="F2759" s="361"/>
      <c r="G2759" s="360"/>
      <c r="H2759" s="360"/>
      <c r="I2759" s="364"/>
      <c r="J2759" s="363"/>
      <c r="K2759" s="364"/>
      <c r="L2759" s="363"/>
      <c r="M2759" s="382"/>
      <c r="N2759" s="70">
        <f t="shared" si="189"/>
        <v>0</v>
      </c>
      <c r="O2759" s="70">
        <f t="shared" si="190"/>
        <v>0</v>
      </c>
      <c r="P2759" s="92" t="str">
        <f t="shared" si="188"/>
        <v/>
      </c>
    </row>
    <row r="2760" spans="1:16" x14ac:dyDescent="0.2">
      <c r="A2760" s="374" t="str">
        <f t="shared" si="187"/>
        <v/>
      </c>
      <c r="B2760" s="358"/>
      <c r="C2760" s="383"/>
      <c r="D2760" s="360"/>
      <c r="E2760" s="360"/>
      <c r="F2760" s="361"/>
      <c r="G2760" s="360"/>
      <c r="H2760" s="360"/>
      <c r="I2760" s="364"/>
      <c r="J2760" s="363"/>
      <c r="K2760" s="364"/>
      <c r="L2760" s="363"/>
      <c r="M2760" s="382"/>
      <c r="N2760" s="70">
        <f t="shared" si="189"/>
        <v>0</v>
      </c>
      <c r="O2760" s="70">
        <f t="shared" si="190"/>
        <v>0</v>
      </c>
      <c r="P2760" s="135" t="str">
        <f t="shared" si="188"/>
        <v/>
      </c>
    </row>
    <row r="2761" spans="1:16" x14ac:dyDescent="0.2">
      <c r="A2761" s="374" t="str">
        <f t="shared" si="187"/>
        <v/>
      </c>
      <c r="B2761" s="358"/>
      <c r="C2761" s="383"/>
      <c r="D2761" s="360"/>
      <c r="E2761" s="360"/>
      <c r="F2761" s="361"/>
      <c r="G2761" s="360"/>
      <c r="H2761" s="360"/>
      <c r="I2761" s="364"/>
      <c r="J2761" s="363"/>
      <c r="K2761" s="364"/>
      <c r="L2761" s="363"/>
      <c r="M2761" s="382"/>
      <c r="N2761" s="323">
        <f t="shared" si="189"/>
        <v>0</v>
      </c>
      <c r="O2761" s="323">
        <f t="shared" si="190"/>
        <v>0</v>
      </c>
      <c r="P2761" s="324" t="str">
        <f t="shared" si="188"/>
        <v/>
      </c>
    </row>
    <row r="2762" spans="1:16" x14ac:dyDescent="0.2">
      <c r="A2762" s="374" t="str">
        <f t="shared" si="187"/>
        <v/>
      </c>
      <c r="B2762" s="358"/>
      <c r="C2762" s="383"/>
      <c r="D2762" s="360"/>
      <c r="E2762" s="360"/>
      <c r="F2762" s="361"/>
      <c r="G2762" s="360"/>
      <c r="H2762" s="360"/>
      <c r="I2762" s="364"/>
      <c r="J2762" s="363"/>
      <c r="K2762" s="364"/>
      <c r="L2762" s="363"/>
      <c r="M2762" s="382"/>
      <c r="N2762" s="70">
        <f t="shared" si="189"/>
        <v>0</v>
      </c>
      <c r="O2762" s="70">
        <f t="shared" si="190"/>
        <v>0</v>
      </c>
      <c r="P2762" s="92" t="str">
        <f t="shared" si="188"/>
        <v/>
      </c>
    </row>
    <row r="2763" spans="1:16" x14ac:dyDescent="0.2">
      <c r="A2763" s="374" t="str">
        <f t="shared" si="187"/>
        <v/>
      </c>
      <c r="B2763" s="358"/>
      <c r="C2763" s="383"/>
      <c r="D2763" s="360"/>
      <c r="E2763" s="360"/>
      <c r="F2763" s="361"/>
      <c r="G2763" s="360"/>
      <c r="H2763" s="360"/>
      <c r="I2763" s="364"/>
      <c r="J2763" s="363"/>
      <c r="K2763" s="364"/>
      <c r="L2763" s="363"/>
      <c r="M2763" s="382"/>
      <c r="N2763" s="70">
        <f t="shared" si="189"/>
        <v>0</v>
      </c>
      <c r="O2763" s="70">
        <f t="shared" si="190"/>
        <v>0</v>
      </c>
      <c r="P2763" s="92" t="str">
        <f t="shared" si="188"/>
        <v/>
      </c>
    </row>
    <row r="2764" spans="1:16" x14ac:dyDescent="0.2">
      <c r="A2764" s="374" t="str">
        <f t="shared" si="187"/>
        <v/>
      </c>
      <c r="B2764" s="358"/>
      <c r="C2764" s="383"/>
      <c r="D2764" s="360"/>
      <c r="E2764" s="360"/>
      <c r="F2764" s="361"/>
      <c r="G2764" s="360"/>
      <c r="H2764" s="360"/>
      <c r="I2764" s="364"/>
      <c r="J2764" s="363"/>
      <c r="K2764" s="364"/>
      <c r="L2764" s="363"/>
      <c r="M2764" s="382"/>
      <c r="N2764" s="70">
        <f t="shared" si="189"/>
        <v>0</v>
      </c>
      <c r="O2764" s="70">
        <f t="shared" si="190"/>
        <v>0</v>
      </c>
      <c r="P2764" s="135" t="str">
        <f t="shared" si="188"/>
        <v/>
      </c>
    </row>
    <row r="2765" spans="1:16" x14ac:dyDescent="0.2">
      <c r="A2765" s="374" t="str">
        <f t="shared" si="187"/>
        <v/>
      </c>
      <c r="B2765" s="358"/>
      <c r="C2765" s="383"/>
      <c r="D2765" s="360"/>
      <c r="E2765" s="360"/>
      <c r="F2765" s="361"/>
      <c r="G2765" s="360"/>
      <c r="H2765" s="360"/>
      <c r="I2765" s="364"/>
      <c r="J2765" s="363"/>
      <c r="K2765" s="364"/>
      <c r="L2765" s="363"/>
      <c r="M2765" s="382"/>
      <c r="N2765" s="323">
        <f t="shared" si="189"/>
        <v>0</v>
      </c>
      <c r="O2765" s="323">
        <f t="shared" si="190"/>
        <v>0</v>
      </c>
      <c r="P2765" s="324" t="str">
        <f t="shared" si="188"/>
        <v/>
      </c>
    </row>
    <row r="2766" spans="1:16" x14ac:dyDescent="0.2">
      <c r="A2766" s="374" t="str">
        <f t="shared" si="187"/>
        <v/>
      </c>
      <c r="B2766" s="358"/>
      <c r="C2766" s="383"/>
      <c r="D2766" s="360"/>
      <c r="E2766" s="360"/>
      <c r="F2766" s="361"/>
      <c r="G2766" s="360"/>
      <c r="H2766" s="360"/>
      <c r="I2766" s="364"/>
      <c r="J2766" s="363"/>
      <c r="K2766" s="364"/>
      <c r="L2766" s="363"/>
      <c r="M2766" s="382"/>
      <c r="N2766" s="70">
        <f t="shared" si="189"/>
        <v>0</v>
      </c>
      <c r="O2766" s="70">
        <f t="shared" si="190"/>
        <v>0</v>
      </c>
      <c r="P2766" s="92" t="str">
        <f t="shared" si="188"/>
        <v/>
      </c>
    </row>
    <row r="2767" spans="1:16" x14ac:dyDescent="0.2">
      <c r="A2767" s="374" t="str">
        <f t="shared" si="187"/>
        <v/>
      </c>
      <c r="B2767" s="358"/>
      <c r="C2767" s="383"/>
      <c r="D2767" s="360"/>
      <c r="E2767" s="360"/>
      <c r="F2767" s="361"/>
      <c r="G2767" s="360"/>
      <c r="H2767" s="360"/>
      <c r="I2767" s="364"/>
      <c r="J2767" s="363"/>
      <c r="K2767" s="364"/>
      <c r="L2767" s="363"/>
      <c r="M2767" s="382"/>
      <c r="N2767" s="70">
        <f t="shared" si="189"/>
        <v>0</v>
      </c>
      <c r="O2767" s="70">
        <f t="shared" si="190"/>
        <v>0</v>
      </c>
      <c r="P2767" s="92" t="str">
        <f t="shared" si="188"/>
        <v/>
      </c>
    </row>
    <row r="2768" spans="1:16" x14ac:dyDescent="0.2">
      <c r="A2768" s="374" t="str">
        <f t="shared" si="187"/>
        <v/>
      </c>
      <c r="B2768" s="358"/>
      <c r="C2768" s="383"/>
      <c r="D2768" s="360"/>
      <c r="E2768" s="360"/>
      <c r="F2768" s="361"/>
      <c r="G2768" s="360"/>
      <c r="H2768" s="360"/>
      <c r="I2768" s="364"/>
      <c r="J2768" s="363"/>
      <c r="K2768" s="364"/>
      <c r="L2768" s="363"/>
      <c r="M2768" s="382"/>
      <c r="N2768" s="70">
        <f t="shared" si="189"/>
        <v>0</v>
      </c>
      <c r="O2768" s="70">
        <f t="shared" si="190"/>
        <v>0</v>
      </c>
      <c r="P2768" s="135" t="str">
        <f t="shared" si="188"/>
        <v/>
      </c>
    </row>
    <row r="2769" spans="1:16" x14ac:dyDescent="0.2">
      <c r="A2769" s="374" t="str">
        <f t="shared" si="187"/>
        <v/>
      </c>
      <c r="B2769" s="358"/>
      <c r="C2769" s="383"/>
      <c r="D2769" s="360"/>
      <c r="E2769" s="360"/>
      <c r="F2769" s="361"/>
      <c r="G2769" s="360"/>
      <c r="H2769" s="360"/>
      <c r="I2769" s="364"/>
      <c r="J2769" s="363"/>
      <c r="K2769" s="364"/>
      <c r="L2769" s="363"/>
      <c r="M2769" s="382"/>
      <c r="N2769" s="323">
        <f t="shared" si="189"/>
        <v>0</v>
      </c>
      <c r="O2769" s="323">
        <f t="shared" si="190"/>
        <v>0</v>
      </c>
      <c r="P2769" s="324" t="str">
        <f t="shared" si="188"/>
        <v/>
      </c>
    </row>
    <row r="2770" spans="1:16" x14ac:dyDescent="0.2">
      <c r="A2770" s="374" t="str">
        <f t="shared" si="187"/>
        <v/>
      </c>
      <c r="B2770" s="358"/>
      <c r="C2770" s="383"/>
      <c r="D2770" s="360"/>
      <c r="E2770" s="360"/>
      <c r="F2770" s="361"/>
      <c r="G2770" s="360"/>
      <c r="H2770" s="360"/>
      <c r="I2770" s="364"/>
      <c r="J2770" s="363"/>
      <c r="K2770" s="364"/>
      <c r="L2770" s="363"/>
      <c r="M2770" s="382"/>
      <c r="N2770" s="70">
        <f t="shared" si="189"/>
        <v>0</v>
      </c>
      <c r="O2770" s="70">
        <f t="shared" si="190"/>
        <v>0</v>
      </c>
      <c r="P2770" s="92" t="str">
        <f t="shared" si="188"/>
        <v/>
      </c>
    </row>
    <row r="2771" spans="1:16" x14ac:dyDescent="0.2">
      <c r="A2771" s="374" t="str">
        <f t="shared" si="187"/>
        <v/>
      </c>
      <c r="B2771" s="358"/>
      <c r="C2771" s="383"/>
      <c r="D2771" s="360"/>
      <c r="E2771" s="360"/>
      <c r="F2771" s="361"/>
      <c r="G2771" s="360"/>
      <c r="H2771" s="360"/>
      <c r="I2771" s="364"/>
      <c r="J2771" s="363"/>
      <c r="K2771" s="364"/>
      <c r="L2771" s="363"/>
      <c r="M2771" s="382"/>
      <c r="N2771" s="70">
        <f t="shared" si="189"/>
        <v>0</v>
      </c>
      <c r="O2771" s="70">
        <f t="shared" si="190"/>
        <v>0</v>
      </c>
      <c r="P2771" s="92" t="str">
        <f t="shared" si="188"/>
        <v/>
      </c>
    </row>
    <row r="2772" spans="1:16" x14ac:dyDescent="0.2">
      <c r="A2772" s="374" t="str">
        <f t="shared" si="187"/>
        <v/>
      </c>
      <c r="B2772" s="358"/>
      <c r="C2772" s="383"/>
      <c r="D2772" s="360"/>
      <c r="E2772" s="360"/>
      <c r="F2772" s="361"/>
      <c r="G2772" s="360"/>
      <c r="H2772" s="360"/>
      <c r="I2772" s="364"/>
      <c r="J2772" s="363"/>
      <c r="K2772" s="364"/>
      <c r="L2772" s="363"/>
      <c r="M2772" s="382"/>
      <c r="N2772" s="70">
        <f t="shared" si="189"/>
        <v>0</v>
      </c>
      <c r="O2772" s="70">
        <f t="shared" si="190"/>
        <v>0</v>
      </c>
      <c r="P2772" s="135" t="str">
        <f t="shared" si="188"/>
        <v/>
      </c>
    </row>
    <row r="2773" spans="1:16" x14ac:dyDescent="0.2">
      <c r="A2773" s="374" t="str">
        <f t="shared" si="187"/>
        <v/>
      </c>
      <c r="B2773" s="358"/>
      <c r="C2773" s="383"/>
      <c r="D2773" s="360"/>
      <c r="E2773" s="360"/>
      <c r="F2773" s="361"/>
      <c r="G2773" s="360"/>
      <c r="H2773" s="360"/>
      <c r="I2773" s="364"/>
      <c r="J2773" s="363"/>
      <c r="K2773" s="364"/>
      <c r="L2773" s="363"/>
      <c r="M2773" s="382"/>
      <c r="N2773" s="323">
        <f t="shared" si="189"/>
        <v>0</v>
      </c>
      <c r="O2773" s="323">
        <f t="shared" si="190"/>
        <v>0</v>
      </c>
      <c r="P2773" s="324" t="str">
        <f t="shared" si="188"/>
        <v/>
      </c>
    </row>
    <row r="2774" spans="1:16" x14ac:dyDescent="0.2">
      <c r="A2774" s="374" t="str">
        <f t="shared" si="187"/>
        <v/>
      </c>
      <c r="B2774" s="358"/>
      <c r="C2774" s="383"/>
      <c r="D2774" s="360"/>
      <c r="E2774" s="360"/>
      <c r="F2774" s="361"/>
      <c r="G2774" s="360"/>
      <c r="H2774" s="360"/>
      <c r="I2774" s="364"/>
      <c r="J2774" s="363"/>
      <c r="K2774" s="364"/>
      <c r="L2774" s="363"/>
      <c r="M2774" s="382"/>
      <c r="N2774" s="70">
        <f t="shared" si="189"/>
        <v>0</v>
      </c>
      <c r="O2774" s="70">
        <f t="shared" si="190"/>
        <v>0</v>
      </c>
      <c r="P2774" s="92" t="str">
        <f t="shared" si="188"/>
        <v/>
      </c>
    </row>
    <row r="2775" spans="1:16" x14ac:dyDescent="0.2">
      <c r="A2775" s="374" t="str">
        <f t="shared" si="187"/>
        <v/>
      </c>
      <c r="B2775" s="358"/>
      <c r="C2775" s="383"/>
      <c r="D2775" s="360"/>
      <c r="E2775" s="360"/>
      <c r="F2775" s="361"/>
      <c r="G2775" s="360"/>
      <c r="H2775" s="360"/>
      <c r="I2775" s="364"/>
      <c r="J2775" s="363"/>
      <c r="K2775" s="364"/>
      <c r="L2775" s="363"/>
      <c r="M2775" s="382"/>
      <c r="N2775" s="70">
        <f t="shared" si="189"/>
        <v>0</v>
      </c>
      <c r="O2775" s="70">
        <f t="shared" si="190"/>
        <v>0</v>
      </c>
      <c r="P2775" s="92" t="str">
        <f t="shared" si="188"/>
        <v/>
      </c>
    </row>
    <row r="2776" spans="1:16" x14ac:dyDescent="0.2">
      <c r="A2776" s="374" t="str">
        <f t="shared" si="187"/>
        <v/>
      </c>
      <c r="B2776" s="358"/>
      <c r="C2776" s="383"/>
      <c r="D2776" s="360"/>
      <c r="E2776" s="360"/>
      <c r="F2776" s="361"/>
      <c r="G2776" s="360"/>
      <c r="H2776" s="360"/>
      <c r="I2776" s="364"/>
      <c r="J2776" s="363"/>
      <c r="K2776" s="364"/>
      <c r="L2776" s="363"/>
      <c r="M2776" s="382"/>
      <c r="N2776" s="70">
        <f t="shared" si="189"/>
        <v>0</v>
      </c>
      <c r="O2776" s="70">
        <f t="shared" si="190"/>
        <v>0</v>
      </c>
      <c r="P2776" s="135" t="str">
        <f t="shared" si="188"/>
        <v/>
      </c>
    </row>
    <row r="2777" spans="1:16" x14ac:dyDescent="0.2">
      <c r="A2777" s="374" t="str">
        <f t="shared" si="187"/>
        <v/>
      </c>
      <c r="B2777" s="358"/>
      <c r="C2777" s="383"/>
      <c r="D2777" s="360"/>
      <c r="E2777" s="360"/>
      <c r="F2777" s="361"/>
      <c r="G2777" s="360"/>
      <c r="H2777" s="360"/>
      <c r="I2777" s="364"/>
      <c r="J2777" s="363"/>
      <c r="K2777" s="364"/>
      <c r="L2777" s="363"/>
      <c r="M2777" s="382"/>
      <c r="N2777" s="323">
        <f t="shared" si="189"/>
        <v>0</v>
      </c>
      <c r="O2777" s="323">
        <f t="shared" si="190"/>
        <v>0</v>
      </c>
      <c r="P2777" s="324" t="str">
        <f t="shared" si="188"/>
        <v/>
      </c>
    </row>
    <row r="2778" spans="1:16" x14ac:dyDescent="0.2">
      <c r="A2778" s="374" t="str">
        <f t="shared" si="187"/>
        <v/>
      </c>
      <c r="B2778" s="358"/>
      <c r="C2778" s="383"/>
      <c r="D2778" s="360"/>
      <c r="E2778" s="360"/>
      <c r="F2778" s="361"/>
      <c r="G2778" s="360"/>
      <c r="H2778" s="360"/>
      <c r="I2778" s="364"/>
      <c r="J2778" s="363"/>
      <c r="K2778" s="364"/>
      <c r="L2778" s="363"/>
      <c r="M2778" s="382"/>
      <c r="N2778" s="70">
        <f t="shared" si="189"/>
        <v>0</v>
      </c>
      <c r="O2778" s="70">
        <f t="shared" si="190"/>
        <v>0</v>
      </c>
      <c r="P2778" s="92" t="str">
        <f t="shared" si="188"/>
        <v/>
      </c>
    </row>
    <row r="2779" spans="1:16" x14ac:dyDescent="0.2">
      <c r="A2779" s="374" t="str">
        <f t="shared" si="187"/>
        <v/>
      </c>
      <c r="B2779" s="358"/>
      <c r="C2779" s="383"/>
      <c r="D2779" s="360"/>
      <c r="E2779" s="360"/>
      <c r="F2779" s="361"/>
      <c r="G2779" s="360"/>
      <c r="H2779" s="360"/>
      <c r="I2779" s="364"/>
      <c r="J2779" s="363"/>
      <c r="K2779" s="364"/>
      <c r="L2779" s="363"/>
      <c r="M2779" s="382"/>
      <c r="N2779" s="70">
        <f t="shared" si="189"/>
        <v>0</v>
      </c>
      <c r="O2779" s="70">
        <f t="shared" si="190"/>
        <v>0</v>
      </c>
      <c r="P2779" s="92" t="str">
        <f t="shared" si="188"/>
        <v/>
      </c>
    </row>
    <row r="2780" spans="1:16" x14ac:dyDescent="0.2">
      <c r="A2780" s="374" t="str">
        <f t="shared" si="187"/>
        <v/>
      </c>
      <c r="B2780" s="358"/>
      <c r="C2780" s="383"/>
      <c r="D2780" s="360"/>
      <c r="E2780" s="360"/>
      <c r="F2780" s="361"/>
      <c r="G2780" s="360"/>
      <c r="H2780" s="360"/>
      <c r="I2780" s="364"/>
      <c r="J2780" s="363"/>
      <c r="K2780" s="364"/>
      <c r="L2780" s="363"/>
      <c r="M2780" s="382"/>
      <c r="N2780" s="70">
        <f t="shared" si="189"/>
        <v>0</v>
      </c>
      <c r="O2780" s="70">
        <f t="shared" si="190"/>
        <v>0</v>
      </c>
      <c r="P2780" s="135" t="str">
        <f t="shared" si="188"/>
        <v/>
      </c>
    </row>
    <row r="2781" spans="1:16" x14ac:dyDescent="0.2">
      <c r="A2781" s="374" t="str">
        <f t="shared" si="187"/>
        <v/>
      </c>
      <c r="B2781" s="358"/>
      <c r="C2781" s="383"/>
      <c r="D2781" s="360"/>
      <c r="E2781" s="360"/>
      <c r="F2781" s="361"/>
      <c r="G2781" s="360"/>
      <c r="H2781" s="360"/>
      <c r="I2781" s="364"/>
      <c r="J2781" s="363"/>
      <c r="K2781" s="364"/>
      <c r="L2781" s="363"/>
      <c r="M2781" s="382"/>
      <c r="N2781" s="323">
        <f t="shared" si="189"/>
        <v>0</v>
      </c>
      <c r="O2781" s="323">
        <f t="shared" si="190"/>
        <v>0</v>
      </c>
      <c r="P2781" s="324" t="str">
        <f t="shared" si="188"/>
        <v/>
      </c>
    </row>
    <row r="2782" spans="1:16" x14ac:dyDescent="0.2">
      <c r="A2782" s="374" t="str">
        <f t="shared" si="187"/>
        <v/>
      </c>
      <c r="B2782" s="358"/>
      <c r="C2782" s="383"/>
      <c r="D2782" s="360"/>
      <c r="E2782" s="360"/>
      <c r="F2782" s="361"/>
      <c r="G2782" s="360"/>
      <c r="H2782" s="360"/>
      <c r="I2782" s="364"/>
      <c r="J2782" s="363"/>
      <c r="K2782" s="364"/>
      <c r="L2782" s="363"/>
      <c r="M2782" s="382"/>
      <c r="N2782" s="70">
        <f t="shared" si="189"/>
        <v>0</v>
      </c>
      <c r="O2782" s="70">
        <f t="shared" si="190"/>
        <v>0</v>
      </c>
      <c r="P2782" s="92" t="str">
        <f t="shared" si="188"/>
        <v/>
      </c>
    </row>
    <row r="2783" spans="1:16" x14ac:dyDescent="0.2">
      <c r="A2783" s="374" t="str">
        <f t="shared" si="187"/>
        <v/>
      </c>
      <c r="B2783" s="358"/>
      <c r="C2783" s="383"/>
      <c r="D2783" s="360"/>
      <c r="E2783" s="360"/>
      <c r="F2783" s="361"/>
      <c r="G2783" s="360"/>
      <c r="H2783" s="360"/>
      <c r="I2783" s="364"/>
      <c r="J2783" s="363"/>
      <c r="K2783" s="364"/>
      <c r="L2783" s="363"/>
      <c r="M2783" s="382"/>
      <c r="N2783" s="70">
        <f t="shared" si="189"/>
        <v>0</v>
      </c>
      <c r="O2783" s="70">
        <f t="shared" si="190"/>
        <v>0</v>
      </c>
      <c r="P2783" s="92" t="str">
        <f t="shared" si="188"/>
        <v/>
      </c>
    </row>
    <row r="2784" spans="1:16" x14ac:dyDescent="0.2">
      <c r="A2784" s="374" t="str">
        <f t="shared" si="187"/>
        <v/>
      </c>
      <c r="B2784" s="358"/>
      <c r="C2784" s="383"/>
      <c r="D2784" s="360"/>
      <c r="E2784" s="360"/>
      <c r="F2784" s="361"/>
      <c r="G2784" s="360"/>
      <c r="H2784" s="360"/>
      <c r="I2784" s="364"/>
      <c r="J2784" s="363"/>
      <c r="K2784" s="364"/>
      <c r="L2784" s="363"/>
      <c r="M2784" s="382"/>
      <c r="N2784" s="70">
        <f t="shared" si="189"/>
        <v>0</v>
      </c>
      <c r="O2784" s="70">
        <f t="shared" si="190"/>
        <v>0</v>
      </c>
      <c r="P2784" s="135" t="str">
        <f t="shared" si="188"/>
        <v/>
      </c>
    </row>
    <row r="2785" spans="1:16" x14ac:dyDescent="0.2">
      <c r="A2785" s="374" t="str">
        <f t="shared" si="187"/>
        <v/>
      </c>
      <c r="B2785" s="358"/>
      <c r="C2785" s="383"/>
      <c r="D2785" s="360"/>
      <c r="E2785" s="360"/>
      <c r="F2785" s="361"/>
      <c r="G2785" s="360"/>
      <c r="H2785" s="360"/>
      <c r="I2785" s="364"/>
      <c r="J2785" s="363"/>
      <c r="K2785" s="364"/>
      <c r="L2785" s="363"/>
      <c r="M2785" s="382"/>
      <c r="N2785" s="323">
        <f t="shared" si="189"/>
        <v>0</v>
      </c>
      <c r="O2785" s="323">
        <f t="shared" si="190"/>
        <v>0</v>
      </c>
      <c r="P2785" s="324" t="str">
        <f t="shared" si="188"/>
        <v/>
      </c>
    </row>
    <row r="2786" spans="1:16" x14ac:dyDescent="0.2">
      <c r="A2786" s="374" t="str">
        <f t="shared" si="187"/>
        <v/>
      </c>
      <c r="B2786" s="358"/>
      <c r="C2786" s="383"/>
      <c r="D2786" s="360"/>
      <c r="E2786" s="360"/>
      <c r="F2786" s="361"/>
      <c r="G2786" s="360"/>
      <c r="H2786" s="360"/>
      <c r="I2786" s="364"/>
      <c r="J2786" s="363"/>
      <c r="K2786" s="364"/>
      <c r="L2786" s="363"/>
      <c r="M2786" s="382"/>
      <c r="N2786" s="70">
        <f t="shared" si="189"/>
        <v>0</v>
      </c>
      <c r="O2786" s="70">
        <f t="shared" si="190"/>
        <v>0</v>
      </c>
      <c r="P2786" s="92" t="str">
        <f t="shared" si="188"/>
        <v/>
      </c>
    </row>
    <row r="2787" spans="1:16" x14ac:dyDescent="0.2">
      <c r="A2787" s="374" t="str">
        <f t="shared" ref="A2787:A2850" si="191">IF(B2787="","",ROW()-ROW($A$3))</f>
        <v/>
      </c>
      <c r="B2787" s="358"/>
      <c r="C2787" s="383"/>
      <c r="D2787" s="360"/>
      <c r="E2787" s="360"/>
      <c r="F2787" s="361"/>
      <c r="G2787" s="360"/>
      <c r="H2787" s="360"/>
      <c r="I2787" s="364"/>
      <c r="J2787" s="363"/>
      <c r="K2787" s="364"/>
      <c r="L2787" s="363"/>
      <c r="M2787" s="382"/>
      <c r="N2787" s="70">
        <f t="shared" si="189"/>
        <v>0</v>
      </c>
      <c r="O2787" s="70">
        <f t="shared" si="190"/>
        <v>0</v>
      </c>
      <c r="P2787" s="92" t="str">
        <f t="shared" si="188"/>
        <v/>
      </c>
    </row>
    <row r="2788" spans="1:16" x14ac:dyDescent="0.2">
      <c r="A2788" s="374" t="str">
        <f t="shared" si="191"/>
        <v/>
      </c>
      <c r="B2788" s="358"/>
      <c r="C2788" s="383"/>
      <c r="D2788" s="360"/>
      <c r="E2788" s="360"/>
      <c r="F2788" s="361"/>
      <c r="G2788" s="360"/>
      <c r="H2788" s="360"/>
      <c r="I2788" s="364"/>
      <c r="J2788" s="363"/>
      <c r="K2788" s="364"/>
      <c r="L2788" s="363"/>
      <c r="M2788" s="382"/>
      <c r="N2788" s="70">
        <f t="shared" si="189"/>
        <v>0</v>
      </c>
      <c r="O2788" s="70">
        <f t="shared" si="190"/>
        <v>0</v>
      </c>
      <c r="P2788" s="135" t="str">
        <f t="shared" si="188"/>
        <v/>
      </c>
    </row>
    <row r="2789" spans="1:16" x14ac:dyDescent="0.2">
      <c r="A2789" s="374" t="str">
        <f t="shared" si="191"/>
        <v/>
      </c>
      <c r="B2789" s="358"/>
      <c r="C2789" s="383"/>
      <c r="D2789" s="360"/>
      <c r="E2789" s="360"/>
      <c r="F2789" s="361"/>
      <c r="G2789" s="360"/>
      <c r="H2789" s="360"/>
      <c r="I2789" s="364"/>
      <c r="J2789" s="363"/>
      <c r="K2789" s="364"/>
      <c r="L2789" s="363"/>
      <c r="M2789" s="382"/>
      <c r="N2789" s="323">
        <f t="shared" si="189"/>
        <v>0</v>
      </c>
      <c r="O2789" s="323">
        <f t="shared" si="190"/>
        <v>0</v>
      </c>
      <c r="P2789" s="324" t="str">
        <f t="shared" si="188"/>
        <v/>
      </c>
    </row>
    <row r="2790" spans="1:16" x14ac:dyDescent="0.2">
      <c r="A2790" s="374" t="str">
        <f t="shared" si="191"/>
        <v/>
      </c>
      <c r="B2790" s="358"/>
      <c r="C2790" s="383"/>
      <c r="D2790" s="360"/>
      <c r="E2790" s="360"/>
      <c r="F2790" s="361"/>
      <c r="G2790" s="360"/>
      <c r="H2790" s="360"/>
      <c r="I2790" s="364"/>
      <c r="J2790" s="363"/>
      <c r="K2790" s="364"/>
      <c r="L2790" s="363"/>
      <c r="M2790" s="382"/>
      <c r="N2790" s="70">
        <f t="shared" si="189"/>
        <v>0</v>
      </c>
      <c r="O2790" s="70">
        <f t="shared" si="190"/>
        <v>0</v>
      </c>
      <c r="P2790" s="92" t="str">
        <f t="shared" si="188"/>
        <v/>
      </c>
    </row>
    <row r="2791" spans="1:16" x14ac:dyDescent="0.2">
      <c r="A2791" s="374" t="str">
        <f t="shared" si="191"/>
        <v/>
      </c>
      <c r="B2791" s="358"/>
      <c r="C2791" s="383"/>
      <c r="D2791" s="360"/>
      <c r="E2791" s="360"/>
      <c r="F2791" s="361"/>
      <c r="G2791" s="360"/>
      <c r="H2791" s="360"/>
      <c r="I2791" s="364"/>
      <c r="J2791" s="363"/>
      <c r="K2791" s="364"/>
      <c r="L2791" s="363"/>
      <c r="M2791" s="382"/>
      <c r="N2791" s="70">
        <f t="shared" si="189"/>
        <v>0</v>
      </c>
      <c r="O2791" s="70">
        <f t="shared" si="190"/>
        <v>0</v>
      </c>
      <c r="P2791" s="92" t="str">
        <f t="shared" si="188"/>
        <v/>
      </c>
    </row>
    <row r="2792" spans="1:16" x14ac:dyDescent="0.2">
      <c r="A2792" s="374" t="str">
        <f t="shared" si="191"/>
        <v/>
      </c>
      <c r="B2792" s="358"/>
      <c r="C2792" s="383"/>
      <c r="D2792" s="360"/>
      <c r="E2792" s="360"/>
      <c r="F2792" s="361"/>
      <c r="G2792" s="360"/>
      <c r="H2792" s="360"/>
      <c r="I2792" s="364"/>
      <c r="J2792" s="363"/>
      <c r="K2792" s="364"/>
      <c r="L2792" s="363"/>
      <c r="M2792" s="382"/>
      <c r="N2792" s="70">
        <f t="shared" si="189"/>
        <v>0</v>
      </c>
      <c r="O2792" s="70">
        <f t="shared" si="190"/>
        <v>0</v>
      </c>
      <c r="P2792" s="135" t="str">
        <f t="shared" si="188"/>
        <v/>
      </c>
    </row>
    <row r="2793" spans="1:16" x14ac:dyDescent="0.2">
      <c r="A2793" s="374" t="str">
        <f t="shared" si="191"/>
        <v/>
      </c>
      <c r="B2793" s="358"/>
      <c r="C2793" s="383"/>
      <c r="D2793" s="360"/>
      <c r="E2793" s="360"/>
      <c r="F2793" s="361"/>
      <c r="G2793" s="360"/>
      <c r="H2793" s="360"/>
      <c r="I2793" s="364"/>
      <c r="J2793" s="363"/>
      <c r="K2793" s="364"/>
      <c r="L2793" s="363"/>
      <c r="M2793" s="382"/>
      <c r="N2793" s="323">
        <f t="shared" si="189"/>
        <v>0</v>
      </c>
      <c r="O2793" s="323">
        <f t="shared" si="190"/>
        <v>0</v>
      </c>
      <c r="P2793" s="324" t="str">
        <f t="shared" si="188"/>
        <v/>
      </c>
    </row>
    <row r="2794" spans="1:16" x14ac:dyDescent="0.2">
      <c r="A2794" s="374" t="str">
        <f t="shared" si="191"/>
        <v/>
      </c>
      <c r="B2794" s="358"/>
      <c r="C2794" s="383"/>
      <c r="D2794" s="360"/>
      <c r="E2794" s="360"/>
      <c r="F2794" s="361"/>
      <c r="G2794" s="360"/>
      <c r="H2794" s="360"/>
      <c r="I2794" s="364"/>
      <c r="J2794" s="363"/>
      <c r="K2794" s="364"/>
      <c r="L2794" s="363"/>
      <c r="M2794" s="382"/>
      <c r="N2794" s="70">
        <f t="shared" si="189"/>
        <v>0</v>
      </c>
      <c r="O2794" s="70">
        <f t="shared" si="190"/>
        <v>0</v>
      </c>
      <c r="P2794" s="92" t="str">
        <f t="shared" si="188"/>
        <v/>
      </c>
    </row>
    <row r="2795" spans="1:16" x14ac:dyDescent="0.2">
      <c r="A2795" s="374" t="str">
        <f t="shared" si="191"/>
        <v/>
      </c>
      <c r="B2795" s="358"/>
      <c r="C2795" s="383"/>
      <c r="D2795" s="360"/>
      <c r="E2795" s="360"/>
      <c r="F2795" s="361"/>
      <c r="G2795" s="360"/>
      <c r="H2795" s="360"/>
      <c r="I2795" s="364"/>
      <c r="J2795" s="363"/>
      <c r="K2795" s="364"/>
      <c r="L2795" s="363"/>
      <c r="M2795" s="382"/>
      <c r="N2795" s="70">
        <f t="shared" si="189"/>
        <v>0</v>
      </c>
      <c r="O2795" s="70">
        <f t="shared" si="190"/>
        <v>0</v>
      </c>
      <c r="P2795" s="92" t="str">
        <f t="shared" si="188"/>
        <v/>
      </c>
    </row>
    <row r="2796" spans="1:16" x14ac:dyDescent="0.2">
      <c r="A2796" s="374" t="str">
        <f t="shared" si="191"/>
        <v/>
      </c>
      <c r="B2796" s="358"/>
      <c r="C2796" s="383"/>
      <c r="D2796" s="360"/>
      <c r="E2796" s="360"/>
      <c r="F2796" s="361"/>
      <c r="G2796" s="360"/>
      <c r="H2796" s="360"/>
      <c r="I2796" s="364"/>
      <c r="J2796" s="363"/>
      <c r="K2796" s="364"/>
      <c r="L2796" s="363"/>
      <c r="M2796" s="382"/>
      <c r="N2796" s="70">
        <f t="shared" si="189"/>
        <v>0</v>
      </c>
      <c r="O2796" s="70">
        <f t="shared" si="190"/>
        <v>0</v>
      </c>
      <c r="P2796" s="135" t="str">
        <f t="shared" ref="P2796:P2859" si="192">SUBSTITUTE(D2796," ","_")</f>
        <v/>
      </c>
    </row>
    <row r="2797" spans="1:16" x14ac:dyDescent="0.2">
      <c r="A2797" s="374" t="str">
        <f t="shared" si="191"/>
        <v/>
      </c>
      <c r="B2797" s="358"/>
      <c r="C2797" s="383"/>
      <c r="D2797" s="360"/>
      <c r="E2797" s="360"/>
      <c r="F2797" s="361"/>
      <c r="G2797" s="360"/>
      <c r="H2797" s="360"/>
      <c r="I2797" s="364"/>
      <c r="J2797" s="363"/>
      <c r="K2797" s="364"/>
      <c r="L2797" s="363"/>
      <c r="M2797" s="382"/>
      <c r="N2797" s="323">
        <f t="shared" ref="N2797:N2860" si="193">IF(B2797=0,0,IF(YEAR(B2797)=$O$1,MONTH(B2797)-$N$1+1,(YEAR(B2797)-$O$1)*12-$N$1+1+MONTH(B2797)))</f>
        <v>0</v>
      </c>
      <c r="O2797" s="323">
        <f t="shared" ref="O2797:O2860" si="194">IF(C2797=0,0,IF(YEAR(C2797)=$O$1,MONTH(C2797)-$N$1+1,(YEAR(C2797)-$O$1)*12-$N$1+1+MONTH(C2797)))</f>
        <v>0</v>
      </c>
      <c r="P2797" s="324" t="str">
        <f t="shared" si="192"/>
        <v/>
      </c>
    </row>
    <row r="2798" spans="1:16" x14ac:dyDescent="0.2">
      <c r="A2798" s="374" t="str">
        <f t="shared" si="191"/>
        <v/>
      </c>
      <c r="B2798" s="358"/>
      <c r="C2798" s="383"/>
      <c r="D2798" s="360"/>
      <c r="E2798" s="360"/>
      <c r="F2798" s="361"/>
      <c r="G2798" s="360"/>
      <c r="H2798" s="360"/>
      <c r="I2798" s="364"/>
      <c r="J2798" s="363"/>
      <c r="K2798" s="364"/>
      <c r="L2798" s="363"/>
      <c r="M2798" s="382"/>
      <c r="N2798" s="70">
        <f t="shared" si="193"/>
        <v>0</v>
      </c>
      <c r="O2798" s="70">
        <f t="shared" si="194"/>
        <v>0</v>
      </c>
      <c r="P2798" s="92" t="str">
        <f t="shared" si="192"/>
        <v/>
      </c>
    </row>
    <row r="2799" spans="1:16" x14ac:dyDescent="0.2">
      <c r="A2799" s="374" t="str">
        <f t="shared" si="191"/>
        <v/>
      </c>
      <c r="B2799" s="358"/>
      <c r="C2799" s="383"/>
      <c r="D2799" s="360"/>
      <c r="E2799" s="360"/>
      <c r="F2799" s="361"/>
      <c r="G2799" s="360"/>
      <c r="H2799" s="360"/>
      <c r="I2799" s="364"/>
      <c r="J2799" s="363"/>
      <c r="K2799" s="364"/>
      <c r="L2799" s="363"/>
      <c r="M2799" s="382"/>
      <c r="N2799" s="70">
        <f t="shared" si="193"/>
        <v>0</v>
      </c>
      <c r="O2799" s="70">
        <f t="shared" si="194"/>
        <v>0</v>
      </c>
      <c r="P2799" s="92" t="str">
        <f t="shared" si="192"/>
        <v/>
      </c>
    </row>
    <row r="2800" spans="1:16" x14ac:dyDescent="0.2">
      <c r="A2800" s="374" t="str">
        <f t="shared" si="191"/>
        <v/>
      </c>
      <c r="B2800" s="358"/>
      <c r="C2800" s="383"/>
      <c r="D2800" s="360"/>
      <c r="E2800" s="360"/>
      <c r="F2800" s="361"/>
      <c r="G2800" s="360"/>
      <c r="H2800" s="360"/>
      <c r="I2800" s="364"/>
      <c r="J2800" s="363"/>
      <c r="K2800" s="364"/>
      <c r="L2800" s="363"/>
      <c r="M2800" s="382"/>
      <c r="N2800" s="70">
        <f t="shared" si="193"/>
        <v>0</v>
      </c>
      <c r="O2800" s="70">
        <f t="shared" si="194"/>
        <v>0</v>
      </c>
      <c r="P2800" s="135" t="str">
        <f t="shared" si="192"/>
        <v/>
      </c>
    </row>
    <row r="2801" spans="1:16" x14ac:dyDescent="0.2">
      <c r="A2801" s="374" t="str">
        <f t="shared" si="191"/>
        <v/>
      </c>
      <c r="B2801" s="358"/>
      <c r="C2801" s="383"/>
      <c r="D2801" s="360"/>
      <c r="E2801" s="360"/>
      <c r="F2801" s="361"/>
      <c r="G2801" s="360"/>
      <c r="H2801" s="360"/>
      <c r="I2801" s="364"/>
      <c r="J2801" s="363"/>
      <c r="K2801" s="364"/>
      <c r="L2801" s="363"/>
      <c r="M2801" s="382"/>
      <c r="N2801" s="323">
        <f t="shared" si="193"/>
        <v>0</v>
      </c>
      <c r="O2801" s="323">
        <f t="shared" si="194"/>
        <v>0</v>
      </c>
      <c r="P2801" s="324" t="str">
        <f t="shared" si="192"/>
        <v/>
      </c>
    </row>
    <row r="2802" spans="1:16" x14ac:dyDescent="0.2">
      <c r="A2802" s="374" t="str">
        <f t="shared" si="191"/>
        <v/>
      </c>
      <c r="B2802" s="358"/>
      <c r="C2802" s="383"/>
      <c r="D2802" s="360"/>
      <c r="E2802" s="360"/>
      <c r="F2802" s="361"/>
      <c r="G2802" s="360"/>
      <c r="H2802" s="360"/>
      <c r="I2802" s="364"/>
      <c r="J2802" s="363"/>
      <c r="K2802" s="364"/>
      <c r="L2802" s="363"/>
      <c r="M2802" s="382"/>
      <c r="N2802" s="70">
        <f t="shared" si="193"/>
        <v>0</v>
      </c>
      <c r="O2802" s="70">
        <f t="shared" si="194"/>
        <v>0</v>
      </c>
      <c r="P2802" s="92" t="str">
        <f t="shared" si="192"/>
        <v/>
      </c>
    </row>
    <row r="2803" spans="1:16" x14ac:dyDescent="0.2">
      <c r="A2803" s="374" t="str">
        <f t="shared" si="191"/>
        <v/>
      </c>
      <c r="B2803" s="358"/>
      <c r="C2803" s="383"/>
      <c r="D2803" s="360"/>
      <c r="E2803" s="360"/>
      <c r="F2803" s="361"/>
      <c r="G2803" s="360"/>
      <c r="H2803" s="360"/>
      <c r="I2803" s="364"/>
      <c r="J2803" s="363"/>
      <c r="K2803" s="364"/>
      <c r="L2803" s="363"/>
      <c r="M2803" s="382"/>
      <c r="N2803" s="70">
        <f t="shared" si="193"/>
        <v>0</v>
      </c>
      <c r="O2803" s="70">
        <f t="shared" si="194"/>
        <v>0</v>
      </c>
      <c r="P2803" s="92" t="str">
        <f t="shared" si="192"/>
        <v/>
      </c>
    </row>
    <row r="2804" spans="1:16" x14ac:dyDescent="0.2">
      <c r="A2804" s="374" t="str">
        <f t="shared" si="191"/>
        <v/>
      </c>
      <c r="B2804" s="358"/>
      <c r="C2804" s="383"/>
      <c r="D2804" s="360"/>
      <c r="E2804" s="360"/>
      <c r="F2804" s="361"/>
      <c r="G2804" s="360"/>
      <c r="H2804" s="360"/>
      <c r="I2804" s="364"/>
      <c r="J2804" s="363"/>
      <c r="K2804" s="364"/>
      <c r="L2804" s="363"/>
      <c r="M2804" s="382"/>
      <c r="N2804" s="70">
        <f t="shared" si="193"/>
        <v>0</v>
      </c>
      <c r="O2804" s="70">
        <f t="shared" si="194"/>
        <v>0</v>
      </c>
      <c r="P2804" s="135" t="str">
        <f t="shared" si="192"/>
        <v/>
      </c>
    </row>
    <row r="2805" spans="1:16" x14ac:dyDescent="0.2">
      <c r="A2805" s="374" t="str">
        <f t="shared" si="191"/>
        <v/>
      </c>
      <c r="B2805" s="358"/>
      <c r="C2805" s="383"/>
      <c r="D2805" s="360"/>
      <c r="E2805" s="360"/>
      <c r="F2805" s="361"/>
      <c r="G2805" s="360"/>
      <c r="H2805" s="360"/>
      <c r="I2805" s="364"/>
      <c r="J2805" s="363"/>
      <c r="K2805" s="364"/>
      <c r="L2805" s="363"/>
      <c r="M2805" s="382"/>
      <c r="N2805" s="323">
        <f t="shared" si="193"/>
        <v>0</v>
      </c>
      <c r="O2805" s="323">
        <f t="shared" si="194"/>
        <v>0</v>
      </c>
      <c r="P2805" s="324" t="str">
        <f t="shared" si="192"/>
        <v/>
      </c>
    </row>
    <row r="2806" spans="1:16" x14ac:dyDescent="0.2">
      <c r="A2806" s="374" t="str">
        <f t="shared" si="191"/>
        <v/>
      </c>
      <c r="B2806" s="358"/>
      <c r="C2806" s="383"/>
      <c r="D2806" s="360"/>
      <c r="E2806" s="360"/>
      <c r="F2806" s="361"/>
      <c r="G2806" s="360"/>
      <c r="H2806" s="360"/>
      <c r="I2806" s="364"/>
      <c r="J2806" s="363"/>
      <c r="K2806" s="364"/>
      <c r="L2806" s="363"/>
      <c r="M2806" s="382"/>
      <c r="N2806" s="70">
        <f t="shared" si="193"/>
        <v>0</v>
      </c>
      <c r="O2806" s="70">
        <f t="shared" si="194"/>
        <v>0</v>
      </c>
      <c r="P2806" s="92" t="str">
        <f t="shared" si="192"/>
        <v/>
      </c>
    </row>
    <row r="2807" spans="1:16" x14ac:dyDescent="0.2">
      <c r="A2807" s="374" t="str">
        <f t="shared" si="191"/>
        <v/>
      </c>
      <c r="B2807" s="358"/>
      <c r="C2807" s="383"/>
      <c r="D2807" s="360"/>
      <c r="E2807" s="360"/>
      <c r="F2807" s="361"/>
      <c r="G2807" s="360"/>
      <c r="H2807" s="360"/>
      <c r="I2807" s="364"/>
      <c r="J2807" s="363"/>
      <c r="K2807" s="364"/>
      <c r="L2807" s="363"/>
      <c r="M2807" s="382"/>
      <c r="N2807" s="70">
        <f t="shared" si="193"/>
        <v>0</v>
      </c>
      <c r="O2807" s="70">
        <f t="shared" si="194"/>
        <v>0</v>
      </c>
      <c r="P2807" s="92" t="str">
        <f t="shared" si="192"/>
        <v/>
      </c>
    </row>
    <row r="2808" spans="1:16" x14ac:dyDescent="0.2">
      <c r="A2808" s="374" t="str">
        <f t="shared" si="191"/>
        <v/>
      </c>
      <c r="B2808" s="358"/>
      <c r="C2808" s="383"/>
      <c r="D2808" s="360"/>
      <c r="E2808" s="360"/>
      <c r="F2808" s="361"/>
      <c r="G2808" s="360"/>
      <c r="H2808" s="360"/>
      <c r="I2808" s="364"/>
      <c r="J2808" s="363"/>
      <c r="K2808" s="364"/>
      <c r="L2808" s="363"/>
      <c r="M2808" s="382"/>
      <c r="N2808" s="70">
        <f t="shared" si="193"/>
        <v>0</v>
      </c>
      <c r="O2808" s="70">
        <f t="shared" si="194"/>
        <v>0</v>
      </c>
      <c r="P2808" s="135" t="str">
        <f t="shared" si="192"/>
        <v/>
      </c>
    </row>
    <row r="2809" spans="1:16" x14ac:dyDescent="0.2">
      <c r="A2809" s="374" t="str">
        <f t="shared" si="191"/>
        <v/>
      </c>
      <c r="B2809" s="358"/>
      <c r="C2809" s="383"/>
      <c r="D2809" s="360"/>
      <c r="E2809" s="360"/>
      <c r="F2809" s="361"/>
      <c r="G2809" s="360"/>
      <c r="H2809" s="360"/>
      <c r="I2809" s="364"/>
      <c r="J2809" s="363"/>
      <c r="K2809" s="364"/>
      <c r="L2809" s="363"/>
      <c r="M2809" s="382"/>
      <c r="N2809" s="323">
        <f t="shared" si="193"/>
        <v>0</v>
      </c>
      <c r="O2809" s="323">
        <f t="shared" si="194"/>
        <v>0</v>
      </c>
      <c r="P2809" s="324" t="str">
        <f t="shared" si="192"/>
        <v/>
      </c>
    </row>
    <row r="2810" spans="1:16" x14ac:dyDescent="0.2">
      <c r="A2810" s="374" t="str">
        <f t="shared" si="191"/>
        <v/>
      </c>
      <c r="B2810" s="358"/>
      <c r="C2810" s="383"/>
      <c r="D2810" s="360"/>
      <c r="E2810" s="360"/>
      <c r="F2810" s="361"/>
      <c r="G2810" s="360"/>
      <c r="H2810" s="360"/>
      <c r="I2810" s="364"/>
      <c r="J2810" s="363"/>
      <c r="K2810" s="364"/>
      <c r="L2810" s="363"/>
      <c r="M2810" s="382"/>
      <c r="N2810" s="70">
        <f t="shared" si="193"/>
        <v>0</v>
      </c>
      <c r="O2810" s="70">
        <f t="shared" si="194"/>
        <v>0</v>
      </c>
      <c r="P2810" s="92" t="str">
        <f t="shared" si="192"/>
        <v/>
      </c>
    </row>
    <row r="2811" spans="1:16" x14ac:dyDescent="0.2">
      <c r="A2811" s="374" t="str">
        <f t="shared" si="191"/>
        <v/>
      </c>
      <c r="B2811" s="358"/>
      <c r="C2811" s="383"/>
      <c r="D2811" s="360"/>
      <c r="E2811" s="360"/>
      <c r="F2811" s="361"/>
      <c r="G2811" s="360"/>
      <c r="H2811" s="360"/>
      <c r="I2811" s="364"/>
      <c r="J2811" s="363"/>
      <c r="K2811" s="364"/>
      <c r="L2811" s="363"/>
      <c r="M2811" s="382"/>
      <c r="N2811" s="70">
        <f t="shared" si="193"/>
        <v>0</v>
      </c>
      <c r="O2811" s="70">
        <f t="shared" si="194"/>
        <v>0</v>
      </c>
      <c r="P2811" s="92" t="str">
        <f t="shared" si="192"/>
        <v/>
      </c>
    </row>
    <row r="2812" spans="1:16" x14ac:dyDescent="0.2">
      <c r="A2812" s="374" t="str">
        <f t="shared" si="191"/>
        <v/>
      </c>
      <c r="B2812" s="358"/>
      <c r="C2812" s="383"/>
      <c r="D2812" s="360"/>
      <c r="E2812" s="360"/>
      <c r="F2812" s="361"/>
      <c r="G2812" s="360"/>
      <c r="H2812" s="360"/>
      <c r="I2812" s="364"/>
      <c r="J2812" s="363"/>
      <c r="K2812" s="364"/>
      <c r="L2812" s="363"/>
      <c r="M2812" s="382"/>
      <c r="N2812" s="70">
        <f t="shared" si="193"/>
        <v>0</v>
      </c>
      <c r="O2812" s="70">
        <f t="shared" si="194"/>
        <v>0</v>
      </c>
      <c r="P2812" s="135" t="str">
        <f t="shared" si="192"/>
        <v/>
      </c>
    </row>
    <row r="2813" spans="1:16" x14ac:dyDescent="0.2">
      <c r="A2813" s="374" t="str">
        <f t="shared" si="191"/>
        <v/>
      </c>
      <c r="B2813" s="358"/>
      <c r="C2813" s="383"/>
      <c r="D2813" s="360"/>
      <c r="E2813" s="360"/>
      <c r="F2813" s="361"/>
      <c r="G2813" s="360"/>
      <c r="H2813" s="360"/>
      <c r="I2813" s="364"/>
      <c r="J2813" s="363"/>
      <c r="K2813" s="364"/>
      <c r="L2813" s="363"/>
      <c r="M2813" s="382"/>
      <c r="N2813" s="323">
        <f t="shared" si="193"/>
        <v>0</v>
      </c>
      <c r="O2813" s="323">
        <f t="shared" si="194"/>
        <v>0</v>
      </c>
      <c r="P2813" s="324" t="str">
        <f t="shared" si="192"/>
        <v/>
      </c>
    </row>
    <row r="2814" spans="1:16" x14ac:dyDescent="0.2">
      <c r="A2814" s="374" t="str">
        <f t="shared" si="191"/>
        <v/>
      </c>
      <c r="B2814" s="358"/>
      <c r="C2814" s="383"/>
      <c r="D2814" s="360"/>
      <c r="E2814" s="360"/>
      <c r="F2814" s="361"/>
      <c r="G2814" s="360"/>
      <c r="H2814" s="360"/>
      <c r="I2814" s="364"/>
      <c r="J2814" s="363"/>
      <c r="K2814" s="364"/>
      <c r="L2814" s="363"/>
      <c r="M2814" s="382"/>
      <c r="N2814" s="70">
        <f t="shared" si="193"/>
        <v>0</v>
      </c>
      <c r="O2814" s="70">
        <f t="shared" si="194"/>
        <v>0</v>
      </c>
      <c r="P2814" s="92" t="str">
        <f t="shared" si="192"/>
        <v/>
      </c>
    </row>
    <row r="2815" spans="1:16" x14ac:dyDescent="0.2">
      <c r="A2815" s="374" t="str">
        <f t="shared" si="191"/>
        <v/>
      </c>
      <c r="B2815" s="358"/>
      <c r="C2815" s="383"/>
      <c r="D2815" s="360"/>
      <c r="E2815" s="360"/>
      <c r="F2815" s="361"/>
      <c r="G2815" s="360"/>
      <c r="H2815" s="360"/>
      <c r="I2815" s="364"/>
      <c r="J2815" s="363"/>
      <c r="K2815" s="364"/>
      <c r="L2815" s="363"/>
      <c r="M2815" s="382"/>
      <c r="N2815" s="70">
        <f t="shared" si="193"/>
        <v>0</v>
      </c>
      <c r="O2815" s="70">
        <f t="shared" si="194"/>
        <v>0</v>
      </c>
      <c r="P2815" s="92" t="str">
        <f t="shared" si="192"/>
        <v/>
      </c>
    </row>
    <row r="2816" spans="1:16" x14ac:dyDescent="0.2">
      <c r="A2816" s="374" t="str">
        <f t="shared" si="191"/>
        <v/>
      </c>
      <c r="B2816" s="358"/>
      <c r="C2816" s="383"/>
      <c r="D2816" s="360"/>
      <c r="E2816" s="360"/>
      <c r="F2816" s="361"/>
      <c r="G2816" s="360"/>
      <c r="H2816" s="360"/>
      <c r="I2816" s="364"/>
      <c r="J2816" s="363"/>
      <c r="K2816" s="364"/>
      <c r="L2816" s="363"/>
      <c r="M2816" s="382"/>
      <c r="N2816" s="70">
        <f t="shared" si="193"/>
        <v>0</v>
      </c>
      <c r="O2816" s="70">
        <f t="shared" si="194"/>
        <v>0</v>
      </c>
      <c r="P2816" s="135" t="str">
        <f t="shared" si="192"/>
        <v/>
      </c>
    </row>
    <row r="2817" spans="1:16" x14ac:dyDescent="0.2">
      <c r="A2817" s="374" t="str">
        <f t="shared" si="191"/>
        <v/>
      </c>
      <c r="B2817" s="358"/>
      <c r="C2817" s="383"/>
      <c r="D2817" s="360"/>
      <c r="E2817" s="360"/>
      <c r="F2817" s="361"/>
      <c r="G2817" s="360"/>
      <c r="H2817" s="360"/>
      <c r="I2817" s="364"/>
      <c r="J2817" s="363"/>
      <c r="K2817" s="364"/>
      <c r="L2817" s="363"/>
      <c r="M2817" s="382"/>
      <c r="N2817" s="323">
        <f t="shared" si="193"/>
        <v>0</v>
      </c>
      <c r="O2817" s="323">
        <f t="shared" si="194"/>
        <v>0</v>
      </c>
      <c r="P2817" s="324" t="str">
        <f t="shared" si="192"/>
        <v/>
      </c>
    </row>
    <row r="2818" spans="1:16" x14ac:dyDescent="0.2">
      <c r="A2818" s="374" t="str">
        <f t="shared" si="191"/>
        <v/>
      </c>
      <c r="B2818" s="358"/>
      <c r="C2818" s="383"/>
      <c r="D2818" s="360"/>
      <c r="E2818" s="360"/>
      <c r="F2818" s="361"/>
      <c r="G2818" s="360"/>
      <c r="H2818" s="360"/>
      <c r="I2818" s="364"/>
      <c r="J2818" s="363"/>
      <c r="K2818" s="364"/>
      <c r="L2818" s="363"/>
      <c r="M2818" s="382"/>
      <c r="N2818" s="70">
        <f t="shared" si="193"/>
        <v>0</v>
      </c>
      <c r="O2818" s="70">
        <f t="shared" si="194"/>
        <v>0</v>
      </c>
      <c r="P2818" s="92" t="str">
        <f t="shared" si="192"/>
        <v/>
      </c>
    </row>
    <row r="2819" spans="1:16" x14ac:dyDescent="0.2">
      <c r="A2819" s="374" t="str">
        <f t="shared" si="191"/>
        <v/>
      </c>
      <c r="B2819" s="358"/>
      <c r="C2819" s="383"/>
      <c r="D2819" s="360"/>
      <c r="E2819" s="360"/>
      <c r="F2819" s="361"/>
      <c r="G2819" s="360"/>
      <c r="H2819" s="360"/>
      <c r="I2819" s="364"/>
      <c r="J2819" s="363"/>
      <c r="K2819" s="364"/>
      <c r="L2819" s="363"/>
      <c r="M2819" s="382"/>
      <c r="N2819" s="70">
        <f t="shared" si="193"/>
        <v>0</v>
      </c>
      <c r="O2819" s="70">
        <f t="shared" si="194"/>
        <v>0</v>
      </c>
      <c r="P2819" s="92" t="str">
        <f t="shared" si="192"/>
        <v/>
      </c>
    </row>
    <row r="2820" spans="1:16" x14ac:dyDescent="0.2">
      <c r="A2820" s="374" t="str">
        <f t="shared" si="191"/>
        <v/>
      </c>
      <c r="B2820" s="358"/>
      <c r="C2820" s="383"/>
      <c r="D2820" s="360"/>
      <c r="E2820" s="360"/>
      <c r="F2820" s="361"/>
      <c r="G2820" s="360"/>
      <c r="H2820" s="360"/>
      <c r="I2820" s="364"/>
      <c r="J2820" s="363"/>
      <c r="K2820" s="364"/>
      <c r="L2820" s="363"/>
      <c r="M2820" s="382"/>
      <c r="N2820" s="70">
        <f t="shared" si="193"/>
        <v>0</v>
      </c>
      <c r="O2820" s="70">
        <f t="shared" si="194"/>
        <v>0</v>
      </c>
      <c r="P2820" s="135" t="str">
        <f t="shared" si="192"/>
        <v/>
      </c>
    </row>
    <row r="2821" spans="1:16" x14ac:dyDescent="0.2">
      <c r="A2821" s="374" t="str">
        <f t="shared" si="191"/>
        <v/>
      </c>
      <c r="B2821" s="358"/>
      <c r="C2821" s="383"/>
      <c r="D2821" s="360"/>
      <c r="E2821" s="360"/>
      <c r="F2821" s="361"/>
      <c r="G2821" s="360"/>
      <c r="H2821" s="360"/>
      <c r="I2821" s="364"/>
      <c r="J2821" s="363"/>
      <c r="K2821" s="364"/>
      <c r="L2821" s="363"/>
      <c r="M2821" s="382"/>
      <c r="N2821" s="323">
        <f t="shared" si="193"/>
        <v>0</v>
      </c>
      <c r="O2821" s="323">
        <f t="shared" si="194"/>
        <v>0</v>
      </c>
      <c r="P2821" s="324" t="str">
        <f t="shared" si="192"/>
        <v/>
      </c>
    </row>
    <row r="2822" spans="1:16" x14ac:dyDescent="0.2">
      <c r="A2822" s="374" t="str">
        <f t="shared" si="191"/>
        <v/>
      </c>
      <c r="B2822" s="358"/>
      <c r="C2822" s="383"/>
      <c r="D2822" s="360"/>
      <c r="E2822" s="360"/>
      <c r="F2822" s="361"/>
      <c r="G2822" s="360"/>
      <c r="H2822" s="360"/>
      <c r="I2822" s="364"/>
      <c r="J2822" s="363"/>
      <c r="K2822" s="364"/>
      <c r="L2822" s="363"/>
      <c r="M2822" s="382"/>
      <c r="N2822" s="70">
        <f t="shared" si="193"/>
        <v>0</v>
      </c>
      <c r="O2822" s="70">
        <f t="shared" si="194"/>
        <v>0</v>
      </c>
      <c r="P2822" s="92" t="str">
        <f t="shared" si="192"/>
        <v/>
      </c>
    </row>
    <row r="2823" spans="1:16" x14ac:dyDescent="0.2">
      <c r="A2823" s="374" t="str">
        <f t="shared" si="191"/>
        <v/>
      </c>
      <c r="B2823" s="358"/>
      <c r="C2823" s="383"/>
      <c r="D2823" s="360"/>
      <c r="E2823" s="360"/>
      <c r="F2823" s="361"/>
      <c r="G2823" s="360"/>
      <c r="H2823" s="360"/>
      <c r="I2823" s="364"/>
      <c r="J2823" s="363"/>
      <c r="K2823" s="364"/>
      <c r="L2823" s="363"/>
      <c r="M2823" s="382"/>
      <c r="N2823" s="70">
        <f t="shared" si="193"/>
        <v>0</v>
      </c>
      <c r="O2823" s="70">
        <f t="shared" si="194"/>
        <v>0</v>
      </c>
      <c r="P2823" s="92" t="str">
        <f t="shared" si="192"/>
        <v/>
      </c>
    </row>
    <row r="2824" spans="1:16" x14ac:dyDescent="0.2">
      <c r="A2824" s="374" t="str">
        <f t="shared" si="191"/>
        <v/>
      </c>
      <c r="B2824" s="358"/>
      <c r="C2824" s="383"/>
      <c r="D2824" s="360"/>
      <c r="E2824" s="360"/>
      <c r="F2824" s="361"/>
      <c r="G2824" s="360"/>
      <c r="H2824" s="360"/>
      <c r="I2824" s="364"/>
      <c r="J2824" s="363"/>
      <c r="K2824" s="364"/>
      <c r="L2824" s="363"/>
      <c r="M2824" s="382"/>
      <c r="N2824" s="70">
        <f t="shared" si="193"/>
        <v>0</v>
      </c>
      <c r="O2824" s="70">
        <f t="shared" si="194"/>
        <v>0</v>
      </c>
      <c r="P2824" s="135" t="str">
        <f t="shared" si="192"/>
        <v/>
      </c>
    </row>
    <row r="2825" spans="1:16" x14ac:dyDescent="0.2">
      <c r="A2825" s="374" t="str">
        <f t="shared" si="191"/>
        <v/>
      </c>
      <c r="B2825" s="358"/>
      <c r="C2825" s="383"/>
      <c r="D2825" s="360"/>
      <c r="E2825" s="360"/>
      <c r="F2825" s="361"/>
      <c r="G2825" s="360"/>
      <c r="H2825" s="360"/>
      <c r="I2825" s="364"/>
      <c r="J2825" s="363"/>
      <c r="K2825" s="364"/>
      <c r="L2825" s="363"/>
      <c r="M2825" s="382"/>
      <c r="N2825" s="323">
        <f t="shared" si="193"/>
        <v>0</v>
      </c>
      <c r="O2825" s="323">
        <f t="shared" si="194"/>
        <v>0</v>
      </c>
      <c r="P2825" s="324" t="str">
        <f t="shared" si="192"/>
        <v/>
      </c>
    </row>
    <row r="2826" spans="1:16" x14ac:dyDescent="0.2">
      <c r="A2826" s="374" t="str">
        <f t="shared" si="191"/>
        <v/>
      </c>
      <c r="B2826" s="358"/>
      <c r="C2826" s="383"/>
      <c r="D2826" s="360"/>
      <c r="E2826" s="360"/>
      <c r="F2826" s="361"/>
      <c r="G2826" s="360"/>
      <c r="H2826" s="360"/>
      <c r="I2826" s="364"/>
      <c r="J2826" s="363"/>
      <c r="K2826" s="364"/>
      <c r="L2826" s="363"/>
      <c r="M2826" s="382"/>
      <c r="N2826" s="70">
        <f t="shared" si="193"/>
        <v>0</v>
      </c>
      <c r="O2826" s="70">
        <f t="shared" si="194"/>
        <v>0</v>
      </c>
      <c r="P2826" s="92" t="str">
        <f t="shared" si="192"/>
        <v/>
      </c>
    </row>
    <row r="2827" spans="1:16" x14ac:dyDescent="0.2">
      <c r="A2827" s="374" t="str">
        <f t="shared" si="191"/>
        <v/>
      </c>
      <c r="B2827" s="358"/>
      <c r="C2827" s="383"/>
      <c r="D2827" s="360"/>
      <c r="E2827" s="360"/>
      <c r="F2827" s="361"/>
      <c r="G2827" s="360"/>
      <c r="H2827" s="360"/>
      <c r="I2827" s="364"/>
      <c r="J2827" s="363"/>
      <c r="K2827" s="364"/>
      <c r="L2827" s="363"/>
      <c r="M2827" s="382"/>
      <c r="N2827" s="70">
        <f t="shared" si="193"/>
        <v>0</v>
      </c>
      <c r="O2827" s="70">
        <f t="shared" si="194"/>
        <v>0</v>
      </c>
      <c r="P2827" s="92" t="str">
        <f t="shared" si="192"/>
        <v/>
      </c>
    </row>
    <row r="2828" spans="1:16" x14ac:dyDescent="0.2">
      <c r="A2828" s="374" t="str">
        <f t="shared" si="191"/>
        <v/>
      </c>
      <c r="B2828" s="358"/>
      <c r="C2828" s="383"/>
      <c r="D2828" s="360"/>
      <c r="E2828" s="360"/>
      <c r="F2828" s="361"/>
      <c r="G2828" s="360"/>
      <c r="H2828" s="360"/>
      <c r="I2828" s="364"/>
      <c r="J2828" s="363"/>
      <c r="K2828" s="364"/>
      <c r="L2828" s="363"/>
      <c r="M2828" s="382"/>
      <c r="N2828" s="70">
        <f t="shared" si="193"/>
        <v>0</v>
      </c>
      <c r="O2828" s="70">
        <f t="shared" si="194"/>
        <v>0</v>
      </c>
      <c r="P2828" s="135" t="str">
        <f t="shared" si="192"/>
        <v/>
      </c>
    </row>
    <row r="2829" spans="1:16" x14ac:dyDescent="0.2">
      <c r="A2829" s="374" t="str">
        <f t="shared" si="191"/>
        <v/>
      </c>
      <c r="B2829" s="358"/>
      <c r="C2829" s="383"/>
      <c r="D2829" s="360"/>
      <c r="E2829" s="360"/>
      <c r="F2829" s="361"/>
      <c r="G2829" s="360"/>
      <c r="H2829" s="360"/>
      <c r="I2829" s="364"/>
      <c r="J2829" s="363"/>
      <c r="K2829" s="364"/>
      <c r="L2829" s="363"/>
      <c r="M2829" s="382"/>
      <c r="N2829" s="323">
        <f t="shared" si="193"/>
        <v>0</v>
      </c>
      <c r="O2829" s="323">
        <f t="shared" si="194"/>
        <v>0</v>
      </c>
      <c r="P2829" s="324" t="str">
        <f t="shared" si="192"/>
        <v/>
      </c>
    </row>
    <row r="2830" spans="1:16" x14ac:dyDescent="0.2">
      <c r="A2830" s="374" t="str">
        <f t="shared" si="191"/>
        <v/>
      </c>
      <c r="B2830" s="358"/>
      <c r="C2830" s="383"/>
      <c r="D2830" s="360"/>
      <c r="E2830" s="360"/>
      <c r="F2830" s="361"/>
      <c r="G2830" s="360"/>
      <c r="H2830" s="360"/>
      <c r="I2830" s="364"/>
      <c r="J2830" s="363"/>
      <c r="K2830" s="364"/>
      <c r="L2830" s="363"/>
      <c r="M2830" s="382"/>
      <c r="N2830" s="70">
        <f t="shared" si="193"/>
        <v>0</v>
      </c>
      <c r="O2830" s="70">
        <f t="shared" si="194"/>
        <v>0</v>
      </c>
      <c r="P2830" s="92" t="str">
        <f t="shared" si="192"/>
        <v/>
      </c>
    </row>
    <row r="2831" spans="1:16" x14ac:dyDescent="0.2">
      <c r="A2831" s="374" t="str">
        <f t="shared" si="191"/>
        <v/>
      </c>
      <c r="B2831" s="358"/>
      <c r="C2831" s="383"/>
      <c r="D2831" s="360"/>
      <c r="E2831" s="360"/>
      <c r="F2831" s="361"/>
      <c r="G2831" s="360"/>
      <c r="H2831" s="360"/>
      <c r="I2831" s="364"/>
      <c r="J2831" s="363"/>
      <c r="K2831" s="364"/>
      <c r="L2831" s="363"/>
      <c r="M2831" s="382"/>
      <c r="N2831" s="70">
        <f t="shared" si="193"/>
        <v>0</v>
      </c>
      <c r="O2831" s="70">
        <f t="shared" si="194"/>
        <v>0</v>
      </c>
      <c r="P2831" s="92" t="str">
        <f t="shared" si="192"/>
        <v/>
      </c>
    </row>
    <row r="2832" spans="1:16" x14ac:dyDescent="0.2">
      <c r="A2832" s="374" t="str">
        <f t="shared" si="191"/>
        <v/>
      </c>
      <c r="B2832" s="358"/>
      <c r="C2832" s="383"/>
      <c r="D2832" s="360"/>
      <c r="E2832" s="360"/>
      <c r="F2832" s="361"/>
      <c r="G2832" s="360"/>
      <c r="H2832" s="360"/>
      <c r="I2832" s="364"/>
      <c r="J2832" s="363"/>
      <c r="K2832" s="364"/>
      <c r="L2832" s="363"/>
      <c r="M2832" s="382"/>
      <c r="N2832" s="70">
        <f t="shared" si="193"/>
        <v>0</v>
      </c>
      <c r="O2832" s="70">
        <f t="shared" si="194"/>
        <v>0</v>
      </c>
      <c r="P2832" s="135" t="str">
        <f t="shared" si="192"/>
        <v/>
      </c>
    </row>
    <row r="2833" spans="1:16" x14ac:dyDescent="0.2">
      <c r="A2833" s="374" t="str">
        <f t="shared" si="191"/>
        <v/>
      </c>
      <c r="B2833" s="358"/>
      <c r="C2833" s="383"/>
      <c r="D2833" s="360"/>
      <c r="E2833" s="360"/>
      <c r="F2833" s="361"/>
      <c r="G2833" s="360"/>
      <c r="H2833" s="360"/>
      <c r="I2833" s="364"/>
      <c r="J2833" s="363"/>
      <c r="K2833" s="364"/>
      <c r="L2833" s="363"/>
      <c r="M2833" s="382"/>
      <c r="N2833" s="323">
        <f t="shared" si="193"/>
        <v>0</v>
      </c>
      <c r="O2833" s="323">
        <f t="shared" si="194"/>
        <v>0</v>
      </c>
      <c r="P2833" s="324" t="str">
        <f t="shared" si="192"/>
        <v/>
      </c>
    </row>
    <row r="2834" spans="1:16" x14ac:dyDescent="0.2">
      <c r="A2834" s="374" t="str">
        <f t="shared" si="191"/>
        <v/>
      </c>
      <c r="B2834" s="358"/>
      <c r="C2834" s="383"/>
      <c r="D2834" s="360"/>
      <c r="E2834" s="360"/>
      <c r="F2834" s="361"/>
      <c r="G2834" s="360"/>
      <c r="H2834" s="360"/>
      <c r="I2834" s="364"/>
      <c r="J2834" s="363"/>
      <c r="K2834" s="364"/>
      <c r="L2834" s="363"/>
      <c r="M2834" s="382"/>
      <c r="N2834" s="70">
        <f t="shared" si="193"/>
        <v>0</v>
      </c>
      <c r="O2834" s="70">
        <f t="shared" si="194"/>
        <v>0</v>
      </c>
      <c r="P2834" s="92" t="str">
        <f t="shared" si="192"/>
        <v/>
      </c>
    </row>
    <row r="2835" spans="1:16" x14ac:dyDescent="0.2">
      <c r="A2835" s="374" t="str">
        <f t="shared" si="191"/>
        <v/>
      </c>
      <c r="B2835" s="358"/>
      <c r="C2835" s="383"/>
      <c r="D2835" s="360"/>
      <c r="E2835" s="360"/>
      <c r="F2835" s="361"/>
      <c r="G2835" s="360"/>
      <c r="H2835" s="360"/>
      <c r="I2835" s="364"/>
      <c r="J2835" s="363"/>
      <c r="K2835" s="364"/>
      <c r="L2835" s="363"/>
      <c r="M2835" s="382"/>
      <c r="N2835" s="70">
        <f t="shared" si="193"/>
        <v>0</v>
      </c>
      <c r="O2835" s="70">
        <f t="shared" si="194"/>
        <v>0</v>
      </c>
      <c r="P2835" s="92" t="str">
        <f t="shared" si="192"/>
        <v/>
      </c>
    </row>
    <row r="2836" spans="1:16" x14ac:dyDescent="0.2">
      <c r="A2836" s="374" t="str">
        <f t="shared" si="191"/>
        <v/>
      </c>
      <c r="B2836" s="358"/>
      <c r="C2836" s="383"/>
      <c r="D2836" s="360"/>
      <c r="E2836" s="360"/>
      <c r="F2836" s="361"/>
      <c r="G2836" s="360"/>
      <c r="H2836" s="360"/>
      <c r="I2836" s="364"/>
      <c r="J2836" s="363"/>
      <c r="K2836" s="364"/>
      <c r="L2836" s="363"/>
      <c r="M2836" s="382"/>
      <c r="N2836" s="70">
        <f t="shared" si="193"/>
        <v>0</v>
      </c>
      <c r="O2836" s="70">
        <f t="shared" si="194"/>
        <v>0</v>
      </c>
      <c r="P2836" s="135" t="str">
        <f t="shared" si="192"/>
        <v/>
      </c>
    </row>
    <row r="2837" spans="1:16" x14ac:dyDescent="0.2">
      <c r="A2837" s="374" t="str">
        <f t="shared" si="191"/>
        <v/>
      </c>
      <c r="B2837" s="358"/>
      <c r="C2837" s="383"/>
      <c r="D2837" s="360"/>
      <c r="E2837" s="360"/>
      <c r="F2837" s="361"/>
      <c r="G2837" s="360"/>
      <c r="H2837" s="360"/>
      <c r="I2837" s="364"/>
      <c r="J2837" s="363"/>
      <c r="K2837" s="364"/>
      <c r="L2837" s="363"/>
      <c r="M2837" s="382"/>
      <c r="N2837" s="323">
        <f t="shared" si="193"/>
        <v>0</v>
      </c>
      <c r="O2837" s="323">
        <f t="shared" si="194"/>
        <v>0</v>
      </c>
      <c r="P2837" s="324" t="str">
        <f t="shared" si="192"/>
        <v/>
      </c>
    </row>
    <row r="2838" spans="1:16" x14ac:dyDescent="0.2">
      <c r="A2838" s="374" t="str">
        <f t="shared" si="191"/>
        <v/>
      </c>
      <c r="B2838" s="358"/>
      <c r="C2838" s="383"/>
      <c r="D2838" s="360"/>
      <c r="E2838" s="360"/>
      <c r="F2838" s="361"/>
      <c r="G2838" s="360"/>
      <c r="H2838" s="360"/>
      <c r="I2838" s="364"/>
      <c r="J2838" s="363"/>
      <c r="K2838" s="364"/>
      <c r="L2838" s="363"/>
      <c r="M2838" s="382"/>
      <c r="N2838" s="70">
        <f t="shared" si="193"/>
        <v>0</v>
      </c>
      <c r="O2838" s="70">
        <f t="shared" si="194"/>
        <v>0</v>
      </c>
      <c r="P2838" s="92" t="str">
        <f t="shared" si="192"/>
        <v/>
      </c>
    </row>
    <row r="2839" spans="1:16" x14ac:dyDescent="0.2">
      <c r="A2839" s="374" t="str">
        <f t="shared" si="191"/>
        <v/>
      </c>
      <c r="B2839" s="358"/>
      <c r="C2839" s="383"/>
      <c r="D2839" s="360"/>
      <c r="E2839" s="360"/>
      <c r="F2839" s="361"/>
      <c r="G2839" s="360"/>
      <c r="H2839" s="360"/>
      <c r="I2839" s="364"/>
      <c r="J2839" s="363"/>
      <c r="K2839" s="364"/>
      <c r="L2839" s="363"/>
      <c r="M2839" s="382"/>
      <c r="N2839" s="70">
        <f t="shared" si="193"/>
        <v>0</v>
      </c>
      <c r="O2839" s="70">
        <f t="shared" si="194"/>
        <v>0</v>
      </c>
      <c r="P2839" s="92" t="str">
        <f t="shared" si="192"/>
        <v/>
      </c>
    </row>
    <row r="2840" spans="1:16" x14ac:dyDescent="0.2">
      <c r="A2840" s="374" t="str">
        <f t="shared" si="191"/>
        <v/>
      </c>
      <c r="B2840" s="358"/>
      <c r="C2840" s="383"/>
      <c r="D2840" s="360"/>
      <c r="E2840" s="360"/>
      <c r="F2840" s="361"/>
      <c r="G2840" s="360"/>
      <c r="H2840" s="360"/>
      <c r="I2840" s="364"/>
      <c r="J2840" s="363"/>
      <c r="K2840" s="364"/>
      <c r="L2840" s="363"/>
      <c r="M2840" s="382"/>
      <c r="N2840" s="70">
        <f t="shared" si="193"/>
        <v>0</v>
      </c>
      <c r="O2840" s="70">
        <f t="shared" si="194"/>
        <v>0</v>
      </c>
      <c r="P2840" s="135" t="str">
        <f t="shared" si="192"/>
        <v/>
      </c>
    </row>
    <row r="2841" spans="1:16" x14ac:dyDescent="0.2">
      <c r="A2841" s="374" t="str">
        <f t="shared" si="191"/>
        <v/>
      </c>
      <c r="B2841" s="358"/>
      <c r="C2841" s="383"/>
      <c r="D2841" s="360"/>
      <c r="E2841" s="360"/>
      <c r="F2841" s="361"/>
      <c r="G2841" s="360"/>
      <c r="H2841" s="360"/>
      <c r="I2841" s="364"/>
      <c r="J2841" s="363"/>
      <c r="K2841" s="364"/>
      <c r="L2841" s="363"/>
      <c r="M2841" s="382"/>
      <c r="N2841" s="323">
        <f t="shared" si="193"/>
        <v>0</v>
      </c>
      <c r="O2841" s="323">
        <f t="shared" si="194"/>
        <v>0</v>
      </c>
      <c r="P2841" s="324" t="str">
        <f t="shared" si="192"/>
        <v/>
      </c>
    </row>
    <row r="2842" spans="1:16" x14ac:dyDescent="0.2">
      <c r="A2842" s="374" t="str">
        <f t="shared" si="191"/>
        <v/>
      </c>
      <c r="B2842" s="358"/>
      <c r="C2842" s="383"/>
      <c r="D2842" s="360"/>
      <c r="E2842" s="360"/>
      <c r="F2842" s="361"/>
      <c r="G2842" s="360"/>
      <c r="H2842" s="360"/>
      <c r="I2842" s="364"/>
      <c r="J2842" s="363"/>
      <c r="K2842" s="364"/>
      <c r="L2842" s="363"/>
      <c r="M2842" s="382"/>
      <c r="N2842" s="70">
        <f t="shared" si="193"/>
        <v>0</v>
      </c>
      <c r="O2842" s="70">
        <f t="shared" si="194"/>
        <v>0</v>
      </c>
      <c r="P2842" s="92" t="str">
        <f t="shared" si="192"/>
        <v/>
      </c>
    </row>
    <row r="2843" spans="1:16" x14ac:dyDescent="0.2">
      <c r="A2843" s="374" t="str">
        <f t="shared" si="191"/>
        <v/>
      </c>
      <c r="B2843" s="358"/>
      <c r="C2843" s="383"/>
      <c r="D2843" s="360"/>
      <c r="E2843" s="360"/>
      <c r="F2843" s="361"/>
      <c r="G2843" s="360"/>
      <c r="H2843" s="360"/>
      <c r="I2843" s="364"/>
      <c r="J2843" s="363"/>
      <c r="K2843" s="364"/>
      <c r="L2843" s="363"/>
      <c r="M2843" s="382"/>
      <c r="N2843" s="70">
        <f t="shared" si="193"/>
        <v>0</v>
      </c>
      <c r="O2843" s="70">
        <f t="shared" si="194"/>
        <v>0</v>
      </c>
      <c r="P2843" s="92" t="str">
        <f t="shared" si="192"/>
        <v/>
      </c>
    </row>
    <row r="2844" spans="1:16" x14ac:dyDescent="0.2">
      <c r="A2844" s="374" t="str">
        <f t="shared" si="191"/>
        <v/>
      </c>
      <c r="B2844" s="358"/>
      <c r="C2844" s="383"/>
      <c r="D2844" s="360"/>
      <c r="E2844" s="360"/>
      <c r="F2844" s="361"/>
      <c r="G2844" s="360"/>
      <c r="H2844" s="360"/>
      <c r="I2844" s="364"/>
      <c r="J2844" s="363"/>
      <c r="K2844" s="364"/>
      <c r="L2844" s="363"/>
      <c r="M2844" s="382"/>
      <c r="N2844" s="70">
        <f t="shared" si="193"/>
        <v>0</v>
      </c>
      <c r="O2844" s="70">
        <f t="shared" si="194"/>
        <v>0</v>
      </c>
      <c r="P2844" s="135" t="str">
        <f t="shared" si="192"/>
        <v/>
      </c>
    </row>
    <row r="2845" spans="1:16" x14ac:dyDescent="0.2">
      <c r="A2845" s="374" t="str">
        <f t="shared" si="191"/>
        <v/>
      </c>
      <c r="B2845" s="358"/>
      <c r="C2845" s="383"/>
      <c r="D2845" s="360"/>
      <c r="E2845" s="360"/>
      <c r="F2845" s="361"/>
      <c r="G2845" s="360"/>
      <c r="H2845" s="360"/>
      <c r="I2845" s="364"/>
      <c r="J2845" s="363"/>
      <c r="K2845" s="364"/>
      <c r="L2845" s="363"/>
      <c r="M2845" s="382"/>
      <c r="N2845" s="323">
        <f t="shared" si="193"/>
        <v>0</v>
      </c>
      <c r="O2845" s="323">
        <f t="shared" si="194"/>
        <v>0</v>
      </c>
      <c r="P2845" s="324" t="str">
        <f t="shared" si="192"/>
        <v/>
      </c>
    </row>
    <row r="2846" spans="1:16" x14ac:dyDescent="0.2">
      <c r="A2846" s="374" t="str">
        <f t="shared" si="191"/>
        <v/>
      </c>
      <c r="B2846" s="358"/>
      <c r="C2846" s="383"/>
      <c r="D2846" s="360"/>
      <c r="E2846" s="360"/>
      <c r="F2846" s="361"/>
      <c r="G2846" s="360"/>
      <c r="H2846" s="360"/>
      <c r="I2846" s="364"/>
      <c r="J2846" s="363"/>
      <c r="K2846" s="364"/>
      <c r="L2846" s="363"/>
      <c r="M2846" s="382"/>
      <c r="N2846" s="70">
        <f t="shared" si="193"/>
        <v>0</v>
      </c>
      <c r="O2846" s="70">
        <f t="shared" si="194"/>
        <v>0</v>
      </c>
      <c r="P2846" s="92" t="str">
        <f t="shared" si="192"/>
        <v/>
      </c>
    </row>
    <row r="2847" spans="1:16" x14ac:dyDescent="0.2">
      <c r="A2847" s="374" t="str">
        <f t="shared" si="191"/>
        <v/>
      </c>
      <c r="B2847" s="358"/>
      <c r="C2847" s="383"/>
      <c r="D2847" s="360"/>
      <c r="E2847" s="360"/>
      <c r="F2847" s="361"/>
      <c r="G2847" s="360"/>
      <c r="H2847" s="360"/>
      <c r="I2847" s="364"/>
      <c r="J2847" s="363"/>
      <c r="K2847" s="364"/>
      <c r="L2847" s="363"/>
      <c r="M2847" s="382"/>
      <c r="N2847" s="70">
        <f t="shared" si="193"/>
        <v>0</v>
      </c>
      <c r="O2847" s="70">
        <f t="shared" si="194"/>
        <v>0</v>
      </c>
      <c r="P2847" s="92" t="str">
        <f t="shared" si="192"/>
        <v/>
      </c>
    </row>
    <row r="2848" spans="1:16" x14ac:dyDescent="0.2">
      <c r="A2848" s="374" t="str">
        <f t="shared" si="191"/>
        <v/>
      </c>
      <c r="B2848" s="358"/>
      <c r="C2848" s="383"/>
      <c r="D2848" s="360"/>
      <c r="E2848" s="360"/>
      <c r="F2848" s="361"/>
      <c r="G2848" s="360"/>
      <c r="H2848" s="360"/>
      <c r="I2848" s="364"/>
      <c r="J2848" s="363"/>
      <c r="K2848" s="364"/>
      <c r="L2848" s="363"/>
      <c r="M2848" s="382"/>
      <c r="N2848" s="70">
        <f t="shared" si="193"/>
        <v>0</v>
      </c>
      <c r="O2848" s="70">
        <f t="shared" si="194"/>
        <v>0</v>
      </c>
      <c r="P2848" s="135" t="str">
        <f t="shared" si="192"/>
        <v/>
      </c>
    </row>
    <row r="2849" spans="1:16" x14ac:dyDescent="0.2">
      <c r="A2849" s="374" t="str">
        <f t="shared" si="191"/>
        <v/>
      </c>
      <c r="B2849" s="358"/>
      <c r="C2849" s="383"/>
      <c r="D2849" s="360"/>
      <c r="E2849" s="360"/>
      <c r="F2849" s="361"/>
      <c r="G2849" s="360"/>
      <c r="H2849" s="360"/>
      <c r="I2849" s="364"/>
      <c r="J2849" s="363"/>
      <c r="K2849" s="364"/>
      <c r="L2849" s="363"/>
      <c r="M2849" s="382"/>
      <c r="N2849" s="323">
        <f t="shared" si="193"/>
        <v>0</v>
      </c>
      <c r="O2849" s="323">
        <f t="shared" si="194"/>
        <v>0</v>
      </c>
      <c r="P2849" s="324" t="str">
        <f t="shared" si="192"/>
        <v/>
      </c>
    </row>
    <row r="2850" spans="1:16" x14ac:dyDescent="0.2">
      <c r="A2850" s="374" t="str">
        <f t="shared" si="191"/>
        <v/>
      </c>
      <c r="B2850" s="358"/>
      <c r="C2850" s="383"/>
      <c r="D2850" s="360"/>
      <c r="E2850" s="360"/>
      <c r="F2850" s="361"/>
      <c r="G2850" s="360"/>
      <c r="H2850" s="360"/>
      <c r="I2850" s="364"/>
      <c r="J2850" s="363"/>
      <c r="K2850" s="364"/>
      <c r="L2850" s="363"/>
      <c r="M2850" s="382"/>
      <c r="N2850" s="70">
        <f t="shared" si="193"/>
        <v>0</v>
      </c>
      <c r="O2850" s="70">
        <f t="shared" si="194"/>
        <v>0</v>
      </c>
      <c r="P2850" s="92" t="str">
        <f t="shared" si="192"/>
        <v/>
      </c>
    </row>
    <row r="2851" spans="1:16" x14ac:dyDescent="0.2">
      <c r="A2851" s="374" t="str">
        <f t="shared" ref="A2851:A3004" si="195">IF(B2851="","",ROW()-ROW($A$3))</f>
        <v/>
      </c>
      <c r="B2851" s="358"/>
      <c r="C2851" s="383"/>
      <c r="D2851" s="360"/>
      <c r="E2851" s="360"/>
      <c r="F2851" s="361"/>
      <c r="G2851" s="360"/>
      <c r="H2851" s="360"/>
      <c r="I2851" s="364"/>
      <c r="J2851" s="363"/>
      <c r="K2851" s="364"/>
      <c r="L2851" s="363"/>
      <c r="M2851" s="382"/>
      <c r="N2851" s="70">
        <f t="shared" si="193"/>
        <v>0</v>
      </c>
      <c r="O2851" s="70">
        <f t="shared" si="194"/>
        <v>0</v>
      </c>
      <c r="P2851" s="92" t="str">
        <f t="shared" si="192"/>
        <v/>
      </c>
    </row>
    <row r="2852" spans="1:16" x14ac:dyDescent="0.2">
      <c r="A2852" s="374" t="str">
        <f t="shared" si="195"/>
        <v/>
      </c>
      <c r="B2852" s="358"/>
      <c r="C2852" s="383"/>
      <c r="D2852" s="360"/>
      <c r="E2852" s="360"/>
      <c r="F2852" s="361"/>
      <c r="G2852" s="360"/>
      <c r="H2852" s="360"/>
      <c r="I2852" s="364"/>
      <c r="J2852" s="363"/>
      <c r="K2852" s="364"/>
      <c r="L2852" s="363"/>
      <c r="M2852" s="382"/>
      <c r="N2852" s="70">
        <f t="shared" si="193"/>
        <v>0</v>
      </c>
      <c r="O2852" s="70">
        <f t="shared" si="194"/>
        <v>0</v>
      </c>
      <c r="P2852" s="135" t="str">
        <f t="shared" si="192"/>
        <v/>
      </c>
    </row>
    <row r="2853" spans="1:16" x14ac:dyDescent="0.2">
      <c r="A2853" s="374" t="str">
        <f t="shared" si="195"/>
        <v/>
      </c>
      <c r="B2853" s="358"/>
      <c r="C2853" s="383"/>
      <c r="D2853" s="360"/>
      <c r="E2853" s="360"/>
      <c r="F2853" s="361"/>
      <c r="G2853" s="360"/>
      <c r="H2853" s="360"/>
      <c r="I2853" s="364"/>
      <c r="J2853" s="363"/>
      <c r="K2853" s="364"/>
      <c r="L2853" s="363"/>
      <c r="M2853" s="382"/>
      <c r="N2853" s="323">
        <f t="shared" si="193"/>
        <v>0</v>
      </c>
      <c r="O2853" s="323">
        <f t="shared" si="194"/>
        <v>0</v>
      </c>
      <c r="P2853" s="324" t="str">
        <f t="shared" si="192"/>
        <v/>
      </c>
    </row>
    <row r="2854" spans="1:16" x14ac:dyDescent="0.2">
      <c r="A2854" s="374" t="str">
        <f t="shared" si="195"/>
        <v/>
      </c>
      <c r="B2854" s="358"/>
      <c r="C2854" s="383"/>
      <c r="D2854" s="360"/>
      <c r="E2854" s="360"/>
      <c r="F2854" s="361"/>
      <c r="G2854" s="360"/>
      <c r="H2854" s="360"/>
      <c r="I2854" s="364"/>
      <c r="J2854" s="363"/>
      <c r="K2854" s="364"/>
      <c r="L2854" s="363"/>
      <c r="M2854" s="382"/>
      <c r="N2854" s="70">
        <f t="shared" si="193"/>
        <v>0</v>
      </c>
      <c r="O2854" s="70">
        <f t="shared" si="194"/>
        <v>0</v>
      </c>
      <c r="P2854" s="92" t="str">
        <f t="shared" si="192"/>
        <v/>
      </c>
    </row>
    <row r="2855" spans="1:16" x14ac:dyDescent="0.2">
      <c r="A2855" s="374" t="str">
        <f t="shared" si="195"/>
        <v/>
      </c>
      <c r="B2855" s="358"/>
      <c r="C2855" s="383"/>
      <c r="D2855" s="360"/>
      <c r="E2855" s="360"/>
      <c r="F2855" s="361"/>
      <c r="G2855" s="360"/>
      <c r="H2855" s="360"/>
      <c r="I2855" s="364"/>
      <c r="J2855" s="363"/>
      <c r="K2855" s="364"/>
      <c r="L2855" s="363"/>
      <c r="M2855" s="382"/>
      <c r="N2855" s="70">
        <f t="shared" si="193"/>
        <v>0</v>
      </c>
      <c r="O2855" s="70">
        <f t="shared" si="194"/>
        <v>0</v>
      </c>
      <c r="P2855" s="92" t="str">
        <f t="shared" si="192"/>
        <v/>
      </c>
    </row>
    <row r="2856" spans="1:16" x14ac:dyDescent="0.2">
      <c r="A2856" s="374" t="str">
        <f t="shared" si="195"/>
        <v/>
      </c>
      <c r="B2856" s="358"/>
      <c r="C2856" s="383"/>
      <c r="D2856" s="360"/>
      <c r="E2856" s="360"/>
      <c r="F2856" s="361"/>
      <c r="G2856" s="360"/>
      <c r="H2856" s="360"/>
      <c r="I2856" s="364"/>
      <c r="J2856" s="363"/>
      <c r="K2856" s="364"/>
      <c r="L2856" s="363"/>
      <c r="M2856" s="382"/>
      <c r="N2856" s="70">
        <f t="shared" si="193"/>
        <v>0</v>
      </c>
      <c r="O2856" s="70">
        <f t="shared" si="194"/>
        <v>0</v>
      </c>
      <c r="P2856" s="135" t="str">
        <f t="shared" si="192"/>
        <v/>
      </c>
    </row>
    <row r="2857" spans="1:16" x14ac:dyDescent="0.2">
      <c r="A2857" s="374" t="str">
        <f t="shared" si="195"/>
        <v/>
      </c>
      <c r="B2857" s="358"/>
      <c r="C2857" s="383"/>
      <c r="D2857" s="360"/>
      <c r="E2857" s="360"/>
      <c r="F2857" s="361"/>
      <c r="G2857" s="360"/>
      <c r="H2857" s="360"/>
      <c r="I2857" s="364"/>
      <c r="J2857" s="363"/>
      <c r="K2857" s="364"/>
      <c r="L2857" s="363"/>
      <c r="M2857" s="382"/>
      <c r="N2857" s="323">
        <f t="shared" si="193"/>
        <v>0</v>
      </c>
      <c r="O2857" s="323">
        <f t="shared" si="194"/>
        <v>0</v>
      </c>
      <c r="P2857" s="324" t="str">
        <f t="shared" si="192"/>
        <v/>
      </c>
    </row>
    <row r="2858" spans="1:16" x14ac:dyDescent="0.2">
      <c r="A2858" s="374" t="str">
        <f t="shared" si="195"/>
        <v/>
      </c>
      <c r="B2858" s="358"/>
      <c r="C2858" s="383"/>
      <c r="D2858" s="360"/>
      <c r="E2858" s="360"/>
      <c r="F2858" s="361"/>
      <c r="G2858" s="360"/>
      <c r="H2858" s="360"/>
      <c r="I2858" s="364"/>
      <c r="J2858" s="363"/>
      <c r="K2858" s="364"/>
      <c r="L2858" s="363"/>
      <c r="M2858" s="382"/>
      <c r="N2858" s="70">
        <f t="shared" si="193"/>
        <v>0</v>
      </c>
      <c r="O2858" s="70">
        <f t="shared" si="194"/>
        <v>0</v>
      </c>
      <c r="P2858" s="92" t="str">
        <f t="shared" si="192"/>
        <v/>
      </c>
    </row>
    <row r="2859" spans="1:16" x14ac:dyDescent="0.2">
      <c r="A2859" s="374" t="str">
        <f t="shared" si="195"/>
        <v/>
      </c>
      <c r="B2859" s="358"/>
      <c r="C2859" s="383"/>
      <c r="D2859" s="360"/>
      <c r="E2859" s="360"/>
      <c r="F2859" s="361"/>
      <c r="G2859" s="360"/>
      <c r="H2859" s="360"/>
      <c r="I2859" s="364"/>
      <c r="J2859" s="363"/>
      <c r="K2859" s="364"/>
      <c r="L2859" s="363"/>
      <c r="M2859" s="382"/>
      <c r="N2859" s="70">
        <f t="shared" si="193"/>
        <v>0</v>
      </c>
      <c r="O2859" s="70">
        <f t="shared" si="194"/>
        <v>0</v>
      </c>
      <c r="P2859" s="92" t="str">
        <f t="shared" si="192"/>
        <v/>
      </c>
    </row>
    <row r="2860" spans="1:16" x14ac:dyDescent="0.2">
      <c r="A2860" s="374" t="str">
        <f t="shared" si="195"/>
        <v/>
      </c>
      <c r="B2860" s="358"/>
      <c r="C2860" s="383"/>
      <c r="D2860" s="360"/>
      <c r="E2860" s="360"/>
      <c r="F2860" s="361"/>
      <c r="G2860" s="360"/>
      <c r="H2860" s="360"/>
      <c r="I2860" s="364"/>
      <c r="J2860" s="363"/>
      <c r="K2860" s="364"/>
      <c r="L2860" s="363"/>
      <c r="M2860" s="382"/>
      <c r="N2860" s="70">
        <f t="shared" si="193"/>
        <v>0</v>
      </c>
      <c r="O2860" s="70">
        <f t="shared" si="194"/>
        <v>0</v>
      </c>
      <c r="P2860" s="135" t="str">
        <f t="shared" ref="P2860:P3211" si="196">SUBSTITUTE(D2860," ","_")</f>
        <v/>
      </c>
    </row>
    <row r="2861" spans="1:16" x14ac:dyDescent="0.2">
      <c r="A2861" s="374" t="str">
        <f t="shared" si="195"/>
        <v/>
      </c>
      <c r="B2861" s="358"/>
      <c r="C2861" s="383"/>
      <c r="D2861" s="360"/>
      <c r="E2861" s="360"/>
      <c r="F2861" s="361"/>
      <c r="G2861" s="360"/>
      <c r="H2861" s="360"/>
      <c r="I2861" s="364"/>
      <c r="J2861" s="363"/>
      <c r="K2861" s="364"/>
      <c r="L2861" s="363"/>
      <c r="M2861" s="382"/>
      <c r="N2861" s="323">
        <f t="shared" ref="N2861:N3212" si="197">IF(B2861=0,0,IF(YEAR(B2861)=$O$1,MONTH(B2861)-$N$1+1,(YEAR(B2861)-$O$1)*12-$N$1+1+MONTH(B2861)))</f>
        <v>0</v>
      </c>
      <c r="O2861" s="323">
        <f t="shared" ref="O2861:O3212" si="198">IF(C2861=0,0,IF(YEAR(C2861)=$O$1,MONTH(C2861)-$N$1+1,(YEAR(C2861)-$O$1)*12-$N$1+1+MONTH(C2861)))</f>
        <v>0</v>
      </c>
      <c r="P2861" s="324" t="str">
        <f t="shared" si="196"/>
        <v/>
      </c>
    </row>
    <row r="2862" spans="1:16" x14ac:dyDescent="0.2">
      <c r="A2862" s="374" t="str">
        <f t="shared" si="195"/>
        <v/>
      </c>
      <c r="B2862" s="358"/>
      <c r="C2862" s="383"/>
      <c r="D2862" s="360"/>
      <c r="E2862" s="360"/>
      <c r="F2862" s="361"/>
      <c r="G2862" s="360"/>
      <c r="H2862" s="360"/>
      <c r="I2862" s="364"/>
      <c r="J2862" s="363"/>
      <c r="K2862" s="364"/>
      <c r="L2862" s="363"/>
      <c r="M2862" s="382"/>
      <c r="N2862" s="70">
        <f t="shared" si="197"/>
        <v>0</v>
      </c>
      <c r="O2862" s="70">
        <f t="shared" si="198"/>
        <v>0</v>
      </c>
      <c r="P2862" s="92" t="str">
        <f t="shared" si="196"/>
        <v/>
      </c>
    </row>
    <row r="2863" spans="1:16" x14ac:dyDescent="0.2">
      <c r="A2863" s="374" t="str">
        <f t="shared" si="195"/>
        <v/>
      </c>
      <c r="B2863" s="358"/>
      <c r="C2863" s="383"/>
      <c r="D2863" s="360"/>
      <c r="E2863" s="360"/>
      <c r="F2863" s="361"/>
      <c r="G2863" s="360"/>
      <c r="H2863" s="360"/>
      <c r="I2863" s="364"/>
      <c r="J2863" s="363"/>
      <c r="K2863" s="364"/>
      <c r="L2863" s="363"/>
      <c r="M2863" s="382"/>
      <c r="N2863" s="70">
        <f t="shared" si="197"/>
        <v>0</v>
      </c>
      <c r="O2863" s="70">
        <f t="shared" si="198"/>
        <v>0</v>
      </c>
      <c r="P2863" s="92" t="str">
        <f t="shared" si="196"/>
        <v/>
      </c>
    </row>
    <row r="2864" spans="1:16" x14ac:dyDescent="0.2">
      <c r="A2864" s="374" t="str">
        <f t="shared" si="195"/>
        <v/>
      </c>
      <c r="B2864" s="358"/>
      <c r="C2864" s="383"/>
      <c r="D2864" s="360"/>
      <c r="E2864" s="360"/>
      <c r="F2864" s="361"/>
      <c r="G2864" s="360"/>
      <c r="H2864" s="360"/>
      <c r="I2864" s="364"/>
      <c r="J2864" s="363"/>
      <c r="K2864" s="364"/>
      <c r="L2864" s="363"/>
      <c r="M2864" s="382"/>
      <c r="N2864" s="70">
        <f t="shared" si="197"/>
        <v>0</v>
      </c>
      <c r="O2864" s="70">
        <f t="shared" si="198"/>
        <v>0</v>
      </c>
      <c r="P2864" s="135" t="str">
        <f t="shared" si="196"/>
        <v/>
      </c>
    </row>
    <row r="2865" spans="1:16" x14ac:dyDescent="0.2">
      <c r="A2865" s="374" t="str">
        <f t="shared" si="195"/>
        <v/>
      </c>
      <c r="B2865" s="358"/>
      <c r="C2865" s="383"/>
      <c r="D2865" s="360"/>
      <c r="E2865" s="360"/>
      <c r="F2865" s="361"/>
      <c r="G2865" s="360"/>
      <c r="H2865" s="360"/>
      <c r="I2865" s="364"/>
      <c r="J2865" s="363"/>
      <c r="K2865" s="364"/>
      <c r="L2865" s="363"/>
      <c r="M2865" s="382"/>
      <c r="N2865" s="323">
        <f t="shared" si="197"/>
        <v>0</v>
      </c>
      <c r="O2865" s="323">
        <f t="shared" si="198"/>
        <v>0</v>
      </c>
      <c r="P2865" s="324" t="str">
        <f t="shared" si="196"/>
        <v/>
      </c>
    </row>
    <row r="2866" spans="1:16" x14ac:dyDescent="0.2">
      <c r="A2866" s="374" t="str">
        <f t="shared" si="195"/>
        <v/>
      </c>
      <c r="B2866" s="358"/>
      <c r="C2866" s="383"/>
      <c r="D2866" s="360"/>
      <c r="E2866" s="360"/>
      <c r="F2866" s="361"/>
      <c r="G2866" s="360"/>
      <c r="H2866" s="360"/>
      <c r="I2866" s="364"/>
      <c r="J2866" s="363"/>
      <c r="K2866" s="364"/>
      <c r="L2866" s="363"/>
      <c r="M2866" s="382"/>
      <c r="N2866" s="70">
        <f t="shared" si="197"/>
        <v>0</v>
      </c>
      <c r="O2866" s="70">
        <f t="shared" si="198"/>
        <v>0</v>
      </c>
      <c r="P2866" s="92" t="str">
        <f t="shared" si="196"/>
        <v/>
      </c>
    </row>
    <row r="2867" spans="1:16" x14ac:dyDescent="0.2">
      <c r="A2867" s="374" t="str">
        <f t="shared" si="195"/>
        <v/>
      </c>
      <c r="B2867" s="358"/>
      <c r="C2867" s="383"/>
      <c r="D2867" s="360"/>
      <c r="E2867" s="360"/>
      <c r="F2867" s="361"/>
      <c r="G2867" s="360"/>
      <c r="H2867" s="360"/>
      <c r="I2867" s="364"/>
      <c r="J2867" s="363"/>
      <c r="K2867" s="364"/>
      <c r="L2867" s="363"/>
      <c r="M2867" s="382"/>
      <c r="N2867" s="70">
        <f t="shared" si="197"/>
        <v>0</v>
      </c>
      <c r="O2867" s="70">
        <f t="shared" si="198"/>
        <v>0</v>
      </c>
      <c r="P2867" s="92" t="str">
        <f t="shared" si="196"/>
        <v/>
      </c>
    </row>
    <row r="2868" spans="1:16" x14ac:dyDescent="0.2">
      <c r="A2868" s="374" t="str">
        <f t="shared" si="195"/>
        <v/>
      </c>
      <c r="B2868" s="358"/>
      <c r="C2868" s="383"/>
      <c r="D2868" s="360"/>
      <c r="E2868" s="360"/>
      <c r="F2868" s="361"/>
      <c r="G2868" s="360"/>
      <c r="H2868" s="360"/>
      <c r="I2868" s="364"/>
      <c r="J2868" s="363"/>
      <c r="K2868" s="364"/>
      <c r="L2868" s="363"/>
      <c r="M2868" s="382"/>
      <c r="N2868" s="70">
        <f t="shared" si="197"/>
        <v>0</v>
      </c>
      <c r="O2868" s="70">
        <f t="shared" si="198"/>
        <v>0</v>
      </c>
      <c r="P2868" s="135" t="str">
        <f t="shared" si="196"/>
        <v/>
      </c>
    </row>
    <row r="2869" spans="1:16" x14ac:dyDescent="0.2">
      <c r="A2869" s="374" t="str">
        <f t="shared" si="195"/>
        <v/>
      </c>
      <c r="B2869" s="358"/>
      <c r="C2869" s="383"/>
      <c r="D2869" s="360"/>
      <c r="E2869" s="360"/>
      <c r="F2869" s="361"/>
      <c r="G2869" s="360"/>
      <c r="H2869" s="360"/>
      <c r="I2869" s="364"/>
      <c r="J2869" s="363"/>
      <c r="K2869" s="364"/>
      <c r="L2869" s="363"/>
      <c r="M2869" s="382"/>
      <c r="N2869" s="323">
        <f t="shared" si="197"/>
        <v>0</v>
      </c>
      <c r="O2869" s="323">
        <f t="shared" si="198"/>
        <v>0</v>
      </c>
      <c r="P2869" s="324" t="str">
        <f t="shared" si="196"/>
        <v/>
      </c>
    </row>
    <row r="2870" spans="1:16" x14ac:dyDescent="0.2">
      <c r="A2870" s="374" t="str">
        <f t="shared" si="195"/>
        <v/>
      </c>
      <c r="B2870" s="358"/>
      <c r="C2870" s="383"/>
      <c r="D2870" s="360"/>
      <c r="E2870" s="360"/>
      <c r="F2870" s="361"/>
      <c r="G2870" s="360"/>
      <c r="H2870" s="360"/>
      <c r="I2870" s="364"/>
      <c r="J2870" s="363"/>
      <c r="K2870" s="364"/>
      <c r="L2870" s="363"/>
      <c r="M2870" s="382"/>
      <c r="N2870" s="70">
        <f t="shared" si="197"/>
        <v>0</v>
      </c>
      <c r="O2870" s="70">
        <f t="shared" si="198"/>
        <v>0</v>
      </c>
      <c r="P2870" s="92" t="str">
        <f t="shared" si="196"/>
        <v/>
      </c>
    </row>
    <row r="2871" spans="1:16" x14ac:dyDescent="0.2">
      <c r="A2871" s="374" t="str">
        <f t="shared" si="195"/>
        <v/>
      </c>
      <c r="B2871" s="358"/>
      <c r="C2871" s="383"/>
      <c r="D2871" s="360"/>
      <c r="E2871" s="360"/>
      <c r="F2871" s="361"/>
      <c r="G2871" s="360"/>
      <c r="H2871" s="360"/>
      <c r="I2871" s="364"/>
      <c r="J2871" s="363"/>
      <c r="K2871" s="364"/>
      <c r="L2871" s="363"/>
      <c r="M2871" s="382"/>
      <c r="N2871" s="70">
        <f t="shared" si="197"/>
        <v>0</v>
      </c>
      <c r="O2871" s="70">
        <f t="shared" si="198"/>
        <v>0</v>
      </c>
      <c r="P2871" s="92" t="str">
        <f t="shared" si="196"/>
        <v/>
      </c>
    </row>
    <row r="2872" spans="1:16" x14ac:dyDescent="0.2">
      <c r="A2872" s="374" t="str">
        <f t="shared" si="195"/>
        <v/>
      </c>
      <c r="B2872" s="358"/>
      <c r="C2872" s="383"/>
      <c r="D2872" s="360"/>
      <c r="E2872" s="360"/>
      <c r="F2872" s="361"/>
      <c r="G2872" s="360"/>
      <c r="H2872" s="360"/>
      <c r="I2872" s="364"/>
      <c r="J2872" s="363"/>
      <c r="K2872" s="364"/>
      <c r="L2872" s="363"/>
      <c r="M2872" s="382"/>
      <c r="N2872" s="70">
        <f t="shared" si="197"/>
        <v>0</v>
      </c>
      <c r="O2872" s="70">
        <f t="shared" si="198"/>
        <v>0</v>
      </c>
      <c r="P2872" s="135" t="str">
        <f t="shared" si="196"/>
        <v/>
      </c>
    </row>
    <row r="2873" spans="1:16" x14ac:dyDescent="0.2">
      <c r="A2873" s="374" t="str">
        <f t="shared" si="195"/>
        <v/>
      </c>
      <c r="B2873" s="358"/>
      <c r="C2873" s="383"/>
      <c r="D2873" s="360"/>
      <c r="E2873" s="360"/>
      <c r="F2873" s="361"/>
      <c r="G2873" s="360"/>
      <c r="H2873" s="360"/>
      <c r="I2873" s="364"/>
      <c r="J2873" s="363"/>
      <c r="K2873" s="364"/>
      <c r="L2873" s="363"/>
      <c r="M2873" s="382"/>
      <c r="N2873" s="323">
        <f t="shared" si="197"/>
        <v>0</v>
      </c>
      <c r="O2873" s="323">
        <f t="shared" si="198"/>
        <v>0</v>
      </c>
      <c r="P2873" s="324" t="str">
        <f t="shared" si="196"/>
        <v/>
      </c>
    </row>
    <row r="2874" spans="1:16" x14ac:dyDescent="0.2">
      <c r="A2874" s="374" t="str">
        <f t="shared" si="195"/>
        <v/>
      </c>
      <c r="B2874" s="358"/>
      <c r="C2874" s="383"/>
      <c r="D2874" s="360"/>
      <c r="E2874" s="360"/>
      <c r="F2874" s="361"/>
      <c r="G2874" s="360"/>
      <c r="H2874" s="360"/>
      <c r="I2874" s="364"/>
      <c r="J2874" s="363"/>
      <c r="K2874" s="364"/>
      <c r="L2874" s="363"/>
      <c r="M2874" s="382"/>
      <c r="N2874" s="70">
        <f t="shared" si="197"/>
        <v>0</v>
      </c>
      <c r="O2874" s="70">
        <f t="shared" si="198"/>
        <v>0</v>
      </c>
      <c r="P2874" s="92" t="str">
        <f t="shared" si="196"/>
        <v/>
      </c>
    </row>
    <row r="2875" spans="1:16" x14ac:dyDescent="0.2">
      <c r="A2875" s="374" t="str">
        <f t="shared" si="195"/>
        <v/>
      </c>
      <c r="B2875" s="358"/>
      <c r="C2875" s="383"/>
      <c r="D2875" s="360"/>
      <c r="E2875" s="360"/>
      <c r="F2875" s="361"/>
      <c r="G2875" s="360"/>
      <c r="H2875" s="360"/>
      <c r="I2875" s="364"/>
      <c r="J2875" s="363"/>
      <c r="K2875" s="364"/>
      <c r="L2875" s="363"/>
      <c r="M2875" s="382"/>
      <c r="N2875" s="70">
        <f t="shared" si="197"/>
        <v>0</v>
      </c>
      <c r="O2875" s="70">
        <f t="shared" si="198"/>
        <v>0</v>
      </c>
      <c r="P2875" s="92" t="str">
        <f t="shared" si="196"/>
        <v/>
      </c>
    </row>
    <row r="2876" spans="1:16" x14ac:dyDescent="0.2">
      <c r="A2876" s="374" t="str">
        <f t="shared" si="195"/>
        <v/>
      </c>
      <c r="B2876" s="358"/>
      <c r="C2876" s="383"/>
      <c r="D2876" s="360"/>
      <c r="E2876" s="360"/>
      <c r="F2876" s="361"/>
      <c r="G2876" s="360"/>
      <c r="H2876" s="360"/>
      <c r="I2876" s="364"/>
      <c r="J2876" s="363"/>
      <c r="K2876" s="364"/>
      <c r="L2876" s="363"/>
      <c r="M2876" s="382"/>
      <c r="N2876" s="70">
        <f t="shared" si="197"/>
        <v>0</v>
      </c>
      <c r="O2876" s="70">
        <f t="shared" si="198"/>
        <v>0</v>
      </c>
      <c r="P2876" s="135" t="str">
        <f t="shared" si="196"/>
        <v/>
      </c>
    </row>
    <row r="2877" spans="1:16" x14ac:dyDescent="0.2">
      <c r="A2877" s="374" t="str">
        <f t="shared" si="195"/>
        <v/>
      </c>
      <c r="B2877" s="358"/>
      <c r="C2877" s="383"/>
      <c r="D2877" s="360"/>
      <c r="E2877" s="360"/>
      <c r="F2877" s="361"/>
      <c r="G2877" s="360"/>
      <c r="H2877" s="360"/>
      <c r="I2877" s="364"/>
      <c r="J2877" s="363"/>
      <c r="K2877" s="364"/>
      <c r="L2877" s="363"/>
      <c r="M2877" s="382"/>
      <c r="N2877" s="323">
        <f t="shared" si="197"/>
        <v>0</v>
      </c>
      <c r="O2877" s="323">
        <f t="shared" si="198"/>
        <v>0</v>
      </c>
      <c r="P2877" s="324" t="str">
        <f t="shared" si="196"/>
        <v/>
      </c>
    </row>
    <row r="2878" spans="1:16" x14ac:dyDescent="0.2">
      <c r="A2878" s="374" t="str">
        <f t="shared" si="195"/>
        <v/>
      </c>
      <c r="B2878" s="358"/>
      <c r="C2878" s="383"/>
      <c r="D2878" s="360"/>
      <c r="E2878" s="360"/>
      <c r="F2878" s="361"/>
      <c r="G2878" s="360"/>
      <c r="H2878" s="360"/>
      <c r="I2878" s="364"/>
      <c r="J2878" s="363"/>
      <c r="K2878" s="364"/>
      <c r="L2878" s="363"/>
      <c r="M2878" s="382"/>
      <c r="N2878" s="70">
        <f t="shared" si="197"/>
        <v>0</v>
      </c>
      <c r="O2878" s="70">
        <f t="shared" si="198"/>
        <v>0</v>
      </c>
      <c r="P2878" s="92" t="str">
        <f t="shared" si="196"/>
        <v/>
      </c>
    </row>
    <row r="2879" spans="1:16" x14ac:dyDescent="0.2">
      <c r="A2879" s="374" t="str">
        <f t="shared" si="195"/>
        <v/>
      </c>
      <c r="B2879" s="358"/>
      <c r="C2879" s="383"/>
      <c r="D2879" s="360"/>
      <c r="E2879" s="360"/>
      <c r="F2879" s="361"/>
      <c r="G2879" s="360"/>
      <c r="H2879" s="360"/>
      <c r="I2879" s="364"/>
      <c r="J2879" s="363"/>
      <c r="K2879" s="364"/>
      <c r="L2879" s="363"/>
      <c r="M2879" s="382"/>
      <c r="N2879" s="70">
        <f t="shared" si="197"/>
        <v>0</v>
      </c>
      <c r="O2879" s="70">
        <f t="shared" si="198"/>
        <v>0</v>
      </c>
      <c r="P2879" s="92" t="str">
        <f t="shared" si="196"/>
        <v/>
      </c>
    </row>
    <row r="2880" spans="1:16" x14ac:dyDescent="0.2">
      <c r="A2880" s="374" t="str">
        <f t="shared" si="195"/>
        <v/>
      </c>
      <c r="B2880" s="358"/>
      <c r="C2880" s="383"/>
      <c r="D2880" s="360"/>
      <c r="E2880" s="360"/>
      <c r="F2880" s="361"/>
      <c r="G2880" s="360"/>
      <c r="H2880" s="360"/>
      <c r="I2880" s="364"/>
      <c r="J2880" s="363"/>
      <c r="K2880" s="364"/>
      <c r="L2880" s="363"/>
      <c r="M2880" s="382"/>
      <c r="N2880" s="70">
        <f t="shared" si="197"/>
        <v>0</v>
      </c>
      <c r="O2880" s="70">
        <f t="shared" si="198"/>
        <v>0</v>
      </c>
      <c r="P2880" s="135" t="str">
        <f t="shared" si="196"/>
        <v/>
      </c>
    </row>
    <row r="2881" spans="1:16" x14ac:dyDescent="0.2">
      <c r="A2881" s="374" t="str">
        <f t="shared" si="195"/>
        <v/>
      </c>
      <c r="B2881" s="358"/>
      <c r="C2881" s="383"/>
      <c r="D2881" s="360"/>
      <c r="E2881" s="360"/>
      <c r="F2881" s="361"/>
      <c r="G2881" s="360"/>
      <c r="H2881" s="360"/>
      <c r="I2881" s="364"/>
      <c r="J2881" s="363"/>
      <c r="K2881" s="364"/>
      <c r="L2881" s="363"/>
      <c r="M2881" s="382"/>
      <c r="N2881" s="323">
        <f t="shared" si="197"/>
        <v>0</v>
      </c>
      <c r="O2881" s="323">
        <f t="shared" si="198"/>
        <v>0</v>
      </c>
      <c r="P2881" s="324" t="str">
        <f t="shared" si="196"/>
        <v/>
      </c>
    </row>
    <row r="2882" spans="1:16" x14ac:dyDescent="0.2">
      <c r="A2882" s="374" t="str">
        <f t="shared" si="195"/>
        <v/>
      </c>
      <c r="B2882" s="358"/>
      <c r="C2882" s="383"/>
      <c r="D2882" s="360"/>
      <c r="E2882" s="360"/>
      <c r="F2882" s="361"/>
      <c r="G2882" s="360"/>
      <c r="H2882" s="360"/>
      <c r="I2882" s="364"/>
      <c r="J2882" s="363"/>
      <c r="K2882" s="364"/>
      <c r="L2882" s="363"/>
      <c r="M2882" s="382"/>
      <c r="N2882" s="70">
        <f t="shared" si="197"/>
        <v>0</v>
      </c>
      <c r="O2882" s="70">
        <f t="shared" si="198"/>
        <v>0</v>
      </c>
      <c r="P2882" s="92" t="str">
        <f t="shared" si="196"/>
        <v/>
      </c>
    </row>
    <row r="2883" spans="1:16" x14ac:dyDescent="0.2">
      <c r="A2883" s="374" t="str">
        <f t="shared" si="195"/>
        <v/>
      </c>
      <c r="B2883" s="358"/>
      <c r="C2883" s="383"/>
      <c r="D2883" s="360"/>
      <c r="E2883" s="360"/>
      <c r="F2883" s="361"/>
      <c r="G2883" s="360"/>
      <c r="H2883" s="360"/>
      <c r="I2883" s="364"/>
      <c r="J2883" s="363"/>
      <c r="K2883" s="364"/>
      <c r="L2883" s="363"/>
      <c r="M2883" s="382"/>
      <c r="N2883" s="70">
        <f t="shared" si="197"/>
        <v>0</v>
      </c>
      <c r="O2883" s="70">
        <f t="shared" si="198"/>
        <v>0</v>
      </c>
      <c r="P2883" s="92" t="str">
        <f t="shared" si="196"/>
        <v/>
      </c>
    </row>
    <row r="2884" spans="1:16" x14ac:dyDescent="0.2">
      <c r="A2884" s="374" t="str">
        <f t="shared" si="195"/>
        <v/>
      </c>
      <c r="B2884" s="358"/>
      <c r="C2884" s="383"/>
      <c r="D2884" s="360"/>
      <c r="E2884" s="360"/>
      <c r="F2884" s="361"/>
      <c r="G2884" s="360"/>
      <c r="H2884" s="360"/>
      <c r="I2884" s="364"/>
      <c r="J2884" s="363"/>
      <c r="K2884" s="364"/>
      <c r="L2884" s="363"/>
      <c r="M2884" s="382"/>
      <c r="N2884" s="70">
        <f t="shared" si="197"/>
        <v>0</v>
      </c>
      <c r="O2884" s="70">
        <f t="shared" si="198"/>
        <v>0</v>
      </c>
      <c r="P2884" s="135" t="str">
        <f t="shared" si="196"/>
        <v/>
      </c>
    </row>
    <row r="2885" spans="1:16" x14ac:dyDescent="0.2">
      <c r="A2885" s="374" t="str">
        <f t="shared" si="195"/>
        <v/>
      </c>
      <c r="B2885" s="358"/>
      <c r="C2885" s="383"/>
      <c r="D2885" s="360"/>
      <c r="E2885" s="360"/>
      <c r="F2885" s="361"/>
      <c r="G2885" s="360"/>
      <c r="H2885" s="360"/>
      <c r="I2885" s="364"/>
      <c r="J2885" s="363"/>
      <c r="K2885" s="364"/>
      <c r="L2885" s="363"/>
      <c r="M2885" s="382"/>
      <c r="N2885" s="323">
        <f t="shared" si="197"/>
        <v>0</v>
      </c>
      <c r="O2885" s="323">
        <f t="shared" si="198"/>
        <v>0</v>
      </c>
      <c r="P2885" s="324" t="str">
        <f t="shared" si="196"/>
        <v/>
      </c>
    </row>
    <row r="2886" spans="1:16" x14ac:dyDescent="0.2">
      <c r="A2886" s="374" t="str">
        <f t="shared" si="195"/>
        <v/>
      </c>
      <c r="B2886" s="358"/>
      <c r="C2886" s="383"/>
      <c r="D2886" s="360"/>
      <c r="E2886" s="360"/>
      <c r="F2886" s="361"/>
      <c r="G2886" s="360"/>
      <c r="H2886" s="360"/>
      <c r="I2886" s="364"/>
      <c r="J2886" s="363"/>
      <c r="K2886" s="364"/>
      <c r="L2886" s="363"/>
      <c r="M2886" s="382"/>
      <c r="N2886" s="70">
        <f t="shared" si="197"/>
        <v>0</v>
      </c>
      <c r="O2886" s="70">
        <f t="shared" si="198"/>
        <v>0</v>
      </c>
      <c r="P2886" s="92" t="str">
        <f t="shared" si="196"/>
        <v/>
      </c>
    </row>
    <row r="2887" spans="1:16" x14ac:dyDescent="0.2">
      <c r="A2887" s="374" t="str">
        <f t="shared" si="195"/>
        <v/>
      </c>
      <c r="B2887" s="358"/>
      <c r="C2887" s="383"/>
      <c r="D2887" s="360"/>
      <c r="E2887" s="360"/>
      <c r="F2887" s="361"/>
      <c r="G2887" s="360"/>
      <c r="H2887" s="360"/>
      <c r="I2887" s="364"/>
      <c r="J2887" s="363"/>
      <c r="K2887" s="364"/>
      <c r="L2887" s="363"/>
      <c r="M2887" s="382"/>
      <c r="N2887" s="70">
        <f t="shared" si="197"/>
        <v>0</v>
      </c>
      <c r="O2887" s="70">
        <f t="shared" si="198"/>
        <v>0</v>
      </c>
      <c r="P2887" s="92" t="str">
        <f t="shared" si="196"/>
        <v/>
      </c>
    </row>
    <row r="2888" spans="1:16" x14ac:dyDescent="0.2">
      <c r="A2888" s="374" t="str">
        <f t="shared" si="195"/>
        <v/>
      </c>
      <c r="B2888" s="358"/>
      <c r="C2888" s="383"/>
      <c r="D2888" s="360"/>
      <c r="E2888" s="360"/>
      <c r="F2888" s="361"/>
      <c r="G2888" s="360"/>
      <c r="H2888" s="360"/>
      <c r="I2888" s="364"/>
      <c r="J2888" s="363"/>
      <c r="K2888" s="364"/>
      <c r="L2888" s="363"/>
      <c r="M2888" s="382"/>
      <c r="N2888" s="70">
        <f t="shared" si="197"/>
        <v>0</v>
      </c>
      <c r="O2888" s="70">
        <f t="shared" si="198"/>
        <v>0</v>
      </c>
      <c r="P2888" s="135" t="str">
        <f t="shared" si="196"/>
        <v/>
      </c>
    </row>
    <row r="2889" spans="1:16" x14ac:dyDescent="0.2">
      <c r="A2889" s="374" t="str">
        <f t="shared" si="195"/>
        <v/>
      </c>
      <c r="B2889" s="358"/>
      <c r="C2889" s="383"/>
      <c r="D2889" s="360"/>
      <c r="E2889" s="360"/>
      <c r="F2889" s="361"/>
      <c r="G2889" s="360"/>
      <c r="H2889" s="360"/>
      <c r="I2889" s="364"/>
      <c r="J2889" s="363"/>
      <c r="K2889" s="364"/>
      <c r="L2889" s="363"/>
      <c r="M2889" s="382"/>
      <c r="N2889" s="323">
        <f t="shared" si="197"/>
        <v>0</v>
      </c>
      <c r="O2889" s="323">
        <f t="shared" si="198"/>
        <v>0</v>
      </c>
      <c r="P2889" s="324" t="str">
        <f t="shared" si="196"/>
        <v/>
      </c>
    </row>
    <row r="2890" spans="1:16" x14ac:dyDescent="0.2">
      <c r="A2890" s="374" t="str">
        <f t="shared" si="195"/>
        <v/>
      </c>
      <c r="B2890" s="358"/>
      <c r="C2890" s="383"/>
      <c r="D2890" s="360"/>
      <c r="E2890" s="360"/>
      <c r="F2890" s="361"/>
      <c r="G2890" s="360"/>
      <c r="H2890" s="360"/>
      <c r="I2890" s="364"/>
      <c r="J2890" s="363"/>
      <c r="K2890" s="364"/>
      <c r="L2890" s="363"/>
      <c r="M2890" s="382"/>
      <c r="N2890" s="70">
        <f t="shared" si="197"/>
        <v>0</v>
      </c>
      <c r="O2890" s="70">
        <f t="shared" si="198"/>
        <v>0</v>
      </c>
      <c r="P2890" s="92" t="str">
        <f t="shared" si="196"/>
        <v/>
      </c>
    </row>
    <row r="2891" spans="1:16" x14ac:dyDescent="0.2">
      <c r="A2891" s="374" t="str">
        <f t="shared" si="195"/>
        <v/>
      </c>
      <c r="B2891" s="358"/>
      <c r="C2891" s="383"/>
      <c r="D2891" s="360"/>
      <c r="E2891" s="360"/>
      <c r="F2891" s="361"/>
      <c r="G2891" s="360"/>
      <c r="H2891" s="360"/>
      <c r="I2891" s="364"/>
      <c r="J2891" s="363"/>
      <c r="K2891" s="364"/>
      <c r="L2891" s="363"/>
      <c r="M2891" s="382"/>
      <c r="N2891" s="70">
        <f t="shared" si="197"/>
        <v>0</v>
      </c>
      <c r="O2891" s="70">
        <f t="shared" si="198"/>
        <v>0</v>
      </c>
      <c r="P2891" s="92" t="str">
        <f t="shared" si="196"/>
        <v/>
      </c>
    </row>
    <row r="2892" spans="1:16" x14ac:dyDescent="0.2">
      <c r="A2892" s="374" t="str">
        <f t="shared" si="195"/>
        <v/>
      </c>
      <c r="B2892" s="358"/>
      <c r="C2892" s="383"/>
      <c r="D2892" s="360"/>
      <c r="E2892" s="360"/>
      <c r="F2892" s="361"/>
      <c r="G2892" s="360"/>
      <c r="H2892" s="360"/>
      <c r="I2892" s="364"/>
      <c r="J2892" s="363"/>
      <c r="K2892" s="364"/>
      <c r="L2892" s="363"/>
      <c r="M2892" s="382"/>
      <c r="N2892" s="70">
        <f t="shared" si="197"/>
        <v>0</v>
      </c>
      <c r="O2892" s="70">
        <f t="shared" si="198"/>
        <v>0</v>
      </c>
      <c r="P2892" s="135" t="str">
        <f t="shared" si="196"/>
        <v/>
      </c>
    </row>
    <row r="2893" spans="1:16" x14ac:dyDescent="0.2">
      <c r="A2893" s="374" t="str">
        <f t="shared" si="195"/>
        <v/>
      </c>
      <c r="B2893" s="358"/>
      <c r="C2893" s="383"/>
      <c r="D2893" s="360"/>
      <c r="E2893" s="360"/>
      <c r="F2893" s="361"/>
      <c r="G2893" s="360"/>
      <c r="H2893" s="360"/>
      <c r="I2893" s="364"/>
      <c r="J2893" s="363"/>
      <c r="K2893" s="364"/>
      <c r="L2893" s="363"/>
      <c r="M2893" s="382"/>
      <c r="N2893" s="323">
        <f t="shared" si="197"/>
        <v>0</v>
      </c>
      <c r="O2893" s="323">
        <f t="shared" si="198"/>
        <v>0</v>
      </c>
      <c r="P2893" s="324" t="str">
        <f t="shared" si="196"/>
        <v/>
      </c>
    </row>
    <row r="2894" spans="1:16" x14ac:dyDescent="0.2">
      <c r="A2894" s="374" t="str">
        <f t="shared" si="195"/>
        <v/>
      </c>
      <c r="B2894" s="358"/>
      <c r="C2894" s="383"/>
      <c r="D2894" s="360"/>
      <c r="E2894" s="360"/>
      <c r="F2894" s="361"/>
      <c r="G2894" s="360"/>
      <c r="H2894" s="360"/>
      <c r="I2894" s="364"/>
      <c r="J2894" s="363"/>
      <c r="K2894" s="364"/>
      <c r="L2894" s="363"/>
      <c r="M2894" s="382"/>
      <c r="N2894" s="70">
        <f t="shared" si="197"/>
        <v>0</v>
      </c>
      <c r="O2894" s="70">
        <f t="shared" si="198"/>
        <v>0</v>
      </c>
      <c r="P2894" s="92" t="str">
        <f t="shared" si="196"/>
        <v/>
      </c>
    </row>
    <row r="2895" spans="1:16" x14ac:dyDescent="0.2">
      <c r="A2895" s="374" t="str">
        <f t="shared" si="195"/>
        <v/>
      </c>
      <c r="B2895" s="358"/>
      <c r="C2895" s="383"/>
      <c r="D2895" s="360"/>
      <c r="E2895" s="360"/>
      <c r="F2895" s="361"/>
      <c r="G2895" s="360"/>
      <c r="H2895" s="360"/>
      <c r="I2895" s="364"/>
      <c r="J2895" s="363"/>
      <c r="K2895" s="364"/>
      <c r="L2895" s="363"/>
      <c r="M2895" s="382"/>
      <c r="N2895" s="70">
        <f t="shared" si="197"/>
        <v>0</v>
      </c>
      <c r="O2895" s="70">
        <f t="shared" si="198"/>
        <v>0</v>
      </c>
      <c r="P2895" s="92" t="str">
        <f t="shared" si="196"/>
        <v/>
      </c>
    </row>
    <row r="2896" spans="1:16" x14ac:dyDescent="0.2">
      <c r="A2896" s="374" t="str">
        <f t="shared" si="195"/>
        <v/>
      </c>
      <c r="B2896" s="358"/>
      <c r="C2896" s="383"/>
      <c r="D2896" s="360"/>
      <c r="E2896" s="360"/>
      <c r="F2896" s="361"/>
      <c r="G2896" s="360"/>
      <c r="H2896" s="360"/>
      <c r="I2896" s="364"/>
      <c r="J2896" s="363"/>
      <c r="K2896" s="364"/>
      <c r="L2896" s="363"/>
      <c r="M2896" s="382"/>
      <c r="N2896" s="70">
        <f t="shared" si="197"/>
        <v>0</v>
      </c>
      <c r="O2896" s="70">
        <f t="shared" si="198"/>
        <v>0</v>
      </c>
      <c r="P2896" s="135" t="str">
        <f t="shared" si="196"/>
        <v/>
      </c>
    </row>
    <row r="2897" spans="1:16" x14ac:dyDescent="0.2">
      <c r="A2897" s="374" t="str">
        <f t="shared" si="195"/>
        <v/>
      </c>
      <c r="B2897" s="358"/>
      <c r="C2897" s="383"/>
      <c r="D2897" s="360"/>
      <c r="E2897" s="360"/>
      <c r="F2897" s="361"/>
      <c r="G2897" s="360"/>
      <c r="H2897" s="360"/>
      <c r="I2897" s="364"/>
      <c r="J2897" s="363"/>
      <c r="K2897" s="364"/>
      <c r="L2897" s="363"/>
      <c r="M2897" s="382"/>
      <c r="N2897" s="323">
        <f t="shared" si="197"/>
        <v>0</v>
      </c>
      <c r="O2897" s="323">
        <f t="shared" si="198"/>
        <v>0</v>
      </c>
      <c r="P2897" s="324" t="str">
        <f t="shared" si="196"/>
        <v/>
      </c>
    </row>
    <row r="2898" spans="1:16" x14ac:dyDescent="0.2">
      <c r="A2898" s="374" t="str">
        <f t="shared" si="195"/>
        <v/>
      </c>
      <c r="B2898" s="358"/>
      <c r="C2898" s="383"/>
      <c r="D2898" s="360"/>
      <c r="E2898" s="360"/>
      <c r="F2898" s="361"/>
      <c r="G2898" s="360"/>
      <c r="H2898" s="360"/>
      <c r="I2898" s="364"/>
      <c r="J2898" s="363"/>
      <c r="K2898" s="364"/>
      <c r="L2898" s="363"/>
      <c r="M2898" s="382"/>
      <c r="N2898" s="70">
        <f t="shared" si="197"/>
        <v>0</v>
      </c>
      <c r="O2898" s="70">
        <f t="shared" si="198"/>
        <v>0</v>
      </c>
      <c r="P2898" s="92" t="str">
        <f t="shared" si="196"/>
        <v/>
      </c>
    </row>
    <row r="2899" spans="1:16" x14ac:dyDescent="0.2">
      <c r="A2899" s="374" t="str">
        <f t="shared" si="195"/>
        <v/>
      </c>
      <c r="B2899" s="358"/>
      <c r="C2899" s="383"/>
      <c r="D2899" s="360"/>
      <c r="E2899" s="360"/>
      <c r="F2899" s="361"/>
      <c r="G2899" s="360"/>
      <c r="H2899" s="360"/>
      <c r="I2899" s="364"/>
      <c r="J2899" s="363"/>
      <c r="K2899" s="364"/>
      <c r="L2899" s="363"/>
      <c r="M2899" s="382"/>
      <c r="N2899" s="70">
        <f t="shared" si="197"/>
        <v>0</v>
      </c>
      <c r="O2899" s="70">
        <f t="shared" si="198"/>
        <v>0</v>
      </c>
      <c r="P2899" s="92" t="str">
        <f t="shared" si="196"/>
        <v/>
      </c>
    </row>
    <row r="2900" spans="1:16" x14ac:dyDescent="0.2">
      <c r="A2900" s="374" t="str">
        <f t="shared" si="195"/>
        <v/>
      </c>
      <c r="B2900" s="358"/>
      <c r="C2900" s="383"/>
      <c r="D2900" s="360"/>
      <c r="E2900" s="360"/>
      <c r="F2900" s="361"/>
      <c r="G2900" s="360"/>
      <c r="H2900" s="360"/>
      <c r="I2900" s="364"/>
      <c r="J2900" s="363"/>
      <c r="K2900" s="364"/>
      <c r="L2900" s="363"/>
      <c r="M2900" s="382"/>
      <c r="N2900" s="70">
        <f t="shared" si="197"/>
        <v>0</v>
      </c>
      <c r="O2900" s="70">
        <f t="shared" si="198"/>
        <v>0</v>
      </c>
      <c r="P2900" s="135" t="str">
        <f t="shared" si="196"/>
        <v/>
      </c>
    </row>
    <row r="2901" spans="1:16" x14ac:dyDescent="0.2">
      <c r="A2901" s="374" t="str">
        <f t="shared" si="195"/>
        <v/>
      </c>
      <c r="B2901" s="358"/>
      <c r="C2901" s="383"/>
      <c r="D2901" s="360"/>
      <c r="E2901" s="360"/>
      <c r="F2901" s="361"/>
      <c r="G2901" s="360"/>
      <c r="H2901" s="360"/>
      <c r="I2901" s="364"/>
      <c r="J2901" s="363"/>
      <c r="K2901" s="364"/>
      <c r="L2901" s="363"/>
      <c r="M2901" s="382"/>
      <c r="N2901" s="323">
        <f t="shared" si="197"/>
        <v>0</v>
      </c>
      <c r="O2901" s="323">
        <f t="shared" si="198"/>
        <v>0</v>
      </c>
      <c r="P2901" s="324" t="str">
        <f t="shared" si="196"/>
        <v/>
      </c>
    </row>
    <row r="2902" spans="1:16" x14ac:dyDescent="0.2">
      <c r="A2902" s="374" t="str">
        <f t="shared" si="195"/>
        <v/>
      </c>
      <c r="B2902" s="358"/>
      <c r="C2902" s="383"/>
      <c r="D2902" s="360"/>
      <c r="E2902" s="360"/>
      <c r="F2902" s="361"/>
      <c r="G2902" s="360"/>
      <c r="H2902" s="360"/>
      <c r="I2902" s="364"/>
      <c r="J2902" s="363"/>
      <c r="K2902" s="364"/>
      <c r="L2902" s="363"/>
      <c r="M2902" s="382"/>
      <c r="N2902" s="70">
        <f t="shared" si="197"/>
        <v>0</v>
      </c>
      <c r="O2902" s="70">
        <f t="shared" si="198"/>
        <v>0</v>
      </c>
      <c r="P2902" s="92" t="str">
        <f t="shared" si="196"/>
        <v/>
      </c>
    </row>
    <row r="2903" spans="1:16" x14ac:dyDescent="0.2">
      <c r="A2903" s="374" t="str">
        <f t="shared" si="195"/>
        <v/>
      </c>
      <c r="B2903" s="358"/>
      <c r="C2903" s="383"/>
      <c r="D2903" s="360"/>
      <c r="E2903" s="360"/>
      <c r="F2903" s="361"/>
      <c r="G2903" s="360"/>
      <c r="H2903" s="360"/>
      <c r="I2903" s="364"/>
      <c r="J2903" s="363"/>
      <c r="K2903" s="364"/>
      <c r="L2903" s="363"/>
      <c r="M2903" s="382"/>
      <c r="N2903" s="70">
        <f t="shared" si="197"/>
        <v>0</v>
      </c>
      <c r="O2903" s="70">
        <f t="shared" si="198"/>
        <v>0</v>
      </c>
      <c r="P2903" s="92" t="str">
        <f t="shared" si="196"/>
        <v/>
      </c>
    </row>
    <row r="2904" spans="1:16" x14ac:dyDescent="0.2">
      <c r="A2904" s="374" t="str">
        <f t="shared" si="195"/>
        <v/>
      </c>
      <c r="B2904" s="358"/>
      <c r="C2904" s="383"/>
      <c r="D2904" s="360"/>
      <c r="E2904" s="360"/>
      <c r="F2904" s="361"/>
      <c r="G2904" s="360"/>
      <c r="H2904" s="360"/>
      <c r="I2904" s="364"/>
      <c r="J2904" s="363"/>
      <c r="K2904" s="364"/>
      <c r="L2904" s="363"/>
      <c r="M2904" s="382"/>
      <c r="N2904" s="70">
        <f t="shared" si="197"/>
        <v>0</v>
      </c>
      <c r="O2904" s="70">
        <f t="shared" si="198"/>
        <v>0</v>
      </c>
      <c r="P2904" s="135" t="str">
        <f t="shared" si="196"/>
        <v/>
      </c>
    </row>
    <row r="2905" spans="1:16" x14ac:dyDescent="0.2">
      <c r="A2905" s="374" t="str">
        <f t="shared" si="195"/>
        <v/>
      </c>
      <c r="B2905" s="358"/>
      <c r="C2905" s="383"/>
      <c r="D2905" s="360"/>
      <c r="E2905" s="360"/>
      <c r="F2905" s="361"/>
      <c r="G2905" s="360"/>
      <c r="H2905" s="360"/>
      <c r="I2905" s="364"/>
      <c r="J2905" s="363"/>
      <c r="K2905" s="364"/>
      <c r="L2905" s="363"/>
      <c r="M2905" s="382"/>
      <c r="N2905" s="323">
        <f t="shared" si="197"/>
        <v>0</v>
      </c>
      <c r="O2905" s="323">
        <f t="shared" si="198"/>
        <v>0</v>
      </c>
      <c r="P2905" s="324" t="str">
        <f t="shared" si="196"/>
        <v/>
      </c>
    </row>
    <row r="2906" spans="1:16" x14ac:dyDescent="0.2">
      <c r="A2906" s="374" t="str">
        <f t="shared" si="195"/>
        <v/>
      </c>
      <c r="B2906" s="358"/>
      <c r="C2906" s="383"/>
      <c r="D2906" s="360"/>
      <c r="E2906" s="360"/>
      <c r="F2906" s="361"/>
      <c r="G2906" s="360"/>
      <c r="H2906" s="360"/>
      <c r="I2906" s="364"/>
      <c r="J2906" s="363"/>
      <c r="K2906" s="364"/>
      <c r="L2906" s="363"/>
      <c r="M2906" s="382"/>
      <c r="N2906" s="70">
        <f t="shared" si="197"/>
        <v>0</v>
      </c>
      <c r="O2906" s="70">
        <f t="shared" si="198"/>
        <v>0</v>
      </c>
      <c r="P2906" s="92" t="str">
        <f t="shared" si="196"/>
        <v/>
      </c>
    </row>
    <row r="2907" spans="1:16" x14ac:dyDescent="0.2">
      <c r="A2907" s="374" t="str">
        <f t="shared" si="195"/>
        <v/>
      </c>
      <c r="B2907" s="358"/>
      <c r="C2907" s="383"/>
      <c r="D2907" s="360"/>
      <c r="E2907" s="360"/>
      <c r="F2907" s="361"/>
      <c r="G2907" s="360"/>
      <c r="H2907" s="360"/>
      <c r="I2907" s="364"/>
      <c r="J2907" s="363"/>
      <c r="K2907" s="364"/>
      <c r="L2907" s="363"/>
      <c r="M2907" s="382"/>
      <c r="N2907" s="70">
        <f t="shared" si="197"/>
        <v>0</v>
      </c>
      <c r="O2907" s="70">
        <f t="shared" si="198"/>
        <v>0</v>
      </c>
      <c r="P2907" s="92" t="str">
        <f t="shared" si="196"/>
        <v/>
      </c>
    </row>
    <row r="2908" spans="1:16" x14ac:dyDescent="0.2">
      <c r="A2908" s="374" t="str">
        <f t="shared" si="195"/>
        <v/>
      </c>
      <c r="B2908" s="358"/>
      <c r="C2908" s="383"/>
      <c r="D2908" s="360"/>
      <c r="E2908" s="360"/>
      <c r="F2908" s="361"/>
      <c r="G2908" s="360"/>
      <c r="H2908" s="360"/>
      <c r="I2908" s="364"/>
      <c r="J2908" s="363"/>
      <c r="K2908" s="364"/>
      <c r="L2908" s="363"/>
      <c r="M2908" s="382"/>
      <c r="N2908" s="70">
        <f t="shared" si="197"/>
        <v>0</v>
      </c>
      <c r="O2908" s="70">
        <f t="shared" si="198"/>
        <v>0</v>
      </c>
      <c r="P2908" s="135" t="str">
        <f t="shared" si="196"/>
        <v/>
      </c>
    </row>
    <row r="2909" spans="1:16" x14ac:dyDescent="0.2">
      <c r="A2909" s="374" t="str">
        <f t="shared" si="195"/>
        <v/>
      </c>
      <c r="B2909" s="358"/>
      <c r="C2909" s="383"/>
      <c r="D2909" s="360"/>
      <c r="E2909" s="360"/>
      <c r="F2909" s="361"/>
      <c r="G2909" s="360"/>
      <c r="H2909" s="360"/>
      <c r="I2909" s="364"/>
      <c r="J2909" s="363"/>
      <c r="K2909" s="364"/>
      <c r="L2909" s="363"/>
      <c r="M2909" s="382"/>
      <c r="N2909" s="323">
        <f t="shared" si="197"/>
        <v>0</v>
      </c>
      <c r="O2909" s="323">
        <f t="shared" si="198"/>
        <v>0</v>
      </c>
      <c r="P2909" s="324" t="str">
        <f t="shared" si="196"/>
        <v/>
      </c>
    </row>
    <row r="2910" spans="1:16" x14ac:dyDescent="0.2">
      <c r="A2910" s="374"/>
      <c r="B2910" s="358"/>
      <c r="C2910" s="383"/>
      <c r="D2910" s="360"/>
      <c r="E2910" s="360"/>
      <c r="F2910" s="361"/>
      <c r="G2910" s="360"/>
      <c r="H2910" s="360"/>
      <c r="I2910" s="364"/>
      <c r="J2910" s="363"/>
      <c r="K2910" s="364"/>
      <c r="L2910" s="363"/>
      <c r="M2910" s="382"/>
      <c r="N2910" s="323"/>
      <c r="O2910" s="323"/>
      <c r="P2910" s="324"/>
    </row>
    <row r="2911" spans="1:16" x14ac:dyDescent="0.2">
      <c r="A2911" s="374"/>
      <c r="B2911" s="358"/>
      <c r="C2911" s="383"/>
      <c r="D2911" s="360"/>
      <c r="E2911" s="360"/>
      <c r="F2911" s="361"/>
      <c r="G2911" s="360"/>
      <c r="H2911" s="360"/>
      <c r="I2911" s="364"/>
      <c r="J2911" s="363"/>
      <c r="K2911" s="364"/>
      <c r="L2911" s="363"/>
      <c r="M2911" s="382"/>
      <c r="N2911" s="323"/>
      <c r="O2911" s="323"/>
      <c r="P2911" s="324"/>
    </row>
    <row r="2912" spans="1:16" x14ac:dyDescent="0.2">
      <c r="A2912" s="374"/>
      <c r="B2912" s="358"/>
      <c r="C2912" s="383"/>
      <c r="D2912" s="360"/>
      <c r="E2912" s="360"/>
      <c r="F2912" s="361"/>
      <c r="G2912" s="360"/>
      <c r="H2912" s="360"/>
      <c r="I2912" s="364"/>
      <c r="J2912" s="363"/>
      <c r="K2912" s="364"/>
      <c r="L2912" s="363"/>
      <c r="M2912" s="382"/>
      <c r="N2912" s="323"/>
      <c r="O2912" s="323"/>
      <c r="P2912" s="324"/>
    </row>
    <row r="2913" spans="1:16" x14ac:dyDescent="0.2">
      <c r="A2913" s="374"/>
      <c r="B2913" s="358"/>
      <c r="C2913" s="383"/>
      <c r="D2913" s="360"/>
      <c r="E2913" s="360"/>
      <c r="F2913" s="361"/>
      <c r="G2913" s="360"/>
      <c r="H2913" s="360"/>
      <c r="I2913" s="364"/>
      <c r="J2913" s="363"/>
      <c r="K2913" s="364"/>
      <c r="L2913" s="363"/>
      <c r="M2913" s="382"/>
      <c r="N2913" s="323"/>
      <c r="O2913" s="323"/>
      <c r="P2913" s="324"/>
    </row>
    <row r="2914" spans="1:16" x14ac:dyDescent="0.2">
      <c r="A2914" s="374"/>
      <c r="B2914" s="358"/>
      <c r="C2914" s="383"/>
      <c r="D2914" s="360"/>
      <c r="E2914" s="360"/>
      <c r="F2914" s="361"/>
      <c r="G2914" s="360"/>
      <c r="H2914" s="360"/>
      <c r="I2914" s="364"/>
      <c r="J2914" s="363"/>
      <c r="K2914" s="364"/>
      <c r="L2914" s="363"/>
      <c r="M2914" s="382"/>
      <c r="N2914" s="323"/>
      <c r="O2914" s="323"/>
      <c r="P2914" s="324"/>
    </row>
    <row r="2915" spans="1:16" x14ac:dyDescent="0.2">
      <c r="A2915" s="374"/>
      <c r="B2915" s="358"/>
      <c r="C2915" s="383"/>
      <c r="D2915" s="360"/>
      <c r="E2915" s="360"/>
      <c r="F2915" s="361"/>
      <c r="G2915" s="360"/>
      <c r="H2915" s="360"/>
      <c r="I2915" s="364"/>
      <c r="J2915" s="363"/>
      <c r="K2915" s="364"/>
      <c r="L2915" s="363"/>
      <c r="M2915" s="382"/>
      <c r="N2915" s="323"/>
      <c r="O2915" s="323"/>
      <c r="P2915" s="324"/>
    </row>
    <row r="2916" spans="1:16" x14ac:dyDescent="0.2">
      <c r="A2916" s="374"/>
      <c r="B2916" s="358"/>
      <c r="C2916" s="383"/>
      <c r="D2916" s="360"/>
      <c r="E2916" s="360"/>
      <c r="F2916" s="361"/>
      <c r="G2916" s="360"/>
      <c r="H2916" s="360"/>
      <c r="I2916" s="364"/>
      <c r="J2916" s="363"/>
      <c r="K2916" s="364"/>
      <c r="L2916" s="363"/>
      <c r="M2916" s="382"/>
      <c r="N2916" s="323"/>
      <c r="O2916" s="323"/>
      <c r="P2916" s="324"/>
    </row>
    <row r="2917" spans="1:16" x14ac:dyDescent="0.2">
      <c r="A2917" s="374"/>
      <c r="B2917" s="358"/>
      <c r="C2917" s="383"/>
      <c r="D2917" s="360"/>
      <c r="E2917" s="360"/>
      <c r="F2917" s="361"/>
      <c r="G2917" s="360"/>
      <c r="H2917" s="360"/>
      <c r="I2917" s="364"/>
      <c r="J2917" s="363"/>
      <c r="K2917" s="364"/>
      <c r="L2917" s="363"/>
      <c r="M2917" s="382"/>
      <c r="N2917" s="323"/>
      <c r="O2917" s="323"/>
      <c r="P2917" s="324"/>
    </row>
    <row r="2918" spans="1:16" x14ac:dyDescent="0.2">
      <c r="A2918" s="374"/>
      <c r="B2918" s="358"/>
      <c r="C2918" s="383"/>
      <c r="D2918" s="360"/>
      <c r="E2918" s="360"/>
      <c r="F2918" s="361"/>
      <c r="G2918" s="360"/>
      <c r="H2918" s="360"/>
      <c r="I2918" s="364"/>
      <c r="J2918" s="363"/>
      <c r="K2918" s="364"/>
      <c r="L2918" s="363"/>
      <c r="M2918" s="382"/>
      <c r="N2918" s="323"/>
      <c r="O2918" s="323"/>
      <c r="P2918" s="324"/>
    </row>
    <row r="2919" spans="1:16" x14ac:dyDescent="0.2">
      <c r="A2919" s="374"/>
      <c r="B2919" s="358"/>
      <c r="C2919" s="383"/>
      <c r="D2919" s="360"/>
      <c r="E2919" s="360"/>
      <c r="F2919" s="361"/>
      <c r="G2919" s="360"/>
      <c r="H2919" s="360"/>
      <c r="I2919" s="364"/>
      <c r="J2919" s="363"/>
      <c r="K2919" s="364"/>
      <c r="L2919" s="363"/>
      <c r="M2919" s="382"/>
      <c r="N2919" s="323"/>
      <c r="O2919" s="323"/>
      <c r="P2919" s="324"/>
    </row>
    <row r="2920" spans="1:16" x14ac:dyDescent="0.2">
      <c r="A2920" s="374"/>
      <c r="B2920" s="358"/>
      <c r="C2920" s="383"/>
      <c r="D2920" s="360"/>
      <c r="E2920" s="360"/>
      <c r="F2920" s="361"/>
      <c r="G2920" s="360"/>
      <c r="H2920" s="360"/>
      <c r="I2920" s="364"/>
      <c r="J2920" s="363"/>
      <c r="K2920" s="364"/>
      <c r="L2920" s="363"/>
      <c r="M2920" s="382"/>
      <c r="N2920" s="323"/>
      <c r="O2920" s="323"/>
      <c r="P2920" s="324"/>
    </row>
    <row r="2921" spans="1:16" x14ac:dyDescent="0.2">
      <c r="A2921" s="374"/>
      <c r="B2921" s="358"/>
      <c r="C2921" s="383"/>
      <c r="D2921" s="360"/>
      <c r="E2921" s="360"/>
      <c r="F2921" s="361"/>
      <c r="G2921" s="360"/>
      <c r="H2921" s="360"/>
      <c r="I2921" s="364"/>
      <c r="J2921" s="363"/>
      <c r="K2921" s="364"/>
      <c r="L2921" s="363"/>
      <c r="M2921" s="382"/>
      <c r="N2921" s="323"/>
      <c r="O2921" s="323"/>
      <c r="P2921" s="324"/>
    </row>
    <row r="2922" spans="1:16" x14ac:dyDescent="0.2">
      <c r="A2922" s="374"/>
      <c r="B2922" s="358"/>
      <c r="C2922" s="383"/>
      <c r="D2922" s="360"/>
      <c r="E2922" s="360"/>
      <c r="F2922" s="361"/>
      <c r="G2922" s="360"/>
      <c r="H2922" s="360"/>
      <c r="I2922" s="364"/>
      <c r="J2922" s="363"/>
      <c r="K2922" s="364"/>
      <c r="L2922" s="363"/>
      <c r="M2922" s="382"/>
      <c r="N2922" s="323"/>
      <c r="O2922" s="323"/>
      <c r="P2922" s="324"/>
    </row>
    <row r="2923" spans="1:16" x14ac:dyDescent="0.2">
      <c r="A2923" s="374"/>
      <c r="B2923" s="358"/>
      <c r="C2923" s="383"/>
      <c r="D2923" s="360"/>
      <c r="E2923" s="360"/>
      <c r="F2923" s="361"/>
      <c r="G2923" s="360"/>
      <c r="H2923" s="360"/>
      <c r="I2923" s="364"/>
      <c r="J2923" s="363"/>
      <c r="K2923" s="364"/>
      <c r="L2923" s="363"/>
      <c r="M2923" s="382"/>
      <c r="N2923" s="323"/>
      <c r="O2923" s="323"/>
      <c r="P2923" s="324"/>
    </row>
    <row r="2924" spans="1:16" x14ac:dyDescent="0.2">
      <c r="A2924" s="374"/>
      <c r="B2924" s="358"/>
      <c r="C2924" s="383"/>
      <c r="D2924" s="360"/>
      <c r="E2924" s="360"/>
      <c r="F2924" s="361"/>
      <c r="G2924" s="360"/>
      <c r="H2924" s="360"/>
      <c r="I2924" s="364"/>
      <c r="J2924" s="363"/>
      <c r="K2924" s="364"/>
      <c r="L2924" s="363"/>
      <c r="M2924" s="382"/>
      <c r="N2924" s="323"/>
      <c r="O2924" s="323"/>
      <c r="P2924" s="324"/>
    </row>
    <row r="2925" spans="1:16" x14ac:dyDescent="0.2">
      <c r="A2925" s="374"/>
      <c r="B2925" s="358"/>
      <c r="C2925" s="383"/>
      <c r="D2925" s="360"/>
      <c r="E2925" s="360"/>
      <c r="F2925" s="361"/>
      <c r="G2925" s="360"/>
      <c r="H2925" s="360"/>
      <c r="I2925" s="364"/>
      <c r="J2925" s="363"/>
      <c r="K2925" s="364"/>
      <c r="L2925" s="363"/>
      <c r="M2925" s="382"/>
      <c r="N2925" s="323"/>
      <c r="O2925" s="323"/>
      <c r="P2925" s="324"/>
    </row>
    <row r="2926" spans="1:16" x14ac:dyDescent="0.2">
      <c r="A2926" s="374"/>
      <c r="B2926" s="358"/>
      <c r="C2926" s="383"/>
      <c r="D2926" s="360"/>
      <c r="E2926" s="360"/>
      <c r="F2926" s="361"/>
      <c r="G2926" s="360"/>
      <c r="H2926" s="360"/>
      <c r="I2926" s="364"/>
      <c r="J2926" s="363"/>
      <c r="K2926" s="364"/>
      <c r="L2926" s="363"/>
      <c r="M2926" s="382"/>
      <c r="N2926" s="323"/>
      <c r="O2926" s="323"/>
      <c r="P2926" s="324"/>
    </row>
    <row r="2927" spans="1:16" x14ac:dyDescent="0.2">
      <c r="A2927" s="374"/>
      <c r="B2927" s="358"/>
      <c r="C2927" s="383"/>
      <c r="D2927" s="360"/>
      <c r="E2927" s="360"/>
      <c r="F2927" s="361"/>
      <c r="G2927" s="360"/>
      <c r="H2927" s="360"/>
      <c r="I2927" s="364"/>
      <c r="J2927" s="363"/>
      <c r="K2927" s="364"/>
      <c r="L2927" s="363"/>
      <c r="M2927" s="382"/>
      <c r="N2927" s="323"/>
      <c r="O2927" s="323"/>
      <c r="P2927" s="324"/>
    </row>
    <row r="2928" spans="1:16" x14ac:dyDescent="0.2">
      <c r="A2928" s="374"/>
      <c r="B2928" s="358"/>
      <c r="C2928" s="383"/>
      <c r="D2928" s="360"/>
      <c r="E2928" s="360"/>
      <c r="F2928" s="361"/>
      <c r="G2928" s="360"/>
      <c r="H2928" s="360"/>
      <c r="I2928" s="364"/>
      <c r="J2928" s="363"/>
      <c r="K2928" s="364"/>
      <c r="L2928" s="363"/>
      <c r="M2928" s="382"/>
      <c r="N2928" s="323"/>
      <c r="O2928" s="323"/>
      <c r="P2928" s="324"/>
    </row>
    <row r="2929" spans="1:16" x14ac:dyDescent="0.2">
      <c r="A2929" s="374"/>
      <c r="B2929" s="358"/>
      <c r="C2929" s="383"/>
      <c r="D2929" s="360"/>
      <c r="E2929" s="360"/>
      <c r="F2929" s="361"/>
      <c r="G2929" s="360"/>
      <c r="H2929" s="360"/>
      <c r="I2929" s="364"/>
      <c r="J2929" s="363"/>
      <c r="K2929" s="364"/>
      <c r="L2929" s="363"/>
      <c r="M2929" s="382"/>
      <c r="N2929" s="323"/>
      <c r="O2929" s="323"/>
      <c r="P2929" s="324"/>
    </row>
    <row r="2930" spans="1:16" x14ac:dyDescent="0.2">
      <c r="A2930" s="374"/>
      <c r="B2930" s="358"/>
      <c r="C2930" s="383"/>
      <c r="D2930" s="360"/>
      <c r="E2930" s="360"/>
      <c r="F2930" s="361"/>
      <c r="G2930" s="360"/>
      <c r="H2930" s="360"/>
      <c r="I2930" s="364"/>
      <c r="J2930" s="363"/>
      <c r="K2930" s="364"/>
      <c r="L2930" s="363"/>
      <c r="M2930" s="382"/>
      <c r="N2930" s="323"/>
      <c r="O2930" s="323"/>
      <c r="P2930" s="324"/>
    </row>
    <row r="2931" spans="1:16" x14ac:dyDescent="0.2">
      <c r="A2931" s="374"/>
      <c r="B2931" s="358"/>
      <c r="C2931" s="383"/>
      <c r="D2931" s="360"/>
      <c r="E2931" s="360"/>
      <c r="F2931" s="361"/>
      <c r="G2931" s="360"/>
      <c r="H2931" s="360"/>
      <c r="I2931" s="364"/>
      <c r="J2931" s="363"/>
      <c r="K2931" s="364"/>
      <c r="L2931" s="363"/>
      <c r="M2931" s="382"/>
      <c r="N2931" s="323"/>
      <c r="O2931" s="323"/>
      <c r="P2931" s="324"/>
    </row>
    <row r="2932" spans="1:16" x14ac:dyDescent="0.2">
      <c r="A2932" s="374"/>
      <c r="B2932" s="358"/>
      <c r="C2932" s="383"/>
      <c r="D2932" s="360"/>
      <c r="E2932" s="360"/>
      <c r="F2932" s="361"/>
      <c r="G2932" s="360"/>
      <c r="H2932" s="360"/>
      <c r="I2932" s="364"/>
      <c r="J2932" s="363"/>
      <c r="K2932" s="364"/>
      <c r="L2932" s="363"/>
      <c r="M2932" s="382"/>
      <c r="N2932" s="323"/>
      <c r="O2932" s="323"/>
      <c r="P2932" s="324"/>
    </row>
    <row r="2933" spans="1:16" x14ac:dyDescent="0.2">
      <c r="A2933" s="374"/>
      <c r="B2933" s="358"/>
      <c r="C2933" s="383"/>
      <c r="D2933" s="360"/>
      <c r="E2933" s="360"/>
      <c r="F2933" s="361"/>
      <c r="G2933" s="360"/>
      <c r="H2933" s="360"/>
      <c r="I2933" s="364"/>
      <c r="J2933" s="363"/>
      <c r="K2933" s="364"/>
      <c r="L2933" s="363"/>
      <c r="M2933" s="382"/>
      <c r="N2933" s="323"/>
      <c r="O2933" s="323"/>
      <c r="P2933" s="324"/>
    </row>
    <row r="2934" spans="1:16" x14ac:dyDescent="0.2">
      <c r="A2934" s="374"/>
      <c r="B2934" s="358"/>
      <c r="C2934" s="383"/>
      <c r="D2934" s="360"/>
      <c r="E2934" s="360"/>
      <c r="F2934" s="361"/>
      <c r="G2934" s="360"/>
      <c r="H2934" s="360"/>
      <c r="I2934" s="364"/>
      <c r="J2934" s="363"/>
      <c r="K2934" s="364"/>
      <c r="L2934" s="363"/>
      <c r="M2934" s="382"/>
      <c r="N2934" s="323"/>
      <c r="O2934" s="323"/>
      <c r="P2934" s="324"/>
    </row>
    <row r="2935" spans="1:16" x14ac:dyDescent="0.2">
      <c r="A2935" s="374"/>
      <c r="B2935" s="358"/>
      <c r="C2935" s="383"/>
      <c r="D2935" s="360"/>
      <c r="E2935" s="360"/>
      <c r="F2935" s="361"/>
      <c r="G2935" s="360"/>
      <c r="H2935" s="360"/>
      <c r="I2935" s="364"/>
      <c r="J2935" s="363"/>
      <c r="K2935" s="364"/>
      <c r="L2935" s="363"/>
      <c r="M2935" s="382"/>
      <c r="N2935" s="323"/>
      <c r="O2935" s="323"/>
      <c r="P2935" s="324"/>
    </row>
    <row r="2936" spans="1:16" x14ac:dyDescent="0.2">
      <c r="A2936" s="374"/>
      <c r="B2936" s="358"/>
      <c r="C2936" s="383"/>
      <c r="D2936" s="360"/>
      <c r="E2936" s="360"/>
      <c r="F2936" s="361"/>
      <c r="G2936" s="360"/>
      <c r="H2936" s="360"/>
      <c r="I2936" s="364"/>
      <c r="J2936" s="363"/>
      <c r="K2936" s="364"/>
      <c r="L2936" s="363"/>
      <c r="M2936" s="382"/>
      <c r="N2936" s="323"/>
      <c r="O2936" s="323"/>
      <c r="P2936" s="324"/>
    </row>
    <row r="2937" spans="1:16" x14ac:dyDescent="0.2">
      <c r="A2937" s="374"/>
      <c r="B2937" s="358"/>
      <c r="C2937" s="383"/>
      <c r="D2937" s="360"/>
      <c r="E2937" s="360"/>
      <c r="F2937" s="361"/>
      <c r="G2937" s="360"/>
      <c r="H2937" s="360"/>
      <c r="I2937" s="364"/>
      <c r="J2937" s="363"/>
      <c r="K2937" s="364"/>
      <c r="L2937" s="363"/>
      <c r="M2937" s="382"/>
      <c r="N2937" s="323"/>
      <c r="O2937" s="323"/>
      <c r="P2937" s="324"/>
    </row>
    <row r="2938" spans="1:16" x14ac:dyDescent="0.2">
      <c r="A2938" s="374"/>
      <c r="B2938" s="358"/>
      <c r="C2938" s="383"/>
      <c r="D2938" s="360"/>
      <c r="E2938" s="360"/>
      <c r="F2938" s="361"/>
      <c r="G2938" s="360"/>
      <c r="H2938" s="360"/>
      <c r="I2938" s="364"/>
      <c r="J2938" s="363"/>
      <c r="K2938" s="364"/>
      <c r="L2938" s="363"/>
      <c r="M2938" s="382"/>
      <c r="N2938" s="323"/>
      <c r="O2938" s="323"/>
      <c r="P2938" s="324"/>
    </row>
    <row r="2939" spans="1:16" x14ac:dyDescent="0.2">
      <c r="A2939" s="374"/>
      <c r="B2939" s="358"/>
      <c r="C2939" s="383"/>
      <c r="D2939" s="360"/>
      <c r="E2939" s="360"/>
      <c r="F2939" s="361"/>
      <c r="G2939" s="360"/>
      <c r="H2939" s="360"/>
      <c r="I2939" s="364"/>
      <c r="J2939" s="363"/>
      <c r="K2939" s="364"/>
      <c r="L2939" s="363"/>
      <c r="M2939" s="382"/>
      <c r="N2939" s="323"/>
      <c r="O2939" s="323"/>
      <c r="P2939" s="324"/>
    </row>
    <row r="2940" spans="1:16" x14ac:dyDescent="0.2">
      <c r="A2940" s="374"/>
      <c r="B2940" s="358"/>
      <c r="C2940" s="383"/>
      <c r="D2940" s="360"/>
      <c r="E2940" s="360"/>
      <c r="F2940" s="361"/>
      <c r="G2940" s="360"/>
      <c r="H2940" s="360"/>
      <c r="I2940" s="364"/>
      <c r="J2940" s="363"/>
      <c r="K2940" s="364"/>
      <c r="L2940" s="363"/>
      <c r="M2940" s="382"/>
      <c r="N2940" s="323"/>
      <c r="O2940" s="323"/>
      <c r="P2940" s="324"/>
    </row>
    <row r="2941" spans="1:16" x14ac:dyDescent="0.2">
      <c r="A2941" s="374"/>
      <c r="B2941" s="358"/>
      <c r="C2941" s="383"/>
      <c r="D2941" s="360"/>
      <c r="E2941" s="360"/>
      <c r="F2941" s="361"/>
      <c r="G2941" s="360"/>
      <c r="H2941" s="360"/>
      <c r="I2941" s="364"/>
      <c r="J2941" s="363"/>
      <c r="K2941" s="364"/>
      <c r="L2941" s="363"/>
      <c r="M2941" s="382"/>
      <c r="N2941" s="323"/>
      <c r="O2941" s="323"/>
      <c r="P2941" s="324"/>
    </row>
    <row r="2942" spans="1:16" x14ac:dyDescent="0.2">
      <c r="A2942" s="374"/>
      <c r="B2942" s="358"/>
      <c r="C2942" s="383"/>
      <c r="D2942" s="360"/>
      <c r="E2942" s="360"/>
      <c r="F2942" s="361"/>
      <c r="G2942" s="360"/>
      <c r="H2942" s="360"/>
      <c r="I2942" s="364"/>
      <c r="J2942" s="363"/>
      <c r="K2942" s="364"/>
      <c r="L2942" s="363"/>
      <c r="M2942" s="382"/>
      <c r="N2942" s="323"/>
      <c r="O2942" s="323"/>
      <c r="P2942" s="324"/>
    </row>
    <row r="2943" spans="1:16" x14ac:dyDescent="0.2">
      <c r="A2943" s="374"/>
      <c r="B2943" s="358"/>
      <c r="C2943" s="383"/>
      <c r="D2943" s="360"/>
      <c r="E2943" s="360"/>
      <c r="F2943" s="361"/>
      <c r="G2943" s="360"/>
      <c r="H2943" s="360"/>
      <c r="I2943" s="364"/>
      <c r="J2943" s="363"/>
      <c r="K2943" s="364"/>
      <c r="L2943" s="363"/>
      <c r="M2943" s="382"/>
      <c r="N2943" s="323"/>
      <c r="O2943" s="323"/>
      <c r="P2943" s="324"/>
    </row>
    <row r="2944" spans="1:16" x14ac:dyDescent="0.2">
      <c r="A2944" s="374"/>
      <c r="B2944" s="358"/>
      <c r="C2944" s="383"/>
      <c r="D2944" s="360"/>
      <c r="E2944" s="360"/>
      <c r="F2944" s="361"/>
      <c r="G2944" s="360"/>
      <c r="H2944" s="360"/>
      <c r="I2944" s="364"/>
      <c r="J2944" s="363"/>
      <c r="K2944" s="364"/>
      <c r="L2944" s="363"/>
      <c r="M2944" s="382"/>
      <c r="N2944" s="323"/>
      <c r="O2944" s="323"/>
      <c r="P2944" s="324"/>
    </row>
    <row r="2945" spans="1:16" x14ac:dyDescent="0.2">
      <c r="A2945" s="374"/>
      <c r="B2945" s="358"/>
      <c r="C2945" s="383"/>
      <c r="D2945" s="360"/>
      <c r="E2945" s="360"/>
      <c r="F2945" s="361"/>
      <c r="G2945" s="360"/>
      <c r="H2945" s="360"/>
      <c r="I2945" s="364"/>
      <c r="J2945" s="363"/>
      <c r="K2945" s="364"/>
      <c r="L2945" s="363"/>
      <c r="M2945" s="382"/>
      <c r="N2945" s="323"/>
      <c r="O2945" s="323"/>
      <c r="P2945" s="324"/>
    </row>
    <row r="2946" spans="1:16" x14ac:dyDescent="0.2">
      <c r="A2946" s="374"/>
      <c r="B2946" s="358"/>
      <c r="C2946" s="383"/>
      <c r="D2946" s="360"/>
      <c r="E2946" s="360"/>
      <c r="F2946" s="361"/>
      <c r="G2946" s="360"/>
      <c r="H2946" s="360"/>
      <c r="I2946" s="364"/>
      <c r="J2946" s="363"/>
      <c r="K2946" s="364"/>
      <c r="L2946" s="363"/>
      <c r="M2946" s="382"/>
      <c r="N2946" s="323"/>
      <c r="O2946" s="323"/>
      <c r="P2946" s="324"/>
    </row>
    <row r="2947" spans="1:16" x14ac:dyDescent="0.2">
      <c r="A2947" s="374"/>
      <c r="B2947" s="358"/>
      <c r="C2947" s="383"/>
      <c r="D2947" s="360"/>
      <c r="E2947" s="360"/>
      <c r="F2947" s="361"/>
      <c r="G2947" s="360"/>
      <c r="H2947" s="360"/>
      <c r="I2947" s="364"/>
      <c r="J2947" s="363"/>
      <c r="K2947" s="364"/>
      <c r="L2947" s="363"/>
      <c r="M2947" s="382"/>
      <c r="N2947" s="323"/>
      <c r="O2947" s="323"/>
      <c r="P2947" s="324"/>
    </row>
    <row r="2948" spans="1:16" x14ac:dyDescent="0.2">
      <c r="A2948" s="374"/>
      <c r="B2948" s="358"/>
      <c r="C2948" s="383"/>
      <c r="D2948" s="360"/>
      <c r="E2948" s="360"/>
      <c r="F2948" s="361"/>
      <c r="G2948" s="360"/>
      <c r="H2948" s="360"/>
      <c r="I2948" s="364"/>
      <c r="J2948" s="363"/>
      <c r="K2948" s="364"/>
      <c r="L2948" s="363"/>
      <c r="M2948" s="382"/>
      <c r="N2948" s="323"/>
      <c r="O2948" s="323"/>
      <c r="P2948" s="324"/>
    </row>
    <row r="2949" spans="1:16" x14ac:dyDescent="0.2">
      <c r="A2949" s="374"/>
      <c r="B2949" s="358"/>
      <c r="C2949" s="383"/>
      <c r="D2949" s="360"/>
      <c r="E2949" s="360"/>
      <c r="F2949" s="361"/>
      <c r="G2949" s="360"/>
      <c r="H2949" s="360"/>
      <c r="I2949" s="364"/>
      <c r="J2949" s="363"/>
      <c r="K2949" s="364"/>
      <c r="L2949" s="363"/>
      <c r="M2949" s="382"/>
      <c r="N2949" s="323"/>
      <c r="O2949" s="323"/>
      <c r="P2949" s="324"/>
    </row>
    <row r="2950" spans="1:16" x14ac:dyDescent="0.2">
      <c r="A2950" s="374"/>
      <c r="B2950" s="358"/>
      <c r="C2950" s="383"/>
      <c r="D2950" s="360"/>
      <c r="E2950" s="360"/>
      <c r="F2950" s="361"/>
      <c r="G2950" s="360"/>
      <c r="H2950" s="360"/>
      <c r="I2950" s="364"/>
      <c r="J2950" s="363"/>
      <c r="K2950" s="364"/>
      <c r="L2950" s="363"/>
      <c r="M2950" s="382"/>
      <c r="N2950" s="323"/>
      <c r="O2950" s="323"/>
      <c r="P2950" s="324"/>
    </row>
    <row r="2951" spans="1:16" x14ac:dyDescent="0.2">
      <c r="A2951" s="374"/>
      <c r="B2951" s="358"/>
      <c r="C2951" s="383"/>
      <c r="D2951" s="360"/>
      <c r="E2951" s="360"/>
      <c r="F2951" s="361"/>
      <c r="G2951" s="360"/>
      <c r="H2951" s="360"/>
      <c r="I2951" s="364"/>
      <c r="J2951" s="363"/>
      <c r="K2951" s="364"/>
      <c r="L2951" s="363"/>
      <c r="M2951" s="382"/>
      <c r="N2951" s="323"/>
      <c r="O2951" s="323"/>
      <c r="P2951" s="324"/>
    </row>
    <row r="2952" spans="1:16" x14ac:dyDescent="0.2">
      <c r="A2952" s="374"/>
      <c r="B2952" s="358"/>
      <c r="C2952" s="383"/>
      <c r="D2952" s="360"/>
      <c r="E2952" s="360"/>
      <c r="F2952" s="361"/>
      <c r="G2952" s="360"/>
      <c r="H2952" s="360"/>
      <c r="I2952" s="364"/>
      <c r="J2952" s="363"/>
      <c r="K2952" s="364"/>
      <c r="L2952" s="363"/>
      <c r="M2952" s="382"/>
      <c r="N2952" s="323"/>
      <c r="O2952" s="323"/>
      <c r="P2952" s="324"/>
    </row>
    <row r="2953" spans="1:16" x14ac:dyDescent="0.2">
      <c r="A2953" s="374"/>
      <c r="B2953" s="358"/>
      <c r="C2953" s="383"/>
      <c r="D2953" s="360"/>
      <c r="E2953" s="360"/>
      <c r="F2953" s="361"/>
      <c r="G2953" s="360"/>
      <c r="H2953" s="360"/>
      <c r="I2953" s="364"/>
      <c r="J2953" s="363"/>
      <c r="K2953" s="364"/>
      <c r="L2953" s="363"/>
      <c r="M2953" s="382"/>
      <c r="N2953" s="323"/>
      <c r="O2953" s="323"/>
      <c r="P2953" s="324"/>
    </row>
    <row r="2954" spans="1:16" x14ac:dyDescent="0.2">
      <c r="A2954" s="374"/>
      <c r="B2954" s="358"/>
      <c r="C2954" s="383"/>
      <c r="D2954" s="360"/>
      <c r="E2954" s="360"/>
      <c r="F2954" s="361"/>
      <c r="G2954" s="360"/>
      <c r="H2954" s="360"/>
      <c r="I2954" s="364"/>
      <c r="J2954" s="363"/>
      <c r="K2954" s="364"/>
      <c r="L2954" s="363"/>
      <c r="M2954" s="382"/>
      <c r="N2954" s="323"/>
      <c r="O2954" s="323"/>
      <c r="P2954" s="324"/>
    </row>
    <row r="2955" spans="1:16" x14ac:dyDescent="0.2">
      <c r="A2955" s="374"/>
      <c r="B2955" s="358"/>
      <c r="C2955" s="383"/>
      <c r="D2955" s="360"/>
      <c r="E2955" s="360"/>
      <c r="F2955" s="361"/>
      <c r="G2955" s="360"/>
      <c r="H2955" s="360"/>
      <c r="I2955" s="364"/>
      <c r="J2955" s="363"/>
      <c r="K2955" s="364"/>
      <c r="L2955" s="363"/>
      <c r="M2955" s="382"/>
      <c r="N2955" s="323"/>
      <c r="O2955" s="323"/>
      <c r="P2955" s="324"/>
    </row>
    <row r="2956" spans="1:16" x14ac:dyDescent="0.2">
      <c r="A2956" s="374"/>
      <c r="B2956" s="358"/>
      <c r="C2956" s="383"/>
      <c r="D2956" s="360"/>
      <c r="E2956" s="360"/>
      <c r="F2956" s="361"/>
      <c r="G2956" s="360"/>
      <c r="H2956" s="360"/>
      <c r="I2956" s="364"/>
      <c r="J2956" s="363"/>
      <c r="K2956" s="364"/>
      <c r="L2956" s="363"/>
      <c r="M2956" s="382"/>
      <c r="N2956" s="323"/>
      <c r="O2956" s="323"/>
      <c r="P2956" s="324"/>
    </row>
    <row r="2957" spans="1:16" x14ac:dyDescent="0.2">
      <c r="A2957" s="374"/>
      <c r="B2957" s="358"/>
      <c r="C2957" s="383"/>
      <c r="D2957" s="360"/>
      <c r="E2957" s="360"/>
      <c r="F2957" s="361"/>
      <c r="G2957" s="360"/>
      <c r="H2957" s="360"/>
      <c r="I2957" s="364"/>
      <c r="J2957" s="363"/>
      <c r="K2957" s="364"/>
      <c r="L2957" s="363"/>
      <c r="M2957" s="382"/>
      <c r="N2957" s="323"/>
      <c r="O2957" s="323"/>
      <c r="P2957" s="324"/>
    </row>
    <row r="2958" spans="1:16" x14ac:dyDescent="0.2">
      <c r="A2958" s="374"/>
      <c r="B2958" s="358"/>
      <c r="C2958" s="383"/>
      <c r="D2958" s="360"/>
      <c r="E2958" s="360"/>
      <c r="F2958" s="361"/>
      <c r="G2958" s="360"/>
      <c r="H2958" s="360"/>
      <c r="I2958" s="364"/>
      <c r="J2958" s="363"/>
      <c r="K2958" s="364"/>
      <c r="L2958" s="363"/>
      <c r="M2958" s="382"/>
      <c r="N2958" s="323"/>
      <c r="O2958" s="323"/>
      <c r="P2958" s="324"/>
    </row>
    <row r="2959" spans="1:16" x14ac:dyDescent="0.2">
      <c r="A2959" s="374"/>
      <c r="B2959" s="358"/>
      <c r="C2959" s="383"/>
      <c r="D2959" s="360"/>
      <c r="E2959" s="360"/>
      <c r="F2959" s="361"/>
      <c r="G2959" s="360"/>
      <c r="H2959" s="360"/>
      <c r="I2959" s="364"/>
      <c r="J2959" s="363"/>
      <c r="K2959" s="364"/>
      <c r="L2959" s="363"/>
      <c r="M2959" s="382"/>
      <c r="N2959" s="323"/>
      <c r="O2959" s="323"/>
      <c r="P2959" s="324"/>
    </row>
    <row r="2960" spans="1:16" x14ac:dyDescent="0.2">
      <c r="A2960" s="374"/>
      <c r="B2960" s="358"/>
      <c r="C2960" s="383"/>
      <c r="D2960" s="360"/>
      <c r="E2960" s="360"/>
      <c r="F2960" s="361"/>
      <c r="G2960" s="360"/>
      <c r="H2960" s="360"/>
      <c r="I2960" s="364"/>
      <c r="J2960" s="363"/>
      <c r="K2960" s="364"/>
      <c r="L2960" s="363"/>
      <c r="M2960" s="382"/>
      <c r="N2960" s="323"/>
      <c r="O2960" s="323"/>
      <c r="P2960" s="324"/>
    </row>
    <row r="2961" spans="1:16" x14ac:dyDescent="0.2">
      <c r="A2961" s="374"/>
      <c r="B2961" s="358"/>
      <c r="C2961" s="383"/>
      <c r="D2961" s="360"/>
      <c r="E2961" s="360"/>
      <c r="F2961" s="361"/>
      <c r="G2961" s="360"/>
      <c r="H2961" s="360"/>
      <c r="I2961" s="364"/>
      <c r="J2961" s="363"/>
      <c r="K2961" s="364"/>
      <c r="L2961" s="363"/>
      <c r="M2961" s="382"/>
      <c r="N2961" s="323"/>
      <c r="O2961" s="323"/>
      <c r="P2961" s="324"/>
    </row>
    <row r="2962" spans="1:16" x14ac:dyDescent="0.2">
      <c r="A2962" s="374"/>
      <c r="B2962" s="358"/>
      <c r="C2962" s="383"/>
      <c r="D2962" s="360"/>
      <c r="E2962" s="360"/>
      <c r="F2962" s="361"/>
      <c r="G2962" s="360"/>
      <c r="H2962" s="360"/>
      <c r="I2962" s="364"/>
      <c r="J2962" s="363"/>
      <c r="K2962" s="364"/>
      <c r="L2962" s="363"/>
      <c r="M2962" s="382"/>
      <c r="N2962" s="323"/>
      <c r="O2962" s="323"/>
      <c r="P2962" s="324"/>
    </row>
    <row r="2963" spans="1:16" x14ac:dyDescent="0.2">
      <c r="A2963" s="374"/>
      <c r="B2963" s="358"/>
      <c r="C2963" s="383"/>
      <c r="D2963" s="360"/>
      <c r="E2963" s="360"/>
      <c r="F2963" s="361"/>
      <c r="G2963" s="360"/>
      <c r="H2963" s="360"/>
      <c r="I2963" s="364"/>
      <c r="J2963" s="363"/>
      <c r="K2963" s="364"/>
      <c r="L2963" s="363"/>
      <c r="M2963" s="382"/>
      <c r="N2963" s="323"/>
      <c r="O2963" s="323"/>
      <c r="P2963" s="324"/>
    </row>
    <row r="2964" spans="1:16" x14ac:dyDescent="0.2">
      <c r="A2964" s="374"/>
      <c r="B2964" s="358"/>
      <c r="C2964" s="383"/>
      <c r="D2964" s="360"/>
      <c r="E2964" s="360"/>
      <c r="F2964" s="361"/>
      <c r="G2964" s="360"/>
      <c r="H2964" s="360"/>
      <c r="I2964" s="364"/>
      <c r="J2964" s="363"/>
      <c r="K2964" s="364"/>
      <c r="L2964" s="363"/>
      <c r="M2964" s="382"/>
      <c r="N2964" s="323"/>
      <c r="O2964" s="323"/>
      <c r="P2964" s="324"/>
    </row>
    <row r="2965" spans="1:16" x14ac:dyDescent="0.2">
      <c r="A2965" s="374"/>
      <c r="B2965" s="358"/>
      <c r="C2965" s="383"/>
      <c r="D2965" s="360"/>
      <c r="E2965" s="360"/>
      <c r="F2965" s="361"/>
      <c r="G2965" s="360"/>
      <c r="H2965" s="360"/>
      <c r="I2965" s="364"/>
      <c r="J2965" s="363"/>
      <c r="K2965" s="364"/>
      <c r="L2965" s="363"/>
      <c r="M2965" s="382"/>
      <c r="N2965" s="323"/>
      <c r="O2965" s="323"/>
      <c r="P2965" s="324"/>
    </row>
    <row r="2966" spans="1:16" x14ac:dyDescent="0.2">
      <c r="A2966" s="374"/>
      <c r="B2966" s="358"/>
      <c r="C2966" s="383"/>
      <c r="D2966" s="360"/>
      <c r="E2966" s="360"/>
      <c r="F2966" s="361"/>
      <c r="G2966" s="360"/>
      <c r="H2966" s="360"/>
      <c r="I2966" s="364"/>
      <c r="J2966" s="363"/>
      <c r="K2966" s="364"/>
      <c r="L2966" s="363"/>
      <c r="M2966" s="382"/>
      <c r="N2966" s="323"/>
      <c r="O2966" s="323"/>
      <c r="P2966" s="324"/>
    </row>
    <row r="2967" spans="1:16" x14ac:dyDescent="0.2">
      <c r="A2967" s="374"/>
      <c r="B2967" s="358"/>
      <c r="C2967" s="383"/>
      <c r="D2967" s="360"/>
      <c r="E2967" s="360"/>
      <c r="F2967" s="361"/>
      <c r="G2967" s="360"/>
      <c r="H2967" s="360"/>
      <c r="I2967" s="364"/>
      <c r="J2967" s="363"/>
      <c r="K2967" s="364"/>
      <c r="L2967" s="363"/>
      <c r="M2967" s="382"/>
      <c r="N2967" s="323"/>
      <c r="O2967" s="323"/>
      <c r="P2967" s="324"/>
    </row>
    <row r="2968" spans="1:16" x14ac:dyDescent="0.2">
      <c r="A2968" s="374"/>
      <c r="B2968" s="358"/>
      <c r="C2968" s="383"/>
      <c r="D2968" s="360"/>
      <c r="E2968" s="360"/>
      <c r="F2968" s="361"/>
      <c r="G2968" s="360"/>
      <c r="H2968" s="360"/>
      <c r="I2968" s="364"/>
      <c r="J2968" s="363"/>
      <c r="K2968" s="364"/>
      <c r="L2968" s="363"/>
      <c r="M2968" s="382"/>
      <c r="N2968" s="323"/>
      <c r="O2968" s="323"/>
      <c r="P2968" s="324"/>
    </row>
    <row r="2969" spans="1:16" x14ac:dyDescent="0.2">
      <c r="A2969" s="374"/>
      <c r="B2969" s="358"/>
      <c r="C2969" s="383"/>
      <c r="D2969" s="360"/>
      <c r="E2969" s="360"/>
      <c r="F2969" s="361"/>
      <c r="G2969" s="360"/>
      <c r="H2969" s="360"/>
      <c r="I2969" s="364"/>
      <c r="J2969" s="363"/>
      <c r="K2969" s="364"/>
      <c r="L2969" s="363"/>
      <c r="M2969" s="382"/>
      <c r="N2969" s="323"/>
      <c r="O2969" s="323"/>
      <c r="P2969" s="324"/>
    </row>
    <row r="2970" spans="1:16" x14ac:dyDescent="0.2">
      <c r="A2970" s="374"/>
      <c r="B2970" s="358"/>
      <c r="C2970" s="383"/>
      <c r="D2970" s="360"/>
      <c r="E2970" s="360"/>
      <c r="F2970" s="361"/>
      <c r="G2970" s="360"/>
      <c r="H2970" s="360"/>
      <c r="I2970" s="364"/>
      <c r="J2970" s="363"/>
      <c r="K2970" s="364"/>
      <c r="L2970" s="363"/>
      <c r="M2970" s="382"/>
      <c r="N2970" s="323"/>
      <c r="O2970" s="323"/>
      <c r="P2970" s="324"/>
    </row>
    <row r="2971" spans="1:16" x14ac:dyDescent="0.2">
      <c r="A2971" s="374"/>
      <c r="B2971" s="358"/>
      <c r="C2971" s="383"/>
      <c r="D2971" s="360"/>
      <c r="E2971" s="360"/>
      <c r="F2971" s="361"/>
      <c r="G2971" s="360"/>
      <c r="H2971" s="360"/>
      <c r="I2971" s="364"/>
      <c r="J2971" s="363"/>
      <c r="K2971" s="364"/>
      <c r="L2971" s="363"/>
      <c r="M2971" s="382"/>
      <c r="N2971" s="323"/>
      <c r="O2971" s="323"/>
      <c r="P2971" s="324"/>
    </row>
    <row r="2972" spans="1:16" x14ac:dyDescent="0.2">
      <c r="A2972" s="374"/>
      <c r="B2972" s="358"/>
      <c r="C2972" s="383"/>
      <c r="D2972" s="360"/>
      <c r="E2972" s="360"/>
      <c r="F2972" s="361"/>
      <c r="G2972" s="360"/>
      <c r="H2972" s="360"/>
      <c r="I2972" s="364"/>
      <c r="J2972" s="363"/>
      <c r="K2972" s="364"/>
      <c r="L2972" s="363"/>
      <c r="M2972" s="382"/>
      <c r="N2972" s="323"/>
      <c r="O2972" s="323"/>
      <c r="P2972" s="324"/>
    </row>
    <row r="2973" spans="1:16" x14ac:dyDescent="0.2">
      <c r="A2973" s="374"/>
      <c r="B2973" s="358"/>
      <c r="C2973" s="383"/>
      <c r="D2973" s="360"/>
      <c r="E2973" s="360"/>
      <c r="F2973" s="361"/>
      <c r="G2973" s="360"/>
      <c r="H2973" s="360"/>
      <c r="I2973" s="364"/>
      <c r="J2973" s="363"/>
      <c r="K2973" s="364"/>
      <c r="L2973" s="363"/>
      <c r="M2973" s="382"/>
      <c r="N2973" s="323"/>
      <c r="O2973" s="323"/>
      <c r="P2973" s="324"/>
    </row>
    <row r="2974" spans="1:16" x14ac:dyDescent="0.2">
      <c r="A2974" s="374"/>
      <c r="B2974" s="358"/>
      <c r="C2974" s="383"/>
      <c r="D2974" s="360"/>
      <c r="E2974" s="360"/>
      <c r="F2974" s="361"/>
      <c r="G2974" s="360"/>
      <c r="H2974" s="360"/>
      <c r="I2974" s="364"/>
      <c r="J2974" s="363"/>
      <c r="K2974" s="364"/>
      <c r="L2974" s="363"/>
      <c r="M2974" s="382"/>
      <c r="N2974" s="323"/>
      <c r="O2974" s="323"/>
      <c r="P2974" s="324"/>
    </row>
    <row r="2975" spans="1:16" x14ac:dyDescent="0.2">
      <c r="A2975" s="374"/>
      <c r="B2975" s="358"/>
      <c r="C2975" s="383"/>
      <c r="D2975" s="360"/>
      <c r="E2975" s="360"/>
      <c r="F2975" s="361"/>
      <c r="G2975" s="360"/>
      <c r="H2975" s="360"/>
      <c r="I2975" s="364"/>
      <c r="J2975" s="363"/>
      <c r="K2975" s="364"/>
      <c r="L2975" s="363"/>
      <c r="M2975" s="382"/>
      <c r="N2975" s="323"/>
      <c r="O2975" s="323"/>
      <c r="P2975" s="324"/>
    </row>
    <row r="2976" spans="1:16" x14ac:dyDescent="0.2">
      <c r="A2976" s="374"/>
      <c r="B2976" s="358"/>
      <c r="C2976" s="383"/>
      <c r="D2976" s="360"/>
      <c r="E2976" s="360"/>
      <c r="F2976" s="361"/>
      <c r="G2976" s="360"/>
      <c r="H2976" s="360"/>
      <c r="I2976" s="364"/>
      <c r="J2976" s="363"/>
      <c r="K2976" s="364"/>
      <c r="L2976" s="363"/>
      <c r="M2976" s="382"/>
      <c r="N2976" s="323"/>
      <c r="O2976" s="323"/>
      <c r="P2976" s="324"/>
    </row>
    <row r="2977" spans="1:16" x14ac:dyDescent="0.2">
      <c r="A2977" s="374"/>
      <c r="B2977" s="358"/>
      <c r="C2977" s="383"/>
      <c r="D2977" s="360"/>
      <c r="E2977" s="360"/>
      <c r="F2977" s="361"/>
      <c r="G2977" s="360"/>
      <c r="H2977" s="360"/>
      <c r="I2977" s="364"/>
      <c r="J2977" s="363"/>
      <c r="K2977" s="364"/>
      <c r="L2977" s="363"/>
      <c r="M2977" s="382"/>
      <c r="N2977" s="323"/>
      <c r="O2977" s="323"/>
      <c r="P2977" s="324"/>
    </row>
    <row r="2978" spans="1:16" x14ac:dyDescent="0.2">
      <c r="A2978" s="374"/>
      <c r="B2978" s="358"/>
      <c r="C2978" s="383"/>
      <c r="D2978" s="360"/>
      <c r="E2978" s="360"/>
      <c r="F2978" s="361"/>
      <c r="G2978" s="360"/>
      <c r="H2978" s="360"/>
      <c r="I2978" s="364"/>
      <c r="J2978" s="363"/>
      <c r="K2978" s="364"/>
      <c r="L2978" s="363"/>
      <c r="M2978" s="382"/>
      <c r="N2978" s="323"/>
      <c r="O2978" s="323"/>
      <c r="P2978" s="324"/>
    </row>
    <row r="2979" spans="1:16" x14ac:dyDescent="0.2">
      <c r="A2979" s="374"/>
      <c r="B2979" s="358"/>
      <c r="C2979" s="383"/>
      <c r="D2979" s="360"/>
      <c r="E2979" s="360"/>
      <c r="F2979" s="361"/>
      <c r="G2979" s="360"/>
      <c r="H2979" s="360"/>
      <c r="I2979" s="364"/>
      <c r="J2979" s="363"/>
      <c r="K2979" s="364"/>
      <c r="L2979" s="363"/>
      <c r="M2979" s="382"/>
      <c r="N2979" s="323"/>
      <c r="O2979" s="323"/>
      <c r="P2979" s="324"/>
    </row>
    <row r="2980" spans="1:16" x14ac:dyDescent="0.2">
      <c r="A2980" s="374"/>
      <c r="B2980" s="358"/>
      <c r="C2980" s="383"/>
      <c r="D2980" s="360"/>
      <c r="E2980" s="360"/>
      <c r="F2980" s="361"/>
      <c r="G2980" s="360"/>
      <c r="H2980" s="360"/>
      <c r="I2980" s="364"/>
      <c r="J2980" s="363"/>
      <c r="K2980" s="364"/>
      <c r="L2980" s="363"/>
      <c r="M2980" s="382"/>
      <c r="N2980" s="323"/>
      <c r="O2980" s="323"/>
      <c r="P2980" s="324"/>
    </row>
    <row r="2981" spans="1:16" x14ac:dyDescent="0.2">
      <c r="A2981" s="374"/>
      <c r="B2981" s="358"/>
      <c r="C2981" s="383"/>
      <c r="D2981" s="360"/>
      <c r="E2981" s="360"/>
      <c r="F2981" s="361"/>
      <c r="G2981" s="360"/>
      <c r="H2981" s="360"/>
      <c r="I2981" s="364"/>
      <c r="J2981" s="363"/>
      <c r="K2981" s="364"/>
      <c r="L2981" s="363"/>
      <c r="M2981" s="382"/>
      <c r="N2981" s="323"/>
      <c r="O2981" s="323"/>
      <c r="P2981" s="324"/>
    </row>
    <row r="2982" spans="1:16" x14ac:dyDescent="0.2">
      <c r="A2982" s="374"/>
      <c r="B2982" s="358"/>
      <c r="C2982" s="383"/>
      <c r="D2982" s="360"/>
      <c r="E2982" s="360"/>
      <c r="F2982" s="361"/>
      <c r="G2982" s="360"/>
      <c r="H2982" s="360"/>
      <c r="I2982" s="364"/>
      <c r="J2982" s="363"/>
      <c r="K2982" s="364"/>
      <c r="L2982" s="363"/>
      <c r="M2982" s="382"/>
      <c r="N2982" s="323"/>
      <c r="O2982" s="323"/>
      <c r="P2982" s="324"/>
    </row>
    <row r="2983" spans="1:16" x14ac:dyDescent="0.2">
      <c r="A2983" s="374"/>
      <c r="B2983" s="358"/>
      <c r="C2983" s="383"/>
      <c r="D2983" s="360"/>
      <c r="E2983" s="360"/>
      <c r="F2983" s="361"/>
      <c r="G2983" s="360"/>
      <c r="H2983" s="360"/>
      <c r="I2983" s="364"/>
      <c r="J2983" s="363"/>
      <c r="K2983" s="364"/>
      <c r="L2983" s="363"/>
      <c r="M2983" s="382"/>
      <c r="N2983" s="323"/>
      <c r="O2983" s="323"/>
      <c r="P2983" s="324"/>
    </row>
    <row r="2984" spans="1:16" x14ac:dyDescent="0.2">
      <c r="A2984" s="374"/>
      <c r="B2984" s="358"/>
      <c r="C2984" s="383"/>
      <c r="D2984" s="360"/>
      <c r="E2984" s="360"/>
      <c r="F2984" s="361"/>
      <c r="G2984" s="360"/>
      <c r="H2984" s="360"/>
      <c r="I2984" s="364"/>
      <c r="J2984" s="363"/>
      <c r="K2984" s="364"/>
      <c r="L2984" s="363"/>
      <c r="M2984" s="382"/>
      <c r="N2984" s="323"/>
      <c r="O2984" s="323"/>
      <c r="P2984" s="324"/>
    </row>
    <row r="2985" spans="1:16" x14ac:dyDescent="0.2">
      <c r="A2985" s="374"/>
      <c r="B2985" s="358"/>
      <c r="C2985" s="383"/>
      <c r="D2985" s="360"/>
      <c r="E2985" s="360"/>
      <c r="F2985" s="361"/>
      <c r="G2985" s="360"/>
      <c r="H2985" s="360"/>
      <c r="I2985" s="364"/>
      <c r="J2985" s="363"/>
      <c r="K2985" s="364"/>
      <c r="L2985" s="363"/>
      <c r="M2985" s="382"/>
      <c r="N2985" s="323"/>
      <c r="O2985" s="323"/>
      <c r="P2985" s="324"/>
    </row>
    <row r="2986" spans="1:16" x14ac:dyDescent="0.2">
      <c r="A2986" s="374"/>
      <c r="B2986" s="358"/>
      <c r="C2986" s="383"/>
      <c r="D2986" s="360"/>
      <c r="E2986" s="360"/>
      <c r="F2986" s="361"/>
      <c r="G2986" s="360"/>
      <c r="H2986" s="360"/>
      <c r="I2986" s="364"/>
      <c r="J2986" s="363"/>
      <c r="K2986" s="364"/>
      <c r="L2986" s="363"/>
      <c r="M2986" s="382"/>
      <c r="N2986" s="323"/>
      <c r="O2986" s="323"/>
      <c r="P2986" s="324"/>
    </row>
    <row r="2987" spans="1:16" x14ac:dyDescent="0.2">
      <c r="A2987" s="374"/>
      <c r="B2987" s="358"/>
      <c r="C2987" s="383"/>
      <c r="D2987" s="360"/>
      <c r="E2987" s="360"/>
      <c r="F2987" s="361"/>
      <c r="G2987" s="360"/>
      <c r="H2987" s="360"/>
      <c r="I2987" s="364"/>
      <c r="J2987" s="363"/>
      <c r="K2987" s="364"/>
      <c r="L2987" s="363"/>
      <c r="M2987" s="382"/>
      <c r="N2987" s="323"/>
      <c r="O2987" s="323"/>
      <c r="P2987" s="324"/>
    </row>
    <row r="2988" spans="1:16" x14ac:dyDescent="0.2">
      <c r="A2988" s="374"/>
      <c r="B2988" s="358"/>
      <c r="C2988" s="383"/>
      <c r="D2988" s="360"/>
      <c r="E2988" s="360"/>
      <c r="F2988" s="361"/>
      <c r="G2988" s="360"/>
      <c r="H2988" s="360"/>
      <c r="I2988" s="364"/>
      <c r="J2988" s="363"/>
      <c r="K2988" s="364"/>
      <c r="L2988" s="363"/>
      <c r="M2988" s="382"/>
      <c r="N2988" s="323"/>
      <c r="O2988" s="323"/>
      <c r="P2988" s="324"/>
    </row>
    <row r="2989" spans="1:16" x14ac:dyDescent="0.2">
      <c r="A2989" s="374"/>
      <c r="B2989" s="358"/>
      <c r="C2989" s="383"/>
      <c r="D2989" s="360"/>
      <c r="E2989" s="360"/>
      <c r="F2989" s="361"/>
      <c r="G2989" s="360"/>
      <c r="H2989" s="360"/>
      <c r="I2989" s="364"/>
      <c r="J2989" s="363"/>
      <c r="K2989" s="364"/>
      <c r="L2989" s="363"/>
      <c r="M2989" s="382"/>
      <c r="N2989" s="323"/>
      <c r="O2989" s="323"/>
      <c r="P2989" s="324"/>
    </row>
    <row r="2990" spans="1:16" x14ac:dyDescent="0.2">
      <c r="A2990" s="374"/>
      <c r="B2990" s="358"/>
      <c r="C2990" s="383"/>
      <c r="D2990" s="360"/>
      <c r="E2990" s="360"/>
      <c r="F2990" s="361"/>
      <c r="G2990" s="360"/>
      <c r="H2990" s="360"/>
      <c r="I2990" s="364"/>
      <c r="J2990" s="363"/>
      <c r="K2990" s="364"/>
      <c r="L2990" s="363"/>
      <c r="M2990" s="382"/>
      <c r="N2990" s="323"/>
      <c r="O2990" s="323"/>
      <c r="P2990" s="324"/>
    </row>
    <row r="2991" spans="1:16" x14ac:dyDescent="0.2">
      <c r="A2991" s="374"/>
      <c r="B2991" s="358"/>
      <c r="C2991" s="383"/>
      <c r="D2991" s="360"/>
      <c r="E2991" s="360"/>
      <c r="F2991" s="361"/>
      <c r="G2991" s="360"/>
      <c r="H2991" s="360"/>
      <c r="I2991" s="364"/>
      <c r="J2991" s="363"/>
      <c r="K2991" s="364"/>
      <c r="L2991" s="363"/>
      <c r="M2991" s="382"/>
      <c r="N2991" s="323"/>
      <c r="O2991" s="323"/>
      <c r="P2991" s="324"/>
    </row>
    <row r="2992" spans="1:16" x14ac:dyDescent="0.2">
      <c r="A2992" s="374"/>
      <c r="B2992" s="358"/>
      <c r="C2992" s="383"/>
      <c r="D2992" s="360"/>
      <c r="E2992" s="360"/>
      <c r="F2992" s="361"/>
      <c r="G2992" s="360"/>
      <c r="H2992" s="360"/>
      <c r="I2992" s="364"/>
      <c r="J2992" s="363"/>
      <c r="K2992" s="364"/>
      <c r="L2992" s="363"/>
      <c r="M2992" s="382"/>
      <c r="N2992" s="323"/>
      <c r="O2992" s="323"/>
      <c r="P2992" s="324"/>
    </row>
    <row r="2993" spans="1:16" x14ac:dyDescent="0.2">
      <c r="A2993" s="374"/>
      <c r="B2993" s="358"/>
      <c r="C2993" s="383"/>
      <c r="D2993" s="360"/>
      <c r="E2993" s="360"/>
      <c r="F2993" s="361"/>
      <c r="G2993" s="360"/>
      <c r="H2993" s="360"/>
      <c r="I2993" s="364"/>
      <c r="J2993" s="363"/>
      <c r="K2993" s="364"/>
      <c r="L2993" s="363"/>
      <c r="M2993" s="382"/>
      <c r="N2993" s="323"/>
      <c r="O2993" s="323"/>
      <c r="P2993" s="324"/>
    </row>
    <row r="2994" spans="1:16" x14ac:dyDescent="0.2">
      <c r="A2994" s="374"/>
      <c r="B2994" s="358"/>
      <c r="C2994" s="383"/>
      <c r="D2994" s="360"/>
      <c r="E2994" s="360"/>
      <c r="F2994" s="361"/>
      <c r="G2994" s="360"/>
      <c r="H2994" s="360"/>
      <c r="I2994" s="364"/>
      <c r="J2994" s="363"/>
      <c r="K2994" s="364"/>
      <c r="L2994" s="363"/>
      <c r="M2994" s="382"/>
      <c r="N2994" s="323"/>
      <c r="O2994" s="323"/>
      <c r="P2994" s="324"/>
    </row>
    <row r="2995" spans="1:16" x14ac:dyDescent="0.2">
      <c r="A2995" s="374"/>
      <c r="B2995" s="358"/>
      <c r="C2995" s="383"/>
      <c r="D2995" s="360"/>
      <c r="E2995" s="360"/>
      <c r="F2995" s="361"/>
      <c r="G2995" s="360"/>
      <c r="H2995" s="360"/>
      <c r="I2995" s="364"/>
      <c r="J2995" s="363"/>
      <c r="K2995" s="364"/>
      <c r="L2995" s="363"/>
      <c r="M2995" s="382"/>
      <c r="N2995" s="323"/>
      <c r="O2995" s="323"/>
      <c r="P2995" s="324"/>
    </row>
    <row r="2996" spans="1:16" x14ac:dyDescent="0.2">
      <c r="A2996" s="374"/>
      <c r="B2996" s="358"/>
      <c r="C2996" s="383"/>
      <c r="D2996" s="360"/>
      <c r="E2996" s="360"/>
      <c r="F2996" s="361"/>
      <c r="G2996" s="360"/>
      <c r="H2996" s="360"/>
      <c r="I2996" s="364"/>
      <c r="J2996" s="363"/>
      <c r="K2996" s="364"/>
      <c r="L2996" s="363"/>
      <c r="M2996" s="382"/>
      <c r="N2996" s="323"/>
      <c r="O2996" s="323"/>
      <c r="P2996" s="324"/>
    </row>
    <row r="2997" spans="1:16" x14ac:dyDescent="0.2">
      <c r="A2997" s="374"/>
      <c r="B2997" s="358"/>
      <c r="C2997" s="383"/>
      <c r="D2997" s="360"/>
      <c r="E2997" s="360"/>
      <c r="F2997" s="361"/>
      <c r="G2997" s="360"/>
      <c r="H2997" s="360"/>
      <c r="I2997" s="364"/>
      <c r="J2997" s="363"/>
      <c r="K2997" s="364"/>
      <c r="L2997" s="363"/>
      <c r="M2997" s="382"/>
      <c r="N2997" s="323"/>
      <c r="O2997" s="323"/>
      <c r="P2997" s="324"/>
    </row>
    <row r="2998" spans="1:16" x14ac:dyDescent="0.2">
      <c r="A2998" s="374"/>
      <c r="B2998" s="358"/>
      <c r="C2998" s="383"/>
      <c r="D2998" s="360"/>
      <c r="E2998" s="360"/>
      <c r="F2998" s="361"/>
      <c r="G2998" s="360"/>
      <c r="H2998" s="360"/>
      <c r="I2998" s="364"/>
      <c r="J2998" s="363"/>
      <c r="K2998" s="364"/>
      <c r="L2998" s="363"/>
      <c r="M2998" s="382"/>
      <c r="N2998" s="323"/>
      <c r="O2998" s="323"/>
      <c r="P2998" s="324"/>
    </row>
    <row r="2999" spans="1:16" x14ac:dyDescent="0.2">
      <c r="A2999" s="374"/>
      <c r="B2999" s="358"/>
      <c r="C2999" s="383"/>
      <c r="D2999" s="360"/>
      <c r="E2999" s="360"/>
      <c r="F2999" s="361"/>
      <c r="G2999" s="360"/>
      <c r="H2999" s="360"/>
      <c r="I2999" s="364"/>
      <c r="J2999" s="363"/>
      <c r="K2999" s="364"/>
      <c r="L2999" s="363"/>
      <c r="M2999" s="382"/>
      <c r="N2999" s="323"/>
      <c r="O2999" s="323"/>
      <c r="P2999" s="324"/>
    </row>
    <row r="3000" spans="1:16" x14ac:dyDescent="0.2">
      <c r="A3000" s="374" t="str">
        <f t="shared" si="195"/>
        <v/>
      </c>
      <c r="B3000" s="358"/>
      <c r="C3000" s="383"/>
      <c r="D3000" s="360"/>
      <c r="E3000" s="360"/>
      <c r="F3000" s="361"/>
      <c r="G3000" s="360"/>
      <c r="H3000" s="360"/>
      <c r="I3000" s="364"/>
      <c r="J3000" s="363"/>
      <c r="K3000" s="364"/>
      <c r="L3000" s="363"/>
      <c r="M3000" s="382"/>
      <c r="N3000" s="70">
        <f t="shared" si="197"/>
        <v>0</v>
      </c>
      <c r="O3000" s="70">
        <f t="shared" si="198"/>
        <v>0</v>
      </c>
      <c r="P3000" s="92" t="str">
        <f t="shared" si="196"/>
        <v/>
      </c>
    </row>
    <row r="3001" spans="1:16" x14ac:dyDescent="0.2">
      <c r="A3001" s="374" t="str">
        <f t="shared" si="195"/>
        <v/>
      </c>
      <c r="B3001" s="358"/>
      <c r="C3001" s="383"/>
      <c r="D3001" s="360"/>
      <c r="E3001" s="360"/>
      <c r="F3001" s="361"/>
      <c r="G3001" s="360"/>
      <c r="H3001" s="360"/>
      <c r="I3001" s="364"/>
      <c r="J3001" s="363"/>
      <c r="K3001" s="364"/>
      <c r="L3001" s="363"/>
      <c r="M3001" s="382"/>
      <c r="N3001" s="70">
        <f t="shared" si="197"/>
        <v>0</v>
      </c>
      <c r="O3001" s="70">
        <f t="shared" si="198"/>
        <v>0</v>
      </c>
      <c r="P3001" s="92" t="str">
        <f t="shared" si="196"/>
        <v/>
      </c>
    </row>
    <row r="3002" spans="1:16" x14ac:dyDescent="0.2">
      <c r="A3002" s="374" t="str">
        <f t="shared" si="195"/>
        <v/>
      </c>
      <c r="B3002" s="358"/>
      <c r="C3002" s="383"/>
      <c r="D3002" s="360"/>
      <c r="E3002" s="360"/>
      <c r="F3002" s="361"/>
      <c r="G3002" s="360"/>
      <c r="H3002" s="360"/>
      <c r="I3002" s="364"/>
      <c r="J3002" s="363"/>
      <c r="K3002" s="364"/>
      <c r="L3002" s="363"/>
      <c r="M3002" s="382"/>
      <c r="N3002" s="70">
        <f t="shared" si="197"/>
        <v>0</v>
      </c>
      <c r="O3002" s="70">
        <f t="shared" si="198"/>
        <v>0</v>
      </c>
      <c r="P3002" s="135" t="str">
        <f t="shared" si="196"/>
        <v/>
      </c>
    </row>
    <row r="3003" spans="1:16" x14ac:dyDescent="0.2">
      <c r="A3003" s="374" t="str">
        <f t="shared" si="195"/>
        <v/>
      </c>
      <c r="B3003" s="358"/>
      <c r="C3003" s="383"/>
      <c r="D3003" s="360"/>
      <c r="E3003" s="360"/>
      <c r="F3003" s="361"/>
      <c r="G3003" s="360"/>
      <c r="H3003" s="360"/>
      <c r="I3003" s="364"/>
      <c r="J3003" s="363"/>
      <c r="K3003" s="364"/>
      <c r="L3003" s="363"/>
      <c r="M3003" s="382"/>
      <c r="N3003" s="323">
        <f t="shared" si="197"/>
        <v>0</v>
      </c>
      <c r="O3003" s="323">
        <f t="shared" si="198"/>
        <v>0</v>
      </c>
      <c r="P3003" s="324" t="str">
        <f t="shared" si="196"/>
        <v/>
      </c>
    </row>
    <row r="3004" spans="1:16" x14ac:dyDescent="0.2">
      <c r="A3004" s="374" t="str">
        <f t="shared" si="195"/>
        <v/>
      </c>
      <c r="B3004" s="358"/>
      <c r="C3004" s="383"/>
      <c r="D3004" s="360"/>
      <c r="E3004" s="360"/>
      <c r="F3004" s="361"/>
      <c r="G3004" s="360"/>
      <c r="H3004" s="360"/>
      <c r="I3004" s="364"/>
      <c r="J3004" s="363"/>
      <c r="K3004" s="364"/>
      <c r="L3004" s="363"/>
      <c r="M3004" s="382"/>
      <c r="N3004" s="70">
        <f t="shared" si="197"/>
        <v>0</v>
      </c>
      <c r="O3004" s="70">
        <f t="shared" si="198"/>
        <v>0</v>
      </c>
      <c r="P3004" s="92" t="str">
        <f t="shared" si="196"/>
        <v/>
      </c>
    </row>
    <row r="3005" spans="1:16" x14ac:dyDescent="0.2">
      <c r="A3005" s="374" t="str">
        <f t="shared" ref="A3005:A4230" si="199">IF(B3005="","",ROW()-ROW($A$3))</f>
        <v/>
      </c>
      <c r="B3005" s="358"/>
      <c r="C3005" s="383"/>
      <c r="D3005" s="360"/>
      <c r="E3005" s="360"/>
      <c r="F3005" s="361"/>
      <c r="G3005" s="360"/>
      <c r="H3005" s="360"/>
      <c r="I3005" s="364"/>
      <c r="J3005" s="363"/>
      <c r="K3005" s="364"/>
      <c r="L3005" s="363"/>
      <c r="M3005" s="382"/>
      <c r="N3005" s="70">
        <f t="shared" si="197"/>
        <v>0</v>
      </c>
      <c r="O3005" s="70">
        <f t="shared" si="198"/>
        <v>0</v>
      </c>
      <c r="P3005" s="92" t="str">
        <f t="shared" si="196"/>
        <v/>
      </c>
    </row>
    <row r="3006" spans="1:16" x14ac:dyDescent="0.2">
      <c r="A3006" s="374" t="str">
        <f t="shared" si="199"/>
        <v/>
      </c>
      <c r="B3006" s="358"/>
      <c r="C3006" s="383"/>
      <c r="D3006" s="360"/>
      <c r="E3006" s="360"/>
      <c r="F3006" s="361"/>
      <c r="G3006" s="360"/>
      <c r="H3006" s="360"/>
      <c r="I3006" s="364"/>
      <c r="J3006" s="363"/>
      <c r="K3006" s="364"/>
      <c r="L3006" s="363"/>
      <c r="M3006" s="382"/>
      <c r="N3006" s="70">
        <f t="shared" si="197"/>
        <v>0</v>
      </c>
      <c r="O3006" s="70">
        <f t="shared" si="198"/>
        <v>0</v>
      </c>
      <c r="P3006" s="135" t="str">
        <f t="shared" si="196"/>
        <v/>
      </c>
    </row>
    <row r="3007" spans="1:16" x14ac:dyDescent="0.2">
      <c r="A3007" s="374" t="str">
        <f t="shared" si="199"/>
        <v/>
      </c>
      <c r="B3007" s="358"/>
      <c r="C3007" s="383"/>
      <c r="D3007" s="360"/>
      <c r="E3007" s="360"/>
      <c r="F3007" s="361"/>
      <c r="G3007" s="360"/>
      <c r="H3007" s="360"/>
      <c r="I3007" s="364"/>
      <c r="J3007" s="363"/>
      <c r="K3007" s="364"/>
      <c r="L3007" s="363"/>
      <c r="M3007" s="382"/>
      <c r="N3007" s="323">
        <f t="shared" si="197"/>
        <v>0</v>
      </c>
      <c r="O3007" s="323">
        <f t="shared" si="198"/>
        <v>0</v>
      </c>
      <c r="P3007" s="324" t="str">
        <f t="shared" si="196"/>
        <v/>
      </c>
    </row>
    <row r="3008" spans="1:16" x14ac:dyDescent="0.2">
      <c r="A3008" s="374" t="str">
        <f t="shared" si="199"/>
        <v/>
      </c>
      <c r="B3008" s="358"/>
      <c r="C3008" s="383"/>
      <c r="D3008" s="360"/>
      <c r="E3008" s="360"/>
      <c r="F3008" s="361"/>
      <c r="G3008" s="360"/>
      <c r="H3008" s="360"/>
      <c r="I3008" s="364"/>
      <c r="J3008" s="363"/>
      <c r="K3008" s="364"/>
      <c r="L3008" s="363"/>
      <c r="M3008" s="382"/>
      <c r="N3008" s="70">
        <f t="shared" si="197"/>
        <v>0</v>
      </c>
      <c r="O3008" s="70">
        <f t="shared" si="198"/>
        <v>0</v>
      </c>
      <c r="P3008" s="92" t="str">
        <f t="shared" si="196"/>
        <v/>
      </c>
    </row>
    <row r="3009" spans="1:16" x14ac:dyDescent="0.2">
      <c r="A3009" s="374"/>
      <c r="B3009" s="358"/>
      <c r="C3009" s="383"/>
      <c r="D3009" s="360"/>
      <c r="E3009" s="360"/>
      <c r="F3009" s="361"/>
      <c r="G3009" s="360"/>
      <c r="H3009" s="360"/>
      <c r="I3009" s="364"/>
      <c r="J3009" s="363"/>
      <c r="K3009" s="364"/>
      <c r="L3009" s="363"/>
      <c r="M3009" s="382"/>
      <c r="N3009" s="70"/>
      <c r="O3009" s="70"/>
      <c r="P3009" s="92"/>
    </row>
    <row r="3010" spans="1:16" x14ac:dyDescent="0.2">
      <c r="A3010" s="374"/>
      <c r="B3010" s="358"/>
      <c r="C3010" s="383"/>
      <c r="D3010" s="360"/>
      <c r="E3010" s="360"/>
      <c r="F3010" s="361"/>
      <c r="G3010" s="360"/>
      <c r="H3010" s="360"/>
      <c r="I3010" s="364"/>
      <c r="J3010" s="363"/>
      <c r="K3010" s="364"/>
      <c r="L3010" s="363"/>
      <c r="M3010" s="382"/>
      <c r="N3010" s="70"/>
      <c r="O3010" s="70"/>
      <c r="P3010" s="92"/>
    </row>
    <row r="3011" spans="1:16" x14ac:dyDescent="0.2">
      <c r="A3011" s="374"/>
      <c r="B3011" s="358"/>
      <c r="C3011" s="383"/>
      <c r="D3011" s="360"/>
      <c r="E3011" s="360"/>
      <c r="F3011" s="361"/>
      <c r="G3011" s="360"/>
      <c r="H3011" s="360"/>
      <c r="I3011" s="364"/>
      <c r="J3011" s="363"/>
      <c r="K3011" s="364"/>
      <c r="L3011" s="363"/>
      <c r="M3011" s="382"/>
      <c r="N3011" s="70"/>
      <c r="O3011" s="70"/>
      <c r="P3011" s="92"/>
    </row>
    <row r="3012" spans="1:16" x14ac:dyDescent="0.2">
      <c r="A3012" s="374"/>
      <c r="B3012" s="358"/>
      <c r="C3012" s="383"/>
      <c r="D3012" s="360"/>
      <c r="E3012" s="360"/>
      <c r="F3012" s="361"/>
      <c r="G3012" s="360"/>
      <c r="H3012" s="360"/>
      <c r="I3012" s="364"/>
      <c r="J3012" s="363"/>
      <c r="K3012" s="364"/>
      <c r="L3012" s="363"/>
      <c r="M3012" s="382"/>
      <c r="N3012" s="70"/>
      <c r="O3012" s="70"/>
      <c r="P3012" s="92"/>
    </row>
    <row r="3013" spans="1:16" x14ac:dyDescent="0.2">
      <c r="A3013" s="374"/>
      <c r="B3013" s="358"/>
      <c r="C3013" s="383"/>
      <c r="D3013" s="360"/>
      <c r="E3013" s="360"/>
      <c r="F3013" s="361"/>
      <c r="G3013" s="360"/>
      <c r="H3013" s="360"/>
      <c r="I3013" s="364"/>
      <c r="J3013" s="363"/>
      <c r="K3013" s="364"/>
      <c r="L3013" s="363"/>
      <c r="M3013" s="382"/>
      <c r="N3013" s="70"/>
      <c r="O3013" s="70"/>
      <c r="P3013" s="92"/>
    </row>
    <row r="3014" spans="1:16" x14ac:dyDescent="0.2">
      <c r="A3014" s="374"/>
      <c r="B3014" s="358"/>
      <c r="C3014" s="383"/>
      <c r="D3014" s="360"/>
      <c r="E3014" s="360"/>
      <c r="F3014" s="361"/>
      <c r="G3014" s="360"/>
      <c r="H3014" s="360"/>
      <c r="I3014" s="364"/>
      <c r="J3014" s="363"/>
      <c r="K3014" s="364"/>
      <c r="L3014" s="363"/>
      <c r="M3014" s="382"/>
      <c r="N3014" s="70"/>
      <c r="O3014" s="70"/>
      <c r="P3014" s="92"/>
    </row>
    <row r="3015" spans="1:16" x14ac:dyDescent="0.2">
      <c r="A3015" s="374"/>
      <c r="B3015" s="358"/>
      <c r="C3015" s="383"/>
      <c r="D3015" s="360"/>
      <c r="E3015" s="360"/>
      <c r="F3015" s="361"/>
      <c r="G3015" s="360"/>
      <c r="H3015" s="360"/>
      <c r="I3015" s="364"/>
      <c r="J3015" s="363"/>
      <c r="K3015" s="364"/>
      <c r="L3015" s="363"/>
      <c r="M3015" s="382"/>
      <c r="N3015" s="70"/>
      <c r="O3015" s="70"/>
      <c r="P3015" s="92"/>
    </row>
    <row r="3016" spans="1:16" x14ac:dyDescent="0.2">
      <c r="A3016" s="374"/>
      <c r="B3016" s="358"/>
      <c r="C3016" s="383"/>
      <c r="D3016" s="360"/>
      <c r="E3016" s="360"/>
      <c r="F3016" s="361"/>
      <c r="G3016" s="360"/>
      <c r="H3016" s="360"/>
      <c r="I3016" s="364"/>
      <c r="J3016" s="363"/>
      <c r="K3016" s="364"/>
      <c r="L3016" s="363"/>
      <c r="M3016" s="382"/>
      <c r="N3016" s="70"/>
      <c r="O3016" s="70"/>
      <c r="P3016" s="92"/>
    </row>
    <row r="3017" spans="1:16" x14ac:dyDescent="0.2">
      <c r="A3017" s="374"/>
      <c r="B3017" s="358"/>
      <c r="C3017" s="383"/>
      <c r="D3017" s="360"/>
      <c r="E3017" s="360"/>
      <c r="F3017" s="361"/>
      <c r="G3017" s="360"/>
      <c r="H3017" s="360"/>
      <c r="I3017" s="364"/>
      <c r="J3017" s="363"/>
      <c r="K3017" s="364"/>
      <c r="L3017" s="363"/>
      <c r="M3017" s="382"/>
      <c r="N3017" s="70"/>
      <c r="O3017" s="70"/>
      <c r="P3017" s="92"/>
    </row>
    <row r="3018" spans="1:16" x14ac:dyDescent="0.2">
      <c r="A3018" s="374"/>
      <c r="B3018" s="358"/>
      <c r="C3018" s="383"/>
      <c r="D3018" s="360"/>
      <c r="E3018" s="360"/>
      <c r="F3018" s="361"/>
      <c r="G3018" s="360"/>
      <c r="H3018" s="360"/>
      <c r="I3018" s="364"/>
      <c r="J3018" s="363"/>
      <c r="K3018" s="364"/>
      <c r="L3018" s="363"/>
      <c r="M3018" s="382"/>
      <c r="N3018" s="70"/>
      <c r="O3018" s="70"/>
      <c r="P3018" s="92"/>
    </row>
    <row r="3019" spans="1:16" x14ac:dyDescent="0.2">
      <c r="A3019" s="374"/>
      <c r="B3019" s="358"/>
      <c r="C3019" s="383"/>
      <c r="D3019" s="360"/>
      <c r="E3019" s="360"/>
      <c r="F3019" s="361"/>
      <c r="G3019" s="360"/>
      <c r="H3019" s="360"/>
      <c r="I3019" s="364"/>
      <c r="J3019" s="363"/>
      <c r="K3019" s="364"/>
      <c r="L3019" s="363"/>
      <c r="M3019" s="382"/>
      <c r="N3019" s="70"/>
      <c r="O3019" s="70"/>
      <c r="P3019" s="92"/>
    </row>
    <row r="3020" spans="1:16" x14ac:dyDescent="0.2">
      <c r="A3020" s="374"/>
      <c r="B3020" s="358"/>
      <c r="C3020" s="383"/>
      <c r="D3020" s="360"/>
      <c r="E3020" s="360"/>
      <c r="F3020" s="361"/>
      <c r="G3020" s="360"/>
      <c r="H3020" s="360"/>
      <c r="I3020" s="364"/>
      <c r="J3020" s="363"/>
      <c r="K3020" s="364"/>
      <c r="L3020" s="363"/>
      <c r="M3020" s="382"/>
      <c r="N3020" s="70"/>
      <c r="O3020" s="70"/>
      <c r="P3020" s="92"/>
    </row>
    <row r="3021" spans="1:16" x14ac:dyDescent="0.2">
      <c r="A3021" s="374"/>
      <c r="B3021" s="358"/>
      <c r="C3021" s="383"/>
      <c r="D3021" s="360"/>
      <c r="E3021" s="360"/>
      <c r="F3021" s="361"/>
      <c r="G3021" s="360"/>
      <c r="H3021" s="360"/>
      <c r="I3021" s="364"/>
      <c r="J3021" s="363"/>
      <c r="K3021" s="364"/>
      <c r="L3021" s="363"/>
      <c r="M3021" s="382"/>
      <c r="N3021" s="70"/>
      <c r="O3021" s="70"/>
      <c r="P3021" s="92"/>
    </row>
    <row r="3022" spans="1:16" x14ac:dyDescent="0.2">
      <c r="A3022" s="374"/>
      <c r="B3022" s="358"/>
      <c r="C3022" s="383"/>
      <c r="D3022" s="360"/>
      <c r="E3022" s="360"/>
      <c r="F3022" s="361"/>
      <c r="G3022" s="360"/>
      <c r="H3022" s="360"/>
      <c r="I3022" s="364"/>
      <c r="J3022" s="363"/>
      <c r="K3022" s="364"/>
      <c r="L3022" s="363"/>
      <c r="M3022" s="382"/>
      <c r="N3022" s="70"/>
      <c r="O3022" s="70"/>
      <c r="P3022" s="92"/>
    </row>
    <row r="3023" spans="1:16" x14ac:dyDescent="0.2">
      <c r="A3023" s="374"/>
      <c r="B3023" s="358"/>
      <c r="C3023" s="383"/>
      <c r="D3023" s="360"/>
      <c r="E3023" s="360"/>
      <c r="F3023" s="361"/>
      <c r="G3023" s="360"/>
      <c r="H3023" s="360"/>
      <c r="I3023" s="364"/>
      <c r="J3023" s="363"/>
      <c r="K3023" s="364"/>
      <c r="L3023" s="363"/>
      <c r="M3023" s="382"/>
      <c r="N3023" s="70"/>
      <c r="O3023" s="70"/>
      <c r="P3023" s="92"/>
    </row>
    <row r="3024" spans="1:16" x14ac:dyDescent="0.2">
      <c r="A3024" s="374"/>
      <c r="B3024" s="358"/>
      <c r="C3024" s="383"/>
      <c r="D3024" s="360"/>
      <c r="E3024" s="360"/>
      <c r="F3024" s="361"/>
      <c r="G3024" s="360"/>
      <c r="H3024" s="360"/>
      <c r="I3024" s="364"/>
      <c r="J3024" s="363"/>
      <c r="K3024" s="364"/>
      <c r="L3024" s="363"/>
      <c r="M3024" s="382"/>
      <c r="N3024" s="70"/>
      <c r="O3024" s="70"/>
      <c r="P3024" s="92"/>
    </row>
    <row r="3025" spans="1:16" x14ac:dyDescent="0.2">
      <c r="A3025" s="374"/>
      <c r="B3025" s="358"/>
      <c r="C3025" s="383"/>
      <c r="D3025" s="360"/>
      <c r="E3025" s="360"/>
      <c r="F3025" s="361"/>
      <c r="G3025" s="360"/>
      <c r="H3025" s="360"/>
      <c r="I3025" s="364"/>
      <c r="J3025" s="363"/>
      <c r="K3025" s="364"/>
      <c r="L3025" s="363"/>
      <c r="M3025" s="382"/>
      <c r="N3025" s="70"/>
      <c r="O3025" s="70"/>
      <c r="P3025" s="92"/>
    </row>
    <row r="3026" spans="1:16" x14ac:dyDescent="0.2">
      <c r="A3026" s="374"/>
      <c r="B3026" s="358"/>
      <c r="C3026" s="383"/>
      <c r="D3026" s="360"/>
      <c r="E3026" s="360"/>
      <c r="F3026" s="361"/>
      <c r="G3026" s="360"/>
      <c r="H3026" s="360"/>
      <c r="I3026" s="364"/>
      <c r="J3026" s="363"/>
      <c r="K3026" s="364"/>
      <c r="L3026" s="363"/>
      <c r="M3026" s="382"/>
      <c r="N3026" s="70"/>
      <c r="O3026" s="70"/>
      <c r="P3026" s="92"/>
    </row>
    <row r="3027" spans="1:16" x14ac:dyDescent="0.2">
      <c r="A3027" s="374"/>
      <c r="B3027" s="358"/>
      <c r="C3027" s="383"/>
      <c r="D3027" s="360"/>
      <c r="E3027" s="360"/>
      <c r="F3027" s="361"/>
      <c r="G3027" s="360"/>
      <c r="H3027" s="360"/>
      <c r="I3027" s="364"/>
      <c r="J3027" s="363"/>
      <c r="K3027" s="364"/>
      <c r="L3027" s="363"/>
      <c r="M3027" s="382"/>
      <c r="N3027" s="70"/>
      <c r="O3027" s="70"/>
      <c r="P3027" s="92"/>
    </row>
    <row r="3028" spans="1:16" x14ac:dyDescent="0.2">
      <c r="A3028" s="374"/>
      <c r="B3028" s="358"/>
      <c r="C3028" s="383"/>
      <c r="D3028" s="360"/>
      <c r="E3028" s="360"/>
      <c r="F3028" s="361"/>
      <c r="G3028" s="360"/>
      <c r="H3028" s="360"/>
      <c r="I3028" s="364"/>
      <c r="J3028" s="363"/>
      <c r="K3028" s="364"/>
      <c r="L3028" s="363"/>
      <c r="M3028" s="382"/>
      <c r="N3028" s="70"/>
      <c r="O3028" s="70"/>
      <c r="P3028" s="92"/>
    </row>
    <row r="3029" spans="1:16" x14ac:dyDescent="0.2">
      <c r="A3029" s="374"/>
      <c r="B3029" s="358"/>
      <c r="C3029" s="383"/>
      <c r="D3029" s="360"/>
      <c r="E3029" s="360"/>
      <c r="F3029" s="361"/>
      <c r="G3029" s="360"/>
      <c r="H3029" s="360"/>
      <c r="I3029" s="364"/>
      <c r="J3029" s="363"/>
      <c r="K3029" s="364"/>
      <c r="L3029" s="363"/>
      <c r="M3029" s="382"/>
      <c r="N3029" s="70"/>
      <c r="O3029" s="70"/>
      <c r="P3029" s="92"/>
    </row>
    <row r="3030" spans="1:16" x14ac:dyDescent="0.2">
      <c r="A3030" s="374"/>
      <c r="B3030" s="358"/>
      <c r="C3030" s="383"/>
      <c r="D3030" s="360"/>
      <c r="E3030" s="360"/>
      <c r="F3030" s="361"/>
      <c r="G3030" s="360"/>
      <c r="H3030" s="360"/>
      <c r="I3030" s="364"/>
      <c r="J3030" s="363"/>
      <c r="K3030" s="364"/>
      <c r="L3030" s="363"/>
      <c r="M3030" s="382"/>
      <c r="N3030" s="70"/>
      <c r="O3030" s="70"/>
      <c r="P3030" s="92"/>
    </row>
    <row r="3031" spans="1:16" x14ac:dyDescent="0.2">
      <c r="A3031" s="374"/>
      <c r="B3031" s="358"/>
      <c r="C3031" s="383"/>
      <c r="D3031" s="360"/>
      <c r="E3031" s="360"/>
      <c r="F3031" s="361"/>
      <c r="G3031" s="360"/>
      <c r="H3031" s="360"/>
      <c r="I3031" s="364"/>
      <c r="J3031" s="363"/>
      <c r="K3031" s="364"/>
      <c r="L3031" s="363"/>
      <c r="M3031" s="382"/>
      <c r="N3031" s="70"/>
      <c r="O3031" s="70"/>
      <c r="P3031" s="92"/>
    </row>
    <row r="3032" spans="1:16" x14ac:dyDescent="0.2">
      <c r="A3032" s="374"/>
      <c r="B3032" s="358"/>
      <c r="C3032" s="383"/>
      <c r="D3032" s="360"/>
      <c r="E3032" s="360"/>
      <c r="F3032" s="361"/>
      <c r="G3032" s="360"/>
      <c r="H3032" s="360"/>
      <c r="I3032" s="364"/>
      <c r="J3032" s="363"/>
      <c r="K3032" s="364"/>
      <c r="L3032" s="363"/>
      <c r="M3032" s="382"/>
      <c r="N3032" s="70"/>
      <c r="O3032" s="70"/>
      <c r="P3032" s="92"/>
    </row>
    <row r="3033" spans="1:16" x14ac:dyDescent="0.2">
      <c r="A3033" s="374"/>
      <c r="B3033" s="358"/>
      <c r="C3033" s="383"/>
      <c r="D3033" s="360"/>
      <c r="E3033" s="360"/>
      <c r="F3033" s="361"/>
      <c r="G3033" s="360"/>
      <c r="H3033" s="360"/>
      <c r="I3033" s="364"/>
      <c r="J3033" s="363"/>
      <c r="K3033" s="364"/>
      <c r="L3033" s="363"/>
      <c r="M3033" s="382"/>
      <c r="N3033" s="70"/>
      <c r="O3033" s="70"/>
      <c r="P3033" s="92"/>
    </row>
    <row r="3034" spans="1:16" x14ac:dyDescent="0.2">
      <c r="A3034" s="374"/>
      <c r="B3034" s="358"/>
      <c r="C3034" s="383"/>
      <c r="D3034" s="360"/>
      <c r="E3034" s="360"/>
      <c r="F3034" s="361"/>
      <c r="G3034" s="360"/>
      <c r="H3034" s="360"/>
      <c r="I3034" s="364"/>
      <c r="J3034" s="363"/>
      <c r="K3034" s="364"/>
      <c r="L3034" s="363"/>
      <c r="M3034" s="382"/>
      <c r="N3034" s="70"/>
      <c r="O3034" s="70"/>
      <c r="P3034" s="92"/>
    </row>
    <row r="3035" spans="1:16" x14ac:dyDescent="0.2">
      <c r="A3035" s="374"/>
      <c r="B3035" s="358"/>
      <c r="C3035" s="383"/>
      <c r="D3035" s="360"/>
      <c r="E3035" s="360"/>
      <c r="F3035" s="361"/>
      <c r="G3035" s="360"/>
      <c r="H3035" s="360"/>
      <c r="I3035" s="364"/>
      <c r="J3035" s="363"/>
      <c r="K3035" s="364"/>
      <c r="L3035" s="363"/>
      <c r="M3035" s="382"/>
      <c r="N3035" s="70"/>
      <c r="O3035" s="70"/>
      <c r="P3035" s="92"/>
    </row>
    <row r="3036" spans="1:16" x14ac:dyDescent="0.2">
      <c r="A3036" s="374"/>
      <c r="B3036" s="358"/>
      <c r="C3036" s="383"/>
      <c r="D3036" s="360"/>
      <c r="E3036" s="360"/>
      <c r="F3036" s="361"/>
      <c r="G3036" s="360"/>
      <c r="H3036" s="360"/>
      <c r="I3036" s="364"/>
      <c r="J3036" s="363"/>
      <c r="K3036" s="364"/>
      <c r="L3036" s="363"/>
      <c r="M3036" s="382"/>
      <c r="N3036" s="70"/>
      <c r="O3036" s="70"/>
      <c r="P3036" s="92"/>
    </row>
    <row r="3037" spans="1:16" x14ac:dyDescent="0.2">
      <c r="A3037" s="374"/>
      <c r="B3037" s="358"/>
      <c r="C3037" s="383"/>
      <c r="D3037" s="360"/>
      <c r="E3037" s="360"/>
      <c r="F3037" s="361"/>
      <c r="G3037" s="360"/>
      <c r="H3037" s="360"/>
      <c r="I3037" s="364"/>
      <c r="J3037" s="363"/>
      <c r="K3037" s="364"/>
      <c r="L3037" s="363"/>
      <c r="M3037" s="382"/>
      <c r="N3037" s="70"/>
      <c r="O3037" s="70"/>
      <c r="P3037" s="92"/>
    </row>
    <row r="3038" spans="1:16" x14ac:dyDescent="0.2">
      <c r="A3038" s="374"/>
      <c r="B3038" s="358"/>
      <c r="C3038" s="383"/>
      <c r="D3038" s="360"/>
      <c r="E3038" s="360"/>
      <c r="F3038" s="361"/>
      <c r="G3038" s="360"/>
      <c r="H3038" s="360"/>
      <c r="I3038" s="364"/>
      <c r="J3038" s="363"/>
      <c r="K3038" s="364"/>
      <c r="L3038" s="363"/>
      <c r="M3038" s="382"/>
      <c r="N3038" s="70"/>
      <c r="O3038" s="70"/>
      <c r="P3038" s="92"/>
    </row>
    <row r="3039" spans="1:16" x14ac:dyDescent="0.2">
      <c r="A3039" s="374"/>
      <c r="B3039" s="358"/>
      <c r="C3039" s="383"/>
      <c r="D3039" s="360"/>
      <c r="E3039" s="360"/>
      <c r="F3039" s="361"/>
      <c r="G3039" s="360"/>
      <c r="H3039" s="360"/>
      <c r="I3039" s="364"/>
      <c r="J3039" s="363"/>
      <c r="K3039" s="364"/>
      <c r="L3039" s="363"/>
      <c r="M3039" s="382"/>
      <c r="N3039" s="70"/>
      <c r="O3039" s="70"/>
      <c r="P3039" s="92"/>
    </row>
    <row r="3040" spans="1:16" x14ac:dyDescent="0.2">
      <c r="A3040" s="374"/>
      <c r="B3040" s="358"/>
      <c r="C3040" s="383"/>
      <c r="D3040" s="360"/>
      <c r="E3040" s="360"/>
      <c r="F3040" s="361"/>
      <c r="G3040" s="360"/>
      <c r="H3040" s="360"/>
      <c r="I3040" s="364"/>
      <c r="J3040" s="363"/>
      <c r="K3040" s="364"/>
      <c r="L3040" s="363"/>
      <c r="M3040" s="382"/>
      <c r="N3040" s="70"/>
      <c r="O3040" s="70"/>
      <c r="P3040" s="92"/>
    </row>
    <row r="3041" spans="1:16" x14ac:dyDescent="0.2">
      <c r="A3041" s="374"/>
      <c r="B3041" s="358"/>
      <c r="C3041" s="383"/>
      <c r="D3041" s="360"/>
      <c r="E3041" s="360"/>
      <c r="F3041" s="361"/>
      <c r="G3041" s="360"/>
      <c r="H3041" s="360"/>
      <c r="I3041" s="364"/>
      <c r="J3041" s="363"/>
      <c r="K3041" s="364"/>
      <c r="L3041" s="363"/>
      <c r="M3041" s="382"/>
      <c r="N3041" s="70"/>
      <c r="O3041" s="70"/>
      <c r="P3041" s="92"/>
    </row>
    <row r="3042" spans="1:16" x14ac:dyDescent="0.2">
      <c r="A3042" s="374"/>
      <c r="B3042" s="358"/>
      <c r="C3042" s="383"/>
      <c r="D3042" s="360"/>
      <c r="E3042" s="360"/>
      <c r="F3042" s="361"/>
      <c r="G3042" s="360"/>
      <c r="H3042" s="360"/>
      <c r="I3042" s="364"/>
      <c r="J3042" s="363"/>
      <c r="K3042" s="364"/>
      <c r="L3042" s="363"/>
      <c r="M3042" s="382"/>
      <c r="N3042" s="70"/>
      <c r="O3042" s="70"/>
      <c r="P3042" s="92"/>
    </row>
    <row r="3043" spans="1:16" x14ac:dyDescent="0.2">
      <c r="A3043" s="374"/>
      <c r="B3043" s="358"/>
      <c r="C3043" s="383"/>
      <c r="D3043" s="360"/>
      <c r="E3043" s="360"/>
      <c r="F3043" s="361"/>
      <c r="G3043" s="360"/>
      <c r="H3043" s="360"/>
      <c r="I3043" s="364"/>
      <c r="J3043" s="363"/>
      <c r="K3043" s="364"/>
      <c r="L3043" s="363"/>
      <c r="M3043" s="382"/>
      <c r="N3043" s="70"/>
      <c r="O3043" s="70"/>
      <c r="P3043" s="92"/>
    </row>
    <row r="3044" spans="1:16" x14ac:dyDescent="0.2">
      <c r="A3044" s="374"/>
      <c r="B3044" s="358"/>
      <c r="C3044" s="383"/>
      <c r="D3044" s="360"/>
      <c r="E3044" s="360"/>
      <c r="F3044" s="361"/>
      <c r="G3044" s="360"/>
      <c r="H3044" s="360"/>
      <c r="I3044" s="364"/>
      <c r="J3044" s="363"/>
      <c r="K3044" s="364"/>
      <c r="L3044" s="363"/>
      <c r="M3044" s="382"/>
      <c r="N3044" s="70"/>
      <c r="O3044" s="70"/>
      <c r="P3044" s="92"/>
    </row>
    <row r="3045" spans="1:16" x14ac:dyDescent="0.2">
      <c r="A3045" s="374"/>
      <c r="B3045" s="358"/>
      <c r="C3045" s="383"/>
      <c r="D3045" s="360"/>
      <c r="E3045" s="360"/>
      <c r="F3045" s="361"/>
      <c r="G3045" s="360"/>
      <c r="H3045" s="360"/>
      <c r="I3045" s="364"/>
      <c r="J3045" s="363"/>
      <c r="K3045" s="364"/>
      <c r="L3045" s="363"/>
      <c r="M3045" s="382"/>
      <c r="N3045" s="70"/>
      <c r="O3045" s="70"/>
      <c r="P3045" s="92"/>
    </row>
    <row r="3046" spans="1:16" x14ac:dyDescent="0.2">
      <c r="A3046" s="374"/>
      <c r="B3046" s="358"/>
      <c r="C3046" s="383"/>
      <c r="D3046" s="360"/>
      <c r="E3046" s="360"/>
      <c r="F3046" s="361"/>
      <c r="G3046" s="360"/>
      <c r="H3046" s="360"/>
      <c r="I3046" s="364"/>
      <c r="J3046" s="363"/>
      <c r="K3046" s="364"/>
      <c r="L3046" s="363"/>
      <c r="M3046" s="382"/>
      <c r="N3046" s="70"/>
      <c r="O3046" s="70"/>
      <c r="P3046" s="92"/>
    </row>
    <row r="3047" spans="1:16" x14ac:dyDescent="0.2">
      <c r="A3047" s="374"/>
      <c r="B3047" s="358"/>
      <c r="C3047" s="383"/>
      <c r="D3047" s="360"/>
      <c r="E3047" s="360"/>
      <c r="F3047" s="361"/>
      <c r="G3047" s="360"/>
      <c r="H3047" s="360"/>
      <c r="I3047" s="364"/>
      <c r="J3047" s="363"/>
      <c r="K3047" s="364"/>
      <c r="L3047" s="363"/>
      <c r="M3047" s="382"/>
      <c r="N3047" s="70"/>
      <c r="O3047" s="70"/>
      <c r="P3047" s="92"/>
    </row>
    <row r="3048" spans="1:16" x14ac:dyDescent="0.2">
      <c r="A3048" s="374"/>
      <c r="B3048" s="358"/>
      <c r="C3048" s="383"/>
      <c r="D3048" s="360"/>
      <c r="E3048" s="360"/>
      <c r="F3048" s="361"/>
      <c r="G3048" s="360"/>
      <c r="H3048" s="360"/>
      <c r="I3048" s="364"/>
      <c r="J3048" s="363"/>
      <c r="K3048" s="364"/>
      <c r="L3048" s="363"/>
      <c r="M3048" s="382"/>
      <c r="N3048" s="70"/>
      <c r="O3048" s="70"/>
      <c r="P3048" s="92"/>
    </row>
    <row r="3049" spans="1:16" x14ac:dyDescent="0.2">
      <c r="A3049" s="374"/>
      <c r="B3049" s="358"/>
      <c r="C3049" s="383"/>
      <c r="D3049" s="360"/>
      <c r="E3049" s="360"/>
      <c r="F3049" s="361"/>
      <c r="G3049" s="360"/>
      <c r="H3049" s="360"/>
      <c r="I3049" s="364"/>
      <c r="J3049" s="363"/>
      <c r="K3049" s="364"/>
      <c r="L3049" s="363"/>
      <c r="M3049" s="382"/>
      <c r="N3049" s="70"/>
      <c r="O3049" s="70"/>
      <c r="P3049" s="92"/>
    </row>
    <row r="3050" spans="1:16" x14ac:dyDescent="0.2">
      <c r="A3050" s="374"/>
      <c r="B3050" s="358"/>
      <c r="C3050" s="383"/>
      <c r="D3050" s="360"/>
      <c r="E3050" s="360"/>
      <c r="F3050" s="361"/>
      <c r="G3050" s="360"/>
      <c r="H3050" s="360"/>
      <c r="I3050" s="364"/>
      <c r="J3050" s="363"/>
      <c r="K3050" s="364"/>
      <c r="L3050" s="363"/>
      <c r="M3050" s="382"/>
      <c r="N3050" s="70"/>
      <c r="O3050" s="70"/>
      <c r="P3050" s="92"/>
    </row>
    <row r="3051" spans="1:16" x14ac:dyDescent="0.2">
      <c r="A3051" s="374"/>
      <c r="B3051" s="358"/>
      <c r="C3051" s="383"/>
      <c r="D3051" s="360"/>
      <c r="E3051" s="360"/>
      <c r="F3051" s="361"/>
      <c r="G3051" s="360"/>
      <c r="H3051" s="360"/>
      <c r="I3051" s="364"/>
      <c r="J3051" s="363"/>
      <c r="K3051" s="364"/>
      <c r="L3051" s="363"/>
      <c r="M3051" s="382"/>
      <c r="N3051" s="70"/>
      <c r="O3051" s="70"/>
      <c r="P3051" s="92"/>
    </row>
    <row r="3052" spans="1:16" x14ac:dyDescent="0.2">
      <c r="A3052" s="374"/>
      <c r="B3052" s="358"/>
      <c r="C3052" s="383"/>
      <c r="D3052" s="360"/>
      <c r="E3052" s="360"/>
      <c r="F3052" s="361"/>
      <c r="G3052" s="360"/>
      <c r="H3052" s="360"/>
      <c r="I3052" s="364"/>
      <c r="J3052" s="363"/>
      <c r="K3052" s="364"/>
      <c r="L3052" s="363"/>
      <c r="M3052" s="382"/>
      <c r="N3052" s="70"/>
      <c r="O3052" s="70"/>
      <c r="P3052" s="92"/>
    </row>
    <row r="3053" spans="1:16" x14ac:dyDescent="0.2">
      <c r="A3053" s="374"/>
      <c r="B3053" s="358"/>
      <c r="C3053" s="383"/>
      <c r="D3053" s="360"/>
      <c r="E3053" s="360"/>
      <c r="F3053" s="361"/>
      <c r="G3053" s="360"/>
      <c r="H3053" s="360"/>
      <c r="I3053" s="364"/>
      <c r="J3053" s="363"/>
      <c r="K3053" s="364"/>
      <c r="L3053" s="363"/>
      <c r="M3053" s="382"/>
      <c r="N3053" s="70"/>
      <c r="O3053" s="70"/>
      <c r="P3053" s="92"/>
    </row>
    <row r="3054" spans="1:16" x14ac:dyDescent="0.2">
      <c r="A3054" s="374"/>
      <c r="B3054" s="358"/>
      <c r="C3054" s="383"/>
      <c r="D3054" s="360"/>
      <c r="E3054" s="360"/>
      <c r="F3054" s="361"/>
      <c r="G3054" s="360"/>
      <c r="H3054" s="360"/>
      <c r="I3054" s="364"/>
      <c r="J3054" s="363"/>
      <c r="K3054" s="364"/>
      <c r="L3054" s="363"/>
      <c r="M3054" s="382"/>
      <c r="N3054" s="70"/>
      <c r="O3054" s="70"/>
      <c r="P3054" s="92"/>
    </row>
    <row r="3055" spans="1:16" x14ac:dyDescent="0.2">
      <c r="A3055" s="374"/>
      <c r="B3055" s="358"/>
      <c r="C3055" s="383"/>
      <c r="D3055" s="360"/>
      <c r="E3055" s="360"/>
      <c r="F3055" s="361"/>
      <c r="G3055" s="360"/>
      <c r="H3055" s="360"/>
      <c r="I3055" s="364"/>
      <c r="J3055" s="363"/>
      <c r="K3055" s="364"/>
      <c r="L3055" s="363"/>
      <c r="M3055" s="382"/>
      <c r="N3055" s="70"/>
      <c r="O3055" s="70"/>
      <c r="P3055" s="92"/>
    </row>
    <row r="3056" spans="1:16" x14ac:dyDescent="0.2">
      <c r="A3056" s="374"/>
      <c r="B3056" s="358"/>
      <c r="C3056" s="383"/>
      <c r="D3056" s="360"/>
      <c r="E3056" s="360"/>
      <c r="F3056" s="361"/>
      <c r="G3056" s="360"/>
      <c r="H3056" s="360"/>
      <c r="I3056" s="364"/>
      <c r="J3056" s="363"/>
      <c r="K3056" s="364"/>
      <c r="L3056" s="363"/>
      <c r="M3056" s="382"/>
      <c r="N3056" s="70"/>
      <c r="O3056" s="70"/>
      <c r="P3056" s="92"/>
    </row>
    <row r="3057" spans="1:16" x14ac:dyDescent="0.2">
      <c r="A3057" s="374"/>
      <c r="B3057" s="358"/>
      <c r="C3057" s="383"/>
      <c r="D3057" s="360"/>
      <c r="E3057" s="360"/>
      <c r="F3057" s="361"/>
      <c r="G3057" s="360"/>
      <c r="H3057" s="360"/>
      <c r="I3057" s="364"/>
      <c r="J3057" s="363"/>
      <c r="K3057" s="364"/>
      <c r="L3057" s="363"/>
      <c r="M3057" s="382"/>
      <c r="N3057" s="70"/>
      <c r="O3057" s="70"/>
      <c r="P3057" s="92"/>
    </row>
    <row r="3058" spans="1:16" x14ac:dyDescent="0.2">
      <c r="A3058" s="374"/>
      <c r="B3058" s="358"/>
      <c r="C3058" s="383"/>
      <c r="D3058" s="360"/>
      <c r="E3058" s="360"/>
      <c r="F3058" s="361"/>
      <c r="G3058" s="360"/>
      <c r="H3058" s="360"/>
      <c r="I3058" s="364"/>
      <c r="J3058" s="363"/>
      <c r="K3058" s="364"/>
      <c r="L3058" s="363"/>
      <c r="M3058" s="382"/>
      <c r="N3058" s="70"/>
      <c r="O3058" s="70"/>
      <c r="P3058" s="92"/>
    </row>
    <row r="3059" spans="1:16" x14ac:dyDescent="0.2">
      <c r="A3059" s="374"/>
      <c r="B3059" s="358"/>
      <c r="C3059" s="383"/>
      <c r="D3059" s="360"/>
      <c r="E3059" s="360"/>
      <c r="F3059" s="361"/>
      <c r="G3059" s="360"/>
      <c r="H3059" s="360"/>
      <c r="I3059" s="364"/>
      <c r="J3059" s="363"/>
      <c r="K3059" s="364"/>
      <c r="L3059" s="363"/>
      <c r="M3059" s="382"/>
      <c r="N3059" s="70"/>
      <c r="O3059" s="70"/>
      <c r="P3059" s="92"/>
    </row>
    <row r="3060" spans="1:16" x14ac:dyDescent="0.2">
      <c r="A3060" s="374"/>
      <c r="B3060" s="358"/>
      <c r="C3060" s="383"/>
      <c r="D3060" s="360"/>
      <c r="E3060" s="360"/>
      <c r="F3060" s="361"/>
      <c r="G3060" s="360"/>
      <c r="H3060" s="360"/>
      <c r="I3060" s="364"/>
      <c r="J3060" s="363"/>
      <c r="K3060" s="364"/>
      <c r="L3060" s="363"/>
      <c r="M3060" s="382"/>
      <c r="N3060" s="70"/>
      <c r="O3060" s="70"/>
      <c r="P3060" s="92"/>
    </row>
    <row r="3061" spans="1:16" x14ac:dyDescent="0.2">
      <c r="A3061" s="374"/>
      <c r="B3061" s="358"/>
      <c r="C3061" s="383"/>
      <c r="D3061" s="360"/>
      <c r="E3061" s="360"/>
      <c r="F3061" s="361"/>
      <c r="G3061" s="360"/>
      <c r="H3061" s="360"/>
      <c r="I3061" s="364"/>
      <c r="J3061" s="363"/>
      <c r="K3061" s="364"/>
      <c r="L3061" s="363"/>
      <c r="M3061" s="382"/>
      <c r="N3061" s="70"/>
      <c r="O3061" s="70"/>
      <c r="P3061" s="92"/>
    </row>
    <row r="3062" spans="1:16" x14ac:dyDescent="0.2">
      <c r="A3062" s="374"/>
      <c r="B3062" s="358"/>
      <c r="C3062" s="383"/>
      <c r="D3062" s="360"/>
      <c r="E3062" s="360"/>
      <c r="F3062" s="361"/>
      <c r="G3062" s="360"/>
      <c r="H3062" s="360"/>
      <c r="I3062" s="364"/>
      <c r="J3062" s="363"/>
      <c r="K3062" s="364"/>
      <c r="L3062" s="363"/>
      <c r="M3062" s="382"/>
      <c r="N3062" s="70"/>
      <c r="O3062" s="70"/>
      <c r="P3062" s="92"/>
    </row>
    <row r="3063" spans="1:16" x14ac:dyDescent="0.2">
      <c r="A3063" s="374"/>
      <c r="B3063" s="358"/>
      <c r="C3063" s="383"/>
      <c r="D3063" s="360"/>
      <c r="E3063" s="360"/>
      <c r="F3063" s="361"/>
      <c r="G3063" s="360"/>
      <c r="H3063" s="360"/>
      <c r="I3063" s="364"/>
      <c r="J3063" s="363"/>
      <c r="K3063" s="364"/>
      <c r="L3063" s="363"/>
      <c r="M3063" s="382"/>
      <c r="N3063" s="70"/>
      <c r="O3063" s="70"/>
      <c r="P3063" s="92"/>
    </row>
    <row r="3064" spans="1:16" x14ac:dyDescent="0.2">
      <c r="A3064" s="374"/>
      <c r="B3064" s="358"/>
      <c r="C3064" s="383"/>
      <c r="D3064" s="360"/>
      <c r="E3064" s="360"/>
      <c r="F3064" s="361"/>
      <c r="G3064" s="360"/>
      <c r="H3064" s="360"/>
      <c r="I3064" s="364"/>
      <c r="J3064" s="363"/>
      <c r="K3064" s="364"/>
      <c r="L3064" s="363"/>
      <c r="M3064" s="382"/>
      <c r="N3064" s="70"/>
      <c r="O3064" s="70"/>
      <c r="P3064" s="92"/>
    </row>
    <row r="3065" spans="1:16" x14ac:dyDescent="0.2">
      <c r="A3065" s="374"/>
      <c r="B3065" s="358"/>
      <c r="C3065" s="383"/>
      <c r="D3065" s="360"/>
      <c r="E3065" s="360"/>
      <c r="F3065" s="361"/>
      <c r="G3065" s="360"/>
      <c r="H3065" s="360"/>
      <c r="I3065" s="364"/>
      <c r="J3065" s="363"/>
      <c r="K3065" s="364"/>
      <c r="L3065" s="363"/>
      <c r="M3065" s="382"/>
      <c r="N3065" s="70"/>
      <c r="O3065" s="70"/>
      <c r="P3065" s="92"/>
    </row>
    <row r="3066" spans="1:16" x14ac:dyDescent="0.2">
      <c r="A3066" s="374"/>
      <c r="B3066" s="358"/>
      <c r="C3066" s="383"/>
      <c r="D3066" s="360"/>
      <c r="E3066" s="360"/>
      <c r="F3066" s="361"/>
      <c r="G3066" s="360"/>
      <c r="H3066" s="360"/>
      <c r="I3066" s="364"/>
      <c r="J3066" s="363"/>
      <c r="K3066" s="364"/>
      <c r="L3066" s="363"/>
      <c r="M3066" s="382"/>
      <c r="N3066" s="70"/>
      <c r="O3066" s="70"/>
      <c r="P3066" s="92"/>
    </row>
    <row r="3067" spans="1:16" x14ac:dyDescent="0.2">
      <c r="A3067" s="374"/>
      <c r="B3067" s="358"/>
      <c r="C3067" s="383"/>
      <c r="D3067" s="360"/>
      <c r="E3067" s="360"/>
      <c r="F3067" s="361"/>
      <c r="G3067" s="360"/>
      <c r="H3067" s="360"/>
      <c r="I3067" s="364"/>
      <c r="J3067" s="363"/>
      <c r="K3067" s="364"/>
      <c r="L3067" s="363"/>
      <c r="M3067" s="382"/>
      <c r="N3067" s="70"/>
      <c r="O3067" s="70"/>
      <c r="P3067" s="92"/>
    </row>
    <row r="3068" spans="1:16" x14ac:dyDescent="0.2">
      <c r="A3068" s="374"/>
      <c r="B3068" s="358"/>
      <c r="C3068" s="383"/>
      <c r="D3068" s="360"/>
      <c r="E3068" s="360"/>
      <c r="F3068" s="361"/>
      <c r="G3068" s="360"/>
      <c r="H3068" s="360"/>
      <c r="I3068" s="364"/>
      <c r="J3068" s="363"/>
      <c r="K3068" s="364"/>
      <c r="L3068" s="363"/>
      <c r="M3068" s="382"/>
      <c r="N3068" s="70"/>
      <c r="O3068" s="70"/>
      <c r="P3068" s="92"/>
    </row>
    <row r="3069" spans="1:16" x14ac:dyDescent="0.2">
      <c r="A3069" s="374"/>
      <c r="B3069" s="358"/>
      <c r="C3069" s="383"/>
      <c r="D3069" s="360"/>
      <c r="E3069" s="360"/>
      <c r="F3069" s="361"/>
      <c r="G3069" s="360"/>
      <c r="H3069" s="360"/>
      <c r="I3069" s="364"/>
      <c r="J3069" s="363"/>
      <c r="K3069" s="364"/>
      <c r="L3069" s="363"/>
      <c r="M3069" s="382"/>
      <c r="N3069" s="70"/>
      <c r="O3069" s="70"/>
      <c r="P3069" s="92"/>
    </row>
    <row r="3070" spans="1:16" x14ac:dyDescent="0.2">
      <c r="A3070" s="374"/>
      <c r="B3070" s="358"/>
      <c r="C3070" s="383"/>
      <c r="D3070" s="360"/>
      <c r="E3070" s="360"/>
      <c r="F3070" s="361"/>
      <c r="G3070" s="360"/>
      <c r="H3070" s="360"/>
      <c r="I3070" s="364"/>
      <c r="J3070" s="363"/>
      <c r="K3070" s="364"/>
      <c r="L3070" s="363"/>
      <c r="M3070" s="382"/>
      <c r="N3070" s="70"/>
      <c r="O3070" s="70"/>
      <c r="P3070" s="92"/>
    </row>
    <row r="3071" spans="1:16" x14ac:dyDescent="0.2">
      <c r="A3071" s="374"/>
      <c r="B3071" s="358"/>
      <c r="C3071" s="383"/>
      <c r="D3071" s="360"/>
      <c r="E3071" s="360"/>
      <c r="F3071" s="361"/>
      <c r="G3071" s="360"/>
      <c r="H3071" s="360"/>
      <c r="I3071" s="364"/>
      <c r="J3071" s="363"/>
      <c r="K3071" s="364"/>
      <c r="L3071" s="363"/>
      <c r="M3071" s="382"/>
      <c r="N3071" s="70"/>
      <c r="O3071" s="70"/>
      <c r="P3071" s="92"/>
    </row>
    <row r="3072" spans="1:16" x14ac:dyDescent="0.2">
      <c r="A3072" s="374"/>
      <c r="B3072" s="358"/>
      <c r="C3072" s="383"/>
      <c r="D3072" s="360"/>
      <c r="E3072" s="360"/>
      <c r="F3072" s="361"/>
      <c r="G3072" s="360"/>
      <c r="H3072" s="360"/>
      <c r="I3072" s="364"/>
      <c r="J3072" s="363"/>
      <c r="K3072" s="364"/>
      <c r="L3072" s="363"/>
      <c r="M3072" s="382"/>
      <c r="N3072" s="70"/>
      <c r="O3072" s="70"/>
      <c r="P3072" s="92"/>
    </row>
    <row r="3073" spans="1:16" x14ac:dyDescent="0.2">
      <c r="A3073" s="374"/>
      <c r="B3073" s="358"/>
      <c r="C3073" s="383"/>
      <c r="D3073" s="360"/>
      <c r="E3073" s="360"/>
      <c r="F3073" s="361"/>
      <c r="G3073" s="360"/>
      <c r="H3073" s="360"/>
      <c r="I3073" s="364"/>
      <c r="J3073" s="363"/>
      <c r="K3073" s="364"/>
      <c r="L3073" s="363"/>
      <c r="M3073" s="382"/>
      <c r="N3073" s="70"/>
      <c r="O3073" s="70"/>
      <c r="P3073" s="92"/>
    </row>
    <row r="3074" spans="1:16" x14ac:dyDescent="0.2">
      <c r="A3074" s="374"/>
      <c r="B3074" s="358"/>
      <c r="C3074" s="383"/>
      <c r="D3074" s="360"/>
      <c r="E3074" s="360"/>
      <c r="F3074" s="361"/>
      <c r="G3074" s="360"/>
      <c r="H3074" s="360"/>
      <c r="I3074" s="364"/>
      <c r="J3074" s="363"/>
      <c r="K3074" s="364"/>
      <c r="L3074" s="363"/>
      <c r="M3074" s="382"/>
      <c r="N3074" s="70"/>
      <c r="O3074" s="70"/>
      <c r="P3074" s="92"/>
    </row>
    <row r="3075" spans="1:16" x14ac:dyDescent="0.2">
      <c r="A3075" s="374"/>
      <c r="B3075" s="358"/>
      <c r="C3075" s="383"/>
      <c r="D3075" s="360"/>
      <c r="E3075" s="360"/>
      <c r="F3075" s="361"/>
      <c r="G3075" s="360"/>
      <c r="H3075" s="360"/>
      <c r="I3075" s="364"/>
      <c r="J3075" s="363"/>
      <c r="K3075" s="364"/>
      <c r="L3075" s="363"/>
      <c r="M3075" s="382"/>
      <c r="N3075" s="70"/>
      <c r="O3075" s="70"/>
      <c r="P3075" s="92"/>
    </row>
    <row r="3076" spans="1:16" x14ac:dyDescent="0.2">
      <c r="A3076" s="374"/>
      <c r="B3076" s="358"/>
      <c r="C3076" s="383"/>
      <c r="D3076" s="360"/>
      <c r="E3076" s="360"/>
      <c r="F3076" s="361"/>
      <c r="G3076" s="360"/>
      <c r="H3076" s="360"/>
      <c r="I3076" s="364"/>
      <c r="J3076" s="363"/>
      <c r="K3076" s="364"/>
      <c r="L3076" s="363"/>
      <c r="M3076" s="382"/>
      <c r="N3076" s="70"/>
      <c r="O3076" s="70"/>
      <c r="P3076" s="92"/>
    </row>
    <row r="3077" spans="1:16" x14ac:dyDescent="0.2">
      <c r="A3077" s="374"/>
      <c r="B3077" s="358"/>
      <c r="C3077" s="383"/>
      <c r="D3077" s="360"/>
      <c r="E3077" s="360"/>
      <c r="F3077" s="361"/>
      <c r="G3077" s="360"/>
      <c r="H3077" s="360"/>
      <c r="I3077" s="364"/>
      <c r="J3077" s="363"/>
      <c r="K3077" s="364"/>
      <c r="L3077" s="363"/>
      <c r="M3077" s="382"/>
      <c r="N3077" s="70"/>
      <c r="O3077" s="70"/>
      <c r="P3077" s="92"/>
    </row>
    <row r="3078" spans="1:16" x14ac:dyDescent="0.2">
      <c r="A3078" s="374"/>
      <c r="B3078" s="358"/>
      <c r="C3078" s="383"/>
      <c r="D3078" s="360"/>
      <c r="E3078" s="360"/>
      <c r="F3078" s="361"/>
      <c r="G3078" s="360"/>
      <c r="H3078" s="360"/>
      <c r="I3078" s="364"/>
      <c r="J3078" s="363"/>
      <c r="K3078" s="364"/>
      <c r="L3078" s="363"/>
      <c r="M3078" s="382"/>
      <c r="N3078" s="70"/>
      <c r="O3078" s="70"/>
      <c r="P3078" s="92"/>
    </row>
    <row r="3079" spans="1:16" x14ac:dyDescent="0.2">
      <c r="A3079" s="374"/>
      <c r="B3079" s="358"/>
      <c r="C3079" s="383"/>
      <c r="D3079" s="360"/>
      <c r="E3079" s="360"/>
      <c r="F3079" s="361"/>
      <c r="G3079" s="360"/>
      <c r="H3079" s="360"/>
      <c r="I3079" s="364"/>
      <c r="J3079" s="363"/>
      <c r="K3079" s="364"/>
      <c r="L3079" s="363"/>
      <c r="M3079" s="382"/>
      <c r="N3079" s="70"/>
      <c r="O3079" s="70"/>
      <c r="P3079" s="92"/>
    </row>
    <row r="3080" spans="1:16" x14ac:dyDescent="0.2">
      <c r="A3080" s="374"/>
      <c r="B3080" s="358"/>
      <c r="C3080" s="383"/>
      <c r="D3080" s="360"/>
      <c r="E3080" s="360"/>
      <c r="F3080" s="361"/>
      <c r="G3080" s="360"/>
      <c r="H3080" s="360"/>
      <c r="I3080" s="364"/>
      <c r="J3080" s="363"/>
      <c r="K3080" s="364"/>
      <c r="L3080" s="363"/>
      <c r="M3080" s="382"/>
      <c r="N3080" s="70"/>
      <c r="O3080" s="70"/>
      <c r="P3080" s="92"/>
    </row>
    <row r="3081" spans="1:16" x14ac:dyDescent="0.2">
      <c r="A3081" s="374"/>
      <c r="B3081" s="358"/>
      <c r="C3081" s="383"/>
      <c r="D3081" s="360"/>
      <c r="E3081" s="360"/>
      <c r="F3081" s="361"/>
      <c r="G3081" s="360"/>
      <c r="H3081" s="360"/>
      <c r="I3081" s="364"/>
      <c r="J3081" s="363"/>
      <c r="K3081" s="364"/>
      <c r="L3081" s="363"/>
      <c r="M3081" s="382"/>
      <c r="N3081" s="70"/>
      <c r="O3081" s="70"/>
      <c r="P3081" s="92"/>
    </row>
    <row r="3082" spans="1:16" x14ac:dyDescent="0.2">
      <c r="A3082" s="374"/>
      <c r="B3082" s="358"/>
      <c r="C3082" s="383"/>
      <c r="D3082" s="360"/>
      <c r="E3082" s="360"/>
      <c r="F3082" s="361"/>
      <c r="G3082" s="360"/>
      <c r="H3082" s="360"/>
      <c r="I3082" s="364"/>
      <c r="J3082" s="363"/>
      <c r="K3082" s="364"/>
      <c r="L3082" s="363"/>
      <c r="M3082" s="382"/>
      <c r="N3082" s="70"/>
      <c r="O3082" s="70"/>
      <c r="P3082" s="92"/>
    </row>
    <row r="3083" spans="1:16" x14ac:dyDescent="0.2">
      <c r="A3083" s="374"/>
      <c r="B3083" s="358"/>
      <c r="C3083" s="383"/>
      <c r="D3083" s="360"/>
      <c r="E3083" s="360"/>
      <c r="F3083" s="361"/>
      <c r="G3083" s="360"/>
      <c r="H3083" s="360"/>
      <c r="I3083" s="364"/>
      <c r="J3083" s="363"/>
      <c r="K3083" s="364"/>
      <c r="L3083" s="363"/>
      <c r="M3083" s="382"/>
      <c r="N3083" s="70"/>
      <c r="O3083" s="70"/>
      <c r="P3083" s="92"/>
    </row>
    <row r="3084" spans="1:16" x14ac:dyDescent="0.2">
      <c r="A3084" s="374"/>
      <c r="B3084" s="358"/>
      <c r="C3084" s="383"/>
      <c r="D3084" s="360"/>
      <c r="E3084" s="360"/>
      <c r="F3084" s="361"/>
      <c r="G3084" s="360"/>
      <c r="H3084" s="360"/>
      <c r="I3084" s="364"/>
      <c r="J3084" s="363"/>
      <c r="K3084" s="364"/>
      <c r="L3084" s="363"/>
      <c r="M3084" s="382"/>
      <c r="N3084" s="70"/>
      <c r="O3084" s="70"/>
      <c r="P3084" s="92"/>
    </row>
    <row r="3085" spans="1:16" x14ac:dyDescent="0.2">
      <c r="A3085" s="374"/>
      <c r="B3085" s="358"/>
      <c r="C3085" s="383"/>
      <c r="D3085" s="360"/>
      <c r="E3085" s="360"/>
      <c r="F3085" s="361"/>
      <c r="G3085" s="360"/>
      <c r="H3085" s="360"/>
      <c r="I3085" s="364"/>
      <c r="J3085" s="363"/>
      <c r="K3085" s="364"/>
      <c r="L3085" s="363"/>
      <c r="M3085" s="382"/>
      <c r="N3085" s="70"/>
      <c r="O3085" s="70"/>
      <c r="P3085" s="92"/>
    </row>
    <row r="3086" spans="1:16" x14ac:dyDescent="0.2">
      <c r="A3086" s="374"/>
      <c r="B3086" s="358"/>
      <c r="C3086" s="383"/>
      <c r="D3086" s="360"/>
      <c r="E3086" s="360"/>
      <c r="F3086" s="361"/>
      <c r="G3086" s="360"/>
      <c r="H3086" s="360"/>
      <c r="I3086" s="364"/>
      <c r="J3086" s="363"/>
      <c r="K3086" s="364"/>
      <c r="L3086" s="363"/>
      <c r="M3086" s="382"/>
      <c r="N3086" s="70"/>
      <c r="O3086" s="70"/>
      <c r="P3086" s="92"/>
    </row>
    <row r="3087" spans="1:16" x14ac:dyDescent="0.2">
      <c r="A3087" s="374"/>
      <c r="B3087" s="358"/>
      <c r="C3087" s="383"/>
      <c r="D3087" s="360"/>
      <c r="E3087" s="360"/>
      <c r="F3087" s="361"/>
      <c r="G3087" s="360"/>
      <c r="H3087" s="360"/>
      <c r="I3087" s="364"/>
      <c r="J3087" s="363"/>
      <c r="K3087" s="364"/>
      <c r="L3087" s="363"/>
      <c r="M3087" s="382"/>
      <c r="N3087" s="70"/>
      <c r="O3087" s="70"/>
      <c r="P3087" s="92"/>
    </row>
    <row r="3088" spans="1:16" x14ac:dyDescent="0.2">
      <c r="A3088" s="374"/>
      <c r="B3088" s="358"/>
      <c r="C3088" s="383"/>
      <c r="D3088" s="360"/>
      <c r="E3088" s="360"/>
      <c r="F3088" s="361"/>
      <c r="G3088" s="360"/>
      <c r="H3088" s="360"/>
      <c r="I3088" s="364"/>
      <c r="J3088" s="363"/>
      <c r="K3088" s="364"/>
      <c r="L3088" s="363"/>
      <c r="M3088" s="382"/>
      <c r="N3088" s="70"/>
      <c r="O3088" s="70"/>
      <c r="P3088" s="92"/>
    </row>
    <row r="3089" spans="1:16" x14ac:dyDescent="0.2">
      <c r="A3089" s="374"/>
      <c r="B3089" s="358"/>
      <c r="C3089" s="383"/>
      <c r="D3089" s="360"/>
      <c r="E3089" s="360"/>
      <c r="F3089" s="361"/>
      <c r="G3089" s="360"/>
      <c r="H3089" s="360"/>
      <c r="I3089" s="364"/>
      <c r="J3089" s="363"/>
      <c r="K3089" s="364"/>
      <c r="L3089" s="363"/>
      <c r="M3089" s="382"/>
      <c r="N3089" s="70"/>
      <c r="O3089" s="70"/>
      <c r="P3089" s="92"/>
    </row>
    <row r="3090" spans="1:16" x14ac:dyDescent="0.2">
      <c r="A3090" s="374"/>
      <c r="B3090" s="358"/>
      <c r="C3090" s="383"/>
      <c r="D3090" s="360"/>
      <c r="E3090" s="360"/>
      <c r="F3090" s="361"/>
      <c r="G3090" s="360"/>
      <c r="H3090" s="360"/>
      <c r="I3090" s="364"/>
      <c r="J3090" s="363"/>
      <c r="K3090" s="364"/>
      <c r="L3090" s="363"/>
      <c r="M3090" s="382"/>
      <c r="N3090" s="70"/>
      <c r="O3090" s="70"/>
      <c r="P3090" s="92"/>
    </row>
    <row r="3091" spans="1:16" x14ac:dyDescent="0.2">
      <c r="A3091" s="374"/>
      <c r="B3091" s="358"/>
      <c r="C3091" s="383"/>
      <c r="D3091" s="360"/>
      <c r="E3091" s="360"/>
      <c r="F3091" s="361"/>
      <c r="G3091" s="360"/>
      <c r="H3091" s="360"/>
      <c r="I3091" s="364"/>
      <c r="J3091" s="363"/>
      <c r="K3091" s="364"/>
      <c r="L3091" s="363"/>
      <c r="M3091" s="382"/>
      <c r="N3091" s="70"/>
      <c r="O3091" s="70"/>
      <c r="P3091" s="92"/>
    </row>
    <row r="3092" spans="1:16" x14ac:dyDescent="0.2">
      <c r="A3092" s="374"/>
      <c r="B3092" s="358"/>
      <c r="C3092" s="383"/>
      <c r="D3092" s="360"/>
      <c r="E3092" s="360"/>
      <c r="F3092" s="361"/>
      <c r="G3092" s="360"/>
      <c r="H3092" s="360"/>
      <c r="I3092" s="364"/>
      <c r="J3092" s="363"/>
      <c r="K3092" s="364"/>
      <c r="L3092" s="363"/>
      <c r="M3092" s="382"/>
      <c r="N3092" s="70"/>
      <c r="O3092" s="70"/>
      <c r="P3092" s="92"/>
    </row>
    <row r="3093" spans="1:16" x14ac:dyDescent="0.2">
      <c r="A3093" s="374"/>
      <c r="B3093" s="358"/>
      <c r="C3093" s="383"/>
      <c r="D3093" s="360"/>
      <c r="E3093" s="360"/>
      <c r="F3093" s="361"/>
      <c r="G3093" s="360"/>
      <c r="H3093" s="360"/>
      <c r="I3093" s="364"/>
      <c r="J3093" s="363"/>
      <c r="K3093" s="364"/>
      <c r="L3093" s="363"/>
      <c r="M3093" s="382"/>
      <c r="N3093" s="70"/>
      <c r="O3093" s="70"/>
      <c r="P3093" s="92"/>
    </row>
    <row r="3094" spans="1:16" x14ac:dyDescent="0.2">
      <c r="A3094" s="374"/>
      <c r="B3094" s="358"/>
      <c r="C3094" s="383"/>
      <c r="D3094" s="360"/>
      <c r="E3094" s="360"/>
      <c r="F3094" s="361"/>
      <c r="G3094" s="360"/>
      <c r="H3094" s="360"/>
      <c r="I3094" s="364"/>
      <c r="J3094" s="363"/>
      <c r="K3094" s="364"/>
      <c r="L3094" s="363"/>
      <c r="M3094" s="382"/>
      <c r="N3094" s="70"/>
      <c r="O3094" s="70"/>
      <c r="P3094" s="92"/>
    </row>
    <row r="3095" spans="1:16" x14ac:dyDescent="0.2">
      <c r="A3095" s="374"/>
      <c r="B3095" s="358"/>
      <c r="C3095" s="383"/>
      <c r="D3095" s="360"/>
      <c r="E3095" s="360"/>
      <c r="F3095" s="361"/>
      <c r="G3095" s="360"/>
      <c r="H3095" s="360"/>
      <c r="I3095" s="364"/>
      <c r="J3095" s="363"/>
      <c r="K3095" s="364"/>
      <c r="L3095" s="363"/>
      <c r="M3095" s="382"/>
      <c r="N3095" s="70"/>
      <c r="O3095" s="70"/>
      <c r="P3095" s="92"/>
    </row>
    <row r="3096" spans="1:16" x14ac:dyDescent="0.2">
      <c r="A3096" s="374"/>
      <c r="B3096" s="358"/>
      <c r="C3096" s="383"/>
      <c r="D3096" s="360"/>
      <c r="E3096" s="360"/>
      <c r="F3096" s="361"/>
      <c r="G3096" s="360"/>
      <c r="H3096" s="360"/>
      <c r="I3096" s="364"/>
      <c r="J3096" s="363"/>
      <c r="K3096" s="364"/>
      <c r="L3096" s="363"/>
      <c r="M3096" s="382"/>
      <c r="N3096" s="70"/>
      <c r="O3096" s="70"/>
      <c r="P3096" s="92"/>
    </row>
    <row r="3097" spans="1:16" x14ac:dyDescent="0.2">
      <c r="A3097" s="374"/>
      <c r="B3097" s="358"/>
      <c r="C3097" s="383"/>
      <c r="D3097" s="360"/>
      <c r="E3097" s="360"/>
      <c r="F3097" s="361"/>
      <c r="G3097" s="360"/>
      <c r="H3097" s="360"/>
      <c r="I3097" s="364"/>
      <c r="J3097" s="363"/>
      <c r="K3097" s="364"/>
      <c r="L3097" s="363"/>
      <c r="M3097" s="382"/>
      <c r="N3097" s="70"/>
      <c r="O3097" s="70"/>
      <c r="P3097" s="92"/>
    </row>
    <row r="3098" spans="1:16" x14ac:dyDescent="0.2">
      <c r="A3098" s="374"/>
      <c r="B3098" s="358"/>
      <c r="C3098" s="383"/>
      <c r="D3098" s="360"/>
      <c r="E3098" s="360"/>
      <c r="F3098" s="361"/>
      <c r="G3098" s="360"/>
      <c r="H3098" s="360"/>
      <c r="I3098" s="364"/>
      <c r="J3098" s="363"/>
      <c r="K3098" s="364"/>
      <c r="L3098" s="363"/>
      <c r="M3098" s="382"/>
      <c r="N3098" s="70"/>
      <c r="O3098" s="70"/>
      <c r="P3098" s="92"/>
    </row>
    <row r="3099" spans="1:16" x14ac:dyDescent="0.2">
      <c r="A3099" s="374"/>
      <c r="B3099" s="358"/>
      <c r="C3099" s="383"/>
      <c r="D3099" s="360"/>
      <c r="E3099" s="360"/>
      <c r="F3099" s="361"/>
      <c r="G3099" s="360"/>
      <c r="H3099" s="360"/>
      <c r="I3099" s="364"/>
      <c r="J3099" s="363"/>
      <c r="K3099" s="364"/>
      <c r="L3099" s="363"/>
      <c r="M3099" s="382"/>
      <c r="N3099" s="70"/>
      <c r="O3099" s="70"/>
      <c r="P3099" s="92"/>
    </row>
    <row r="3100" spans="1:16" x14ac:dyDescent="0.2">
      <c r="A3100" s="374"/>
      <c r="B3100" s="358"/>
      <c r="C3100" s="383"/>
      <c r="D3100" s="360"/>
      <c r="E3100" s="360"/>
      <c r="F3100" s="361"/>
      <c r="G3100" s="360"/>
      <c r="H3100" s="360"/>
      <c r="I3100" s="364"/>
      <c r="J3100" s="363"/>
      <c r="K3100" s="364"/>
      <c r="L3100" s="363"/>
      <c r="M3100" s="382"/>
      <c r="N3100" s="70"/>
      <c r="O3100" s="70"/>
      <c r="P3100" s="92"/>
    </row>
    <row r="3101" spans="1:16" x14ac:dyDescent="0.2">
      <c r="A3101" s="374"/>
      <c r="B3101" s="358"/>
      <c r="C3101" s="383"/>
      <c r="D3101" s="360"/>
      <c r="E3101" s="360"/>
      <c r="F3101" s="361"/>
      <c r="G3101" s="360"/>
      <c r="H3101" s="360"/>
      <c r="I3101" s="364"/>
      <c r="J3101" s="363"/>
      <c r="K3101" s="364"/>
      <c r="L3101" s="363"/>
      <c r="M3101" s="382"/>
      <c r="N3101" s="70"/>
      <c r="O3101" s="70"/>
      <c r="P3101" s="92"/>
    </row>
    <row r="3102" spans="1:16" x14ac:dyDescent="0.2">
      <c r="A3102" s="374"/>
      <c r="B3102" s="358"/>
      <c r="C3102" s="383"/>
      <c r="D3102" s="360"/>
      <c r="E3102" s="360"/>
      <c r="F3102" s="361"/>
      <c r="G3102" s="360"/>
      <c r="H3102" s="360"/>
      <c r="I3102" s="364"/>
      <c r="J3102" s="363"/>
      <c r="K3102" s="364"/>
      <c r="L3102" s="363"/>
      <c r="M3102" s="382"/>
      <c r="N3102" s="70"/>
      <c r="O3102" s="70"/>
      <c r="P3102" s="92"/>
    </row>
    <row r="3103" spans="1:16" x14ac:dyDescent="0.2">
      <c r="A3103" s="374"/>
      <c r="B3103" s="358"/>
      <c r="C3103" s="383"/>
      <c r="D3103" s="360"/>
      <c r="E3103" s="360"/>
      <c r="F3103" s="361"/>
      <c r="G3103" s="360"/>
      <c r="H3103" s="360"/>
      <c r="I3103" s="364"/>
      <c r="J3103" s="363"/>
      <c r="K3103" s="364"/>
      <c r="L3103" s="363"/>
      <c r="M3103" s="382"/>
      <c r="N3103" s="70"/>
      <c r="O3103" s="70"/>
      <c r="P3103" s="92"/>
    </row>
    <row r="3104" spans="1:16" x14ac:dyDescent="0.2">
      <c r="A3104" s="374"/>
      <c r="B3104" s="358"/>
      <c r="C3104" s="383"/>
      <c r="D3104" s="360"/>
      <c r="E3104" s="360"/>
      <c r="F3104" s="361"/>
      <c r="G3104" s="360"/>
      <c r="H3104" s="360"/>
      <c r="I3104" s="364"/>
      <c r="J3104" s="363"/>
      <c r="K3104" s="364"/>
      <c r="L3104" s="363"/>
      <c r="M3104" s="382"/>
      <c r="N3104" s="70"/>
      <c r="O3104" s="70"/>
      <c r="P3104" s="92"/>
    </row>
    <row r="3105" spans="1:16" x14ac:dyDescent="0.2">
      <c r="A3105" s="374"/>
      <c r="B3105" s="358"/>
      <c r="C3105" s="383"/>
      <c r="D3105" s="360"/>
      <c r="E3105" s="360"/>
      <c r="F3105" s="361"/>
      <c r="G3105" s="360"/>
      <c r="H3105" s="360"/>
      <c r="I3105" s="364"/>
      <c r="J3105" s="363"/>
      <c r="K3105" s="364"/>
      <c r="L3105" s="363"/>
      <c r="M3105" s="382"/>
      <c r="N3105" s="70"/>
      <c r="O3105" s="70"/>
      <c r="P3105" s="92"/>
    </row>
    <row r="3106" spans="1:16" x14ac:dyDescent="0.2">
      <c r="A3106" s="374"/>
      <c r="B3106" s="358"/>
      <c r="C3106" s="383"/>
      <c r="D3106" s="360"/>
      <c r="E3106" s="360"/>
      <c r="F3106" s="361"/>
      <c r="G3106" s="360"/>
      <c r="H3106" s="360"/>
      <c r="I3106" s="364"/>
      <c r="J3106" s="363"/>
      <c r="K3106" s="364"/>
      <c r="L3106" s="363"/>
      <c r="M3106" s="382"/>
      <c r="N3106" s="70"/>
      <c r="O3106" s="70"/>
      <c r="P3106" s="92"/>
    </row>
    <row r="3107" spans="1:16" x14ac:dyDescent="0.2">
      <c r="A3107" s="374"/>
      <c r="B3107" s="358"/>
      <c r="C3107" s="383"/>
      <c r="D3107" s="360"/>
      <c r="E3107" s="360"/>
      <c r="F3107" s="361"/>
      <c r="G3107" s="360"/>
      <c r="H3107" s="360"/>
      <c r="I3107" s="364"/>
      <c r="J3107" s="363"/>
      <c r="K3107" s="364"/>
      <c r="L3107" s="363"/>
      <c r="M3107" s="382"/>
      <c r="N3107" s="70"/>
      <c r="O3107" s="70"/>
      <c r="P3107" s="92"/>
    </row>
    <row r="3108" spans="1:16" x14ac:dyDescent="0.2">
      <c r="A3108" s="374"/>
      <c r="B3108" s="358"/>
      <c r="C3108" s="383"/>
      <c r="D3108" s="360"/>
      <c r="E3108" s="360"/>
      <c r="F3108" s="361"/>
      <c r="G3108" s="360"/>
      <c r="H3108" s="360"/>
      <c r="I3108" s="364"/>
      <c r="J3108" s="363"/>
      <c r="K3108" s="364"/>
      <c r="L3108" s="363"/>
      <c r="M3108" s="382"/>
      <c r="N3108" s="70"/>
      <c r="O3108" s="70"/>
      <c r="P3108" s="92"/>
    </row>
    <row r="3109" spans="1:16" x14ac:dyDescent="0.2">
      <c r="A3109" s="374"/>
      <c r="B3109" s="358"/>
      <c r="C3109" s="383"/>
      <c r="D3109" s="360"/>
      <c r="E3109" s="360"/>
      <c r="F3109" s="361"/>
      <c r="G3109" s="360"/>
      <c r="H3109" s="360"/>
      <c r="I3109" s="364"/>
      <c r="J3109" s="363"/>
      <c r="K3109" s="364"/>
      <c r="L3109" s="363"/>
      <c r="M3109" s="382"/>
      <c r="N3109" s="70"/>
      <c r="O3109" s="70"/>
      <c r="P3109" s="92"/>
    </row>
    <row r="3110" spans="1:16" x14ac:dyDescent="0.2">
      <c r="A3110" s="374"/>
      <c r="B3110" s="358"/>
      <c r="C3110" s="383"/>
      <c r="D3110" s="360"/>
      <c r="E3110" s="360"/>
      <c r="F3110" s="361"/>
      <c r="G3110" s="360"/>
      <c r="H3110" s="360"/>
      <c r="I3110" s="364"/>
      <c r="J3110" s="363"/>
      <c r="K3110" s="364"/>
      <c r="L3110" s="363"/>
      <c r="M3110" s="382"/>
      <c r="N3110" s="70"/>
      <c r="O3110" s="70"/>
      <c r="P3110" s="92"/>
    </row>
    <row r="3111" spans="1:16" x14ac:dyDescent="0.2">
      <c r="A3111" s="374"/>
      <c r="B3111" s="358"/>
      <c r="C3111" s="383"/>
      <c r="D3111" s="360"/>
      <c r="E3111" s="360"/>
      <c r="F3111" s="361"/>
      <c r="G3111" s="360"/>
      <c r="H3111" s="360"/>
      <c r="I3111" s="364"/>
      <c r="J3111" s="363"/>
      <c r="K3111" s="364"/>
      <c r="L3111" s="363"/>
      <c r="M3111" s="382"/>
      <c r="N3111" s="70"/>
      <c r="O3111" s="70"/>
      <c r="P3111" s="92"/>
    </row>
    <row r="3112" spans="1:16" x14ac:dyDescent="0.2">
      <c r="A3112" s="374"/>
      <c r="B3112" s="358"/>
      <c r="C3112" s="383"/>
      <c r="D3112" s="360"/>
      <c r="E3112" s="360"/>
      <c r="F3112" s="361"/>
      <c r="G3112" s="360"/>
      <c r="H3112" s="360"/>
      <c r="I3112" s="364"/>
      <c r="J3112" s="363"/>
      <c r="K3112" s="364"/>
      <c r="L3112" s="363"/>
      <c r="M3112" s="382"/>
      <c r="N3112" s="70"/>
      <c r="O3112" s="70"/>
      <c r="P3112" s="92"/>
    </row>
    <row r="3113" spans="1:16" x14ac:dyDescent="0.2">
      <c r="A3113" s="374"/>
      <c r="B3113" s="358"/>
      <c r="C3113" s="383"/>
      <c r="D3113" s="360"/>
      <c r="E3113" s="360"/>
      <c r="F3113" s="361"/>
      <c r="G3113" s="360"/>
      <c r="H3113" s="360"/>
      <c r="I3113" s="364"/>
      <c r="J3113" s="363"/>
      <c r="K3113" s="364"/>
      <c r="L3113" s="363"/>
      <c r="M3113" s="382"/>
      <c r="N3113" s="70"/>
      <c r="O3113" s="70"/>
      <c r="P3113" s="92"/>
    </row>
    <row r="3114" spans="1:16" x14ac:dyDescent="0.2">
      <c r="A3114" s="374"/>
      <c r="B3114" s="358"/>
      <c r="C3114" s="383"/>
      <c r="D3114" s="360"/>
      <c r="E3114" s="360"/>
      <c r="F3114" s="361"/>
      <c r="G3114" s="360"/>
      <c r="H3114" s="360"/>
      <c r="I3114" s="364"/>
      <c r="J3114" s="363"/>
      <c r="K3114" s="364"/>
      <c r="L3114" s="363"/>
      <c r="M3114" s="382"/>
      <c r="N3114" s="70"/>
      <c r="O3114" s="70"/>
      <c r="P3114" s="92"/>
    </row>
    <row r="3115" spans="1:16" x14ac:dyDescent="0.2">
      <c r="A3115" s="374"/>
      <c r="B3115" s="358"/>
      <c r="C3115" s="383"/>
      <c r="D3115" s="360"/>
      <c r="E3115" s="360"/>
      <c r="F3115" s="361"/>
      <c r="G3115" s="360"/>
      <c r="H3115" s="360"/>
      <c r="I3115" s="364"/>
      <c r="J3115" s="363"/>
      <c r="K3115" s="364"/>
      <c r="L3115" s="363"/>
      <c r="M3115" s="382"/>
      <c r="N3115" s="70"/>
      <c r="O3115" s="70"/>
      <c r="P3115" s="92"/>
    </row>
    <row r="3116" spans="1:16" x14ac:dyDescent="0.2">
      <c r="A3116" s="374"/>
      <c r="B3116" s="358"/>
      <c r="C3116" s="383"/>
      <c r="D3116" s="360"/>
      <c r="E3116" s="360"/>
      <c r="F3116" s="361"/>
      <c r="G3116" s="360"/>
      <c r="H3116" s="360"/>
      <c r="I3116" s="364"/>
      <c r="J3116" s="363"/>
      <c r="K3116" s="364"/>
      <c r="L3116" s="363"/>
      <c r="M3116" s="382"/>
      <c r="N3116" s="70"/>
      <c r="O3116" s="70"/>
      <c r="P3116" s="92"/>
    </row>
    <row r="3117" spans="1:16" x14ac:dyDescent="0.2">
      <c r="A3117" s="374"/>
      <c r="B3117" s="358"/>
      <c r="C3117" s="383"/>
      <c r="D3117" s="360"/>
      <c r="E3117" s="360"/>
      <c r="F3117" s="361"/>
      <c r="G3117" s="360"/>
      <c r="H3117" s="360"/>
      <c r="I3117" s="364"/>
      <c r="J3117" s="363"/>
      <c r="K3117" s="364"/>
      <c r="L3117" s="363"/>
      <c r="M3117" s="382"/>
      <c r="N3117" s="70"/>
      <c r="O3117" s="70"/>
      <c r="P3117" s="92"/>
    </row>
    <row r="3118" spans="1:16" x14ac:dyDescent="0.2">
      <c r="A3118" s="374"/>
      <c r="B3118" s="358"/>
      <c r="C3118" s="383"/>
      <c r="D3118" s="360"/>
      <c r="E3118" s="360"/>
      <c r="F3118" s="361"/>
      <c r="G3118" s="360"/>
      <c r="H3118" s="360"/>
      <c r="I3118" s="364"/>
      <c r="J3118" s="363"/>
      <c r="K3118" s="364"/>
      <c r="L3118" s="363"/>
      <c r="M3118" s="382"/>
      <c r="N3118" s="70"/>
      <c r="O3118" s="70"/>
      <c r="P3118" s="92"/>
    </row>
    <row r="3119" spans="1:16" x14ac:dyDescent="0.2">
      <c r="A3119" s="374"/>
      <c r="B3119" s="358"/>
      <c r="C3119" s="383"/>
      <c r="D3119" s="360"/>
      <c r="E3119" s="360"/>
      <c r="F3119" s="361"/>
      <c r="G3119" s="360"/>
      <c r="H3119" s="360"/>
      <c r="I3119" s="364"/>
      <c r="J3119" s="363"/>
      <c r="K3119" s="364"/>
      <c r="L3119" s="363"/>
      <c r="M3119" s="382"/>
      <c r="N3119" s="70"/>
      <c r="O3119" s="70"/>
      <c r="P3119" s="92"/>
    </row>
    <row r="3120" spans="1:16" x14ac:dyDescent="0.2">
      <c r="A3120" s="374"/>
      <c r="B3120" s="358"/>
      <c r="C3120" s="383"/>
      <c r="D3120" s="360"/>
      <c r="E3120" s="360"/>
      <c r="F3120" s="361"/>
      <c r="G3120" s="360"/>
      <c r="H3120" s="360"/>
      <c r="I3120" s="364"/>
      <c r="J3120" s="363"/>
      <c r="K3120" s="364"/>
      <c r="L3120" s="363"/>
      <c r="M3120" s="382"/>
      <c r="N3120" s="70"/>
      <c r="O3120" s="70"/>
      <c r="P3120" s="92"/>
    </row>
    <row r="3121" spans="1:16" x14ac:dyDescent="0.2">
      <c r="A3121" s="374"/>
      <c r="B3121" s="358"/>
      <c r="C3121" s="383"/>
      <c r="D3121" s="360"/>
      <c r="E3121" s="360"/>
      <c r="F3121" s="361"/>
      <c r="G3121" s="360"/>
      <c r="H3121" s="360"/>
      <c r="I3121" s="364"/>
      <c r="J3121" s="363"/>
      <c r="K3121" s="364"/>
      <c r="L3121" s="363"/>
      <c r="M3121" s="382"/>
      <c r="N3121" s="70"/>
      <c r="O3121" s="70"/>
      <c r="P3121" s="92"/>
    </row>
    <row r="3122" spans="1:16" x14ac:dyDescent="0.2">
      <c r="A3122" s="374"/>
      <c r="B3122" s="358"/>
      <c r="C3122" s="383"/>
      <c r="D3122" s="360"/>
      <c r="E3122" s="360"/>
      <c r="F3122" s="361"/>
      <c r="G3122" s="360"/>
      <c r="H3122" s="360"/>
      <c r="I3122" s="364"/>
      <c r="J3122" s="363"/>
      <c r="K3122" s="364"/>
      <c r="L3122" s="363"/>
      <c r="M3122" s="382"/>
      <c r="N3122" s="70"/>
      <c r="O3122" s="70"/>
      <c r="P3122" s="92"/>
    </row>
    <row r="3123" spans="1:16" x14ac:dyDescent="0.2">
      <c r="A3123" s="374"/>
      <c r="B3123" s="358"/>
      <c r="C3123" s="383"/>
      <c r="D3123" s="360"/>
      <c r="E3123" s="360"/>
      <c r="F3123" s="361"/>
      <c r="G3123" s="360"/>
      <c r="H3123" s="360"/>
      <c r="I3123" s="364"/>
      <c r="J3123" s="363"/>
      <c r="K3123" s="364"/>
      <c r="L3123" s="363"/>
      <c r="M3123" s="382"/>
      <c r="N3123" s="70"/>
      <c r="O3123" s="70"/>
      <c r="P3123" s="92"/>
    </row>
    <row r="3124" spans="1:16" x14ac:dyDescent="0.2">
      <c r="A3124" s="374"/>
      <c r="B3124" s="358"/>
      <c r="C3124" s="383"/>
      <c r="D3124" s="360"/>
      <c r="E3124" s="360"/>
      <c r="F3124" s="361"/>
      <c r="G3124" s="360"/>
      <c r="H3124" s="360"/>
      <c r="I3124" s="364"/>
      <c r="J3124" s="363"/>
      <c r="K3124" s="364"/>
      <c r="L3124" s="363"/>
      <c r="M3124" s="382"/>
      <c r="N3124" s="70"/>
      <c r="O3124" s="70"/>
      <c r="P3124" s="92"/>
    </row>
    <row r="3125" spans="1:16" x14ac:dyDescent="0.2">
      <c r="A3125" s="374"/>
      <c r="B3125" s="358"/>
      <c r="C3125" s="383"/>
      <c r="D3125" s="360"/>
      <c r="E3125" s="360"/>
      <c r="F3125" s="361"/>
      <c r="G3125" s="360"/>
      <c r="H3125" s="360"/>
      <c r="I3125" s="364"/>
      <c r="J3125" s="363"/>
      <c r="K3125" s="364"/>
      <c r="L3125" s="363"/>
      <c r="M3125" s="382"/>
      <c r="N3125" s="70"/>
      <c r="O3125" s="70"/>
      <c r="P3125" s="92"/>
    </row>
    <row r="3126" spans="1:16" x14ac:dyDescent="0.2">
      <c r="A3126" s="374"/>
      <c r="B3126" s="358"/>
      <c r="C3126" s="383"/>
      <c r="D3126" s="360"/>
      <c r="E3126" s="360"/>
      <c r="F3126" s="361"/>
      <c r="G3126" s="360"/>
      <c r="H3126" s="360"/>
      <c r="I3126" s="364"/>
      <c r="J3126" s="363"/>
      <c r="K3126" s="364"/>
      <c r="L3126" s="363"/>
      <c r="M3126" s="382"/>
      <c r="N3126" s="70"/>
      <c r="O3126" s="70"/>
      <c r="P3126" s="92"/>
    </row>
    <row r="3127" spans="1:16" x14ac:dyDescent="0.2">
      <c r="A3127" s="374"/>
      <c r="B3127" s="358"/>
      <c r="C3127" s="383"/>
      <c r="D3127" s="360"/>
      <c r="E3127" s="360"/>
      <c r="F3127" s="361"/>
      <c r="G3127" s="360"/>
      <c r="H3127" s="360"/>
      <c r="I3127" s="364"/>
      <c r="J3127" s="363"/>
      <c r="K3127" s="364"/>
      <c r="L3127" s="363"/>
      <c r="M3127" s="382"/>
      <c r="N3127" s="70"/>
      <c r="O3127" s="70"/>
      <c r="P3127" s="92"/>
    </row>
    <row r="3128" spans="1:16" x14ac:dyDescent="0.2">
      <c r="A3128" s="374"/>
      <c r="B3128" s="358"/>
      <c r="C3128" s="383"/>
      <c r="D3128" s="360"/>
      <c r="E3128" s="360"/>
      <c r="F3128" s="361"/>
      <c r="G3128" s="360"/>
      <c r="H3128" s="360"/>
      <c r="I3128" s="364"/>
      <c r="J3128" s="363"/>
      <c r="K3128" s="364"/>
      <c r="L3128" s="363"/>
      <c r="M3128" s="382"/>
      <c r="N3128" s="70"/>
      <c r="O3128" s="70"/>
      <c r="P3128" s="92"/>
    </row>
    <row r="3129" spans="1:16" x14ac:dyDescent="0.2">
      <c r="A3129" s="374"/>
      <c r="B3129" s="358"/>
      <c r="C3129" s="383"/>
      <c r="D3129" s="360"/>
      <c r="E3129" s="360"/>
      <c r="F3129" s="361"/>
      <c r="G3129" s="360"/>
      <c r="H3129" s="360"/>
      <c r="I3129" s="364"/>
      <c r="J3129" s="363"/>
      <c r="K3129" s="364"/>
      <c r="L3129" s="363"/>
      <c r="M3129" s="382"/>
      <c r="N3129" s="70"/>
      <c r="O3129" s="70"/>
      <c r="P3129" s="92"/>
    </row>
    <row r="3130" spans="1:16" x14ac:dyDescent="0.2">
      <c r="A3130" s="374"/>
      <c r="B3130" s="358"/>
      <c r="C3130" s="383"/>
      <c r="D3130" s="360"/>
      <c r="E3130" s="360"/>
      <c r="F3130" s="361"/>
      <c r="G3130" s="360"/>
      <c r="H3130" s="360"/>
      <c r="I3130" s="364"/>
      <c r="J3130" s="363"/>
      <c r="K3130" s="364"/>
      <c r="L3130" s="363"/>
      <c r="M3130" s="382"/>
      <c r="N3130" s="70"/>
      <c r="O3130" s="70"/>
      <c r="P3130" s="92"/>
    </row>
    <row r="3131" spans="1:16" x14ac:dyDescent="0.2">
      <c r="A3131" s="374"/>
      <c r="B3131" s="358"/>
      <c r="C3131" s="383"/>
      <c r="D3131" s="360"/>
      <c r="E3131" s="360"/>
      <c r="F3131" s="361"/>
      <c r="G3131" s="360"/>
      <c r="H3131" s="360"/>
      <c r="I3131" s="364"/>
      <c r="J3131" s="363"/>
      <c r="K3131" s="364"/>
      <c r="L3131" s="363"/>
      <c r="M3131" s="382"/>
      <c r="N3131" s="70"/>
      <c r="O3131" s="70"/>
      <c r="P3131" s="92"/>
    </row>
    <row r="3132" spans="1:16" x14ac:dyDescent="0.2">
      <c r="A3132" s="374"/>
      <c r="B3132" s="358"/>
      <c r="C3132" s="383"/>
      <c r="D3132" s="360"/>
      <c r="E3132" s="360"/>
      <c r="F3132" s="361"/>
      <c r="G3132" s="360"/>
      <c r="H3132" s="360"/>
      <c r="I3132" s="364"/>
      <c r="J3132" s="363"/>
      <c r="K3132" s="364"/>
      <c r="L3132" s="363"/>
      <c r="M3132" s="382"/>
      <c r="N3132" s="70"/>
      <c r="O3132" s="70"/>
      <c r="P3132" s="92"/>
    </row>
    <row r="3133" spans="1:16" x14ac:dyDescent="0.2">
      <c r="A3133" s="374"/>
      <c r="B3133" s="358"/>
      <c r="C3133" s="383"/>
      <c r="D3133" s="360"/>
      <c r="E3133" s="360"/>
      <c r="F3133" s="361"/>
      <c r="G3133" s="360"/>
      <c r="H3133" s="360"/>
      <c r="I3133" s="364"/>
      <c r="J3133" s="363"/>
      <c r="K3133" s="364"/>
      <c r="L3133" s="363"/>
      <c r="M3133" s="382"/>
      <c r="N3133" s="70"/>
      <c r="O3133" s="70"/>
      <c r="P3133" s="92"/>
    </row>
    <row r="3134" spans="1:16" x14ac:dyDescent="0.2">
      <c r="A3134" s="374"/>
      <c r="B3134" s="358"/>
      <c r="C3134" s="383"/>
      <c r="D3134" s="360"/>
      <c r="E3134" s="360"/>
      <c r="F3134" s="361"/>
      <c r="G3134" s="360"/>
      <c r="H3134" s="360"/>
      <c r="I3134" s="364"/>
      <c r="J3134" s="363"/>
      <c r="K3134" s="364"/>
      <c r="L3134" s="363"/>
      <c r="M3134" s="382"/>
      <c r="N3134" s="70"/>
      <c r="O3134" s="70"/>
      <c r="P3134" s="92"/>
    </row>
    <row r="3135" spans="1:16" x14ac:dyDescent="0.2">
      <c r="A3135" s="374"/>
      <c r="B3135" s="358"/>
      <c r="C3135" s="383"/>
      <c r="D3135" s="360"/>
      <c r="E3135" s="360"/>
      <c r="F3135" s="361"/>
      <c r="G3135" s="360"/>
      <c r="H3135" s="360"/>
      <c r="I3135" s="364"/>
      <c r="J3135" s="363"/>
      <c r="K3135" s="364"/>
      <c r="L3135" s="363"/>
      <c r="M3135" s="382"/>
      <c r="N3135" s="70"/>
      <c r="O3135" s="70"/>
      <c r="P3135" s="92"/>
    </row>
    <row r="3136" spans="1:16" x14ac:dyDescent="0.2">
      <c r="A3136" s="374"/>
      <c r="B3136" s="358"/>
      <c r="C3136" s="383"/>
      <c r="D3136" s="360"/>
      <c r="E3136" s="360"/>
      <c r="F3136" s="361"/>
      <c r="G3136" s="360"/>
      <c r="H3136" s="360"/>
      <c r="I3136" s="364"/>
      <c r="J3136" s="363"/>
      <c r="K3136" s="364"/>
      <c r="L3136" s="363"/>
      <c r="M3136" s="382"/>
      <c r="N3136" s="70"/>
      <c r="O3136" s="70"/>
      <c r="P3136" s="92"/>
    </row>
    <row r="3137" spans="1:16" x14ac:dyDescent="0.2">
      <c r="A3137" s="374"/>
      <c r="B3137" s="358"/>
      <c r="C3137" s="383"/>
      <c r="D3137" s="360"/>
      <c r="E3137" s="360"/>
      <c r="F3137" s="361"/>
      <c r="G3137" s="360"/>
      <c r="H3137" s="360"/>
      <c r="I3137" s="364"/>
      <c r="J3137" s="363"/>
      <c r="K3137" s="364"/>
      <c r="L3137" s="363"/>
      <c r="M3137" s="382"/>
      <c r="N3137" s="70"/>
      <c r="O3137" s="70"/>
      <c r="P3137" s="92"/>
    </row>
    <row r="3138" spans="1:16" x14ac:dyDescent="0.2">
      <c r="A3138" s="374"/>
      <c r="B3138" s="358"/>
      <c r="C3138" s="383"/>
      <c r="D3138" s="360"/>
      <c r="E3138" s="360"/>
      <c r="F3138" s="361"/>
      <c r="G3138" s="360"/>
      <c r="H3138" s="360"/>
      <c r="I3138" s="364"/>
      <c r="J3138" s="363"/>
      <c r="K3138" s="364"/>
      <c r="L3138" s="363"/>
      <c r="M3138" s="382"/>
      <c r="N3138" s="70"/>
      <c r="O3138" s="70"/>
      <c r="P3138" s="92"/>
    </row>
    <row r="3139" spans="1:16" x14ac:dyDescent="0.2">
      <c r="A3139" s="374"/>
      <c r="B3139" s="358"/>
      <c r="C3139" s="383"/>
      <c r="D3139" s="360"/>
      <c r="E3139" s="360"/>
      <c r="F3139" s="361"/>
      <c r="G3139" s="360"/>
      <c r="H3139" s="360"/>
      <c r="I3139" s="364"/>
      <c r="J3139" s="363"/>
      <c r="K3139" s="364"/>
      <c r="L3139" s="363"/>
      <c r="M3139" s="382"/>
      <c r="N3139" s="70"/>
      <c r="O3139" s="70"/>
      <c r="P3139" s="92"/>
    </row>
    <row r="3140" spans="1:16" x14ac:dyDescent="0.2">
      <c r="A3140" s="374"/>
      <c r="B3140" s="358"/>
      <c r="C3140" s="383"/>
      <c r="D3140" s="360"/>
      <c r="E3140" s="360"/>
      <c r="F3140" s="361"/>
      <c r="G3140" s="360"/>
      <c r="H3140" s="360"/>
      <c r="I3140" s="364"/>
      <c r="J3140" s="363"/>
      <c r="K3140" s="364"/>
      <c r="L3140" s="363"/>
      <c r="M3140" s="382"/>
      <c r="N3140" s="70"/>
      <c r="O3140" s="70"/>
      <c r="P3140" s="92"/>
    </row>
    <row r="3141" spans="1:16" x14ac:dyDescent="0.2">
      <c r="A3141" s="374"/>
      <c r="B3141" s="358"/>
      <c r="C3141" s="383"/>
      <c r="D3141" s="360"/>
      <c r="E3141" s="360"/>
      <c r="F3141" s="361"/>
      <c r="G3141" s="360"/>
      <c r="H3141" s="360"/>
      <c r="I3141" s="364"/>
      <c r="J3141" s="363"/>
      <c r="K3141" s="364"/>
      <c r="L3141" s="363"/>
      <c r="M3141" s="382"/>
      <c r="N3141" s="70"/>
      <c r="O3141" s="70"/>
      <c r="P3141" s="92"/>
    </row>
    <row r="3142" spans="1:16" x14ac:dyDescent="0.2">
      <c r="A3142" s="374"/>
      <c r="B3142" s="358"/>
      <c r="C3142" s="383"/>
      <c r="D3142" s="360"/>
      <c r="E3142" s="360"/>
      <c r="F3142" s="361"/>
      <c r="G3142" s="360"/>
      <c r="H3142" s="360"/>
      <c r="I3142" s="364"/>
      <c r="J3142" s="363"/>
      <c r="K3142" s="364"/>
      <c r="L3142" s="363"/>
      <c r="M3142" s="382"/>
      <c r="N3142" s="70"/>
      <c r="O3142" s="70"/>
      <c r="P3142" s="92"/>
    </row>
    <row r="3143" spans="1:16" x14ac:dyDescent="0.2">
      <c r="A3143" s="374"/>
      <c r="B3143" s="358"/>
      <c r="C3143" s="383"/>
      <c r="D3143" s="360"/>
      <c r="E3143" s="360"/>
      <c r="F3143" s="361"/>
      <c r="G3143" s="360"/>
      <c r="H3143" s="360"/>
      <c r="I3143" s="364"/>
      <c r="J3143" s="363"/>
      <c r="K3143" s="364"/>
      <c r="L3143" s="363"/>
      <c r="M3143" s="382"/>
      <c r="N3143" s="70"/>
      <c r="O3143" s="70"/>
      <c r="P3143" s="92"/>
    </row>
    <row r="3144" spans="1:16" x14ac:dyDescent="0.2">
      <c r="A3144" s="374"/>
      <c r="B3144" s="358"/>
      <c r="C3144" s="383"/>
      <c r="D3144" s="360"/>
      <c r="E3144" s="360"/>
      <c r="F3144" s="361"/>
      <c r="G3144" s="360"/>
      <c r="H3144" s="360"/>
      <c r="I3144" s="364"/>
      <c r="J3144" s="363"/>
      <c r="K3144" s="364"/>
      <c r="L3144" s="363"/>
      <c r="M3144" s="382"/>
      <c r="N3144" s="70"/>
      <c r="O3144" s="70"/>
      <c r="P3144" s="92"/>
    </row>
    <row r="3145" spans="1:16" x14ac:dyDescent="0.2">
      <c r="A3145" s="374"/>
      <c r="B3145" s="358"/>
      <c r="C3145" s="383"/>
      <c r="D3145" s="360"/>
      <c r="E3145" s="360"/>
      <c r="F3145" s="361"/>
      <c r="G3145" s="360"/>
      <c r="H3145" s="360"/>
      <c r="I3145" s="364"/>
      <c r="J3145" s="363"/>
      <c r="K3145" s="364"/>
      <c r="L3145" s="363"/>
      <c r="M3145" s="382"/>
      <c r="N3145" s="70"/>
      <c r="O3145" s="70"/>
      <c r="P3145" s="92"/>
    </row>
    <row r="3146" spans="1:16" x14ac:dyDescent="0.2">
      <c r="A3146" s="374"/>
      <c r="B3146" s="358"/>
      <c r="C3146" s="383"/>
      <c r="D3146" s="360"/>
      <c r="E3146" s="360"/>
      <c r="F3146" s="361"/>
      <c r="G3146" s="360"/>
      <c r="H3146" s="360"/>
      <c r="I3146" s="364"/>
      <c r="J3146" s="363"/>
      <c r="K3146" s="364"/>
      <c r="L3146" s="363"/>
      <c r="M3146" s="382"/>
      <c r="N3146" s="70"/>
      <c r="O3146" s="70"/>
      <c r="P3146" s="92"/>
    </row>
    <row r="3147" spans="1:16" x14ac:dyDescent="0.2">
      <c r="A3147" s="374"/>
      <c r="B3147" s="358"/>
      <c r="C3147" s="383"/>
      <c r="D3147" s="360"/>
      <c r="E3147" s="360"/>
      <c r="F3147" s="361"/>
      <c r="G3147" s="360"/>
      <c r="H3147" s="360"/>
      <c r="I3147" s="364"/>
      <c r="J3147" s="363"/>
      <c r="K3147" s="364"/>
      <c r="L3147" s="363"/>
      <c r="M3147" s="382"/>
      <c r="N3147" s="70"/>
      <c r="O3147" s="70"/>
      <c r="P3147" s="92"/>
    </row>
    <row r="3148" spans="1:16" x14ac:dyDescent="0.2">
      <c r="A3148" s="374"/>
      <c r="B3148" s="358"/>
      <c r="C3148" s="383"/>
      <c r="D3148" s="360"/>
      <c r="E3148" s="360"/>
      <c r="F3148" s="361"/>
      <c r="G3148" s="360"/>
      <c r="H3148" s="360"/>
      <c r="I3148" s="364"/>
      <c r="J3148" s="363"/>
      <c r="K3148" s="364"/>
      <c r="L3148" s="363"/>
      <c r="M3148" s="382"/>
      <c r="N3148" s="70"/>
      <c r="O3148" s="70"/>
      <c r="P3148" s="92"/>
    </row>
    <row r="3149" spans="1:16" x14ac:dyDescent="0.2">
      <c r="A3149" s="374"/>
      <c r="B3149" s="358"/>
      <c r="C3149" s="383"/>
      <c r="D3149" s="360"/>
      <c r="E3149" s="360"/>
      <c r="F3149" s="361"/>
      <c r="G3149" s="360"/>
      <c r="H3149" s="360"/>
      <c r="I3149" s="364"/>
      <c r="J3149" s="363"/>
      <c r="K3149" s="364"/>
      <c r="L3149" s="363"/>
      <c r="M3149" s="382"/>
      <c r="N3149" s="70"/>
      <c r="O3149" s="70"/>
      <c r="P3149" s="92"/>
    </row>
    <row r="3150" spans="1:16" x14ac:dyDescent="0.2">
      <c r="A3150" s="374"/>
      <c r="B3150" s="358"/>
      <c r="C3150" s="383"/>
      <c r="D3150" s="360"/>
      <c r="E3150" s="360"/>
      <c r="F3150" s="361"/>
      <c r="G3150" s="360"/>
      <c r="H3150" s="360"/>
      <c r="I3150" s="364"/>
      <c r="J3150" s="363"/>
      <c r="K3150" s="364"/>
      <c r="L3150" s="363"/>
      <c r="M3150" s="382"/>
      <c r="N3150" s="70"/>
      <c r="O3150" s="70"/>
      <c r="P3150" s="92"/>
    </row>
    <row r="3151" spans="1:16" x14ac:dyDescent="0.2">
      <c r="A3151" s="374"/>
      <c r="B3151" s="358"/>
      <c r="C3151" s="383"/>
      <c r="D3151" s="360"/>
      <c r="E3151" s="360"/>
      <c r="F3151" s="361"/>
      <c r="G3151" s="360"/>
      <c r="H3151" s="360"/>
      <c r="I3151" s="364"/>
      <c r="J3151" s="363"/>
      <c r="K3151" s="364"/>
      <c r="L3151" s="363"/>
      <c r="M3151" s="382"/>
      <c r="N3151" s="70"/>
      <c r="O3151" s="70"/>
      <c r="P3151" s="92"/>
    </row>
    <row r="3152" spans="1:16" x14ac:dyDescent="0.2">
      <c r="A3152" s="374"/>
      <c r="B3152" s="358"/>
      <c r="C3152" s="383"/>
      <c r="D3152" s="360"/>
      <c r="E3152" s="360"/>
      <c r="F3152" s="361"/>
      <c r="G3152" s="360"/>
      <c r="H3152" s="360"/>
      <c r="I3152" s="364"/>
      <c r="J3152" s="363"/>
      <c r="K3152" s="364"/>
      <c r="L3152" s="363"/>
      <c r="M3152" s="382"/>
      <c r="N3152" s="70"/>
      <c r="O3152" s="70"/>
      <c r="P3152" s="92"/>
    </row>
    <row r="3153" spans="1:16" x14ac:dyDescent="0.2">
      <c r="A3153" s="374"/>
      <c r="B3153" s="358"/>
      <c r="C3153" s="383"/>
      <c r="D3153" s="360"/>
      <c r="E3153" s="360"/>
      <c r="F3153" s="361"/>
      <c r="G3153" s="360"/>
      <c r="H3153" s="360"/>
      <c r="I3153" s="364"/>
      <c r="J3153" s="363"/>
      <c r="K3153" s="364"/>
      <c r="L3153" s="363"/>
      <c r="M3153" s="382"/>
      <c r="N3153" s="70"/>
      <c r="O3153" s="70"/>
      <c r="P3153" s="92"/>
    </row>
    <row r="3154" spans="1:16" x14ac:dyDescent="0.2">
      <c r="A3154" s="374"/>
      <c r="B3154" s="358"/>
      <c r="C3154" s="383"/>
      <c r="D3154" s="360"/>
      <c r="E3154" s="360"/>
      <c r="F3154" s="361"/>
      <c r="G3154" s="360"/>
      <c r="H3154" s="360"/>
      <c r="I3154" s="364"/>
      <c r="J3154" s="363"/>
      <c r="K3154" s="364"/>
      <c r="L3154" s="363"/>
      <c r="M3154" s="382"/>
      <c r="N3154" s="70"/>
      <c r="O3154" s="70"/>
      <c r="P3154" s="92"/>
    </row>
    <row r="3155" spans="1:16" x14ac:dyDescent="0.2">
      <c r="A3155" s="374"/>
      <c r="B3155" s="358"/>
      <c r="C3155" s="383"/>
      <c r="D3155" s="360"/>
      <c r="E3155" s="360"/>
      <c r="F3155" s="361"/>
      <c r="G3155" s="360"/>
      <c r="H3155" s="360"/>
      <c r="I3155" s="364"/>
      <c r="J3155" s="363"/>
      <c r="K3155" s="364"/>
      <c r="L3155" s="363"/>
      <c r="M3155" s="382"/>
      <c r="N3155" s="70"/>
      <c r="O3155" s="70"/>
      <c r="P3155" s="92"/>
    </row>
    <row r="3156" spans="1:16" x14ac:dyDescent="0.2">
      <c r="A3156" s="374"/>
      <c r="B3156" s="358"/>
      <c r="C3156" s="383"/>
      <c r="D3156" s="360"/>
      <c r="E3156" s="360"/>
      <c r="F3156" s="361"/>
      <c r="G3156" s="360"/>
      <c r="H3156" s="360"/>
      <c r="I3156" s="364"/>
      <c r="J3156" s="363"/>
      <c r="K3156" s="364"/>
      <c r="L3156" s="363"/>
      <c r="M3156" s="382"/>
      <c r="N3156" s="70"/>
      <c r="O3156" s="70"/>
      <c r="P3156" s="92"/>
    </row>
    <row r="3157" spans="1:16" x14ac:dyDescent="0.2">
      <c r="A3157" s="374"/>
      <c r="B3157" s="358"/>
      <c r="C3157" s="383"/>
      <c r="D3157" s="360"/>
      <c r="E3157" s="360"/>
      <c r="F3157" s="361"/>
      <c r="G3157" s="360"/>
      <c r="H3157" s="360"/>
      <c r="I3157" s="364"/>
      <c r="J3157" s="363"/>
      <c r="K3157" s="364"/>
      <c r="L3157" s="363"/>
      <c r="M3157" s="382"/>
      <c r="N3157" s="70"/>
      <c r="O3157" s="70"/>
      <c r="P3157" s="92"/>
    </row>
    <row r="3158" spans="1:16" x14ac:dyDescent="0.2">
      <c r="A3158" s="374"/>
      <c r="B3158" s="358"/>
      <c r="C3158" s="383"/>
      <c r="D3158" s="360"/>
      <c r="E3158" s="360"/>
      <c r="F3158" s="361"/>
      <c r="G3158" s="360"/>
      <c r="H3158" s="360"/>
      <c r="I3158" s="364"/>
      <c r="J3158" s="363"/>
      <c r="K3158" s="364"/>
      <c r="L3158" s="363"/>
      <c r="M3158" s="382"/>
      <c r="N3158" s="70"/>
      <c r="O3158" s="70"/>
      <c r="P3158" s="92"/>
    </row>
    <row r="3159" spans="1:16" x14ac:dyDescent="0.2">
      <c r="A3159" s="374"/>
      <c r="B3159" s="358"/>
      <c r="C3159" s="383"/>
      <c r="D3159" s="360"/>
      <c r="E3159" s="360"/>
      <c r="F3159" s="361"/>
      <c r="G3159" s="360"/>
      <c r="H3159" s="360"/>
      <c r="I3159" s="364"/>
      <c r="J3159" s="363"/>
      <c r="K3159" s="364"/>
      <c r="L3159" s="363"/>
      <c r="M3159" s="382"/>
      <c r="N3159" s="70"/>
      <c r="O3159" s="70"/>
      <c r="P3159" s="92"/>
    </row>
    <row r="3160" spans="1:16" x14ac:dyDescent="0.2">
      <c r="A3160" s="374"/>
      <c r="B3160" s="358"/>
      <c r="C3160" s="383"/>
      <c r="D3160" s="360"/>
      <c r="E3160" s="360"/>
      <c r="F3160" s="361"/>
      <c r="G3160" s="360"/>
      <c r="H3160" s="360"/>
      <c r="I3160" s="364"/>
      <c r="J3160" s="363"/>
      <c r="K3160" s="364"/>
      <c r="L3160" s="363"/>
      <c r="M3160" s="382"/>
      <c r="N3160" s="70"/>
      <c r="O3160" s="70"/>
      <c r="P3160" s="92"/>
    </row>
    <row r="3161" spans="1:16" x14ac:dyDescent="0.2">
      <c r="A3161" s="374"/>
      <c r="B3161" s="358"/>
      <c r="C3161" s="383"/>
      <c r="D3161" s="360"/>
      <c r="E3161" s="360"/>
      <c r="F3161" s="361"/>
      <c r="G3161" s="360"/>
      <c r="H3161" s="360"/>
      <c r="I3161" s="364"/>
      <c r="J3161" s="363"/>
      <c r="K3161" s="364"/>
      <c r="L3161" s="363"/>
      <c r="M3161" s="382"/>
      <c r="N3161" s="70"/>
      <c r="O3161" s="70"/>
      <c r="P3161" s="92"/>
    </row>
    <row r="3162" spans="1:16" x14ac:dyDescent="0.2">
      <c r="A3162" s="374"/>
      <c r="B3162" s="358"/>
      <c r="C3162" s="383"/>
      <c r="D3162" s="360"/>
      <c r="E3162" s="360"/>
      <c r="F3162" s="361"/>
      <c r="G3162" s="360"/>
      <c r="H3162" s="360"/>
      <c r="I3162" s="364"/>
      <c r="J3162" s="363"/>
      <c r="K3162" s="364"/>
      <c r="L3162" s="363"/>
      <c r="M3162" s="382"/>
      <c r="N3162" s="70"/>
      <c r="O3162" s="70"/>
      <c r="P3162" s="92"/>
    </row>
    <row r="3163" spans="1:16" x14ac:dyDescent="0.2">
      <c r="A3163" s="374"/>
      <c r="B3163" s="358"/>
      <c r="C3163" s="383"/>
      <c r="D3163" s="360"/>
      <c r="E3163" s="360"/>
      <c r="F3163" s="361"/>
      <c r="G3163" s="360"/>
      <c r="H3163" s="360"/>
      <c r="I3163" s="364"/>
      <c r="J3163" s="363"/>
      <c r="K3163" s="364"/>
      <c r="L3163" s="363"/>
      <c r="M3163" s="382"/>
      <c r="N3163" s="70"/>
      <c r="O3163" s="70"/>
      <c r="P3163" s="92"/>
    </row>
    <row r="3164" spans="1:16" x14ac:dyDescent="0.2">
      <c r="A3164" s="374"/>
      <c r="B3164" s="358"/>
      <c r="C3164" s="383"/>
      <c r="D3164" s="360"/>
      <c r="E3164" s="360"/>
      <c r="F3164" s="361"/>
      <c r="G3164" s="360"/>
      <c r="H3164" s="360"/>
      <c r="I3164" s="364"/>
      <c r="J3164" s="363"/>
      <c r="K3164" s="364"/>
      <c r="L3164" s="363"/>
      <c r="M3164" s="382"/>
      <c r="N3164" s="70"/>
      <c r="O3164" s="70"/>
      <c r="P3164" s="92"/>
    </row>
    <row r="3165" spans="1:16" x14ac:dyDescent="0.2">
      <c r="A3165" s="374"/>
      <c r="B3165" s="358"/>
      <c r="C3165" s="383"/>
      <c r="D3165" s="360"/>
      <c r="E3165" s="360"/>
      <c r="F3165" s="361"/>
      <c r="G3165" s="360"/>
      <c r="H3165" s="360"/>
      <c r="I3165" s="364"/>
      <c r="J3165" s="363"/>
      <c r="K3165" s="364"/>
      <c r="L3165" s="363"/>
      <c r="M3165" s="382"/>
      <c r="N3165" s="70"/>
      <c r="O3165" s="70"/>
      <c r="P3165" s="92"/>
    </row>
    <row r="3166" spans="1:16" x14ac:dyDescent="0.2">
      <c r="A3166" s="374"/>
      <c r="B3166" s="358"/>
      <c r="C3166" s="383"/>
      <c r="D3166" s="360"/>
      <c r="E3166" s="360"/>
      <c r="F3166" s="361"/>
      <c r="G3166" s="360"/>
      <c r="H3166" s="360"/>
      <c r="I3166" s="364"/>
      <c r="J3166" s="363"/>
      <c r="K3166" s="364"/>
      <c r="L3166" s="363"/>
      <c r="M3166" s="382"/>
      <c r="N3166" s="70"/>
      <c r="O3166" s="70"/>
      <c r="P3166" s="92"/>
    </row>
    <row r="3167" spans="1:16" x14ac:dyDescent="0.2">
      <c r="A3167" s="374"/>
      <c r="B3167" s="358"/>
      <c r="C3167" s="383"/>
      <c r="D3167" s="360"/>
      <c r="E3167" s="360"/>
      <c r="F3167" s="361"/>
      <c r="G3167" s="360"/>
      <c r="H3167" s="360"/>
      <c r="I3167" s="364"/>
      <c r="J3167" s="363"/>
      <c r="K3167" s="364"/>
      <c r="L3167" s="363"/>
      <c r="M3167" s="382"/>
      <c r="N3167" s="70"/>
      <c r="O3167" s="70"/>
      <c r="P3167" s="92"/>
    </row>
    <row r="3168" spans="1:16" x14ac:dyDescent="0.2">
      <c r="A3168" s="374"/>
      <c r="B3168" s="358"/>
      <c r="C3168" s="383"/>
      <c r="D3168" s="360"/>
      <c r="E3168" s="360"/>
      <c r="F3168" s="361"/>
      <c r="G3168" s="360"/>
      <c r="H3168" s="360"/>
      <c r="I3168" s="364"/>
      <c r="J3168" s="363"/>
      <c r="K3168" s="364"/>
      <c r="L3168" s="363"/>
      <c r="M3168" s="382"/>
      <c r="N3168" s="70"/>
      <c r="O3168" s="70"/>
      <c r="P3168" s="92"/>
    </row>
    <row r="3169" spans="1:16" x14ac:dyDescent="0.2">
      <c r="A3169" s="374"/>
      <c r="B3169" s="358"/>
      <c r="C3169" s="383"/>
      <c r="D3169" s="360"/>
      <c r="E3169" s="360"/>
      <c r="F3169" s="361"/>
      <c r="G3169" s="360"/>
      <c r="H3169" s="360"/>
      <c r="I3169" s="364"/>
      <c r="J3169" s="363"/>
      <c r="K3169" s="364"/>
      <c r="L3169" s="363"/>
      <c r="M3169" s="382"/>
      <c r="N3169" s="70"/>
      <c r="O3169" s="70"/>
      <c r="P3169" s="92"/>
    </row>
    <row r="3170" spans="1:16" x14ac:dyDescent="0.2">
      <c r="A3170" s="374"/>
      <c r="B3170" s="358"/>
      <c r="C3170" s="383"/>
      <c r="D3170" s="360"/>
      <c r="E3170" s="360"/>
      <c r="F3170" s="361"/>
      <c r="G3170" s="360"/>
      <c r="H3170" s="360"/>
      <c r="I3170" s="364"/>
      <c r="J3170" s="363"/>
      <c r="K3170" s="364"/>
      <c r="L3170" s="363"/>
      <c r="M3170" s="382"/>
      <c r="N3170" s="70"/>
      <c r="O3170" s="70"/>
      <c r="P3170" s="92"/>
    </row>
    <row r="3171" spans="1:16" x14ac:dyDescent="0.2">
      <c r="A3171" s="374"/>
      <c r="B3171" s="358"/>
      <c r="C3171" s="383"/>
      <c r="D3171" s="360"/>
      <c r="E3171" s="360"/>
      <c r="F3171" s="361"/>
      <c r="G3171" s="360"/>
      <c r="H3171" s="360"/>
      <c r="I3171" s="364"/>
      <c r="J3171" s="363"/>
      <c r="K3171" s="364"/>
      <c r="L3171" s="363"/>
      <c r="M3171" s="382"/>
      <c r="N3171" s="70"/>
      <c r="O3171" s="70"/>
      <c r="P3171" s="92"/>
    </row>
    <row r="3172" spans="1:16" x14ac:dyDescent="0.2">
      <c r="A3172" s="374"/>
      <c r="B3172" s="358"/>
      <c r="C3172" s="383"/>
      <c r="D3172" s="360"/>
      <c r="E3172" s="360"/>
      <c r="F3172" s="361"/>
      <c r="G3172" s="360"/>
      <c r="H3172" s="360"/>
      <c r="I3172" s="364"/>
      <c r="J3172" s="363"/>
      <c r="K3172" s="364"/>
      <c r="L3172" s="363"/>
      <c r="M3172" s="382"/>
      <c r="N3172" s="70"/>
      <c r="O3172" s="70"/>
      <c r="P3172" s="92"/>
    </row>
    <row r="3173" spans="1:16" x14ac:dyDescent="0.2">
      <c r="A3173" s="374"/>
      <c r="B3173" s="358"/>
      <c r="C3173" s="383"/>
      <c r="D3173" s="360"/>
      <c r="E3173" s="360"/>
      <c r="F3173" s="361"/>
      <c r="G3173" s="360"/>
      <c r="H3173" s="360"/>
      <c r="I3173" s="364"/>
      <c r="J3173" s="363"/>
      <c r="K3173" s="364"/>
      <c r="L3173" s="363"/>
      <c r="M3173" s="382"/>
      <c r="N3173" s="70"/>
      <c r="O3173" s="70"/>
      <c r="P3173" s="92"/>
    </row>
    <row r="3174" spans="1:16" x14ac:dyDescent="0.2">
      <c r="A3174" s="374"/>
      <c r="B3174" s="358"/>
      <c r="C3174" s="383"/>
      <c r="D3174" s="360"/>
      <c r="E3174" s="360"/>
      <c r="F3174" s="361"/>
      <c r="G3174" s="360"/>
      <c r="H3174" s="360"/>
      <c r="I3174" s="364"/>
      <c r="J3174" s="363"/>
      <c r="K3174" s="364"/>
      <c r="L3174" s="363"/>
      <c r="M3174" s="382"/>
      <c r="N3174" s="70"/>
      <c r="O3174" s="70"/>
      <c r="P3174" s="92"/>
    </row>
    <row r="3175" spans="1:16" x14ac:dyDescent="0.2">
      <c r="A3175" s="374"/>
      <c r="B3175" s="358"/>
      <c r="C3175" s="383"/>
      <c r="D3175" s="360"/>
      <c r="E3175" s="360"/>
      <c r="F3175" s="361"/>
      <c r="G3175" s="360"/>
      <c r="H3175" s="360"/>
      <c r="I3175" s="364"/>
      <c r="J3175" s="363"/>
      <c r="K3175" s="364"/>
      <c r="L3175" s="363"/>
      <c r="M3175" s="382"/>
      <c r="N3175" s="70"/>
      <c r="O3175" s="70"/>
      <c r="P3175" s="92"/>
    </row>
    <row r="3176" spans="1:16" x14ac:dyDescent="0.2">
      <c r="A3176" s="374"/>
      <c r="B3176" s="358"/>
      <c r="C3176" s="383"/>
      <c r="D3176" s="360"/>
      <c r="E3176" s="360"/>
      <c r="F3176" s="361"/>
      <c r="G3176" s="360"/>
      <c r="H3176" s="360"/>
      <c r="I3176" s="364"/>
      <c r="J3176" s="363"/>
      <c r="K3176" s="364"/>
      <c r="L3176" s="363"/>
      <c r="M3176" s="382"/>
      <c r="N3176" s="70"/>
      <c r="O3176" s="70"/>
      <c r="P3176" s="92"/>
    </row>
    <row r="3177" spans="1:16" x14ac:dyDescent="0.2">
      <c r="A3177" s="374"/>
      <c r="B3177" s="358"/>
      <c r="C3177" s="383"/>
      <c r="D3177" s="360"/>
      <c r="E3177" s="360"/>
      <c r="F3177" s="361"/>
      <c r="G3177" s="360"/>
      <c r="H3177" s="360"/>
      <c r="I3177" s="364"/>
      <c r="J3177" s="363"/>
      <c r="K3177" s="364"/>
      <c r="L3177" s="363"/>
      <c r="M3177" s="382"/>
      <c r="N3177" s="70"/>
      <c r="O3177" s="70"/>
      <c r="P3177" s="92"/>
    </row>
    <row r="3178" spans="1:16" x14ac:dyDescent="0.2">
      <c r="A3178" s="374"/>
      <c r="B3178" s="358"/>
      <c r="C3178" s="383"/>
      <c r="D3178" s="360"/>
      <c r="E3178" s="360"/>
      <c r="F3178" s="361"/>
      <c r="G3178" s="360"/>
      <c r="H3178" s="360"/>
      <c r="I3178" s="364"/>
      <c r="J3178" s="363"/>
      <c r="K3178" s="364"/>
      <c r="L3178" s="363"/>
      <c r="M3178" s="382"/>
      <c r="N3178" s="70"/>
      <c r="O3178" s="70"/>
      <c r="P3178" s="92"/>
    </row>
    <row r="3179" spans="1:16" x14ac:dyDescent="0.2">
      <c r="A3179" s="374"/>
      <c r="B3179" s="358"/>
      <c r="C3179" s="383"/>
      <c r="D3179" s="360"/>
      <c r="E3179" s="360"/>
      <c r="F3179" s="361"/>
      <c r="G3179" s="360"/>
      <c r="H3179" s="360"/>
      <c r="I3179" s="364"/>
      <c r="J3179" s="363"/>
      <c r="K3179" s="364"/>
      <c r="L3179" s="363"/>
      <c r="M3179" s="382"/>
      <c r="N3179" s="70"/>
      <c r="O3179" s="70"/>
      <c r="P3179" s="92"/>
    </row>
    <row r="3180" spans="1:16" x14ac:dyDescent="0.2">
      <c r="A3180" s="374"/>
      <c r="B3180" s="358"/>
      <c r="C3180" s="383"/>
      <c r="D3180" s="360"/>
      <c r="E3180" s="360"/>
      <c r="F3180" s="361"/>
      <c r="G3180" s="360"/>
      <c r="H3180" s="360"/>
      <c r="I3180" s="364"/>
      <c r="J3180" s="363"/>
      <c r="K3180" s="364"/>
      <c r="L3180" s="363"/>
      <c r="M3180" s="382"/>
      <c r="N3180" s="70"/>
      <c r="O3180" s="70"/>
      <c r="P3180" s="92"/>
    </row>
    <row r="3181" spans="1:16" x14ac:dyDescent="0.2">
      <c r="A3181" s="374"/>
      <c r="B3181" s="358"/>
      <c r="C3181" s="383"/>
      <c r="D3181" s="360"/>
      <c r="E3181" s="360"/>
      <c r="F3181" s="361"/>
      <c r="G3181" s="360"/>
      <c r="H3181" s="360"/>
      <c r="I3181" s="364"/>
      <c r="J3181" s="363"/>
      <c r="K3181" s="364"/>
      <c r="L3181" s="363"/>
      <c r="M3181" s="382"/>
      <c r="N3181" s="70"/>
      <c r="O3181" s="70"/>
      <c r="P3181" s="92"/>
    </row>
    <row r="3182" spans="1:16" x14ac:dyDescent="0.2">
      <c r="A3182" s="374"/>
      <c r="B3182" s="358"/>
      <c r="C3182" s="383"/>
      <c r="D3182" s="360"/>
      <c r="E3182" s="360"/>
      <c r="F3182" s="361"/>
      <c r="G3182" s="360"/>
      <c r="H3182" s="360"/>
      <c r="I3182" s="364"/>
      <c r="J3182" s="363"/>
      <c r="K3182" s="364"/>
      <c r="L3182" s="363"/>
      <c r="M3182" s="382"/>
      <c r="N3182" s="70"/>
      <c r="O3182" s="70"/>
      <c r="P3182" s="92"/>
    </row>
    <row r="3183" spans="1:16" x14ac:dyDescent="0.2">
      <c r="A3183" s="374"/>
      <c r="B3183" s="358"/>
      <c r="C3183" s="383"/>
      <c r="D3183" s="360"/>
      <c r="E3183" s="360"/>
      <c r="F3183" s="361"/>
      <c r="G3183" s="360"/>
      <c r="H3183" s="360"/>
      <c r="I3183" s="364"/>
      <c r="J3183" s="363"/>
      <c r="K3183" s="364"/>
      <c r="L3183" s="363"/>
      <c r="M3183" s="382"/>
      <c r="N3183" s="70"/>
      <c r="O3183" s="70"/>
      <c r="P3183" s="92"/>
    </row>
    <row r="3184" spans="1:16" x14ac:dyDescent="0.2">
      <c r="A3184" s="374"/>
      <c r="B3184" s="358"/>
      <c r="C3184" s="383"/>
      <c r="D3184" s="360"/>
      <c r="E3184" s="360"/>
      <c r="F3184" s="361"/>
      <c r="G3184" s="360"/>
      <c r="H3184" s="360"/>
      <c r="I3184" s="364"/>
      <c r="J3184" s="363"/>
      <c r="K3184" s="364"/>
      <c r="L3184" s="363"/>
      <c r="M3184" s="382"/>
      <c r="N3184" s="70"/>
      <c r="O3184" s="70"/>
      <c r="P3184" s="92"/>
    </row>
    <row r="3185" spans="1:16" x14ac:dyDescent="0.2">
      <c r="A3185" s="374"/>
      <c r="B3185" s="358"/>
      <c r="C3185" s="383"/>
      <c r="D3185" s="360"/>
      <c r="E3185" s="360"/>
      <c r="F3185" s="361"/>
      <c r="G3185" s="360"/>
      <c r="H3185" s="360"/>
      <c r="I3185" s="364"/>
      <c r="J3185" s="363"/>
      <c r="K3185" s="364"/>
      <c r="L3185" s="363"/>
      <c r="M3185" s="382"/>
      <c r="N3185" s="70"/>
      <c r="O3185" s="70"/>
      <c r="P3185" s="92"/>
    </row>
    <row r="3186" spans="1:16" x14ac:dyDescent="0.2">
      <c r="A3186" s="374"/>
      <c r="B3186" s="358"/>
      <c r="C3186" s="383"/>
      <c r="D3186" s="360"/>
      <c r="E3186" s="360"/>
      <c r="F3186" s="361"/>
      <c r="G3186" s="360"/>
      <c r="H3186" s="360"/>
      <c r="I3186" s="364"/>
      <c r="J3186" s="363"/>
      <c r="K3186" s="364"/>
      <c r="L3186" s="363"/>
      <c r="M3186" s="382"/>
      <c r="N3186" s="70"/>
      <c r="O3186" s="70"/>
      <c r="P3186" s="92"/>
    </row>
    <row r="3187" spans="1:16" x14ac:dyDescent="0.2">
      <c r="A3187" s="374"/>
      <c r="B3187" s="358"/>
      <c r="C3187" s="383"/>
      <c r="D3187" s="360"/>
      <c r="E3187" s="360"/>
      <c r="F3187" s="361"/>
      <c r="G3187" s="360"/>
      <c r="H3187" s="360"/>
      <c r="I3187" s="364"/>
      <c r="J3187" s="363"/>
      <c r="K3187" s="364"/>
      <c r="L3187" s="363"/>
      <c r="M3187" s="382"/>
      <c r="N3187" s="70"/>
      <c r="O3187" s="70"/>
      <c r="P3187" s="92"/>
    </row>
    <row r="3188" spans="1:16" x14ac:dyDescent="0.2">
      <c r="A3188" s="374"/>
      <c r="B3188" s="358"/>
      <c r="C3188" s="383"/>
      <c r="D3188" s="360"/>
      <c r="E3188" s="360"/>
      <c r="F3188" s="361"/>
      <c r="G3188" s="360"/>
      <c r="H3188" s="360"/>
      <c r="I3188" s="364"/>
      <c r="J3188" s="363"/>
      <c r="K3188" s="364"/>
      <c r="L3188" s="363"/>
      <c r="M3188" s="382"/>
      <c r="N3188" s="70"/>
      <c r="O3188" s="70"/>
      <c r="P3188" s="92"/>
    </row>
    <row r="3189" spans="1:16" x14ac:dyDescent="0.2">
      <c r="A3189" s="374"/>
      <c r="B3189" s="358"/>
      <c r="C3189" s="383"/>
      <c r="D3189" s="360"/>
      <c r="E3189" s="360"/>
      <c r="F3189" s="361"/>
      <c r="G3189" s="360"/>
      <c r="H3189" s="360"/>
      <c r="I3189" s="364"/>
      <c r="J3189" s="363"/>
      <c r="K3189" s="364"/>
      <c r="L3189" s="363"/>
      <c r="M3189" s="382"/>
      <c r="N3189" s="70"/>
      <c r="O3189" s="70"/>
      <c r="P3189" s="92"/>
    </row>
    <row r="3190" spans="1:16" x14ac:dyDescent="0.2">
      <c r="A3190" s="374"/>
      <c r="B3190" s="358"/>
      <c r="C3190" s="383"/>
      <c r="D3190" s="360"/>
      <c r="E3190" s="360"/>
      <c r="F3190" s="361"/>
      <c r="G3190" s="360"/>
      <c r="H3190" s="360"/>
      <c r="I3190" s="364"/>
      <c r="J3190" s="363"/>
      <c r="K3190" s="364"/>
      <c r="L3190" s="363"/>
      <c r="M3190" s="382"/>
      <c r="N3190" s="70"/>
      <c r="O3190" s="70"/>
      <c r="P3190" s="92"/>
    </row>
    <row r="3191" spans="1:16" x14ac:dyDescent="0.2">
      <c r="A3191" s="374"/>
      <c r="B3191" s="358"/>
      <c r="C3191" s="383"/>
      <c r="D3191" s="360"/>
      <c r="E3191" s="360"/>
      <c r="F3191" s="361"/>
      <c r="G3191" s="360"/>
      <c r="H3191" s="360"/>
      <c r="I3191" s="364"/>
      <c r="J3191" s="363"/>
      <c r="K3191" s="364"/>
      <c r="L3191" s="363"/>
      <c r="M3191" s="382"/>
      <c r="N3191" s="70"/>
      <c r="O3191" s="70"/>
      <c r="P3191" s="92"/>
    </row>
    <row r="3192" spans="1:16" x14ac:dyDescent="0.2">
      <c r="A3192" s="374"/>
      <c r="B3192" s="358"/>
      <c r="C3192" s="383"/>
      <c r="D3192" s="360"/>
      <c r="E3192" s="360"/>
      <c r="F3192" s="361"/>
      <c r="G3192" s="360"/>
      <c r="H3192" s="360"/>
      <c r="I3192" s="364"/>
      <c r="J3192" s="363"/>
      <c r="K3192" s="364"/>
      <c r="L3192" s="363"/>
      <c r="M3192" s="382"/>
      <c r="N3192" s="70"/>
      <c r="O3192" s="70"/>
      <c r="P3192" s="92"/>
    </row>
    <row r="3193" spans="1:16" x14ac:dyDescent="0.2">
      <c r="A3193" s="374"/>
      <c r="B3193" s="358"/>
      <c r="C3193" s="383"/>
      <c r="D3193" s="360"/>
      <c r="E3193" s="360"/>
      <c r="F3193" s="361"/>
      <c r="G3193" s="360"/>
      <c r="H3193" s="360"/>
      <c r="I3193" s="364"/>
      <c r="J3193" s="363"/>
      <c r="K3193" s="364"/>
      <c r="L3193" s="363"/>
      <c r="M3193" s="382"/>
      <c r="N3193" s="70"/>
      <c r="O3193" s="70"/>
      <c r="P3193" s="92"/>
    </row>
    <row r="3194" spans="1:16" x14ac:dyDescent="0.2">
      <c r="A3194" s="374"/>
      <c r="B3194" s="358"/>
      <c r="C3194" s="383"/>
      <c r="D3194" s="360"/>
      <c r="E3194" s="360"/>
      <c r="F3194" s="361"/>
      <c r="G3194" s="360"/>
      <c r="H3194" s="360"/>
      <c r="I3194" s="364"/>
      <c r="J3194" s="363"/>
      <c r="K3194" s="364"/>
      <c r="L3194" s="363"/>
      <c r="M3194" s="382"/>
      <c r="N3194" s="70"/>
      <c r="O3194" s="70"/>
      <c r="P3194" s="92"/>
    </row>
    <row r="3195" spans="1:16" x14ac:dyDescent="0.2">
      <c r="A3195" s="374"/>
      <c r="B3195" s="358"/>
      <c r="C3195" s="383"/>
      <c r="D3195" s="360"/>
      <c r="E3195" s="360"/>
      <c r="F3195" s="361"/>
      <c r="G3195" s="360"/>
      <c r="H3195" s="360"/>
      <c r="I3195" s="364"/>
      <c r="J3195" s="363"/>
      <c r="K3195" s="364"/>
      <c r="L3195" s="363"/>
      <c r="M3195" s="382"/>
      <c r="N3195" s="70"/>
      <c r="O3195" s="70"/>
      <c r="P3195" s="92"/>
    </row>
    <row r="3196" spans="1:16" x14ac:dyDescent="0.2">
      <c r="A3196" s="374"/>
      <c r="B3196" s="358"/>
      <c r="C3196" s="383"/>
      <c r="D3196" s="360"/>
      <c r="E3196" s="360"/>
      <c r="F3196" s="361"/>
      <c r="G3196" s="360"/>
      <c r="H3196" s="360"/>
      <c r="I3196" s="364"/>
      <c r="J3196" s="363"/>
      <c r="K3196" s="364"/>
      <c r="L3196" s="363"/>
      <c r="M3196" s="382"/>
      <c r="N3196" s="70"/>
      <c r="O3196" s="70"/>
      <c r="P3196" s="92"/>
    </row>
    <row r="3197" spans="1:16" x14ac:dyDescent="0.2">
      <c r="A3197" s="374"/>
      <c r="B3197" s="358"/>
      <c r="C3197" s="383"/>
      <c r="D3197" s="360"/>
      <c r="E3197" s="360"/>
      <c r="F3197" s="361"/>
      <c r="G3197" s="360"/>
      <c r="H3197" s="360"/>
      <c r="I3197" s="364"/>
      <c r="J3197" s="363"/>
      <c r="K3197" s="364"/>
      <c r="L3197" s="363"/>
      <c r="M3197" s="382"/>
      <c r="N3197" s="70"/>
      <c r="O3197" s="70"/>
      <c r="P3197" s="92"/>
    </row>
    <row r="3198" spans="1:16" x14ac:dyDescent="0.2">
      <c r="A3198" s="374"/>
      <c r="B3198" s="358"/>
      <c r="C3198" s="383"/>
      <c r="D3198" s="360"/>
      <c r="E3198" s="360"/>
      <c r="F3198" s="361"/>
      <c r="G3198" s="360"/>
      <c r="H3198" s="360"/>
      <c r="I3198" s="364"/>
      <c r="J3198" s="363"/>
      <c r="K3198" s="364"/>
      <c r="L3198" s="363"/>
      <c r="M3198" s="382"/>
      <c r="N3198" s="70"/>
      <c r="O3198" s="70"/>
      <c r="P3198" s="92"/>
    </row>
    <row r="3199" spans="1:16" x14ac:dyDescent="0.2">
      <c r="A3199" s="374"/>
      <c r="B3199" s="358"/>
      <c r="C3199" s="383"/>
      <c r="D3199" s="360"/>
      <c r="E3199" s="360"/>
      <c r="F3199" s="361"/>
      <c r="G3199" s="360"/>
      <c r="H3199" s="360"/>
      <c r="I3199" s="364"/>
      <c r="J3199" s="363"/>
      <c r="K3199" s="364"/>
      <c r="L3199" s="363"/>
      <c r="M3199" s="382"/>
      <c r="N3199" s="70"/>
      <c r="O3199" s="70"/>
      <c r="P3199" s="92"/>
    </row>
    <row r="3200" spans="1:16" x14ac:dyDescent="0.2">
      <c r="A3200" s="374"/>
      <c r="B3200" s="358"/>
      <c r="C3200" s="383"/>
      <c r="D3200" s="360"/>
      <c r="E3200" s="360"/>
      <c r="F3200" s="361"/>
      <c r="G3200" s="360"/>
      <c r="H3200" s="360"/>
      <c r="I3200" s="364"/>
      <c r="J3200" s="363"/>
      <c r="K3200" s="364"/>
      <c r="L3200" s="363"/>
      <c r="M3200" s="382"/>
      <c r="N3200" s="70"/>
      <c r="O3200" s="70"/>
      <c r="P3200" s="92"/>
    </row>
    <row r="3201" spans="1:16" x14ac:dyDescent="0.2">
      <c r="A3201" s="374"/>
      <c r="B3201" s="358"/>
      <c r="C3201" s="383"/>
      <c r="D3201" s="360"/>
      <c r="E3201" s="360"/>
      <c r="F3201" s="361"/>
      <c r="G3201" s="360"/>
      <c r="H3201" s="360"/>
      <c r="I3201" s="364"/>
      <c r="J3201" s="363"/>
      <c r="K3201" s="364"/>
      <c r="L3201" s="363"/>
      <c r="M3201" s="382"/>
      <c r="N3201" s="70"/>
      <c r="O3201" s="70"/>
      <c r="P3201" s="92"/>
    </row>
    <row r="3202" spans="1:16" x14ac:dyDescent="0.2">
      <c r="A3202" s="374"/>
      <c r="B3202" s="358"/>
      <c r="C3202" s="383"/>
      <c r="D3202" s="360"/>
      <c r="E3202" s="360"/>
      <c r="F3202" s="361"/>
      <c r="G3202" s="360"/>
      <c r="H3202" s="360"/>
      <c r="I3202" s="364"/>
      <c r="J3202" s="363"/>
      <c r="K3202" s="364"/>
      <c r="L3202" s="363"/>
      <c r="M3202" s="382"/>
      <c r="N3202" s="70"/>
      <c r="O3202" s="70"/>
      <c r="P3202" s="92"/>
    </row>
    <row r="3203" spans="1:16" x14ac:dyDescent="0.2">
      <c r="A3203" s="374"/>
      <c r="B3203" s="358"/>
      <c r="C3203" s="383"/>
      <c r="D3203" s="360"/>
      <c r="E3203" s="360"/>
      <c r="F3203" s="361"/>
      <c r="G3203" s="360"/>
      <c r="H3203" s="360"/>
      <c r="I3203" s="364"/>
      <c r="J3203" s="363"/>
      <c r="K3203" s="364"/>
      <c r="L3203" s="363"/>
      <c r="M3203" s="382"/>
      <c r="N3203" s="70"/>
      <c r="O3203" s="70"/>
      <c r="P3203" s="92"/>
    </row>
    <row r="3204" spans="1:16" x14ac:dyDescent="0.2">
      <c r="A3204" s="374"/>
      <c r="B3204" s="358"/>
      <c r="C3204" s="383"/>
      <c r="D3204" s="360"/>
      <c r="E3204" s="360"/>
      <c r="F3204" s="361"/>
      <c r="G3204" s="360"/>
      <c r="H3204" s="360"/>
      <c r="I3204" s="364"/>
      <c r="J3204" s="363"/>
      <c r="K3204" s="364"/>
      <c r="L3204" s="363"/>
      <c r="M3204" s="382"/>
      <c r="N3204" s="70"/>
      <c r="O3204" s="70"/>
      <c r="P3204" s="92"/>
    </row>
    <row r="3205" spans="1:16" x14ac:dyDescent="0.2">
      <c r="A3205" s="374"/>
      <c r="B3205" s="358"/>
      <c r="C3205" s="383"/>
      <c r="D3205" s="360"/>
      <c r="E3205" s="360"/>
      <c r="F3205" s="361"/>
      <c r="G3205" s="360"/>
      <c r="H3205" s="360"/>
      <c r="I3205" s="364"/>
      <c r="J3205" s="363"/>
      <c r="K3205" s="364"/>
      <c r="L3205" s="363"/>
      <c r="M3205" s="382"/>
      <c r="N3205" s="70"/>
      <c r="O3205" s="70"/>
      <c r="P3205" s="92"/>
    </row>
    <row r="3206" spans="1:16" x14ac:dyDescent="0.2">
      <c r="A3206" s="374"/>
      <c r="B3206" s="358"/>
      <c r="C3206" s="383"/>
      <c r="D3206" s="360"/>
      <c r="E3206" s="360"/>
      <c r="F3206" s="361"/>
      <c r="G3206" s="360"/>
      <c r="H3206" s="360"/>
      <c r="I3206" s="364"/>
      <c r="J3206" s="363"/>
      <c r="K3206" s="364"/>
      <c r="L3206" s="363"/>
      <c r="M3206" s="382"/>
      <c r="N3206" s="70"/>
      <c r="O3206" s="70"/>
      <c r="P3206" s="92"/>
    </row>
    <row r="3207" spans="1:16" x14ac:dyDescent="0.2">
      <c r="A3207" s="374" t="str">
        <f t="shared" si="199"/>
        <v/>
      </c>
      <c r="B3207" s="358"/>
      <c r="C3207" s="383"/>
      <c r="D3207" s="360"/>
      <c r="E3207" s="360"/>
      <c r="F3207" s="361"/>
      <c r="G3207" s="360"/>
      <c r="H3207" s="360"/>
      <c r="I3207" s="364"/>
      <c r="J3207" s="363"/>
      <c r="K3207" s="364"/>
      <c r="L3207" s="363"/>
      <c r="M3207" s="382"/>
      <c r="N3207" s="70">
        <f t="shared" si="197"/>
        <v>0</v>
      </c>
      <c r="O3207" s="70">
        <f t="shared" si="198"/>
        <v>0</v>
      </c>
      <c r="P3207" s="92" t="str">
        <f t="shared" si="196"/>
        <v/>
      </c>
    </row>
    <row r="3208" spans="1:16" x14ac:dyDescent="0.2">
      <c r="A3208" s="374" t="str">
        <f t="shared" si="199"/>
        <v/>
      </c>
      <c r="B3208" s="358"/>
      <c r="C3208" s="383"/>
      <c r="D3208" s="360"/>
      <c r="E3208" s="360"/>
      <c r="F3208" s="361"/>
      <c r="G3208" s="360"/>
      <c r="H3208" s="360"/>
      <c r="I3208" s="364"/>
      <c r="J3208" s="363"/>
      <c r="K3208" s="364"/>
      <c r="L3208" s="363"/>
      <c r="M3208" s="382"/>
      <c r="N3208" s="70">
        <f t="shared" si="197"/>
        <v>0</v>
      </c>
      <c r="O3208" s="70">
        <f t="shared" si="198"/>
        <v>0</v>
      </c>
      <c r="P3208" s="135" t="str">
        <f t="shared" si="196"/>
        <v/>
      </c>
    </row>
    <row r="3209" spans="1:16" x14ac:dyDescent="0.2">
      <c r="A3209" s="374" t="str">
        <f t="shared" si="199"/>
        <v/>
      </c>
      <c r="B3209" s="358"/>
      <c r="C3209" s="383"/>
      <c r="D3209" s="360"/>
      <c r="E3209" s="360"/>
      <c r="F3209" s="361"/>
      <c r="G3209" s="360"/>
      <c r="H3209" s="360"/>
      <c r="I3209" s="364"/>
      <c r="J3209" s="363"/>
      <c r="K3209" s="364"/>
      <c r="L3209" s="363"/>
      <c r="M3209" s="382"/>
      <c r="N3209" s="323">
        <f t="shared" si="197"/>
        <v>0</v>
      </c>
      <c r="O3209" s="323">
        <f t="shared" si="198"/>
        <v>0</v>
      </c>
      <c r="P3209" s="324" t="str">
        <f t="shared" si="196"/>
        <v/>
      </c>
    </row>
    <row r="3210" spans="1:16" x14ac:dyDescent="0.2">
      <c r="A3210" s="374" t="str">
        <f t="shared" si="199"/>
        <v/>
      </c>
      <c r="B3210" s="358"/>
      <c r="C3210" s="383"/>
      <c r="D3210" s="360"/>
      <c r="E3210" s="360"/>
      <c r="F3210" s="361"/>
      <c r="G3210" s="360"/>
      <c r="H3210" s="360"/>
      <c r="I3210" s="364"/>
      <c r="J3210" s="363"/>
      <c r="K3210" s="364"/>
      <c r="L3210" s="363"/>
      <c r="M3210" s="382"/>
      <c r="N3210" s="70">
        <f t="shared" si="197"/>
        <v>0</v>
      </c>
      <c r="O3210" s="70">
        <f t="shared" si="198"/>
        <v>0</v>
      </c>
      <c r="P3210" s="92" t="str">
        <f t="shared" si="196"/>
        <v/>
      </c>
    </row>
    <row r="3211" spans="1:16" x14ac:dyDescent="0.2">
      <c r="A3211" s="374" t="str">
        <f t="shared" si="199"/>
        <v/>
      </c>
      <c r="B3211" s="358"/>
      <c r="C3211" s="383"/>
      <c r="D3211" s="360"/>
      <c r="E3211" s="360"/>
      <c r="F3211" s="361"/>
      <c r="G3211" s="360"/>
      <c r="H3211" s="360"/>
      <c r="I3211" s="364"/>
      <c r="J3211" s="363"/>
      <c r="K3211" s="364"/>
      <c r="L3211" s="363"/>
      <c r="M3211" s="382"/>
      <c r="N3211" s="70">
        <f t="shared" si="197"/>
        <v>0</v>
      </c>
      <c r="O3211" s="70">
        <f t="shared" si="198"/>
        <v>0</v>
      </c>
      <c r="P3211" s="92" t="str">
        <f t="shared" si="196"/>
        <v/>
      </c>
    </row>
    <row r="3212" spans="1:16" x14ac:dyDescent="0.2">
      <c r="A3212" s="374" t="str">
        <f t="shared" si="199"/>
        <v/>
      </c>
      <c r="B3212" s="358"/>
      <c r="C3212" s="383"/>
      <c r="D3212" s="360"/>
      <c r="E3212" s="360"/>
      <c r="F3212" s="361"/>
      <c r="G3212" s="360"/>
      <c r="H3212" s="360"/>
      <c r="I3212" s="364"/>
      <c r="J3212" s="363"/>
      <c r="K3212" s="364"/>
      <c r="L3212" s="363"/>
      <c r="M3212" s="382"/>
      <c r="N3212" s="70">
        <f t="shared" si="197"/>
        <v>0</v>
      </c>
      <c r="O3212" s="70">
        <f t="shared" si="198"/>
        <v>0</v>
      </c>
      <c r="P3212" s="135" t="str">
        <f t="shared" ref="P3212:P4239" si="200">SUBSTITUTE(D3212," ","_")</f>
        <v/>
      </c>
    </row>
    <row r="3213" spans="1:16" x14ac:dyDescent="0.2">
      <c r="A3213" s="374" t="str">
        <f t="shared" si="199"/>
        <v/>
      </c>
      <c r="B3213" s="358"/>
      <c r="C3213" s="383"/>
      <c r="D3213" s="360"/>
      <c r="E3213" s="360"/>
      <c r="F3213" s="361"/>
      <c r="G3213" s="360"/>
      <c r="H3213" s="360"/>
      <c r="I3213" s="364"/>
      <c r="J3213" s="363"/>
      <c r="K3213" s="364"/>
      <c r="L3213" s="363"/>
      <c r="M3213" s="382"/>
      <c r="N3213" s="323">
        <f t="shared" ref="N3213:N4240" si="201">IF(B3213=0,0,IF(YEAR(B3213)=$O$1,MONTH(B3213)-$N$1+1,(YEAR(B3213)-$O$1)*12-$N$1+1+MONTH(B3213)))</f>
        <v>0</v>
      </c>
      <c r="O3213" s="323">
        <f t="shared" ref="O3213:O4240" si="202">IF(C3213=0,0,IF(YEAR(C3213)=$O$1,MONTH(C3213)-$N$1+1,(YEAR(C3213)-$O$1)*12-$N$1+1+MONTH(C3213)))</f>
        <v>0</v>
      </c>
      <c r="P3213" s="324" t="str">
        <f t="shared" si="200"/>
        <v/>
      </c>
    </row>
    <row r="3214" spans="1:16" x14ac:dyDescent="0.2">
      <c r="A3214" s="374" t="str">
        <f t="shared" si="199"/>
        <v/>
      </c>
      <c r="B3214" s="358"/>
      <c r="C3214" s="383"/>
      <c r="D3214" s="360"/>
      <c r="E3214" s="360"/>
      <c r="F3214" s="361"/>
      <c r="G3214" s="360"/>
      <c r="H3214" s="360"/>
      <c r="I3214" s="364"/>
      <c r="J3214" s="363"/>
      <c r="K3214" s="364"/>
      <c r="L3214" s="363"/>
      <c r="M3214" s="382"/>
      <c r="N3214" s="70">
        <f t="shared" si="201"/>
        <v>0</v>
      </c>
      <c r="O3214" s="70">
        <f t="shared" si="202"/>
        <v>0</v>
      </c>
      <c r="P3214" s="92" t="str">
        <f t="shared" si="200"/>
        <v/>
      </c>
    </row>
    <row r="3215" spans="1:16" x14ac:dyDescent="0.2">
      <c r="A3215" s="374" t="str">
        <f t="shared" si="199"/>
        <v/>
      </c>
      <c r="B3215" s="358"/>
      <c r="C3215" s="383"/>
      <c r="D3215" s="360"/>
      <c r="E3215" s="360"/>
      <c r="F3215" s="361"/>
      <c r="G3215" s="360"/>
      <c r="H3215" s="360"/>
      <c r="I3215" s="364"/>
      <c r="J3215" s="363"/>
      <c r="K3215" s="364"/>
      <c r="L3215" s="363"/>
      <c r="M3215" s="382"/>
      <c r="N3215" s="70">
        <f t="shared" si="201"/>
        <v>0</v>
      </c>
      <c r="O3215" s="70">
        <f t="shared" si="202"/>
        <v>0</v>
      </c>
      <c r="P3215" s="92" t="str">
        <f t="shared" si="200"/>
        <v/>
      </c>
    </row>
    <row r="3216" spans="1:16" x14ac:dyDescent="0.2">
      <c r="A3216" s="374" t="str">
        <f t="shared" si="199"/>
        <v/>
      </c>
      <c r="B3216" s="358"/>
      <c r="C3216" s="383"/>
      <c r="D3216" s="360"/>
      <c r="E3216" s="360"/>
      <c r="F3216" s="361"/>
      <c r="G3216" s="360"/>
      <c r="H3216" s="360"/>
      <c r="I3216" s="364"/>
      <c r="J3216" s="363"/>
      <c r="K3216" s="364"/>
      <c r="L3216" s="363"/>
      <c r="M3216" s="382"/>
      <c r="N3216" s="70">
        <f t="shared" si="201"/>
        <v>0</v>
      </c>
      <c r="O3216" s="70">
        <f t="shared" si="202"/>
        <v>0</v>
      </c>
      <c r="P3216" s="135" t="str">
        <f t="shared" si="200"/>
        <v/>
      </c>
    </row>
    <row r="3217" spans="1:16" x14ac:dyDescent="0.2">
      <c r="A3217" s="374" t="str">
        <f t="shared" si="199"/>
        <v/>
      </c>
      <c r="B3217" s="358"/>
      <c r="C3217" s="383"/>
      <c r="D3217" s="360"/>
      <c r="E3217" s="360"/>
      <c r="F3217" s="361"/>
      <c r="G3217" s="360"/>
      <c r="H3217" s="360"/>
      <c r="I3217" s="364"/>
      <c r="J3217" s="363"/>
      <c r="K3217" s="364"/>
      <c r="L3217" s="363"/>
      <c r="M3217" s="382"/>
      <c r="N3217" s="323">
        <f t="shared" si="201"/>
        <v>0</v>
      </c>
      <c r="O3217" s="323">
        <f t="shared" si="202"/>
        <v>0</v>
      </c>
      <c r="P3217" s="324" t="str">
        <f t="shared" si="200"/>
        <v/>
      </c>
    </row>
    <row r="3218" spans="1:16" x14ac:dyDescent="0.2">
      <c r="A3218" s="374" t="str">
        <f t="shared" si="199"/>
        <v/>
      </c>
      <c r="B3218" s="358"/>
      <c r="C3218" s="383"/>
      <c r="D3218" s="360"/>
      <c r="E3218" s="360"/>
      <c r="F3218" s="361"/>
      <c r="G3218" s="360"/>
      <c r="H3218" s="360"/>
      <c r="I3218" s="364"/>
      <c r="J3218" s="363"/>
      <c r="K3218" s="364"/>
      <c r="L3218" s="363"/>
      <c r="M3218" s="382"/>
      <c r="N3218" s="70">
        <f t="shared" si="201"/>
        <v>0</v>
      </c>
      <c r="O3218" s="70">
        <f t="shared" si="202"/>
        <v>0</v>
      </c>
      <c r="P3218" s="92" t="str">
        <f t="shared" si="200"/>
        <v/>
      </c>
    </row>
    <row r="3219" spans="1:16" x14ac:dyDescent="0.2">
      <c r="A3219" s="374" t="str">
        <f t="shared" si="199"/>
        <v/>
      </c>
      <c r="B3219" s="358"/>
      <c r="C3219" s="383"/>
      <c r="D3219" s="360"/>
      <c r="E3219" s="360"/>
      <c r="F3219" s="361"/>
      <c r="G3219" s="360"/>
      <c r="H3219" s="360"/>
      <c r="I3219" s="364"/>
      <c r="J3219" s="363"/>
      <c r="K3219" s="364"/>
      <c r="L3219" s="363"/>
      <c r="M3219" s="382"/>
      <c r="N3219" s="70">
        <f t="shared" si="201"/>
        <v>0</v>
      </c>
      <c r="O3219" s="70">
        <f t="shared" si="202"/>
        <v>0</v>
      </c>
      <c r="P3219" s="92" t="str">
        <f t="shared" si="200"/>
        <v/>
      </c>
    </row>
    <row r="3220" spans="1:16" x14ac:dyDescent="0.2">
      <c r="A3220" s="374" t="str">
        <f t="shared" si="199"/>
        <v/>
      </c>
      <c r="B3220" s="358"/>
      <c r="C3220" s="383"/>
      <c r="D3220" s="360"/>
      <c r="E3220" s="360"/>
      <c r="F3220" s="361"/>
      <c r="G3220" s="360"/>
      <c r="H3220" s="360"/>
      <c r="I3220" s="364"/>
      <c r="J3220" s="363"/>
      <c r="K3220" s="364"/>
      <c r="L3220" s="363"/>
      <c r="M3220" s="382"/>
      <c r="N3220" s="70">
        <f t="shared" si="201"/>
        <v>0</v>
      </c>
      <c r="O3220" s="70">
        <f t="shared" si="202"/>
        <v>0</v>
      </c>
      <c r="P3220" s="135" t="str">
        <f t="shared" si="200"/>
        <v/>
      </c>
    </row>
    <row r="3221" spans="1:16" x14ac:dyDescent="0.2">
      <c r="A3221" s="374" t="str">
        <f t="shared" si="199"/>
        <v/>
      </c>
      <c r="B3221" s="358"/>
      <c r="C3221" s="383"/>
      <c r="D3221" s="360"/>
      <c r="E3221" s="360"/>
      <c r="F3221" s="361"/>
      <c r="G3221" s="360"/>
      <c r="H3221" s="360"/>
      <c r="I3221" s="364"/>
      <c r="J3221" s="363"/>
      <c r="K3221" s="364"/>
      <c r="L3221" s="363"/>
      <c r="M3221" s="382"/>
      <c r="N3221" s="323">
        <f t="shared" si="201"/>
        <v>0</v>
      </c>
      <c r="O3221" s="323">
        <f t="shared" si="202"/>
        <v>0</v>
      </c>
      <c r="P3221" s="324" t="str">
        <f t="shared" si="200"/>
        <v/>
      </c>
    </row>
    <row r="3222" spans="1:16" x14ac:dyDescent="0.2">
      <c r="A3222" s="374" t="str">
        <f t="shared" si="199"/>
        <v/>
      </c>
      <c r="B3222" s="358"/>
      <c r="C3222" s="383"/>
      <c r="D3222" s="360"/>
      <c r="E3222" s="360"/>
      <c r="F3222" s="361"/>
      <c r="G3222" s="360"/>
      <c r="H3222" s="360"/>
      <c r="I3222" s="364"/>
      <c r="J3222" s="363"/>
      <c r="K3222" s="364"/>
      <c r="L3222" s="363"/>
      <c r="M3222" s="382"/>
      <c r="N3222" s="70">
        <f t="shared" si="201"/>
        <v>0</v>
      </c>
      <c r="O3222" s="70">
        <f t="shared" si="202"/>
        <v>0</v>
      </c>
      <c r="P3222" s="92" t="str">
        <f t="shared" si="200"/>
        <v/>
      </c>
    </row>
    <row r="3223" spans="1:16" x14ac:dyDescent="0.2">
      <c r="A3223" s="374" t="str">
        <f t="shared" si="199"/>
        <v/>
      </c>
      <c r="B3223" s="358"/>
      <c r="C3223" s="383"/>
      <c r="D3223" s="360"/>
      <c r="E3223" s="360"/>
      <c r="F3223" s="361"/>
      <c r="G3223" s="360"/>
      <c r="H3223" s="360"/>
      <c r="I3223" s="364"/>
      <c r="J3223" s="363"/>
      <c r="K3223" s="364"/>
      <c r="L3223" s="363"/>
      <c r="M3223" s="382"/>
      <c r="N3223" s="70">
        <f t="shared" si="201"/>
        <v>0</v>
      </c>
      <c r="O3223" s="70">
        <f t="shared" si="202"/>
        <v>0</v>
      </c>
      <c r="P3223" s="92" t="str">
        <f t="shared" si="200"/>
        <v/>
      </c>
    </row>
    <row r="3224" spans="1:16" x14ac:dyDescent="0.2">
      <c r="A3224" s="374" t="str">
        <f t="shared" si="199"/>
        <v/>
      </c>
      <c r="B3224" s="358"/>
      <c r="C3224" s="383"/>
      <c r="D3224" s="360"/>
      <c r="E3224" s="360"/>
      <c r="F3224" s="361"/>
      <c r="G3224" s="360"/>
      <c r="H3224" s="360"/>
      <c r="I3224" s="364"/>
      <c r="J3224" s="363"/>
      <c r="K3224" s="364"/>
      <c r="L3224" s="363"/>
      <c r="M3224" s="382"/>
      <c r="N3224" s="70">
        <f t="shared" si="201"/>
        <v>0</v>
      </c>
      <c r="O3224" s="70">
        <f t="shared" si="202"/>
        <v>0</v>
      </c>
      <c r="P3224" s="135" t="str">
        <f t="shared" si="200"/>
        <v/>
      </c>
    </row>
    <row r="3225" spans="1:16" x14ac:dyDescent="0.2">
      <c r="A3225" s="374" t="str">
        <f t="shared" si="199"/>
        <v/>
      </c>
      <c r="B3225" s="358"/>
      <c r="C3225" s="383"/>
      <c r="D3225" s="360"/>
      <c r="E3225" s="360"/>
      <c r="F3225" s="361"/>
      <c r="G3225" s="360"/>
      <c r="H3225" s="360"/>
      <c r="I3225" s="364"/>
      <c r="J3225" s="363"/>
      <c r="K3225" s="364"/>
      <c r="L3225" s="363"/>
      <c r="M3225" s="382"/>
      <c r="N3225" s="323">
        <f t="shared" si="201"/>
        <v>0</v>
      </c>
      <c r="O3225" s="323">
        <f t="shared" si="202"/>
        <v>0</v>
      </c>
      <c r="P3225" s="324" t="str">
        <f t="shared" si="200"/>
        <v/>
      </c>
    </row>
    <row r="3226" spans="1:16" x14ac:dyDescent="0.2">
      <c r="A3226" s="374" t="str">
        <f t="shared" si="199"/>
        <v/>
      </c>
      <c r="B3226" s="358"/>
      <c r="C3226" s="383"/>
      <c r="D3226" s="360"/>
      <c r="E3226" s="360"/>
      <c r="F3226" s="361"/>
      <c r="G3226" s="360"/>
      <c r="H3226" s="360"/>
      <c r="I3226" s="364"/>
      <c r="J3226" s="363"/>
      <c r="K3226" s="364"/>
      <c r="L3226" s="363"/>
      <c r="M3226" s="382"/>
      <c r="N3226" s="70">
        <f t="shared" si="201"/>
        <v>0</v>
      </c>
      <c r="O3226" s="70">
        <f t="shared" si="202"/>
        <v>0</v>
      </c>
      <c r="P3226" s="92" t="str">
        <f t="shared" si="200"/>
        <v/>
      </c>
    </row>
    <row r="3227" spans="1:16" x14ac:dyDescent="0.2">
      <c r="A3227" s="374" t="str">
        <f t="shared" si="199"/>
        <v/>
      </c>
      <c r="B3227" s="358"/>
      <c r="C3227" s="383"/>
      <c r="D3227" s="360"/>
      <c r="E3227" s="360"/>
      <c r="F3227" s="361"/>
      <c r="G3227" s="360"/>
      <c r="H3227" s="360"/>
      <c r="I3227" s="364"/>
      <c r="J3227" s="363"/>
      <c r="K3227" s="364"/>
      <c r="L3227" s="363"/>
      <c r="M3227" s="382"/>
      <c r="N3227" s="70">
        <f t="shared" si="201"/>
        <v>0</v>
      </c>
      <c r="O3227" s="70">
        <f t="shared" si="202"/>
        <v>0</v>
      </c>
      <c r="P3227" s="92" t="str">
        <f t="shared" si="200"/>
        <v/>
      </c>
    </row>
    <row r="3228" spans="1:16" x14ac:dyDescent="0.2">
      <c r="A3228" s="374" t="str">
        <f t="shared" si="199"/>
        <v/>
      </c>
      <c r="B3228" s="358"/>
      <c r="C3228" s="383"/>
      <c r="D3228" s="360"/>
      <c r="E3228" s="360"/>
      <c r="F3228" s="361"/>
      <c r="G3228" s="360"/>
      <c r="H3228" s="360"/>
      <c r="I3228" s="364"/>
      <c r="J3228" s="363"/>
      <c r="K3228" s="364"/>
      <c r="L3228" s="363"/>
      <c r="M3228" s="382"/>
      <c r="N3228" s="70">
        <f t="shared" si="201"/>
        <v>0</v>
      </c>
      <c r="O3228" s="70">
        <f t="shared" si="202"/>
        <v>0</v>
      </c>
      <c r="P3228" s="135" t="str">
        <f t="shared" si="200"/>
        <v/>
      </c>
    </row>
    <row r="3229" spans="1:16" x14ac:dyDescent="0.2">
      <c r="A3229" s="374" t="str">
        <f t="shared" si="199"/>
        <v/>
      </c>
      <c r="B3229" s="358"/>
      <c r="C3229" s="383"/>
      <c r="D3229" s="360"/>
      <c r="E3229" s="360"/>
      <c r="F3229" s="361"/>
      <c r="G3229" s="360"/>
      <c r="H3229" s="360"/>
      <c r="I3229" s="364"/>
      <c r="J3229" s="363"/>
      <c r="K3229" s="364"/>
      <c r="L3229" s="363"/>
      <c r="M3229" s="382"/>
      <c r="N3229" s="323">
        <f t="shared" si="201"/>
        <v>0</v>
      </c>
      <c r="O3229" s="323">
        <f t="shared" si="202"/>
        <v>0</v>
      </c>
      <c r="P3229" s="324" t="str">
        <f t="shared" si="200"/>
        <v/>
      </c>
    </row>
    <row r="3230" spans="1:16" x14ac:dyDescent="0.2">
      <c r="A3230" s="374" t="str">
        <f t="shared" si="199"/>
        <v/>
      </c>
      <c r="B3230" s="358"/>
      <c r="C3230" s="383"/>
      <c r="D3230" s="360"/>
      <c r="E3230" s="360"/>
      <c r="F3230" s="361"/>
      <c r="G3230" s="360"/>
      <c r="H3230" s="360"/>
      <c r="I3230" s="364"/>
      <c r="J3230" s="363"/>
      <c r="K3230" s="364"/>
      <c r="L3230" s="363"/>
      <c r="M3230" s="382"/>
      <c r="N3230" s="70">
        <f t="shared" si="201"/>
        <v>0</v>
      </c>
      <c r="O3230" s="70">
        <f t="shared" si="202"/>
        <v>0</v>
      </c>
      <c r="P3230" s="92" t="str">
        <f t="shared" si="200"/>
        <v/>
      </c>
    </row>
    <row r="3231" spans="1:16" x14ac:dyDescent="0.2">
      <c r="A3231" s="374" t="str">
        <f t="shared" si="199"/>
        <v/>
      </c>
      <c r="B3231" s="358"/>
      <c r="C3231" s="383"/>
      <c r="D3231" s="360"/>
      <c r="E3231" s="360"/>
      <c r="F3231" s="361"/>
      <c r="G3231" s="360"/>
      <c r="H3231" s="360"/>
      <c r="I3231" s="364"/>
      <c r="J3231" s="363"/>
      <c r="K3231" s="364"/>
      <c r="L3231" s="363"/>
      <c r="M3231" s="382"/>
      <c r="N3231" s="70">
        <f t="shared" si="201"/>
        <v>0</v>
      </c>
      <c r="O3231" s="70">
        <f t="shared" si="202"/>
        <v>0</v>
      </c>
      <c r="P3231" s="92" t="str">
        <f t="shared" si="200"/>
        <v/>
      </c>
    </row>
    <row r="3232" spans="1:16" x14ac:dyDescent="0.2">
      <c r="A3232" s="374" t="str">
        <f t="shared" si="199"/>
        <v/>
      </c>
      <c r="B3232" s="358"/>
      <c r="C3232" s="383"/>
      <c r="D3232" s="360"/>
      <c r="E3232" s="360"/>
      <c r="F3232" s="361"/>
      <c r="G3232" s="360"/>
      <c r="H3232" s="360"/>
      <c r="I3232" s="364"/>
      <c r="J3232" s="363"/>
      <c r="K3232" s="364"/>
      <c r="L3232" s="363"/>
      <c r="M3232" s="382"/>
      <c r="N3232" s="70">
        <f t="shared" si="201"/>
        <v>0</v>
      </c>
      <c r="O3232" s="70">
        <f t="shared" si="202"/>
        <v>0</v>
      </c>
      <c r="P3232" s="135" t="str">
        <f t="shared" si="200"/>
        <v/>
      </c>
    </row>
    <row r="3233" spans="1:16" x14ac:dyDescent="0.2">
      <c r="A3233" s="374" t="str">
        <f t="shared" si="199"/>
        <v/>
      </c>
      <c r="B3233" s="358"/>
      <c r="C3233" s="383"/>
      <c r="D3233" s="360"/>
      <c r="E3233" s="360"/>
      <c r="F3233" s="361"/>
      <c r="G3233" s="360"/>
      <c r="H3233" s="360"/>
      <c r="I3233" s="364"/>
      <c r="J3233" s="363"/>
      <c r="K3233" s="364"/>
      <c r="L3233" s="363"/>
      <c r="M3233" s="382"/>
      <c r="N3233" s="323">
        <f t="shared" si="201"/>
        <v>0</v>
      </c>
      <c r="O3233" s="323">
        <f t="shared" si="202"/>
        <v>0</v>
      </c>
      <c r="P3233" s="324" t="str">
        <f t="shared" si="200"/>
        <v/>
      </c>
    </row>
    <row r="3234" spans="1:16" x14ac:dyDescent="0.2">
      <c r="A3234" s="374" t="str">
        <f t="shared" si="199"/>
        <v/>
      </c>
      <c r="B3234" s="358"/>
      <c r="C3234" s="383"/>
      <c r="D3234" s="360"/>
      <c r="E3234" s="360"/>
      <c r="F3234" s="361"/>
      <c r="G3234" s="360"/>
      <c r="H3234" s="360"/>
      <c r="I3234" s="364"/>
      <c r="J3234" s="363"/>
      <c r="K3234" s="364"/>
      <c r="L3234" s="363"/>
      <c r="M3234" s="382"/>
      <c r="N3234" s="70">
        <f t="shared" si="201"/>
        <v>0</v>
      </c>
      <c r="O3234" s="70">
        <f t="shared" si="202"/>
        <v>0</v>
      </c>
      <c r="P3234" s="92" t="str">
        <f t="shared" si="200"/>
        <v/>
      </c>
    </row>
    <row r="3235" spans="1:16" x14ac:dyDescent="0.2">
      <c r="A3235" s="374" t="str">
        <f t="shared" si="199"/>
        <v/>
      </c>
      <c r="B3235" s="358"/>
      <c r="C3235" s="383"/>
      <c r="D3235" s="360"/>
      <c r="E3235" s="360"/>
      <c r="F3235" s="361"/>
      <c r="G3235" s="360"/>
      <c r="H3235" s="360"/>
      <c r="I3235" s="364"/>
      <c r="J3235" s="363"/>
      <c r="K3235" s="364"/>
      <c r="L3235" s="363"/>
      <c r="M3235" s="382"/>
      <c r="N3235" s="70">
        <f t="shared" si="201"/>
        <v>0</v>
      </c>
      <c r="O3235" s="70">
        <f t="shared" si="202"/>
        <v>0</v>
      </c>
      <c r="P3235" s="92" t="str">
        <f t="shared" si="200"/>
        <v/>
      </c>
    </row>
    <row r="3236" spans="1:16" x14ac:dyDescent="0.2">
      <c r="A3236" s="374" t="str">
        <f t="shared" si="199"/>
        <v/>
      </c>
      <c r="B3236" s="358"/>
      <c r="C3236" s="383"/>
      <c r="D3236" s="360"/>
      <c r="E3236" s="360"/>
      <c r="F3236" s="361"/>
      <c r="G3236" s="360"/>
      <c r="H3236" s="360"/>
      <c r="I3236" s="364"/>
      <c r="J3236" s="363"/>
      <c r="K3236" s="364"/>
      <c r="L3236" s="363"/>
      <c r="M3236" s="382"/>
      <c r="N3236" s="70">
        <f t="shared" si="201"/>
        <v>0</v>
      </c>
      <c r="O3236" s="70">
        <f t="shared" si="202"/>
        <v>0</v>
      </c>
      <c r="P3236" s="135" t="str">
        <f t="shared" si="200"/>
        <v/>
      </c>
    </row>
    <row r="3237" spans="1:16" x14ac:dyDescent="0.2">
      <c r="A3237" s="374" t="str">
        <f t="shared" si="199"/>
        <v/>
      </c>
      <c r="B3237" s="358"/>
      <c r="C3237" s="383"/>
      <c r="D3237" s="360"/>
      <c r="E3237" s="360"/>
      <c r="F3237" s="361"/>
      <c r="G3237" s="360"/>
      <c r="H3237" s="360"/>
      <c r="I3237" s="364"/>
      <c r="J3237" s="363"/>
      <c r="K3237" s="364"/>
      <c r="L3237" s="363"/>
      <c r="M3237" s="382"/>
      <c r="N3237" s="323">
        <f t="shared" si="201"/>
        <v>0</v>
      </c>
      <c r="O3237" s="323">
        <f t="shared" si="202"/>
        <v>0</v>
      </c>
      <c r="P3237" s="324" t="str">
        <f t="shared" si="200"/>
        <v/>
      </c>
    </row>
    <row r="3238" spans="1:16" x14ac:dyDescent="0.2">
      <c r="A3238" s="374"/>
      <c r="B3238" s="358"/>
      <c r="C3238" s="383"/>
      <c r="D3238" s="360"/>
      <c r="E3238" s="360"/>
      <c r="F3238" s="361"/>
      <c r="G3238" s="360"/>
      <c r="H3238" s="360"/>
      <c r="I3238" s="364"/>
      <c r="J3238" s="363"/>
      <c r="K3238" s="364"/>
      <c r="L3238" s="363"/>
      <c r="M3238" s="382"/>
      <c r="N3238" s="323"/>
      <c r="O3238" s="323"/>
      <c r="P3238" s="324"/>
    </row>
    <row r="3239" spans="1:16" x14ac:dyDescent="0.2">
      <c r="A3239" s="374"/>
      <c r="B3239" s="358"/>
      <c r="C3239" s="383"/>
      <c r="D3239" s="360"/>
      <c r="E3239" s="360"/>
      <c r="F3239" s="361"/>
      <c r="G3239" s="360"/>
      <c r="H3239" s="360"/>
      <c r="I3239" s="364"/>
      <c r="J3239" s="363"/>
      <c r="K3239" s="364"/>
      <c r="L3239" s="363"/>
      <c r="M3239" s="382"/>
      <c r="N3239" s="323"/>
      <c r="O3239" s="323"/>
      <c r="P3239" s="324"/>
    </row>
    <row r="3240" spans="1:16" x14ac:dyDescent="0.2">
      <c r="A3240" s="374"/>
      <c r="B3240" s="358"/>
      <c r="C3240" s="383"/>
      <c r="D3240" s="360"/>
      <c r="E3240" s="360"/>
      <c r="F3240" s="361"/>
      <c r="G3240" s="360"/>
      <c r="H3240" s="360"/>
      <c r="I3240" s="364"/>
      <c r="J3240" s="363"/>
      <c r="K3240" s="364"/>
      <c r="L3240" s="363"/>
      <c r="M3240" s="382"/>
      <c r="N3240" s="323"/>
      <c r="O3240" s="323"/>
      <c r="P3240" s="324"/>
    </row>
    <row r="3241" spans="1:16" x14ac:dyDescent="0.2">
      <c r="A3241" s="374"/>
      <c r="B3241" s="358"/>
      <c r="C3241" s="383"/>
      <c r="D3241" s="360"/>
      <c r="E3241" s="360"/>
      <c r="F3241" s="361"/>
      <c r="G3241" s="360"/>
      <c r="H3241" s="360"/>
      <c r="I3241" s="364"/>
      <c r="J3241" s="363"/>
      <c r="K3241" s="364"/>
      <c r="L3241" s="363"/>
      <c r="M3241" s="382"/>
      <c r="N3241" s="323"/>
      <c r="O3241" s="323"/>
      <c r="P3241" s="324"/>
    </row>
    <row r="3242" spans="1:16" x14ac:dyDescent="0.2">
      <c r="A3242" s="374"/>
      <c r="B3242" s="358"/>
      <c r="C3242" s="383"/>
      <c r="D3242" s="360"/>
      <c r="E3242" s="360"/>
      <c r="F3242" s="361"/>
      <c r="G3242" s="360"/>
      <c r="H3242" s="360"/>
      <c r="I3242" s="364"/>
      <c r="J3242" s="363"/>
      <c r="K3242" s="364"/>
      <c r="L3242" s="363"/>
      <c r="M3242" s="382"/>
      <c r="N3242" s="323"/>
      <c r="O3242" s="323"/>
      <c r="P3242" s="324"/>
    </row>
    <row r="3243" spans="1:16" x14ac:dyDescent="0.2">
      <c r="A3243" s="374"/>
      <c r="B3243" s="358"/>
      <c r="C3243" s="383"/>
      <c r="D3243" s="360"/>
      <c r="E3243" s="360"/>
      <c r="F3243" s="361"/>
      <c r="G3243" s="360"/>
      <c r="H3243" s="360"/>
      <c r="I3243" s="364"/>
      <c r="J3243" s="363"/>
      <c r="K3243" s="364"/>
      <c r="L3243" s="363"/>
      <c r="M3243" s="382"/>
      <c r="N3243" s="323"/>
      <c r="O3243" s="323"/>
      <c r="P3243" s="324"/>
    </row>
    <row r="3244" spans="1:16" x14ac:dyDescent="0.2">
      <c r="A3244" s="374"/>
      <c r="B3244" s="358"/>
      <c r="C3244" s="383"/>
      <c r="D3244" s="360"/>
      <c r="E3244" s="360"/>
      <c r="F3244" s="361"/>
      <c r="G3244" s="360"/>
      <c r="H3244" s="360"/>
      <c r="I3244" s="364"/>
      <c r="J3244" s="363"/>
      <c r="K3244" s="364"/>
      <c r="L3244" s="363"/>
      <c r="M3244" s="382"/>
      <c r="N3244" s="323"/>
      <c r="O3244" s="323"/>
      <c r="P3244" s="324"/>
    </row>
    <row r="3245" spans="1:16" x14ac:dyDescent="0.2">
      <c r="A3245" s="374"/>
      <c r="B3245" s="358"/>
      <c r="C3245" s="383"/>
      <c r="D3245" s="360"/>
      <c r="E3245" s="360"/>
      <c r="F3245" s="361"/>
      <c r="G3245" s="360"/>
      <c r="H3245" s="360"/>
      <c r="I3245" s="364"/>
      <c r="J3245" s="363"/>
      <c r="K3245" s="364"/>
      <c r="L3245" s="363"/>
      <c r="M3245" s="382"/>
      <c r="N3245" s="323"/>
      <c r="O3245" s="323"/>
      <c r="P3245" s="324"/>
    </row>
    <row r="3246" spans="1:16" x14ac:dyDescent="0.2">
      <c r="A3246" s="374"/>
      <c r="B3246" s="358"/>
      <c r="C3246" s="383"/>
      <c r="D3246" s="360"/>
      <c r="E3246" s="360"/>
      <c r="F3246" s="361"/>
      <c r="G3246" s="360"/>
      <c r="H3246" s="360"/>
      <c r="I3246" s="364"/>
      <c r="J3246" s="363"/>
      <c r="K3246" s="364"/>
      <c r="L3246" s="363"/>
      <c r="M3246" s="382"/>
      <c r="N3246" s="323"/>
      <c r="O3246" s="323"/>
      <c r="P3246" s="324"/>
    </row>
    <row r="3247" spans="1:16" x14ac:dyDescent="0.2">
      <c r="A3247" s="374"/>
      <c r="B3247" s="358"/>
      <c r="C3247" s="383"/>
      <c r="D3247" s="360"/>
      <c r="E3247" s="360"/>
      <c r="F3247" s="361"/>
      <c r="G3247" s="360"/>
      <c r="H3247" s="360"/>
      <c r="I3247" s="364"/>
      <c r="J3247" s="363"/>
      <c r="K3247" s="364"/>
      <c r="L3247" s="363"/>
      <c r="M3247" s="382"/>
      <c r="N3247" s="323"/>
      <c r="O3247" s="323"/>
      <c r="P3247" s="324"/>
    </row>
    <row r="3248" spans="1:16" x14ac:dyDescent="0.2">
      <c r="A3248" s="374"/>
      <c r="B3248" s="358"/>
      <c r="C3248" s="383"/>
      <c r="D3248" s="360"/>
      <c r="E3248" s="360"/>
      <c r="F3248" s="361"/>
      <c r="G3248" s="360"/>
      <c r="H3248" s="360"/>
      <c r="I3248" s="364"/>
      <c r="J3248" s="363"/>
      <c r="K3248" s="364"/>
      <c r="L3248" s="363"/>
      <c r="M3248" s="382"/>
      <c r="N3248" s="323"/>
      <c r="O3248" s="323"/>
      <c r="P3248" s="324"/>
    </row>
    <row r="3249" spans="1:16" x14ac:dyDescent="0.2">
      <c r="A3249" s="374"/>
      <c r="B3249" s="358"/>
      <c r="C3249" s="383"/>
      <c r="D3249" s="360"/>
      <c r="E3249" s="360"/>
      <c r="F3249" s="361"/>
      <c r="G3249" s="360"/>
      <c r="H3249" s="360"/>
      <c r="I3249" s="364"/>
      <c r="J3249" s="363"/>
      <c r="K3249" s="364"/>
      <c r="L3249" s="363"/>
      <c r="M3249" s="382"/>
      <c r="N3249" s="323"/>
      <c r="O3249" s="323"/>
      <c r="P3249" s="324"/>
    </row>
    <row r="3250" spans="1:16" x14ac:dyDescent="0.2">
      <c r="A3250" s="374"/>
      <c r="B3250" s="358"/>
      <c r="C3250" s="383"/>
      <c r="D3250" s="360"/>
      <c r="E3250" s="360"/>
      <c r="F3250" s="361"/>
      <c r="G3250" s="360"/>
      <c r="H3250" s="360"/>
      <c r="I3250" s="364"/>
      <c r="J3250" s="363"/>
      <c r="K3250" s="364"/>
      <c r="L3250" s="363"/>
      <c r="M3250" s="382"/>
      <c r="N3250" s="323"/>
      <c r="O3250" s="323"/>
      <c r="P3250" s="324"/>
    </row>
    <row r="3251" spans="1:16" x14ac:dyDescent="0.2">
      <c r="A3251" s="374"/>
      <c r="B3251" s="358"/>
      <c r="C3251" s="383"/>
      <c r="D3251" s="360"/>
      <c r="E3251" s="360"/>
      <c r="F3251" s="361"/>
      <c r="G3251" s="360"/>
      <c r="H3251" s="360"/>
      <c r="I3251" s="364"/>
      <c r="J3251" s="363"/>
      <c r="K3251" s="364"/>
      <c r="L3251" s="363"/>
      <c r="M3251" s="382"/>
      <c r="N3251" s="323"/>
      <c r="O3251" s="323"/>
      <c r="P3251" s="324"/>
    </row>
    <row r="3252" spans="1:16" x14ac:dyDescent="0.2">
      <c r="A3252" s="374"/>
      <c r="B3252" s="358"/>
      <c r="C3252" s="383"/>
      <c r="D3252" s="360"/>
      <c r="E3252" s="360"/>
      <c r="F3252" s="361"/>
      <c r="G3252" s="360"/>
      <c r="H3252" s="360"/>
      <c r="I3252" s="364"/>
      <c r="J3252" s="363"/>
      <c r="K3252" s="364"/>
      <c r="L3252" s="363"/>
      <c r="M3252" s="382"/>
      <c r="N3252" s="323"/>
      <c r="O3252" s="323"/>
      <c r="P3252" s="324"/>
    </row>
    <row r="3253" spans="1:16" x14ac:dyDescent="0.2">
      <c r="A3253" s="374"/>
      <c r="B3253" s="358"/>
      <c r="C3253" s="383"/>
      <c r="D3253" s="360"/>
      <c r="E3253" s="360"/>
      <c r="F3253" s="361"/>
      <c r="G3253" s="360"/>
      <c r="H3253" s="360"/>
      <c r="I3253" s="364"/>
      <c r="J3253" s="363"/>
      <c r="K3253" s="364"/>
      <c r="L3253" s="363"/>
      <c r="M3253" s="382"/>
      <c r="N3253" s="323"/>
      <c r="O3253" s="323"/>
      <c r="P3253" s="324"/>
    </row>
    <row r="3254" spans="1:16" x14ac:dyDescent="0.2">
      <c r="A3254" s="374"/>
      <c r="B3254" s="358"/>
      <c r="C3254" s="383"/>
      <c r="D3254" s="360"/>
      <c r="E3254" s="360"/>
      <c r="F3254" s="361"/>
      <c r="G3254" s="360"/>
      <c r="H3254" s="360"/>
      <c r="I3254" s="364"/>
      <c r="J3254" s="363"/>
      <c r="K3254" s="364"/>
      <c r="L3254" s="363"/>
      <c r="M3254" s="382"/>
      <c r="N3254" s="323"/>
      <c r="O3254" s="323"/>
      <c r="P3254" s="324"/>
    </row>
    <row r="3255" spans="1:16" x14ac:dyDescent="0.2">
      <c r="A3255" s="374"/>
      <c r="B3255" s="358"/>
      <c r="C3255" s="383"/>
      <c r="D3255" s="360"/>
      <c r="E3255" s="360"/>
      <c r="F3255" s="361"/>
      <c r="G3255" s="360"/>
      <c r="H3255" s="360"/>
      <c r="I3255" s="364"/>
      <c r="J3255" s="363"/>
      <c r="K3255" s="364"/>
      <c r="L3255" s="363"/>
      <c r="M3255" s="382"/>
      <c r="N3255" s="323"/>
      <c r="O3255" s="323"/>
      <c r="P3255" s="324"/>
    </row>
    <row r="3256" spans="1:16" x14ac:dyDescent="0.2">
      <c r="A3256" s="374" t="str">
        <f t="shared" si="199"/>
        <v/>
      </c>
      <c r="B3256" s="358"/>
      <c r="C3256" s="383"/>
      <c r="D3256" s="360"/>
      <c r="E3256" s="360"/>
      <c r="F3256" s="361"/>
      <c r="G3256" s="360"/>
      <c r="H3256" s="360"/>
      <c r="I3256" s="364"/>
      <c r="J3256" s="363"/>
      <c r="K3256" s="364"/>
      <c r="L3256" s="363"/>
      <c r="M3256" s="382"/>
      <c r="N3256" s="70">
        <f t="shared" si="201"/>
        <v>0</v>
      </c>
      <c r="O3256" s="70">
        <f t="shared" si="202"/>
        <v>0</v>
      </c>
      <c r="P3256" s="92" t="str">
        <f t="shared" si="200"/>
        <v/>
      </c>
    </row>
    <row r="3257" spans="1:16" x14ac:dyDescent="0.2">
      <c r="A3257" s="374" t="str">
        <f t="shared" si="199"/>
        <v/>
      </c>
      <c r="B3257" s="358"/>
      <c r="C3257" s="383"/>
      <c r="D3257" s="360"/>
      <c r="E3257" s="360"/>
      <c r="F3257" s="361"/>
      <c r="G3257" s="360"/>
      <c r="H3257" s="360"/>
      <c r="I3257" s="364"/>
      <c r="J3257" s="363"/>
      <c r="K3257" s="364"/>
      <c r="L3257" s="363"/>
      <c r="M3257" s="382"/>
      <c r="N3257" s="70">
        <f t="shared" si="201"/>
        <v>0</v>
      </c>
      <c r="O3257" s="70">
        <f t="shared" si="202"/>
        <v>0</v>
      </c>
      <c r="P3257" s="92" t="str">
        <f t="shared" si="200"/>
        <v/>
      </c>
    </row>
    <row r="3258" spans="1:16" x14ac:dyDescent="0.2">
      <c r="A3258" s="374" t="str">
        <f t="shared" si="199"/>
        <v/>
      </c>
      <c r="B3258" s="358"/>
      <c r="C3258" s="383"/>
      <c r="D3258" s="360"/>
      <c r="E3258" s="360"/>
      <c r="F3258" s="361"/>
      <c r="G3258" s="360"/>
      <c r="H3258" s="360"/>
      <c r="I3258" s="364"/>
      <c r="J3258" s="363"/>
      <c r="K3258" s="364"/>
      <c r="L3258" s="363"/>
      <c r="M3258" s="382"/>
      <c r="N3258" s="70">
        <f t="shared" si="201"/>
        <v>0</v>
      </c>
      <c r="O3258" s="70">
        <f t="shared" si="202"/>
        <v>0</v>
      </c>
      <c r="P3258" s="135" t="str">
        <f t="shared" si="200"/>
        <v/>
      </c>
    </row>
    <row r="3259" spans="1:16" x14ac:dyDescent="0.2">
      <c r="A3259" s="374" t="str">
        <f t="shared" si="199"/>
        <v/>
      </c>
      <c r="B3259" s="358"/>
      <c r="C3259" s="383"/>
      <c r="D3259" s="360"/>
      <c r="E3259" s="360"/>
      <c r="F3259" s="361"/>
      <c r="G3259" s="360"/>
      <c r="H3259" s="360"/>
      <c r="I3259" s="364"/>
      <c r="J3259" s="363"/>
      <c r="K3259" s="364"/>
      <c r="L3259" s="363"/>
      <c r="M3259" s="382"/>
      <c r="N3259" s="323">
        <f t="shared" si="201"/>
        <v>0</v>
      </c>
      <c r="O3259" s="323">
        <f t="shared" si="202"/>
        <v>0</v>
      </c>
      <c r="P3259" s="324" t="str">
        <f t="shared" si="200"/>
        <v/>
      </c>
    </row>
    <row r="3260" spans="1:16" x14ac:dyDescent="0.2">
      <c r="A3260" s="374" t="str">
        <f t="shared" si="199"/>
        <v/>
      </c>
      <c r="B3260" s="358"/>
      <c r="C3260" s="383"/>
      <c r="D3260" s="360"/>
      <c r="E3260" s="360"/>
      <c r="F3260" s="361"/>
      <c r="G3260" s="360"/>
      <c r="H3260" s="360"/>
      <c r="I3260" s="364"/>
      <c r="J3260" s="363"/>
      <c r="K3260" s="364"/>
      <c r="L3260" s="363"/>
      <c r="M3260" s="382"/>
      <c r="N3260" s="70">
        <f t="shared" si="201"/>
        <v>0</v>
      </c>
      <c r="O3260" s="70">
        <f t="shared" si="202"/>
        <v>0</v>
      </c>
      <c r="P3260" s="92" t="str">
        <f t="shared" si="200"/>
        <v/>
      </c>
    </row>
    <row r="3261" spans="1:16" x14ac:dyDescent="0.2">
      <c r="A3261" s="374" t="str">
        <f t="shared" si="199"/>
        <v/>
      </c>
      <c r="B3261" s="358"/>
      <c r="C3261" s="383"/>
      <c r="D3261" s="360"/>
      <c r="E3261" s="360"/>
      <c r="F3261" s="361"/>
      <c r="G3261" s="360"/>
      <c r="H3261" s="360"/>
      <c r="I3261" s="364"/>
      <c r="J3261" s="363"/>
      <c r="K3261" s="364"/>
      <c r="L3261" s="363"/>
      <c r="M3261" s="382"/>
      <c r="N3261" s="70">
        <f t="shared" si="201"/>
        <v>0</v>
      </c>
      <c r="O3261" s="70">
        <f t="shared" si="202"/>
        <v>0</v>
      </c>
      <c r="P3261" s="92" t="str">
        <f t="shared" si="200"/>
        <v/>
      </c>
    </row>
    <row r="3262" spans="1:16" x14ac:dyDescent="0.2">
      <c r="A3262" s="374" t="str">
        <f t="shared" si="199"/>
        <v/>
      </c>
      <c r="B3262" s="358"/>
      <c r="C3262" s="383"/>
      <c r="D3262" s="360"/>
      <c r="E3262" s="360"/>
      <c r="F3262" s="361"/>
      <c r="G3262" s="360"/>
      <c r="H3262" s="360"/>
      <c r="I3262" s="364"/>
      <c r="J3262" s="363"/>
      <c r="K3262" s="364"/>
      <c r="L3262" s="363"/>
      <c r="M3262" s="382"/>
      <c r="N3262" s="70">
        <f t="shared" si="201"/>
        <v>0</v>
      </c>
      <c r="O3262" s="70">
        <f t="shared" si="202"/>
        <v>0</v>
      </c>
      <c r="P3262" s="135" t="str">
        <f t="shared" si="200"/>
        <v/>
      </c>
    </row>
    <row r="3263" spans="1:16" x14ac:dyDescent="0.2">
      <c r="A3263" s="374" t="str">
        <f t="shared" si="199"/>
        <v/>
      </c>
      <c r="B3263" s="358"/>
      <c r="C3263" s="383"/>
      <c r="D3263" s="360"/>
      <c r="E3263" s="360"/>
      <c r="F3263" s="361"/>
      <c r="G3263" s="360"/>
      <c r="H3263" s="360"/>
      <c r="I3263" s="364"/>
      <c r="J3263" s="363"/>
      <c r="K3263" s="364"/>
      <c r="L3263" s="363"/>
      <c r="M3263" s="382"/>
      <c r="N3263" s="323">
        <f t="shared" si="201"/>
        <v>0</v>
      </c>
      <c r="O3263" s="323">
        <f t="shared" si="202"/>
        <v>0</v>
      </c>
      <c r="P3263" s="324" t="str">
        <f t="shared" si="200"/>
        <v/>
      </c>
    </row>
    <row r="3264" spans="1:16" x14ac:dyDescent="0.2">
      <c r="A3264" s="374" t="str">
        <f t="shared" si="199"/>
        <v/>
      </c>
      <c r="B3264" s="358"/>
      <c r="C3264" s="383"/>
      <c r="D3264" s="360"/>
      <c r="E3264" s="360"/>
      <c r="F3264" s="361"/>
      <c r="G3264" s="360"/>
      <c r="H3264" s="360"/>
      <c r="I3264" s="364"/>
      <c r="J3264" s="363"/>
      <c r="K3264" s="364"/>
      <c r="L3264" s="363"/>
      <c r="M3264" s="382"/>
      <c r="N3264" s="70">
        <f t="shared" si="201"/>
        <v>0</v>
      </c>
      <c r="O3264" s="70">
        <f t="shared" si="202"/>
        <v>0</v>
      </c>
      <c r="P3264" s="92" t="str">
        <f t="shared" si="200"/>
        <v/>
      </c>
    </row>
    <row r="3265" spans="1:16" x14ac:dyDescent="0.2">
      <c r="A3265" s="374" t="str">
        <f t="shared" si="199"/>
        <v/>
      </c>
      <c r="B3265" s="358"/>
      <c r="C3265" s="383"/>
      <c r="D3265" s="360"/>
      <c r="E3265" s="360"/>
      <c r="F3265" s="361"/>
      <c r="G3265" s="360"/>
      <c r="H3265" s="360"/>
      <c r="I3265" s="364"/>
      <c r="J3265" s="363"/>
      <c r="K3265" s="364"/>
      <c r="L3265" s="363"/>
      <c r="M3265" s="382"/>
      <c r="N3265" s="70">
        <f t="shared" si="201"/>
        <v>0</v>
      </c>
      <c r="O3265" s="70">
        <f t="shared" si="202"/>
        <v>0</v>
      </c>
      <c r="P3265" s="92" t="str">
        <f t="shared" si="200"/>
        <v/>
      </c>
    </row>
    <row r="3266" spans="1:16" x14ac:dyDescent="0.2">
      <c r="A3266" s="374" t="str">
        <f t="shared" si="199"/>
        <v/>
      </c>
      <c r="B3266" s="358"/>
      <c r="C3266" s="383"/>
      <c r="D3266" s="360"/>
      <c r="E3266" s="360"/>
      <c r="F3266" s="361"/>
      <c r="G3266" s="360"/>
      <c r="H3266" s="360"/>
      <c r="I3266" s="364"/>
      <c r="J3266" s="363"/>
      <c r="K3266" s="364"/>
      <c r="L3266" s="363"/>
      <c r="M3266" s="382"/>
      <c r="N3266" s="70">
        <f t="shared" si="201"/>
        <v>0</v>
      </c>
      <c r="O3266" s="70">
        <f t="shared" si="202"/>
        <v>0</v>
      </c>
      <c r="P3266" s="135" t="str">
        <f t="shared" si="200"/>
        <v/>
      </c>
    </row>
    <row r="3267" spans="1:16" x14ac:dyDescent="0.2">
      <c r="A3267" s="374"/>
      <c r="B3267" s="358"/>
      <c r="C3267" s="383"/>
      <c r="D3267" s="360"/>
      <c r="E3267" s="360"/>
      <c r="F3267" s="361"/>
      <c r="G3267" s="360"/>
      <c r="H3267" s="360"/>
      <c r="I3267" s="364"/>
      <c r="J3267" s="363"/>
      <c r="K3267" s="364"/>
      <c r="L3267" s="363"/>
      <c r="M3267" s="382"/>
      <c r="N3267" s="70"/>
      <c r="O3267" s="70"/>
      <c r="P3267" s="135"/>
    </row>
    <row r="3268" spans="1:16" x14ac:dyDescent="0.2">
      <c r="A3268" s="374"/>
      <c r="B3268" s="358"/>
      <c r="C3268" s="383"/>
      <c r="D3268" s="360"/>
      <c r="E3268" s="360"/>
      <c r="F3268" s="361"/>
      <c r="G3268" s="360"/>
      <c r="H3268" s="360"/>
      <c r="I3268" s="364"/>
      <c r="J3268" s="363"/>
      <c r="K3268" s="364"/>
      <c r="L3268" s="363"/>
      <c r="M3268" s="382"/>
      <c r="N3268" s="70"/>
      <c r="O3268" s="70"/>
      <c r="P3268" s="135"/>
    </row>
    <row r="3269" spans="1:16" x14ac:dyDescent="0.2">
      <c r="A3269" s="374"/>
      <c r="B3269" s="358"/>
      <c r="C3269" s="383"/>
      <c r="D3269" s="360"/>
      <c r="E3269" s="360"/>
      <c r="F3269" s="361"/>
      <c r="G3269" s="360"/>
      <c r="H3269" s="360"/>
      <c r="I3269" s="364"/>
      <c r="J3269" s="363"/>
      <c r="K3269" s="364"/>
      <c r="L3269" s="363"/>
      <c r="M3269" s="382"/>
      <c r="N3269" s="70"/>
      <c r="O3269" s="70"/>
      <c r="P3269" s="135"/>
    </row>
    <row r="3270" spans="1:16" x14ac:dyDescent="0.2">
      <c r="A3270" s="374"/>
      <c r="B3270" s="358"/>
      <c r="C3270" s="383"/>
      <c r="D3270" s="360"/>
      <c r="E3270" s="360"/>
      <c r="F3270" s="361"/>
      <c r="G3270" s="360"/>
      <c r="H3270" s="360"/>
      <c r="I3270" s="364"/>
      <c r="J3270" s="363"/>
      <c r="K3270" s="364"/>
      <c r="L3270" s="363"/>
      <c r="M3270" s="382"/>
      <c r="N3270" s="70"/>
      <c r="O3270" s="70"/>
      <c r="P3270" s="135"/>
    </row>
    <row r="3271" spans="1:16" x14ac:dyDescent="0.2">
      <c r="A3271" s="374"/>
      <c r="B3271" s="358"/>
      <c r="C3271" s="383"/>
      <c r="D3271" s="360"/>
      <c r="E3271" s="360"/>
      <c r="F3271" s="361"/>
      <c r="G3271" s="360"/>
      <c r="H3271" s="360"/>
      <c r="I3271" s="364"/>
      <c r="J3271" s="363"/>
      <c r="K3271" s="364"/>
      <c r="L3271" s="363"/>
      <c r="M3271" s="382"/>
      <c r="N3271" s="70"/>
      <c r="O3271" s="70"/>
      <c r="P3271" s="135"/>
    </row>
    <row r="3272" spans="1:16" x14ac:dyDescent="0.2">
      <c r="A3272" s="374"/>
      <c r="B3272" s="358"/>
      <c r="C3272" s="383"/>
      <c r="D3272" s="360"/>
      <c r="E3272" s="360"/>
      <c r="F3272" s="361"/>
      <c r="G3272" s="360"/>
      <c r="H3272" s="360"/>
      <c r="I3272" s="364"/>
      <c r="J3272" s="363"/>
      <c r="K3272" s="364"/>
      <c r="L3272" s="363"/>
      <c r="M3272" s="382"/>
      <c r="N3272" s="70"/>
      <c r="O3272" s="70"/>
      <c r="P3272" s="135"/>
    </row>
    <row r="3273" spans="1:16" x14ac:dyDescent="0.2">
      <c r="A3273" s="374"/>
      <c r="B3273" s="358"/>
      <c r="C3273" s="383"/>
      <c r="D3273" s="360"/>
      <c r="E3273" s="360"/>
      <c r="F3273" s="361"/>
      <c r="G3273" s="360"/>
      <c r="H3273" s="360"/>
      <c r="I3273" s="364"/>
      <c r="J3273" s="363"/>
      <c r="K3273" s="364"/>
      <c r="L3273" s="363"/>
      <c r="M3273" s="382"/>
      <c r="N3273" s="70"/>
      <c r="O3273" s="70"/>
      <c r="P3273" s="135"/>
    </row>
    <row r="3274" spans="1:16" x14ac:dyDescent="0.2">
      <c r="A3274" s="374"/>
      <c r="B3274" s="358"/>
      <c r="C3274" s="383"/>
      <c r="D3274" s="360"/>
      <c r="E3274" s="360"/>
      <c r="F3274" s="361"/>
      <c r="G3274" s="360"/>
      <c r="H3274" s="360"/>
      <c r="I3274" s="364"/>
      <c r="J3274" s="363"/>
      <c r="K3274" s="364"/>
      <c r="L3274" s="363"/>
      <c r="M3274" s="382"/>
      <c r="N3274" s="70"/>
      <c r="O3274" s="70"/>
      <c r="P3274" s="135"/>
    </row>
    <row r="3275" spans="1:16" x14ac:dyDescent="0.2">
      <c r="A3275" s="374"/>
      <c r="B3275" s="358"/>
      <c r="C3275" s="383"/>
      <c r="D3275" s="360"/>
      <c r="E3275" s="360"/>
      <c r="F3275" s="361"/>
      <c r="G3275" s="360"/>
      <c r="H3275" s="360"/>
      <c r="I3275" s="364"/>
      <c r="J3275" s="363"/>
      <c r="K3275" s="364"/>
      <c r="L3275" s="363"/>
      <c r="M3275" s="382"/>
      <c r="N3275" s="70"/>
      <c r="O3275" s="70"/>
      <c r="P3275" s="135"/>
    </row>
    <row r="3276" spans="1:16" x14ac:dyDescent="0.2">
      <c r="A3276" s="374"/>
      <c r="B3276" s="358"/>
      <c r="C3276" s="383"/>
      <c r="D3276" s="360"/>
      <c r="E3276" s="360"/>
      <c r="F3276" s="361"/>
      <c r="G3276" s="360"/>
      <c r="H3276" s="360"/>
      <c r="I3276" s="364"/>
      <c r="J3276" s="363"/>
      <c r="K3276" s="364"/>
      <c r="L3276" s="363"/>
      <c r="M3276" s="382"/>
      <c r="N3276" s="70"/>
      <c r="O3276" s="70"/>
      <c r="P3276" s="135"/>
    </row>
    <row r="3277" spans="1:16" x14ac:dyDescent="0.2">
      <c r="A3277" s="374"/>
      <c r="B3277" s="358"/>
      <c r="C3277" s="383"/>
      <c r="D3277" s="360"/>
      <c r="E3277" s="360"/>
      <c r="F3277" s="361"/>
      <c r="G3277" s="360"/>
      <c r="H3277" s="360"/>
      <c r="I3277" s="364"/>
      <c r="J3277" s="363"/>
      <c r="K3277" s="364"/>
      <c r="L3277" s="363"/>
      <c r="M3277" s="382"/>
      <c r="N3277" s="70"/>
      <c r="O3277" s="70"/>
      <c r="P3277" s="135"/>
    </row>
    <row r="3278" spans="1:16" x14ac:dyDescent="0.2">
      <c r="A3278" s="374"/>
      <c r="B3278" s="358"/>
      <c r="C3278" s="383"/>
      <c r="D3278" s="360"/>
      <c r="E3278" s="360"/>
      <c r="F3278" s="361"/>
      <c r="G3278" s="360"/>
      <c r="H3278" s="360"/>
      <c r="I3278" s="364"/>
      <c r="J3278" s="363"/>
      <c r="K3278" s="364"/>
      <c r="L3278" s="363"/>
      <c r="M3278" s="382"/>
      <c r="N3278" s="70"/>
      <c r="O3278" s="70"/>
      <c r="P3278" s="135"/>
    </row>
    <row r="3279" spans="1:16" x14ac:dyDescent="0.2">
      <c r="A3279" s="374"/>
      <c r="B3279" s="358"/>
      <c r="C3279" s="383"/>
      <c r="D3279" s="360"/>
      <c r="E3279" s="360"/>
      <c r="F3279" s="361"/>
      <c r="G3279" s="360"/>
      <c r="H3279" s="360"/>
      <c r="I3279" s="364"/>
      <c r="J3279" s="363"/>
      <c r="K3279" s="364"/>
      <c r="L3279" s="363"/>
      <c r="M3279" s="382"/>
      <c r="N3279" s="70"/>
      <c r="O3279" s="70"/>
      <c r="P3279" s="135"/>
    </row>
    <row r="3280" spans="1:16" x14ac:dyDescent="0.2">
      <c r="A3280" s="374"/>
      <c r="B3280" s="358"/>
      <c r="C3280" s="383"/>
      <c r="D3280" s="360"/>
      <c r="E3280" s="360"/>
      <c r="F3280" s="361"/>
      <c r="G3280" s="360"/>
      <c r="H3280" s="360"/>
      <c r="I3280" s="364"/>
      <c r="J3280" s="363"/>
      <c r="K3280" s="364"/>
      <c r="L3280" s="363"/>
      <c r="M3280" s="382"/>
      <c r="N3280" s="70"/>
      <c r="O3280" s="70"/>
      <c r="P3280" s="135"/>
    </row>
    <row r="3281" spans="1:16" x14ac:dyDescent="0.2">
      <c r="A3281" s="374"/>
      <c r="B3281" s="358"/>
      <c r="C3281" s="383"/>
      <c r="D3281" s="360"/>
      <c r="E3281" s="360"/>
      <c r="F3281" s="361"/>
      <c r="G3281" s="360"/>
      <c r="H3281" s="360"/>
      <c r="I3281" s="364"/>
      <c r="J3281" s="363"/>
      <c r="K3281" s="364"/>
      <c r="L3281" s="363"/>
      <c r="M3281" s="382"/>
      <c r="N3281" s="70"/>
      <c r="O3281" s="70"/>
      <c r="P3281" s="135"/>
    </row>
    <row r="3282" spans="1:16" x14ac:dyDescent="0.2">
      <c r="A3282" s="374"/>
      <c r="B3282" s="358"/>
      <c r="C3282" s="383"/>
      <c r="D3282" s="360"/>
      <c r="E3282" s="360"/>
      <c r="F3282" s="361"/>
      <c r="G3282" s="360"/>
      <c r="H3282" s="360"/>
      <c r="I3282" s="364"/>
      <c r="J3282" s="363"/>
      <c r="K3282" s="364"/>
      <c r="L3282" s="363"/>
      <c r="M3282" s="382"/>
      <c r="N3282" s="70"/>
      <c r="O3282" s="70"/>
      <c r="P3282" s="135"/>
    </row>
    <row r="3283" spans="1:16" x14ac:dyDescent="0.2">
      <c r="A3283" s="374"/>
      <c r="B3283" s="358"/>
      <c r="C3283" s="383"/>
      <c r="D3283" s="360"/>
      <c r="E3283" s="360"/>
      <c r="F3283" s="361"/>
      <c r="G3283" s="360"/>
      <c r="H3283" s="360"/>
      <c r="I3283" s="364"/>
      <c r="J3283" s="363"/>
      <c r="K3283" s="364"/>
      <c r="L3283" s="363"/>
      <c r="M3283" s="382"/>
      <c r="N3283" s="70"/>
      <c r="O3283" s="70"/>
      <c r="P3283" s="135"/>
    </row>
    <row r="3284" spans="1:16" x14ac:dyDescent="0.2">
      <c r="A3284" s="374"/>
      <c r="B3284" s="358"/>
      <c r="C3284" s="383"/>
      <c r="D3284" s="360"/>
      <c r="E3284" s="360"/>
      <c r="F3284" s="361"/>
      <c r="G3284" s="360"/>
      <c r="H3284" s="360"/>
      <c r="I3284" s="364"/>
      <c r="J3284" s="363"/>
      <c r="K3284" s="364"/>
      <c r="L3284" s="363"/>
      <c r="M3284" s="382"/>
      <c r="N3284" s="70"/>
      <c r="O3284" s="70"/>
      <c r="P3284" s="135"/>
    </row>
    <row r="3285" spans="1:16" x14ac:dyDescent="0.2">
      <c r="A3285" s="374"/>
      <c r="B3285" s="358"/>
      <c r="C3285" s="383"/>
      <c r="D3285" s="360"/>
      <c r="E3285" s="360"/>
      <c r="F3285" s="361"/>
      <c r="G3285" s="360"/>
      <c r="H3285" s="360"/>
      <c r="I3285" s="364"/>
      <c r="J3285" s="363"/>
      <c r="K3285" s="364"/>
      <c r="L3285" s="363"/>
      <c r="M3285" s="382"/>
      <c r="N3285" s="70"/>
      <c r="O3285" s="70"/>
      <c r="P3285" s="135"/>
    </row>
    <row r="3286" spans="1:16" x14ac:dyDescent="0.2">
      <c r="A3286" s="374"/>
      <c r="B3286" s="358"/>
      <c r="C3286" s="383"/>
      <c r="D3286" s="360"/>
      <c r="E3286" s="360"/>
      <c r="F3286" s="361"/>
      <c r="G3286" s="360"/>
      <c r="H3286" s="360"/>
      <c r="I3286" s="364"/>
      <c r="J3286" s="363"/>
      <c r="K3286" s="364"/>
      <c r="L3286" s="363"/>
      <c r="M3286" s="382"/>
      <c r="N3286" s="70"/>
      <c r="O3286" s="70"/>
      <c r="P3286" s="135"/>
    </row>
    <row r="3287" spans="1:16" x14ac:dyDescent="0.2">
      <c r="A3287" s="374"/>
      <c r="B3287" s="358"/>
      <c r="C3287" s="383"/>
      <c r="D3287" s="360"/>
      <c r="E3287" s="360"/>
      <c r="F3287" s="361"/>
      <c r="G3287" s="360"/>
      <c r="H3287" s="360"/>
      <c r="I3287" s="364"/>
      <c r="J3287" s="363"/>
      <c r="K3287" s="364"/>
      <c r="L3287" s="363"/>
      <c r="M3287" s="382"/>
      <c r="N3287" s="70"/>
      <c r="O3287" s="70"/>
      <c r="P3287" s="135"/>
    </row>
    <row r="3288" spans="1:16" x14ac:dyDescent="0.2">
      <c r="A3288" s="374"/>
      <c r="B3288" s="358"/>
      <c r="C3288" s="383"/>
      <c r="D3288" s="360"/>
      <c r="E3288" s="360"/>
      <c r="F3288" s="361"/>
      <c r="G3288" s="360"/>
      <c r="H3288" s="360"/>
      <c r="I3288" s="364"/>
      <c r="J3288" s="363"/>
      <c r="K3288" s="364"/>
      <c r="L3288" s="363"/>
      <c r="M3288" s="382"/>
      <c r="N3288" s="70"/>
      <c r="O3288" s="70"/>
      <c r="P3288" s="135"/>
    </row>
    <row r="3289" spans="1:16" x14ac:dyDescent="0.2">
      <c r="A3289" s="374"/>
      <c r="B3289" s="358"/>
      <c r="C3289" s="383"/>
      <c r="D3289" s="360"/>
      <c r="E3289" s="360"/>
      <c r="F3289" s="361"/>
      <c r="G3289" s="360"/>
      <c r="H3289" s="360"/>
      <c r="I3289" s="364"/>
      <c r="J3289" s="363"/>
      <c r="K3289" s="364"/>
      <c r="L3289" s="363"/>
      <c r="M3289" s="382"/>
      <c r="N3289" s="70"/>
      <c r="O3289" s="70"/>
      <c r="P3289" s="135"/>
    </row>
    <row r="3290" spans="1:16" x14ac:dyDescent="0.2">
      <c r="A3290" s="374"/>
      <c r="B3290" s="358"/>
      <c r="C3290" s="383"/>
      <c r="D3290" s="360"/>
      <c r="E3290" s="360"/>
      <c r="F3290" s="361"/>
      <c r="G3290" s="360"/>
      <c r="H3290" s="360"/>
      <c r="I3290" s="364"/>
      <c r="J3290" s="363"/>
      <c r="K3290" s="364"/>
      <c r="L3290" s="363"/>
      <c r="M3290" s="382"/>
      <c r="N3290" s="70"/>
      <c r="O3290" s="70"/>
      <c r="P3290" s="135"/>
    </row>
    <row r="3291" spans="1:16" x14ac:dyDescent="0.2">
      <c r="A3291" s="374"/>
      <c r="B3291" s="358"/>
      <c r="C3291" s="383"/>
      <c r="D3291" s="360"/>
      <c r="E3291" s="360"/>
      <c r="F3291" s="361"/>
      <c r="G3291" s="360"/>
      <c r="H3291" s="360"/>
      <c r="I3291" s="364"/>
      <c r="J3291" s="363"/>
      <c r="K3291" s="364"/>
      <c r="L3291" s="363"/>
      <c r="M3291" s="382"/>
      <c r="N3291" s="70"/>
      <c r="O3291" s="70"/>
      <c r="P3291" s="135"/>
    </row>
    <row r="3292" spans="1:16" x14ac:dyDescent="0.2">
      <c r="A3292" s="374"/>
      <c r="B3292" s="358"/>
      <c r="C3292" s="383"/>
      <c r="D3292" s="360"/>
      <c r="E3292" s="360"/>
      <c r="F3292" s="361"/>
      <c r="G3292" s="360"/>
      <c r="H3292" s="360"/>
      <c r="I3292" s="364"/>
      <c r="J3292" s="363"/>
      <c r="K3292" s="364"/>
      <c r="L3292" s="363"/>
      <c r="M3292" s="382"/>
      <c r="N3292" s="70"/>
      <c r="O3292" s="70"/>
      <c r="P3292" s="135"/>
    </row>
    <row r="3293" spans="1:16" x14ac:dyDescent="0.2">
      <c r="A3293" s="374"/>
      <c r="B3293" s="358"/>
      <c r="C3293" s="383"/>
      <c r="D3293" s="360"/>
      <c r="E3293" s="360"/>
      <c r="F3293" s="361"/>
      <c r="G3293" s="360"/>
      <c r="H3293" s="360"/>
      <c r="I3293" s="364"/>
      <c r="J3293" s="363"/>
      <c r="K3293" s="364"/>
      <c r="L3293" s="363"/>
      <c r="M3293" s="382"/>
      <c r="N3293" s="70"/>
      <c r="O3293" s="70"/>
      <c r="P3293" s="135"/>
    </row>
    <row r="3294" spans="1:16" x14ac:dyDescent="0.2">
      <c r="A3294" s="374"/>
      <c r="B3294" s="358"/>
      <c r="C3294" s="383"/>
      <c r="D3294" s="360"/>
      <c r="E3294" s="360"/>
      <c r="F3294" s="361"/>
      <c r="G3294" s="360"/>
      <c r="H3294" s="360"/>
      <c r="I3294" s="364"/>
      <c r="J3294" s="363"/>
      <c r="K3294" s="364"/>
      <c r="L3294" s="363"/>
      <c r="M3294" s="382"/>
      <c r="N3294" s="70"/>
      <c r="O3294" s="70"/>
      <c r="P3294" s="135"/>
    </row>
    <row r="3295" spans="1:16" x14ac:dyDescent="0.2">
      <c r="A3295" s="374"/>
      <c r="B3295" s="358"/>
      <c r="C3295" s="383"/>
      <c r="D3295" s="360"/>
      <c r="E3295" s="360"/>
      <c r="F3295" s="361"/>
      <c r="G3295" s="360"/>
      <c r="H3295" s="360"/>
      <c r="I3295" s="364"/>
      <c r="J3295" s="363"/>
      <c r="K3295" s="364"/>
      <c r="L3295" s="363"/>
      <c r="M3295" s="382"/>
      <c r="N3295" s="70"/>
      <c r="O3295" s="70"/>
      <c r="P3295" s="135"/>
    </row>
    <row r="3296" spans="1:16" x14ac:dyDescent="0.2">
      <c r="A3296" s="374"/>
      <c r="B3296" s="358"/>
      <c r="C3296" s="383"/>
      <c r="D3296" s="360"/>
      <c r="E3296" s="360"/>
      <c r="F3296" s="361"/>
      <c r="G3296" s="360"/>
      <c r="H3296" s="360"/>
      <c r="I3296" s="364"/>
      <c r="J3296" s="363"/>
      <c r="K3296" s="364"/>
      <c r="L3296" s="363"/>
      <c r="M3296" s="382"/>
      <c r="N3296" s="70"/>
      <c r="O3296" s="70"/>
      <c r="P3296" s="135"/>
    </row>
    <row r="3297" spans="1:16" x14ac:dyDescent="0.2">
      <c r="A3297" s="374"/>
      <c r="B3297" s="358"/>
      <c r="C3297" s="383"/>
      <c r="D3297" s="360"/>
      <c r="E3297" s="360"/>
      <c r="F3297" s="361"/>
      <c r="G3297" s="360"/>
      <c r="H3297" s="360"/>
      <c r="I3297" s="364"/>
      <c r="J3297" s="363"/>
      <c r="K3297" s="364"/>
      <c r="L3297" s="363"/>
      <c r="M3297" s="382"/>
      <c r="N3297" s="70"/>
      <c r="O3297" s="70"/>
      <c r="P3297" s="135"/>
    </row>
    <row r="3298" spans="1:16" x14ac:dyDescent="0.2">
      <c r="A3298" s="374"/>
      <c r="B3298" s="358"/>
      <c r="C3298" s="383"/>
      <c r="D3298" s="360"/>
      <c r="E3298" s="360"/>
      <c r="F3298" s="361"/>
      <c r="G3298" s="360"/>
      <c r="H3298" s="360"/>
      <c r="I3298" s="364"/>
      <c r="J3298" s="363"/>
      <c r="K3298" s="364"/>
      <c r="L3298" s="363"/>
      <c r="M3298" s="382"/>
      <c r="N3298" s="70"/>
      <c r="O3298" s="70"/>
      <c r="P3298" s="135"/>
    </row>
    <row r="3299" spans="1:16" x14ac:dyDescent="0.2">
      <c r="A3299" s="374"/>
      <c r="B3299" s="358"/>
      <c r="C3299" s="383"/>
      <c r="D3299" s="360"/>
      <c r="E3299" s="360"/>
      <c r="F3299" s="361"/>
      <c r="G3299" s="360"/>
      <c r="H3299" s="360"/>
      <c r="I3299" s="364"/>
      <c r="J3299" s="363"/>
      <c r="K3299" s="364"/>
      <c r="L3299" s="363"/>
      <c r="M3299" s="382"/>
      <c r="N3299" s="70"/>
      <c r="O3299" s="70"/>
      <c r="P3299" s="135"/>
    </row>
    <row r="3300" spans="1:16" x14ac:dyDescent="0.2">
      <c r="A3300" s="374"/>
      <c r="B3300" s="358"/>
      <c r="C3300" s="383"/>
      <c r="D3300" s="360"/>
      <c r="E3300" s="360"/>
      <c r="F3300" s="361"/>
      <c r="G3300" s="360"/>
      <c r="H3300" s="360"/>
      <c r="I3300" s="364"/>
      <c r="J3300" s="363"/>
      <c r="K3300" s="364"/>
      <c r="L3300" s="363"/>
      <c r="M3300" s="382"/>
      <c r="N3300" s="70"/>
      <c r="O3300" s="70"/>
      <c r="P3300" s="135"/>
    </row>
    <row r="3301" spans="1:16" x14ac:dyDescent="0.2">
      <c r="A3301" s="374"/>
      <c r="B3301" s="358"/>
      <c r="C3301" s="383"/>
      <c r="D3301" s="360"/>
      <c r="E3301" s="360"/>
      <c r="F3301" s="361"/>
      <c r="G3301" s="360"/>
      <c r="H3301" s="360"/>
      <c r="I3301" s="364"/>
      <c r="J3301" s="363"/>
      <c r="K3301" s="364"/>
      <c r="L3301" s="363"/>
      <c r="M3301" s="382"/>
      <c r="N3301" s="70"/>
      <c r="O3301" s="70"/>
      <c r="P3301" s="135"/>
    </row>
    <row r="3302" spans="1:16" x14ac:dyDescent="0.2">
      <c r="A3302" s="374"/>
      <c r="B3302" s="358"/>
      <c r="C3302" s="383"/>
      <c r="D3302" s="360"/>
      <c r="E3302" s="360"/>
      <c r="F3302" s="361"/>
      <c r="G3302" s="360"/>
      <c r="H3302" s="360"/>
      <c r="I3302" s="364"/>
      <c r="J3302" s="363"/>
      <c r="K3302" s="364"/>
      <c r="L3302" s="363"/>
      <c r="M3302" s="382"/>
      <c r="N3302" s="70"/>
      <c r="O3302" s="70"/>
      <c r="P3302" s="135"/>
    </row>
    <row r="3303" spans="1:16" x14ac:dyDescent="0.2">
      <c r="A3303" s="374"/>
      <c r="B3303" s="358"/>
      <c r="C3303" s="383"/>
      <c r="D3303" s="360"/>
      <c r="E3303" s="360"/>
      <c r="F3303" s="361"/>
      <c r="G3303" s="360"/>
      <c r="H3303" s="360"/>
      <c r="I3303" s="364"/>
      <c r="J3303" s="363"/>
      <c r="K3303" s="364"/>
      <c r="L3303" s="363"/>
      <c r="M3303" s="382"/>
      <c r="N3303" s="70"/>
      <c r="O3303" s="70"/>
      <c r="P3303" s="135"/>
    </row>
    <row r="3304" spans="1:16" x14ac:dyDescent="0.2">
      <c r="A3304" s="374"/>
      <c r="B3304" s="358"/>
      <c r="C3304" s="383"/>
      <c r="D3304" s="360"/>
      <c r="E3304" s="360"/>
      <c r="F3304" s="361"/>
      <c r="G3304" s="360"/>
      <c r="H3304" s="360"/>
      <c r="I3304" s="364"/>
      <c r="J3304" s="363"/>
      <c r="K3304" s="364"/>
      <c r="L3304" s="363"/>
      <c r="M3304" s="382"/>
      <c r="N3304" s="70"/>
      <c r="O3304" s="70"/>
      <c r="P3304" s="135"/>
    </row>
    <row r="3305" spans="1:16" x14ac:dyDescent="0.2">
      <c r="A3305" s="374"/>
      <c r="B3305" s="358"/>
      <c r="C3305" s="383"/>
      <c r="D3305" s="360"/>
      <c r="E3305" s="360"/>
      <c r="F3305" s="361"/>
      <c r="G3305" s="360"/>
      <c r="H3305" s="360"/>
      <c r="I3305" s="364"/>
      <c r="J3305" s="363"/>
      <c r="K3305" s="364"/>
      <c r="L3305" s="363"/>
      <c r="M3305" s="382"/>
      <c r="N3305" s="70"/>
      <c r="O3305" s="70"/>
      <c r="P3305" s="135"/>
    </row>
    <row r="3306" spans="1:16" x14ac:dyDescent="0.2">
      <c r="A3306" s="374"/>
      <c r="B3306" s="358"/>
      <c r="C3306" s="383"/>
      <c r="D3306" s="360"/>
      <c r="E3306" s="360"/>
      <c r="F3306" s="361"/>
      <c r="G3306" s="360"/>
      <c r="H3306" s="360"/>
      <c r="I3306" s="364"/>
      <c r="J3306" s="363"/>
      <c r="K3306" s="364"/>
      <c r="L3306" s="363"/>
      <c r="M3306" s="382"/>
      <c r="N3306" s="70"/>
      <c r="O3306" s="70"/>
      <c r="P3306" s="135"/>
    </row>
    <row r="3307" spans="1:16" x14ac:dyDescent="0.2">
      <c r="A3307" s="374"/>
      <c r="B3307" s="358"/>
      <c r="C3307" s="383"/>
      <c r="D3307" s="360"/>
      <c r="E3307" s="360"/>
      <c r="F3307" s="361"/>
      <c r="G3307" s="360"/>
      <c r="H3307" s="360"/>
      <c r="I3307" s="364"/>
      <c r="J3307" s="363"/>
      <c r="K3307" s="364"/>
      <c r="L3307" s="363"/>
      <c r="M3307" s="382"/>
      <c r="N3307" s="70"/>
      <c r="O3307" s="70"/>
      <c r="P3307" s="135"/>
    </row>
    <row r="3308" spans="1:16" x14ac:dyDescent="0.2">
      <c r="A3308" s="374"/>
      <c r="B3308" s="358"/>
      <c r="C3308" s="383"/>
      <c r="D3308" s="360"/>
      <c r="E3308" s="360"/>
      <c r="F3308" s="361"/>
      <c r="G3308" s="360"/>
      <c r="H3308" s="360"/>
      <c r="I3308" s="364"/>
      <c r="J3308" s="363"/>
      <c r="K3308" s="364"/>
      <c r="L3308" s="363"/>
      <c r="M3308" s="382"/>
      <c r="N3308" s="70"/>
      <c r="O3308" s="70"/>
      <c r="P3308" s="135"/>
    </row>
    <row r="3309" spans="1:16" x14ac:dyDescent="0.2">
      <c r="A3309" s="374"/>
      <c r="B3309" s="358"/>
      <c r="C3309" s="383"/>
      <c r="D3309" s="360"/>
      <c r="E3309" s="360"/>
      <c r="F3309" s="361"/>
      <c r="G3309" s="360"/>
      <c r="H3309" s="360"/>
      <c r="I3309" s="364"/>
      <c r="J3309" s="363"/>
      <c r="K3309" s="364"/>
      <c r="L3309" s="363"/>
      <c r="M3309" s="382"/>
      <c r="N3309" s="70"/>
      <c r="O3309" s="70"/>
      <c r="P3309" s="135"/>
    </row>
    <row r="3310" spans="1:16" x14ac:dyDescent="0.2">
      <c r="A3310" s="374"/>
      <c r="B3310" s="358"/>
      <c r="C3310" s="383"/>
      <c r="D3310" s="360"/>
      <c r="E3310" s="360"/>
      <c r="F3310" s="361"/>
      <c r="G3310" s="360"/>
      <c r="H3310" s="360"/>
      <c r="I3310" s="364"/>
      <c r="J3310" s="363"/>
      <c r="K3310" s="364"/>
      <c r="L3310" s="363"/>
      <c r="M3310" s="382"/>
      <c r="N3310" s="70"/>
      <c r="O3310" s="70"/>
      <c r="P3310" s="135"/>
    </row>
    <row r="3311" spans="1:16" x14ac:dyDescent="0.2">
      <c r="A3311" s="374"/>
      <c r="B3311" s="358"/>
      <c r="C3311" s="383"/>
      <c r="D3311" s="360"/>
      <c r="E3311" s="360"/>
      <c r="F3311" s="361"/>
      <c r="G3311" s="360"/>
      <c r="H3311" s="360"/>
      <c r="I3311" s="364"/>
      <c r="J3311" s="363"/>
      <c r="K3311" s="364"/>
      <c r="L3311" s="363"/>
      <c r="M3311" s="382"/>
      <c r="N3311" s="70"/>
      <c r="O3311" s="70"/>
      <c r="P3311" s="135"/>
    </row>
    <row r="3312" spans="1:16" x14ac:dyDescent="0.2">
      <c r="A3312" s="374"/>
      <c r="B3312" s="358"/>
      <c r="C3312" s="383"/>
      <c r="D3312" s="360"/>
      <c r="E3312" s="360"/>
      <c r="F3312" s="361"/>
      <c r="G3312" s="360"/>
      <c r="H3312" s="360"/>
      <c r="I3312" s="364"/>
      <c r="J3312" s="363"/>
      <c r="K3312" s="364"/>
      <c r="L3312" s="363"/>
      <c r="M3312" s="382"/>
      <c r="N3312" s="70"/>
      <c r="O3312" s="70"/>
      <c r="P3312" s="135"/>
    </row>
    <row r="3313" spans="1:16" x14ac:dyDescent="0.2">
      <c r="A3313" s="374"/>
      <c r="B3313" s="358"/>
      <c r="C3313" s="383"/>
      <c r="D3313" s="360"/>
      <c r="E3313" s="360"/>
      <c r="F3313" s="361"/>
      <c r="G3313" s="360"/>
      <c r="H3313" s="360"/>
      <c r="I3313" s="364"/>
      <c r="J3313" s="363"/>
      <c r="K3313" s="364"/>
      <c r="L3313" s="363"/>
      <c r="M3313" s="382"/>
      <c r="N3313" s="70"/>
      <c r="O3313" s="70"/>
      <c r="P3313" s="135"/>
    </row>
    <row r="3314" spans="1:16" x14ac:dyDescent="0.2">
      <c r="A3314" s="374"/>
      <c r="B3314" s="358"/>
      <c r="C3314" s="383"/>
      <c r="D3314" s="360"/>
      <c r="E3314" s="360"/>
      <c r="F3314" s="361"/>
      <c r="G3314" s="360"/>
      <c r="H3314" s="360"/>
      <c r="I3314" s="364"/>
      <c r="J3314" s="363"/>
      <c r="K3314" s="364"/>
      <c r="L3314" s="363"/>
      <c r="M3314" s="382"/>
      <c r="N3314" s="70"/>
      <c r="O3314" s="70"/>
      <c r="P3314" s="135"/>
    </row>
    <row r="3315" spans="1:16" x14ac:dyDescent="0.2">
      <c r="A3315" s="374"/>
      <c r="B3315" s="358"/>
      <c r="C3315" s="383"/>
      <c r="D3315" s="360"/>
      <c r="E3315" s="360"/>
      <c r="F3315" s="361"/>
      <c r="G3315" s="360"/>
      <c r="H3315" s="360"/>
      <c r="I3315" s="364"/>
      <c r="J3315" s="363"/>
      <c r="K3315" s="364"/>
      <c r="L3315" s="363"/>
      <c r="M3315" s="382"/>
      <c r="N3315" s="70"/>
      <c r="O3315" s="70"/>
      <c r="P3315" s="135"/>
    </row>
    <row r="3316" spans="1:16" x14ac:dyDescent="0.2">
      <c r="A3316" s="374"/>
      <c r="B3316" s="358"/>
      <c r="C3316" s="383"/>
      <c r="D3316" s="360"/>
      <c r="E3316" s="360"/>
      <c r="F3316" s="361"/>
      <c r="G3316" s="360"/>
      <c r="H3316" s="360"/>
      <c r="I3316" s="364"/>
      <c r="J3316" s="363"/>
      <c r="K3316" s="364"/>
      <c r="L3316" s="363"/>
      <c r="M3316" s="382"/>
      <c r="N3316" s="70"/>
      <c r="O3316" s="70"/>
      <c r="P3316" s="135"/>
    </row>
    <row r="3317" spans="1:16" x14ac:dyDescent="0.2">
      <c r="A3317" s="374"/>
      <c r="B3317" s="358"/>
      <c r="C3317" s="383"/>
      <c r="D3317" s="360"/>
      <c r="E3317" s="360"/>
      <c r="F3317" s="361"/>
      <c r="G3317" s="360"/>
      <c r="H3317" s="360"/>
      <c r="I3317" s="364"/>
      <c r="J3317" s="363"/>
      <c r="K3317" s="364"/>
      <c r="L3317" s="363"/>
      <c r="M3317" s="382"/>
      <c r="N3317" s="70"/>
      <c r="O3317" s="70"/>
      <c r="P3317" s="135"/>
    </row>
    <row r="3318" spans="1:16" x14ac:dyDescent="0.2">
      <c r="A3318" s="374"/>
      <c r="B3318" s="358"/>
      <c r="C3318" s="383"/>
      <c r="D3318" s="360"/>
      <c r="E3318" s="360"/>
      <c r="F3318" s="361"/>
      <c r="G3318" s="360"/>
      <c r="H3318" s="360"/>
      <c r="I3318" s="364"/>
      <c r="J3318" s="363"/>
      <c r="K3318" s="364"/>
      <c r="L3318" s="363"/>
      <c r="M3318" s="382"/>
      <c r="N3318" s="70"/>
      <c r="O3318" s="70"/>
      <c r="P3318" s="135"/>
    </row>
    <row r="3319" spans="1:16" x14ac:dyDescent="0.2">
      <c r="A3319" s="374"/>
      <c r="B3319" s="358"/>
      <c r="C3319" s="383"/>
      <c r="D3319" s="360"/>
      <c r="E3319" s="360"/>
      <c r="F3319" s="361"/>
      <c r="G3319" s="360"/>
      <c r="H3319" s="360"/>
      <c r="I3319" s="364"/>
      <c r="J3319" s="363"/>
      <c r="K3319" s="364"/>
      <c r="L3319" s="363"/>
      <c r="M3319" s="382"/>
      <c r="N3319" s="70"/>
      <c r="O3319" s="70"/>
      <c r="P3319" s="135"/>
    </row>
    <row r="3320" spans="1:16" x14ac:dyDescent="0.2">
      <c r="A3320" s="374"/>
      <c r="B3320" s="358"/>
      <c r="C3320" s="383"/>
      <c r="D3320" s="360"/>
      <c r="E3320" s="360"/>
      <c r="F3320" s="361"/>
      <c r="G3320" s="360"/>
      <c r="H3320" s="360"/>
      <c r="I3320" s="364"/>
      <c r="J3320" s="363"/>
      <c r="K3320" s="364"/>
      <c r="L3320" s="363"/>
      <c r="M3320" s="382"/>
      <c r="N3320" s="70"/>
      <c r="O3320" s="70"/>
      <c r="P3320" s="135"/>
    </row>
    <row r="3321" spans="1:16" x14ac:dyDescent="0.2">
      <c r="A3321" s="374"/>
      <c r="B3321" s="358"/>
      <c r="C3321" s="383"/>
      <c r="D3321" s="360"/>
      <c r="E3321" s="360"/>
      <c r="F3321" s="361"/>
      <c r="G3321" s="360"/>
      <c r="H3321" s="360"/>
      <c r="I3321" s="364"/>
      <c r="J3321" s="363"/>
      <c r="K3321" s="364"/>
      <c r="L3321" s="363"/>
      <c r="M3321" s="382"/>
      <c r="N3321" s="70"/>
      <c r="O3321" s="70"/>
      <c r="P3321" s="135"/>
    </row>
    <row r="3322" spans="1:16" x14ac:dyDescent="0.2">
      <c r="A3322" s="374"/>
      <c r="B3322" s="358"/>
      <c r="C3322" s="383"/>
      <c r="D3322" s="360"/>
      <c r="E3322" s="360"/>
      <c r="F3322" s="361"/>
      <c r="G3322" s="360"/>
      <c r="H3322" s="360"/>
      <c r="I3322" s="364"/>
      <c r="J3322" s="363"/>
      <c r="K3322" s="364"/>
      <c r="L3322" s="363"/>
      <c r="M3322" s="382"/>
      <c r="N3322" s="70"/>
      <c r="O3322" s="70"/>
      <c r="P3322" s="135"/>
    </row>
    <row r="3323" spans="1:16" x14ac:dyDescent="0.2">
      <c r="A3323" s="374"/>
      <c r="B3323" s="358"/>
      <c r="C3323" s="383"/>
      <c r="D3323" s="360"/>
      <c r="E3323" s="360"/>
      <c r="F3323" s="361"/>
      <c r="G3323" s="360"/>
      <c r="H3323" s="360"/>
      <c r="I3323" s="364"/>
      <c r="J3323" s="363"/>
      <c r="K3323" s="364"/>
      <c r="L3323" s="363"/>
      <c r="M3323" s="382"/>
      <c r="N3323" s="70"/>
      <c r="O3323" s="70"/>
      <c r="P3323" s="135"/>
    </row>
    <row r="3324" spans="1:16" x14ac:dyDescent="0.2">
      <c r="A3324" s="374"/>
      <c r="B3324" s="358"/>
      <c r="C3324" s="383"/>
      <c r="D3324" s="360"/>
      <c r="E3324" s="360"/>
      <c r="F3324" s="361"/>
      <c r="G3324" s="360"/>
      <c r="H3324" s="360"/>
      <c r="I3324" s="364"/>
      <c r="J3324" s="363"/>
      <c r="K3324" s="364"/>
      <c r="L3324" s="363"/>
      <c r="M3324" s="382"/>
      <c r="N3324" s="70"/>
      <c r="O3324" s="70"/>
      <c r="P3324" s="135"/>
    </row>
    <row r="3325" spans="1:16" x14ac:dyDescent="0.2">
      <c r="A3325" s="374"/>
      <c r="B3325" s="358"/>
      <c r="C3325" s="383"/>
      <c r="D3325" s="360"/>
      <c r="E3325" s="360"/>
      <c r="F3325" s="361"/>
      <c r="G3325" s="360"/>
      <c r="H3325" s="360"/>
      <c r="I3325" s="364"/>
      <c r="J3325" s="363"/>
      <c r="K3325" s="364"/>
      <c r="L3325" s="363"/>
      <c r="M3325" s="382"/>
      <c r="N3325" s="70"/>
      <c r="O3325" s="70"/>
      <c r="P3325" s="135"/>
    </row>
    <row r="3326" spans="1:16" x14ac:dyDescent="0.2">
      <c r="A3326" s="374"/>
      <c r="B3326" s="358"/>
      <c r="C3326" s="383"/>
      <c r="D3326" s="360"/>
      <c r="E3326" s="360"/>
      <c r="F3326" s="361"/>
      <c r="G3326" s="360"/>
      <c r="H3326" s="360"/>
      <c r="I3326" s="364"/>
      <c r="J3326" s="363"/>
      <c r="K3326" s="364"/>
      <c r="L3326" s="363"/>
      <c r="M3326" s="382"/>
      <c r="N3326" s="70"/>
      <c r="O3326" s="70"/>
      <c r="P3326" s="135"/>
    </row>
    <row r="3327" spans="1:16" x14ac:dyDescent="0.2">
      <c r="A3327" s="374"/>
      <c r="B3327" s="358"/>
      <c r="C3327" s="383"/>
      <c r="D3327" s="360"/>
      <c r="E3327" s="360"/>
      <c r="F3327" s="361"/>
      <c r="G3327" s="360"/>
      <c r="H3327" s="360"/>
      <c r="I3327" s="364"/>
      <c r="J3327" s="363"/>
      <c r="K3327" s="364"/>
      <c r="L3327" s="363"/>
      <c r="M3327" s="382"/>
      <c r="N3327" s="70"/>
      <c r="O3327" s="70"/>
      <c r="P3327" s="135"/>
    </row>
    <row r="3328" spans="1:16" x14ac:dyDescent="0.2">
      <c r="A3328" s="374"/>
      <c r="B3328" s="358"/>
      <c r="C3328" s="383"/>
      <c r="D3328" s="360"/>
      <c r="E3328" s="360"/>
      <c r="F3328" s="361"/>
      <c r="G3328" s="360"/>
      <c r="H3328" s="360"/>
      <c r="I3328" s="364"/>
      <c r="J3328" s="363"/>
      <c r="K3328" s="364"/>
      <c r="L3328" s="363"/>
      <c r="M3328" s="382"/>
      <c r="N3328" s="70"/>
      <c r="O3328" s="70"/>
      <c r="P3328" s="135"/>
    </row>
    <row r="3329" spans="1:16" x14ac:dyDescent="0.2">
      <c r="A3329" s="374"/>
      <c r="B3329" s="358"/>
      <c r="C3329" s="383"/>
      <c r="D3329" s="360"/>
      <c r="E3329" s="360"/>
      <c r="F3329" s="361"/>
      <c r="G3329" s="360"/>
      <c r="H3329" s="360"/>
      <c r="I3329" s="364"/>
      <c r="J3329" s="363"/>
      <c r="K3329" s="364"/>
      <c r="L3329" s="363"/>
      <c r="M3329" s="382"/>
      <c r="N3329" s="70"/>
      <c r="O3329" s="70"/>
      <c r="P3329" s="135"/>
    </row>
    <row r="3330" spans="1:16" x14ac:dyDescent="0.2">
      <c r="A3330" s="374"/>
      <c r="B3330" s="358"/>
      <c r="C3330" s="383"/>
      <c r="D3330" s="360"/>
      <c r="E3330" s="360"/>
      <c r="F3330" s="361"/>
      <c r="G3330" s="360"/>
      <c r="H3330" s="360"/>
      <c r="I3330" s="364"/>
      <c r="J3330" s="363"/>
      <c r="K3330" s="364"/>
      <c r="L3330" s="363"/>
      <c r="M3330" s="382"/>
      <c r="N3330" s="70"/>
      <c r="O3330" s="70"/>
      <c r="P3330" s="135"/>
    </row>
    <row r="3331" spans="1:16" x14ac:dyDescent="0.2">
      <c r="A3331" s="374"/>
      <c r="B3331" s="358"/>
      <c r="C3331" s="383"/>
      <c r="D3331" s="360"/>
      <c r="E3331" s="360"/>
      <c r="F3331" s="361"/>
      <c r="G3331" s="360"/>
      <c r="H3331" s="360"/>
      <c r="I3331" s="364"/>
      <c r="J3331" s="363"/>
      <c r="K3331" s="364"/>
      <c r="L3331" s="363"/>
      <c r="M3331" s="382"/>
      <c r="N3331" s="70"/>
      <c r="O3331" s="70"/>
      <c r="P3331" s="135"/>
    </row>
    <row r="3332" spans="1:16" x14ac:dyDescent="0.2">
      <c r="A3332" s="374"/>
      <c r="B3332" s="358"/>
      <c r="C3332" s="383"/>
      <c r="D3332" s="360"/>
      <c r="E3332" s="360"/>
      <c r="F3332" s="361"/>
      <c r="G3332" s="360"/>
      <c r="H3332" s="360"/>
      <c r="I3332" s="364"/>
      <c r="J3332" s="363"/>
      <c r="K3332" s="364"/>
      <c r="L3332" s="363"/>
      <c r="M3332" s="382"/>
      <c r="N3332" s="70"/>
      <c r="O3332" s="70"/>
      <c r="P3332" s="135"/>
    </row>
    <row r="3333" spans="1:16" x14ac:dyDescent="0.2">
      <c r="A3333" s="374"/>
      <c r="B3333" s="358"/>
      <c r="C3333" s="383"/>
      <c r="D3333" s="360"/>
      <c r="E3333" s="360"/>
      <c r="F3333" s="361"/>
      <c r="G3333" s="360"/>
      <c r="H3333" s="360"/>
      <c r="I3333" s="364"/>
      <c r="J3333" s="363"/>
      <c r="K3333" s="364"/>
      <c r="L3333" s="363"/>
      <c r="M3333" s="382"/>
      <c r="N3333" s="70"/>
      <c r="O3333" s="70"/>
      <c r="P3333" s="135"/>
    </row>
    <row r="3334" spans="1:16" x14ac:dyDescent="0.2">
      <c r="A3334" s="374"/>
      <c r="B3334" s="358"/>
      <c r="C3334" s="383"/>
      <c r="D3334" s="360"/>
      <c r="E3334" s="360"/>
      <c r="F3334" s="361"/>
      <c r="G3334" s="360"/>
      <c r="H3334" s="360"/>
      <c r="I3334" s="364"/>
      <c r="J3334" s="363"/>
      <c r="K3334" s="364"/>
      <c r="L3334" s="363"/>
      <c r="M3334" s="382"/>
      <c r="N3334" s="70"/>
      <c r="O3334" s="70"/>
      <c r="P3334" s="135"/>
    </row>
    <row r="3335" spans="1:16" x14ac:dyDescent="0.2">
      <c r="A3335" s="374"/>
      <c r="B3335" s="358"/>
      <c r="C3335" s="383"/>
      <c r="D3335" s="360"/>
      <c r="E3335" s="360"/>
      <c r="F3335" s="361"/>
      <c r="G3335" s="360"/>
      <c r="H3335" s="360"/>
      <c r="I3335" s="364"/>
      <c r="J3335" s="363"/>
      <c r="K3335" s="364"/>
      <c r="L3335" s="363"/>
      <c r="M3335" s="382"/>
      <c r="N3335" s="70"/>
      <c r="O3335" s="70"/>
      <c r="P3335" s="135"/>
    </row>
    <row r="3336" spans="1:16" x14ac:dyDescent="0.2">
      <c r="A3336" s="374"/>
      <c r="B3336" s="358"/>
      <c r="C3336" s="383"/>
      <c r="D3336" s="360"/>
      <c r="E3336" s="360"/>
      <c r="F3336" s="361"/>
      <c r="G3336" s="360"/>
      <c r="H3336" s="360"/>
      <c r="I3336" s="364"/>
      <c r="J3336" s="363"/>
      <c r="K3336" s="364"/>
      <c r="L3336" s="363"/>
      <c r="M3336" s="382"/>
      <c r="N3336" s="70"/>
      <c r="O3336" s="70"/>
      <c r="P3336" s="135"/>
    </row>
    <row r="3337" spans="1:16" x14ac:dyDescent="0.2">
      <c r="A3337" s="374"/>
      <c r="B3337" s="358"/>
      <c r="C3337" s="383"/>
      <c r="D3337" s="360"/>
      <c r="E3337" s="360"/>
      <c r="F3337" s="361"/>
      <c r="G3337" s="360"/>
      <c r="H3337" s="360"/>
      <c r="I3337" s="364"/>
      <c r="J3337" s="363"/>
      <c r="K3337" s="364"/>
      <c r="L3337" s="363"/>
      <c r="M3337" s="382"/>
      <c r="N3337" s="70"/>
      <c r="O3337" s="70"/>
      <c r="P3337" s="135"/>
    </row>
    <row r="3338" spans="1:16" x14ac:dyDescent="0.2">
      <c r="A3338" s="374"/>
      <c r="B3338" s="358"/>
      <c r="C3338" s="383"/>
      <c r="D3338" s="360"/>
      <c r="E3338" s="360"/>
      <c r="F3338" s="361"/>
      <c r="G3338" s="360"/>
      <c r="H3338" s="360"/>
      <c r="I3338" s="364"/>
      <c r="J3338" s="363"/>
      <c r="K3338" s="364"/>
      <c r="L3338" s="363"/>
      <c r="M3338" s="382"/>
      <c r="N3338" s="70"/>
      <c r="O3338" s="70"/>
      <c r="P3338" s="135"/>
    </row>
    <row r="3339" spans="1:16" x14ac:dyDescent="0.2">
      <c r="A3339" s="374"/>
      <c r="B3339" s="358"/>
      <c r="C3339" s="383"/>
      <c r="D3339" s="360"/>
      <c r="E3339" s="360"/>
      <c r="F3339" s="361"/>
      <c r="G3339" s="360"/>
      <c r="H3339" s="360"/>
      <c r="I3339" s="364"/>
      <c r="J3339" s="363"/>
      <c r="K3339" s="364"/>
      <c r="L3339" s="363"/>
      <c r="M3339" s="382"/>
      <c r="N3339" s="70"/>
      <c r="O3339" s="70"/>
      <c r="P3339" s="135"/>
    </row>
    <row r="3340" spans="1:16" x14ac:dyDescent="0.2">
      <c r="A3340" s="374"/>
      <c r="B3340" s="358"/>
      <c r="C3340" s="383"/>
      <c r="D3340" s="360"/>
      <c r="E3340" s="360"/>
      <c r="F3340" s="361"/>
      <c r="G3340" s="360"/>
      <c r="H3340" s="360"/>
      <c r="I3340" s="364"/>
      <c r="J3340" s="363"/>
      <c r="K3340" s="364"/>
      <c r="L3340" s="363"/>
      <c r="M3340" s="382"/>
      <c r="N3340" s="70"/>
      <c r="O3340" s="70"/>
      <c r="P3340" s="135"/>
    </row>
    <row r="3341" spans="1:16" x14ac:dyDescent="0.2">
      <c r="A3341" s="374"/>
      <c r="B3341" s="358"/>
      <c r="C3341" s="383"/>
      <c r="D3341" s="360"/>
      <c r="E3341" s="360"/>
      <c r="F3341" s="361"/>
      <c r="G3341" s="360"/>
      <c r="H3341" s="360"/>
      <c r="I3341" s="364"/>
      <c r="J3341" s="363"/>
      <c r="K3341" s="364"/>
      <c r="L3341" s="363"/>
      <c r="M3341" s="382"/>
      <c r="N3341" s="70"/>
      <c r="O3341" s="70"/>
      <c r="P3341" s="135"/>
    </row>
    <row r="3342" spans="1:16" x14ac:dyDescent="0.2">
      <c r="A3342" s="374"/>
      <c r="B3342" s="358"/>
      <c r="C3342" s="383"/>
      <c r="D3342" s="360"/>
      <c r="E3342" s="360"/>
      <c r="F3342" s="361"/>
      <c r="G3342" s="360"/>
      <c r="H3342" s="360"/>
      <c r="I3342" s="364"/>
      <c r="J3342" s="363"/>
      <c r="K3342" s="364"/>
      <c r="L3342" s="363"/>
      <c r="M3342" s="382"/>
      <c r="N3342" s="70"/>
      <c r="O3342" s="70"/>
      <c r="P3342" s="135"/>
    </row>
    <row r="3343" spans="1:16" x14ac:dyDescent="0.2">
      <c r="A3343" s="374"/>
      <c r="B3343" s="358"/>
      <c r="C3343" s="383"/>
      <c r="D3343" s="360"/>
      <c r="E3343" s="360"/>
      <c r="F3343" s="361"/>
      <c r="G3343" s="360"/>
      <c r="H3343" s="360"/>
      <c r="I3343" s="364"/>
      <c r="J3343" s="363"/>
      <c r="K3343" s="364"/>
      <c r="L3343" s="363"/>
      <c r="M3343" s="382"/>
      <c r="N3343" s="70"/>
      <c r="O3343" s="70"/>
      <c r="P3343" s="135"/>
    </row>
    <row r="3344" spans="1:16" x14ac:dyDescent="0.2">
      <c r="A3344" s="374"/>
      <c r="B3344" s="358"/>
      <c r="C3344" s="383"/>
      <c r="D3344" s="360"/>
      <c r="E3344" s="360"/>
      <c r="F3344" s="361"/>
      <c r="G3344" s="360"/>
      <c r="H3344" s="360"/>
      <c r="I3344" s="364"/>
      <c r="J3344" s="363"/>
      <c r="K3344" s="364"/>
      <c r="L3344" s="363"/>
      <c r="M3344" s="382"/>
      <c r="N3344" s="70"/>
      <c r="O3344" s="70"/>
      <c r="P3344" s="135"/>
    </row>
    <row r="3345" spans="1:16" x14ac:dyDescent="0.2">
      <c r="A3345" s="374"/>
      <c r="B3345" s="358"/>
      <c r="C3345" s="383"/>
      <c r="D3345" s="360"/>
      <c r="E3345" s="360"/>
      <c r="F3345" s="361"/>
      <c r="G3345" s="360"/>
      <c r="H3345" s="360"/>
      <c r="I3345" s="364"/>
      <c r="J3345" s="363"/>
      <c r="K3345" s="364"/>
      <c r="L3345" s="363"/>
      <c r="M3345" s="382"/>
      <c r="N3345" s="70"/>
      <c r="O3345" s="70"/>
      <c r="P3345" s="135"/>
    </row>
    <row r="3346" spans="1:16" x14ac:dyDescent="0.2">
      <c r="A3346" s="374"/>
      <c r="B3346" s="358"/>
      <c r="C3346" s="383"/>
      <c r="D3346" s="360"/>
      <c r="E3346" s="360"/>
      <c r="F3346" s="361"/>
      <c r="G3346" s="360"/>
      <c r="H3346" s="360"/>
      <c r="I3346" s="364"/>
      <c r="J3346" s="363"/>
      <c r="K3346" s="364"/>
      <c r="L3346" s="363"/>
      <c r="M3346" s="382"/>
      <c r="N3346" s="70"/>
      <c r="O3346" s="70"/>
      <c r="P3346" s="135"/>
    </row>
    <row r="3347" spans="1:16" x14ac:dyDescent="0.2">
      <c r="A3347" s="374"/>
      <c r="B3347" s="358"/>
      <c r="C3347" s="383"/>
      <c r="D3347" s="360"/>
      <c r="E3347" s="360"/>
      <c r="F3347" s="361"/>
      <c r="G3347" s="360"/>
      <c r="H3347" s="360"/>
      <c r="I3347" s="364"/>
      <c r="J3347" s="363"/>
      <c r="K3347" s="364"/>
      <c r="L3347" s="363"/>
      <c r="M3347" s="382"/>
      <c r="N3347" s="70"/>
      <c r="O3347" s="70"/>
      <c r="P3347" s="135"/>
    </row>
    <row r="3348" spans="1:16" x14ac:dyDescent="0.2">
      <c r="A3348" s="374"/>
      <c r="B3348" s="358"/>
      <c r="C3348" s="383"/>
      <c r="D3348" s="360"/>
      <c r="E3348" s="360"/>
      <c r="F3348" s="361"/>
      <c r="G3348" s="360"/>
      <c r="H3348" s="360"/>
      <c r="I3348" s="364"/>
      <c r="J3348" s="363"/>
      <c r="K3348" s="364"/>
      <c r="L3348" s="363"/>
      <c r="M3348" s="382"/>
      <c r="N3348" s="70"/>
      <c r="O3348" s="70"/>
      <c r="P3348" s="135"/>
    </row>
    <row r="3349" spans="1:16" x14ac:dyDescent="0.2">
      <c r="A3349" s="374"/>
      <c r="B3349" s="358"/>
      <c r="C3349" s="383"/>
      <c r="D3349" s="360"/>
      <c r="E3349" s="360"/>
      <c r="F3349" s="361"/>
      <c r="G3349" s="360"/>
      <c r="H3349" s="360"/>
      <c r="I3349" s="364"/>
      <c r="J3349" s="363"/>
      <c r="K3349" s="364"/>
      <c r="L3349" s="363"/>
      <c r="M3349" s="382"/>
      <c r="N3349" s="70"/>
      <c r="O3349" s="70"/>
      <c r="P3349" s="135"/>
    </row>
    <row r="3350" spans="1:16" x14ac:dyDescent="0.2">
      <c r="A3350" s="374"/>
      <c r="B3350" s="358"/>
      <c r="C3350" s="383"/>
      <c r="D3350" s="360"/>
      <c r="E3350" s="360"/>
      <c r="F3350" s="361"/>
      <c r="G3350" s="360"/>
      <c r="H3350" s="360"/>
      <c r="I3350" s="364"/>
      <c r="J3350" s="363"/>
      <c r="K3350" s="364"/>
      <c r="L3350" s="363"/>
      <c r="M3350" s="382"/>
      <c r="N3350" s="70"/>
      <c r="O3350" s="70"/>
      <c r="P3350" s="135"/>
    </row>
    <row r="3351" spans="1:16" x14ac:dyDescent="0.2">
      <c r="A3351" s="374"/>
      <c r="B3351" s="358"/>
      <c r="C3351" s="383"/>
      <c r="D3351" s="360"/>
      <c r="E3351" s="360"/>
      <c r="F3351" s="361"/>
      <c r="G3351" s="360"/>
      <c r="H3351" s="360"/>
      <c r="I3351" s="364"/>
      <c r="J3351" s="363"/>
      <c r="K3351" s="364"/>
      <c r="L3351" s="363"/>
      <c r="M3351" s="382"/>
      <c r="N3351" s="70"/>
      <c r="O3351" s="70"/>
      <c r="P3351" s="135"/>
    </row>
    <row r="3352" spans="1:16" x14ac:dyDescent="0.2">
      <c r="A3352" s="374"/>
      <c r="B3352" s="358"/>
      <c r="C3352" s="383"/>
      <c r="D3352" s="360"/>
      <c r="E3352" s="360"/>
      <c r="F3352" s="361"/>
      <c r="G3352" s="360"/>
      <c r="H3352" s="360"/>
      <c r="I3352" s="364"/>
      <c r="J3352" s="363"/>
      <c r="K3352" s="364"/>
      <c r="L3352" s="363"/>
      <c r="M3352" s="382"/>
      <c r="N3352" s="70"/>
      <c r="O3352" s="70"/>
      <c r="P3352" s="135"/>
    </row>
    <row r="3353" spans="1:16" x14ac:dyDescent="0.2">
      <c r="A3353" s="374"/>
      <c r="B3353" s="358"/>
      <c r="C3353" s="383"/>
      <c r="D3353" s="360"/>
      <c r="E3353" s="360"/>
      <c r="F3353" s="361"/>
      <c r="G3353" s="360"/>
      <c r="H3353" s="360"/>
      <c r="I3353" s="364"/>
      <c r="J3353" s="363"/>
      <c r="K3353" s="364"/>
      <c r="L3353" s="363"/>
      <c r="M3353" s="382"/>
      <c r="N3353" s="70"/>
      <c r="O3353" s="70"/>
      <c r="P3353" s="135"/>
    </row>
    <row r="3354" spans="1:16" x14ac:dyDescent="0.2">
      <c r="A3354" s="374"/>
      <c r="B3354" s="358"/>
      <c r="C3354" s="383"/>
      <c r="D3354" s="360"/>
      <c r="E3354" s="360"/>
      <c r="F3354" s="361"/>
      <c r="G3354" s="360"/>
      <c r="H3354" s="360"/>
      <c r="I3354" s="364"/>
      <c r="J3354" s="363"/>
      <c r="K3354" s="364"/>
      <c r="L3354" s="363"/>
      <c r="M3354" s="382"/>
      <c r="N3354" s="70"/>
      <c r="O3354" s="70"/>
      <c r="P3354" s="135"/>
    </row>
    <row r="3355" spans="1:16" x14ac:dyDescent="0.2">
      <c r="A3355" s="374"/>
      <c r="B3355" s="358"/>
      <c r="C3355" s="383"/>
      <c r="D3355" s="360"/>
      <c r="E3355" s="360"/>
      <c r="F3355" s="361"/>
      <c r="G3355" s="360"/>
      <c r="H3355" s="360"/>
      <c r="I3355" s="364"/>
      <c r="J3355" s="363"/>
      <c r="K3355" s="364"/>
      <c r="L3355" s="363"/>
      <c r="M3355" s="382"/>
      <c r="N3355" s="70"/>
      <c r="O3355" s="70"/>
      <c r="P3355" s="135"/>
    </row>
    <row r="3356" spans="1:16" x14ac:dyDescent="0.2">
      <c r="A3356" s="374"/>
      <c r="B3356" s="358"/>
      <c r="C3356" s="383"/>
      <c r="D3356" s="360"/>
      <c r="E3356" s="360"/>
      <c r="F3356" s="361"/>
      <c r="G3356" s="360"/>
      <c r="H3356" s="360"/>
      <c r="I3356" s="364"/>
      <c r="J3356" s="363"/>
      <c r="K3356" s="364"/>
      <c r="L3356" s="363"/>
      <c r="M3356" s="382"/>
      <c r="N3356" s="70"/>
      <c r="O3356" s="70"/>
      <c r="P3356" s="135"/>
    </row>
    <row r="3357" spans="1:16" x14ac:dyDescent="0.2">
      <c r="A3357" s="374"/>
      <c r="B3357" s="358"/>
      <c r="C3357" s="383"/>
      <c r="D3357" s="360"/>
      <c r="E3357" s="360"/>
      <c r="F3357" s="361"/>
      <c r="G3357" s="360"/>
      <c r="H3357" s="360"/>
      <c r="I3357" s="364"/>
      <c r="J3357" s="363"/>
      <c r="K3357" s="364"/>
      <c r="L3357" s="363"/>
      <c r="M3357" s="382"/>
      <c r="N3357" s="70"/>
      <c r="O3357" s="70"/>
      <c r="P3357" s="135"/>
    </row>
    <row r="3358" spans="1:16" x14ac:dyDescent="0.2">
      <c r="A3358" s="374"/>
      <c r="B3358" s="358"/>
      <c r="C3358" s="383"/>
      <c r="D3358" s="360"/>
      <c r="E3358" s="360"/>
      <c r="F3358" s="361"/>
      <c r="G3358" s="360"/>
      <c r="H3358" s="360"/>
      <c r="I3358" s="364"/>
      <c r="J3358" s="363"/>
      <c r="K3358" s="364"/>
      <c r="L3358" s="363"/>
      <c r="M3358" s="382"/>
      <c r="N3358" s="70"/>
      <c r="O3358" s="70"/>
      <c r="P3358" s="135"/>
    </row>
    <row r="3359" spans="1:16" x14ac:dyDescent="0.2">
      <c r="A3359" s="374"/>
      <c r="B3359" s="358"/>
      <c r="C3359" s="383"/>
      <c r="D3359" s="360"/>
      <c r="E3359" s="360"/>
      <c r="F3359" s="361"/>
      <c r="G3359" s="360"/>
      <c r="H3359" s="360"/>
      <c r="I3359" s="364"/>
      <c r="J3359" s="363"/>
      <c r="K3359" s="364"/>
      <c r="L3359" s="363"/>
      <c r="M3359" s="382"/>
      <c r="N3359" s="70"/>
      <c r="O3359" s="70"/>
      <c r="P3359" s="135"/>
    </row>
    <row r="3360" spans="1:16" x14ac:dyDescent="0.2">
      <c r="A3360" s="374"/>
      <c r="B3360" s="358"/>
      <c r="C3360" s="383"/>
      <c r="D3360" s="360"/>
      <c r="E3360" s="360"/>
      <c r="F3360" s="361"/>
      <c r="G3360" s="360"/>
      <c r="H3360" s="360"/>
      <c r="I3360" s="364"/>
      <c r="J3360" s="363"/>
      <c r="K3360" s="364"/>
      <c r="L3360" s="363"/>
      <c r="M3360" s="382"/>
      <c r="N3360" s="70"/>
      <c r="O3360" s="70"/>
      <c r="P3360" s="135"/>
    </row>
    <row r="3361" spans="1:16" x14ac:dyDescent="0.2">
      <c r="A3361" s="374"/>
      <c r="B3361" s="358"/>
      <c r="C3361" s="383"/>
      <c r="D3361" s="360"/>
      <c r="E3361" s="360"/>
      <c r="F3361" s="361"/>
      <c r="G3361" s="360"/>
      <c r="H3361" s="360"/>
      <c r="I3361" s="364"/>
      <c r="J3361" s="363"/>
      <c r="K3361" s="364"/>
      <c r="L3361" s="363"/>
      <c r="M3361" s="382"/>
      <c r="N3361" s="70"/>
      <c r="O3361" s="70"/>
      <c r="P3361" s="135"/>
    </row>
    <row r="3362" spans="1:16" x14ac:dyDescent="0.2">
      <c r="A3362" s="374"/>
      <c r="B3362" s="358"/>
      <c r="C3362" s="383"/>
      <c r="D3362" s="360"/>
      <c r="E3362" s="360"/>
      <c r="F3362" s="361"/>
      <c r="G3362" s="360"/>
      <c r="H3362" s="360"/>
      <c r="I3362" s="364"/>
      <c r="J3362" s="363"/>
      <c r="K3362" s="364"/>
      <c r="L3362" s="363"/>
      <c r="M3362" s="382"/>
      <c r="N3362" s="70"/>
      <c r="O3362" s="70"/>
      <c r="P3362" s="135"/>
    </row>
    <row r="3363" spans="1:16" x14ac:dyDescent="0.2">
      <c r="A3363" s="374"/>
      <c r="B3363" s="358"/>
      <c r="C3363" s="383"/>
      <c r="D3363" s="360"/>
      <c r="E3363" s="360"/>
      <c r="F3363" s="361"/>
      <c r="G3363" s="360"/>
      <c r="H3363" s="360"/>
      <c r="I3363" s="364"/>
      <c r="J3363" s="363"/>
      <c r="K3363" s="364"/>
      <c r="L3363" s="363"/>
      <c r="M3363" s="382"/>
      <c r="N3363" s="70"/>
      <c r="O3363" s="70"/>
      <c r="P3363" s="135"/>
    </row>
    <row r="3364" spans="1:16" x14ac:dyDescent="0.2">
      <c r="A3364" s="374"/>
      <c r="B3364" s="358"/>
      <c r="C3364" s="383"/>
      <c r="D3364" s="360"/>
      <c r="E3364" s="360"/>
      <c r="F3364" s="361"/>
      <c r="G3364" s="360"/>
      <c r="H3364" s="360"/>
      <c r="I3364" s="364"/>
      <c r="J3364" s="363"/>
      <c r="K3364" s="364"/>
      <c r="L3364" s="363"/>
      <c r="M3364" s="382"/>
      <c r="N3364" s="70"/>
      <c r="O3364" s="70"/>
      <c r="P3364" s="135"/>
    </row>
    <row r="3365" spans="1:16" x14ac:dyDescent="0.2">
      <c r="A3365" s="374"/>
      <c r="B3365" s="358"/>
      <c r="C3365" s="383"/>
      <c r="D3365" s="360"/>
      <c r="E3365" s="360"/>
      <c r="F3365" s="361"/>
      <c r="G3365" s="360"/>
      <c r="H3365" s="360"/>
      <c r="I3365" s="364"/>
      <c r="J3365" s="363"/>
      <c r="K3365" s="364"/>
      <c r="L3365" s="363"/>
      <c r="M3365" s="382"/>
      <c r="N3365" s="70"/>
      <c r="O3365" s="70"/>
      <c r="P3365" s="135"/>
    </row>
    <row r="3366" spans="1:16" x14ac:dyDescent="0.2">
      <c r="A3366" s="374"/>
      <c r="B3366" s="358"/>
      <c r="C3366" s="383"/>
      <c r="D3366" s="360"/>
      <c r="E3366" s="360"/>
      <c r="F3366" s="361"/>
      <c r="G3366" s="360"/>
      <c r="H3366" s="360"/>
      <c r="I3366" s="364"/>
      <c r="J3366" s="363"/>
      <c r="K3366" s="364"/>
      <c r="L3366" s="363"/>
      <c r="M3366" s="382"/>
      <c r="N3366" s="70"/>
      <c r="O3366" s="70"/>
      <c r="P3366" s="135"/>
    </row>
    <row r="3367" spans="1:16" x14ac:dyDescent="0.2">
      <c r="A3367" s="374"/>
      <c r="B3367" s="358"/>
      <c r="C3367" s="383"/>
      <c r="D3367" s="360"/>
      <c r="E3367" s="360"/>
      <c r="F3367" s="361"/>
      <c r="G3367" s="360"/>
      <c r="H3367" s="360"/>
      <c r="I3367" s="364"/>
      <c r="J3367" s="363"/>
      <c r="K3367" s="364"/>
      <c r="L3367" s="363"/>
      <c r="M3367" s="382"/>
      <c r="N3367" s="70"/>
      <c r="O3367" s="70"/>
      <c r="P3367" s="135"/>
    </row>
    <row r="3368" spans="1:16" x14ac:dyDescent="0.2">
      <c r="A3368" s="374"/>
      <c r="B3368" s="358"/>
      <c r="C3368" s="383"/>
      <c r="D3368" s="360"/>
      <c r="E3368" s="360"/>
      <c r="F3368" s="361"/>
      <c r="G3368" s="360"/>
      <c r="H3368" s="360"/>
      <c r="I3368" s="364"/>
      <c r="J3368" s="363"/>
      <c r="K3368" s="364"/>
      <c r="L3368" s="363"/>
      <c r="M3368" s="382"/>
      <c r="N3368" s="70"/>
      <c r="O3368" s="70"/>
      <c r="P3368" s="135"/>
    </row>
    <row r="3369" spans="1:16" x14ac:dyDescent="0.2">
      <c r="A3369" s="374"/>
      <c r="B3369" s="358"/>
      <c r="C3369" s="383"/>
      <c r="D3369" s="360"/>
      <c r="E3369" s="360"/>
      <c r="F3369" s="361"/>
      <c r="G3369" s="360"/>
      <c r="H3369" s="360"/>
      <c r="I3369" s="364"/>
      <c r="J3369" s="363"/>
      <c r="K3369" s="364"/>
      <c r="L3369" s="363"/>
      <c r="M3369" s="382"/>
      <c r="N3369" s="70"/>
      <c r="O3369" s="70"/>
      <c r="P3369" s="135"/>
    </row>
    <row r="3370" spans="1:16" x14ac:dyDescent="0.2">
      <c r="A3370" s="374"/>
      <c r="B3370" s="358"/>
      <c r="C3370" s="383"/>
      <c r="D3370" s="360"/>
      <c r="E3370" s="360"/>
      <c r="F3370" s="361"/>
      <c r="G3370" s="360"/>
      <c r="H3370" s="360"/>
      <c r="I3370" s="364"/>
      <c r="J3370" s="363"/>
      <c r="K3370" s="364"/>
      <c r="L3370" s="363"/>
      <c r="M3370" s="382"/>
      <c r="N3370" s="70"/>
      <c r="O3370" s="70"/>
      <c r="P3370" s="135"/>
    </row>
    <row r="3371" spans="1:16" x14ac:dyDescent="0.2">
      <c r="A3371" s="374"/>
      <c r="B3371" s="358"/>
      <c r="C3371" s="383"/>
      <c r="D3371" s="360"/>
      <c r="E3371" s="360"/>
      <c r="F3371" s="361"/>
      <c r="G3371" s="360"/>
      <c r="H3371" s="360"/>
      <c r="I3371" s="364"/>
      <c r="J3371" s="363"/>
      <c r="K3371" s="364"/>
      <c r="L3371" s="363"/>
      <c r="M3371" s="382"/>
      <c r="N3371" s="70"/>
      <c r="O3371" s="70"/>
      <c r="P3371" s="135"/>
    </row>
    <row r="3372" spans="1:16" x14ac:dyDescent="0.2">
      <c r="A3372" s="374"/>
      <c r="B3372" s="358"/>
      <c r="C3372" s="383"/>
      <c r="D3372" s="360"/>
      <c r="E3372" s="360"/>
      <c r="F3372" s="361"/>
      <c r="G3372" s="360"/>
      <c r="H3372" s="360"/>
      <c r="I3372" s="364"/>
      <c r="J3372" s="363"/>
      <c r="K3372" s="364"/>
      <c r="L3372" s="363"/>
      <c r="M3372" s="382"/>
      <c r="N3372" s="70"/>
      <c r="O3372" s="70"/>
      <c r="P3372" s="135"/>
    </row>
    <row r="3373" spans="1:16" x14ac:dyDescent="0.2">
      <c r="A3373" s="374"/>
      <c r="B3373" s="358"/>
      <c r="C3373" s="383"/>
      <c r="D3373" s="360"/>
      <c r="E3373" s="360"/>
      <c r="F3373" s="361"/>
      <c r="G3373" s="360"/>
      <c r="H3373" s="360"/>
      <c r="I3373" s="364"/>
      <c r="J3373" s="363"/>
      <c r="K3373" s="364"/>
      <c r="L3373" s="363"/>
      <c r="M3373" s="382"/>
      <c r="N3373" s="70"/>
      <c r="O3373" s="70"/>
      <c r="P3373" s="135"/>
    </row>
    <row r="3374" spans="1:16" x14ac:dyDescent="0.2">
      <c r="A3374" s="374"/>
      <c r="B3374" s="358"/>
      <c r="C3374" s="383"/>
      <c r="D3374" s="360"/>
      <c r="E3374" s="360"/>
      <c r="F3374" s="361"/>
      <c r="G3374" s="360"/>
      <c r="H3374" s="360"/>
      <c r="I3374" s="364"/>
      <c r="J3374" s="363"/>
      <c r="K3374" s="364"/>
      <c r="L3374" s="363"/>
      <c r="M3374" s="382"/>
      <c r="N3374" s="70"/>
      <c r="O3374" s="70"/>
      <c r="P3374" s="135"/>
    </row>
    <row r="3375" spans="1:16" x14ac:dyDescent="0.2">
      <c r="A3375" s="374"/>
      <c r="B3375" s="358"/>
      <c r="C3375" s="383"/>
      <c r="D3375" s="360"/>
      <c r="E3375" s="360"/>
      <c r="F3375" s="361"/>
      <c r="G3375" s="360"/>
      <c r="H3375" s="360"/>
      <c r="I3375" s="364"/>
      <c r="J3375" s="363"/>
      <c r="K3375" s="364"/>
      <c r="L3375" s="363"/>
      <c r="M3375" s="382"/>
      <c r="N3375" s="70"/>
      <c r="O3375" s="70"/>
      <c r="P3375" s="135"/>
    </row>
    <row r="3376" spans="1:16" x14ac:dyDescent="0.2">
      <c r="A3376" s="374"/>
      <c r="B3376" s="358"/>
      <c r="C3376" s="383"/>
      <c r="D3376" s="360"/>
      <c r="E3376" s="360"/>
      <c r="F3376" s="361"/>
      <c r="G3376" s="360"/>
      <c r="H3376" s="360"/>
      <c r="I3376" s="364"/>
      <c r="J3376" s="363"/>
      <c r="K3376" s="364"/>
      <c r="L3376" s="363"/>
      <c r="M3376" s="382"/>
      <c r="N3376" s="70"/>
      <c r="O3376" s="70"/>
      <c r="P3376" s="135"/>
    </row>
    <row r="3377" spans="1:16" x14ac:dyDescent="0.2">
      <c r="A3377" s="374"/>
      <c r="B3377" s="358"/>
      <c r="C3377" s="383"/>
      <c r="D3377" s="360"/>
      <c r="E3377" s="360"/>
      <c r="F3377" s="361"/>
      <c r="G3377" s="360"/>
      <c r="H3377" s="360"/>
      <c r="I3377" s="364"/>
      <c r="J3377" s="363"/>
      <c r="K3377" s="364"/>
      <c r="L3377" s="363"/>
      <c r="M3377" s="382"/>
      <c r="N3377" s="70"/>
      <c r="O3377" s="70"/>
      <c r="P3377" s="135"/>
    </row>
    <row r="3378" spans="1:16" x14ac:dyDescent="0.2">
      <c r="A3378" s="374"/>
      <c r="B3378" s="358"/>
      <c r="C3378" s="383"/>
      <c r="D3378" s="360"/>
      <c r="E3378" s="360"/>
      <c r="F3378" s="361"/>
      <c r="G3378" s="360"/>
      <c r="H3378" s="360"/>
      <c r="I3378" s="364"/>
      <c r="J3378" s="363"/>
      <c r="K3378" s="364"/>
      <c r="L3378" s="363"/>
      <c r="M3378" s="382"/>
      <c r="N3378" s="70"/>
      <c r="O3378" s="70"/>
      <c r="P3378" s="135"/>
    </row>
    <row r="3379" spans="1:16" x14ac:dyDescent="0.2">
      <c r="A3379" s="374"/>
      <c r="B3379" s="358"/>
      <c r="C3379" s="383"/>
      <c r="D3379" s="360"/>
      <c r="E3379" s="360"/>
      <c r="F3379" s="361"/>
      <c r="G3379" s="360"/>
      <c r="H3379" s="360"/>
      <c r="I3379" s="364"/>
      <c r="J3379" s="363"/>
      <c r="K3379" s="364"/>
      <c r="L3379" s="363"/>
      <c r="M3379" s="382"/>
      <c r="N3379" s="70"/>
      <c r="O3379" s="70"/>
      <c r="P3379" s="135"/>
    </row>
    <row r="3380" spans="1:16" x14ac:dyDescent="0.2">
      <c r="A3380" s="374"/>
      <c r="B3380" s="358"/>
      <c r="C3380" s="383"/>
      <c r="D3380" s="360"/>
      <c r="E3380" s="360"/>
      <c r="F3380" s="361"/>
      <c r="G3380" s="360"/>
      <c r="H3380" s="360"/>
      <c r="I3380" s="364"/>
      <c r="J3380" s="363"/>
      <c r="K3380" s="364"/>
      <c r="L3380" s="363"/>
      <c r="M3380" s="382"/>
      <c r="N3380" s="70"/>
      <c r="O3380" s="70"/>
      <c r="P3380" s="135"/>
    </row>
    <row r="3381" spans="1:16" x14ac:dyDescent="0.2">
      <c r="A3381" s="374"/>
      <c r="B3381" s="358"/>
      <c r="C3381" s="383"/>
      <c r="D3381" s="360"/>
      <c r="E3381" s="360"/>
      <c r="F3381" s="361"/>
      <c r="G3381" s="360"/>
      <c r="H3381" s="360"/>
      <c r="I3381" s="364"/>
      <c r="J3381" s="363"/>
      <c r="K3381" s="364"/>
      <c r="L3381" s="363"/>
      <c r="M3381" s="382"/>
      <c r="N3381" s="70"/>
      <c r="O3381" s="70"/>
      <c r="P3381" s="135"/>
    </row>
    <row r="3382" spans="1:16" x14ac:dyDescent="0.2">
      <c r="A3382" s="374"/>
      <c r="B3382" s="358"/>
      <c r="C3382" s="383"/>
      <c r="D3382" s="360"/>
      <c r="E3382" s="360"/>
      <c r="F3382" s="361"/>
      <c r="G3382" s="360"/>
      <c r="H3382" s="360"/>
      <c r="I3382" s="364"/>
      <c r="J3382" s="363"/>
      <c r="K3382" s="364"/>
      <c r="L3382" s="363"/>
      <c r="M3382" s="382"/>
      <c r="N3382" s="70"/>
      <c r="O3382" s="70"/>
      <c r="P3382" s="135"/>
    </row>
    <row r="3383" spans="1:16" x14ac:dyDescent="0.2">
      <c r="A3383" s="374"/>
      <c r="B3383" s="358"/>
      <c r="C3383" s="383"/>
      <c r="D3383" s="360"/>
      <c r="E3383" s="360"/>
      <c r="F3383" s="361"/>
      <c r="G3383" s="360"/>
      <c r="H3383" s="360"/>
      <c r="I3383" s="364"/>
      <c r="J3383" s="363"/>
      <c r="K3383" s="364"/>
      <c r="L3383" s="363"/>
      <c r="M3383" s="382"/>
      <c r="N3383" s="70"/>
      <c r="O3383" s="70"/>
      <c r="P3383" s="135"/>
    </row>
    <row r="3384" spans="1:16" x14ac:dyDescent="0.2">
      <c r="A3384" s="374"/>
      <c r="B3384" s="358"/>
      <c r="C3384" s="383"/>
      <c r="D3384" s="360"/>
      <c r="E3384" s="360"/>
      <c r="F3384" s="361"/>
      <c r="G3384" s="360"/>
      <c r="H3384" s="360"/>
      <c r="I3384" s="364"/>
      <c r="J3384" s="363"/>
      <c r="K3384" s="364"/>
      <c r="L3384" s="363"/>
      <c r="M3384" s="382"/>
      <c r="N3384" s="70"/>
      <c r="O3384" s="70"/>
      <c r="P3384" s="135"/>
    </row>
    <row r="3385" spans="1:16" x14ac:dyDescent="0.2">
      <c r="A3385" s="374"/>
      <c r="B3385" s="358"/>
      <c r="C3385" s="383"/>
      <c r="D3385" s="360"/>
      <c r="E3385" s="360"/>
      <c r="F3385" s="361"/>
      <c r="G3385" s="360"/>
      <c r="H3385" s="360"/>
      <c r="I3385" s="364"/>
      <c r="J3385" s="363"/>
      <c r="K3385" s="364"/>
      <c r="L3385" s="363"/>
      <c r="M3385" s="382"/>
      <c r="N3385" s="70"/>
      <c r="O3385" s="70"/>
      <c r="P3385" s="135"/>
    </row>
    <row r="3386" spans="1:16" x14ac:dyDescent="0.2">
      <c r="A3386" s="374"/>
      <c r="B3386" s="358"/>
      <c r="C3386" s="383"/>
      <c r="D3386" s="360"/>
      <c r="E3386" s="360"/>
      <c r="F3386" s="361"/>
      <c r="G3386" s="360"/>
      <c r="H3386" s="360"/>
      <c r="I3386" s="364"/>
      <c r="J3386" s="363"/>
      <c r="K3386" s="364"/>
      <c r="L3386" s="363"/>
      <c r="M3386" s="382"/>
      <c r="N3386" s="70"/>
      <c r="O3386" s="70"/>
      <c r="P3386" s="135"/>
    </row>
    <row r="3387" spans="1:16" x14ac:dyDescent="0.2">
      <c r="A3387" s="374"/>
      <c r="B3387" s="358"/>
      <c r="C3387" s="383"/>
      <c r="D3387" s="360"/>
      <c r="E3387" s="360"/>
      <c r="F3387" s="361"/>
      <c r="G3387" s="360"/>
      <c r="H3387" s="360"/>
      <c r="I3387" s="364"/>
      <c r="J3387" s="363"/>
      <c r="K3387" s="364"/>
      <c r="L3387" s="363"/>
      <c r="M3387" s="382"/>
      <c r="N3387" s="70"/>
      <c r="O3387" s="70"/>
      <c r="P3387" s="135"/>
    </row>
    <row r="3388" spans="1:16" x14ac:dyDescent="0.2">
      <c r="A3388" s="374"/>
      <c r="B3388" s="358"/>
      <c r="C3388" s="383"/>
      <c r="D3388" s="360"/>
      <c r="E3388" s="360"/>
      <c r="F3388" s="361"/>
      <c r="G3388" s="360"/>
      <c r="H3388" s="360"/>
      <c r="I3388" s="364"/>
      <c r="J3388" s="363"/>
      <c r="K3388" s="364"/>
      <c r="L3388" s="363"/>
      <c r="M3388" s="382"/>
      <c r="N3388" s="70"/>
      <c r="O3388" s="70"/>
      <c r="P3388" s="135"/>
    </row>
    <row r="3389" spans="1:16" x14ac:dyDescent="0.2">
      <c r="A3389" s="374"/>
      <c r="B3389" s="358"/>
      <c r="C3389" s="383"/>
      <c r="D3389" s="360"/>
      <c r="E3389" s="360"/>
      <c r="F3389" s="361"/>
      <c r="G3389" s="360"/>
      <c r="H3389" s="360"/>
      <c r="I3389" s="364"/>
      <c r="J3389" s="363"/>
      <c r="K3389" s="364"/>
      <c r="L3389" s="363"/>
      <c r="M3389" s="382"/>
      <c r="N3389" s="70"/>
      <c r="O3389" s="70"/>
      <c r="P3389" s="135"/>
    </row>
    <row r="3390" spans="1:16" x14ac:dyDescent="0.2">
      <c r="A3390" s="374"/>
      <c r="B3390" s="358"/>
      <c r="C3390" s="383"/>
      <c r="D3390" s="360"/>
      <c r="E3390" s="360"/>
      <c r="F3390" s="361"/>
      <c r="G3390" s="360"/>
      <c r="H3390" s="360"/>
      <c r="I3390" s="364"/>
      <c r="J3390" s="363"/>
      <c r="K3390" s="364"/>
      <c r="L3390" s="363"/>
      <c r="M3390" s="382"/>
      <c r="N3390" s="70"/>
      <c r="O3390" s="70"/>
      <c r="P3390" s="135"/>
    </row>
    <row r="3391" spans="1:16" x14ac:dyDescent="0.2">
      <c r="A3391" s="374"/>
      <c r="B3391" s="358"/>
      <c r="C3391" s="383"/>
      <c r="D3391" s="360"/>
      <c r="E3391" s="360"/>
      <c r="F3391" s="361"/>
      <c r="G3391" s="360"/>
      <c r="H3391" s="360"/>
      <c r="I3391" s="364"/>
      <c r="J3391" s="363"/>
      <c r="K3391" s="364"/>
      <c r="L3391" s="363"/>
      <c r="M3391" s="382"/>
      <c r="N3391" s="70"/>
      <c r="O3391" s="70"/>
      <c r="P3391" s="135"/>
    </row>
    <row r="3392" spans="1:16" x14ac:dyDescent="0.2">
      <c r="A3392" s="374"/>
      <c r="B3392" s="358"/>
      <c r="C3392" s="383"/>
      <c r="D3392" s="360"/>
      <c r="E3392" s="360"/>
      <c r="F3392" s="361"/>
      <c r="G3392" s="360"/>
      <c r="H3392" s="360"/>
      <c r="I3392" s="364"/>
      <c r="J3392" s="363"/>
      <c r="K3392" s="364"/>
      <c r="L3392" s="363"/>
      <c r="M3392" s="382"/>
      <c r="N3392" s="70"/>
      <c r="O3392" s="70"/>
      <c r="P3392" s="135"/>
    </row>
    <row r="3393" spans="1:16" x14ac:dyDescent="0.2">
      <c r="A3393" s="374"/>
      <c r="B3393" s="358"/>
      <c r="C3393" s="383"/>
      <c r="D3393" s="360"/>
      <c r="E3393" s="360"/>
      <c r="F3393" s="361"/>
      <c r="G3393" s="360"/>
      <c r="H3393" s="360"/>
      <c r="I3393" s="364"/>
      <c r="J3393" s="363"/>
      <c r="K3393" s="364"/>
      <c r="L3393" s="363"/>
      <c r="M3393" s="382"/>
      <c r="N3393" s="70"/>
      <c r="O3393" s="70"/>
      <c r="P3393" s="135"/>
    </row>
    <row r="3394" spans="1:16" x14ac:dyDescent="0.2">
      <c r="A3394" s="374"/>
      <c r="B3394" s="358"/>
      <c r="C3394" s="383"/>
      <c r="D3394" s="360"/>
      <c r="E3394" s="360"/>
      <c r="F3394" s="361"/>
      <c r="G3394" s="360"/>
      <c r="H3394" s="360"/>
      <c r="I3394" s="364"/>
      <c r="J3394" s="363"/>
      <c r="K3394" s="364"/>
      <c r="L3394" s="363"/>
      <c r="M3394" s="382"/>
      <c r="N3394" s="70"/>
      <c r="O3394" s="70"/>
      <c r="P3394" s="135"/>
    </row>
    <row r="3395" spans="1:16" x14ac:dyDescent="0.2">
      <c r="A3395" s="374"/>
      <c r="B3395" s="358"/>
      <c r="C3395" s="383"/>
      <c r="D3395" s="360"/>
      <c r="E3395" s="360"/>
      <c r="F3395" s="361"/>
      <c r="G3395" s="360"/>
      <c r="H3395" s="360"/>
      <c r="I3395" s="364"/>
      <c r="J3395" s="363"/>
      <c r="K3395" s="364"/>
      <c r="L3395" s="363"/>
      <c r="M3395" s="382"/>
      <c r="N3395" s="70"/>
      <c r="O3395" s="70"/>
      <c r="P3395" s="135"/>
    </row>
    <row r="3396" spans="1:16" x14ac:dyDescent="0.2">
      <c r="A3396" s="374"/>
      <c r="B3396" s="358"/>
      <c r="C3396" s="383"/>
      <c r="D3396" s="360"/>
      <c r="E3396" s="360"/>
      <c r="F3396" s="361"/>
      <c r="G3396" s="360"/>
      <c r="H3396" s="360"/>
      <c r="I3396" s="364"/>
      <c r="J3396" s="363"/>
      <c r="K3396" s="364"/>
      <c r="L3396" s="363"/>
      <c r="M3396" s="382"/>
      <c r="N3396" s="70"/>
      <c r="O3396" s="70"/>
      <c r="P3396" s="135"/>
    </row>
    <row r="3397" spans="1:16" x14ac:dyDescent="0.2">
      <c r="A3397" s="374"/>
      <c r="B3397" s="358"/>
      <c r="C3397" s="383"/>
      <c r="D3397" s="360"/>
      <c r="E3397" s="360"/>
      <c r="F3397" s="361"/>
      <c r="G3397" s="360"/>
      <c r="H3397" s="360"/>
      <c r="I3397" s="364"/>
      <c r="J3397" s="363"/>
      <c r="K3397" s="364"/>
      <c r="L3397" s="363"/>
      <c r="M3397" s="382"/>
      <c r="N3397" s="70"/>
      <c r="O3397" s="70"/>
      <c r="P3397" s="135"/>
    </row>
    <row r="3398" spans="1:16" x14ac:dyDescent="0.2">
      <c r="A3398" s="374"/>
      <c r="B3398" s="358"/>
      <c r="C3398" s="383"/>
      <c r="D3398" s="360"/>
      <c r="E3398" s="360"/>
      <c r="F3398" s="361"/>
      <c r="G3398" s="360"/>
      <c r="H3398" s="360"/>
      <c r="I3398" s="364"/>
      <c r="J3398" s="363"/>
      <c r="K3398" s="364"/>
      <c r="L3398" s="363"/>
      <c r="M3398" s="382"/>
      <c r="N3398" s="70"/>
      <c r="O3398" s="70"/>
      <c r="P3398" s="135"/>
    </row>
    <row r="3399" spans="1:16" x14ac:dyDescent="0.2">
      <c r="A3399" s="374"/>
      <c r="B3399" s="358"/>
      <c r="C3399" s="383"/>
      <c r="D3399" s="360"/>
      <c r="E3399" s="360"/>
      <c r="F3399" s="361"/>
      <c r="G3399" s="360"/>
      <c r="H3399" s="360"/>
      <c r="I3399" s="364"/>
      <c r="J3399" s="363"/>
      <c r="K3399" s="364"/>
      <c r="L3399" s="363"/>
      <c r="M3399" s="382"/>
      <c r="N3399" s="70"/>
      <c r="O3399" s="70"/>
      <c r="P3399" s="135"/>
    </row>
    <row r="3400" spans="1:16" x14ac:dyDescent="0.2">
      <c r="A3400" s="374"/>
      <c r="B3400" s="358"/>
      <c r="C3400" s="383"/>
      <c r="D3400" s="360"/>
      <c r="E3400" s="360"/>
      <c r="F3400" s="361"/>
      <c r="G3400" s="360"/>
      <c r="H3400" s="360"/>
      <c r="I3400" s="364"/>
      <c r="J3400" s="363"/>
      <c r="K3400" s="364"/>
      <c r="L3400" s="363"/>
      <c r="M3400" s="382"/>
      <c r="N3400" s="70"/>
      <c r="O3400" s="70"/>
      <c r="P3400" s="135"/>
    </row>
    <row r="3401" spans="1:16" x14ac:dyDescent="0.2">
      <c r="A3401" s="374"/>
      <c r="B3401" s="358"/>
      <c r="C3401" s="383"/>
      <c r="D3401" s="360"/>
      <c r="E3401" s="360"/>
      <c r="F3401" s="361"/>
      <c r="G3401" s="360"/>
      <c r="H3401" s="360"/>
      <c r="I3401" s="364"/>
      <c r="J3401" s="363"/>
      <c r="K3401" s="364"/>
      <c r="L3401" s="363"/>
      <c r="M3401" s="382"/>
      <c r="N3401" s="70"/>
      <c r="O3401" s="70"/>
      <c r="P3401" s="135"/>
    </row>
    <row r="3402" spans="1:16" x14ac:dyDescent="0.2">
      <c r="A3402" s="374"/>
      <c r="B3402" s="358"/>
      <c r="C3402" s="383"/>
      <c r="D3402" s="360"/>
      <c r="E3402" s="360"/>
      <c r="F3402" s="361"/>
      <c r="G3402" s="360"/>
      <c r="H3402" s="360"/>
      <c r="I3402" s="364"/>
      <c r="J3402" s="363"/>
      <c r="K3402" s="364"/>
      <c r="L3402" s="363"/>
      <c r="M3402" s="382"/>
      <c r="N3402" s="70"/>
      <c r="O3402" s="70"/>
      <c r="P3402" s="135"/>
    </row>
    <row r="3403" spans="1:16" x14ac:dyDescent="0.2">
      <c r="A3403" s="374"/>
      <c r="B3403" s="358"/>
      <c r="C3403" s="383"/>
      <c r="D3403" s="360"/>
      <c r="E3403" s="360"/>
      <c r="F3403" s="361"/>
      <c r="G3403" s="360"/>
      <c r="H3403" s="360"/>
      <c r="I3403" s="364"/>
      <c r="J3403" s="363"/>
      <c r="K3403" s="364"/>
      <c r="L3403" s="363"/>
      <c r="M3403" s="382"/>
      <c r="N3403" s="70"/>
      <c r="O3403" s="70"/>
      <c r="P3403" s="135"/>
    </row>
    <row r="3404" spans="1:16" x14ac:dyDescent="0.2">
      <c r="A3404" s="374"/>
      <c r="B3404" s="358"/>
      <c r="C3404" s="383"/>
      <c r="D3404" s="360"/>
      <c r="E3404" s="360"/>
      <c r="F3404" s="361"/>
      <c r="G3404" s="360"/>
      <c r="H3404" s="360"/>
      <c r="I3404" s="364"/>
      <c r="J3404" s="363"/>
      <c r="K3404" s="364"/>
      <c r="L3404" s="363"/>
      <c r="M3404" s="382"/>
      <c r="N3404" s="70"/>
      <c r="O3404" s="70"/>
      <c r="P3404" s="135"/>
    </row>
    <row r="3405" spans="1:16" x14ac:dyDescent="0.2">
      <c r="A3405" s="374"/>
      <c r="B3405" s="358"/>
      <c r="C3405" s="383"/>
      <c r="D3405" s="360"/>
      <c r="E3405" s="360"/>
      <c r="F3405" s="361"/>
      <c r="G3405" s="360"/>
      <c r="H3405" s="360"/>
      <c r="I3405" s="364"/>
      <c r="J3405" s="363"/>
      <c r="K3405" s="364"/>
      <c r="L3405" s="363"/>
      <c r="M3405" s="382"/>
      <c r="N3405" s="70"/>
      <c r="O3405" s="70"/>
      <c r="P3405" s="135"/>
    </row>
    <row r="3406" spans="1:16" x14ac:dyDescent="0.2">
      <c r="A3406" s="374"/>
      <c r="B3406" s="358"/>
      <c r="C3406" s="383"/>
      <c r="D3406" s="360"/>
      <c r="E3406" s="360"/>
      <c r="F3406" s="361"/>
      <c r="G3406" s="360"/>
      <c r="H3406" s="360"/>
      <c r="I3406" s="364"/>
      <c r="J3406" s="363"/>
      <c r="K3406" s="364"/>
      <c r="L3406" s="363"/>
      <c r="M3406" s="382"/>
      <c r="N3406" s="70"/>
      <c r="O3406" s="70"/>
      <c r="P3406" s="135"/>
    </row>
    <row r="3407" spans="1:16" x14ac:dyDescent="0.2">
      <c r="A3407" s="374"/>
      <c r="B3407" s="358"/>
      <c r="C3407" s="383"/>
      <c r="D3407" s="360"/>
      <c r="E3407" s="360"/>
      <c r="F3407" s="361"/>
      <c r="G3407" s="360"/>
      <c r="H3407" s="360"/>
      <c r="I3407" s="364"/>
      <c r="J3407" s="363"/>
      <c r="K3407" s="364"/>
      <c r="L3407" s="363"/>
      <c r="M3407" s="382"/>
      <c r="N3407" s="70"/>
      <c r="O3407" s="70"/>
      <c r="P3407" s="135"/>
    </row>
    <row r="3408" spans="1:16" x14ac:dyDescent="0.2">
      <c r="A3408" s="374"/>
      <c r="B3408" s="358"/>
      <c r="C3408" s="383"/>
      <c r="D3408" s="360"/>
      <c r="E3408" s="360"/>
      <c r="F3408" s="361"/>
      <c r="G3408" s="360"/>
      <c r="H3408" s="360"/>
      <c r="I3408" s="364"/>
      <c r="J3408" s="363"/>
      <c r="K3408" s="364"/>
      <c r="L3408" s="363"/>
      <c r="M3408" s="382"/>
      <c r="N3408" s="70"/>
      <c r="O3408" s="70"/>
      <c r="P3408" s="135"/>
    </row>
    <row r="3409" spans="1:16" x14ac:dyDescent="0.2">
      <c r="A3409" s="374"/>
      <c r="B3409" s="358"/>
      <c r="C3409" s="383"/>
      <c r="D3409" s="360"/>
      <c r="E3409" s="360"/>
      <c r="F3409" s="361"/>
      <c r="G3409" s="360"/>
      <c r="H3409" s="360"/>
      <c r="I3409" s="364"/>
      <c r="J3409" s="363"/>
      <c r="K3409" s="364"/>
      <c r="L3409" s="363"/>
      <c r="M3409" s="382"/>
      <c r="N3409" s="70"/>
      <c r="O3409" s="70"/>
      <c r="P3409" s="135"/>
    </row>
    <row r="3410" spans="1:16" x14ac:dyDescent="0.2">
      <c r="A3410" s="374"/>
      <c r="B3410" s="358"/>
      <c r="C3410" s="383"/>
      <c r="D3410" s="360"/>
      <c r="E3410" s="360"/>
      <c r="F3410" s="361"/>
      <c r="G3410" s="360"/>
      <c r="H3410" s="360"/>
      <c r="I3410" s="364"/>
      <c r="J3410" s="363"/>
      <c r="K3410" s="364"/>
      <c r="L3410" s="363"/>
      <c r="M3410" s="382"/>
      <c r="N3410" s="70"/>
      <c r="O3410" s="70"/>
      <c r="P3410" s="135"/>
    </row>
    <row r="3411" spans="1:16" x14ac:dyDescent="0.2">
      <c r="A3411" s="374"/>
      <c r="B3411" s="358"/>
      <c r="C3411" s="383"/>
      <c r="D3411" s="360"/>
      <c r="E3411" s="360"/>
      <c r="F3411" s="361"/>
      <c r="G3411" s="360"/>
      <c r="H3411" s="360"/>
      <c r="I3411" s="364"/>
      <c r="J3411" s="363"/>
      <c r="K3411" s="364"/>
      <c r="L3411" s="363"/>
      <c r="M3411" s="382"/>
      <c r="N3411" s="70"/>
      <c r="O3411" s="70"/>
      <c r="P3411" s="135"/>
    </row>
    <row r="3412" spans="1:16" x14ac:dyDescent="0.2">
      <c r="A3412" s="374"/>
      <c r="B3412" s="358"/>
      <c r="C3412" s="383"/>
      <c r="D3412" s="360"/>
      <c r="E3412" s="360"/>
      <c r="F3412" s="361"/>
      <c r="G3412" s="360"/>
      <c r="H3412" s="360"/>
      <c r="I3412" s="364"/>
      <c r="J3412" s="363"/>
      <c r="K3412" s="364"/>
      <c r="L3412" s="363"/>
      <c r="M3412" s="382"/>
      <c r="N3412" s="70"/>
      <c r="O3412" s="70"/>
      <c r="P3412" s="135"/>
    </row>
    <row r="3413" spans="1:16" x14ac:dyDescent="0.2">
      <c r="A3413" s="374"/>
      <c r="B3413" s="358"/>
      <c r="C3413" s="383"/>
      <c r="D3413" s="360"/>
      <c r="E3413" s="360"/>
      <c r="F3413" s="361"/>
      <c r="G3413" s="360"/>
      <c r="H3413" s="360"/>
      <c r="I3413" s="364"/>
      <c r="J3413" s="363"/>
      <c r="K3413" s="364"/>
      <c r="L3413" s="363"/>
      <c r="M3413" s="382"/>
      <c r="N3413" s="70"/>
      <c r="O3413" s="70"/>
      <c r="P3413" s="135"/>
    </row>
    <row r="3414" spans="1:16" x14ac:dyDescent="0.2">
      <c r="A3414" s="374"/>
      <c r="B3414" s="358"/>
      <c r="C3414" s="383"/>
      <c r="D3414" s="360"/>
      <c r="E3414" s="360"/>
      <c r="F3414" s="361"/>
      <c r="G3414" s="360"/>
      <c r="H3414" s="360"/>
      <c r="I3414" s="364"/>
      <c r="J3414" s="363"/>
      <c r="K3414" s="364"/>
      <c r="L3414" s="363"/>
      <c r="M3414" s="382"/>
      <c r="N3414" s="70"/>
      <c r="O3414" s="70"/>
      <c r="P3414" s="135"/>
    </row>
    <row r="3415" spans="1:16" x14ac:dyDescent="0.2">
      <c r="A3415" s="374"/>
      <c r="B3415" s="358"/>
      <c r="C3415" s="383"/>
      <c r="D3415" s="360"/>
      <c r="E3415" s="360"/>
      <c r="F3415" s="361"/>
      <c r="G3415" s="360"/>
      <c r="H3415" s="360"/>
      <c r="I3415" s="364"/>
      <c r="J3415" s="363"/>
      <c r="K3415" s="364"/>
      <c r="L3415" s="363"/>
      <c r="M3415" s="382"/>
      <c r="N3415" s="70"/>
      <c r="O3415" s="70"/>
      <c r="P3415" s="135"/>
    </row>
    <row r="3416" spans="1:16" x14ac:dyDescent="0.2">
      <c r="A3416" s="374"/>
      <c r="B3416" s="358"/>
      <c r="C3416" s="383"/>
      <c r="D3416" s="360"/>
      <c r="E3416" s="360"/>
      <c r="F3416" s="361"/>
      <c r="G3416" s="360"/>
      <c r="H3416" s="360"/>
      <c r="I3416" s="364"/>
      <c r="J3416" s="363"/>
      <c r="K3416" s="364"/>
      <c r="L3416" s="363"/>
      <c r="M3416" s="382"/>
      <c r="N3416" s="70"/>
      <c r="O3416" s="70"/>
      <c r="P3416" s="135"/>
    </row>
    <row r="3417" spans="1:16" x14ac:dyDescent="0.2">
      <c r="A3417" s="374"/>
      <c r="B3417" s="358"/>
      <c r="C3417" s="383"/>
      <c r="D3417" s="360"/>
      <c r="E3417" s="360"/>
      <c r="F3417" s="361"/>
      <c r="G3417" s="360"/>
      <c r="H3417" s="360"/>
      <c r="I3417" s="364"/>
      <c r="J3417" s="363"/>
      <c r="K3417" s="364"/>
      <c r="L3417" s="363"/>
      <c r="M3417" s="382"/>
      <c r="N3417" s="70"/>
      <c r="O3417" s="70"/>
      <c r="P3417" s="135"/>
    </row>
    <row r="3418" spans="1:16" x14ac:dyDescent="0.2">
      <c r="A3418" s="374"/>
      <c r="B3418" s="358"/>
      <c r="C3418" s="383"/>
      <c r="D3418" s="360"/>
      <c r="E3418" s="360"/>
      <c r="F3418" s="361"/>
      <c r="G3418" s="360"/>
      <c r="H3418" s="360"/>
      <c r="I3418" s="364"/>
      <c r="J3418" s="363"/>
      <c r="K3418" s="364"/>
      <c r="L3418" s="363"/>
      <c r="M3418" s="382"/>
      <c r="N3418" s="70"/>
      <c r="O3418" s="70"/>
      <c r="P3418" s="135"/>
    </row>
    <row r="3419" spans="1:16" x14ac:dyDescent="0.2">
      <c r="A3419" s="374"/>
      <c r="B3419" s="358"/>
      <c r="C3419" s="383"/>
      <c r="D3419" s="360"/>
      <c r="E3419" s="360"/>
      <c r="F3419" s="361"/>
      <c r="G3419" s="360"/>
      <c r="H3419" s="360"/>
      <c r="I3419" s="364"/>
      <c r="J3419" s="363"/>
      <c r="K3419" s="364"/>
      <c r="L3419" s="363"/>
      <c r="M3419" s="382"/>
      <c r="N3419" s="70"/>
      <c r="O3419" s="70"/>
      <c r="P3419" s="135"/>
    </row>
    <row r="3420" spans="1:16" x14ac:dyDescent="0.2">
      <c r="A3420" s="374"/>
      <c r="B3420" s="358"/>
      <c r="C3420" s="383"/>
      <c r="D3420" s="360"/>
      <c r="E3420" s="360"/>
      <c r="F3420" s="361"/>
      <c r="G3420" s="360"/>
      <c r="H3420" s="360"/>
      <c r="I3420" s="364"/>
      <c r="J3420" s="363"/>
      <c r="K3420" s="364"/>
      <c r="L3420" s="363"/>
      <c r="M3420" s="382"/>
      <c r="N3420" s="70"/>
      <c r="O3420" s="70"/>
      <c r="P3420" s="135"/>
    </row>
    <row r="3421" spans="1:16" x14ac:dyDescent="0.2">
      <c r="A3421" s="374"/>
      <c r="B3421" s="358"/>
      <c r="C3421" s="383"/>
      <c r="D3421" s="360"/>
      <c r="E3421" s="360"/>
      <c r="F3421" s="361"/>
      <c r="G3421" s="360"/>
      <c r="H3421" s="360"/>
      <c r="I3421" s="364"/>
      <c r="J3421" s="363"/>
      <c r="K3421" s="364"/>
      <c r="L3421" s="363"/>
      <c r="M3421" s="382"/>
      <c r="N3421" s="70"/>
      <c r="O3421" s="70"/>
      <c r="P3421" s="135"/>
    </row>
    <row r="3422" spans="1:16" x14ac:dyDescent="0.2">
      <c r="A3422" s="374"/>
      <c r="B3422" s="358"/>
      <c r="C3422" s="383"/>
      <c r="D3422" s="360"/>
      <c r="E3422" s="360"/>
      <c r="F3422" s="361"/>
      <c r="G3422" s="360"/>
      <c r="H3422" s="360"/>
      <c r="I3422" s="364"/>
      <c r="J3422" s="363"/>
      <c r="K3422" s="364"/>
      <c r="L3422" s="363"/>
      <c r="M3422" s="382"/>
      <c r="N3422" s="70"/>
      <c r="O3422" s="70"/>
      <c r="P3422" s="135"/>
    </row>
    <row r="3423" spans="1:16" x14ac:dyDescent="0.2">
      <c r="A3423" s="374"/>
      <c r="B3423" s="358"/>
      <c r="C3423" s="383"/>
      <c r="D3423" s="360"/>
      <c r="E3423" s="360"/>
      <c r="F3423" s="361"/>
      <c r="G3423" s="360"/>
      <c r="H3423" s="360"/>
      <c r="I3423" s="364"/>
      <c r="J3423" s="363"/>
      <c r="K3423" s="364"/>
      <c r="L3423" s="363"/>
      <c r="M3423" s="382"/>
      <c r="N3423" s="70"/>
      <c r="O3423" s="70"/>
      <c r="P3423" s="135"/>
    </row>
    <row r="3424" spans="1:16" x14ac:dyDescent="0.2">
      <c r="A3424" s="374"/>
      <c r="B3424" s="358"/>
      <c r="C3424" s="383"/>
      <c r="D3424" s="360"/>
      <c r="E3424" s="360"/>
      <c r="F3424" s="361"/>
      <c r="G3424" s="360"/>
      <c r="H3424" s="360"/>
      <c r="I3424" s="364"/>
      <c r="J3424" s="363"/>
      <c r="K3424" s="364"/>
      <c r="L3424" s="363"/>
      <c r="M3424" s="382"/>
      <c r="N3424" s="70"/>
      <c r="O3424" s="70"/>
      <c r="P3424" s="135"/>
    </row>
    <row r="3425" spans="1:16" x14ac:dyDescent="0.2">
      <c r="A3425" s="374"/>
      <c r="B3425" s="358"/>
      <c r="C3425" s="383"/>
      <c r="D3425" s="360"/>
      <c r="E3425" s="360"/>
      <c r="F3425" s="361"/>
      <c r="G3425" s="360"/>
      <c r="H3425" s="360"/>
      <c r="I3425" s="364"/>
      <c r="J3425" s="363"/>
      <c r="K3425" s="364"/>
      <c r="L3425" s="363"/>
      <c r="M3425" s="382"/>
      <c r="N3425" s="70"/>
      <c r="O3425" s="70"/>
      <c r="P3425" s="135"/>
    </row>
    <row r="3426" spans="1:16" x14ac:dyDescent="0.2">
      <c r="A3426" s="374"/>
      <c r="B3426" s="358"/>
      <c r="C3426" s="383"/>
      <c r="D3426" s="360"/>
      <c r="E3426" s="360"/>
      <c r="F3426" s="361"/>
      <c r="G3426" s="360"/>
      <c r="H3426" s="360"/>
      <c r="I3426" s="364"/>
      <c r="J3426" s="363"/>
      <c r="K3426" s="364"/>
      <c r="L3426" s="363"/>
      <c r="M3426" s="382"/>
      <c r="N3426" s="70"/>
      <c r="O3426" s="70"/>
      <c r="P3426" s="135"/>
    </row>
    <row r="3427" spans="1:16" x14ac:dyDescent="0.2">
      <c r="A3427" s="374"/>
      <c r="B3427" s="358"/>
      <c r="C3427" s="383"/>
      <c r="D3427" s="360"/>
      <c r="E3427" s="360"/>
      <c r="F3427" s="361"/>
      <c r="G3427" s="360"/>
      <c r="H3427" s="360"/>
      <c r="I3427" s="364"/>
      <c r="J3427" s="363"/>
      <c r="K3427" s="364"/>
      <c r="L3427" s="363"/>
      <c r="M3427" s="382"/>
      <c r="N3427" s="70"/>
      <c r="O3427" s="70"/>
      <c r="P3427" s="135"/>
    </row>
    <row r="3428" spans="1:16" x14ac:dyDescent="0.2">
      <c r="A3428" s="374"/>
      <c r="B3428" s="358"/>
      <c r="C3428" s="383"/>
      <c r="D3428" s="360"/>
      <c r="E3428" s="360"/>
      <c r="F3428" s="361"/>
      <c r="G3428" s="360"/>
      <c r="H3428" s="360"/>
      <c r="I3428" s="364"/>
      <c r="J3428" s="363"/>
      <c r="K3428" s="364"/>
      <c r="L3428" s="363"/>
      <c r="M3428" s="382"/>
      <c r="N3428" s="70"/>
      <c r="O3428" s="70"/>
      <c r="P3428" s="135"/>
    </row>
    <row r="3429" spans="1:16" x14ac:dyDescent="0.2">
      <c r="A3429" s="374"/>
      <c r="B3429" s="358"/>
      <c r="C3429" s="383"/>
      <c r="D3429" s="360"/>
      <c r="E3429" s="360"/>
      <c r="F3429" s="361"/>
      <c r="G3429" s="360"/>
      <c r="H3429" s="360"/>
      <c r="I3429" s="364"/>
      <c r="J3429" s="363"/>
      <c r="K3429" s="364"/>
      <c r="L3429" s="363"/>
      <c r="M3429" s="382"/>
      <c r="N3429" s="70"/>
      <c r="O3429" s="70"/>
      <c r="P3429" s="135"/>
    </row>
    <row r="3430" spans="1:16" x14ac:dyDescent="0.2">
      <c r="A3430" s="374"/>
      <c r="B3430" s="358"/>
      <c r="C3430" s="383"/>
      <c r="D3430" s="360"/>
      <c r="E3430" s="360"/>
      <c r="F3430" s="361"/>
      <c r="G3430" s="360"/>
      <c r="H3430" s="360"/>
      <c r="I3430" s="364"/>
      <c r="J3430" s="363"/>
      <c r="K3430" s="364"/>
      <c r="L3430" s="363"/>
      <c r="M3430" s="382"/>
      <c r="N3430" s="70"/>
      <c r="O3430" s="70"/>
      <c r="P3430" s="135"/>
    </row>
    <row r="3431" spans="1:16" x14ac:dyDescent="0.2">
      <c r="A3431" s="374"/>
      <c r="B3431" s="358"/>
      <c r="C3431" s="383"/>
      <c r="D3431" s="360"/>
      <c r="E3431" s="360"/>
      <c r="F3431" s="361"/>
      <c r="G3431" s="360"/>
      <c r="H3431" s="360"/>
      <c r="I3431" s="364"/>
      <c r="J3431" s="363"/>
      <c r="K3431" s="364"/>
      <c r="L3431" s="363"/>
      <c r="M3431" s="382"/>
      <c r="N3431" s="70"/>
      <c r="O3431" s="70"/>
      <c r="P3431" s="135"/>
    </row>
    <row r="3432" spans="1:16" x14ac:dyDescent="0.2">
      <c r="A3432" s="374"/>
      <c r="B3432" s="358"/>
      <c r="C3432" s="383"/>
      <c r="D3432" s="360"/>
      <c r="E3432" s="360"/>
      <c r="F3432" s="361"/>
      <c r="G3432" s="360"/>
      <c r="H3432" s="360"/>
      <c r="I3432" s="364"/>
      <c r="J3432" s="363"/>
      <c r="K3432" s="364"/>
      <c r="L3432" s="363"/>
      <c r="M3432" s="382"/>
      <c r="N3432" s="70"/>
      <c r="O3432" s="70"/>
      <c r="P3432" s="135"/>
    </row>
    <row r="3433" spans="1:16" x14ac:dyDescent="0.2">
      <c r="A3433" s="374"/>
      <c r="B3433" s="358"/>
      <c r="C3433" s="383"/>
      <c r="D3433" s="360"/>
      <c r="E3433" s="360"/>
      <c r="F3433" s="361"/>
      <c r="G3433" s="360"/>
      <c r="H3433" s="360"/>
      <c r="I3433" s="364"/>
      <c r="J3433" s="363"/>
      <c r="K3433" s="364"/>
      <c r="L3433" s="363"/>
      <c r="M3433" s="382"/>
      <c r="N3433" s="70"/>
      <c r="O3433" s="70"/>
      <c r="P3433" s="135"/>
    </row>
    <row r="3434" spans="1:16" x14ac:dyDescent="0.2">
      <c r="A3434" s="374"/>
      <c r="B3434" s="358"/>
      <c r="C3434" s="383"/>
      <c r="D3434" s="360"/>
      <c r="E3434" s="360"/>
      <c r="F3434" s="361"/>
      <c r="G3434" s="360"/>
      <c r="H3434" s="360"/>
      <c r="I3434" s="364"/>
      <c r="J3434" s="363"/>
      <c r="K3434" s="364"/>
      <c r="L3434" s="363"/>
      <c r="M3434" s="382"/>
      <c r="N3434" s="70"/>
      <c r="O3434" s="70"/>
      <c r="P3434" s="135"/>
    </row>
    <row r="3435" spans="1:16" x14ac:dyDescent="0.2">
      <c r="A3435" s="374"/>
      <c r="B3435" s="358"/>
      <c r="C3435" s="383"/>
      <c r="D3435" s="360"/>
      <c r="E3435" s="360"/>
      <c r="F3435" s="361"/>
      <c r="G3435" s="360"/>
      <c r="H3435" s="360"/>
      <c r="I3435" s="364"/>
      <c r="J3435" s="363"/>
      <c r="K3435" s="364"/>
      <c r="L3435" s="363"/>
      <c r="M3435" s="382"/>
      <c r="N3435" s="70"/>
      <c r="O3435" s="70"/>
      <c r="P3435" s="135"/>
    </row>
    <row r="3436" spans="1:16" x14ac:dyDescent="0.2">
      <c r="A3436" s="374"/>
      <c r="B3436" s="358"/>
      <c r="C3436" s="383"/>
      <c r="D3436" s="360"/>
      <c r="E3436" s="360"/>
      <c r="F3436" s="361"/>
      <c r="G3436" s="360"/>
      <c r="H3436" s="360"/>
      <c r="I3436" s="364"/>
      <c r="J3436" s="363"/>
      <c r="K3436" s="364"/>
      <c r="L3436" s="363"/>
      <c r="M3436" s="382"/>
      <c r="N3436" s="70"/>
      <c r="O3436" s="70"/>
      <c r="P3436" s="135"/>
    </row>
    <row r="3437" spans="1:16" x14ac:dyDescent="0.2">
      <c r="A3437" s="374"/>
      <c r="B3437" s="358"/>
      <c r="C3437" s="383"/>
      <c r="D3437" s="360"/>
      <c r="E3437" s="360"/>
      <c r="F3437" s="361"/>
      <c r="G3437" s="360"/>
      <c r="H3437" s="360"/>
      <c r="I3437" s="364"/>
      <c r="J3437" s="363"/>
      <c r="K3437" s="364"/>
      <c r="L3437" s="363"/>
      <c r="M3437" s="382"/>
      <c r="N3437" s="70"/>
      <c r="O3437" s="70"/>
      <c r="P3437" s="135"/>
    </row>
    <row r="3438" spans="1:16" x14ac:dyDescent="0.2">
      <c r="A3438" s="374"/>
      <c r="B3438" s="358"/>
      <c r="C3438" s="383"/>
      <c r="D3438" s="360"/>
      <c r="E3438" s="360"/>
      <c r="F3438" s="361"/>
      <c r="G3438" s="360"/>
      <c r="H3438" s="360"/>
      <c r="I3438" s="364"/>
      <c r="J3438" s="363"/>
      <c r="K3438" s="364"/>
      <c r="L3438" s="363"/>
      <c r="M3438" s="382"/>
      <c r="N3438" s="70"/>
      <c r="O3438" s="70"/>
      <c r="P3438" s="135"/>
    </row>
    <row r="3439" spans="1:16" x14ac:dyDescent="0.2">
      <c r="A3439" s="374"/>
      <c r="B3439" s="358"/>
      <c r="C3439" s="383"/>
      <c r="D3439" s="360"/>
      <c r="E3439" s="360"/>
      <c r="F3439" s="361"/>
      <c r="G3439" s="360"/>
      <c r="H3439" s="360"/>
      <c r="I3439" s="364"/>
      <c r="J3439" s="363"/>
      <c r="K3439" s="364"/>
      <c r="L3439" s="363"/>
      <c r="M3439" s="382"/>
      <c r="N3439" s="70"/>
      <c r="O3439" s="70"/>
      <c r="P3439" s="135"/>
    </row>
    <row r="3440" spans="1:16" x14ac:dyDescent="0.2">
      <c r="A3440" s="374"/>
      <c r="B3440" s="358"/>
      <c r="C3440" s="383"/>
      <c r="D3440" s="360"/>
      <c r="E3440" s="360"/>
      <c r="F3440" s="361"/>
      <c r="G3440" s="360"/>
      <c r="H3440" s="360"/>
      <c r="I3440" s="364"/>
      <c r="J3440" s="363"/>
      <c r="K3440" s="364"/>
      <c r="L3440" s="363"/>
      <c r="M3440" s="382"/>
      <c r="N3440" s="70"/>
      <c r="O3440" s="70"/>
      <c r="P3440" s="135"/>
    </row>
    <row r="3441" spans="1:16" x14ac:dyDescent="0.2">
      <c r="A3441" s="374"/>
      <c r="B3441" s="358"/>
      <c r="C3441" s="383"/>
      <c r="D3441" s="360"/>
      <c r="E3441" s="360"/>
      <c r="F3441" s="361"/>
      <c r="G3441" s="360"/>
      <c r="H3441" s="360"/>
      <c r="I3441" s="364"/>
      <c r="J3441" s="363"/>
      <c r="K3441" s="364"/>
      <c r="L3441" s="363"/>
      <c r="M3441" s="382"/>
      <c r="N3441" s="70"/>
      <c r="O3441" s="70"/>
      <c r="P3441" s="135"/>
    </row>
    <row r="3442" spans="1:16" x14ac:dyDescent="0.2">
      <c r="A3442" s="374"/>
      <c r="B3442" s="358"/>
      <c r="C3442" s="383"/>
      <c r="D3442" s="360"/>
      <c r="E3442" s="360"/>
      <c r="F3442" s="361"/>
      <c r="G3442" s="360"/>
      <c r="H3442" s="360"/>
      <c r="I3442" s="364"/>
      <c r="J3442" s="363"/>
      <c r="K3442" s="364"/>
      <c r="L3442" s="363"/>
      <c r="M3442" s="382"/>
      <c r="N3442" s="70"/>
      <c r="O3442" s="70"/>
      <c r="P3442" s="135"/>
    </row>
    <row r="3443" spans="1:16" x14ac:dyDescent="0.2">
      <c r="A3443" s="374"/>
      <c r="B3443" s="358"/>
      <c r="C3443" s="383"/>
      <c r="D3443" s="360"/>
      <c r="E3443" s="360"/>
      <c r="F3443" s="361"/>
      <c r="G3443" s="360"/>
      <c r="H3443" s="360"/>
      <c r="I3443" s="364"/>
      <c r="J3443" s="363"/>
      <c r="K3443" s="364"/>
      <c r="L3443" s="363"/>
      <c r="M3443" s="382"/>
      <c r="N3443" s="70"/>
      <c r="O3443" s="70"/>
      <c r="P3443" s="135"/>
    </row>
    <row r="3444" spans="1:16" x14ac:dyDescent="0.2">
      <c r="A3444" s="374"/>
      <c r="B3444" s="358"/>
      <c r="C3444" s="383"/>
      <c r="D3444" s="360"/>
      <c r="E3444" s="360"/>
      <c r="F3444" s="361"/>
      <c r="G3444" s="360"/>
      <c r="H3444" s="360"/>
      <c r="I3444" s="364"/>
      <c r="J3444" s="363"/>
      <c r="K3444" s="364"/>
      <c r="L3444" s="363"/>
      <c r="M3444" s="382"/>
      <c r="N3444" s="70"/>
      <c r="O3444" s="70"/>
      <c r="P3444" s="135"/>
    </row>
    <row r="3445" spans="1:16" x14ac:dyDescent="0.2">
      <c r="A3445" s="374"/>
      <c r="B3445" s="358"/>
      <c r="C3445" s="383"/>
      <c r="D3445" s="360"/>
      <c r="E3445" s="360"/>
      <c r="F3445" s="361"/>
      <c r="G3445" s="360"/>
      <c r="H3445" s="360"/>
      <c r="I3445" s="364"/>
      <c r="J3445" s="363"/>
      <c r="K3445" s="364"/>
      <c r="L3445" s="363"/>
      <c r="M3445" s="382"/>
      <c r="N3445" s="70"/>
      <c r="O3445" s="70"/>
      <c r="P3445" s="135"/>
    </row>
    <row r="3446" spans="1:16" x14ac:dyDescent="0.2">
      <c r="A3446" s="374"/>
      <c r="B3446" s="358"/>
      <c r="C3446" s="383"/>
      <c r="D3446" s="360"/>
      <c r="E3446" s="360"/>
      <c r="F3446" s="361"/>
      <c r="G3446" s="360"/>
      <c r="H3446" s="360"/>
      <c r="I3446" s="364"/>
      <c r="J3446" s="363"/>
      <c r="K3446" s="364"/>
      <c r="L3446" s="363"/>
      <c r="M3446" s="382"/>
      <c r="N3446" s="70"/>
      <c r="O3446" s="70"/>
      <c r="P3446" s="135"/>
    </row>
    <row r="3447" spans="1:16" x14ac:dyDescent="0.2">
      <c r="A3447" s="374"/>
      <c r="B3447" s="358"/>
      <c r="C3447" s="383"/>
      <c r="D3447" s="360"/>
      <c r="E3447" s="360"/>
      <c r="F3447" s="361"/>
      <c r="G3447" s="360"/>
      <c r="H3447" s="360"/>
      <c r="I3447" s="364"/>
      <c r="J3447" s="363"/>
      <c r="K3447" s="364"/>
      <c r="L3447" s="363"/>
      <c r="M3447" s="382"/>
      <c r="N3447" s="70"/>
      <c r="O3447" s="70"/>
      <c r="P3447" s="135"/>
    </row>
    <row r="3448" spans="1:16" x14ac:dyDescent="0.2">
      <c r="A3448" s="374"/>
      <c r="B3448" s="358"/>
      <c r="C3448" s="383"/>
      <c r="D3448" s="360"/>
      <c r="E3448" s="360"/>
      <c r="F3448" s="361"/>
      <c r="G3448" s="360"/>
      <c r="H3448" s="360"/>
      <c r="I3448" s="364"/>
      <c r="J3448" s="363"/>
      <c r="K3448" s="364"/>
      <c r="L3448" s="363"/>
      <c r="M3448" s="382"/>
      <c r="N3448" s="70"/>
      <c r="O3448" s="70"/>
      <c r="P3448" s="135"/>
    </row>
    <row r="3449" spans="1:16" x14ac:dyDescent="0.2">
      <c r="A3449" s="374"/>
      <c r="B3449" s="358"/>
      <c r="C3449" s="383"/>
      <c r="D3449" s="360"/>
      <c r="E3449" s="360"/>
      <c r="F3449" s="361"/>
      <c r="G3449" s="360"/>
      <c r="H3449" s="360"/>
      <c r="I3449" s="364"/>
      <c r="J3449" s="363"/>
      <c r="K3449" s="364"/>
      <c r="L3449" s="363"/>
      <c r="M3449" s="382"/>
      <c r="N3449" s="70"/>
      <c r="O3449" s="70"/>
      <c r="P3449" s="135"/>
    </row>
    <row r="3450" spans="1:16" x14ac:dyDescent="0.2">
      <c r="A3450" s="374"/>
      <c r="B3450" s="358"/>
      <c r="C3450" s="383"/>
      <c r="D3450" s="360"/>
      <c r="E3450" s="360"/>
      <c r="F3450" s="361"/>
      <c r="G3450" s="360"/>
      <c r="H3450" s="360"/>
      <c r="I3450" s="364"/>
      <c r="J3450" s="363"/>
      <c r="K3450" s="364"/>
      <c r="L3450" s="363"/>
      <c r="M3450" s="382"/>
      <c r="N3450" s="70"/>
      <c r="O3450" s="70"/>
      <c r="P3450" s="135"/>
    </row>
    <row r="3451" spans="1:16" x14ac:dyDescent="0.2">
      <c r="A3451" s="374"/>
      <c r="B3451" s="358"/>
      <c r="C3451" s="383"/>
      <c r="D3451" s="360"/>
      <c r="E3451" s="360"/>
      <c r="F3451" s="361"/>
      <c r="G3451" s="360"/>
      <c r="H3451" s="360"/>
      <c r="I3451" s="364"/>
      <c r="J3451" s="363"/>
      <c r="K3451" s="364"/>
      <c r="L3451" s="363"/>
      <c r="M3451" s="382"/>
      <c r="N3451" s="70"/>
      <c r="O3451" s="70"/>
      <c r="P3451" s="135"/>
    </row>
    <row r="3452" spans="1:16" x14ac:dyDescent="0.2">
      <c r="A3452" s="374"/>
      <c r="B3452" s="358"/>
      <c r="C3452" s="383"/>
      <c r="D3452" s="360"/>
      <c r="E3452" s="360"/>
      <c r="F3452" s="361"/>
      <c r="G3452" s="360"/>
      <c r="H3452" s="360"/>
      <c r="I3452" s="364"/>
      <c r="J3452" s="363"/>
      <c r="K3452" s="364"/>
      <c r="L3452" s="363"/>
      <c r="M3452" s="382"/>
      <c r="N3452" s="70"/>
      <c r="O3452" s="70"/>
      <c r="P3452" s="135"/>
    </row>
    <row r="3453" spans="1:16" x14ac:dyDescent="0.2">
      <c r="A3453" s="374"/>
      <c r="B3453" s="358"/>
      <c r="C3453" s="383"/>
      <c r="D3453" s="360"/>
      <c r="E3453" s="360"/>
      <c r="F3453" s="361"/>
      <c r="G3453" s="360"/>
      <c r="H3453" s="360"/>
      <c r="I3453" s="364"/>
      <c r="J3453" s="363"/>
      <c r="K3453" s="364"/>
      <c r="L3453" s="363"/>
      <c r="M3453" s="382"/>
      <c r="N3453" s="70"/>
      <c r="O3453" s="70"/>
      <c r="P3453" s="135"/>
    </row>
    <row r="3454" spans="1:16" x14ac:dyDescent="0.2">
      <c r="A3454" s="374"/>
      <c r="B3454" s="358"/>
      <c r="C3454" s="383"/>
      <c r="D3454" s="360"/>
      <c r="E3454" s="360"/>
      <c r="F3454" s="361"/>
      <c r="G3454" s="360"/>
      <c r="H3454" s="360"/>
      <c r="I3454" s="364"/>
      <c r="J3454" s="363"/>
      <c r="K3454" s="364"/>
      <c r="L3454" s="363"/>
      <c r="M3454" s="382"/>
      <c r="N3454" s="70"/>
      <c r="O3454" s="70"/>
      <c r="P3454" s="135"/>
    </row>
    <row r="3455" spans="1:16" x14ac:dyDescent="0.2">
      <c r="A3455" s="374"/>
      <c r="B3455" s="358"/>
      <c r="C3455" s="383"/>
      <c r="D3455" s="360"/>
      <c r="E3455" s="360"/>
      <c r="F3455" s="361"/>
      <c r="G3455" s="360"/>
      <c r="H3455" s="360"/>
      <c r="I3455" s="364"/>
      <c r="J3455" s="363"/>
      <c r="K3455" s="364"/>
      <c r="L3455" s="363"/>
      <c r="M3455" s="382"/>
      <c r="N3455" s="70"/>
      <c r="O3455" s="70"/>
      <c r="P3455" s="135"/>
    </row>
    <row r="3456" spans="1:16" x14ac:dyDescent="0.2">
      <c r="A3456" s="374"/>
      <c r="B3456" s="358"/>
      <c r="C3456" s="383"/>
      <c r="D3456" s="360"/>
      <c r="E3456" s="360"/>
      <c r="F3456" s="361"/>
      <c r="G3456" s="360"/>
      <c r="H3456" s="360"/>
      <c r="I3456" s="364"/>
      <c r="J3456" s="363"/>
      <c r="K3456" s="364"/>
      <c r="L3456" s="363"/>
      <c r="M3456" s="382"/>
      <c r="N3456" s="70"/>
      <c r="O3456" s="70"/>
      <c r="P3456" s="135"/>
    </row>
    <row r="3457" spans="1:16" x14ac:dyDescent="0.2">
      <c r="A3457" s="374"/>
      <c r="B3457" s="358"/>
      <c r="C3457" s="383"/>
      <c r="D3457" s="360"/>
      <c r="E3457" s="360"/>
      <c r="F3457" s="361"/>
      <c r="G3457" s="360"/>
      <c r="H3457" s="360"/>
      <c r="I3457" s="364"/>
      <c r="J3457" s="363"/>
      <c r="K3457" s="364"/>
      <c r="L3457" s="363"/>
      <c r="M3457" s="382"/>
      <c r="N3457" s="70"/>
      <c r="O3457" s="70"/>
      <c r="P3457" s="135"/>
    </row>
    <row r="3458" spans="1:16" x14ac:dyDescent="0.2">
      <c r="A3458" s="374"/>
      <c r="B3458" s="358"/>
      <c r="C3458" s="383"/>
      <c r="D3458" s="360"/>
      <c r="E3458" s="360"/>
      <c r="F3458" s="361"/>
      <c r="G3458" s="360"/>
      <c r="H3458" s="360"/>
      <c r="I3458" s="364"/>
      <c r="J3458" s="363"/>
      <c r="K3458" s="364"/>
      <c r="L3458" s="363"/>
      <c r="M3458" s="382"/>
      <c r="N3458" s="70"/>
      <c r="O3458" s="70"/>
      <c r="P3458" s="135"/>
    </row>
    <row r="3459" spans="1:16" x14ac:dyDescent="0.2">
      <c r="A3459" s="374"/>
      <c r="B3459" s="358"/>
      <c r="C3459" s="383"/>
      <c r="D3459" s="360"/>
      <c r="E3459" s="360"/>
      <c r="F3459" s="361"/>
      <c r="G3459" s="360"/>
      <c r="H3459" s="360"/>
      <c r="I3459" s="364"/>
      <c r="J3459" s="363"/>
      <c r="K3459" s="364"/>
      <c r="L3459" s="363"/>
      <c r="M3459" s="382"/>
      <c r="N3459" s="70"/>
      <c r="O3459" s="70"/>
      <c r="P3459" s="135"/>
    </row>
    <row r="3460" spans="1:16" x14ac:dyDescent="0.2">
      <c r="A3460" s="374"/>
      <c r="B3460" s="358"/>
      <c r="C3460" s="383"/>
      <c r="D3460" s="360"/>
      <c r="E3460" s="360"/>
      <c r="F3460" s="361"/>
      <c r="G3460" s="360"/>
      <c r="H3460" s="360"/>
      <c r="I3460" s="364"/>
      <c r="J3460" s="363"/>
      <c r="K3460" s="364"/>
      <c r="L3460" s="363"/>
      <c r="M3460" s="382"/>
      <c r="N3460" s="70"/>
      <c r="O3460" s="70"/>
      <c r="P3460" s="135"/>
    </row>
    <row r="3461" spans="1:16" x14ac:dyDescent="0.2">
      <c r="A3461" s="374"/>
      <c r="B3461" s="358"/>
      <c r="C3461" s="383"/>
      <c r="D3461" s="360"/>
      <c r="E3461" s="360"/>
      <c r="F3461" s="361"/>
      <c r="G3461" s="360"/>
      <c r="H3461" s="360"/>
      <c r="I3461" s="364"/>
      <c r="J3461" s="363"/>
      <c r="K3461" s="364"/>
      <c r="L3461" s="363"/>
      <c r="M3461" s="382"/>
      <c r="N3461" s="70"/>
      <c r="O3461" s="70"/>
      <c r="P3461" s="135"/>
    </row>
    <row r="3462" spans="1:16" x14ac:dyDescent="0.2">
      <c r="A3462" s="374"/>
      <c r="B3462" s="358"/>
      <c r="C3462" s="383"/>
      <c r="D3462" s="360"/>
      <c r="E3462" s="360"/>
      <c r="F3462" s="361"/>
      <c r="G3462" s="360"/>
      <c r="H3462" s="360"/>
      <c r="I3462" s="364"/>
      <c r="J3462" s="363"/>
      <c r="K3462" s="364"/>
      <c r="L3462" s="363"/>
      <c r="M3462" s="382"/>
      <c r="N3462" s="70"/>
      <c r="O3462" s="70"/>
      <c r="P3462" s="135"/>
    </row>
    <row r="3463" spans="1:16" x14ac:dyDescent="0.2">
      <c r="A3463" s="374"/>
      <c r="B3463" s="358"/>
      <c r="C3463" s="383"/>
      <c r="D3463" s="360"/>
      <c r="E3463" s="360"/>
      <c r="F3463" s="361"/>
      <c r="G3463" s="360"/>
      <c r="H3463" s="360"/>
      <c r="I3463" s="364"/>
      <c r="J3463" s="363"/>
      <c r="K3463" s="364"/>
      <c r="L3463" s="363"/>
      <c r="M3463" s="382"/>
      <c r="N3463" s="70"/>
      <c r="O3463" s="70"/>
      <c r="P3463" s="135"/>
    </row>
    <row r="3464" spans="1:16" x14ac:dyDescent="0.2">
      <c r="A3464" s="374"/>
      <c r="B3464" s="358"/>
      <c r="C3464" s="383"/>
      <c r="D3464" s="360"/>
      <c r="E3464" s="360"/>
      <c r="F3464" s="361"/>
      <c r="G3464" s="360"/>
      <c r="H3464" s="360"/>
      <c r="I3464" s="364"/>
      <c r="J3464" s="363"/>
      <c r="K3464" s="364"/>
      <c r="L3464" s="363"/>
      <c r="M3464" s="382"/>
      <c r="N3464" s="70"/>
      <c r="O3464" s="70"/>
      <c r="P3464" s="135"/>
    </row>
    <row r="3465" spans="1:16" x14ac:dyDescent="0.2">
      <c r="A3465" s="374"/>
      <c r="B3465" s="358"/>
      <c r="C3465" s="383"/>
      <c r="D3465" s="360"/>
      <c r="E3465" s="360"/>
      <c r="F3465" s="361"/>
      <c r="G3465" s="360"/>
      <c r="H3465" s="360"/>
      <c r="I3465" s="364"/>
      <c r="J3465" s="363"/>
      <c r="K3465" s="364"/>
      <c r="L3465" s="363"/>
      <c r="M3465" s="382"/>
      <c r="N3465" s="70"/>
      <c r="O3465" s="70"/>
      <c r="P3465" s="135"/>
    </row>
    <row r="3466" spans="1:16" x14ac:dyDescent="0.2">
      <c r="A3466" s="374"/>
      <c r="B3466" s="358"/>
      <c r="C3466" s="383"/>
      <c r="D3466" s="360"/>
      <c r="E3466" s="360"/>
      <c r="F3466" s="361"/>
      <c r="G3466" s="360"/>
      <c r="H3466" s="360"/>
      <c r="I3466" s="364"/>
      <c r="J3466" s="363"/>
      <c r="K3466" s="364"/>
      <c r="L3466" s="363"/>
      <c r="M3466" s="382"/>
      <c r="N3466" s="70"/>
      <c r="O3466" s="70"/>
      <c r="P3466" s="135"/>
    </row>
    <row r="3467" spans="1:16" x14ac:dyDescent="0.2">
      <c r="A3467" s="374"/>
      <c r="B3467" s="358"/>
      <c r="C3467" s="383"/>
      <c r="D3467" s="360"/>
      <c r="E3467" s="360"/>
      <c r="F3467" s="361"/>
      <c r="G3467" s="360"/>
      <c r="H3467" s="360"/>
      <c r="I3467" s="364"/>
      <c r="J3467" s="363"/>
      <c r="K3467" s="364"/>
      <c r="L3467" s="363"/>
      <c r="M3467" s="382"/>
      <c r="N3467" s="70"/>
      <c r="O3467" s="70"/>
      <c r="P3467" s="135"/>
    </row>
    <row r="3468" spans="1:16" x14ac:dyDescent="0.2">
      <c r="A3468" s="374"/>
      <c r="B3468" s="358"/>
      <c r="C3468" s="383"/>
      <c r="D3468" s="360"/>
      <c r="E3468" s="360"/>
      <c r="F3468" s="361"/>
      <c r="G3468" s="360"/>
      <c r="H3468" s="360"/>
      <c r="I3468" s="364"/>
      <c r="J3468" s="363"/>
      <c r="K3468" s="364"/>
      <c r="L3468" s="363"/>
      <c r="M3468" s="382"/>
      <c r="N3468" s="70"/>
      <c r="O3468" s="70"/>
      <c r="P3468" s="135"/>
    </row>
    <row r="3469" spans="1:16" x14ac:dyDescent="0.2">
      <c r="A3469" s="374"/>
      <c r="B3469" s="358"/>
      <c r="C3469" s="383"/>
      <c r="D3469" s="360"/>
      <c r="E3469" s="360"/>
      <c r="F3469" s="361"/>
      <c r="G3469" s="360"/>
      <c r="H3469" s="360"/>
      <c r="I3469" s="364"/>
      <c r="J3469" s="363"/>
      <c r="K3469" s="364"/>
      <c r="L3469" s="363"/>
      <c r="M3469" s="382"/>
      <c r="N3469" s="70"/>
      <c r="O3469" s="70"/>
      <c r="P3469" s="135"/>
    </row>
    <row r="3470" spans="1:16" x14ac:dyDescent="0.2">
      <c r="A3470" s="374"/>
      <c r="B3470" s="358"/>
      <c r="C3470" s="383"/>
      <c r="D3470" s="360"/>
      <c r="E3470" s="360"/>
      <c r="F3470" s="361"/>
      <c r="G3470" s="360"/>
      <c r="H3470" s="360"/>
      <c r="I3470" s="364"/>
      <c r="J3470" s="363"/>
      <c r="K3470" s="364"/>
      <c r="L3470" s="363"/>
      <c r="M3470" s="382"/>
      <c r="N3470" s="70"/>
      <c r="O3470" s="70"/>
      <c r="P3470" s="135"/>
    </row>
    <row r="3471" spans="1:16" x14ac:dyDescent="0.2">
      <c r="A3471" s="374"/>
      <c r="B3471" s="358"/>
      <c r="C3471" s="383"/>
      <c r="D3471" s="360"/>
      <c r="E3471" s="360"/>
      <c r="F3471" s="361"/>
      <c r="G3471" s="360"/>
      <c r="H3471" s="360"/>
      <c r="I3471" s="364"/>
      <c r="J3471" s="363"/>
      <c r="K3471" s="364"/>
      <c r="L3471" s="363"/>
      <c r="M3471" s="382"/>
      <c r="N3471" s="70"/>
      <c r="O3471" s="70"/>
      <c r="P3471" s="135"/>
    </row>
    <row r="3472" spans="1:16" x14ac:dyDescent="0.2">
      <c r="A3472" s="374"/>
      <c r="B3472" s="358"/>
      <c r="C3472" s="383"/>
      <c r="D3472" s="360"/>
      <c r="E3472" s="360"/>
      <c r="F3472" s="361"/>
      <c r="G3472" s="360"/>
      <c r="H3472" s="360"/>
      <c r="I3472" s="364"/>
      <c r="J3472" s="363"/>
      <c r="K3472" s="364"/>
      <c r="L3472" s="363"/>
      <c r="M3472" s="382"/>
      <c r="N3472" s="70"/>
      <c r="O3472" s="70"/>
      <c r="P3472" s="135"/>
    </row>
    <row r="3473" spans="1:16" x14ac:dyDescent="0.2">
      <c r="A3473" s="374"/>
      <c r="B3473" s="358"/>
      <c r="C3473" s="383"/>
      <c r="D3473" s="360"/>
      <c r="E3473" s="360"/>
      <c r="F3473" s="361"/>
      <c r="G3473" s="360"/>
      <c r="H3473" s="360"/>
      <c r="I3473" s="364"/>
      <c r="J3473" s="363"/>
      <c r="K3473" s="364"/>
      <c r="L3473" s="363"/>
      <c r="M3473" s="382"/>
      <c r="N3473" s="70"/>
      <c r="O3473" s="70"/>
      <c r="P3473" s="135"/>
    </row>
    <row r="3474" spans="1:16" x14ac:dyDescent="0.2">
      <c r="A3474" s="374"/>
      <c r="B3474" s="358"/>
      <c r="C3474" s="383"/>
      <c r="D3474" s="360"/>
      <c r="E3474" s="360"/>
      <c r="F3474" s="361"/>
      <c r="G3474" s="360"/>
      <c r="H3474" s="360"/>
      <c r="I3474" s="364"/>
      <c r="J3474" s="363"/>
      <c r="K3474" s="364"/>
      <c r="L3474" s="363"/>
      <c r="M3474" s="382"/>
      <c r="N3474" s="70"/>
      <c r="O3474" s="70"/>
      <c r="P3474" s="135"/>
    </row>
    <row r="3475" spans="1:16" x14ac:dyDescent="0.2">
      <c r="A3475" s="374"/>
      <c r="B3475" s="358"/>
      <c r="C3475" s="383"/>
      <c r="D3475" s="360"/>
      <c r="E3475" s="360"/>
      <c r="F3475" s="361"/>
      <c r="G3475" s="360"/>
      <c r="H3475" s="360"/>
      <c r="I3475" s="364"/>
      <c r="J3475" s="363"/>
      <c r="K3475" s="364"/>
      <c r="L3475" s="363"/>
      <c r="M3475" s="382"/>
      <c r="N3475" s="70"/>
      <c r="O3475" s="70"/>
      <c r="P3475" s="135"/>
    </row>
    <row r="3476" spans="1:16" x14ac:dyDescent="0.2">
      <c r="A3476" s="374"/>
      <c r="B3476" s="358"/>
      <c r="C3476" s="383"/>
      <c r="D3476" s="360"/>
      <c r="E3476" s="360"/>
      <c r="F3476" s="361"/>
      <c r="G3476" s="360"/>
      <c r="H3476" s="360"/>
      <c r="I3476" s="364"/>
      <c r="J3476" s="363"/>
      <c r="K3476" s="364"/>
      <c r="L3476" s="363"/>
      <c r="M3476" s="382"/>
      <c r="N3476" s="70"/>
      <c r="O3476" s="70"/>
      <c r="P3476" s="135"/>
    </row>
    <row r="3477" spans="1:16" x14ac:dyDescent="0.2">
      <c r="A3477" s="374"/>
      <c r="B3477" s="358"/>
      <c r="C3477" s="383"/>
      <c r="D3477" s="360"/>
      <c r="E3477" s="360"/>
      <c r="F3477" s="361"/>
      <c r="G3477" s="360"/>
      <c r="H3477" s="360"/>
      <c r="I3477" s="364"/>
      <c r="J3477" s="363"/>
      <c r="K3477" s="364"/>
      <c r="L3477" s="363"/>
      <c r="M3477" s="382"/>
      <c r="N3477" s="70"/>
      <c r="O3477" s="70"/>
      <c r="P3477" s="135"/>
    </row>
    <row r="3478" spans="1:16" x14ac:dyDescent="0.2">
      <c r="A3478" s="374"/>
      <c r="B3478" s="358"/>
      <c r="C3478" s="383"/>
      <c r="D3478" s="360"/>
      <c r="E3478" s="360"/>
      <c r="F3478" s="361"/>
      <c r="G3478" s="360"/>
      <c r="H3478" s="360"/>
      <c r="I3478" s="364"/>
      <c r="J3478" s="363"/>
      <c r="K3478" s="364"/>
      <c r="L3478" s="363"/>
      <c r="M3478" s="382"/>
      <c r="N3478" s="70"/>
      <c r="O3478" s="70"/>
      <c r="P3478" s="135"/>
    </row>
    <row r="3479" spans="1:16" x14ac:dyDescent="0.2">
      <c r="A3479" s="374"/>
      <c r="B3479" s="358"/>
      <c r="C3479" s="383"/>
      <c r="D3479" s="360"/>
      <c r="E3479" s="360"/>
      <c r="F3479" s="361"/>
      <c r="G3479" s="360"/>
      <c r="H3479" s="360"/>
      <c r="I3479" s="364"/>
      <c r="J3479" s="363"/>
      <c r="K3479" s="364"/>
      <c r="L3479" s="363"/>
      <c r="M3479" s="382"/>
      <c r="N3479" s="70"/>
      <c r="O3479" s="70"/>
      <c r="P3479" s="135"/>
    </row>
    <row r="3480" spans="1:16" x14ac:dyDescent="0.2">
      <c r="A3480" s="374"/>
      <c r="B3480" s="358"/>
      <c r="C3480" s="383"/>
      <c r="D3480" s="360"/>
      <c r="E3480" s="360"/>
      <c r="F3480" s="361"/>
      <c r="G3480" s="360"/>
      <c r="H3480" s="360"/>
      <c r="I3480" s="364"/>
      <c r="J3480" s="363"/>
      <c r="K3480" s="364"/>
      <c r="L3480" s="363"/>
      <c r="M3480" s="382"/>
      <c r="N3480" s="70"/>
      <c r="O3480" s="70"/>
      <c r="P3480" s="135"/>
    </row>
    <row r="3481" spans="1:16" x14ac:dyDescent="0.2">
      <c r="A3481" s="374"/>
      <c r="B3481" s="358"/>
      <c r="C3481" s="383"/>
      <c r="D3481" s="360"/>
      <c r="E3481" s="360"/>
      <c r="F3481" s="361"/>
      <c r="G3481" s="360"/>
      <c r="H3481" s="360"/>
      <c r="I3481" s="364"/>
      <c r="J3481" s="363"/>
      <c r="K3481" s="364"/>
      <c r="L3481" s="363"/>
      <c r="M3481" s="382"/>
      <c r="N3481" s="70"/>
      <c r="O3481" s="70"/>
      <c r="P3481" s="135"/>
    </row>
    <row r="3482" spans="1:16" x14ac:dyDescent="0.2">
      <c r="A3482" s="374"/>
      <c r="B3482" s="358"/>
      <c r="C3482" s="383"/>
      <c r="D3482" s="360"/>
      <c r="E3482" s="360"/>
      <c r="F3482" s="361"/>
      <c r="G3482" s="360"/>
      <c r="H3482" s="360"/>
      <c r="I3482" s="364"/>
      <c r="J3482" s="363"/>
      <c r="K3482" s="364"/>
      <c r="L3482" s="363"/>
      <c r="M3482" s="382"/>
      <c r="N3482" s="70"/>
      <c r="O3482" s="70"/>
      <c r="P3482" s="135"/>
    </row>
    <row r="3483" spans="1:16" x14ac:dyDescent="0.2">
      <c r="A3483" s="374"/>
      <c r="B3483" s="358"/>
      <c r="C3483" s="383"/>
      <c r="D3483" s="360"/>
      <c r="E3483" s="360"/>
      <c r="F3483" s="361"/>
      <c r="G3483" s="360"/>
      <c r="H3483" s="360"/>
      <c r="I3483" s="364"/>
      <c r="J3483" s="363"/>
      <c r="K3483" s="364"/>
      <c r="L3483" s="363"/>
      <c r="M3483" s="382"/>
      <c r="N3483" s="70"/>
      <c r="O3483" s="70"/>
      <c r="P3483" s="135"/>
    </row>
    <row r="3484" spans="1:16" x14ac:dyDescent="0.2">
      <c r="A3484" s="374"/>
      <c r="B3484" s="358"/>
      <c r="C3484" s="383"/>
      <c r="D3484" s="360"/>
      <c r="E3484" s="360"/>
      <c r="F3484" s="361"/>
      <c r="G3484" s="360"/>
      <c r="H3484" s="360"/>
      <c r="I3484" s="364"/>
      <c r="J3484" s="363"/>
      <c r="K3484" s="364"/>
      <c r="L3484" s="363"/>
      <c r="M3484" s="382"/>
      <c r="N3484" s="70"/>
      <c r="O3484" s="70"/>
      <c r="P3484" s="135"/>
    </row>
    <row r="3485" spans="1:16" x14ac:dyDescent="0.2">
      <c r="A3485" s="374"/>
      <c r="B3485" s="358"/>
      <c r="C3485" s="383"/>
      <c r="D3485" s="360"/>
      <c r="E3485" s="360"/>
      <c r="F3485" s="361"/>
      <c r="G3485" s="360"/>
      <c r="H3485" s="360"/>
      <c r="I3485" s="364"/>
      <c r="J3485" s="363"/>
      <c r="K3485" s="364"/>
      <c r="L3485" s="363"/>
      <c r="M3485" s="382"/>
      <c r="N3485" s="70"/>
      <c r="O3485" s="70"/>
      <c r="P3485" s="135"/>
    </row>
    <row r="3486" spans="1:16" x14ac:dyDescent="0.2">
      <c r="A3486" s="374"/>
      <c r="B3486" s="358"/>
      <c r="C3486" s="383"/>
      <c r="D3486" s="360"/>
      <c r="E3486" s="360"/>
      <c r="F3486" s="361"/>
      <c r="G3486" s="360"/>
      <c r="H3486" s="360"/>
      <c r="I3486" s="364"/>
      <c r="J3486" s="363"/>
      <c r="K3486" s="364"/>
      <c r="L3486" s="363"/>
      <c r="M3486" s="382"/>
      <c r="N3486" s="70"/>
      <c r="O3486" s="70"/>
      <c r="P3486" s="135"/>
    </row>
    <row r="3487" spans="1:16" x14ac:dyDescent="0.2">
      <c r="A3487" s="374"/>
      <c r="B3487" s="358"/>
      <c r="C3487" s="383"/>
      <c r="D3487" s="360"/>
      <c r="E3487" s="360"/>
      <c r="F3487" s="361"/>
      <c r="G3487" s="360"/>
      <c r="H3487" s="360"/>
      <c r="I3487" s="364"/>
      <c r="J3487" s="363"/>
      <c r="K3487" s="364"/>
      <c r="L3487" s="363"/>
      <c r="M3487" s="382"/>
      <c r="N3487" s="70"/>
      <c r="O3487" s="70"/>
      <c r="P3487" s="135"/>
    </row>
    <row r="3488" spans="1:16" x14ac:dyDescent="0.2">
      <c r="A3488" s="374"/>
      <c r="B3488" s="358"/>
      <c r="C3488" s="383"/>
      <c r="D3488" s="360"/>
      <c r="E3488" s="360"/>
      <c r="F3488" s="361"/>
      <c r="G3488" s="360"/>
      <c r="H3488" s="360"/>
      <c r="I3488" s="364"/>
      <c r="J3488" s="363"/>
      <c r="K3488" s="364"/>
      <c r="L3488" s="363"/>
      <c r="M3488" s="382"/>
      <c r="N3488" s="70"/>
      <c r="O3488" s="70"/>
      <c r="P3488" s="135"/>
    </row>
    <row r="3489" spans="1:16" x14ac:dyDescent="0.2">
      <c r="A3489" s="374"/>
      <c r="B3489" s="358"/>
      <c r="C3489" s="383"/>
      <c r="D3489" s="360"/>
      <c r="E3489" s="360"/>
      <c r="F3489" s="361"/>
      <c r="G3489" s="360"/>
      <c r="H3489" s="360"/>
      <c r="I3489" s="364"/>
      <c r="J3489" s="363"/>
      <c r="K3489" s="364"/>
      <c r="L3489" s="363"/>
      <c r="M3489" s="382"/>
      <c r="N3489" s="70"/>
      <c r="O3489" s="70"/>
      <c r="P3489" s="135"/>
    </row>
    <row r="3490" spans="1:16" x14ac:dyDescent="0.2">
      <c r="A3490" s="374"/>
      <c r="B3490" s="358"/>
      <c r="C3490" s="383"/>
      <c r="D3490" s="360"/>
      <c r="E3490" s="360"/>
      <c r="F3490" s="361"/>
      <c r="G3490" s="360"/>
      <c r="H3490" s="360"/>
      <c r="I3490" s="364"/>
      <c r="J3490" s="363"/>
      <c r="K3490" s="364"/>
      <c r="L3490" s="363"/>
      <c r="M3490" s="382"/>
      <c r="N3490" s="70"/>
      <c r="O3490" s="70"/>
      <c r="P3490" s="135"/>
    </row>
    <row r="3491" spans="1:16" x14ac:dyDescent="0.2">
      <c r="A3491" s="374"/>
      <c r="B3491" s="358"/>
      <c r="C3491" s="383"/>
      <c r="D3491" s="360"/>
      <c r="E3491" s="360"/>
      <c r="F3491" s="361"/>
      <c r="G3491" s="360"/>
      <c r="H3491" s="360"/>
      <c r="I3491" s="364"/>
      <c r="J3491" s="363"/>
      <c r="K3491" s="364"/>
      <c r="L3491" s="363"/>
      <c r="M3491" s="382"/>
      <c r="N3491" s="70"/>
      <c r="O3491" s="70"/>
      <c r="P3491" s="135"/>
    </row>
    <row r="3492" spans="1:16" x14ac:dyDescent="0.2">
      <c r="A3492" s="374"/>
      <c r="B3492" s="358"/>
      <c r="C3492" s="383"/>
      <c r="D3492" s="360"/>
      <c r="E3492" s="360"/>
      <c r="F3492" s="361"/>
      <c r="G3492" s="360"/>
      <c r="H3492" s="360"/>
      <c r="I3492" s="364"/>
      <c r="J3492" s="363"/>
      <c r="K3492" s="364"/>
      <c r="L3492" s="363"/>
      <c r="M3492" s="382"/>
      <c r="N3492" s="70"/>
      <c r="O3492" s="70"/>
      <c r="P3492" s="135"/>
    </row>
    <row r="3493" spans="1:16" x14ac:dyDescent="0.2">
      <c r="A3493" s="374"/>
      <c r="B3493" s="358"/>
      <c r="C3493" s="383"/>
      <c r="D3493" s="360"/>
      <c r="E3493" s="360"/>
      <c r="F3493" s="361"/>
      <c r="G3493" s="360"/>
      <c r="H3493" s="360"/>
      <c r="I3493" s="364"/>
      <c r="J3493" s="363"/>
      <c r="K3493" s="364"/>
      <c r="L3493" s="363"/>
      <c r="M3493" s="382"/>
      <c r="N3493" s="70"/>
      <c r="O3493" s="70"/>
      <c r="P3493" s="135"/>
    </row>
    <row r="3494" spans="1:16" x14ac:dyDescent="0.2">
      <c r="A3494" s="374"/>
      <c r="B3494" s="358"/>
      <c r="C3494" s="383"/>
      <c r="D3494" s="360"/>
      <c r="E3494" s="360"/>
      <c r="F3494" s="361"/>
      <c r="G3494" s="360"/>
      <c r="H3494" s="360"/>
      <c r="I3494" s="364"/>
      <c r="J3494" s="363"/>
      <c r="K3494" s="364"/>
      <c r="L3494" s="363"/>
      <c r="M3494" s="382"/>
      <c r="N3494" s="70"/>
      <c r="O3494" s="70"/>
      <c r="P3494" s="135"/>
    </row>
    <row r="3495" spans="1:16" x14ac:dyDescent="0.2">
      <c r="A3495" s="374"/>
      <c r="B3495" s="358"/>
      <c r="C3495" s="383"/>
      <c r="D3495" s="360"/>
      <c r="E3495" s="360"/>
      <c r="F3495" s="361"/>
      <c r="G3495" s="360"/>
      <c r="H3495" s="360"/>
      <c r="I3495" s="364"/>
      <c r="J3495" s="363"/>
      <c r="K3495" s="364"/>
      <c r="L3495" s="363"/>
      <c r="M3495" s="382"/>
      <c r="N3495" s="70"/>
      <c r="O3495" s="70"/>
      <c r="P3495" s="135"/>
    </row>
    <row r="3496" spans="1:16" x14ac:dyDescent="0.2">
      <c r="A3496" s="374"/>
      <c r="B3496" s="358"/>
      <c r="C3496" s="383"/>
      <c r="D3496" s="360"/>
      <c r="E3496" s="360"/>
      <c r="F3496" s="361"/>
      <c r="G3496" s="360"/>
      <c r="H3496" s="360"/>
      <c r="I3496" s="364"/>
      <c r="J3496" s="363"/>
      <c r="K3496" s="364"/>
      <c r="L3496" s="363"/>
      <c r="M3496" s="382"/>
      <c r="N3496" s="70"/>
      <c r="O3496" s="70"/>
      <c r="P3496" s="135"/>
    </row>
    <row r="3497" spans="1:16" x14ac:dyDescent="0.2">
      <c r="A3497" s="374"/>
      <c r="B3497" s="358"/>
      <c r="C3497" s="383"/>
      <c r="D3497" s="360"/>
      <c r="E3497" s="360"/>
      <c r="F3497" s="361"/>
      <c r="G3497" s="360"/>
      <c r="H3497" s="360"/>
      <c r="I3497" s="364"/>
      <c r="J3497" s="363"/>
      <c r="K3497" s="364"/>
      <c r="L3497" s="363"/>
      <c r="M3497" s="382"/>
      <c r="N3497" s="70"/>
      <c r="O3497" s="70"/>
      <c r="P3497" s="135"/>
    </row>
    <row r="3498" spans="1:16" x14ac:dyDescent="0.2">
      <c r="A3498" s="374"/>
      <c r="B3498" s="358"/>
      <c r="C3498" s="383"/>
      <c r="D3498" s="360"/>
      <c r="E3498" s="360"/>
      <c r="F3498" s="361"/>
      <c r="G3498" s="360"/>
      <c r="H3498" s="360"/>
      <c r="I3498" s="364"/>
      <c r="J3498" s="363"/>
      <c r="K3498" s="364"/>
      <c r="L3498" s="363"/>
      <c r="M3498" s="382"/>
      <c r="N3498" s="70"/>
      <c r="O3498" s="70"/>
      <c r="P3498" s="135"/>
    </row>
    <row r="3499" spans="1:16" x14ac:dyDescent="0.2">
      <c r="A3499" s="374"/>
      <c r="B3499" s="358"/>
      <c r="C3499" s="383"/>
      <c r="D3499" s="360"/>
      <c r="E3499" s="360"/>
      <c r="F3499" s="361"/>
      <c r="G3499" s="360"/>
      <c r="H3499" s="360"/>
      <c r="I3499" s="364"/>
      <c r="J3499" s="363"/>
      <c r="K3499" s="364"/>
      <c r="L3499" s="363"/>
      <c r="M3499" s="382"/>
      <c r="N3499" s="70"/>
      <c r="O3499" s="70"/>
      <c r="P3499" s="135"/>
    </row>
    <row r="3500" spans="1:16" x14ac:dyDescent="0.2">
      <c r="A3500" s="374"/>
      <c r="B3500" s="358"/>
      <c r="C3500" s="383"/>
      <c r="D3500" s="360"/>
      <c r="E3500" s="360"/>
      <c r="F3500" s="361"/>
      <c r="G3500" s="360"/>
      <c r="H3500" s="360"/>
      <c r="I3500" s="364"/>
      <c r="J3500" s="363"/>
      <c r="K3500" s="364"/>
      <c r="L3500" s="363"/>
      <c r="M3500" s="382"/>
      <c r="N3500" s="70"/>
      <c r="O3500" s="70"/>
      <c r="P3500" s="135"/>
    </row>
    <row r="3501" spans="1:16" x14ac:dyDescent="0.2">
      <c r="A3501" s="374"/>
      <c r="B3501" s="358"/>
      <c r="C3501" s="383"/>
      <c r="D3501" s="360"/>
      <c r="E3501" s="360"/>
      <c r="F3501" s="361"/>
      <c r="G3501" s="360"/>
      <c r="H3501" s="360"/>
      <c r="I3501" s="364"/>
      <c r="J3501" s="363"/>
      <c r="K3501" s="364"/>
      <c r="L3501" s="363"/>
      <c r="M3501" s="382"/>
      <c r="N3501" s="70"/>
      <c r="O3501" s="70"/>
      <c r="P3501" s="135"/>
    </row>
    <row r="3502" spans="1:16" x14ac:dyDescent="0.2">
      <c r="A3502" s="374"/>
      <c r="B3502" s="358"/>
      <c r="C3502" s="383"/>
      <c r="D3502" s="360"/>
      <c r="E3502" s="360"/>
      <c r="F3502" s="361"/>
      <c r="G3502" s="360"/>
      <c r="H3502" s="360"/>
      <c r="I3502" s="364"/>
      <c r="J3502" s="363"/>
      <c r="K3502" s="364"/>
      <c r="L3502" s="363"/>
      <c r="M3502" s="382"/>
      <c r="N3502" s="70"/>
      <c r="O3502" s="70"/>
      <c r="P3502" s="135"/>
    </row>
    <row r="3503" spans="1:16" x14ac:dyDescent="0.2">
      <c r="A3503" s="374"/>
      <c r="B3503" s="358"/>
      <c r="C3503" s="383"/>
      <c r="D3503" s="360"/>
      <c r="E3503" s="360"/>
      <c r="F3503" s="361"/>
      <c r="G3503" s="360"/>
      <c r="H3503" s="360"/>
      <c r="I3503" s="364"/>
      <c r="J3503" s="363"/>
      <c r="K3503" s="364"/>
      <c r="L3503" s="363"/>
      <c r="M3503" s="382"/>
      <c r="N3503" s="70"/>
      <c r="O3503" s="70"/>
      <c r="P3503" s="135"/>
    </row>
    <row r="3504" spans="1:16" x14ac:dyDescent="0.2">
      <c r="A3504" s="374"/>
      <c r="B3504" s="358"/>
      <c r="C3504" s="383"/>
      <c r="D3504" s="360"/>
      <c r="E3504" s="360"/>
      <c r="F3504" s="361"/>
      <c r="G3504" s="360"/>
      <c r="H3504" s="360"/>
      <c r="I3504" s="364"/>
      <c r="J3504" s="363"/>
      <c r="K3504" s="364"/>
      <c r="L3504" s="363"/>
      <c r="M3504" s="382"/>
      <c r="N3504" s="70"/>
      <c r="O3504" s="70"/>
      <c r="P3504" s="135"/>
    </row>
    <row r="3505" spans="1:16" x14ac:dyDescent="0.2">
      <c r="A3505" s="374"/>
      <c r="B3505" s="358"/>
      <c r="C3505" s="383"/>
      <c r="D3505" s="360"/>
      <c r="E3505" s="360"/>
      <c r="F3505" s="361"/>
      <c r="G3505" s="360"/>
      <c r="H3505" s="360"/>
      <c r="I3505" s="364"/>
      <c r="J3505" s="363"/>
      <c r="K3505" s="364"/>
      <c r="L3505" s="363"/>
      <c r="M3505" s="382"/>
      <c r="N3505" s="70"/>
      <c r="O3505" s="70"/>
      <c r="P3505" s="135"/>
    </row>
    <row r="3506" spans="1:16" x14ac:dyDescent="0.2">
      <c r="A3506" s="374"/>
      <c r="B3506" s="358"/>
      <c r="C3506" s="383"/>
      <c r="D3506" s="360"/>
      <c r="E3506" s="360"/>
      <c r="F3506" s="361"/>
      <c r="G3506" s="360"/>
      <c r="H3506" s="360"/>
      <c r="I3506" s="364"/>
      <c r="J3506" s="363"/>
      <c r="K3506" s="364"/>
      <c r="L3506" s="363"/>
      <c r="M3506" s="382"/>
      <c r="N3506" s="70"/>
      <c r="O3506" s="70"/>
      <c r="P3506" s="135"/>
    </row>
    <row r="3507" spans="1:16" x14ac:dyDescent="0.2">
      <c r="A3507" s="374"/>
      <c r="B3507" s="358"/>
      <c r="C3507" s="383"/>
      <c r="D3507" s="360"/>
      <c r="E3507" s="360"/>
      <c r="F3507" s="361"/>
      <c r="G3507" s="360"/>
      <c r="H3507" s="360"/>
      <c r="I3507" s="364"/>
      <c r="J3507" s="363"/>
      <c r="K3507" s="364"/>
      <c r="L3507" s="363"/>
      <c r="M3507" s="382"/>
      <c r="N3507" s="70"/>
      <c r="O3507" s="70"/>
      <c r="P3507" s="135"/>
    </row>
    <row r="3508" spans="1:16" x14ac:dyDescent="0.2">
      <c r="A3508" s="374"/>
      <c r="B3508" s="358"/>
      <c r="C3508" s="383"/>
      <c r="D3508" s="360"/>
      <c r="E3508" s="360"/>
      <c r="F3508" s="361"/>
      <c r="G3508" s="360"/>
      <c r="H3508" s="360"/>
      <c r="I3508" s="364"/>
      <c r="J3508" s="363"/>
      <c r="K3508" s="364"/>
      <c r="L3508" s="363"/>
      <c r="M3508" s="382"/>
      <c r="N3508" s="70"/>
      <c r="O3508" s="70"/>
      <c r="P3508" s="135"/>
    </row>
    <row r="3509" spans="1:16" x14ac:dyDescent="0.2">
      <c r="A3509" s="374"/>
      <c r="B3509" s="358"/>
      <c r="C3509" s="383"/>
      <c r="D3509" s="360"/>
      <c r="E3509" s="360"/>
      <c r="F3509" s="361"/>
      <c r="G3509" s="360"/>
      <c r="H3509" s="360"/>
      <c r="I3509" s="364"/>
      <c r="J3509" s="363"/>
      <c r="K3509" s="364"/>
      <c r="L3509" s="363"/>
      <c r="M3509" s="382"/>
      <c r="N3509" s="70"/>
      <c r="O3509" s="70"/>
      <c r="P3509" s="135"/>
    </row>
    <row r="3510" spans="1:16" x14ac:dyDescent="0.2">
      <c r="A3510" s="374"/>
      <c r="B3510" s="358"/>
      <c r="C3510" s="383"/>
      <c r="D3510" s="360"/>
      <c r="E3510" s="360"/>
      <c r="F3510" s="361"/>
      <c r="G3510" s="360"/>
      <c r="H3510" s="360"/>
      <c r="I3510" s="364"/>
      <c r="J3510" s="363"/>
      <c r="K3510" s="364"/>
      <c r="L3510" s="363"/>
      <c r="M3510" s="382"/>
      <c r="N3510" s="70"/>
      <c r="O3510" s="70"/>
      <c r="P3510" s="135"/>
    </row>
    <row r="3511" spans="1:16" x14ac:dyDescent="0.2">
      <c r="A3511" s="374"/>
      <c r="B3511" s="358"/>
      <c r="C3511" s="383"/>
      <c r="D3511" s="360"/>
      <c r="E3511" s="360"/>
      <c r="F3511" s="361"/>
      <c r="G3511" s="360"/>
      <c r="H3511" s="360"/>
      <c r="I3511" s="364"/>
      <c r="J3511" s="363"/>
      <c r="K3511" s="364"/>
      <c r="L3511" s="363"/>
      <c r="M3511" s="382"/>
      <c r="N3511" s="70"/>
      <c r="O3511" s="70"/>
      <c r="P3511" s="135"/>
    </row>
    <row r="3512" spans="1:16" x14ac:dyDescent="0.2">
      <c r="A3512" s="374"/>
      <c r="B3512" s="358"/>
      <c r="C3512" s="383"/>
      <c r="D3512" s="360"/>
      <c r="E3512" s="360"/>
      <c r="F3512" s="361"/>
      <c r="G3512" s="360"/>
      <c r="H3512" s="360"/>
      <c r="I3512" s="364"/>
      <c r="J3512" s="363"/>
      <c r="K3512" s="364"/>
      <c r="L3512" s="363"/>
      <c r="M3512" s="382"/>
      <c r="N3512" s="70"/>
      <c r="O3512" s="70"/>
      <c r="P3512" s="135"/>
    </row>
    <row r="3513" spans="1:16" x14ac:dyDescent="0.2">
      <c r="A3513" s="374"/>
      <c r="B3513" s="358"/>
      <c r="C3513" s="383"/>
      <c r="D3513" s="360"/>
      <c r="E3513" s="360"/>
      <c r="F3513" s="361"/>
      <c r="G3513" s="360"/>
      <c r="H3513" s="360"/>
      <c r="I3513" s="364"/>
      <c r="J3513" s="363"/>
      <c r="K3513" s="364"/>
      <c r="L3513" s="363"/>
      <c r="M3513" s="382"/>
      <c r="N3513" s="70"/>
      <c r="O3513" s="70"/>
      <c r="P3513" s="135"/>
    </row>
    <row r="3514" spans="1:16" x14ac:dyDescent="0.2">
      <c r="A3514" s="374"/>
      <c r="B3514" s="358"/>
      <c r="C3514" s="383"/>
      <c r="D3514" s="360"/>
      <c r="E3514" s="360"/>
      <c r="F3514" s="361"/>
      <c r="G3514" s="360"/>
      <c r="H3514" s="360"/>
      <c r="I3514" s="364"/>
      <c r="J3514" s="363"/>
      <c r="K3514" s="364"/>
      <c r="L3514" s="363"/>
      <c r="M3514" s="382"/>
      <c r="N3514" s="70"/>
      <c r="O3514" s="70"/>
      <c r="P3514" s="135"/>
    </row>
    <row r="3515" spans="1:16" x14ac:dyDescent="0.2">
      <c r="A3515" s="374"/>
      <c r="B3515" s="358"/>
      <c r="C3515" s="383"/>
      <c r="D3515" s="360"/>
      <c r="E3515" s="360"/>
      <c r="F3515" s="361"/>
      <c r="G3515" s="360"/>
      <c r="H3515" s="360"/>
      <c r="I3515" s="364"/>
      <c r="J3515" s="363"/>
      <c r="K3515" s="364"/>
      <c r="L3515" s="363"/>
      <c r="M3515" s="382"/>
      <c r="N3515" s="70"/>
      <c r="O3515" s="70"/>
      <c r="P3515" s="135"/>
    </row>
    <row r="3516" spans="1:16" x14ac:dyDescent="0.2">
      <c r="A3516" s="374"/>
      <c r="B3516" s="358"/>
      <c r="C3516" s="383"/>
      <c r="D3516" s="360"/>
      <c r="E3516" s="360"/>
      <c r="F3516" s="361"/>
      <c r="G3516" s="360"/>
      <c r="H3516" s="360"/>
      <c r="I3516" s="364"/>
      <c r="J3516" s="363"/>
      <c r="K3516" s="364"/>
      <c r="L3516" s="363"/>
      <c r="M3516" s="382"/>
      <c r="N3516" s="70"/>
      <c r="O3516" s="70"/>
      <c r="P3516" s="135"/>
    </row>
    <row r="3517" spans="1:16" x14ac:dyDescent="0.2">
      <c r="A3517" s="374"/>
      <c r="B3517" s="358"/>
      <c r="C3517" s="383"/>
      <c r="D3517" s="360"/>
      <c r="E3517" s="360"/>
      <c r="F3517" s="361"/>
      <c r="G3517" s="360"/>
      <c r="H3517" s="360"/>
      <c r="I3517" s="364"/>
      <c r="J3517" s="363"/>
      <c r="K3517" s="364"/>
      <c r="L3517" s="363"/>
      <c r="M3517" s="382"/>
      <c r="N3517" s="70"/>
      <c r="O3517" s="70"/>
      <c r="P3517" s="135"/>
    </row>
    <row r="3518" spans="1:16" x14ac:dyDescent="0.2">
      <c r="A3518" s="374"/>
      <c r="B3518" s="358"/>
      <c r="C3518" s="383"/>
      <c r="D3518" s="360"/>
      <c r="E3518" s="360"/>
      <c r="F3518" s="361"/>
      <c r="G3518" s="360"/>
      <c r="H3518" s="360"/>
      <c r="I3518" s="364"/>
      <c r="J3518" s="363"/>
      <c r="K3518" s="364"/>
      <c r="L3518" s="363"/>
      <c r="M3518" s="382"/>
      <c r="N3518" s="70"/>
      <c r="O3518" s="70"/>
      <c r="P3518" s="135"/>
    </row>
    <row r="3519" spans="1:16" x14ac:dyDescent="0.2">
      <c r="A3519" s="374"/>
      <c r="B3519" s="358"/>
      <c r="C3519" s="383"/>
      <c r="D3519" s="360"/>
      <c r="E3519" s="360"/>
      <c r="F3519" s="361"/>
      <c r="G3519" s="360"/>
      <c r="H3519" s="360"/>
      <c r="I3519" s="364"/>
      <c r="J3519" s="363"/>
      <c r="K3519" s="364"/>
      <c r="L3519" s="363"/>
      <c r="M3519" s="382"/>
      <c r="N3519" s="70"/>
      <c r="O3519" s="70"/>
      <c r="P3519" s="135"/>
    </row>
    <row r="3520" spans="1:16" x14ac:dyDescent="0.2">
      <c r="A3520" s="374"/>
      <c r="B3520" s="358"/>
      <c r="C3520" s="383"/>
      <c r="D3520" s="360"/>
      <c r="E3520" s="360"/>
      <c r="F3520" s="361"/>
      <c r="G3520" s="360"/>
      <c r="H3520" s="360"/>
      <c r="I3520" s="364"/>
      <c r="J3520" s="363"/>
      <c r="K3520" s="364"/>
      <c r="L3520" s="363"/>
      <c r="M3520" s="382"/>
      <c r="N3520" s="70"/>
      <c r="O3520" s="70"/>
      <c r="P3520" s="135"/>
    </row>
    <row r="3521" spans="1:16" x14ac:dyDescent="0.2">
      <c r="A3521" s="374"/>
      <c r="B3521" s="358"/>
      <c r="C3521" s="383"/>
      <c r="D3521" s="360"/>
      <c r="E3521" s="360"/>
      <c r="F3521" s="361"/>
      <c r="G3521" s="360"/>
      <c r="H3521" s="360"/>
      <c r="I3521" s="364"/>
      <c r="J3521" s="363"/>
      <c r="K3521" s="364"/>
      <c r="L3521" s="363"/>
      <c r="M3521" s="382"/>
      <c r="N3521" s="70"/>
      <c r="O3521" s="70"/>
      <c r="P3521" s="135"/>
    </row>
    <row r="3522" spans="1:16" x14ac:dyDescent="0.2">
      <c r="A3522" s="374"/>
      <c r="B3522" s="358"/>
      <c r="C3522" s="383"/>
      <c r="D3522" s="360"/>
      <c r="E3522" s="360"/>
      <c r="F3522" s="361"/>
      <c r="G3522" s="360"/>
      <c r="H3522" s="360"/>
      <c r="I3522" s="364"/>
      <c r="J3522" s="363"/>
      <c r="K3522" s="364"/>
      <c r="L3522" s="363"/>
      <c r="M3522" s="382"/>
      <c r="N3522" s="70"/>
      <c r="O3522" s="70"/>
      <c r="P3522" s="135"/>
    </row>
    <row r="3523" spans="1:16" x14ac:dyDescent="0.2">
      <c r="A3523" s="374"/>
      <c r="B3523" s="358"/>
      <c r="C3523" s="383"/>
      <c r="D3523" s="360"/>
      <c r="E3523" s="360"/>
      <c r="F3523" s="361"/>
      <c r="G3523" s="360"/>
      <c r="H3523" s="360"/>
      <c r="I3523" s="364"/>
      <c r="J3523" s="363"/>
      <c r="K3523" s="364"/>
      <c r="L3523" s="363"/>
      <c r="M3523" s="382"/>
      <c r="N3523" s="70"/>
      <c r="O3523" s="70"/>
      <c r="P3523" s="135"/>
    </row>
    <row r="3524" spans="1:16" x14ac:dyDescent="0.2">
      <c r="A3524" s="374"/>
      <c r="B3524" s="358"/>
      <c r="C3524" s="383"/>
      <c r="D3524" s="360"/>
      <c r="E3524" s="360"/>
      <c r="F3524" s="361"/>
      <c r="G3524" s="360"/>
      <c r="H3524" s="360"/>
      <c r="I3524" s="364"/>
      <c r="J3524" s="363"/>
      <c r="K3524" s="364"/>
      <c r="L3524" s="363"/>
      <c r="M3524" s="382"/>
      <c r="N3524" s="70"/>
      <c r="O3524" s="70"/>
      <c r="P3524" s="135"/>
    </row>
    <row r="3525" spans="1:16" x14ac:dyDescent="0.2">
      <c r="A3525" s="374"/>
      <c r="B3525" s="358"/>
      <c r="C3525" s="383"/>
      <c r="D3525" s="360"/>
      <c r="E3525" s="360"/>
      <c r="F3525" s="361"/>
      <c r="G3525" s="360"/>
      <c r="H3525" s="360"/>
      <c r="I3525" s="364"/>
      <c r="J3525" s="363"/>
      <c r="K3525" s="364"/>
      <c r="L3525" s="363"/>
      <c r="M3525" s="382"/>
      <c r="N3525" s="70"/>
      <c r="O3525" s="70"/>
      <c r="P3525" s="135"/>
    </row>
    <row r="3526" spans="1:16" x14ac:dyDescent="0.2">
      <c r="A3526" s="374"/>
      <c r="B3526" s="358"/>
      <c r="C3526" s="383"/>
      <c r="D3526" s="360"/>
      <c r="E3526" s="360"/>
      <c r="F3526" s="361"/>
      <c r="G3526" s="360"/>
      <c r="H3526" s="360"/>
      <c r="I3526" s="364"/>
      <c r="J3526" s="363"/>
      <c r="K3526" s="364"/>
      <c r="L3526" s="363"/>
      <c r="M3526" s="382"/>
      <c r="N3526" s="70"/>
      <c r="O3526" s="70"/>
      <c r="P3526" s="135"/>
    </row>
    <row r="3527" spans="1:16" x14ac:dyDescent="0.2">
      <c r="A3527" s="374"/>
      <c r="B3527" s="358"/>
      <c r="C3527" s="383"/>
      <c r="D3527" s="360"/>
      <c r="E3527" s="360"/>
      <c r="F3527" s="361"/>
      <c r="G3527" s="360"/>
      <c r="H3527" s="360"/>
      <c r="I3527" s="364"/>
      <c r="J3527" s="363"/>
      <c r="K3527" s="364"/>
      <c r="L3527" s="363"/>
      <c r="M3527" s="382"/>
      <c r="N3527" s="70"/>
      <c r="O3527" s="70"/>
      <c r="P3527" s="135"/>
    </row>
    <row r="3528" spans="1:16" x14ac:dyDescent="0.2">
      <c r="A3528" s="374"/>
      <c r="B3528" s="358"/>
      <c r="C3528" s="383"/>
      <c r="D3528" s="360"/>
      <c r="E3528" s="360"/>
      <c r="F3528" s="361"/>
      <c r="G3528" s="360"/>
      <c r="H3528" s="360"/>
      <c r="I3528" s="364"/>
      <c r="J3528" s="363"/>
      <c r="K3528" s="364"/>
      <c r="L3528" s="363"/>
      <c r="M3528" s="382"/>
      <c r="N3528" s="70"/>
      <c r="O3528" s="70"/>
      <c r="P3528" s="135"/>
    </row>
    <row r="3529" spans="1:16" x14ac:dyDescent="0.2">
      <c r="A3529" s="374"/>
      <c r="B3529" s="358"/>
      <c r="C3529" s="383"/>
      <c r="D3529" s="360"/>
      <c r="E3529" s="360"/>
      <c r="F3529" s="361"/>
      <c r="G3529" s="360"/>
      <c r="H3529" s="360"/>
      <c r="I3529" s="364"/>
      <c r="J3529" s="363"/>
      <c r="K3529" s="364"/>
      <c r="L3529" s="363"/>
      <c r="M3529" s="382"/>
      <c r="N3529" s="70"/>
      <c r="O3529" s="70"/>
      <c r="P3529" s="135"/>
    </row>
    <row r="3530" spans="1:16" x14ac:dyDescent="0.2">
      <c r="A3530" s="374"/>
      <c r="B3530" s="358"/>
      <c r="C3530" s="383"/>
      <c r="D3530" s="360"/>
      <c r="E3530" s="360"/>
      <c r="F3530" s="361"/>
      <c r="G3530" s="360"/>
      <c r="H3530" s="360"/>
      <c r="I3530" s="364"/>
      <c r="J3530" s="363"/>
      <c r="K3530" s="364"/>
      <c r="L3530" s="363"/>
      <c r="M3530" s="382"/>
      <c r="N3530" s="70"/>
      <c r="O3530" s="70"/>
      <c r="P3530" s="135"/>
    </row>
    <row r="3531" spans="1:16" x14ac:dyDescent="0.2">
      <c r="A3531" s="374"/>
      <c r="B3531" s="358"/>
      <c r="C3531" s="383"/>
      <c r="D3531" s="360"/>
      <c r="E3531" s="360"/>
      <c r="F3531" s="361"/>
      <c r="G3531" s="360"/>
      <c r="H3531" s="360"/>
      <c r="I3531" s="364"/>
      <c r="J3531" s="363"/>
      <c r="K3531" s="364"/>
      <c r="L3531" s="363"/>
      <c r="M3531" s="382"/>
      <c r="N3531" s="70"/>
      <c r="O3531" s="70"/>
      <c r="P3531" s="135"/>
    </row>
    <row r="3532" spans="1:16" x14ac:dyDescent="0.2">
      <c r="A3532" s="374"/>
      <c r="B3532" s="358"/>
      <c r="C3532" s="383"/>
      <c r="D3532" s="360"/>
      <c r="E3532" s="360"/>
      <c r="F3532" s="361"/>
      <c r="G3532" s="360"/>
      <c r="H3532" s="360"/>
      <c r="I3532" s="364"/>
      <c r="J3532" s="363"/>
      <c r="K3532" s="364"/>
      <c r="L3532" s="363"/>
      <c r="M3532" s="382"/>
      <c r="N3532" s="70"/>
      <c r="O3532" s="70"/>
      <c r="P3532" s="135"/>
    </row>
    <row r="3533" spans="1:16" x14ac:dyDescent="0.2">
      <c r="A3533" s="374"/>
      <c r="B3533" s="358"/>
      <c r="C3533" s="383"/>
      <c r="D3533" s="360"/>
      <c r="E3533" s="360"/>
      <c r="F3533" s="361"/>
      <c r="G3533" s="360"/>
      <c r="H3533" s="360"/>
      <c r="I3533" s="364"/>
      <c r="J3533" s="363"/>
      <c r="K3533" s="364"/>
      <c r="L3533" s="363"/>
      <c r="M3533" s="382"/>
      <c r="N3533" s="70"/>
      <c r="O3533" s="70"/>
      <c r="P3533" s="135"/>
    </row>
    <row r="3534" spans="1:16" x14ac:dyDescent="0.2">
      <c r="A3534" s="374"/>
      <c r="B3534" s="358"/>
      <c r="C3534" s="383"/>
      <c r="D3534" s="360"/>
      <c r="E3534" s="360"/>
      <c r="F3534" s="361"/>
      <c r="G3534" s="360"/>
      <c r="H3534" s="360"/>
      <c r="I3534" s="364"/>
      <c r="J3534" s="363"/>
      <c r="K3534" s="364"/>
      <c r="L3534" s="363"/>
      <c r="M3534" s="382"/>
      <c r="N3534" s="70"/>
      <c r="O3534" s="70"/>
      <c r="P3534" s="135"/>
    </row>
    <row r="3535" spans="1:16" x14ac:dyDescent="0.2">
      <c r="A3535" s="374"/>
      <c r="B3535" s="358"/>
      <c r="C3535" s="383"/>
      <c r="D3535" s="360"/>
      <c r="E3535" s="360"/>
      <c r="F3535" s="361"/>
      <c r="G3535" s="360"/>
      <c r="H3535" s="360"/>
      <c r="I3535" s="364"/>
      <c r="J3535" s="363"/>
      <c r="K3535" s="364"/>
      <c r="L3535" s="363"/>
      <c r="M3535" s="382"/>
      <c r="N3535" s="70"/>
      <c r="O3535" s="70"/>
      <c r="P3535" s="135"/>
    </row>
    <row r="3536" spans="1:16" x14ac:dyDescent="0.2">
      <c r="A3536" s="374"/>
      <c r="B3536" s="358"/>
      <c r="C3536" s="383"/>
      <c r="D3536" s="360"/>
      <c r="E3536" s="360"/>
      <c r="F3536" s="361"/>
      <c r="G3536" s="360"/>
      <c r="H3536" s="360"/>
      <c r="I3536" s="364"/>
      <c r="J3536" s="363"/>
      <c r="K3536" s="364"/>
      <c r="L3536" s="363"/>
      <c r="M3536" s="382"/>
      <c r="N3536" s="70"/>
      <c r="O3536" s="70"/>
      <c r="P3536" s="135"/>
    </row>
    <row r="3537" spans="1:16" x14ac:dyDescent="0.2">
      <c r="A3537" s="374"/>
      <c r="B3537" s="358"/>
      <c r="C3537" s="383"/>
      <c r="D3537" s="360"/>
      <c r="E3537" s="360"/>
      <c r="F3537" s="361"/>
      <c r="G3537" s="360"/>
      <c r="H3537" s="360"/>
      <c r="I3537" s="364"/>
      <c r="J3537" s="363"/>
      <c r="K3537" s="364"/>
      <c r="L3537" s="363"/>
      <c r="M3537" s="382"/>
      <c r="N3537" s="70"/>
      <c r="O3537" s="70"/>
      <c r="P3537" s="135"/>
    </row>
    <row r="3538" spans="1:16" x14ac:dyDescent="0.2">
      <c r="A3538" s="374"/>
      <c r="B3538" s="358"/>
      <c r="C3538" s="383"/>
      <c r="D3538" s="360"/>
      <c r="E3538" s="360"/>
      <c r="F3538" s="361"/>
      <c r="G3538" s="360"/>
      <c r="H3538" s="360"/>
      <c r="I3538" s="364"/>
      <c r="J3538" s="363"/>
      <c r="K3538" s="364"/>
      <c r="L3538" s="363"/>
      <c r="M3538" s="382"/>
      <c r="N3538" s="70"/>
      <c r="O3538" s="70"/>
      <c r="P3538" s="135"/>
    </row>
    <row r="3539" spans="1:16" x14ac:dyDescent="0.2">
      <c r="A3539" s="374"/>
      <c r="B3539" s="358"/>
      <c r="C3539" s="383"/>
      <c r="D3539" s="360"/>
      <c r="E3539" s="360"/>
      <c r="F3539" s="361"/>
      <c r="G3539" s="360"/>
      <c r="H3539" s="360"/>
      <c r="I3539" s="364"/>
      <c r="J3539" s="363"/>
      <c r="K3539" s="364"/>
      <c r="L3539" s="363"/>
      <c r="M3539" s="382"/>
      <c r="N3539" s="70"/>
      <c r="O3539" s="70"/>
      <c r="P3539" s="135"/>
    </row>
    <row r="3540" spans="1:16" x14ac:dyDescent="0.2">
      <c r="A3540" s="374"/>
      <c r="B3540" s="358"/>
      <c r="C3540" s="383"/>
      <c r="D3540" s="360"/>
      <c r="E3540" s="360"/>
      <c r="F3540" s="361"/>
      <c r="G3540" s="360"/>
      <c r="H3540" s="360"/>
      <c r="I3540" s="364"/>
      <c r="J3540" s="363"/>
      <c r="K3540" s="364"/>
      <c r="L3540" s="363"/>
      <c r="M3540" s="382"/>
      <c r="N3540" s="70"/>
      <c r="O3540" s="70"/>
      <c r="P3540" s="135"/>
    </row>
    <row r="3541" spans="1:16" x14ac:dyDescent="0.2">
      <c r="A3541" s="374"/>
      <c r="B3541" s="358"/>
      <c r="C3541" s="383"/>
      <c r="D3541" s="360"/>
      <c r="E3541" s="360"/>
      <c r="F3541" s="361"/>
      <c r="G3541" s="360"/>
      <c r="H3541" s="360"/>
      <c r="I3541" s="364"/>
      <c r="J3541" s="363"/>
      <c r="K3541" s="364"/>
      <c r="L3541" s="363"/>
      <c r="M3541" s="382"/>
      <c r="N3541" s="70"/>
      <c r="O3541" s="70"/>
      <c r="P3541" s="135"/>
    </row>
    <row r="3542" spans="1:16" x14ac:dyDescent="0.2">
      <c r="A3542" s="374"/>
      <c r="B3542" s="358"/>
      <c r="C3542" s="383"/>
      <c r="D3542" s="360"/>
      <c r="E3542" s="360"/>
      <c r="F3542" s="361"/>
      <c r="G3542" s="360"/>
      <c r="H3542" s="360"/>
      <c r="I3542" s="364"/>
      <c r="J3542" s="363"/>
      <c r="K3542" s="364"/>
      <c r="L3542" s="363"/>
      <c r="M3542" s="382"/>
      <c r="N3542" s="70"/>
      <c r="O3542" s="70"/>
      <c r="P3542" s="135"/>
    </row>
    <row r="3543" spans="1:16" x14ac:dyDescent="0.2">
      <c r="A3543" s="374"/>
      <c r="B3543" s="358"/>
      <c r="C3543" s="383"/>
      <c r="D3543" s="360"/>
      <c r="E3543" s="360"/>
      <c r="F3543" s="361"/>
      <c r="G3543" s="360"/>
      <c r="H3543" s="360"/>
      <c r="I3543" s="364"/>
      <c r="J3543" s="363"/>
      <c r="K3543" s="364"/>
      <c r="L3543" s="363"/>
      <c r="M3543" s="382"/>
      <c r="N3543" s="70"/>
      <c r="O3543" s="70"/>
      <c r="P3543" s="135"/>
    </row>
    <row r="3544" spans="1:16" x14ac:dyDescent="0.2">
      <c r="A3544" s="374"/>
      <c r="B3544" s="358"/>
      <c r="C3544" s="383"/>
      <c r="D3544" s="360"/>
      <c r="E3544" s="360"/>
      <c r="F3544" s="361"/>
      <c r="G3544" s="360"/>
      <c r="H3544" s="360"/>
      <c r="I3544" s="364"/>
      <c r="J3544" s="363"/>
      <c r="K3544" s="364"/>
      <c r="L3544" s="363"/>
      <c r="M3544" s="382"/>
      <c r="N3544" s="70"/>
      <c r="O3544" s="70"/>
      <c r="P3544" s="135"/>
    </row>
    <row r="3545" spans="1:16" x14ac:dyDescent="0.2">
      <c r="A3545" s="374"/>
      <c r="B3545" s="358"/>
      <c r="C3545" s="383"/>
      <c r="D3545" s="360"/>
      <c r="E3545" s="360"/>
      <c r="F3545" s="361"/>
      <c r="G3545" s="360"/>
      <c r="H3545" s="360"/>
      <c r="I3545" s="364"/>
      <c r="J3545" s="363"/>
      <c r="K3545" s="364"/>
      <c r="L3545" s="363"/>
      <c r="M3545" s="382"/>
      <c r="N3545" s="70"/>
      <c r="O3545" s="70"/>
      <c r="P3545" s="135"/>
    </row>
    <row r="3546" spans="1:16" x14ac:dyDescent="0.2">
      <c r="A3546" s="374"/>
      <c r="B3546" s="358"/>
      <c r="C3546" s="383"/>
      <c r="D3546" s="360"/>
      <c r="E3546" s="360"/>
      <c r="F3546" s="361"/>
      <c r="G3546" s="360"/>
      <c r="H3546" s="360"/>
      <c r="I3546" s="364"/>
      <c r="J3546" s="363"/>
      <c r="K3546" s="364"/>
      <c r="L3546" s="363"/>
      <c r="M3546" s="382"/>
      <c r="N3546" s="70"/>
      <c r="O3546" s="70"/>
      <c r="P3546" s="135"/>
    </row>
    <row r="3547" spans="1:16" x14ac:dyDescent="0.2">
      <c r="A3547" s="374"/>
      <c r="B3547" s="358"/>
      <c r="C3547" s="383"/>
      <c r="D3547" s="360"/>
      <c r="E3547" s="360"/>
      <c r="F3547" s="361"/>
      <c r="G3547" s="360"/>
      <c r="H3547" s="360"/>
      <c r="I3547" s="364"/>
      <c r="J3547" s="363"/>
      <c r="K3547" s="364"/>
      <c r="L3547" s="363"/>
      <c r="M3547" s="382"/>
      <c r="N3547" s="70"/>
      <c r="O3547" s="70"/>
      <c r="P3547" s="135"/>
    </row>
    <row r="3548" spans="1:16" x14ac:dyDescent="0.2">
      <c r="A3548" s="374"/>
      <c r="B3548" s="358"/>
      <c r="C3548" s="383"/>
      <c r="D3548" s="360"/>
      <c r="E3548" s="360"/>
      <c r="F3548" s="361"/>
      <c r="G3548" s="360"/>
      <c r="H3548" s="360"/>
      <c r="I3548" s="364"/>
      <c r="J3548" s="363"/>
      <c r="K3548" s="364"/>
      <c r="L3548" s="363"/>
      <c r="M3548" s="382"/>
      <c r="N3548" s="70"/>
      <c r="O3548" s="70"/>
      <c r="P3548" s="135"/>
    </row>
    <row r="3549" spans="1:16" x14ac:dyDescent="0.2">
      <c r="A3549" s="374"/>
      <c r="B3549" s="358"/>
      <c r="C3549" s="383"/>
      <c r="D3549" s="360"/>
      <c r="E3549" s="360"/>
      <c r="F3549" s="361"/>
      <c r="G3549" s="360"/>
      <c r="H3549" s="360"/>
      <c r="I3549" s="364"/>
      <c r="J3549" s="363"/>
      <c r="K3549" s="364"/>
      <c r="L3549" s="363"/>
      <c r="M3549" s="382"/>
      <c r="N3549" s="70"/>
      <c r="O3549" s="70"/>
      <c r="P3549" s="135"/>
    </row>
    <row r="3550" spans="1:16" x14ac:dyDescent="0.2">
      <c r="A3550" s="374"/>
      <c r="B3550" s="358"/>
      <c r="C3550" s="383"/>
      <c r="D3550" s="360"/>
      <c r="E3550" s="360"/>
      <c r="F3550" s="361"/>
      <c r="G3550" s="360"/>
      <c r="H3550" s="360"/>
      <c r="I3550" s="364"/>
      <c r="J3550" s="363"/>
      <c r="K3550" s="364"/>
      <c r="L3550" s="363"/>
      <c r="M3550" s="382"/>
      <c r="N3550" s="70"/>
      <c r="O3550" s="70"/>
      <c r="P3550" s="135"/>
    </row>
    <row r="3551" spans="1:16" x14ac:dyDescent="0.2">
      <c r="A3551" s="374"/>
      <c r="B3551" s="358"/>
      <c r="C3551" s="383"/>
      <c r="D3551" s="360"/>
      <c r="E3551" s="360"/>
      <c r="F3551" s="361"/>
      <c r="G3551" s="360"/>
      <c r="H3551" s="360"/>
      <c r="I3551" s="364"/>
      <c r="J3551" s="363"/>
      <c r="K3551" s="364"/>
      <c r="L3551" s="363"/>
      <c r="M3551" s="382"/>
      <c r="N3551" s="70"/>
      <c r="O3551" s="70"/>
      <c r="P3551" s="135"/>
    </row>
    <row r="3552" spans="1:16" x14ac:dyDescent="0.2">
      <c r="A3552" s="374"/>
      <c r="B3552" s="358"/>
      <c r="C3552" s="383"/>
      <c r="D3552" s="360"/>
      <c r="E3552" s="360"/>
      <c r="F3552" s="361"/>
      <c r="G3552" s="360"/>
      <c r="H3552" s="360"/>
      <c r="I3552" s="364"/>
      <c r="J3552" s="363"/>
      <c r="K3552" s="364"/>
      <c r="L3552" s="363"/>
      <c r="M3552" s="382"/>
      <c r="N3552" s="70"/>
      <c r="O3552" s="70"/>
      <c r="P3552" s="135"/>
    </row>
    <row r="3553" spans="1:16" x14ac:dyDescent="0.2">
      <c r="A3553" s="374"/>
      <c r="B3553" s="358"/>
      <c r="C3553" s="383"/>
      <c r="D3553" s="360"/>
      <c r="E3553" s="360"/>
      <c r="F3553" s="361"/>
      <c r="G3553" s="360"/>
      <c r="H3553" s="360"/>
      <c r="I3553" s="364"/>
      <c r="J3553" s="363"/>
      <c r="K3553" s="364"/>
      <c r="L3553" s="363"/>
      <c r="M3553" s="382"/>
      <c r="N3553" s="70"/>
      <c r="O3553" s="70"/>
      <c r="P3553" s="135"/>
    </row>
    <row r="3554" spans="1:16" x14ac:dyDescent="0.2">
      <c r="A3554" s="374"/>
      <c r="B3554" s="358"/>
      <c r="C3554" s="383"/>
      <c r="D3554" s="360"/>
      <c r="E3554" s="360"/>
      <c r="F3554" s="361"/>
      <c r="G3554" s="360"/>
      <c r="H3554" s="360"/>
      <c r="I3554" s="364"/>
      <c r="J3554" s="363"/>
      <c r="K3554" s="364"/>
      <c r="L3554" s="363"/>
      <c r="M3554" s="382"/>
      <c r="N3554" s="70"/>
      <c r="O3554" s="70"/>
      <c r="P3554" s="135"/>
    </row>
    <row r="3555" spans="1:16" x14ac:dyDescent="0.2">
      <c r="A3555" s="374"/>
      <c r="B3555" s="358"/>
      <c r="C3555" s="383"/>
      <c r="D3555" s="360"/>
      <c r="E3555" s="360"/>
      <c r="F3555" s="361"/>
      <c r="G3555" s="360"/>
      <c r="H3555" s="360"/>
      <c r="I3555" s="364"/>
      <c r="J3555" s="363"/>
      <c r="K3555" s="364"/>
      <c r="L3555" s="363"/>
      <c r="M3555" s="382"/>
      <c r="N3555" s="70"/>
      <c r="O3555" s="70"/>
      <c r="P3555" s="135"/>
    </row>
    <row r="3556" spans="1:16" x14ac:dyDescent="0.2">
      <c r="A3556" s="374"/>
      <c r="B3556" s="358"/>
      <c r="C3556" s="383"/>
      <c r="D3556" s="360"/>
      <c r="E3556" s="360"/>
      <c r="F3556" s="361"/>
      <c r="G3556" s="360"/>
      <c r="H3556" s="360"/>
      <c r="I3556" s="364"/>
      <c r="J3556" s="363"/>
      <c r="K3556" s="364"/>
      <c r="L3556" s="363"/>
      <c r="M3556" s="382"/>
      <c r="N3556" s="70"/>
      <c r="O3556" s="70"/>
      <c r="P3556" s="135"/>
    </row>
    <row r="3557" spans="1:16" x14ac:dyDescent="0.2">
      <c r="A3557" s="374"/>
      <c r="B3557" s="358"/>
      <c r="C3557" s="383"/>
      <c r="D3557" s="360"/>
      <c r="E3557" s="360"/>
      <c r="F3557" s="361"/>
      <c r="G3557" s="360"/>
      <c r="H3557" s="360"/>
      <c r="I3557" s="364"/>
      <c r="J3557" s="363"/>
      <c r="K3557" s="364"/>
      <c r="L3557" s="363"/>
      <c r="M3557" s="382"/>
      <c r="N3557" s="70"/>
      <c r="O3557" s="70"/>
      <c r="P3557" s="135"/>
    </row>
    <row r="3558" spans="1:16" x14ac:dyDescent="0.2">
      <c r="A3558" s="374"/>
      <c r="B3558" s="358"/>
      <c r="C3558" s="383"/>
      <c r="D3558" s="360"/>
      <c r="E3558" s="360"/>
      <c r="F3558" s="361"/>
      <c r="G3558" s="360"/>
      <c r="H3558" s="360"/>
      <c r="I3558" s="364"/>
      <c r="J3558" s="363"/>
      <c r="K3558" s="364"/>
      <c r="L3558" s="363"/>
      <c r="M3558" s="382"/>
      <c r="N3558" s="70"/>
      <c r="O3558" s="70"/>
      <c r="P3558" s="135"/>
    </row>
    <row r="3559" spans="1:16" x14ac:dyDescent="0.2">
      <c r="A3559" s="374"/>
      <c r="B3559" s="358"/>
      <c r="C3559" s="383"/>
      <c r="D3559" s="360"/>
      <c r="E3559" s="360"/>
      <c r="F3559" s="361"/>
      <c r="G3559" s="360"/>
      <c r="H3559" s="360"/>
      <c r="I3559" s="364"/>
      <c r="J3559" s="363"/>
      <c r="K3559" s="364"/>
      <c r="L3559" s="363"/>
      <c r="M3559" s="382"/>
      <c r="N3559" s="70"/>
      <c r="O3559" s="70"/>
      <c r="P3559" s="135"/>
    </row>
    <row r="3560" spans="1:16" x14ac:dyDescent="0.2">
      <c r="A3560" s="374"/>
      <c r="B3560" s="358"/>
      <c r="C3560" s="383"/>
      <c r="D3560" s="360"/>
      <c r="E3560" s="360"/>
      <c r="F3560" s="361"/>
      <c r="G3560" s="360"/>
      <c r="H3560" s="360"/>
      <c r="I3560" s="364"/>
      <c r="J3560" s="363"/>
      <c r="K3560" s="364"/>
      <c r="L3560" s="363"/>
      <c r="M3560" s="382"/>
      <c r="N3560" s="70"/>
      <c r="O3560" s="70"/>
      <c r="P3560" s="135"/>
    </row>
    <row r="3561" spans="1:16" x14ac:dyDescent="0.2">
      <c r="A3561" s="374"/>
      <c r="B3561" s="358"/>
      <c r="C3561" s="383"/>
      <c r="D3561" s="360"/>
      <c r="E3561" s="360"/>
      <c r="F3561" s="361"/>
      <c r="G3561" s="360"/>
      <c r="H3561" s="360"/>
      <c r="I3561" s="364"/>
      <c r="J3561" s="363"/>
      <c r="K3561" s="364"/>
      <c r="L3561" s="363"/>
      <c r="M3561" s="382"/>
      <c r="N3561" s="70"/>
      <c r="O3561" s="70"/>
      <c r="P3561" s="135"/>
    </row>
    <row r="3562" spans="1:16" x14ac:dyDescent="0.2">
      <c r="A3562" s="374"/>
      <c r="B3562" s="358"/>
      <c r="C3562" s="383"/>
      <c r="D3562" s="360"/>
      <c r="E3562" s="360"/>
      <c r="F3562" s="361"/>
      <c r="G3562" s="360"/>
      <c r="H3562" s="360"/>
      <c r="I3562" s="364"/>
      <c r="J3562" s="363"/>
      <c r="K3562" s="364"/>
      <c r="L3562" s="363"/>
      <c r="M3562" s="382"/>
      <c r="N3562" s="70"/>
      <c r="O3562" s="70"/>
      <c r="P3562" s="135"/>
    </row>
    <row r="3563" spans="1:16" x14ac:dyDescent="0.2">
      <c r="A3563" s="374"/>
      <c r="B3563" s="358"/>
      <c r="C3563" s="383"/>
      <c r="D3563" s="360"/>
      <c r="E3563" s="360"/>
      <c r="F3563" s="361"/>
      <c r="G3563" s="360"/>
      <c r="H3563" s="360"/>
      <c r="I3563" s="364"/>
      <c r="J3563" s="363"/>
      <c r="K3563" s="364"/>
      <c r="L3563" s="363"/>
      <c r="M3563" s="382"/>
      <c r="N3563" s="70"/>
      <c r="O3563" s="70"/>
      <c r="P3563" s="135"/>
    </row>
    <row r="3564" spans="1:16" x14ac:dyDescent="0.2">
      <c r="A3564" s="374"/>
      <c r="B3564" s="358"/>
      <c r="C3564" s="383"/>
      <c r="D3564" s="360"/>
      <c r="E3564" s="360"/>
      <c r="F3564" s="361"/>
      <c r="G3564" s="360"/>
      <c r="H3564" s="360"/>
      <c r="I3564" s="364"/>
      <c r="J3564" s="363"/>
      <c r="K3564" s="364"/>
      <c r="L3564" s="363"/>
      <c r="M3564" s="382"/>
      <c r="N3564" s="70"/>
      <c r="O3564" s="70"/>
      <c r="P3564" s="135"/>
    </row>
    <row r="3565" spans="1:16" x14ac:dyDescent="0.2">
      <c r="A3565" s="374"/>
      <c r="B3565" s="358"/>
      <c r="C3565" s="383"/>
      <c r="D3565" s="360"/>
      <c r="E3565" s="360"/>
      <c r="F3565" s="361"/>
      <c r="G3565" s="360"/>
      <c r="H3565" s="360"/>
      <c r="I3565" s="364"/>
      <c r="J3565" s="363"/>
      <c r="K3565" s="364"/>
      <c r="L3565" s="363"/>
      <c r="M3565" s="382"/>
      <c r="N3565" s="70"/>
      <c r="O3565" s="70"/>
      <c r="P3565" s="135"/>
    </row>
    <row r="3566" spans="1:16" x14ac:dyDescent="0.2">
      <c r="A3566" s="374"/>
      <c r="B3566" s="358"/>
      <c r="C3566" s="383"/>
      <c r="D3566" s="360"/>
      <c r="E3566" s="360"/>
      <c r="F3566" s="361"/>
      <c r="G3566" s="360"/>
      <c r="H3566" s="360"/>
      <c r="I3566" s="364"/>
      <c r="J3566" s="363"/>
      <c r="K3566" s="364"/>
      <c r="L3566" s="363"/>
      <c r="M3566" s="382"/>
      <c r="N3566" s="70"/>
      <c r="O3566" s="70"/>
      <c r="P3566" s="135"/>
    </row>
    <row r="3567" spans="1:16" x14ac:dyDescent="0.2">
      <c r="A3567" s="374"/>
      <c r="B3567" s="358"/>
      <c r="C3567" s="383"/>
      <c r="D3567" s="360"/>
      <c r="E3567" s="360"/>
      <c r="F3567" s="361"/>
      <c r="G3567" s="360"/>
      <c r="H3567" s="360"/>
      <c r="I3567" s="364"/>
      <c r="J3567" s="363"/>
      <c r="K3567" s="364"/>
      <c r="L3567" s="363"/>
      <c r="M3567" s="382"/>
      <c r="N3567" s="70"/>
      <c r="O3567" s="70"/>
      <c r="P3567" s="135"/>
    </row>
    <row r="3568" spans="1:16" x14ac:dyDescent="0.2">
      <c r="A3568" s="374"/>
      <c r="B3568" s="358"/>
      <c r="C3568" s="383"/>
      <c r="D3568" s="360"/>
      <c r="E3568" s="360"/>
      <c r="F3568" s="361"/>
      <c r="G3568" s="360"/>
      <c r="H3568" s="360"/>
      <c r="I3568" s="364"/>
      <c r="J3568" s="363"/>
      <c r="K3568" s="364"/>
      <c r="L3568" s="363"/>
      <c r="M3568" s="382"/>
      <c r="N3568" s="70"/>
      <c r="O3568" s="70"/>
      <c r="P3568" s="135"/>
    </row>
    <row r="3569" spans="1:16" x14ac:dyDescent="0.2">
      <c r="A3569" s="374"/>
      <c r="B3569" s="358"/>
      <c r="C3569" s="383"/>
      <c r="D3569" s="360"/>
      <c r="E3569" s="360"/>
      <c r="F3569" s="361"/>
      <c r="G3569" s="360"/>
      <c r="H3569" s="360"/>
      <c r="I3569" s="364"/>
      <c r="J3569" s="363"/>
      <c r="K3569" s="364"/>
      <c r="L3569" s="363"/>
      <c r="M3569" s="382"/>
      <c r="N3569" s="70"/>
      <c r="O3569" s="70"/>
      <c r="P3569" s="135"/>
    </row>
    <row r="3570" spans="1:16" x14ac:dyDescent="0.2">
      <c r="A3570" s="374"/>
      <c r="B3570" s="358"/>
      <c r="C3570" s="383"/>
      <c r="D3570" s="360"/>
      <c r="E3570" s="360"/>
      <c r="F3570" s="361"/>
      <c r="G3570" s="360"/>
      <c r="H3570" s="360"/>
      <c r="I3570" s="364"/>
      <c r="J3570" s="363"/>
      <c r="K3570" s="364"/>
      <c r="L3570" s="363"/>
      <c r="M3570" s="382"/>
      <c r="N3570" s="70"/>
      <c r="O3570" s="70"/>
      <c r="P3570" s="135"/>
    </row>
    <row r="3571" spans="1:16" x14ac:dyDescent="0.2">
      <c r="A3571" s="374"/>
      <c r="B3571" s="358"/>
      <c r="C3571" s="383"/>
      <c r="D3571" s="360"/>
      <c r="E3571" s="360"/>
      <c r="F3571" s="361"/>
      <c r="G3571" s="360"/>
      <c r="H3571" s="360"/>
      <c r="I3571" s="364"/>
      <c r="J3571" s="363"/>
      <c r="K3571" s="364"/>
      <c r="L3571" s="363"/>
      <c r="M3571" s="382"/>
      <c r="N3571" s="70"/>
      <c r="O3571" s="70"/>
      <c r="P3571" s="135"/>
    </row>
    <row r="3572" spans="1:16" x14ac:dyDescent="0.2">
      <c r="A3572" s="374"/>
      <c r="B3572" s="358"/>
      <c r="C3572" s="383"/>
      <c r="D3572" s="360"/>
      <c r="E3572" s="360"/>
      <c r="F3572" s="361"/>
      <c r="G3572" s="360"/>
      <c r="H3572" s="360"/>
      <c r="I3572" s="364"/>
      <c r="J3572" s="363"/>
      <c r="K3572" s="364"/>
      <c r="L3572" s="363"/>
      <c r="M3572" s="382"/>
      <c r="N3572" s="70"/>
      <c r="O3572" s="70"/>
      <c r="P3572" s="135"/>
    </row>
    <row r="3573" spans="1:16" x14ac:dyDescent="0.2">
      <c r="A3573" s="374"/>
      <c r="B3573" s="358"/>
      <c r="C3573" s="383"/>
      <c r="D3573" s="360"/>
      <c r="E3573" s="360"/>
      <c r="F3573" s="361"/>
      <c r="G3573" s="360"/>
      <c r="H3573" s="360"/>
      <c r="I3573" s="364"/>
      <c r="J3573" s="363"/>
      <c r="K3573" s="364"/>
      <c r="L3573" s="363"/>
      <c r="M3573" s="382"/>
      <c r="N3573" s="70"/>
      <c r="O3573" s="70"/>
      <c r="P3573" s="135"/>
    </row>
    <row r="3574" spans="1:16" x14ac:dyDescent="0.2">
      <c r="A3574" s="374"/>
      <c r="B3574" s="358"/>
      <c r="C3574" s="383"/>
      <c r="D3574" s="360"/>
      <c r="E3574" s="360"/>
      <c r="F3574" s="361"/>
      <c r="G3574" s="360"/>
      <c r="H3574" s="360"/>
      <c r="I3574" s="364"/>
      <c r="J3574" s="363"/>
      <c r="K3574" s="364"/>
      <c r="L3574" s="363"/>
      <c r="M3574" s="382"/>
      <c r="N3574" s="70"/>
      <c r="O3574" s="70"/>
      <c r="P3574" s="135"/>
    </row>
    <row r="3575" spans="1:16" x14ac:dyDescent="0.2">
      <c r="A3575" s="374"/>
      <c r="B3575" s="358"/>
      <c r="C3575" s="383"/>
      <c r="D3575" s="360"/>
      <c r="E3575" s="360"/>
      <c r="F3575" s="361"/>
      <c r="G3575" s="360"/>
      <c r="H3575" s="360"/>
      <c r="I3575" s="364"/>
      <c r="J3575" s="363"/>
      <c r="K3575" s="364"/>
      <c r="L3575" s="363"/>
      <c r="M3575" s="382"/>
      <c r="N3575" s="70"/>
      <c r="O3575" s="70"/>
      <c r="P3575" s="135"/>
    </row>
    <row r="3576" spans="1:16" x14ac:dyDescent="0.2">
      <c r="A3576" s="374"/>
      <c r="B3576" s="358"/>
      <c r="C3576" s="383"/>
      <c r="D3576" s="360"/>
      <c r="E3576" s="360"/>
      <c r="F3576" s="361"/>
      <c r="G3576" s="360"/>
      <c r="H3576" s="360"/>
      <c r="I3576" s="364"/>
      <c r="J3576" s="363"/>
      <c r="K3576" s="364"/>
      <c r="L3576" s="363"/>
      <c r="M3576" s="382"/>
      <c r="N3576" s="70"/>
      <c r="O3576" s="70"/>
      <c r="P3576" s="135"/>
    </row>
    <row r="3577" spans="1:16" x14ac:dyDescent="0.2">
      <c r="A3577" s="374"/>
      <c r="B3577" s="358"/>
      <c r="C3577" s="383"/>
      <c r="D3577" s="360"/>
      <c r="E3577" s="360"/>
      <c r="F3577" s="361"/>
      <c r="G3577" s="360"/>
      <c r="H3577" s="360"/>
      <c r="I3577" s="364"/>
      <c r="J3577" s="363"/>
      <c r="K3577" s="364"/>
      <c r="L3577" s="363"/>
      <c r="M3577" s="382"/>
      <c r="N3577" s="70"/>
      <c r="O3577" s="70"/>
      <c r="P3577" s="135"/>
    </row>
    <row r="3578" spans="1:16" x14ac:dyDescent="0.2">
      <c r="A3578" s="374"/>
      <c r="B3578" s="358"/>
      <c r="C3578" s="383"/>
      <c r="D3578" s="360"/>
      <c r="E3578" s="360"/>
      <c r="F3578" s="361"/>
      <c r="G3578" s="360"/>
      <c r="H3578" s="360"/>
      <c r="I3578" s="364"/>
      <c r="J3578" s="363"/>
      <c r="K3578" s="364"/>
      <c r="L3578" s="363"/>
      <c r="M3578" s="382"/>
      <c r="N3578" s="70"/>
      <c r="O3578" s="70"/>
      <c r="P3578" s="135"/>
    </row>
    <row r="3579" spans="1:16" x14ac:dyDescent="0.2">
      <c r="A3579" s="374"/>
      <c r="B3579" s="358"/>
      <c r="C3579" s="383"/>
      <c r="D3579" s="360"/>
      <c r="E3579" s="360"/>
      <c r="F3579" s="361"/>
      <c r="G3579" s="360"/>
      <c r="H3579" s="360"/>
      <c r="I3579" s="364"/>
      <c r="J3579" s="363"/>
      <c r="K3579" s="364"/>
      <c r="L3579" s="363"/>
      <c r="M3579" s="382"/>
      <c r="N3579" s="70"/>
      <c r="O3579" s="70"/>
      <c r="P3579" s="135"/>
    </row>
    <row r="3580" spans="1:16" x14ac:dyDescent="0.2">
      <c r="A3580" s="374"/>
      <c r="B3580" s="358"/>
      <c r="C3580" s="383"/>
      <c r="D3580" s="360"/>
      <c r="E3580" s="360"/>
      <c r="F3580" s="361"/>
      <c r="G3580" s="360"/>
      <c r="H3580" s="360"/>
      <c r="I3580" s="364"/>
      <c r="J3580" s="363"/>
      <c r="K3580" s="364"/>
      <c r="L3580" s="363"/>
      <c r="M3580" s="382"/>
      <c r="N3580" s="70"/>
      <c r="O3580" s="70"/>
      <c r="P3580" s="135"/>
    </row>
    <row r="3581" spans="1:16" x14ac:dyDescent="0.2">
      <c r="A3581" s="374"/>
      <c r="B3581" s="358"/>
      <c r="C3581" s="383"/>
      <c r="D3581" s="360"/>
      <c r="E3581" s="360"/>
      <c r="F3581" s="361"/>
      <c r="G3581" s="360"/>
      <c r="H3581" s="360"/>
      <c r="I3581" s="364"/>
      <c r="J3581" s="363"/>
      <c r="K3581" s="364"/>
      <c r="L3581" s="363"/>
      <c r="M3581" s="382"/>
      <c r="N3581" s="70"/>
      <c r="O3581" s="70"/>
      <c r="P3581" s="135"/>
    </row>
    <row r="3582" spans="1:16" x14ac:dyDescent="0.2">
      <c r="A3582" s="374"/>
      <c r="B3582" s="358"/>
      <c r="C3582" s="383"/>
      <c r="D3582" s="360"/>
      <c r="E3582" s="360"/>
      <c r="F3582" s="361"/>
      <c r="G3582" s="360"/>
      <c r="H3582" s="360"/>
      <c r="I3582" s="364"/>
      <c r="J3582" s="363"/>
      <c r="K3582" s="364"/>
      <c r="L3582" s="363"/>
      <c r="M3582" s="382"/>
      <c r="N3582" s="70"/>
      <c r="O3582" s="70"/>
      <c r="P3582" s="135"/>
    </row>
    <row r="3583" spans="1:16" x14ac:dyDescent="0.2">
      <c r="A3583" s="374"/>
      <c r="B3583" s="358"/>
      <c r="C3583" s="383"/>
      <c r="D3583" s="360"/>
      <c r="E3583" s="360"/>
      <c r="F3583" s="361"/>
      <c r="G3583" s="360"/>
      <c r="H3583" s="360"/>
      <c r="I3583" s="364"/>
      <c r="J3583" s="363"/>
      <c r="K3583" s="364"/>
      <c r="L3583" s="363"/>
      <c r="M3583" s="382"/>
      <c r="N3583" s="70"/>
      <c r="O3583" s="70"/>
      <c r="P3583" s="135"/>
    </row>
    <row r="3584" spans="1:16" x14ac:dyDescent="0.2">
      <c r="A3584" s="374"/>
      <c r="B3584" s="358"/>
      <c r="C3584" s="383"/>
      <c r="D3584" s="360"/>
      <c r="E3584" s="360"/>
      <c r="F3584" s="361"/>
      <c r="G3584" s="360"/>
      <c r="H3584" s="360"/>
      <c r="I3584" s="364"/>
      <c r="J3584" s="363"/>
      <c r="K3584" s="364"/>
      <c r="L3584" s="363"/>
      <c r="M3584" s="382"/>
      <c r="N3584" s="70"/>
      <c r="O3584" s="70"/>
      <c r="P3584" s="135"/>
    </row>
    <row r="3585" spans="1:16" x14ac:dyDescent="0.2">
      <c r="A3585" s="374"/>
      <c r="B3585" s="358"/>
      <c r="C3585" s="383"/>
      <c r="D3585" s="360"/>
      <c r="E3585" s="360"/>
      <c r="F3585" s="361"/>
      <c r="G3585" s="360"/>
      <c r="H3585" s="360"/>
      <c r="I3585" s="364"/>
      <c r="J3585" s="363"/>
      <c r="K3585" s="364"/>
      <c r="L3585" s="363"/>
      <c r="M3585" s="382"/>
      <c r="N3585" s="70"/>
      <c r="O3585" s="70"/>
      <c r="P3585" s="135"/>
    </row>
    <row r="3586" spans="1:16" x14ac:dyDescent="0.2">
      <c r="A3586" s="374"/>
      <c r="B3586" s="358"/>
      <c r="C3586" s="383"/>
      <c r="D3586" s="360"/>
      <c r="E3586" s="360"/>
      <c r="F3586" s="361"/>
      <c r="G3586" s="360"/>
      <c r="H3586" s="360"/>
      <c r="I3586" s="364"/>
      <c r="J3586" s="363"/>
      <c r="K3586" s="364"/>
      <c r="L3586" s="363"/>
      <c r="M3586" s="382"/>
      <c r="N3586" s="70"/>
      <c r="O3586" s="70"/>
      <c r="P3586" s="135"/>
    </row>
    <row r="3587" spans="1:16" x14ac:dyDescent="0.2">
      <c r="A3587" s="374"/>
      <c r="B3587" s="358"/>
      <c r="C3587" s="383"/>
      <c r="D3587" s="360"/>
      <c r="E3587" s="360"/>
      <c r="F3587" s="361"/>
      <c r="G3587" s="360"/>
      <c r="H3587" s="360"/>
      <c r="I3587" s="364"/>
      <c r="J3587" s="363"/>
      <c r="K3587" s="364"/>
      <c r="L3587" s="363"/>
      <c r="M3587" s="382"/>
      <c r="N3587" s="70"/>
      <c r="O3587" s="70"/>
      <c r="P3587" s="135"/>
    </row>
    <row r="3588" spans="1:16" x14ac:dyDescent="0.2">
      <c r="A3588" s="374"/>
      <c r="B3588" s="358"/>
      <c r="C3588" s="383"/>
      <c r="D3588" s="360"/>
      <c r="E3588" s="360"/>
      <c r="F3588" s="361"/>
      <c r="G3588" s="360"/>
      <c r="H3588" s="360"/>
      <c r="I3588" s="364"/>
      <c r="J3588" s="363"/>
      <c r="K3588" s="364"/>
      <c r="L3588" s="363"/>
      <c r="M3588" s="382"/>
      <c r="N3588" s="70"/>
      <c r="O3588" s="70"/>
      <c r="P3588" s="135"/>
    </row>
    <row r="3589" spans="1:16" x14ac:dyDescent="0.2">
      <c r="A3589" s="374"/>
      <c r="B3589" s="358"/>
      <c r="C3589" s="383"/>
      <c r="D3589" s="360"/>
      <c r="E3589" s="360"/>
      <c r="F3589" s="361"/>
      <c r="G3589" s="360"/>
      <c r="H3589" s="360"/>
      <c r="I3589" s="364"/>
      <c r="J3589" s="363"/>
      <c r="K3589" s="364"/>
      <c r="L3589" s="363"/>
      <c r="M3589" s="382"/>
      <c r="N3589" s="70"/>
      <c r="O3589" s="70"/>
      <c r="P3589" s="135"/>
    </row>
    <row r="3590" spans="1:16" x14ac:dyDescent="0.2">
      <c r="A3590" s="374"/>
      <c r="B3590" s="358"/>
      <c r="C3590" s="383"/>
      <c r="D3590" s="360"/>
      <c r="E3590" s="360"/>
      <c r="F3590" s="361"/>
      <c r="G3590" s="360"/>
      <c r="H3590" s="360"/>
      <c r="I3590" s="364"/>
      <c r="J3590" s="363"/>
      <c r="K3590" s="364"/>
      <c r="L3590" s="363"/>
      <c r="M3590" s="382"/>
      <c r="N3590" s="70"/>
      <c r="O3590" s="70"/>
      <c r="P3590" s="135"/>
    </row>
    <row r="3591" spans="1:16" x14ac:dyDescent="0.2">
      <c r="A3591" s="374"/>
      <c r="B3591" s="358"/>
      <c r="C3591" s="383"/>
      <c r="D3591" s="360"/>
      <c r="E3591" s="360"/>
      <c r="F3591" s="361"/>
      <c r="G3591" s="360"/>
      <c r="H3591" s="360"/>
      <c r="I3591" s="364"/>
      <c r="J3591" s="363"/>
      <c r="K3591" s="364"/>
      <c r="L3591" s="363"/>
      <c r="M3591" s="382"/>
      <c r="N3591" s="70"/>
      <c r="O3591" s="70"/>
      <c r="P3591" s="135"/>
    </row>
    <row r="3592" spans="1:16" x14ac:dyDescent="0.2">
      <c r="A3592" s="374"/>
      <c r="B3592" s="358"/>
      <c r="C3592" s="383"/>
      <c r="D3592" s="360"/>
      <c r="E3592" s="360"/>
      <c r="F3592" s="361"/>
      <c r="G3592" s="360"/>
      <c r="H3592" s="360"/>
      <c r="I3592" s="364"/>
      <c r="J3592" s="363"/>
      <c r="K3592" s="364"/>
      <c r="L3592" s="363"/>
      <c r="M3592" s="382"/>
      <c r="N3592" s="70"/>
      <c r="O3592" s="70"/>
      <c r="P3592" s="135"/>
    </row>
    <row r="3593" spans="1:16" x14ac:dyDescent="0.2">
      <c r="A3593" s="374"/>
      <c r="B3593" s="358"/>
      <c r="C3593" s="383"/>
      <c r="D3593" s="360"/>
      <c r="E3593" s="360"/>
      <c r="F3593" s="361"/>
      <c r="G3593" s="360"/>
      <c r="H3593" s="360"/>
      <c r="I3593" s="364"/>
      <c r="J3593" s="363"/>
      <c r="K3593" s="364"/>
      <c r="L3593" s="363"/>
      <c r="M3593" s="382"/>
      <c r="N3593" s="70"/>
      <c r="O3593" s="70"/>
      <c r="P3593" s="135"/>
    </row>
    <row r="3594" spans="1:16" x14ac:dyDescent="0.2">
      <c r="A3594" s="374"/>
      <c r="B3594" s="358"/>
      <c r="C3594" s="383"/>
      <c r="D3594" s="360"/>
      <c r="E3594" s="360"/>
      <c r="F3594" s="361"/>
      <c r="G3594" s="360"/>
      <c r="H3594" s="360"/>
      <c r="I3594" s="364"/>
      <c r="J3594" s="363"/>
      <c r="K3594" s="364"/>
      <c r="L3594" s="363"/>
      <c r="M3594" s="382"/>
      <c r="N3594" s="70"/>
      <c r="O3594" s="70"/>
      <c r="P3594" s="135"/>
    </row>
    <row r="3595" spans="1:16" x14ac:dyDescent="0.2">
      <c r="A3595" s="374"/>
      <c r="B3595" s="358"/>
      <c r="C3595" s="383"/>
      <c r="D3595" s="360"/>
      <c r="E3595" s="360"/>
      <c r="F3595" s="361"/>
      <c r="G3595" s="360"/>
      <c r="H3595" s="360"/>
      <c r="I3595" s="364"/>
      <c r="J3595" s="363"/>
      <c r="K3595" s="364"/>
      <c r="L3595" s="363"/>
      <c r="M3595" s="382"/>
      <c r="N3595" s="70"/>
      <c r="O3595" s="70"/>
      <c r="P3595" s="135"/>
    </row>
    <row r="3596" spans="1:16" x14ac:dyDescent="0.2">
      <c r="A3596" s="374"/>
      <c r="B3596" s="358"/>
      <c r="C3596" s="383"/>
      <c r="D3596" s="360"/>
      <c r="E3596" s="360"/>
      <c r="F3596" s="361"/>
      <c r="G3596" s="360"/>
      <c r="H3596" s="360"/>
      <c r="I3596" s="364"/>
      <c r="J3596" s="363"/>
      <c r="K3596" s="364"/>
      <c r="L3596" s="363"/>
      <c r="M3596" s="382"/>
      <c r="N3596" s="70"/>
      <c r="O3596" s="70"/>
      <c r="P3596" s="135"/>
    </row>
    <row r="3597" spans="1:16" x14ac:dyDescent="0.2">
      <c r="A3597" s="374"/>
      <c r="B3597" s="358"/>
      <c r="C3597" s="383"/>
      <c r="D3597" s="360"/>
      <c r="E3597" s="360"/>
      <c r="F3597" s="361"/>
      <c r="G3597" s="360"/>
      <c r="H3597" s="360"/>
      <c r="I3597" s="364"/>
      <c r="J3597" s="363"/>
      <c r="K3597" s="364"/>
      <c r="L3597" s="363"/>
      <c r="M3597" s="382"/>
      <c r="N3597" s="70"/>
      <c r="O3597" s="70"/>
      <c r="P3597" s="135"/>
    </row>
    <row r="3598" spans="1:16" x14ac:dyDescent="0.2">
      <c r="A3598" s="374"/>
      <c r="B3598" s="358"/>
      <c r="C3598" s="383"/>
      <c r="D3598" s="360"/>
      <c r="E3598" s="360"/>
      <c r="F3598" s="361"/>
      <c r="G3598" s="360"/>
      <c r="H3598" s="360"/>
      <c r="I3598" s="364"/>
      <c r="J3598" s="363"/>
      <c r="K3598" s="364"/>
      <c r="L3598" s="363"/>
      <c r="M3598" s="382"/>
      <c r="N3598" s="70"/>
      <c r="O3598" s="70"/>
      <c r="P3598" s="135"/>
    </row>
    <row r="3599" spans="1:16" x14ac:dyDescent="0.2">
      <c r="A3599" s="374"/>
      <c r="B3599" s="358"/>
      <c r="C3599" s="383"/>
      <c r="D3599" s="360"/>
      <c r="E3599" s="360"/>
      <c r="F3599" s="361"/>
      <c r="G3599" s="360"/>
      <c r="H3599" s="360"/>
      <c r="I3599" s="364"/>
      <c r="J3599" s="363"/>
      <c r="K3599" s="364"/>
      <c r="L3599" s="363"/>
      <c r="M3599" s="382"/>
      <c r="N3599" s="70"/>
      <c r="O3599" s="70"/>
      <c r="P3599" s="135"/>
    </row>
    <row r="3600" spans="1:16" x14ac:dyDescent="0.2">
      <c r="A3600" s="374"/>
      <c r="B3600" s="358"/>
      <c r="C3600" s="383"/>
      <c r="D3600" s="360"/>
      <c r="E3600" s="360"/>
      <c r="F3600" s="361"/>
      <c r="G3600" s="360"/>
      <c r="H3600" s="360"/>
      <c r="I3600" s="364"/>
      <c r="J3600" s="363"/>
      <c r="K3600" s="364"/>
      <c r="L3600" s="363"/>
      <c r="M3600" s="382"/>
      <c r="N3600" s="70"/>
      <c r="O3600" s="70"/>
      <c r="P3600" s="135"/>
    </row>
    <row r="3601" spans="1:16" x14ac:dyDescent="0.2">
      <c r="A3601" s="374"/>
      <c r="B3601" s="358"/>
      <c r="C3601" s="383"/>
      <c r="D3601" s="360"/>
      <c r="E3601" s="360"/>
      <c r="F3601" s="361"/>
      <c r="G3601" s="360"/>
      <c r="H3601" s="360"/>
      <c r="I3601" s="364"/>
      <c r="J3601" s="363"/>
      <c r="K3601" s="364"/>
      <c r="L3601" s="363"/>
      <c r="M3601" s="382"/>
      <c r="N3601" s="70"/>
      <c r="O3601" s="70"/>
      <c r="P3601" s="135"/>
    </row>
    <row r="3602" spans="1:16" x14ac:dyDescent="0.2">
      <c r="A3602" s="374"/>
      <c r="B3602" s="358"/>
      <c r="C3602" s="383"/>
      <c r="D3602" s="360"/>
      <c r="E3602" s="360"/>
      <c r="F3602" s="361"/>
      <c r="G3602" s="360"/>
      <c r="H3602" s="360"/>
      <c r="I3602" s="364"/>
      <c r="J3602" s="363"/>
      <c r="K3602" s="364"/>
      <c r="L3602" s="363"/>
      <c r="M3602" s="382"/>
      <c r="N3602" s="70"/>
      <c r="O3602" s="70"/>
      <c r="P3602" s="135"/>
    </row>
    <row r="3603" spans="1:16" x14ac:dyDescent="0.2">
      <c r="A3603" s="374"/>
      <c r="B3603" s="358"/>
      <c r="C3603" s="383"/>
      <c r="D3603" s="360"/>
      <c r="E3603" s="360"/>
      <c r="F3603" s="361"/>
      <c r="G3603" s="360"/>
      <c r="H3603" s="360"/>
      <c r="I3603" s="364"/>
      <c r="J3603" s="363"/>
      <c r="K3603" s="364"/>
      <c r="L3603" s="363"/>
      <c r="M3603" s="382"/>
      <c r="N3603" s="70"/>
      <c r="O3603" s="70"/>
      <c r="P3603" s="135"/>
    </row>
    <row r="3604" spans="1:16" x14ac:dyDescent="0.2">
      <c r="A3604" s="374"/>
      <c r="B3604" s="358"/>
      <c r="C3604" s="383"/>
      <c r="D3604" s="360"/>
      <c r="E3604" s="360"/>
      <c r="F3604" s="361"/>
      <c r="G3604" s="360"/>
      <c r="H3604" s="360"/>
      <c r="I3604" s="364"/>
      <c r="J3604" s="363"/>
      <c r="K3604" s="364"/>
      <c r="L3604" s="363"/>
      <c r="M3604" s="382"/>
      <c r="N3604" s="70"/>
      <c r="O3604" s="70"/>
      <c r="P3604" s="135"/>
    </row>
    <row r="3605" spans="1:16" x14ac:dyDescent="0.2">
      <c r="A3605" s="374"/>
      <c r="B3605" s="358"/>
      <c r="C3605" s="383"/>
      <c r="D3605" s="360"/>
      <c r="E3605" s="360"/>
      <c r="F3605" s="361"/>
      <c r="G3605" s="360"/>
      <c r="H3605" s="360"/>
      <c r="I3605" s="364"/>
      <c r="J3605" s="363"/>
      <c r="K3605" s="364"/>
      <c r="L3605" s="363"/>
      <c r="M3605" s="382"/>
      <c r="N3605" s="70"/>
      <c r="O3605" s="70"/>
      <c r="P3605" s="135"/>
    </row>
    <row r="3606" spans="1:16" x14ac:dyDescent="0.2">
      <c r="A3606" s="374"/>
      <c r="B3606" s="358"/>
      <c r="C3606" s="383"/>
      <c r="D3606" s="360"/>
      <c r="E3606" s="360"/>
      <c r="F3606" s="361"/>
      <c r="G3606" s="360"/>
      <c r="H3606" s="360"/>
      <c r="I3606" s="364"/>
      <c r="J3606" s="363"/>
      <c r="K3606" s="364"/>
      <c r="L3606" s="363"/>
      <c r="M3606" s="382"/>
      <c r="N3606" s="70"/>
      <c r="O3606" s="70"/>
      <c r="P3606" s="135"/>
    </row>
    <row r="3607" spans="1:16" x14ac:dyDescent="0.2">
      <c r="A3607" s="374"/>
      <c r="B3607" s="358"/>
      <c r="C3607" s="383"/>
      <c r="D3607" s="360"/>
      <c r="E3607" s="360"/>
      <c r="F3607" s="361"/>
      <c r="G3607" s="360"/>
      <c r="H3607" s="360"/>
      <c r="I3607" s="364"/>
      <c r="J3607" s="363"/>
      <c r="K3607" s="364"/>
      <c r="L3607" s="363"/>
      <c r="M3607" s="382"/>
      <c r="N3607" s="70"/>
      <c r="O3607" s="70"/>
      <c r="P3607" s="135"/>
    </row>
    <row r="3608" spans="1:16" x14ac:dyDescent="0.2">
      <c r="A3608" s="374"/>
      <c r="B3608" s="358"/>
      <c r="C3608" s="383"/>
      <c r="D3608" s="360"/>
      <c r="E3608" s="360"/>
      <c r="F3608" s="361"/>
      <c r="G3608" s="360"/>
      <c r="H3608" s="360"/>
      <c r="I3608" s="364"/>
      <c r="J3608" s="363"/>
      <c r="K3608" s="364"/>
      <c r="L3608" s="363"/>
      <c r="M3608" s="382"/>
      <c r="N3608" s="70"/>
      <c r="O3608" s="70"/>
      <c r="P3608" s="135"/>
    </row>
    <row r="3609" spans="1:16" x14ac:dyDescent="0.2">
      <c r="A3609" s="374"/>
      <c r="B3609" s="358"/>
      <c r="C3609" s="383"/>
      <c r="D3609" s="360"/>
      <c r="E3609" s="360"/>
      <c r="F3609" s="361"/>
      <c r="G3609" s="360"/>
      <c r="H3609" s="360"/>
      <c r="I3609" s="364"/>
      <c r="J3609" s="363"/>
      <c r="K3609" s="364"/>
      <c r="L3609" s="363"/>
      <c r="M3609" s="382"/>
      <c r="N3609" s="70"/>
      <c r="O3609" s="70"/>
      <c r="P3609" s="135"/>
    </row>
    <row r="3610" spans="1:16" x14ac:dyDescent="0.2">
      <c r="A3610" s="374"/>
      <c r="B3610" s="358"/>
      <c r="C3610" s="383"/>
      <c r="D3610" s="360"/>
      <c r="E3610" s="360"/>
      <c r="F3610" s="361"/>
      <c r="G3610" s="360"/>
      <c r="H3610" s="360"/>
      <c r="I3610" s="364"/>
      <c r="J3610" s="363"/>
      <c r="K3610" s="364"/>
      <c r="L3610" s="363"/>
      <c r="M3610" s="382"/>
      <c r="N3610" s="70"/>
      <c r="O3610" s="70"/>
      <c r="P3610" s="135"/>
    </row>
    <row r="3611" spans="1:16" x14ac:dyDescent="0.2">
      <c r="A3611" s="374"/>
      <c r="B3611" s="358"/>
      <c r="C3611" s="383"/>
      <c r="D3611" s="360"/>
      <c r="E3611" s="360"/>
      <c r="F3611" s="361"/>
      <c r="G3611" s="360"/>
      <c r="H3611" s="360"/>
      <c r="I3611" s="364"/>
      <c r="J3611" s="363"/>
      <c r="K3611" s="364"/>
      <c r="L3611" s="363"/>
      <c r="M3611" s="382"/>
      <c r="N3611" s="70"/>
      <c r="O3611" s="70"/>
      <c r="P3611" s="135"/>
    </row>
    <row r="3612" spans="1:16" x14ac:dyDescent="0.2">
      <c r="A3612" s="374"/>
      <c r="B3612" s="358"/>
      <c r="C3612" s="383"/>
      <c r="D3612" s="360"/>
      <c r="E3612" s="360"/>
      <c r="F3612" s="361"/>
      <c r="G3612" s="360"/>
      <c r="H3612" s="360"/>
      <c r="I3612" s="364"/>
      <c r="J3612" s="363"/>
      <c r="K3612" s="364"/>
      <c r="L3612" s="363"/>
      <c r="M3612" s="382"/>
      <c r="N3612" s="70"/>
      <c r="O3612" s="70"/>
      <c r="P3612" s="135"/>
    </row>
    <row r="3613" spans="1:16" x14ac:dyDescent="0.2">
      <c r="A3613" s="374"/>
      <c r="B3613" s="358"/>
      <c r="C3613" s="383"/>
      <c r="D3613" s="360"/>
      <c r="E3613" s="360"/>
      <c r="F3613" s="361"/>
      <c r="G3613" s="360"/>
      <c r="H3613" s="360"/>
      <c r="I3613" s="364"/>
      <c r="J3613" s="363"/>
      <c r="K3613" s="364"/>
      <c r="L3613" s="363"/>
      <c r="M3613" s="382"/>
      <c r="N3613" s="70"/>
      <c r="O3613" s="70"/>
      <c r="P3613" s="135"/>
    </row>
    <row r="3614" spans="1:16" x14ac:dyDescent="0.2">
      <c r="A3614" s="374"/>
      <c r="B3614" s="358"/>
      <c r="C3614" s="383"/>
      <c r="D3614" s="360"/>
      <c r="E3614" s="360"/>
      <c r="F3614" s="361"/>
      <c r="G3614" s="360"/>
      <c r="H3614" s="360"/>
      <c r="I3614" s="364"/>
      <c r="J3614" s="363"/>
      <c r="K3614" s="364"/>
      <c r="L3614" s="363"/>
      <c r="M3614" s="382"/>
      <c r="N3614" s="70"/>
      <c r="O3614" s="70"/>
      <c r="P3614" s="135"/>
    </row>
    <row r="3615" spans="1:16" x14ac:dyDescent="0.2">
      <c r="A3615" s="374"/>
      <c r="B3615" s="358"/>
      <c r="C3615" s="383"/>
      <c r="D3615" s="360"/>
      <c r="E3615" s="360"/>
      <c r="F3615" s="361"/>
      <c r="G3615" s="360"/>
      <c r="H3615" s="360"/>
      <c r="I3615" s="364"/>
      <c r="J3615" s="363"/>
      <c r="K3615" s="364"/>
      <c r="L3615" s="363"/>
      <c r="M3615" s="382"/>
      <c r="N3615" s="70"/>
      <c r="O3615" s="70"/>
      <c r="P3615" s="135"/>
    </row>
    <row r="3616" spans="1:16" x14ac:dyDescent="0.2">
      <c r="A3616" s="374"/>
      <c r="B3616" s="358"/>
      <c r="C3616" s="383"/>
      <c r="D3616" s="360"/>
      <c r="E3616" s="360"/>
      <c r="F3616" s="361"/>
      <c r="G3616" s="360"/>
      <c r="H3616" s="360"/>
      <c r="I3616" s="364"/>
      <c r="J3616" s="363"/>
      <c r="K3616" s="364"/>
      <c r="L3616" s="363"/>
      <c r="M3616" s="382"/>
      <c r="N3616" s="70"/>
      <c r="O3616" s="70"/>
      <c r="P3616" s="135"/>
    </row>
    <row r="3617" spans="1:16" x14ac:dyDescent="0.2">
      <c r="A3617" s="374"/>
      <c r="B3617" s="358"/>
      <c r="C3617" s="383"/>
      <c r="D3617" s="360"/>
      <c r="E3617" s="360"/>
      <c r="F3617" s="361"/>
      <c r="G3617" s="360"/>
      <c r="H3617" s="360"/>
      <c r="I3617" s="364"/>
      <c r="J3617" s="363"/>
      <c r="K3617" s="364"/>
      <c r="L3617" s="363"/>
      <c r="M3617" s="382"/>
      <c r="N3617" s="70"/>
      <c r="O3617" s="70"/>
      <c r="P3617" s="135"/>
    </row>
    <row r="3618" spans="1:16" x14ac:dyDescent="0.2">
      <c r="A3618" s="374"/>
      <c r="B3618" s="358"/>
      <c r="C3618" s="383"/>
      <c r="D3618" s="360"/>
      <c r="E3618" s="360"/>
      <c r="F3618" s="361"/>
      <c r="G3618" s="360"/>
      <c r="H3618" s="360"/>
      <c r="I3618" s="364"/>
      <c r="J3618" s="363"/>
      <c r="K3618" s="364"/>
      <c r="L3618" s="363"/>
      <c r="M3618" s="382"/>
      <c r="N3618" s="70"/>
      <c r="O3618" s="70"/>
      <c r="P3618" s="135"/>
    </row>
    <row r="3619" spans="1:16" x14ac:dyDescent="0.2">
      <c r="A3619" s="374"/>
      <c r="B3619" s="358"/>
      <c r="C3619" s="383"/>
      <c r="D3619" s="360"/>
      <c r="E3619" s="360"/>
      <c r="F3619" s="361"/>
      <c r="G3619" s="360"/>
      <c r="H3619" s="360"/>
      <c r="I3619" s="364"/>
      <c r="J3619" s="363"/>
      <c r="K3619" s="364"/>
      <c r="L3619" s="363"/>
      <c r="M3619" s="382"/>
      <c r="N3619" s="70"/>
      <c r="O3619" s="70"/>
      <c r="P3619" s="135"/>
    </row>
    <row r="3620" spans="1:16" x14ac:dyDescent="0.2">
      <c r="A3620" s="374"/>
      <c r="B3620" s="358"/>
      <c r="C3620" s="383"/>
      <c r="D3620" s="360"/>
      <c r="E3620" s="360"/>
      <c r="F3620" s="361"/>
      <c r="G3620" s="360"/>
      <c r="H3620" s="360"/>
      <c r="I3620" s="364"/>
      <c r="J3620" s="363"/>
      <c r="K3620" s="364"/>
      <c r="L3620" s="363"/>
      <c r="M3620" s="382"/>
      <c r="N3620" s="70"/>
      <c r="O3620" s="70"/>
      <c r="P3620" s="135"/>
    </row>
    <row r="3621" spans="1:16" x14ac:dyDescent="0.2">
      <c r="A3621" s="374"/>
      <c r="B3621" s="358"/>
      <c r="C3621" s="383"/>
      <c r="D3621" s="360"/>
      <c r="E3621" s="360"/>
      <c r="F3621" s="361"/>
      <c r="G3621" s="360"/>
      <c r="H3621" s="360"/>
      <c r="I3621" s="364"/>
      <c r="J3621" s="363"/>
      <c r="K3621" s="364"/>
      <c r="L3621" s="363"/>
      <c r="M3621" s="382"/>
      <c r="N3621" s="70"/>
      <c r="O3621" s="70"/>
      <c r="P3621" s="135"/>
    </row>
    <row r="3622" spans="1:16" x14ac:dyDescent="0.2">
      <c r="A3622" s="374"/>
      <c r="B3622" s="358"/>
      <c r="C3622" s="383"/>
      <c r="D3622" s="360"/>
      <c r="E3622" s="360"/>
      <c r="F3622" s="361"/>
      <c r="G3622" s="360"/>
      <c r="H3622" s="360"/>
      <c r="I3622" s="364"/>
      <c r="J3622" s="363"/>
      <c r="K3622" s="364"/>
      <c r="L3622" s="363"/>
      <c r="M3622" s="382"/>
      <c r="N3622" s="70"/>
      <c r="O3622" s="70"/>
      <c r="P3622" s="135"/>
    </row>
    <row r="3623" spans="1:16" x14ac:dyDescent="0.2">
      <c r="A3623" s="374"/>
      <c r="B3623" s="358"/>
      <c r="C3623" s="383"/>
      <c r="D3623" s="360"/>
      <c r="E3623" s="360"/>
      <c r="F3623" s="361"/>
      <c r="G3623" s="360"/>
      <c r="H3623" s="360"/>
      <c r="I3623" s="364"/>
      <c r="J3623" s="363"/>
      <c r="K3623" s="364"/>
      <c r="L3623" s="363"/>
      <c r="M3623" s="382"/>
      <c r="N3623" s="70"/>
      <c r="O3623" s="70"/>
      <c r="P3623" s="135"/>
    </row>
    <row r="3624" spans="1:16" x14ac:dyDescent="0.2">
      <c r="A3624" s="374"/>
      <c r="B3624" s="358"/>
      <c r="C3624" s="383"/>
      <c r="D3624" s="360"/>
      <c r="E3624" s="360"/>
      <c r="F3624" s="361"/>
      <c r="G3624" s="360"/>
      <c r="H3624" s="360"/>
      <c r="I3624" s="364"/>
      <c r="J3624" s="363"/>
      <c r="K3624" s="364"/>
      <c r="L3624" s="363"/>
      <c r="M3624" s="382"/>
      <c r="N3624" s="70"/>
      <c r="O3624" s="70"/>
      <c r="P3624" s="135"/>
    </row>
    <row r="3625" spans="1:16" x14ac:dyDescent="0.2">
      <c r="A3625" s="374"/>
      <c r="B3625" s="358"/>
      <c r="C3625" s="383"/>
      <c r="D3625" s="360"/>
      <c r="E3625" s="360"/>
      <c r="F3625" s="361"/>
      <c r="G3625" s="360"/>
      <c r="H3625" s="360"/>
      <c r="I3625" s="364"/>
      <c r="J3625" s="363"/>
      <c r="K3625" s="364"/>
      <c r="L3625" s="363"/>
      <c r="M3625" s="382"/>
      <c r="N3625" s="70"/>
      <c r="O3625" s="70"/>
      <c r="P3625" s="135"/>
    </row>
    <row r="3626" spans="1:16" x14ac:dyDescent="0.2">
      <c r="A3626" s="374"/>
      <c r="B3626" s="358"/>
      <c r="C3626" s="383"/>
      <c r="D3626" s="360"/>
      <c r="E3626" s="360"/>
      <c r="F3626" s="361"/>
      <c r="G3626" s="360"/>
      <c r="H3626" s="360"/>
      <c r="I3626" s="364"/>
      <c r="J3626" s="363"/>
      <c r="K3626" s="364"/>
      <c r="L3626" s="363"/>
      <c r="M3626" s="382"/>
      <c r="N3626" s="70"/>
      <c r="O3626" s="70"/>
      <c r="P3626" s="135"/>
    </row>
    <row r="3627" spans="1:16" x14ac:dyDescent="0.2">
      <c r="A3627" s="374"/>
      <c r="B3627" s="358"/>
      <c r="C3627" s="383"/>
      <c r="D3627" s="360"/>
      <c r="E3627" s="360"/>
      <c r="F3627" s="361"/>
      <c r="G3627" s="360"/>
      <c r="H3627" s="360"/>
      <c r="I3627" s="364"/>
      <c r="J3627" s="363"/>
      <c r="K3627" s="364"/>
      <c r="L3627" s="363"/>
      <c r="M3627" s="382"/>
      <c r="N3627" s="70"/>
      <c r="O3627" s="70"/>
      <c r="P3627" s="135"/>
    </row>
    <row r="3628" spans="1:16" x14ac:dyDescent="0.2">
      <c r="A3628" s="374"/>
      <c r="B3628" s="358"/>
      <c r="C3628" s="383"/>
      <c r="D3628" s="360"/>
      <c r="E3628" s="360"/>
      <c r="F3628" s="361"/>
      <c r="G3628" s="360"/>
      <c r="H3628" s="360"/>
      <c r="I3628" s="364"/>
      <c r="J3628" s="363"/>
      <c r="K3628" s="364"/>
      <c r="L3628" s="363"/>
      <c r="M3628" s="382"/>
      <c r="N3628" s="70"/>
      <c r="O3628" s="70"/>
      <c r="P3628" s="135"/>
    </row>
    <row r="3629" spans="1:16" x14ac:dyDescent="0.2">
      <c r="A3629" s="374"/>
      <c r="B3629" s="358"/>
      <c r="C3629" s="383"/>
      <c r="D3629" s="360"/>
      <c r="E3629" s="360"/>
      <c r="F3629" s="361"/>
      <c r="G3629" s="360"/>
      <c r="H3629" s="360"/>
      <c r="I3629" s="364"/>
      <c r="J3629" s="363"/>
      <c r="K3629" s="364"/>
      <c r="L3629" s="363"/>
      <c r="M3629" s="382"/>
      <c r="N3629" s="70"/>
      <c r="O3629" s="70"/>
      <c r="P3629" s="135"/>
    </row>
    <row r="3630" spans="1:16" x14ac:dyDescent="0.2">
      <c r="A3630" s="374"/>
      <c r="B3630" s="358"/>
      <c r="C3630" s="383"/>
      <c r="D3630" s="360"/>
      <c r="E3630" s="360"/>
      <c r="F3630" s="361"/>
      <c r="G3630" s="360"/>
      <c r="H3630" s="360"/>
      <c r="I3630" s="364"/>
      <c r="J3630" s="363"/>
      <c r="K3630" s="364"/>
      <c r="L3630" s="363"/>
      <c r="M3630" s="382"/>
      <c r="N3630" s="70"/>
      <c r="O3630" s="70"/>
      <c r="P3630" s="135"/>
    </row>
    <row r="3631" spans="1:16" x14ac:dyDescent="0.2">
      <c r="A3631" s="374"/>
      <c r="B3631" s="358"/>
      <c r="C3631" s="383"/>
      <c r="D3631" s="360"/>
      <c r="E3631" s="360"/>
      <c r="F3631" s="361"/>
      <c r="G3631" s="360"/>
      <c r="H3631" s="360"/>
      <c r="I3631" s="364"/>
      <c r="J3631" s="363"/>
      <c r="K3631" s="364"/>
      <c r="L3631" s="363"/>
      <c r="M3631" s="382"/>
      <c r="N3631" s="70"/>
      <c r="O3631" s="70"/>
      <c r="P3631" s="135"/>
    </row>
    <row r="3632" spans="1:16" x14ac:dyDescent="0.2">
      <c r="A3632" s="374"/>
      <c r="B3632" s="358"/>
      <c r="C3632" s="383"/>
      <c r="D3632" s="360"/>
      <c r="E3632" s="360"/>
      <c r="F3632" s="361"/>
      <c r="G3632" s="360"/>
      <c r="H3632" s="360"/>
      <c r="I3632" s="364"/>
      <c r="J3632" s="363"/>
      <c r="K3632" s="364"/>
      <c r="L3632" s="363"/>
      <c r="M3632" s="382"/>
      <c r="N3632" s="70"/>
      <c r="O3632" s="70"/>
      <c r="P3632" s="135"/>
    </row>
    <row r="3633" spans="1:16" x14ac:dyDescent="0.2">
      <c r="A3633" s="374"/>
      <c r="B3633" s="358"/>
      <c r="C3633" s="383"/>
      <c r="D3633" s="360"/>
      <c r="E3633" s="360"/>
      <c r="F3633" s="361"/>
      <c r="G3633" s="360"/>
      <c r="H3633" s="360"/>
      <c r="I3633" s="364"/>
      <c r="J3633" s="363"/>
      <c r="K3633" s="364"/>
      <c r="L3633" s="363"/>
      <c r="M3633" s="382"/>
      <c r="N3633" s="70"/>
      <c r="O3633" s="70"/>
      <c r="P3633" s="135"/>
    </row>
    <row r="3634" spans="1:16" x14ac:dyDescent="0.2">
      <c r="A3634" s="374"/>
      <c r="B3634" s="358"/>
      <c r="C3634" s="383"/>
      <c r="D3634" s="360"/>
      <c r="E3634" s="360"/>
      <c r="F3634" s="361"/>
      <c r="G3634" s="360"/>
      <c r="H3634" s="360"/>
      <c r="I3634" s="364"/>
      <c r="J3634" s="363"/>
      <c r="K3634" s="364"/>
      <c r="L3634" s="363"/>
      <c r="M3634" s="382"/>
      <c r="N3634" s="70"/>
      <c r="O3634" s="70"/>
      <c r="P3634" s="135"/>
    </row>
    <row r="3635" spans="1:16" x14ac:dyDescent="0.2">
      <c r="A3635" s="374"/>
      <c r="B3635" s="358"/>
      <c r="C3635" s="383"/>
      <c r="D3635" s="360"/>
      <c r="E3635" s="360"/>
      <c r="F3635" s="361"/>
      <c r="G3635" s="360"/>
      <c r="H3635" s="360"/>
      <c r="I3635" s="364"/>
      <c r="J3635" s="363"/>
      <c r="K3635" s="364"/>
      <c r="L3635" s="363"/>
      <c r="M3635" s="382"/>
      <c r="N3635" s="70"/>
      <c r="O3635" s="70"/>
      <c r="P3635" s="135"/>
    </row>
    <row r="3636" spans="1:16" x14ac:dyDescent="0.2">
      <c r="A3636" s="374"/>
      <c r="B3636" s="358"/>
      <c r="C3636" s="383"/>
      <c r="D3636" s="360"/>
      <c r="E3636" s="360"/>
      <c r="F3636" s="361"/>
      <c r="G3636" s="360"/>
      <c r="H3636" s="360"/>
      <c r="I3636" s="364"/>
      <c r="J3636" s="363"/>
      <c r="K3636" s="364"/>
      <c r="L3636" s="363"/>
      <c r="M3636" s="382"/>
      <c r="N3636" s="70"/>
      <c r="O3636" s="70"/>
      <c r="P3636" s="135"/>
    </row>
    <row r="3637" spans="1:16" x14ac:dyDescent="0.2">
      <c r="A3637" s="374"/>
      <c r="B3637" s="358"/>
      <c r="C3637" s="383"/>
      <c r="D3637" s="360"/>
      <c r="E3637" s="360"/>
      <c r="F3637" s="361"/>
      <c r="G3637" s="360"/>
      <c r="H3637" s="360"/>
      <c r="I3637" s="364"/>
      <c r="J3637" s="363"/>
      <c r="K3637" s="364"/>
      <c r="L3637" s="363"/>
      <c r="M3637" s="382"/>
      <c r="N3637" s="70"/>
      <c r="O3637" s="70"/>
      <c r="P3637" s="135"/>
    </row>
    <row r="3638" spans="1:16" x14ac:dyDescent="0.2">
      <c r="A3638" s="374"/>
      <c r="B3638" s="358"/>
      <c r="C3638" s="383"/>
      <c r="D3638" s="360"/>
      <c r="E3638" s="360"/>
      <c r="F3638" s="361"/>
      <c r="G3638" s="360"/>
      <c r="H3638" s="360"/>
      <c r="I3638" s="364"/>
      <c r="J3638" s="363"/>
      <c r="K3638" s="364"/>
      <c r="L3638" s="363"/>
      <c r="M3638" s="382"/>
      <c r="N3638" s="70"/>
      <c r="O3638" s="70"/>
      <c r="P3638" s="135"/>
    </row>
    <row r="3639" spans="1:16" x14ac:dyDescent="0.2">
      <c r="A3639" s="374"/>
      <c r="B3639" s="358"/>
      <c r="C3639" s="383"/>
      <c r="D3639" s="360"/>
      <c r="E3639" s="360"/>
      <c r="F3639" s="361"/>
      <c r="G3639" s="360"/>
      <c r="H3639" s="360"/>
      <c r="I3639" s="364"/>
      <c r="J3639" s="363"/>
      <c r="K3639" s="364"/>
      <c r="L3639" s="363"/>
      <c r="M3639" s="382"/>
      <c r="N3639" s="70"/>
      <c r="O3639" s="70"/>
      <c r="P3639" s="135"/>
    </row>
    <row r="3640" spans="1:16" x14ac:dyDescent="0.2">
      <c r="A3640" s="374"/>
      <c r="B3640" s="358"/>
      <c r="C3640" s="383"/>
      <c r="D3640" s="360"/>
      <c r="E3640" s="360"/>
      <c r="F3640" s="361"/>
      <c r="G3640" s="360"/>
      <c r="H3640" s="360"/>
      <c r="I3640" s="364"/>
      <c r="J3640" s="363"/>
      <c r="K3640" s="364"/>
      <c r="L3640" s="363"/>
      <c r="M3640" s="382"/>
      <c r="N3640" s="70"/>
      <c r="O3640" s="70"/>
      <c r="P3640" s="135"/>
    </row>
    <row r="3641" spans="1:16" x14ac:dyDescent="0.2">
      <c r="A3641" s="374"/>
      <c r="B3641" s="358"/>
      <c r="C3641" s="383"/>
      <c r="D3641" s="360"/>
      <c r="E3641" s="360"/>
      <c r="F3641" s="361"/>
      <c r="G3641" s="360"/>
      <c r="H3641" s="360"/>
      <c r="I3641" s="364"/>
      <c r="J3641" s="363"/>
      <c r="K3641" s="364"/>
      <c r="L3641" s="363"/>
      <c r="M3641" s="382"/>
      <c r="N3641" s="70"/>
      <c r="O3641" s="70"/>
      <c r="P3641" s="135"/>
    </row>
    <row r="3642" spans="1:16" x14ac:dyDescent="0.2">
      <c r="A3642" s="374"/>
      <c r="B3642" s="358"/>
      <c r="C3642" s="383"/>
      <c r="D3642" s="360"/>
      <c r="E3642" s="360"/>
      <c r="F3642" s="361"/>
      <c r="G3642" s="360"/>
      <c r="H3642" s="360"/>
      <c r="I3642" s="364"/>
      <c r="J3642" s="363"/>
      <c r="K3642" s="364"/>
      <c r="L3642" s="363"/>
      <c r="M3642" s="382"/>
      <c r="N3642" s="70"/>
      <c r="O3642" s="70"/>
      <c r="P3642" s="135"/>
    </row>
    <row r="3643" spans="1:16" x14ac:dyDescent="0.2">
      <c r="A3643" s="374"/>
      <c r="B3643" s="358"/>
      <c r="C3643" s="383"/>
      <c r="D3643" s="360"/>
      <c r="E3643" s="360"/>
      <c r="F3643" s="361"/>
      <c r="G3643" s="360"/>
      <c r="H3643" s="360"/>
      <c r="I3643" s="364"/>
      <c r="J3643" s="363"/>
      <c r="K3643" s="364"/>
      <c r="L3643" s="363"/>
      <c r="M3643" s="382"/>
      <c r="N3643" s="70"/>
      <c r="O3643" s="70"/>
      <c r="P3643" s="135"/>
    </row>
    <row r="3644" spans="1:16" x14ac:dyDescent="0.2">
      <c r="A3644" s="374"/>
      <c r="B3644" s="358"/>
      <c r="C3644" s="383"/>
      <c r="D3644" s="360"/>
      <c r="E3644" s="360"/>
      <c r="F3644" s="361"/>
      <c r="G3644" s="360"/>
      <c r="H3644" s="360"/>
      <c r="I3644" s="364"/>
      <c r="J3644" s="363"/>
      <c r="K3644" s="364"/>
      <c r="L3644" s="363"/>
      <c r="M3644" s="382"/>
      <c r="N3644" s="70"/>
      <c r="O3644" s="70"/>
      <c r="P3644" s="135"/>
    </row>
    <row r="3645" spans="1:16" x14ac:dyDescent="0.2">
      <c r="A3645" s="374"/>
      <c r="B3645" s="358"/>
      <c r="C3645" s="383"/>
      <c r="D3645" s="360"/>
      <c r="E3645" s="360"/>
      <c r="F3645" s="361"/>
      <c r="G3645" s="360"/>
      <c r="H3645" s="360"/>
      <c r="I3645" s="364"/>
      <c r="J3645" s="363"/>
      <c r="K3645" s="364"/>
      <c r="L3645" s="363"/>
      <c r="M3645" s="382"/>
      <c r="N3645" s="70"/>
      <c r="O3645" s="70"/>
      <c r="P3645" s="135"/>
    </row>
    <row r="3646" spans="1:16" x14ac:dyDescent="0.2">
      <c r="A3646" s="374"/>
      <c r="B3646" s="358"/>
      <c r="C3646" s="383"/>
      <c r="D3646" s="360"/>
      <c r="E3646" s="360"/>
      <c r="F3646" s="361"/>
      <c r="G3646" s="360"/>
      <c r="H3646" s="360"/>
      <c r="I3646" s="364"/>
      <c r="J3646" s="363"/>
      <c r="K3646" s="364"/>
      <c r="L3646" s="363"/>
      <c r="M3646" s="382"/>
      <c r="N3646" s="70"/>
      <c r="O3646" s="70"/>
      <c r="P3646" s="135"/>
    </row>
    <row r="3647" spans="1:16" x14ac:dyDescent="0.2">
      <c r="A3647" s="374"/>
      <c r="B3647" s="358"/>
      <c r="C3647" s="383"/>
      <c r="D3647" s="360"/>
      <c r="E3647" s="360"/>
      <c r="F3647" s="361"/>
      <c r="G3647" s="360"/>
      <c r="H3647" s="360"/>
      <c r="I3647" s="364"/>
      <c r="J3647" s="363"/>
      <c r="K3647" s="364"/>
      <c r="L3647" s="363"/>
      <c r="M3647" s="382"/>
      <c r="N3647" s="70"/>
      <c r="O3647" s="70"/>
      <c r="P3647" s="135"/>
    </row>
    <row r="3648" spans="1:16" x14ac:dyDescent="0.2">
      <c r="A3648" s="374"/>
      <c r="B3648" s="358"/>
      <c r="C3648" s="383"/>
      <c r="D3648" s="360"/>
      <c r="E3648" s="360"/>
      <c r="F3648" s="361"/>
      <c r="G3648" s="360"/>
      <c r="H3648" s="360"/>
      <c r="I3648" s="364"/>
      <c r="J3648" s="363"/>
      <c r="K3648" s="364"/>
      <c r="L3648" s="363"/>
      <c r="M3648" s="382"/>
      <c r="N3648" s="70"/>
      <c r="O3648" s="70"/>
      <c r="P3648" s="135"/>
    </row>
    <row r="3649" spans="1:16" x14ac:dyDescent="0.2">
      <c r="A3649" s="374"/>
      <c r="B3649" s="358"/>
      <c r="C3649" s="383"/>
      <c r="D3649" s="360"/>
      <c r="E3649" s="360"/>
      <c r="F3649" s="361"/>
      <c r="G3649" s="360"/>
      <c r="H3649" s="360"/>
      <c r="I3649" s="364"/>
      <c r="J3649" s="363"/>
      <c r="K3649" s="364"/>
      <c r="L3649" s="363"/>
      <c r="M3649" s="382"/>
      <c r="N3649" s="70"/>
      <c r="O3649" s="70"/>
      <c r="P3649" s="135"/>
    </row>
    <row r="3650" spans="1:16" x14ac:dyDescent="0.2">
      <c r="A3650" s="374"/>
      <c r="B3650" s="358"/>
      <c r="C3650" s="383"/>
      <c r="D3650" s="360"/>
      <c r="E3650" s="360"/>
      <c r="F3650" s="361"/>
      <c r="G3650" s="360"/>
      <c r="H3650" s="360"/>
      <c r="I3650" s="364"/>
      <c r="J3650" s="363"/>
      <c r="K3650" s="364"/>
      <c r="L3650" s="363"/>
      <c r="M3650" s="382"/>
      <c r="N3650" s="70"/>
      <c r="O3650" s="70"/>
      <c r="P3650" s="135"/>
    </row>
    <row r="3651" spans="1:16" x14ac:dyDescent="0.2">
      <c r="A3651" s="374"/>
      <c r="B3651" s="358"/>
      <c r="C3651" s="383"/>
      <c r="D3651" s="360"/>
      <c r="E3651" s="360"/>
      <c r="F3651" s="361"/>
      <c r="G3651" s="360"/>
      <c r="H3651" s="360"/>
      <c r="I3651" s="364"/>
      <c r="J3651" s="363"/>
      <c r="K3651" s="364"/>
      <c r="L3651" s="363"/>
      <c r="M3651" s="382"/>
      <c r="N3651" s="70"/>
      <c r="O3651" s="70"/>
      <c r="P3651" s="135"/>
    </row>
    <row r="3652" spans="1:16" x14ac:dyDescent="0.2">
      <c r="A3652" s="374"/>
      <c r="B3652" s="358"/>
      <c r="C3652" s="383"/>
      <c r="D3652" s="360"/>
      <c r="E3652" s="360"/>
      <c r="F3652" s="361"/>
      <c r="G3652" s="360"/>
      <c r="H3652" s="360"/>
      <c r="I3652" s="364"/>
      <c r="J3652" s="363"/>
      <c r="K3652" s="364"/>
      <c r="L3652" s="363"/>
      <c r="M3652" s="382"/>
      <c r="N3652" s="70"/>
      <c r="O3652" s="70"/>
      <c r="P3652" s="135"/>
    </row>
    <row r="3653" spans="1:16" x14ac:dyDescent="0.2">
      <c r="A3653" s="374"/>
      <c r="B3653" s="358"/>
      <c r="C3653" s="383"/>
      <c r="D3653" s="360"/>
      <c r="E3653" s="360"/>
      <c r="F3653" s="361"/>
      <c r="G3653" s="360"/>
      <c r="H3653" s="360"/>
      <c r="I3653" s="364"/>
      <c r="J3653" s="363"/>
      <c r="K3653" s="364"/>
      <c r="L3653" s="363"/>
      <c r="M3653" s="382"/>
      <c r="N3653" s="70"/>
      <c r="O3653" s="70"/>
      <c r="P3653" s="135"/>
    </row>
    <row r="3654" spans="1:16" x14ac:dyDescent="0.2">
      <c r="A3654" s="374"/>
      <c r="B3654" s="358"/>
      <c r="C3654" s="383"/>
      <c r="D3654" s="360"/>
      <c r="E3654" s="360"/>
      <c r="F3654" s="361"/>
      <c r="G3654" s="360"/>
      <c r="H3654" s="360"/>
      <c r="I3654" s="364"/>
      <c r="J3654" s="363"/>
      <c r="K3654" s="364"/>
      <c r="L3654" s="363"/>
      <c r="M3654" s="382"/>
      <c r="N3654" s="70"/>
      <c r="O3654" s="70"/>
      <c r="P3654" s="135"/>
    </row>
    <row r="3655" spans="1:16" x14ac:dyDescent="0.2">
      <c r="A3655" s="374"/>
      <c r="B3655" s="358"/>
      <c r="C3655" s="383"/>
      <c r="D3655" s="360"/>
      <c r="E3655" s="360"/>
      <c r="F3655" s="361"/>
      <c r="G3655" s="360"/>
      <c r="H3655" s="360"/>
      <c r="I3655" s="364"/>
      <c r="J3655" s="363"/>
      <c r="K3655" s="364"/>
      <c r="L3655" s="363"/>
      <c r="M3655" s="382"/>
      <c r="N3655" s="70"/>
      <c r="O3655" s="70"/>
      <c r="P3655" s="135"/>
    </row>
    <row r="3656" spans="1:16" x14ac:dyDescent="0.2">
      <c r="A3656" s="374"/>
      <c r="B3656" s="358"/>
      <c r="C3656" s="383"/>
      <c r="D3656" s="360"/>
      <c r="E3656" s="360"/>
      <c r="F3656" s="361"/>
      <c r="G3656" s="360"/>
      <c r="H3656" s="360"/>
      <c r="I3656" s="364"/>
      <c r="J3656" s="363"/>
      <c r="K3656" s="364"/>
      <c r="L3656" s="363"/>
      <c r="M3656" s="382"/>
      <c r="N3656" s="70"/>
      <c r="O3656" s="70"/>
      <c r="P3656" s="135"/>
    </row>
    <row r="3657" spans="1:16" x14ac:dyDescent="0.2">
      <c r="A3657" s="374"/>
      <c r="B3657" s="358"/>
      <c r="C3657" s="383"/>
      <c r="D3657" s="360"/>
      <c r="E3657" s="360"/>
      <c r="F3657" s="361"/>
      <c r="G3657" s="360"/>
      <c r="H3657" s="360"/>
      <c r="I3657" s="364"/>
      <c r="J3657" s="363"/>
      <c r="K3657" s="364"/>
      <c r="L3657" s="363"/>
      <c r="M3657" s="382"/>
      <c r="N3657" s="70"/>
      <c r="O3657" s="70"/>
      <c r="P3657" s="135"/>
    </row>
    <row r="3658" spans="1:16" x14ac:dyDescent="0.2">
      <c r="A3658" s="374"/>
      <c r="B3658" s="358"/>
      <c r="C3658" s="383"/>
      <c r="D3658" s="360"/>
      <c r="E3658" s="360"/>
      <c r="F3658" s="361"/>
      <c r="G3658" s="360"/>
      <c r="H3658" s="360"/>
      <c r="I3658" s="364"/>
      <c r="J3658" s="363"/>
      <c r="K3658" s="364"/>
      <c r="L3658" s="363"/>
      <c r="M3658" s="382"/>
      <c r="N3658" s="70"/>
      <c r="O3658" s="70"/>
      <c r="P3658" s="135"/>
    </row>
    <row r="3659" spans="1:16" x14ac:dyDescent="0.2">
      <c r="A3659" s="374"/>
      <c r="B3659" s="358"/>
      <c r="C3659" s="383"/>
      <c r="D3659" s="360"/>
      <c r="E3659" s="360"/>
      <c r="F3659" s="361"/>
      <c r="G3659" s="360"/>
      <c r="H3659" s="360"/>
      <c r="I3659" s="364"/>
      <c r="J3659" s="363"/>
      <c r="K3659" s="364"/>
      <c r="L3659" s="363"/>
      <c r="M3659" s="382"/>
      <c r="N3659" s="70"/>
      <c r="O3659" s="70"/>
      <c r="P3659" s="135"/>
    </row>
    <row r="3660" spans="1:16" x14ac:dyDescent="0.2">
      <c r="A3660" s="374"/>
      <c r="B3660" s="358"/>
      <c r="C3660" s="383"/>
      <c r="D3660" s="360"/>
      <c r="E3660" s="360"/>
      <c r="F3660" s="361"/>
      <c r="G3660" s="360"/>
      <c r="H3660" s="360"/>
      <c r="I3660" s="364"/>
      <c r="J3660" s="363"/>
      <c r="K3660" s="364"/>
      <c r="L3660" s="363"/>
      <c r="M3660" s="382"/>
      <c r="N3660" s="70"/>
      <c r="O3660" s="70"/>
      <c r="P3660" s="135"/>
    </row>
    <row r="3661" spans="1:16" x14ac:dyDescent="0.2">
      <c r="A3661" s="374"/>
      <c r="B3661" s="358"/>
      <c r="C3661" s="383"/>
      <c r="D3661" s="360"/>
      <c r="E3661" s="360"/>
      <c r="F3661" s="361"/>
      <c r="G3661" s="360"/>
      <c r="H3661" s="360"/>
      <c r="I3661" s="364"/>
      <c r="J3661" s="363"/>
      <c r="K3661" s="364"/>
      <c r="L3661" s="363"/>
      <c r="M3661" s="382"/>
      <c r="N3661" s="70"/>
      <c r="O3661" s="70"/>
      <c r="P3661" s="135"/>
    </row>
    <row r="3662" spans="1:16" x14ac:dyDescent="0.2">
      <c r="A3662" s="374"/>
      <c r="B3662" s="358"/>
      <c r="C3662" s="383"/>
      <c r="D3662" s="360"/>
      <c r="E3662" s="360"/>
      <c r="F3662" s="361"/>
      <c r="G3662" s="360"/>
      <c r="H3662" s="360"/>
      <c r="I3662" s="364"/>
      <c r="J3662" s="363"/>
      <c r="K3662" s="364"/>
      <c r="L3662" s="363"/>
      <c r="M3662" s="382"/>
      <c r="N3662" s="70"/>
      <c r="O3662" s="70"/>
      <c r="P3662" s="135"/>
    </row>
    <row r="3663" spans="1:16" x14ac:dyDescent="0.2">
      <c r="A3663" s="374"/>
      <c r="B3663" s="358"/>
      <c r="C3663" s="383"/>
      <c r="D3663" s="360"/>
      <c r="E3663" s="360"/>
      <c r="F3663" s="361"/>
      <c r="G3663" s="360"/>
      <c r="H3663" s="360"/>
      <c r="I3663" s="364"/>
      <c r="J3663" s="363"/>
      <c r="K3663" s="364"/>
      <c r="L3663" s="363"/>
      <c r="M3663" s="382"/>
      <c r="N3663" s="70"/>
      <c r="O3663" s="70"/>
      <c r="P3663" s="135"/>
    </row>
    <row r="3664" spans="1:16" x14ac:dyDescent="0.2">
      <c r="A3664" s="374"/>
      <c r="B3664" s="358"/>
      <c r="C3664" s="383"/>
      <c r="D3664" s="360"/>
      <c r="E3664" s="360"/>
      <c r="F3664" s="361"/>
      <c r="G3664" s="360"/>
      <c r="H3664" s="360"/>
      <c r="I3664" s="364"/>
      <c r="J3664" s="363"/>
      <c r="K3664" s="364"/>
      <c r="L3664" s="363"/>
      <c r="M3664" s="382"/>
      <c r="N3664" s="70"/>
      <c r="O3664" s="70"/>
      <c r="P3664" s="135"/>
    </row>
    <row r="3665" spans="1:16" x14ac:dyDescent="0.2">
      <c r="A3665" s="374"/>
      <c r="B3665" s="358"/>
      <c r="C3665" s="383"/>
      <c r="D3665" s="360"/>
      <c r="E3665" s="360"/>
      <c r="F3665" s="361"/>
      <c r="G3665" s="360"/>
      <c r="H3665" s="360"/>
      <c r="I3665" s="364"/>
      <c r="J3665" s="363"/>
      <c r="K3665" s="364"/>
      <c r="L3665" s="363"/>
      <c r="M3665" s="382"/>
      <c r="N3665" s="70"/>
      <c r="O3665" s="70"/>
      <c r="P3665" s="135"/>
    </row>
    <row r="3666" spans="1:16" x14ac:dyDescent="0.2">
      <c r="A3666" s="374"/>
      <c r="B3666" s="358"/>
      <c r="C3666" s="383"/>
      <c r="D3666" s="360"/>
      <c r="E3666" s="360"/>
      <c r="F3666" s="361"/>
      <c r="G3666" s="360"/>
      <c r="H3666" s="360"/>
      <c r="I3666" s="364"/>
      <c r="J3666" s="363"/>
      <c r="K3666" s="364"/>
      <c r="L3666" s="363"/>
      <c r="M3666" s="382"/>
      <c r="N3666" s="70"/>
      <c r="O3666" s="70"/>
      <c r="P3666" s="135"/>
    </row>
    <row r="3667" spans="1:16" x14ac:dyDescent="0.2">
      <c r="A3667" s="374"/>
      <c r="B3667" s="358"/>
      <c r="C3667" s="383"/>
      <c r="D3667" s="360"/>
      <c r="E3667" s="360"/>
      <c r="F3667" s="361"/>
      <c r="G3667" s="360"/>
      <c r="H3667" s="360"/>
      <c r="I3667" s="364"/>
      <c r="J3667" s="363"/>
      <c r="K3667" s="364"/>
      <c r="L3667" s="363"/>
      <c r="M3667" s="382"/>
      <c r="N3667" s="70"/>
      <c r="O3667" s="70"/>
      <c r="P3667" s="135"/>
    </row>
    <row r="3668" spans="1:16" x14ac:dyDescent="0.2">
      <c r="A3668" s="374"/>
      <c r="B3668" s="358"/>
      <c r="C3668" s="383"/>
      <c r="D3668" s="360"/>
      <c r="E3668" s="360"/>
      <c r="F3668" s="361"/>
      <c r="G3668" s="360"/>
      <c r="H3668" s="360"/>
      <c r="I3668" s="364"/>
      <c r="J3668" s="363"/>
      <c r="K3668" s="364"/>
      <c r="L3668" s="363"/>
      <c r="M3668" s="382"/>
      <c r="N3668" s="70"/>
      <c r="O3668" s="70"/>
      <c r="P3668" s="135"/>
    </row>
    <row r="3669" spans="1:16" x14ac:dyDescent="0.2">
      <c r="A3669" s="374"/>
      <c r="B3669" s="358"/>
      <c r="C3669" s="383"/>
      <c r="D3669" s="360"/>
      <c r="E3669" s="360"/>
      <c r="F3669" s="361"/>
      <c r="G3669" s="360"/>
      <c r="H3669" s="360"/>
      <c r="I3669" s="364"/>
      <c r="J3669" s="363"/>
      <c r="K3669" s="364"/>
      <c r="L3669" s="363"/>
      <c r="M3669" s="382"/>
      <c r="N3669" s="70"/>
      <c r="O3669" s="70"/>
      <c r="P3669" s="135"/>
    </row>
    <row r="3670" spans="1:16" x14ac:dyDescent="0.2">
      <c r="A3670" s="374"/>
      <c r="B3670" s="358"/>
      <c r="C3670" s="383"/>
      <c r="D3670" s="360"/>
      <c r="E3670" s="360"/>
      <c r="F3670" s="361"/>
      <c r="G3670" s="360"/>
      <c r="H3670" s="360"/>
      <c r="I3670" s="364"/>
      <c r="J3670" s="363"/>
      <c r="K3670" s="364"/>
      <c r="L3670" s="363"/>
      <c r="M3670" s="382"/>
      <c r="N3670" s="70"/>
      <c r="O3670" s="70"/>
      <c r="P3670" s="135"/>
    </row>
    <row r="3671" spans="1:16" x14ac:dyDescent="0.2">
      <c r="A3671" s="374"/>
      <c r="B3671" s="358"/>
      <c r="C3671" s="383"/>
      <c r="D3671" s="360"/>
      <c r="E3671" s="360"/>
      <c r="F3671" s="361"/>
      <c r="G3671" s="360"/>
      <c r="H3671" s="360"/>
      <c r="I3671" s="364"/>
      <c r="J3671" s="363"/>
      <c r="K3671" s="364"/>
      <c r="L3671" s="363"/>
      <c r="M3671" s="382"/>
      <c r="N3671" s="70"/>
      <c r="O3671" s="70"/>
      <c r="P3671" s="135"/>
    </row>
    <row r="3672" spans="1:16" x14ac:dyDescent="0.2">
      <c r="A3672" s="374"/>
      <c r="B3672" s="358"/>
      <c r="C3672" s="383"/>
      <c r="D3672" s="360"/>
      <c r="E3672" s="360"/>
      <c r="F3672" s="361"/>
      <c r="G3672" s="360"/>
      <c r="H3672" s="360"/>
      <c r="I3672" s="364"/>
      <c r="J3672" s="363"/>
      <c r="K3672" s="364"/>
      <c r="L3672" s="363"/>
      <c r="M3672" s="382"/>
      <c r="N3672" s="70"/>
      <c r="O3672" s="70"/>
      <c r="P3672" s="135"/>
    </row>
    <row r="3673" spans="1:16" x14ac:dyDescent="0.2">
      <c r="A3673" s="374"/>
      <c r="B3673" s="358"/>
      <c r="C3673" s="383"/>
      <c r="D3673" s="360"/>
      <c r="E3673" s="360"/>
      <c r="F3673" s="361"/>
      <c r="G3673" s="360"/>
      <c r="H3673" s="360"/>
      <c r="I3673" s="364"/>
      <c r="J3673" s="363"/>
      <c r="K3673" s="364"/>
      <c r="L3673" s="363"/>
      <c r="M3673" s="382"/>
      <c r="N3673" s="70"/>
      <c r="O3673" s="70"/>
      <c r="P3673" s="135"/>
    </row>
    <row r="3674" spans="1:16" x14ac:dyDescent="0.2">
      <c r="A3674" s="374"/>
      <c r="B3674" s="358"/>
      <c r="C3674" s="383"/>
      <c r="D3674" s="360"/>
      <c r="E3674" s="360"/>
      <c r="F3674" s="361"/>
      <c r="G3674" s="360"/>
      <c r="H3674" s="360"/>
      <c r="I3674" s="364"/>
      <c r="J3674" s="363"/>
      <c r="K3674" s="364"/>
      <c r="L3674" s="363"/>
      <c r="M3674" s="382"/>
      <c r="N3674" s="70"/>
      <c r="O3674" s="70"/>
      <c r="P3674" s="135"/>
    </row>
    <row r="3675" spans="1:16" x14ac:dyDescent="0.2">
      <c r="A3675" s="374"/>
      <c r="B3675" s="358"/>
      <c r="C3675" s="383"/>
      <c r="D3675" s="360"/>
      <c r="E3675" s="360"/>
      <c r="F3675" s="361"/>
      <c r="G3675" s="360"/>
      <c r="H3675" s="360"/>
      <c r="I3675" s="364"/>
      <c r="J3675" s="363"/>
      <c r="K3675" s="364"/>
      <c r="L3675" s="363"/>
      <c r="M3675" s="382"/>
      <c r="N3675" s="70"/>
      <c r="O3675" s="70"/>
      <c r="P3675" s="135"/>
    </row>
    <row r="3676" spans="1:16" x14ac:dyDescent="0.2">
      <c r="A3676" s="374"/>
      <c r="B3676" s="358"/>
      <c r="C3676" s="383"/>
      <c r="D3676" s="360"/>
      <c r="E3676" s="360"/>
      <c r="F3676" s="361"/>
      <c r="G3676" s="360"/>
      <c r="H3676" s="360"/>
      <c r="I3676" s="364"/>
      <c r="J3676" s="363"/>
      <c r="K3676" s="364"/>
      <c r="L3676" s="363"/>
      <c r="M3676" s="382"/>
      <c r="N3676" s="70"/>
      <c r="O3676" s="70"/>
      <c r="P3676" s="135"/>
    </row>
    <row r="3677" spans="1:16" x14ac:dyDescent="0.2">
      <c r="A3677" s="374"/>
      <c r="B3677" s="358"/>
      <c r="C3677" s="383"/>
      <c r="D3677" s="360"/>
      <c r="E3677" s="360"/>
      <c r="F3677" s="361"/>
      <c r="G3677" s="360"/>
      <c r="H3677" s="360"/>
      <c r="I3677" s="364"/>
      <c r="J3677" s="363"/>
      <c r="K3677" s="364"/>
      <c r="L3677" s="363"/>
      <c r="M3677" s="382"/>
      <c r="N3677" s="70"/>
      <c r="O3677" s="70"/>
      <c r="P3677" s="135"/>
    </row>
    <row r="3678" spans="1:16" x14ac:dyDescent="0.2">
      <c r="A3678" s="374"/>
      <c r="B3678" s="358"/>
      <c r="C3678" s="383"/>
      <c r="D3678" s="360"/>
      <c r="E3678" s="360"/>
      <c r="F3678" s="361"/>
      <c r="G3678" s="360"/>
      <c r="H3678" s="360"/>
      <c r="I3678" s="364"/>
      <c r="J3678" s="363"/>
      <c r="K3678" s="364"/>
      <c r="L3678" s="363"/>
      <c r="M3678" s="382"/>
      <c r="N3678" s="70"/>
      <c r="O3678" s="70"/>
      <c r="P3678" s="135"/>
    </row>
    <row r="3679" spans="1:16" x14ac:dyDescent="0.2">
      <c r="A3679" s="374"/>
      <c r="B3679" s="358"/>
      <c r="C3679" s="383"/>
      <c r="D3679" s="360"/>
      <c r="E3679" s="360"/>
      <c r="F3679" s="361"/>
      <c r="G3679" s="360"/>
      <c r="H3679" s="360"/>
      <c r="I3679" s="364"/>
      <c r="J3679" s="363"/>
      <c r="K3679" s="364"/>
      <c r="L3679" s="363"/>
      <c r="M3679" s="382"/>
      <c r="N3679" s="70"/>
      <c r="O3679" s="70"/>
      <c r="P3679" s="135"/>
    </row>
    <row r="3680" spans="1:16" x14ac:dyDescent="0.2">
      <c r="A3680" s="374"/>
      <c r="B3680" s="358"/>
      <c r="C3680" s="383"/>
      <c r="D3680" s="360"/>
      <c r="E3680" s="360"/>
      <c r="F3680" s="361"/>
      <c r="G3680" s="360"/>
      <c r="H3680" s="360"/>
      <c r="I3680" s="364"/>
      <c r="J3680" s="363"/>
      <c r="K3680" s="364"/>
      <c r="L3680" s="363"/>
      <c r="M3680" s="382"/>
      <c r="N3680" s="70"/>
      <c r="O3680" s="70"/>
      <c r="P3680" s="135"/>
    </row>
    <row r="3681" spans="1:16" x14ac:dyDescent="0.2">
      <c r="A3681" s="374"/>
      <c r="B3681" s="358"/>
      <c r="C3681" s="383"/>
      <c r="D3681" s="360"/>
      <c r="E3681" s="360"/>
      <c r="F3681" s="361"/>
      <c r="G3681" s="360"/>
      <c r="H3681" s="360"/>
      <c r="I3681" s="364"/>
      <c r="J3681" s="363"/>
      <c r="K3681" s="364"/>
      <c r="L3681" s="363"/>
      <c r="M3681" s="382"/>
      <c r="N3681" s="70"/>
      <c r="O3681" s="70"/>
      <c r="P3681" s="135"/>
    </row>
    <row r="3682" spans="1:16" x14ac:dyDescent="0.2">
      <c r="A3682" s="374"/>
      <c r="B3682" s="358"/>
      <c r="C3682" s="383"/>
      <c r="D3682" s="360"/>
      <c r="E3682" s="360"/>
      <c r="F3682" s="361"/>
      <c r="G3682" s="360"/>
      <c r="H3682" s="360"/>
      <c r="I3682" s="364"/>
      <c r="J3682" s="363"/>
      <c r="K3682" s="364"/>
      <c r="L3682" s="363"/>
      <c r="M3682" s="382"/>
      <c r="N3682" s="70"/>
      <c r="O3682" s="70"/>
      <c r="P3682" s="135"/>
    </row>
    <row r="3683" spans="1:16" x14ac:dyDescent="0.2">
      <c r="A3683" s="374"/>
      <c r="B3683" s="358"/>
      <c r="C3683" s="383"/>
      <c r="D3683" s="360"/>
      <c r="E3683" s="360"/>
      <c r="F3683" s="361"/>
      <c r="G3683" s="360"/>
      <c r="H3683" s="360"/>
      <c r="I3683" s="364"/>
      <c r="J3683" s="363"/>
      <c r="K3683" s="364"/>
      <c r="L3683" s="363"/>
      <c r="M3683" s="382"/>
      <c r="N3683" s="70"/>
      <c r="O3683" s="70"/>
      <c r="P3683" s="135"/>
    </row>
    <row r="3684" spans="1:16" x14ac:dyDescent="0.2">
      <c r="A3684" s="374"/>
      <c r="B3684" s="358"/>
      <c r="C3684" s="383"/>
      <c r="D3684" s="360"/>
      <c r="E3684" s="360"/>
      <c r="F3684" s="361"/>
      <c r="G3684" s="360"/>
      <c r="H3684" s="360"/>
      <c r="I3684" s="364"/>
      <c r="J3684" s="363"/>
      <c r="K3684" s="364"/>
      <c r="L3684" s="363"/>
      <c r="M3684" s="382"/>
      <c r="N3684" s="70"/>
      <c r="O3684" s="70"/>
      <c r="P3684" s="135"/>
    </row>
    <row r="3685" spans="1:16" x14ac:dyDescent="0.2">
      <c r="A3685" s="374"/>
      <c r="B3685" s="358"/>
      <c r="C3685" s="383"/>
      <c r="D3685" s="360"/>
      <c r="E3685" s="360"/>
      <c r="F3685" s="361"/>
      <c r="G3685" s="360"/>
      <c r="H3685" s="360"/>
      <c r="I3685" s="364"/>
      <c r="J3685" s="363"/>
      <c r="K3685" s="364"/>
      <c r="L3685" s="363"/>
      <c r="M3685" s="382"/>
      <c r="N3685" s="70"/>
      <c r="O3685" s="70"/>
      <c r="P3685" s="135"/>
    </row>
    <row r="3686" spans="1:16" x14ac:dyDescent="0.2">
      <c r="A3686" s="374"/>
      <c r="B3686" s="358"/>
      <c r="C3686" s="383"/>
      <c r="D3686" s="360"/>
      <c r="E3686" s="360"/>
      <c r="F3686" s="361"/>
      <c r="G3686" s="360"/>
      <c r="H3686" s="360"/>
      <c r="I3686" s="364"/>
      <c r="J3686" s="363"/>
      <c r="K3686" s="364"/>
      <c r="L3686" s="363"/>
      <c r="M3686" s="382"/>
      <c r="N3686" s="70"/>
      <c r="O3686" s="70"/>
      <c r="P3686" s="135"/>
    </row>
    <row r="3687" spans="1:16" x14ac:dyDescent="0.2">
      <c r="A3687" s="374"/>
      <c r="B3687" s="358"/>
      <c r="C3687" s="383"/>
      <c r="D3687" s="360"/>
      <c r="E3687" s="360"/>
      <c r="F3687" s="361"/>
      <c r="G3687" s="360"/>
      <c r="H3687" s="360"/>
      <c r="I3687" s="364"/>
      <c r="J3687" s="363"/>
      <c r="K3687" s="364"/>
      <c r="L3687" s="363"/>
      <c r="M3687" s="382"/>
      <c r="N3687" s="70"/>
      <c r="O3687" s="70"/>
      <c r="P3687" s="135"/>
    </row>
    <row r="3688" spans="1:16" x14ac:dyDescent="0.2">
      <c r="A3688" s="374"/>
      <c r="B3688" s="358"/>
      <c r="C3688" s="383"/>
      <c r="D3688" s="360"/>
      <c r="E3688" s="360"/>
      <c r="F3688" s="361"/>
      <c r="G3688" s="360"/>
      <c r="H3688" s="360"/>
      <c r="I3688" s="364"/>
      <c r="J3688" s="363"/>
      <c r="K3688" s="364"/>
      <c r="L3688" s="363"/>
      <c r="M3688" s="382"/>
      <c r="N3688" s="70"/>
      <c r="O3688" s="70"/>
      <c r="P3688" s="135"/>
    </row>
    <row r="3689" spans="1:16" x14ac:dyDescent="0.2">
      <c r="A3689" s="374"/>
      <c r="B3689" s="358"/>
      <c r="C3689" s="383"/>
      <c r="D3689" s="360"/>
      <c r="E3689" s="360"/>
      <c r="F3689" s="361"/>
      <c r="G3689" s="360"/>
      <c r="H3689" s="360"/>
      <c r="I3689" s="364"/>
      <c r="J3689" s="363"/>
      <c r="K3689" s="364"/>
      <c r="L3689" s="363"/>
      <c r="M3689" s="382"/>
      <c r="N3689" s="70"/>
      <c r="O3689" s="70"/>
      <c r="P3689" s="135"/>
    </row>
    <row r="3690" spans="1:16" x14ac:dyDescent="0.2">
      <c r="A3690" s="374"/>
      <c r="B3690" s="358"/>
      <c r="C3690" s="383"/>
      <c r="D3690" s="360"/>
      <c r="E3690" s="360"/>
      <c r="F3690" s="361"/>
      <c r="G3690" s="360"/>
      <c r="H3690" s="360"/>
      <c r="I3690" s="364"/>
      <c r="J3690" s="363"/>
      <c r="K3690" s="364"/>
      <c r="L3690" s="363"/>
      <c r="M3690" s="382"/>
      <c r="N3690" s="70"/>
      <c r="O3690" s="70"/>
      <c r="P3690" s="135"/>
    </row>
    <row r="3691" spans="1:16" x14ac:dyDescent="0.2">
      <c r="A3691" s="374"/>
      <c r="B3691" s="358"/>
      <c r="C3691" s="383"/>
      <c r="D3691" s="360"/>
      <c r="E3691" s="360"/>
      <c r="F3691" s="361"/>
      <c r="G3691" s="360"/>
      <c r="H3691" s="360"/>
      <c r="I3691" s="364"/>
      <c r="J3691" s="363"/>
      <c r="K3691" s="364"/>
      <c r="L3691" s="363"/>
      <c r="M3691" s="382"/>
      <c r="N3691" s="70"/>
      <c r="O3691" s="70"/>
      <c r="P3691" s="135"/>
    </row>
    <row r="3692" spans="1:16" x14ac:dyDescent="0.2">
      <c r="A3692" s="374"/>
      <c r="B3692" s="358"/>
      <c r="C3692" s="383"/>
      <c r="D3692" s="360"/>
      <c r="E3692" s="360"/>
      <c r="F3692" s="361"/>
      <c r="G3692" s="360"/>
      <c r="H3692" s="360"/>
      <c r="I3692" s="364"/>
      <c r="J3692" s="363"/>
      <c r="K3692" s="364"/>
      <c r="L3692" s="363"/>
      <c r="M3692" s="382"/>
      <c r="N3692" s="70"/>
      <c r="O3692" s="70"/>
      <c r="P3692" s="135"/>
    </row>
    <row r="3693" spans="1:16" x14ac:dyDescent="0.2">
      <c r="A3693" s="374"/>
      <c r="B3693" s="358"/>
      <c r="C3693" s="383"/>
      <c r="D3693" s="360"/>
      <c r="E3693" s="360"/>
      <c r="F3693" s="361"/>
      <c r="G3693" s="360"/>
      <c r="H3693" s="360"/>
      <c r="I3693" s="364"/>
      <c r="J3693" s="363"/>
      <c r="K3693" s="364"/>
      <c r="L3693" s="363"/>
      <c r="M3693" s="382"/>
      <c r="N3693" s="70"/>
      <c r="O3693" s="70"/>
      <c r="P3693" s="135"/>
    </row>
    <row r="3694" spans="1:16" x14ac:dyDescent="0.2">
      <c r="A3694" s="374"/>
      <c r="B3694" s="358"/>
      <c r="C3694" s="383"/>
      <c r="D3694" s="360"/>
      <c r="E3694" s="360"/>
      <c r="F3694" s="361"/>
      <c r="G3694" s="360"/>
      <c r="H3694" s="360"/>
      <c r="I3694" s="364"/>
      <c r="J3694" s="363"/>
      <c r="K3694" s="364"/>
      <c r="L3694" s="363"/>
      <c r="M3694" s="382"/>
      <c r="N3694" s="70"/>
      <c r="O3694" s="70"/>
      <c r="P3694" s="135"/>
    </row>
    <row r="3695" spans="1:16" x14ac:dyDescent="0.2">
      <c r="A3695" s="374"/>
      <c r="B3695" s="358"/>
      <c r="C3695" s="383"/>
      <c r="D3695" s="360"/>
      <c r="E3695" s="360"/>
      <c r="F3695" s="361"/>
      <c r="G3695" s="360"/>
      <c r="H3695" s="360"/>
      <c r="I3695" s="364"/>
      <c r="J3695" s="363"/>
      <c r="K3695" s="364"/>
      <c r="L3695" s="363"/>
      <c r="M3695" s="382"/>
      <c r="N3695" s="70"/>
      <c r="O3695" s="70"/>
      <c r="P3695" s="135"/>
    </row>
    <row r="3696" spans="1:16" x14ac:dyDescent="0.2">
      <c r="A3696" s="374"/>
      <c r="B3696" s="358"/>
      <c r="C3696" s="383"/>
      <c r="D3696" s="360"/>
      <c r="E3696" s="360"/>
      <c r="F3696" s="361"/>
      <c r="G3696" s="360"/>
      <c r="H3696" s="360"/>
      <c r="I3696" s="364"/>
      <c r="J3696" s="363"/>
      <c r="K3696" s="364"/>
      <c r="L3696" s="363"/>
      <c r="M3696" s="382"/>
      <c r="N3696" s="70"/>
      <c r="O3696" s="70"/>
      <c r="P3696" s="135"/>
    </row>
    <row r="3697" spans="1:16" x14ac:dyDescent="0.2">
      <c r="A3697" s="374"/>
      <c r="B3697" s="358"/>
      <c r="C3697" s="383"/>
      <c r="D3697" s="360"/>
      <c r="E3697" s="360"/>
      <c r="F3697" s="361"/>
      <c r="G3697" s="360"/>
      <c r="H3697" s="360"/>
      <c r="I3697" s="364"/>
      <c r="J3697" s="363"/>
      <c r="K3697" s="364"/>
      <c r="L3697" s="363"/>
      <c r="M3697" s="382"/>
      <c r="N3697" s="70"/>
      <c r="O3697" s="70"/>
      <c r="P3697" s="135"/>
    </row>
    <row r="3698" spans="1:16" x14ac:dyDescent="0.2">
      <c r="A3698" s="374"/>
      <c r="B3698" s="358"/>
      <c r="C3698" s="383"/>
      <c r="D3698" s="360"/>
      <c r="E3698" s="360"/>
      <c r="F3698" s="361"/>
      <c r="G3698" s="360"/>
      <c r="H3698" s="360"/>
      <c r="I3698" s="364"/>
      <c r="J3698" s="363"/>
      <c r="K3698" s="364"/>
      <c r="L3698" s="363"/>
      <c r="M3698" s="382"/>
      <c r="N3698" s="70"/>
      <c r="O3698" s="70"/>
      <c r="P3698" s="135"/>
    </row>
    <row r="3699" spans="1:16" x14ac:dyDescent="0.2">
      <c r="A3699" s="374"/>
      <c r="B3699" s="358"/>
      <c r="C3699" s="383"/>
      <c r="D3699" s="360"/>
      <c r="E3699" s="360"/>
      <c r="F3699" s="361"/>
      <c r="G3699" s="360"/>
      <c r="H3699" s="360"/>
      <c r="I3699" s="364"/>
      <c r="J3699" s="363"/>
      <c r="K3699" s="364"/>
      <c r="L3699" s="363"/>
      <c r="M3699" s="382"/>
      <c r="N3699" s="70"/>
      <c r="O3699" s="70"/>
      <c r="P3699" s="135"/>
    </row>
    <row r="3700" spans="1:16" x14ac:dyDescent="0.2">
      <c r="A3700" s="374"/>
      <c r="B3700" s="358"/>
      <c r="C3700" s="383"/>
      <c r="D3700" s="360"/>
      <c r="E3700" s="360"/>
      <c r="F3700" s="361"/>
      <c r="G3700" s="360"/>
      <c r="H3700" s="360"/>
      <c r="I3700" s="364"/>
      <c r="J3700" s="363"/>
      <c r="K3700" s="364"/>
      <c r="L3700" s="363"/>
      <c r="M3700" s="382"/>
      <c r="N3700" s="70"/>
      <c r="O3700" s="70"/>
      <c r="P3700" s="135"/>
    </row>
    <row r="3701" spans="1:16" x14ac:dyDescent="0.2">
      <c r="A3701" s="374"/>
      <c r="B3701" s="358"/>
      <c r="C3701" s="383"/>
      <c r="D3701" s="360"/>
      <c r="E3701" s="360"/>
      <c r="F3701" s="361"/>
      <c r="G3701" s="360"/>
      <c r="H3701" s="360"/>
      <c r="I3701" s="364"/>
      <c r="J3701" s="363"/>
      <c r="K3701" s="364"/>
      <c r="L3701" s="363"/>
      <c r="M3701" s="382"/>
      <c r="N3701" s="70"/>
      <c r="O3701" s="70"/>
      <c r="P3701" s="135"/>
    </row>
    <row r="3702" spans="1:16" x14ac:dyDescent="0.2">
      <c r="A3702" s="374"/>
      <c r="B3702" s="358"/>
      <c r="C3702" s="383"/>
      <c r="D3702" s="360"/>
      <c r="E3702" s="360"/>
      <c r="F3702" s="361"/>
      <c r="G3702" s="360"/>
      <c r="H3702" s="360"/>
      <c r="I3702" s="364"/>
      <c r="J3702" s="363"/>
      <c r="K3702" s="364"/>
      <c r="L3702" s="363"/>
      <c r="M3702" s="382"/>
      <c r="N3702" s="70"/>
      <c r="O3702" s="70"/>
      <c r="P3702" s="135"/>
    </row>
    <row r="3703" spans="1:16" x14ac:dyDescent="0.2">
      <c r="A3703" s="374"/>
      <c r="B3703" s="358"/>
      <c r="C3703" s="383"/>
      <c r="D3703" s="360"/>
      <c r="E3703" s="360"/>
      <c r="F3703" s="361"/>
      <c r="G3703" s="360"/>
      <c r="H3703" s="360"/>
      <c r="I3703" s="364"/>
      <c r="J3703" s="363"/>
      <c r="K3703" s="364"/>
      <c r="L3703" s="363"/>
      <c r="M3703" s="382"/>
      <c r="N3703" s="70"/>
      <c r="O3703" s="70"/>
      <c r="P3703" s="135"/>
    </row>
    <row r="3704" spans="1:16" x14ac:dyDescent="0.2">
      <c r="A3704" s="374"/>
      <c r="B3704" s="358"/>
      <c r="C3704" s="383"/>
      <c r="D3704" s="360"/>
      <c r="E3704" s="360"/>
      <c r="F3704" s="361"/>
      <c r="G3704" s="360"/>
      <c r="H3704" s="360"/>
      <c r="I3704" s="364"/>
      <c r="J3704" s="363"/>
      <c r="K3704" s="364"/>
      <c r="L3704" s="363"/>
      <c r="M3704" s="382"/>
      <c r="N3704" s="70"/>
      <c r="O3704" s="70"/>
      <c r="P3704" s="135"/>
    </row>
    <row r="3705" spans="1:16" x14ac:dyDescent="0.2">
      <c r="A3705" s="374"/>
      <c r="B3705" s="358"/>
      <c r="C3705" s="383"/>
      <c r="D3705" s="360"/>
      <c r="E3705" s="360"/>
      <c r="F3705" s="361"/>
      <c r="G3705" s="360"/>
      <c r="H3705" s="360"/>
      <c r="I3705" s="364"/>
      <c r="J3705" s="363"/>
      <c r="K3705" s="364"/>
      <c r="L3705" s="363"/>
      <c r="M3705" s="382"/>
      <c r="N3705" s="70"/>
      <c r="O3705" s="70"/>
      <c r="P3705" s="135"/>
    </row>
    <row r="3706" spans="1:16" x14ac:dyDescent="0.2">
      <c r="A3706" s="374"/>
      <c r="B3706" s="358"/>
      <c r="C3706" s="383"/>
      <c r="D3706" s="360"/>
      <c r="E3706" s="360"/>
      <c r="F3706" s="361"/>
      <c r="G3706" s="360"/>
      <c r="H3706" s="360"/>
      <c r="I3706" s="364"/>
      <c r="J3706" s="363"/>
      <c r="K3706" s="364"/>
      <c r="L3706" s="363"/>
      <c r="M3706" s="382"/>
      <c r="N3706" s="70"/>
      <c r="O3706" s="70"/>
      <c r="P3706" s="135"/>
    </row>
    <row r="3707" spans="1:16" x14ac:dyDescent="0.2">
      <c r="A3707" s="374"/>
      <c r="B3707" s="358"/>
      <c r="C3707" s="383"/>
      <c r="D3707" s="360"/>
      <c r="E3707" s="360"/>
      <c r="F3707" s="361"/>
      <c r="G3707" s="360"/>
      <c r="H3707" s="360"/>
      <c r="I3707" s="364"/>
      <c r="J3707" s="363"/>
      <c r="K3707" s="364"/>
      <c r="L3707" s="363"/>
      <c r="M3707" s="382"/>
      <c r="N3707" s="70"/>
      <c r="O3707" s="70"/>
      <c r="P3707" s="135"/>
    </row>
    <row r="3708" spans="1:16" x14ac:dyDescent="0.2">
      <c r="A3708" s="374"/>
      <c r="B3708" s="358"/>
      <c r="C3708" s="383"/>
      <c r="D3708" s="360"/>
      <c r="E3708" s="360"/>
      <c r="F3708" s="361"/>
      <c r="G3708" s="360"/>
      <c r="H3708" s="360"/>
      <c r="I3708" s="364"/>
      <c r="J3708" s="363"/>
      <c r="K3708" s="364"/>
      <c r="L3708" s="363"/>
      <c r="M3708" s="382"/>
      <c r="N3708" s="70"/>
      <c r="O3708" s="70"/>
      <c r="P3708" s="135"/>
    </row>
    <row r="3709" spans="1:16" x14ac:dyDescent="0.2">
      <c r="A3709" s="374"/>
      <c r="B3709" s="358"/>
      <c r="C3709" s="383"/>
      <c r="D3709" s="360"/>
      <c r="E3709" s="360"/>
      <c r="F3709" s="361"/>
      <c r="G3709" s="360"/>
      <c r="H3709" s="360"/>
      <c r="I3709" s="364"/>
      <c r="J3709" s="363"/>
      <c r="K3709" s="364"/>
      <c r="L3709" s="363"/>
      <c r="M3709" s="382"/>
      <c r="N3709" s="70"/>
      <c r="O3709" s="70"/>
      <c r="P3709" s="135"/>
    </row>
    <row r="3710" spans="1:16" x14ac:dyDescent="0.2">
      <c r="A3710" s="374"/>
      <c r="B3710" s="358"/>
      <c r="C3710" s="383"/>
      <c r="D3710" s="360"/>
      <c r="E3710" s="360"/>
      <c r="F3710" s="361"/>
      <c r="G3710" s="360"/>
      <c r="H3710" s="360"/>
      <c r="I3710" s="364"/>
      <c r="J3710" s="363"/>
      <c r="K3710" s="364"/>
      <c r="L3710" s="363"/>
      <c r="M3710" s="382"/>
      <c r="N3710" s="70"/>
      <c r="O3710" s="70"/>
      <c r="P3710" s="135"/>
    </row>
    <row r="3711" spans="1:16" x14ac:dyDescent="0.2">
      <c r="A3711" s="374"/>
      <c r="B3711" s="358"/>
      <c r="C3711" s="383"/>
      <c r="D3711" s="360"/>
      <c r="E3711" s="360"/>
      <c r="F3711" s="361"/>
      <c r="G3711" s="360"/>
      <c r="H3711" s="360"/>
      <c r="I3711" s="364"/>
      <c r="J3711" s="363"/>
      <c r="K3711" s="364"/>
      <c r="L3711" s="363"/>
      <c r="M3711" s="382"/>
      <c r="N3711" s="70"/>
      <c r="O3711" s="70"/>
      <c r="P3711" s="135"/>
    </row>
    <row r="3712" spans="1:16" x14ac:dyDescent="0.2">
      <c r="A3712" s="374"/>
      <c r="B3712" s="358"/>
      <c r="C3712" s="383"/>
      <c r="D3712" s="360"/>
      <c r="E3712" s="360"/>
      <c r="F3712" s="361"/>
      <c r="G3712" s="360"/>
      <c r="H3712" s="360"/>
      <c r="I3712" s="364"/>
      <c r="J3712" s="363"/>
      <c r="K3712" s="364"/>
      <c r="L3712" s="363"/>
      <c r="M3712" s="382"/>
      <c r="N3712" s="70"/>
      <c r="O3712" s="70"/>
      <c r="P3712" s="135"/>
    </row>
    <row r="3713" spans="1:16" x14ac:dyDescent="0.2">
      <c r="A3713" s="374"/>
      <c r="B3713" s="358"/>
      <c r="C3713" s="383"/>
      <c r="D3713" s="360"/>
      <c r="E3713" s="360"/>
      <c r="F3713" s="361"/>
      <c r="G3713" s="360"/>
      <c r="H3713" s="360"/>
      <c r="I3713" s="364"/>
      <c r="J3713" s="363"/>
      <c r="K3713" s="364"/>
      <c r="L3713" s="363"/>
      <c r="M3713" s="382"/>
      <c r="N3713" s="70"/>
      <c r="O3713" s="70"/>
      <c r="P3713" s="135"/>
    </row>
    <row r="3714" spans="1:16" x14ac:dyDescent="0.2">
      <c r="A3714" s="374"/>
      <c r="B3714" s="358"/>
      <c r="C3714" s="383"/>
      <c r="D3714" s="360"/>
      <c r="E3714" s="360"/>
      <c r="F3714" s="361"/>
      <c r="G3714" s="360"/>
      <c r="H3714" s="360"/>
      <c r="I3714" s="364"/>
      <c r="J3714" s="363"/>
      <c r="K3714" s="364"/>
      <c r="L3714" s="363"/>
      <c r="M3714" s="382"/>
      <c r="N3714" s="70"/>
      <c r="O3714" s="70"/>
      <c r="P3714" s="135"/>
    </row>
    <row r="3715" spans="1:16" x14ac:dyDescent="0.2">
      <c r="A3715" s="374"/>
      <c r="B3715" s="358"/>
      <c r="C3715" s="383"/>
      <c r="D3715" s="360"/>
      <c r="E3715" s="360"/>
      <c r="F3715" s="361"/>
      <c r="G3715" s="360"/>
      <c r="H3715" s="360"/>
      <c r="I3715" s="364"/>
      <c r="J3715" s="363"/>
      <c r="K3715" s="364"/>
      <c r="L3715" s="363"/>
      <c r="M3715" s="382"/>
      <c r="N3715" s="70"/>
      <c r="O3715" s="70"/>
      <c r="P3715" s="135"/>
    </row>
    <row r="3716" spans="1:16" x14ac:dyDescent="0.2">
      <c r="A3716" s="374"/>
      <c r="B3716" s="358"/>
      <c r="C3716" s="383"/>
      <c r="D3716" s="360"/>
      <c r="E3716" s="360"/>
      <c r="F3716" s="361"/>
      <c r="G3716" s="360"/>
      <c r="H3716" s="360"/>
      <c r="I3716" s="364"/>
      <c r="J3716" s="363"/>
      <c r="K3716" s="364"/>
      <c r="L3716" s="363"/>
      <c r="M3716" s="382"/>
      <c r="N3716" s="70"/>
      <c r="O3716" s="70"/>
      <c r="P3716" s="135"/>
    </row>
    <row r="3717" spans="1:16" x14ac:dyDescent="0.2">
      <c r="A3717" s="374"/>
      <c r="B3717" s="358"/>
      <c r="C3717" s="383"/>
      <c r="D3717" s="360"/>
      <c r="E3717" s="360"/>
      <c r="F3717" s="361"/>
      <c r="G3717" s="360"/>
      <c r="H3717" s="360"/>
      <c r="I3717" s="364"/>
      <c r="J3717" s="363"/>
      <c r="K3717" s="364"/>
      <c r="L3717" s="363"/>
      <c r="M3717" s="382"/>
      <c r="N3717" s="70"/>
      <c r="O3717" s="70"/>
      <c r="P3717" s="135"/>
    </row>
    <row r="3718" spans="1:16" x14ac:dyDescent="0.2">
      <c r="A3718" s="374"/>
      <c r="B3718" s="358"/>
      <c r="C3718" s="383"/>
      <c r="D3718" s="360"/>
      <c r="E3718" s="360"/>
      <c r="F3718" s="361"/>
      <c r="G3718" s="360"/>
      <c r="H3718" s="360"/>
      <c r="I3718" s="364"/>
      <c r="J3718" s="363"/>
      <c r="K3718" s="364"/>
      <c r="L3718" s="363"/>
      <c r="M3718" s="382"/>
      <c r="N3718" s="70"/>
      <c r="O3718" s="70"/>
      <c r="P3718" s="135"/>
    </row>
    <row r="3719" spans="1:16" x14ac:dyDescent="0.2">
      <c r="A3719" s="374"/>
      <c r="B3719" s="358"/>
      <c r="C3719" s="383"/>
      <c r="D3719" s="360"/>
      <c r="E3719" s="360"/>
      <c r="F3719" s="361"/>
      <c r="G3719" s="360"/>
      <c r="H3719" s="360"/>
      <c r="I3719" s="364"/>
      <c r="J3719" s="363"/>
      <c r="K3719" s="364"/>
      <c r="L3719" s="363"/>
      <c r="M3719" s="382"/>
      <c r="N3719" s="70"/>
      <c r="O3719" s="70"/>
      <c r="P3719" s="135"/>
    </row>
    <row r="3720" spans="1:16" x14ac:dyDescent="0.2">
      <c r="A3720" s="374"/>
      <c r="B3720" s="358"/>
      <c r="C3720" s="383"/>
      <c r="D3720" s="360"/>
      <c r="E3720" s="360"/>
      <c r="F3720" s="361"/>
      <c r="G3720" s="360"/>
      <c r="H3720" s="360"/>
      <c r="I3720" s="364"/>
      <c r="J3720" s="363"/>
      <c r="K3720" s="364"/>
      <c r="L3720" s="363"/>
      <c r="M3720" s="382"/>
      <c r="N3720" s="70"/>
      <c r="O3720" s="70"/>
      <c r="P3720" s="135"/>
    </row>
    <row r="3721" spans="1:16" x14ac:dyDescent="0.2">
      <c r="A3721" s="374"/>
      <c r="B3721" s="358"/>
      <c r="C3721" s="383"/>
      <c r="D3721" s="360"/>
      <c r="E3721" s="360"/>
      <c r="F3721" s="361"/>
      <c r="G3721" s="360"/>
      <c r="H3721" s="360"/>
      <c r="I3721" s="364"/>
      <c r="J3721" s="363"/>
      <c r="K3721" s="364"/>
      <c r="L3721" s="363"/>
      <c r="M3721" s="382"/>
      <c r="N3721" s="70"/>
      <c r="O3721" s="70"/>
      <c r="P3721" s="135"/>
    </row>
    <row r="3722" spans="1:16" x14ac:dyDescent="0.2">
      <c r="A3722" s="374"/>
      <c r="B3722" s="358"/>
      <c r="C3722" s="383"/>
      <c r="D3722" s="360"/>
      <c r="E3722" s="360"/>
      <c r="F3722" s="361"/>
      <c r="G3722" s="360"/>
      <c r="H3722" s="360"/>
      <c r="I3722" s="364"/>
      <c r="J3722" s="363"/>
      <c r="K3722" s="364"/>
      <c r="L3722" s="363"/>
      <c r="M3722" s="382"/>
      <c r="N3722" s="70"/>
      <c r="O3722" s="70"/>
      <c r="P3722" s="135"/>
    </row>
    <row r="3723" spans="1:16" x14ac:dyDescent="0.2">
      <c r="A3723" s="374"/>
      <c r="B3723" s="358"/>
      <c r="C3723" s="383"/>
      <c r="D3723" s="360"/>
      <c r="E3723" s="360"/>
      <c r="F3723" s="361"/>
      <c r="G3723" s="360"/>
      <c r="H3723" s="360"/>
      <c r="I3723" s="364"/>
      <c r="J3723" s="363"/>
      <c r="K3723" s="364"/>
      <c r="L3723" s="363"/>
      <c r="M3723" s="382"/>
      <c r="N3723" s="70"/>
      <c r="O3723" s="70"/>
      <c r="P3723" s="135"/>
    </row>
    <row r="3724" spans="1:16" x14ac:dyDescent="0.2">
      <c r="A3724" s="374"/>
      <c r="B3724" s="358"/>
      <c r="C3724" s="383"/>
      <c r="D3724" s="360"/>
      <c r="E3724" s="360"/>
      <c r="F3724" s="361"/>
      <c r="G3724" s="360"/>
      <c r="H3724" s="360"/>
      <c r="I3724" s="364"/>
      <c r="J3724" s="363"/>
      <c r="K3724" s="364"/>
      <c r="L3724" s="363"/>
      <c r="M3724" s="382"/>
      <c r="N3724" s="70"/>
      <c r="O3724" s="70"/>
      <c r="P3724" s="135"/>
    </row>
    <row r="3725" spans="1:16" x14ac:dyDescent="0.2">
      <c r="A3725" s="374"/>
      <c r="B3725" s="358"/>
      <c r="C3725" s="383"/>
      <c r="D3725" s="360"/>
      <c r="E3725" s="360"/>
      <c r="F3725" s="361"/>
      <c r="G3725" s="360"/>
      <c r="H3725" s="360"/>
      <c r="I3725" s="364"/>
      <c r="J3725" s="363"/>
      <c r="K3725" s="364"/>
      <c r="L3725" s="363"/>
      <c r="M3725" s="382"/>
      <c r="N3725" s="70"/>
      <c r="O3725" s="70"/>
      <c r="P3725" s="135"/>
    </row>
    <row r="3726" spans="1:16" x14ac:dyDescent="0.2">
      <c r="A3726" s="374"/>
      <c r="B3726" s="358"/>
      <c r="C3726" s="383"/>
      <c r="D3726" s="360"/>
      <c r="E3726" s="360"/>
      <c r="F3726" s="361"/>
      <c r="G3726" s="360"/>
      <c r="H3726" s="360"/>
      <c r="I3726" s="364"/>
      <c r="J3726" s="363"/>
      <c r="K3726" s="364"/>
      <c r="L3726" s="363"/>
      <c r="M3726" s="382"/>
      <c r="N3726" s="70"/>
      <c r="O3726" s="70"/>
      <c r="P3726" s="135"/>
    </row>
    <row r="3727" spans="1:16" x14ac:dyDescent="0.2">
      <c r="A3727" s="374"/>
      <c r="B3727" s="358"/>
      <c r="C3727" s="383"/>
      <c r="D3727" s="360"/>
      <c r="E3727" s="360"/>
      <c r="F3727" s="361"/>
      <c r="G3727" s="360"/>
      <c r="H3727" s="360"/>
      <c r="I3727" s="364"/>
      <c r="J3727" s="363"/>
      <c r="K3727" s="364"/>
      <c r="L3727" s="363"/>
      <c r="M3727" s="382"/>
      <c r="N3727" s="70"/>
      <c r="O3727" s="70"/>
      <c r="P3727" s="135"/>
    </row>
    <row r="3728" spans="1:16" x14ac:dyDescent="0.2">
      <c r="A3728" s="374"/>
      <c r="B3728" s="358"/>
      <c r="C3728" s="383"/>
      <c r="D3728" s="360"/>
      <c r="E3728" s="360"/>
      <c r="F3728" s="361"/>
      <c r="G3728" s="360"/>
      <c r="H3728" s="360"/>
      <c r="I3728" s="364"/>
      <c r="J3728" s="363"/>
      <c r="K3728" s="364"/>
      <c r="L3728" s="363"/>
      <c r="M3728" s="382"/>
      <c r="N3728" s="70"/>
      <c r="O3728" s="70"/>
      <c r="P3728" s="135"/>
    </row>
    <row r="3729" spans="1:16" x14ac:dyDescent="0.2">
      <c r="A3729" s="374"/>
      <c r="B3729" s="358"/>
      <c r="C3729" s="383"/>
      <c r="D3729" s="360"/>
      <c r="E3729" s="360"/>
      <c r="F3729" s="361"/>
      <c r="G3729" s="360"/>
      <c r="H3729" s="360"/>
      <c r="I3729" s="364"/>
      <c r="J3729" s="363"/>
      <c r="K3729" s="364"/>
      <c r="L3729" s="363"/>
      <c r="M3729" s="382"/>
      <c r="N3729" s="70"/>
      <c r="O3729" s="70"/>
      <c r="P3729" s="135"/>
    </row>
    <row r="3730" spans="1:16" x14ac:dyDescent="0.2">
      <c r="A3730" s="374"/>
      <c r="B3730" s="358"/>
      <c r="C3730" s="383"/>
      <c r="D3730" s="360"/>
      <c r="E3730" s="360"/>
      <c r="F3730" s="361"/>
      <c r="G3730" s="360"/>
      <c r="H3730" s="360"/>
      <c r="I3730" s="364"/>
      <c r="J3730" s="363"/>
      <c r="K3730" s="364"/>
      <c r="L3730" s="363"/>
      <c r="M3730" s="382"/>
      <c r="N3730" s="70"/>
      <c r="O3730" s="70"/>
      <c r="P3730" s="135"/>
    </row>
    <row r="3731" spans="1:16" x14ac:dyDescent="0.2">
      <c r="A3731" s="374"/>
      <c r="B3731" s="358"/>
      <c r="C3731" s="383"/>
      <c r="D3731" s="360"/>
      <c r="E3731" s="360"/>
      <c r="F3731" s="361"/>
      <c r="G3731" s="360"/>
      <c r="H3731" s="360"/>
      <c r="I3731" s="364"/>
      <c r="J3731" s="363"/>
      <c r="K3731" s="364"/>
      <c r="L3731" s="363"/>
      <c r="M3731" s="382"/>
      <c r="N3731" s="70"/>
      <c r="O3731" s="70"/>
      <c r="P3731" s="135"/>
    </row>
    <row r="3732" spans="1:16" x14ac:dyDescent="0.2">
      <c r="A3732" s="374"/>
      <c r="B3732" s="358"/>
      <c r="C3732" s="383"/>
      <c r="D3732" s="360"/>
      <c r="E3732" s="360"/>
      <c r="F3732" s="361"/>
      <c r="G3732" s="360"/>
      <c r="H3732" s="360"/>
      <c r="I3732" s="364"/>
      <c r="J3732" s="363"/>
      <c r="K3732" s="364"/>
      <c r="L3732" s="363"/>
      <c r="M3732" s="382"/>
      <c r="N3732" s="70"/>
      <c r="O3732" s="70"/>
      <c r="P3732" s="135"/>
    </row>
    <row r="3733" spans="1:16" x14ac:dyDescent="0.2">
      <c r="A3733" s="374"/>
      <c r="B3733" s="358"/>
      <c r="C3733" s="383"/>
      <c r="D3733" s="360"/>
      <c r="E3733" s="360"/>
      <c r="F3733" s="361"/>
      <c r="G3733" s="360"/>
      <c r="H3733" s="360"/>
      <c r="I3733" s="364"/>
      <c r="J3733" s="363"/>
      <c r="K3733" s="364"/>
      <c r="L3733" s="363"/>
      <c r="M3733" s="382"/>
      <c r="N3733" s="70"/>
      <c r="O3733" s="70"/>
      <c r="P3733" s="135"/>
    </row>
    <row r="3734" spans="1:16" x14ac:dyDescent="0.2">
      <c r="A3734" s="374"/>
      <c r="B3734" s="358"/>
      <c r="C3734" s="383"/>
      <c r="D3734" s="360"/>
      <c r="E3734" s="360"/>
      <c r="F3734" s="361"/>
      <c r="G3734" s="360"/>
      <c r="H3734" s="360"/>
      <c r="I3734" s="364"/>
      <c r="J3734" s="363"/>
      <c r="K3734" s="364"/>
      <c r="L3734" s="363"/>
      <c r="M3734" s="382"/>
      <c r="N3734" s="70"/>
      <c r="O3734" s="70"/>
      <c r="P3734" s="135"/>
    </row>
    <row r="3735" spans="1:16" x14ac:dyDescent="0.2">
      <c r="A3735" s="374"/>
      <c r="B3735" s="358"/>
      <c r="C3735" s="383"/>
      <c r="D3735" s="360"/>
      <c r="E3735" s="360"/>
      <c r="F3735" s="361"/>
      <c r="G3735" s="360"/>
      <c r="H3735" s="360"/>
      <c r="I3735" s="364"/>
      <c r="J3735" s="363"/>
      <c r="K3735" s="364"/>
      <c r="L3735" s="363"/>
      <c r="M3735" s="382"/>
      <c r="N3735" s="70"/>
      <c r="O3735" s="70"/>
      <c r="P3735" s="135"/>
    </row>
    <row r="3736" spans="1:16" x14ac:dyDescent="0.2">
      <c r="A3736" s="374"/>
      <c r="B3736" s="358"/>
      <c r="C3736" s="383"/>
      <c r="D3736" s="360"/>
      <c r="E3736" s="360"/>
      <c r="F3736" s="361"/>
      <c r="G3736" s="360"/>
      <c r="H3736" s="360"/>
      <c r="I3736" s="364"/>
      <c r="J3736" s="363"/>
      <c r="K3736" s="364"/>
      <c r="L3736" s="363"/>
      <c r="M3736" s="382"/>
      <c r="N3736" s="70"/>
      <c r="O3736" s="70"/>
      <c r="P3736" s="135"/>
    </row>
    <row r="3737" spans="1:16" x14ac:dyDescent="0.2">
      <c r="A3737" s="374"/>
      <c r="B3737" s="358"/>
      <c r="C3737" s="383"/>
      <c r="D3737" s="360"/>
      <c r="E3737" s="360"/>
      <c r="F3737" s="361"/>
      <c r="G3737" s="360"/>
      <c r="H3737" s="360"/>
      <c r="I3737" s="364"/>
      <c r="J3737" s="363"/>
      <c r="K3737" s="364"/>
      <c r="L3737" s="363"/>
      <c r="M3737" s="382"/>
      <c r="N3737" s="70"/>
      <c r="O3737" s="70"/>
      <c r="P3737" s="135"/>
    </row>
    <row r="3738" spans="1:16" x14ac:dyDescent="0.2">
      <c r="A3738" s="374"/>
      <c r="B3738" s="358"/>
      <c r="C3738" s="383"/>
      <c r="D3738" s="360"/>
      <c r="E3738" s="360"/>
      <c r="F3738" s="361"/>
      <c r="G3738" s="360"/>
      <c r="H3738" s="360"/>
      <c r="I3738" s="364"/>
      <c r="J3738" s="363"/>
      <c r="K3738" s="364"/>
      <c r="L3738" s="363"/>
      <c r="M3738" s="382"/>
      <c r="N3738" s="70"/>
      <c r="O3738" s="70"/>
      <c r="P3738" s="135"/>
    </row>
    <row r="3739" spans="1:16" x14ac:dyDescent="0.2">
      <c r="A3739" s="374"/>
      <c r="B3739" s="358"/>
      <c r="C3739" s="383"/>
      <c r="D3739" s="360"/>
      <c r="E3739" s="360"/>
      <c r="F3739" s="361"/>
      <c r="G3739" s="360"/>
      <c r="H3739" s="360"/>
      <c r="I3739" s="364"/>
      <c r="J3739" s="363"/>
      <c r="K3739" s="364"/>
      <c r="L3739" s="363"/>
      <c r="M3739" s="382"/>
      <c r="N3739" s="70"/>
      <c r="O3739" s="70"/>
      <c r="P3739" s="135"/>
    </row>
    <row r="3740" spans="1:16" x14ac:dyDescent="0.2">
      <c r="A3740" s="374"/>
      <c r="B3740" s="358"/>
      <c r="C3740" s="383"/>
      <c r="D3740" s="360"/>
      <c r="E3740" s="360"/>
      <c r="F3740" s="361"/>
      <c r="G3740" s="360"/>
      <c r="H3740" s="360"/>
      <c r="I3740" s="364"/>
      <c r="J3740" s="363"/>
      <c r="K3740" s="364"/>
      <c r="L3740" s="363"/>
      <c r="M3740" s="382"/>
      <c r="N3740" s="70"/>
      <c r="O3740" s="70"/>
      <c r="P3740" s="135"/>
    </row>
    <row r="3741" spans="1:16" x14ac:dyDescent="0.2">
      <c r="A3741" s="374"/>
      <c r="B3741" s="358"/>
      <c r="C3741" s="383"/>
      <c r="D3741" s="360"/>
      <c r="E3741" s="360"/>
      <c r="F3741" s="361"/>
      <c r="G3741" s="360"/>
      <c r="H3741" s="360"/>
      <c r="I3741" s="364"/>
      <c r="J3741" s="363"/>
      <c r="K3741" s="364"/>
      <c r="L3741" s="363"/>
      <c r="M3741" s="382"/>
      <c r="N3741" s="70"/>
      <c r="O3741" s="70"/>
      <c r="P3741" s="135"/>
    </row>
    <row r="3742" spans="1:16" x14ac:dyDescent="0.2">
      <c r="A3742" s="374"/>
      <c r="B3742" s="358"/>
      <c r="C3742" s="383"/>
      <c r="D3742" s="360"/>
      <c r="E3742" s="360"/>
      <c r="F3742" s="361"/>
      <c r="G3742" s="360"/>
      <c r="H3742" s="360"/>
      <c r="I3742" s="364"/>
      <c r="J3742" s="363"/>
      <c r="K3742" s="364"/>
      <c r="L3742" s="363"/>
      <c r="M3742" s="382"/>
      <c r="N3742" s="70"/>
      <c r="O3742" s="70"/>
      <c r="P3742" s="135"/>
    </row>
    <row r="3743" spans="1:16" x14ac:dyDescent="0.2">
      <c r="A3743" s="374"/>
      <c r="B3743" s="358"/>
      <c r="C3743" s="383"/>
      <c r="D3743" s="360"/>
      <c r="E3743" s="360"/>
      <c r="F3743" s="361"/>
      <c r="G3743" s="360"/>
      <c r="H3743" s="360"/>
      <c r="I3743" s="364"/>
      <c r="J3743" s="363"/>
      <c r="K3743" s="364"/>
      <c r="L3743" s="363"/>
      <c r="M3743" s="382"/>
      <c r="N3743" s="70"/>
      <c r="O3743" s="70"/>
      <c r="P3743" s="135"/>
    </row>
    <row r="3744" spans="1:16" x14ac:dyDescent="0.2">
      <c r="A3744" s="374"/>
      <c r="B3744" s="358"/>
      <c r="C3744" s="383"/>
      <c r="D3744" s="360"/>
      <c r="E3744" s="360"/>
      <c r="F3744" s="361"/>
      <c r="G3744" s="360"/>
      <c r="H3744" s="360"/>
      <c r="I3744" s="364"/>
      <c r="J3744" s="363"/>
      <c r="K3744" s="364"/>
      <c r="L3744" s="363"/>
      <c r="M3744" s="382"/>
      <c r="N3744" s="70"/>
      <c r="O3744" s="70"/>
      <c r="P3744" s="135"/>
    </row>
    <row r="3745" spans="1:16" x14ac:dyDescent="0.2">
      <c r="A3745" s="374"/>
      <c r="B3745" s="358"/>
      <c r="C3745" s="383"/>
      <c r="D3745" s="360"/>
      <c r="E3745" s="360"/>
      <c r="F3745" s="361"/>
      <c r="G3745" s="360"/>
      <c r="H3745" s="360"/>
      <c r="I3745" s="364"/>
      <c r="J3745" s="363"/>
      <c r="K3745" s="364"/>
      <c r="L3745" s="363"/>
      <c r="M3745" s="382"/>
      <c r="N3745" s="70"/>
      <c r="O3745" s="70"/>
      <c r="P3745" s="135"/>
    </row>
    <row r="3746" spans="1:16" x14ac:dyDescent="0.2">
      <c r="A3746" s="374"/>
      <c r="B3746" s="358"/>
      <c r="C3746" s="383"/>
      <c r="D3746" s="360"/>
      <c r="E3746" s="360"/>
      <c r="F3746" s="361"/>
      <c r="G3746" s="360"/>
      <c r="H3746" s="360"/>
      <c r="I3746" s="364"/>
      <c r="J3746" s="363"/>
      <c r="K3746" s="364"/>
      <c r="L3746" s="363"/>
      <c r="M3746" s="382"/>
      <c r="N3746" s="70"/>
      <c r="O3746" s="70"/>
      <c r="P3746" s="135"/>
    </row>
    <row r="3747" spans="1:16" x14ac:dyDescent="0.2">
      <c r="A3747" s="374"/>
      <c r="B3747" s="358"/>
      <c r="C3747" s="383"/>
      <c r="D3747" s="360"/>
      <c r="E3747" s="360"/>
      <c r="F3747" s="361"/>
      <c r="G3747" s="360"/>
      <c r="H3747" s="360"/>
      <c r="I3747" s="364"/>
      <c r="J3747" s="363"/>
      <c r="K3747" s="364"/>
      <c r="L3747" s="363"/>
      <c r="M3747" s="382"/>
      <c r="N3747" s="70"/>
      <c r="O3747" s="70"/>
      <c r="P3747" s="135"/>
    </row>
    <row r="3748" spans="1:16" x14ac:dyDescent="0.2">
      <c r="A3748" s="374"/>
      <c r="B3748" s="358"/>
      <c r="C3748" s="383"/>
      <c r="D3748" s="360"/>
      <c r="E3748" s="360"/>
      <c r="F3748" s="361"/>
      <c r="G3748" s="360"/>
      <c r="H3748" s="360"/>
      <c r="I3748" s="364"/>
      <c r="J3748" s="363"/>
      <c r="K3748" s="364"/>
      <c r="L3748" s="363"/>
      <c r="M3748" s="382"/>
      <c r="N3748" s="70"/>
      <c r="O3748" s="70"/>
      <c r="P3748" s="135"/>
    </row>
    <row r="3749" spans="1:16" x14ac:dyDescent="0.2">
      <c r="A3749" s="374"/>
      <c r="B3749" s="358"/>
      <c r="C3749" s="383"/>
      <c r="D3749" s="360"/>
      <c r="E3749" s="360"/>
      <c r="F3749" s="361"/>
      <c r="G3749" s="360"/>
      <c r="H3749" s="360"/>
      <c r="I3749" s="364"/>
      <c r="J3749" s="363"/>
      <c r="K3749" s="364"/>
      <c r="L3749" s="363"/>
      <c r="M3749" s="382"/>
      <c r="N3749" s="70"/>
      <c r="O3749" s="70"/>
      <c r="P3749" s="135"/>
    </row>
    <row r="3750" spans="1:16" x14ac:dyDescent="0.2">
      <c r="A3750" s="374"/>
      <c r="B3750" s="358"/>
      <c r="C3750" s="383"/>
      <c r="D3750" s="360"/>
      <c r="E3750" s="360"/>
      <c r="F3750" s="361"/>
      <c r="G3750" s="360"/>
      <c r="H3750" s="360"/>
      <c r="I3750" s="364"/>
      <c r="J3750" s="363"/>
      <c r="K3750" s="364"/>
      <c r="L3750" s="363"/>
      <c r="M3750" s="382"/>
      <c r="N3750" s="70"/>
      <c r="O3750" s="70"/>
      <c r="P3750" s="135"/>
    </row>
    <row r="3751" spans="1:16" x14ac:dyDescent="0.2">
      <c r="A3751" s="374"/>
      <c r="B3751" s="358"/>
      <c r="C3751" s="383"/>
      <c r="D3751" s="360"/>
      <c r="E3751" s="360"/>
      <c r="F3751" s="361"/>
      <c r="G3751" s="360"/>
      <c r="H3751" s="360"/>
      <c r="I3751" s="364"/>
      <c r="J3751" s="363"/>
      <c r="K3751" s="364"/>
      <c r="L3751" s="363"/>
      <c r="M3751" s="382"/>
      <c r="N3751" s="70"/>
      <c r="O3751" s="70"/>
      <c r="P3751" s="135"/>
    </row>
    <row r="3752" spans="1:16" x14ac:dyDescent="0.2">
      <c r="A3752" s="374"/>
      <c r="B3752" s="358"/>
      <c r="C3752" s="383"/>
      <c r="D3752" s="360"/>
      <c r="E3752" s="360"/>
      <c r="F3752" s="361"/>
      <c r="G3752" s="360"/>
      <c r="H3752" s="360"/>
      <c r="I3752" s="364"/>
      <c r="J3752" s="363"/>
      <c r="K3752" s="364"/>
      <c r="L3752" s="363"/>
      <c r="M3752" s="382"/>
      <c r="N3752" s="70"/>
      <c r="O3752" s="70"/>
      <c r="P3752" s="135"/>
    </row>
    <row r="3753" spans="1:16" x14ac:dyDescent="0.2">
      <c r="A3753" s="374"/>
      <c r="B3753" s="358"/>
      <c r="C3753" s="383"/>
      <c r="D3753" s="360"/>
      <c r="E3753" s="360"/>
      <c r="F3753" s="361"/>
      <c r="G3753" s="360"/>
      <c r="H3753" s="360"/>
      <c r="I3753" s="364"/>
      <c r="J3753" s="363"/>
      <c r="K3753" s="364"/>
      <c r="L3753" s="363"/>
      <c r="M3753" s="382"/>
      <c r="N3753" s="70"/>
      <c r="O3753" s="70"/>
      <c r="P3753" s="135"/>
    </row>
    <row r="3754" spans="1:16" x14ac:dyDescent="0.2">
      <c r="A3754" s="374"/>
      <c r="B3754" s="358"/>
      <c r="C3754" s="383"/>
      <c r="D3754" s="360"/>
      <c r="E3754" s="360"/>
      <c r="F3754" s="361"/>
      <c r="G3754" s="360"/>
      <c r="H3754" s="360"/>
      <c r="I3754" s="364"/>
      <c r="J3754" s="363"/>
      <c r="K3754" s="364"/>
      <c r="L3754" s="363"/>
      <c r="M3754" s="382"/>
      <c r="N3754" s="70"/>
      <c r="O3754" s="70"/>
      <c r="P3754" s="135"/>
    </row>
    <row r="3755" spans="1:16" x14ac:dyDescent="0.2">
      <c r="A3755" s="374"/>
      <c r="B3755" s="358"/>
      <c r="C3755" s="383"/>
      <c r="D3755" s="360"/>
      <c r="E3755" s="360"/>
      <c r="F3755" s="361"/>
      <c r="G3755" s="360"/>
      <c r="H3755" s="360"/>
      <c r="I3755" s="364"/>
      <c r="J3755" s="363"/>
      <c r="K3755" s="364"/>
      <c r="L3755" s="363"/>
      <c r="M3755" s="382"/>
      <c r="N3755" s="70"/>
      <c r="O3755" s="70"/>
      <c r="P3755" s="135"/>
    </row>
    <row r="3756" spans="1:16" x14ac:dyDescent="0.2">
      <c r="A3756" s="374"/>
      <c r="B3756" s="358"/>
      <c r="C3756" s="383"/>
      <c r="D3756" s="360"/>
      <c r="E3756" s="360"/>
      <c r="F3756" s="361"/>
      <c r="G3756" s="360"/>
      <c r="H3756" s="360"/>
      <c r="I3756" s="364"/>
      <c r="J3756" s="363"/>
      <c r="K3756" s="364"/>
      <c r="L3756" s="363"/>
      <c r="M3756" s="382"/>
      <c r="N3756" s="70"/>
      <c r="O3756" s="70"/>
      <c r="P3756" s="135"/>
    </row>
    <row r="3757" spans="1:16" x14ac:dyDescent="0.2">
      <c r="A3757" s="374"/>
      <c r="B3757" s="358"/>
      <c r="C3757" s="383"/>
      <c r="D3757" s="360"/>
      <c r="E3757" s="360"/>
      <c r="F3757" s="361"/>
      <c r="G3757" s="360"/>
      <c r="H3757" s="360"/>
      <c r="I3757" s="364"/>
      <c r="J3757" s="363"/>
      <c r="K3757" s="364"/>
      <c r="L3757" s="363"/>
      <c r="M3757" s="382"/>
      <c r="N3757" s="70"/>
      <c r="O3757" s="70"/>
      <c r="P3757" s="135"/>
    </row>
    <row r="3758" spans="1:16" x14ac:dyDescent="0.2">
      <c r="A3758" s="374"/>
      <c r="B3758" s="358"/>
      <c r="C3758" s="383"/>
      <c r="D3758" s="360"/>
      <c r="E3758" s="360"/>
      <c r="F3758" s="361"/>
      <c r="G3758" s="360"/>
      <c r="H3758" s="360"/>
      <c r="I3758" s="364"/>
      <c r="J3758" s="363"/>
      <c r="K3758" s="364"/>
      <c r="L3758" s="363"/>
      <c r="M3758" s="382"/>
      <c r="N3758" s="70"/>
      <c r="O3758" s="70"/>
      <c r="P3758" s="135"/>
    </row>
    <row r="3759" spans="1:16" x14ac:dyDescent="0.2">
      <c r="A3759" s="374"/>
      <c r="B3759" s="358"/>
      <c r="C3759" s="383"/>
      <c r="D3759" s="360"/>
      <c r="E3759" s="360"/>
      <c r="F3759" s="361"/>
      <c r="G3759" s="360"/>
      <c r="H3759" s="360"/>
      <c r="I3759" s="364"/>
      <c r="J3759" s="363"/>
      <c r="K3759" s="364"/>
      <c r="L3759" s="363"/>
      <c r="M3759" s="382"/>
      <c r="N3759" s="70"/>
      <c r="O3759" s="70"/>
      <c r="P3759" s="135"/>
    </row>
    <row r="3760" spans="1:16" x14ac:dyDescent="0.2">
      <c r="A3760" s="374"/>
      <c r="B3760" s="358"/>
      <c r="C3760" s="383"/>
      <c r="D3760" s="360"/>
      <c r="E3760" s="360"/>
      <c r="F3760" s="361"/>
      <c r="G3760" s="360"/>
      <c r="H3760" s="360"/>
      <c r="I3760" s="364"/>
      <c r="J3760" s="363"/>
      <c r="K3760" s="364"/>
      <c r="L3760" s="363"/>
      <c r="M3760" s="382"/>
      <c r="N3760" s="70"/>
      <c r="O3760" s="70"/>
      <c r="P3760" s="135"/>
    </row>
    <row r="3761" spans="1:16" x14ac:dyDescent="0.2">
      <c r="A3761" s="374"/>
      <c r="B3761" s="358"/>
      <c r="C3761" s="383"/>
      <c r="D3761" s="360"/>
      <c r="E3761" s="360"/>
      <c r="F3761" s="361"/>
      <c r="G3761" s="360"/>
      <c r="H3761" s="360"/>
      <c r="I3761" s="364"/>
      <c r="J3761" s="363"/>
      <c r="K3761" s="364"/>
      <c r="L3761" s="363"/>
      <c r="M3761" s="382"/>
      <c r="N3761" s="70"/>
      <c r="O3761" s="70"/>
      <c r="P3761" s="135"/>
    </row>
    <row r="3762" spans="1:16" x14ac:dyDescent="0.2">
      <c r="A3762" s="374"/>
      <c r="B3762" s="358"/>
      <c r="C3762" s="383"/>
      <c r="D3762" s="360"/>
      <c r="E3762" s="360"/>
      <c r="F3762" s="361"/>
      <c r="G3762" s="360"/>
      <c r="H3762" s="360"/>
      <c r="I3762" s="364"/>
      <c r="J3762" s="363"/>
      <c r="K3762" s="364"/>
      <c r="L3762" s="363"/>
      <c r="M3762" s="382"/>
      <c r="N3762" s="70"/>
      <c r="O3762" s="70"/>
      <c r="P3762" s="135"/>
    </row>
    <row r="3763" spans="1:16" x14ac:dyDescent="0.2">
      <c r="A3763" s="374"/>
      <c r="B3763" s="358"/>
      <c r="C3763" s="383"/>
      <c r="D3763" s="360"/>
      <c r="E3763" s="360"/>
      <c r="F3763" s="361"/>
      <c r="G3763" s="360"/>
      <c r="H3763" s="360"/>
      <c r="I3763" s="364"/>
      <c r="J3763" s="363"/>
      <c r="K3763" s="364"/>
      <c r="L3763" s="363"/>
      <c r="M3763" s="382"/>
      <c r="N3763" s="70"/>
      <c r="O3763" s="70"/>
      <c r="P3763" s="135"/>
    </row>
    <row r="3764" spans="1:16" x14ac:dyDescent="0.2">
      <c r="A3764" s="374"/>
      <c r="B3764" s="358"/>
      <c r="C3764" s="383"/>
      <c r="D3764" s="360"/>
      <c r="E3764" s="360"/>
      <c r="F3764" s="361"/>
      <c r="G3764" s="360"/>
      <c r="H3764" s="360"/>
      <c r="I3764" s="364"/>
      <c r="J3764" s="363"/>
      <c r="K3764" s="364"/>
      <c r="L3764" s="363"/>
      <c r="M3764" s="382"/>
      <c r="N3764" s="70"/>
      <c r="O3764" s="70"/>
      <c r="P3764" s="135"/>
    </row>
    <row r="3765" spans="1:16" x14ac:dyDescent="0.2">
      <c r="A3765" s="374"/>
      <c r="B3765" s="358"/>
      <c r="C3765" s="383"/>
      <c r="D3765" s="360"/>
      <c r="E3765" s="360"/>
      <c r="F3765" s="361"/>
      <c r="G3765" s="360"/>
      <c r="H3765" s="360"/>
      <c r="I3765" s="364"/>
      <c r="J3765" s="363"/>
      <c r="K3765" s="364"/>
      <c r="L3765" s="363"/>
      <c r="M3765" s="382"/>
      <c r="N3765" s="70"/>
      <c r="O3765" s="70"/>
      <c r="P3765" s="135"/>
    </row>
    <row r="3766" spans="1:16" x14ac:dyDescent="0.2">
      <c r="A3766" s="374"/>
      <c r="B3766" s="358"/>
      <c r="C3766" s="383"/>
      <c r="D3766" s="360"/>
      <c r="E3766" s="360"/>
      <c r="F3766" s="361"/>
      <c r="G3766" s="360"/>
      <c r="H3766" s="360"/>
      <c r="I3766" s="364"/>
      <c r="J3766" s="363"/>
      <c r="K3766" s="364"/>
      <c r="L3766" s="363"/>
      <c r="M3766" s="382"/>
      <c r="N3766" s="70"/>
      <c r="O3766" s="70"/>
      <c r="P3766" s="135"/>
    </row>
    <row r="3767" spans="1:16" x14ac:dyDescent="0.2">
      <c r="A3767" s="374"/>
      <c r="B3767" s="358"/>
      <c r="C3767" s="383"/>
      <c r="D3767" s="360"/>
      <c r="E3767" s="360"/>
      <c r="F3767" s="361"/>
      <c r="G3767" s="360"/>
      <c r="H3767" s="360"/>
      <c r="I3767" s="364"/>
      <c r="J3767" s="363"/>
      <c r="K3767" s="364"/>
      <c r="L3767" s="363"/>
      <c r="M3767" s="382"/>
      <c r="N3767" s="70"/>
      <c r="O3767" s="70"/>
      <c r="P3767" s="135"/>
    </row>
    <row r="3768" spans="1:16" x14ac:dyDescent="0.2">
      <c r="A3768" s="374"/>
      <c r="B3768" s="358"/>
      <c r="C3768" s="383"/>
      <c r="D3768" s="360"/>
      <c r="E3768" s="360"/>
      <c r="F3768" s="361"/>
      <c r="G3768" s="360"/>
      <c r="H3768" s="360"/>
      <c r="I3768" s="364"/>
      <c r="J3768" s="363"/>
      <c r="K3768" s="364"/>
      <c r="L3768" s="363"/>
      <c r="M3768" s="382"/>
      <c r="N3768" s="70"/>
      <c r="O3768" s="70"/>
      <c r="P3768" s="135"/>
    </row>
    <row r="3769" spans="1:16" x14ac:dyDescent="0.2">
      <c r="A3769" s="374"/>
      <c r="B3769" s="358"/>
      <c r="C3769" s="383"/>
      <c r="D3769" s="360"/>
      <c r="E3769" s="360"/>
      <c r="F3769" s="361"/>
      <c r="G3769" s="360"/>
      <c r="H3769" s="360"/>
      <c r="I3769" s="364"/>
      <c r="J3769" s="363"/>
      <c r="K3769" s="364"/>
      <c r="L3769" s="363"/>
      <c r="M3769" s="382"/>
      <c r="N3769" s="70"/>
      <c r="O3769" s="70"/>
      <c r="P3769" s="135"/>
    </row>
    <row r="3770" spans="1:16" x14ac:dyDescent="0.2">
      <c r="A3770" s="374"/>
      <c r="B3770" s="358"/>
      <c r="C3770" s="383"/>
      <c r="D3770" s="360"/>
      <c r="E3770" s="360"/>
      <c r="F3770" s="361"/>
      <c r="G3770" s="360"/>
      <c r="H3770" s="360"/>
      <c r="I3770" s="364"/>
      <c r="J3770" s="363"/>
      <c r="K3770" s="364"/>
      <c r="L3770" s="363"/>
      <c r="M3770" s="382"/>
      <c r="N3770" s="70"/>
      <c r="O3770" s="70"/>
      <c r="P3770" s="135"/>
    </row>
    <row r="3771" spans="1:16" x14ac:dyDescent="0.2">
      <c r="A3771" s="374"/>
      <c r="B3771" s="358"/>
      <c r="C3771" s="383"/>
      <c r="D3771" s="360"/>
      <c r="E3771" s="360"/>
      <c r="F3771" s="361"/>
      <c r="G3771" s="360"/>
      <c r="H3771" s="360"/>
      <c r="I3771" s="364"/>
      <c r="J3771" s="363"/>
      <c r="K3771" s="364"/>
      <c r="L3771" s="363"/>
      <c r="M3771" s="382"/>
      <c r="N3771" s="70"/>
      <c r="O3771" s="70"/>
      <c r="P3771" s="135"/>
    </row>
    <row r="3772" spans="1:16" x14ac:dyDescent="0.2">
      <c r="A3772" s="374"/>
      <c r="B3772" s="358"/>
      <c r="C3772" s="383"/>
      <c r="D3772" s="360"/>
      <c r="E3772" s="360"/>
      <c r="F3772" s="361"/>
      <c r="G3772" s="360"/>
      <c r="H3772" s="360"/>
      <c r="I3772" s="364"/>
      <c r="J3772" s="363"/>
      <c r="K3772" s="364"/>
      <c r="L3772" s="363"/>
      <c r="M3772" s="382"/>
      <c r="N3772" s="70"/>
      <c r="O3772" s="70"/>
      <c r="P3772" s="135"/>
    </row>
    <row r="3773" spans="1:16" x14ac:dyDescent="0.2">
      <c r="A3773" s="374"/>
      <c r="B3773" s="358"/>
      <c r="C3773" s="383"/>
      <c r="D3773" s="360"/>
      <c r="E3773" s="360"/>
      <c r="F3773" s="361"/>
      <c r="G3773" s="360"/>
      <c r="H3773" s="360"/>
      <c r="I3773" s="364"/>
      <c r="J3773" s="363"/>
      <c r="K3773" s="364"/>
      <c r="L3773" s="363"/>
      <c r="M3773" s="382"/>
      <c r="N3773" s="70"/>
      <c r="O3773" s="70"/>
      <c r="P3773" s="135"/>
    </row>
    <row r="3774" spans="1:16" x14ac:dyDescent="0.2">
      <c r="A3774" s="374"/>
      <c r="B3774" s="358"/>
      <c r="C3774" s="383"/>
      <c r="D3774" s="360"/>
      <c r="E3774" s="360"/>
      <c r="F3774" s="361"/>
      <c r="G3774" s="360"/>
      <c r="H3774" s="360"/>
      <c r="I3774" s="364"/>
      <c r="J3774" s="363"/>
      <c r="K3774" s="364"/>
      <c r="L3774" s="363"/>
      <c r="M3774" s="382"/>
      <c r="N3774" s="70"/>
      <c r="O3774" s="70"/>
      <c r="P3774" s="135"/>
    </row>
    <row r="3775" spans="1:16" x14ac:dyDescent="0.2">
      <c r="A3775" s="374"/>
      <c r="B3775" s="358"/>
      <c r="C3775" s="383"/>
      <c r="D3775" s="360"/>
      <c r="E3775" s="360"/>
      <c r="F3775" s="361"/>
      <c r="G3775" s="360"/>
      <c r="H3775" s="360"/>
      <c r="I3775" s="364"/>
      <c r="J3775" s="363"/>
      <c r="K3775" s="364"/>
      <c r="L3775" s="363"/>
      <c r="M3775" s="382"/>
      <c r="N3775" s="70"/>
      <c r="O3775" s="70"/>
      <c r="P3775" s="135"/>
    </row>
    <row r="3776" spans="1:16" x14ac:dyDescent="0.2">
      <c r="A3776" s="374"/>
      <c r="B3776" s="358"/>
      <c r="C3776" s="383"/>
      <c r="D3776" s="360"/>
      <c r="E3776" s="360"/>
      <c r="F3776" s="361"/>
      <c r="G3776" s="360"/>
      <c r="H3776" s="360"/>
      <c r="I3776" s="364"/>
      <c r="J3776" s="363"/>
      <c r="K3776" s="364"/>
      <c r="L3776" s="363"/>
      <c r="M3776" s="382"/>
      <c r="N3776" s="70"/>
      <c r="O3776" s="70"/>
      <c r="P3776" s="135"/>
    </row>
    <row r="3777" spans="1:16" x14ac:dyDescent="0.2">
      <c r="A3777" s="374"/>
      <c r="B3777" s="358"/>
      <c r="C3777" s="383"/>
      <c r="D3777" s="360"/>
      <c r="E3777" s="360"/>
      <c r="F3777" s="361"/>
      <c r="G3777" s="360"/>
      <c r="H3777" s="360"/>
      <c r="I3777" s="364"/>
      <c r="J3777" s="363"/>
      <c r="K3777" s="364"/>
      <c r="L3777" s="363"/>
      <c r="M3777" s="382"/>
      <c r="N3777" s="70"/>
      <c r="O3777" s="70"/>
      <c r="P3777" s="135"/>
    </row>
    <row r="3778" spans="1:16" x14ac:dyDescent="0.2">
      <c r="A3778" s="374"/>
      <c r="B3778" s="358"/>
      <c r="C3778" s="383"/>
      <c r="D3778" s="360"/>
      <c r="E3778" s="360"/>
      <c r="F3778" s="361"/>
      <c r="G3778" s="360"/>
      <c r="H3778" s="360"/>
      <c r="I3778" s="364"/>
      <c r="J3778" s="363"/>
      <c r="K3778" s="364"/>
      <c r="L3778" s="363"/>
      <c r="M3778" s="382"/>
      <c r="N3778" s="70"/>
      <c r="O3778" s="70"/>
      <c r="P3778" s="135"/>
    </row>
    <row r="3779" spans="1:16" x14ac:dyDescent="0.2">
      <c r="A3779" s="374"/>
      <c r="B3779" s="358"/>
      <c r="C3779" s="383"/>
      <c r="D3779" s="360"/>
      <c r="E3779" s="360"/>
      <c r="F3779" s="361"/>
      <c r="G3779" s="360"/>
      <c r="H3779" s="360"/>
      <c r="I3779" s="364"/>
      <c r="J3779" s="363"/>
      <c r="K3779" s="364"/>
      <c r="L3779" s="363"/>
      <c r="M3779" s="382"/>
      <c r="N3779" s="70"/>
      <c r="O3779" s="70"/>
      <c r="P3779" s="135"/>
    </row>
    <row r="3780" spans="1:16" x14ac:dyDescent="0.2">
      <c r="A3780" s="374"/>
      <c r="B3780" s="358"/>
      <c r="C3780" s="383"/>
      <c r="D3780" s="360"/>
      <c r="E3780" s="360"/>
      <c r="F3780" s="361"/>
      <c r="G3780" s="360"/>
      <c r="H3780" s="360"/>
      <c r="I3780" s="364"/>
      <c r="J3780" s="363"/>
      <c r="K3780" s="364"/>
      <c r="L3780" s="363"/>
      <c r="M3780" s="382"/>
      <c r="N3780" s="70"/>
      <c r="O3780" s="70"/>
      <c r="P3780" s="135"/>
    </row>
    <row r="3781" spans="1:16" x14ac:dyDescent="0.2">
      <c r="A3781" s="374"/>
      <c r="B3781" s="358"/>
      <c r="C3781" s="383"/>
      <c r="D3781" s="360"/>
      <c r="E3781" s="360"/>
      <c r="F3781" s="361"/>
      <c r="G3781" s="360"/>
      <c r="H3781" s="360"/>
      <c r="I3781" s="364"/>
      <c r="J3781" s="363"/>
      <c r="K3781" s="364"/>
      <c r="L3781" s="363"/>
      <c r="M3781" s="382"/>
      <c r="N3781" s="70"/>
      <c r="O3781" s="70"/>
      <c r="P3781" s="135"/>
    </row>
    <row r="3782" spans="1:16" x14ac:dyDescent="0.2">
      <c r="A3782" s="374"/>
      <c r="B3782" s="358"/>
      <c r="C3782" s="383"/>
      <c r="D3782" s="360"/>
      <c r="E3782" s="360"/>
      <c r="F3782" s="361"/>
      <c r="G3782" s="360"/>
      <c r="H3782" s="360"/>
      <c r="I3782" s="364"/>
      <c r="J3782" s="363"/>
      <c r="K3782" s="364"/>
      <c r="L3782" s="363"/>
      <c r="M3782" s="382"/>
      <c r="N3782" s="70"/>
      <c r="O3782" s="70"/>
      <c r="P3782" s="135"/>
    </row>
    <row r="3783" spans="1:16" x14ac:dyDescent="0.2">
      <c r="A3783" s="374"/>
      <c r="B3783" s="358"/>
      <c r="C3783" s="383"/>
      <c r="D3783" s="360"/>
      <c r="E3783" s="360"/>
      <c r="F3783" s="361"/>
      <c r="G3783" s="360"/>
      <c r="H3783" s="360"/>
      <c r="I3783" s="364"/>
      <c r="J3783" s="363"/>
      <c r="K3783" s="364"/>
      <c r="L3783" s="363"/>
      <c r="M3783" s="382"/>
      <c r="N3783" s="70"/>
      <c r="O3783" s="70"/>
      <c r="P3783" s="135"/>
    </row>
    <row r="3784" spans="1:16" x14ac:dyDescent="0.2">
      <c r="A3784" s="374"/>
      <c r="B3784" s="358"/>
      <c r="C3784" s="383"/>
      <c r="D3784" s="360"/>
      <c r="E3784" s="360"/>
      <c r="F3784" s="361"/>
      <c r="G3784" s="360"/>
      <c r="H3784" s="360"/>
      <c r="I3784" s="364"/>
      <c r="J3784" s="363"/>
      <c r="K3784" s="364"/>
      <c r="L3784" s="363"/>
      <c r="M3784" s="382"/>
      <c r="N3784" s="70"/>
      <c r="O3784" s="70"/>
      <c r="P3784" s="135"/>
    </row>
    <row r="3785" spans="1:16" x14ac:dyDescent="0.2">
      <c r="A3785" s="374"/>
      <c r="B3785" s="358"/>
      <c r="C3785" s="383"/>
      <c r="D3785" s="360"/>
      <c r="E3785" s="360"/>
      <c r="F3785" s="361"/>
      <c r="G3785" s="360"/>
      <c r="H3785" s="360"/>
      <c r="I3785" s="364"/>
      <c r="J3785" s="363"/>
      <c r="K3785" s="364"/>
      <c r="L3785" s="363"/>
      <c r="M3785" s="382"/>
      <c r="N3785" s="70"/>
      <c r="O3785" s="70"/>
      <c r="P3785" s="135"/>
    </row>
    <row r="3786" spans="1:16" x14ac:dyDescent="0.2">
      <c r="A3786" s="374"/>
      <c r="B3786" s="358"/>
      <c r="C3786" s="383"/>
      <c r="D3786" s="360"/>
      <c r="E3786" s="360"/>
      <c r="F3786" s="361"/>
      <c r="G3786" s="360"/>
      <c r="H3786" s="360"/>
      <c r="I3786" s="364"/>
      <c r="J3786" s="363"/>
      <c r="K3786" s="364"/>
      <c r="L3786" s="363"/>
      <c r="M3786" s="382"/>
      <c r="N3786" s="70"/>
      <c r="O3786" s="70"/>
      <c r="P3786" s="135"/>
    </row>
    <row r="3787" spans="1:16" x14ac:dyDescent="0.2">
      <c r="A3787" s="374"/>
      <c r="B3787" s="358"/>
      <c r="C3787" s="383"/>
      <c r="D3787" s="360"/>
      <c r="E3787" s="360"/>
      <c r="F3787" s="361"/>
      <c r="G3787" s="360"/>
      <c r="H3787" s="360"/>
      <c r="I3787" s="364"/>
      <c r="J3787" s="363"/>
      <c r="K3787" s="364"/>
      <c r="L3787" s="363"/>
      <c r="M3787" s="382"/>
      <c r="N3787" s="70"/>
      <c r="O3787" s="70"/>
      <c r="P3787" s="135"/>
    </row>
    <row r="3788" spans="1:16" x14ac:dyDescent="0.2">
      <c r="A3788" s="374"/>
      <c r="B3788" s="358"/>
      <c r="C3788" s="383"/>
      <c r="D3788" s="360"/>
      <c r="E3788" s="360"/>
      <c r="F3788" s="361"/>
      <c r="G3788" s="360"/>
      <c r="H3788" s="360"/>
      <c r="I3788" s="364"/>
      <c r="J3788" s="363"/>
      <c r="K3788" s="364"/>
      <c r="L3788" s="363"/>
      <c r="M3788" s="382"/>
      <c r="N3788" s="70"/>
      <c r="O3788" s="70"/>
      <c r="P3788" s="135"/>
    </row>
    <row r="3789" spans="1:16" x14ac:dyDescent="0.2">
      <c r="A3789" s="374"/>
      <c r="B3789" s="358"/>
      <c r="C3789" s="383"/>
      <c r="D3789" s="360"/>
      <c r="E3789" s="360"/>
      <c r="F3789" s="361"/>
      <c r="G3789" s="360"/>
      <c r="H3789" s="360"/>
      <c r="I3789" s="364"/>
      <c r="J3789" s="363"/>
      <c r="K3789" s="364"/>
      <c r="L3789" s="363"/>
      <c r="M3789" s="382"/>
      <c r="N3789" s="70"/>
      <c r="O3789" s="70"/>
      <c r="P3789" s="135"/>
    </row>
    <row r="3790" spans="1:16" x14ac:dyDescent="0.2">
      <c r="A3790" s="374"/>
      <c r="B3790" s="358"/>
      <c r="C3790" s="383"/>
      <c r="D3790" s="360"/>
      <c r="E3790" s="360"/>
      <c r="F3790" s="361"/>
      <c r="G3790" s="360"/>
      <c r="H3790" s="360"/>
      <c r="I3790" s="364"/>
      <c r="J3790" s="363"/>
      <c r="K3790" s="364"/>
      <c r="L3790" s="363"/>
      <c r="M3790" s="382"/>
      <c r="N3790" s="70"/>
      <c r="O3790" s="70"/>
      <c r="P3790" s="135"/>
    </row>
    <row r="3791" spans="1:16" x14ac:dyDescent="0.2">
      <c r="A3791" s="374"/>
      <c r="B3791" s="358"/>
      <c r="C3791" s="383"/>
      <c r="D3791" s="360"/>
      <c r="E3791" s="360"/>
      <c r="F3791" s="361"/>
      <c r="G3791" s="360"/>
      <c r="H3791" s="360"/>
      <c r="I3791" s="364"/>
      <c r="J3791" s="363"/>
      <c r="K3791" s="364"/>
      <c r="L3791" s="363"/>
      <c r="M3791" s="382"/>
      <c r="N3791" s="70"/>
      <c r="O3791" s="70"/>
      <c r="P3791" s="135"/>
    </row>
    <row r="3792" spans="1:16" x14ac:dyDescent="0.2">
      <c r="A3792" s="374"/>
      <c r="B3792" s="358"/>
      <c r="C3792" s="383"/>
      <c r="D3792" s="360"/>
      <c r="E3792" s="360"/>
      <c r="F3792" s="361"/>
      <c r="G3792" s="360"/>
      <c r="H3792" s="360"/>
      <c r="I3792" s="364"/>
      <c r="J3792" s="363"/>
      <c r="K3792" s="364"/>
      <c r="L3792" s="363"/>
      <c r="M3792" s="382"/>
      <c r="N3792" s="70"/>
      <c r="O3792" s="70"/>
      <c r="P3792" s="135"/>
    </row>
    <row r="3793" spans="1:16" x14ac:dyDescent="0.2">
      <c r="A3793" s="374"/>
      <c r="B3793" s="358"/>
      <c r="C3793" s="383"/>
      <c r="D3793" s="360"/>
      <c r="E3793" s="360"/>
      <c r="F3793" s="361"/>
      <c r="G3793" s="360"/>
      <c r="H3793" s="360"/>
      <c r="I3793" s="364"/>
      <c r="J3793" s="363"/>
      <c r="K3793" s="364"/>
      <c r="L3793" s="363"/>
      <c r="M3793" s="382"/>
      <c r="N3793" s="70"/>
      <c r="O3793" s="70"/>
      <c r="P3793" s="135"/>
    </row>
    <row r="3794" spans="1:16" x14ac:dyDescent="0.2">
      <c r="A3794" s="374"/>
      <c r="B3794" s="358"/>
      <c r="C3794" s="383"/>
      <c r="D3794" s="360"/>
      <c r="E3794" s="360"/>
      <c r="F3794" s="361"/>
      <c r="G3794" s="360"/>
      <c r="H3794" s="360"/>
      <c r="I3794" s="364"/>
      <c r="J3794" s="363"/>
      <c r="K3794" s="364"/>
      <c r="L3794" s="363"/>
      <c r="M3794" s="382"/>
      <c r="N3794" s="70"/>
      <c r="O3794" s="70"/>
      <c r="P3794" s="135"/>
    </row>
    <row r="3795" spans="1:16" x14ac:dyDescent="0.2">
      <c r="A3795" s="374"/>
      <c r="B3795" s="358"/>
      <c r="C3795" s="383"/>
      <c r="D3795" s="360"/>
      <c r="E3795" s="360"/>
      <c r="F3795" s="361"/>
      <c r="G3795" s="360"/>
      <c r="H3795" s="360"/>
      <c r="I3795" s="364"/>
      <c r="J3795" s="363"/>
      <c r="K3795" s="364"/>
      <c r="L3795" s="363"/>
      <c r="M3795" s="382"/>
      <c r="N3795" s="70"/>
      <c r="O3795" s="70"/>
      <c r="P3795" s="135"/>
    </row>
    <row r="3796" spans="1:16" x14ac:dyDescent="0.2">
      <c r="A3796" s="374"/>
      <c r="B3796" s="358"/>
      <c r="C3796" s="383"/>
      <c r="D3796" s="360"/>
      <c r="E3796" s="360"/>
      <c r="F3796" s="361"/>
      <c r="G3796" s="360"/>
      <c r="H3796" s="360"/>
      <c r="I3796" s="364"/>
      <c r="J3796" s="363"/>
      <c r="K3796" s="364"/>
      <c r="L3796" s="363"/>
      <c r="M3796" s="382"/>
      <c r="N3796" s="70"/>
      <c r="O3796" s="70"/>
      <c r="P3796" s="135"/>
    </row>
    <row r="3797" spans="1:16" x14ac:dyDescent="0.2">
      <c r="A3797" s="374"/>
      <c r="B3797" s="358"/>
      <c r="C3797" s="383"/>
      <c r="D3797" s="360"/>
      <c r="E3797" s="360"/>
      <c r="F3797" s="361"/>
      <c r="G3797" s="360"/>
      <c r="H3797" s="360"/>
      <c r="I3797" s="364"/>
      <c r="J3797" s="363"/>
      <c r="K3797" s="364"/>
      <c r="L3797" s="363"/>
      <c r="M3797" s="382"/>
      <c r="N3797" s="70"/>
      <c r="O3797" s="70"/>
      <c r="P3797" s="135"/>
    </row>
    <row r="3798" spans="1:16" x14ac:dyDescent="0.2">
      <c r="A3798" s="374"/>
      <c r="B3798" s="358"/>
      <c r="C3798" s="383"/>
      <c r="D3798" s="360"/>
      <c r="E3798" s="360"/>
      <c r="F3798" s="361"/>
      <c r="G3798" s="360"/>
      <c r="H3798" s="360"/>
      <c r="I3798" s="364"/>
      <c r="J3798" s="363"/>
      <c r="K3798" s="364"/>
      <c r="L3798" s="363"/>
      <c r="M3798" s="382"/>
      <c r="N3798" s="70"/>
      <c r="O3798" s="70"/>
      <c r="P3798" s="135"/>
    </row>
    <row r="3799" spans="1:16" x14ac:dyDescent="0.2">
      <c r="A3799" s="374"/>
      <c r="B3799" s="358"/>
      <c r="C3799" s="383"/>
      <c r="D3799" s="360"/>
      <c r="E3799" s="360"/>
      <c r="F3799" s="361"/>
      <c r="G3799" s="360"/>
      <c r="H3799" s="360"/>
      <c r="I3799" s="364"/>
      <c r="J3799" s="363"/>
      <c r="K3799" s="364"/>
      <c r="L3799" s="363"/>
      <c r="M3799" s="382"/>
      <c r="N3799" s="70"/>
      <c r="O3799" s="70"/>
      <c r="P3799" s="135"/>
    </row>
    <row r="3800" spans="1:16" x14ac:dyDescent="0.2">
      <c r="A3800" s="374"/>
      <c r="B3800" s="358"/>
      <c r="C3800" s="383"/>
      <c r="D3800" s="360"/>
      <c r="E3800" s="360"/>
      <c r="F3800" s="361"/>
      <c r="G3800" s="360"/>
      <c r="H3800" s="360"/>
      <c r="I3800" s="364"/>
      <c r="J3800" s="363"/>
      <c r="K3800" s="364"/>
      <c r="L3800" s="363"/>
      <c r="M3800" s="382"/>
      <c r="N3800" s="70"/>
      <c r="O3800" s="70"/>
      <c r="P3800" s="135"/>
    </row>
    <row r="3801" spans="1:16" x14ac:dyDescent="0.2">
      <c r="A3801" s="374"/>
      <c r="B3801" s="358"/>
      <c r="C3801" s="383"/>
      <c r="D3801" s="360"/>
      <c r="E3801" s="360"/>
      <c r="F3801" s="361"/>
      <c r="G3801" s="360"/>
      <c r="H3801" s="360"/>
      <c r="I3801" s="364"/>
      <c r="J3801" s="363"/>
      <c r="K3801" s="364"/>
      <c r="L3801" s="363"/>
      <c r="M3801" s="382"/>
      <c r="N3801" s="70"/>
      <c r="O3801" s="70"/>
      <c r="P3801" s="135"/>
    </row>
    <row r="3802" spans="1:16" x14ac:dyDescent="0.2">
      <c r="A3802" s="374"/>
      <c r="B3802" s="358"/>
      <c r="C3802" s="383"/>
      <c r="D3802" s="360"/>
      <c r="E3802" s="360"/>
      <c r="F3802" s="361"/>
      <c r="G3802" s="360"/>
      <c r="H3802" s="360"/>
      <c r="I3802" s="364"/>
      <c r="J3802" s="363"/>
      <c r="K3802" s="364"/>
      <c r="L3802" s="363"/>
      <c r="M3802" s="382"/>
      <c r="N3802" s="70"/>
      <c r="O3802" s="70"/>
      <c r="P3802" s="135"/>
    </row>
    <row r="3803" spans="1:16" x14ac:dyDescent="0.2">
      <c r="A3803" s="374"/>
      <c r="B3803" s="358"/>
      <c r="C3803" s="383"/>
      <c r="D3803" s="360"/>
      <c r="E3803" s="360"/>
      <c r="F3803" s="361"/>
      <c r="G3803" s="360"/>
      <c r="H3803" s="360"/>
      <c r="I3803" s="364"/>
      <c r="J3803" s="363"/>
      <c r="K3803" s="364"/>
      <c r="L3803" s="363"/>
      <c r="M3803" s="382"/>
      <c r="N3803" s="70"/>
      <c r="O3803" s="70"/>
      <c r="P3803" s="135"/>
    </row>
    <row r="3804" spans="1:16" x14ac:dyDescent="0.2">
      <c r="A3804" s="374"/>
      <c r="B3804" s="358"/>
      <c r="C3804" s="383"/>
      <c r="D3804" s="360"/>
      <c r="E3804" s="360"/>
      <c r="F3804" s="361"/>
      <c r="G3804" s="360"/>
      <c r="H3804" s="360"/>
      <c r="I3804" s="364"/>
      <c r="J3804" s="363"/>
      <c r="K3804" s="364"/>
      <c r="L3804" s="363"/>
      <c r="M3804" s="382"/>
      <c r="N3804" s="70"/>
      <c r="O3804" s="70"/>
      <c r="P3804" s="135"/>
    </row>
    <row r="3805" spans="1:16" x14ac:dyDescent="0.2">
      <c r="A3805" s="374"/>
      <c r="B3805" s="358"/>
      <c r="C3805" s="383"/>
      <c r="D3805" s="360"/>
      <c r="E3805" s="360"/>
      <c r="F3805" s="361"/>
      <c r="G3805" s="360"/>
      <c r="H3805" s="360"/>
      <c r="I3805" s="364"/>
      <c r="J3805" s="363"/>
      <c r="K3805" s="364"/>
      <c r="L3805" s="363"/>
      <c r="M3805" s="382"/>
      <c r="N3805" s="70"/>
      <c r="O3805" s="70"/>
      <c r="P3805" s="135"/>
    </row>
    <row r="3806" spans="1:16" x14ac:dyDescent="0.2">
      <c r="A3806" s="374"/>
      <c r="B3806" s="358"/>
      <c r="C3806" s="383"/>
      <c r="D3806" s="360"/>
      <c r="E3806" s="360"/>
      <c r="F3806" s="361"/>
      <c r="G3806" s="360"/>
      <c r="H3806" s="360"/>
      <c r="I3806" s="364"/>
      <c r="J3806" s="363"/>
      <c r="K3806" s="364"/>
      <c r="L3806" s="363"/>
      <c r="M3806" s="382"/>
      <c r="N3806" s="70"/>
      <c r="O3806" s="70"/>
      <c r="P3806" s="135"/>
    </row>
    <row r="3807" spans="1:16" x14ac:dyDescent="0.2">
      <c r="A3807" s="374"/>
      <c r="B3807" s="358"/>
      <c r="C3807" s="383"/>
      <c r="D3807" s="360"/>
      <c r="E3807" s="360"/>
      <c r="F3807" s="361"/>
      <c r="G3807" s="360"/>
      <c r="H3807" s="360"/>
      <c r="I3807" s="364"/>
      <c r="J3807" s="363"/>
      <c r="K3807" s="364"/>
      <c r="L3807" s="363"/>
      <c r="M3807" s="382"/>
      <c r="N3807" s="70"/>
      <c r="O3807" s="70"/>
      <c r="P3807" s="135"/>
    </row>
    <row r="3808" spans="1:16" x14ac:dyDescent="0.2">
      <c r="A3808" s="374"/>
      <c r="B3808" s="358"/>
      <c r="C3808" s="383"/>
      <c r="D3808" s="360"/>
      <c r="E3808" s="360"/>
      <c r="F3808" s="361"/>
      <c r="G3808" s="360"/>
      <c r="H3808" s="360"/>
      <c r="I3808" s="364"/>
      <c r="J3808" s="363"/>
      <c r="K3808" s="364"/>
      <c r="L3808" s="363"/>
      <c r="M3808" s="382"/>
      <c r="N3808" s="70"/>
      <c r="O3808" s="70"/>
      <c r="P3808" s="135"/>
    </row>
    <row r="3809" spans="1:16" x14ac:dyDescent="0.2">
      <c r="A3809" s="374"/>
      <c r="B3809" s="358"/>
      <c r="C3809" s="383"/>
      <c r="D3809" s="360"/>
      <c r="E3809" s="360"/>
      <c r="F3809" s="361"/>
      <c r="G3809" s="360"/>
      <c r="H3809" s="360"/>
      <c r="I3809" s="364"/>
      <c r="J3809" s="363"/>
      <c r="K3809" s="364"/>
      <c r="L3809" s="363"/>
      <c r="M3809" s="382"/>
      <c r="N3809" s="70"/>
      <c r="O3809" s="70"/>
      <c r="P3809" s="135"/>
    </row>
    <row r="3810" spans="1:16" x14ac:dyDescent="0.2">
      <c r="A3810" s="374"/>
      <c r="B3810" s="358"/>
      <c r="C3810" s="383"/>
      <c r="D3810" s="360"/>
      <c r="E3810" s="360"/>
      <c r="F3810" s="361"/>
      <c r="G3810" s="360"/>
      <c r="H3810" s="360"/>
      <c r="I3810" s="364"/>
      <c r="J3810" s="363"/>
      <c r="K3810" s="364"/>
      <c r="L3810" s="363"/>
      <c r="M3810" s="382"/>
      <c r="N3810" s="70"/>
      <c r="O3810" s="70"/>
      <c r="P3810" s="135"/>
    </row>
    <row r="3811" spans="1:16" x14ac:dyDescent="0.2">
      <c r="A3811" s="374"/>
      <c r="B3811" s="358"/>
      <c r="C3811" s="383"/>
      <c r="D3811" s="360"/>
      <c r="E3811" s="360"/>
      <c r="F3811" s="361"/>
      <c r="G3811" s="360"/>
      <c r="H3811" s="360"/>
      <c r="I3811" s="364"/>
      <c r="J3811" s="363"/>
      <c r="K3811" s="364"/>
      <c r="L3811" s="363"/>
      <c r="M3811" s="382"/>
      <c r="N3811" s="70"/>
      <c r="O3811" s="70"/>
      <c r="P3811" s="135"/>
    </row>
    <row r="3812" spans="1:16" x14ac:dyDescent="0.2">
      <c r="A3812" s="374"/>
      <c r="B3812" s="358"/>
      <c r="C3812" s="383"/>
      <c r="D3812" s="360"/>
      <c r="E3812" s="360"/>
      <c r="F3812" s="361"/>
      <c r="G3812" s="360"/>
      <c r="H3812" s="360"/>
      <c r="I3812" s="364"/>
      <c r="J3812" s="363"/>
      <c r="K3812" s="364"/>
      <c r="L3812" s="363"/>
      <c r="M3812" s="382"/>
      <c r="N3812" s="70"/>
      <c r="O3812" s="70"/>
      <c r="P3812" s="135"/>
    </row>
    <row r="3813" spans="1:16" x14ac:dyDescent="0.2">
      <c r="A3813" s="374"/>
      <c r="B3813" s="358"/>
      <c r="C3813" s="383"/>
      <c r="D3813" s="360"/>
      <c r="E3813" s="360"/>
      <c r="F3813" s="361"/>
      <c r="G3813" s="360"/>
      <c r="H3813" s="360"/>
      <c r="I3813" s="364"/>
      <c r="J3813" s="363"/>
      <c r="K3813" s="364"/>
      <c r="L3813" s="363"/>
      <c r="M3813" s="382"/>
      <c r="N3813" s="70"/>
      <c r="O3813" s="70"/>
      <c r="P3813" s="135"/>
    </row>
    <row r="3814" spans="1:16" x14ac:dyDescent="0.2">
      <c r="A3814" s="374"/>
      <c r="B3814" s="358"/>
      <c r="C3814" s="383"/>
      <c r="D3814" s="360"/>
      <c r="E3814" s="360"/>
      <c r="F3814" s="361"/>
      <c r="G3814" s="360"/>
      <c r="H3814" s="360"/>
      <c r="I3814" s="364"/>
      <c r="J3814" s="363"/>
      <c r="K3814" s="364"/>
      <c r="L3814" s="363"/>
      <c r="M3814" s="382"/>
      <c r="N3814" s="70"/>
      <c r="O3814" s="70"/>
      <c r="P3814" s="135"/>
    </row>
    <row r="3815" spans="1:16" x14ac:dyDescent="0.2">
      <c r="A3815" s="374"/>
      <c r="B3815" s="358"/>
      <c r="C3815" s="383"/>
      <c r="D3815" s="360"/>
      <c r="E3815" s="360"/>
      <c r="F3815" s="361"/>
      <c r="G3815" s="360"/>
      <c r="H3815" s="360"/>
      <c r="I3815" s="364"/>
      <c r="J3815" s="363"/>
      <c r="K3815" s="364"/>
      <c r="L3815" s="363"/>
      <c r="M3815" s="382"/>
      <c r="N3815" s="70"/>
      <c r="O3815" s="70"/>
      <c r="P3815" s="135"/>
    </row>
    <row r="3816" spans="1:16" x14ac:dyDescent="0.2">
      <c r="A3816" s="374"/>
      <c r="B3816" s="358"/>
      <c r="C3816" s="383"/>
      <c r="D3816" s="360"/>
      <c r="E3816" s="360"/>
      <c r="F3816" s="361"/>
      <c r="G3816" s="360"/>
      <c r="H3816" s="360"/>
      <c r="I3816" s="364"/>
      <c r="J3816" s="363"/>
      <c r="K3816" s="364"/>
      <c r="L3816" s="363"/>
      <c r="M3816" s="382"/>
      <c r="N3816" s="70"/>
      <c r="O3816" s="70"/>
      <c r="P3816" s="135"/>
    </row>
    <row r="3817" spans="1:16" x14ac:dyDescent="0.2">
      <c r="A3817" s="374"/>
      <c r="B3817" s="358"/>
      <c r="C3817" s="383"/>
      <c r="D3817" s="360"/>
      <c r="E3817" s="360"/>
      <c r="F3817" s="361"/>
      <c r="G3817" s="360"/>
      <c r="H3817" s="360"/>
      <c r="I3817" s="364"/>
      <c r="J3817" s="363"/>
      <c r="K3817" s="364"/>
      <c r="L3817" s="363"/>
      <c r="M3817" s="382"/>
      <c r="N3817" s="70"/>
      <c r="O3817" s="70"/>
      <c r="P3817" s="135"/>
    </row>
    <row r="3818" spans="1:16" x14ac:dyDescent="0.2">
      <c r="A3818" s="374"/>
      <c r="B3818" s="358"/>
      <c r="C3818" s="383"/>
      <c r="D3818" s="360"/>
      <c r="E3818" s="360"/>
      <c r="F3818" s="361"/>
      <c r="G3818" s="360"/>
      <c r="H3818" s="360"/>
      <c r="I3818" s="364"/>
      <c r="J3818" s="363"/>
      <c r="K3818" s="364"/>
      <c r="L3818" s="363"/>
      <c r="M3818" s="382"/>
      <c r="N3818" s="70"/>
      <c r="O3818" s="70"/>
      <c r="P3818" s="135"/>
    </row>
    <row r="3819" spans="1:16" x14ac:dyDescent="0.2">
      <c r="A3819" s="374"/>
      <c r="B3819" s="358"/>
      <c r="C3819" s="383"/>
      <c r="D3819" s="360"/>
      <c r="E3819" s="360"/>
      <c r="F3819" s="361"/>
      <c r="G3819" s="360"/>
      <c r="H3819" s="360"/>
      <c r="I3819" s="364"/>
      <c r="J3819" s="363"/>
      <c r="K3819" s="364"/>
      <c r="L3819" s="363"/>
      <c r="M3819" s="382"/>
      <c r="N3819" s="70"/>
      <c r="O3819" s="70"/>
      <c r="P3819" s="135"/>
    </row>
    <row r="3820" spans="1:16" x14ac:dyDescent="0.2">
      <c r="A3820" s="374"/>
      <c r="B3820" s="358"/>
      <c r="C3820" s="383"/>
      <c r="D3820" s="360"/>
      <c r="E3820" s="360"/>
      <c r="F3820" s="361"/>
      <c r="G3820" s="360"/>
      <c r="H3820" s="360"/>
      <c r="I3820" s="364"/>
      <c r="J3820" s="363"/>
      <c r="K3820" s="364"/>
      <c r="L3820" s="363"/>
      <c r="M3820" s="382"/>
      <c r="N3820" s="70"/>
      <c r="O3820" s="70"/>
      <c r="P3820" s="135"/>
    </row>
    <row r="3821" spans="1:16" x14ac:dyDescent="0.2">
      <c r="A3821" s="374"/>
      <c r="B3821" s="358"/>
      <c r="C3821" s="383"/>
      <c r="D3821" s="360"/>
      <c r="E3821" s="360"/>
      <c r="F3821" s="361"/>
      <c r="G3821" s="360"/>
      <c r="H3821" s="360"/>
      <c r="I3821" s="364"/>
      <c r="J3821" s="363"/>
      <c r="K3821" s="364"/>
      <c r="L3821" s="363"/>
      <c r="M3821" s="382"/>
      <c r="N3821" s="70"/>
      <c r="O3821" s="70"/>
      <c r="P3821" s="135"/>
    </row>
    <row r="3822" spans="1:16" x14ac:dyDescent="0.2">
      <c r="A3822" s="374"/>
      <c r="B3822" s="358"/>
      <c r="C3822" s="383"/>
      <c r="D3822" s="360"/>
      <c r="E3822" s="360"/>
      <c r="F3822" s="361"/>
      <c r="G3822" s="360"/>
      <c r="H3822" s="360"/>
      <c r="I3822" s="364"/>
      <c r="J3822" s="363"/>
      <c r="K3822" s="364"/>
      <c r="L3822" s="363"/>
      <c r="M3822" s="382"/>
      <c r="N3822" s="70"/>
      <c r="O3822" s="70"/>
      <c r="P3822" s="135"/>
    </row>
    <row r="3823" spans="1:16" x14ac:dyDescent="0.2">
      <c r="A3823" s="374"/>
      <c r="B3823" s="358"/>
      <c r="C3823" s="383"/>
      <c r="D3823" s="360"/>
      <c r="E3823" s="360"/>
      <c r="F3823" s="361"/>
      <c r="G3823" s="360"/>
      <c r="H3823" s="360"/>
      <c r="I3823" s="364"/>
      <c r="J3823" s="363"/>
      <c r="K3823" s="364"/>
      <c r="L3823" s="363"/>
      <c r="M3823" s="382"/>
      <c r="N3823" s="70"/>
      <c r="O3823" s="70"/>
      <c r="P3823" s="135"/>
    </row>
    <row r="3824" spans="1:16" x14ac:dyDescent="0.2">
      <c r="A3824" s="374"/>
      <c r="B3824" s="358"/>
      <c r="C3824" s="383"/>
      <c r="D3824" s="360"/>
      <c r="E3824" s="360"/>
      <c r="F3824" s="361"/>
      <c r="G3824" s="360"/>
      <c r="H3824" s="360"/>
      <c r="I3824" s="364"/>
      <c r="J3824" s="363"/>
      <c r="K3824" s="364"/>
      <c r="L3824" s="363"/>
      <c r="M3824" s="382"/>
      <c r="N3824" s="70"/>
      <c r="O3824" s="70"/>
      <c r="P3824" s="135"/>
    </row>
    <row r="3825" spans="1:16" x14ac:dyDescent="0.2">
      <c r="A3825" s="374"/>
      <c r="B3825" s="358"/>
      <c r="C3825" s="383"/>
      <c r="D3825" s="360"/>
      <c r="E3825" s="360"/>
      <c r="F3825" s="361"/>
      <c r="G3825" s="360"/>
      <c r="H3825" s="360"/>
      <c r="I3825" s="364"/>
      <c r="J3825" s="363"/>
      <c r="K3825" s="364"/>
      <c r="L3825" s="363"/>
      <c r="M3825" s="382"/>
      <c r="N3825" s="70"/>
      <c r="O3825" s="70"/>
      <c r="P3825" s="135"/>
    </row>
    <row r="3826" spans="1:16" x14ac:dyDescent="0.2">
      <c r="A3826" s="374"/>
      <c r="B3826" s="358"/>
      <c r="C3826" s="383"/>
      <c r="D3826" s="360"/>
      <c r="E3826" s="360"/>
      <c r="F3826" s="361"/>
      <c r="G3826" s="360"/>
      <c r="H3826" s="360"/>
      <c r="I3826" s="364"/>
      <c r="J3826" s="363"/>
      <c r="K3826" s="364"/>
      <c r="L3826" s="363"/>
      <c r="M3826" s="382"/>
      <c r="N3826" s="70"/>
      <c r="O3826" s="70"/>
      <c r="P3826" s="135"/>
    </row>
    <row r="3827" spans="1:16" x14ac:dyDescent="0.2">
      <c r="A3827" s="374"/>
      <c r="B3827" s="358"/>
      <c r="C3827" s="383"/>
      <c r="D3827" s="360"/>
      <c r="E3827" s="360"/>
      <c r="F3827" s="361"/>
      <c r="G3827" s="360"/>
      <c r="H3827" s="360"/>
      <c r="I3827" s="364"/>
      <c r="J3827" s="363"/>
      <c r="K3827" s="364"/>
      <c r="L3827" s="363"/>
      <c r="M3827" s="382"/>
      <c r="N3827" s="70"/>
      <c r="O3827" s="70"/>
      <c r="P3827" s="135"/>
    </row>
    <row r="3828" spans="1:16" x14ac:dyDescent="0.2">
      <c r="A3828" s="374"/>
      <c r="B3828" s="358"/>
      <c r="C3828" s="383"/>
      <c r="D3828" s="360"/>
      <c r="E3828" s="360"/>
      <c r="F3828" s="361"/>
      <c r="G3828" s="360"/>
      <c r="H3828" s="360"/>
      <c r="I3828" s="364"/>
      <c r="J3828" s="363"/>
      <c r="K3828" s="364"/>
      <c r="L3828" s="363"/>
      <c r="M3828" s="382"/>
      <c r="N3828" s="70"/>
      <c r="O3828" s="70"/>
      <c r="P3828" s="135"/>
    </row>
    <row r="3829" spans="1:16" x14ac:dyDescent="0.2">
      <c r="A3829" s="374"/>
      <c r="B3829" s="358"/>
      <c r="C3829" s="383"/>
      <c r="D3829" s="360"/>
      <c r="E3829" s="360"/>
      <c r="F3829" s="361"/>
      <c r="G3829" s="360"/>
      <c r="H3829" s="360"/>
      <c r="I3829" s="364"/>
      <c r="J3829" s="363"/>
      <c r="K3829" s="364"/>
      <c r="L3829" s="363"/>
      <c r="M3829" s="382"/>
      <c r="N3829" s="70"/>
      <c r="O3829" s="70"/>
      <c r="P3829" s="135"/>
    </row>
    <row r="3830" spans="1:16" x14ac:dyDescent="0.2">
      <c r="A3830" s="374"/>
      <c r="B3830" s="358"/>
      <c r="C3830" s="383"/>
      <c r="D3830" s="360"/>
      <c r="E3830" s="360"/>
      <c r="F3830" s="361"/>
      <c r="G3830" s="360"/>
      <c r="H3830" s="360"/>
      <c r="I3830" s="364"/>
      <c r="J3830" s="363"/>
      <c r="K3830" s="364"/>
      <c r="L3830" s="363"/>
      <c r="M3830" s="382"/>
      <c r="N3830" s="70"/>
      <c r="O3830" s="70"/>
      <c r="P3830" s="135"/>
    </row>
    <row r="3831" spans="1:16" x14ac:dyDescent="0.2">
      <c r="A3831" s="374"/>
      <c r="B3831" s="358"/>
      <c r="C3831" s="383"/>
      <c r="D3831" s="360"/>
      <c r="E3831" s="360"/>
      <c r="F3831" s="361"/>
      <c r="G3831" s="360"/>
      <c r="H3831" s="360"/>
      <c r="I3831" s="364"/>
      <c r="J3831" s="363"/>
      <c r="K3831" s="364"/>
      <c r="L3831" s="363"/>
      <c r="M3831" s="382"/>
      <c r="N3831" s="70"/>
      <c r="O3831" s="70"/>
      <c r="P3831" s="135"/>
    </row>
    <row r="3832" spans="1:16" x14ac:dyDescent="0.2">
      <c r="A3832" s="374"/>
      <c r="B3832" s="358"/>
      <c r="C3832" s="383"/>
      <c r="D3832" s="360"/>
      <c r="E3832" s="360"/>
      <c r="F3832" s="361"/>
      <c r="G3832" s="360"/>
      <c r="H3832" s="360"/>
      <c r="I3832" s="364"/>
      <c r="J3832" s="363"/>
      <c r="K3832" s="364"/>
      <c r="L3832" s="363"/>
      <c r="M3832" s="382"/>
      <c r="N3832" s="70"/>
      <c r="O3832" s="70"/>
      <c r="P3832" s="135"/>
    </row>
    <row r="3833" spans="1:16" x14ac:dyDescent="0.2">
      <c r="A3833" s="374"/>
      <c r="B3833" s="358"/>
      <c r="C3833" s="383"/>
      <c r="D3833" s="360"/>
      <c r="E3833" s="360"/>
      <c r="F3833" s="361"/>
      <c r="G3833" s="360"/>
      <c r="H3833" s="360"/>
      <c r="I3833" s="364"/>
      <c r="J3833" s="363"/>
      <c r="K3833" s="364"/>
      <c r="L3833" s="363"/>
      <c r="M3833" s="382"/>
      <c r="N3833" s="70"/>
      <c r="O3833" s="70"/>
      <c r="P3833" s="135"/>
    </row>
    <row r="3834" spans="1:16" x14ac:dyDescent="0.2">
      <c r="A3834" s="374"/>
      <c r="B3834" s="358"/>
      <c r="C3834" s="383"/>
      <c r="D3834" s="360"/>
      <c r="E3834" s="360"/>
      <c r="F3834" s="361"/>
      <c r="G3834" s="360"/>
      <c r="H3834" s="360"/>
      <c r="I3834" s="364"/>
      <c r="J3834" s="363"/>
      <c r="K3834" s="364"/>
      <c r="L3834" s="363"/>
      <c r="M3834" s="382"/>
      <c r="N3834" s="70"/>
      <c r="O3834" s="70"/>
      <c r="P3834" s="135"/>
    </row>
    <row r="3835" spans="1:16" x14ac:dyDescent="0.2">
      <c r="A3835" s="374"/>
      <c r="B3835" s="358"/>
      <c r="C3835" s="383"/>
      <c r="D3835" s="360"/>
      <c r="E3835" s="360"/>
      <c r="F3835" s="361"/>
      <c r="G3835" s="360"/>
      <c r="H3835" s="360"/>
      <c r="I3835" s="364"/>
      <c r="J3835" s="363"/>
      <c r="K3835" s="364"/>
      <c r="L3835" s="363"/>
      <c r="M3835" s="382"/>
      <c r="N3835" s="70"/>
      <c r="O3835" s="70"/>
      <c r="P3835" s="135"/>
    </row>
    <row r="3836" spans="1:16" x14ac:dyDescent="0.2">
      <c r="A3836" s="374"/>
      <c r="B3836" s="358"/>
      <c r="C3836" s="383"/>
      <c r="D3836" s="360"/>
      <c r="E3836" s="360"/>
      <c r="F3836" s="361"/>
      <c r="G3836" s="360"/>
      <c r="H3836" s="360"/>
      <c r="I3836" s="364"/>
      <c r="J3836" s="363"/>
      <c r="K3836" s="364"/>
      <c r="L3836" s="363"/>
      <c r="M3836" s="382"/>
      <c r="N3836" s="70"/>
      <c r="O3836" s="70"/>
      <c r="P3836" s="135"/>
    </row>
    <row r="3837" spans="1:16" x14ac:dyDescent="0.2">
      <c r="A3837" s="374"/>
      <c r="B3837" s="358"/>
      <c r="C3837" s="383"/>
      <c r="D3837" s="360"/>
      <c r="E3837" s="360"/>
      <c r="F3837" s="361"/>
      <c r="G3837" s="360"/>
      <c r="H3837" s="360"/>
      <c r="I3837" s="364"/>
      <c r="J3837" s="363"/>
      <c r="K3837" s="364"/>
      <c r="L3837" s="363"/>
      <c r="M3837" s="382"/>
      <c r="N3837" s="70"/>
      <c r="O3837" s="70"/>
      <c r="P3837" s="135"/>
    </row>
    <row r="3838" spans="1:16" x14ac:dyDescent="0.2">
      <c r="A3838" s="374"/>
      <c r="B3838" s="358"/>
      <c r="C3838" s="383"/>
      <c r="D3838" s="360"/>
      <c r="E3838" s="360"/>
      <c r="F3838" s="361"/>
      <c r="G3838" s="360"/>
      <c r="H3838" s="360"/>
      <c r="I3838" s="364"/>
      <c r="J3838" s="363"/>
      <c r="K3838" s="364"/>
      <c r="L3838" s="363"/>
      <c r="M3838" s="382"/>
      <c r="N3838" s="70"/>
      <c r="O3838" s="70"/>
      <c r="P3838" s="135"/>
    </row>
    <row r="3839" spans="1:16" x14ac:dyDescent="0.2">
      <c r="A3839" s="374"/>
      <c r="B3839" s="358"/>
      <c r="C3839" s="383"/>
      <c r="D3839" s="360"/>
      <c r="E3839" s="360"/>
      <c r="F3839" s="361"/>
      <c r="G3839" s="360"/>
      <c r="H3839" s="360"/>
      <c r="I3839" s="364"/>
      <c r="J3839" s="363"/>
      <c r="K3839" s="364"/>
      <c r="L3839" s="363"/>
      <c r="M3839" s="382"/>
      <c r="N3839" s="70"/>
      <c r="O3839" s="70"/>
      <c r="P3839" s="135"/>
    </row>
    <row r="3840" spans="1:16" x14ac:dyDescent="0.2">
      <c r="A3840" s="374"/>
      <c r="B3840" s="358"/>
      <c r="C3840" s="383"/>
      <c r="D3840" s="360"/>
      <c r="E3840" s="360"/>
      <c r="F3840" s="361"/>
      <c r="G3840" s="360"/>
      <c r="H3840" s="360"/>
      <c r="I3840" s="364"/>
      <c r="J3840" s="363"/>
      <c r="K3840" s="364"/>
      <c r="L3840" s="363"/>
      <c r="M3840" s="382"/>
      <c r="N3840" s="70"/>
      <c r="O3840" s="70"/>
      <c r="P3840" s="135"/>
    </row>
    <row r="3841" spans="1:16" x14ac:dyDescent="0.2">
      <c r="A3841" s="374"/>
      <c r="B3841" s="358"/>
      <c r="C3841" s="383"/>
      <c r="D3841" s="360"/>
      <c r="E3841" s="360"/>
      <c r="F3841" s="361"/>
      <c r="G3841" s="360"/>
      <c r="H3841" s="360"/>
      <c r="I3841" s="364"/>
      <c r="J3841" s="363"/>
      <c r="K3841" s="364"/>
      <c r="L3841" s="363"/>
      <c r="M3841" s="382"/>
      <c r="N3841" s="70"/>
      <c r="O3841" s="70"/>
      <c r="P3841" s="135"/>
    </row>
    <row r="3842" spans="1:16" x14ac:dyDescent="0.2">
      <c r="A3842" s="374"/>
      <c r="B3842" s="358"/>
      <c r="C3842" s="383"/>
      <c r="D3842" s="360"/>
      <c r="E3842" s="360"/>
      <c r="F3842" s="361"/>
      <c r="G3842" s="360"/>
      <c r="H3842" s="360"/>
      <c r="I3842" s="364"/>
      <c r="J3842" s="363"/>
      <c r="K3842" s="364"/>
      <c r="L3842" s="363"/>
      <c r="M3842" s="382"/>
      <c r="N3842" s="70"/>
      <c r="O3842" s="70"/>
      <c r="P3842" s="135"/>
    </row>
    <row r="3843" spans="1:16" x14ac:dyDescent="0.2">
      <c r="A3843" s="374"/>
      <c r="B3843" s="358"/>
      <c r="C3843" s="383"/>
      <c r="D3843" s="360"/>
      <c r="E3843" s="360"/>
      <c r="F3843" s="361"/>
      <c r="G3843" s="360"/>
      <c r="H3843" s="360"/>
      <c r="I3843" s="364"/>
      <c r="J3843" s="363"/>
      <c r="K3843" s="364"/>
      <c r="L3843" s="363"/>
      <c r="M3843" s="382"/>
      <c r="N3843" s="70"/>
      <c r="O3843" s="70"/>
      <c r="P3843" s="135"/>
    </row>
    <row r="3844" spans="1:16" x14ac:dyDescent="0.2">
      <c r="A3844" s="374"/>
      <c r="B3844" s="358"/>
      <c r="C3844" s="383"/>
      <c r="D3844" s="360"/>
      <c r="E3844" s="360"/>
      <c r="F3844" s="361"/>
      <c r="G3844" s="360"/>
      <c r="H3844" s="360"/>
      <c r="I3844" s="364"/>
      <c r="J3844" s="363"/>
      <c r="K3844" s="364"/>
      <c r="L3844" s="363"/>
      <c r="M3844" s="382"/>
      <c r="N3844" s="70"/>
      <c r="O3844" s="70"/>
      <c r="P3844" s="135"/>
    </row>
    <row r="3845" spans="1:16" x14ac:dyDescent="0.2">
      <c r="A3845" s="374"/>
      <c r="B3845" s="358"/>
      <c r="C3845" s="383"/>
      <c r="D3845" s="360"/>
      <c r="E3845" s="360"/>
      <c r="F3845" s="361"/>
      <c r="G3845" s="360"/>
      <c r="H3845" s="360"/>
      <c r="I3845" s="364"/>
      <c r="J3845" s="363"/>
      <c r="K3845" s="364"/>
      <c r="L3845" s="363"/>
      <c r="M3845" s="382"/>
      <c r="N3845" s="70"/>
      <c r="O3845" s="70"/>
      <c r="P3845" s="135"/>
    </row>
    <row r="3846" spans="1:16" x14ac:dyDescent="0.2">
      <c r="A3846" s="374"/>
      <c r="B3846" s="358"/>
      <c r="C3846" s="383"/>
      <c r="D3846" s="360"/>
      <c r="E3846" s="360"/>
      <c r="F3846" s="361"/>
      <c r="G3846" s="360"/>
      <c r="H3846" s="360"/>
      <c r="I3846" s="364"/>
      <c r="J3846" s="363"/>
      <c r="K3846" s="364"/>
      <c r="L3846" s="363"/>
      <c r="M3846" s="382"/>
      <c r="N3846" s="70"/>
      <c r="O3846" s="70"/>
      <c r="P3846" s="135"/>
    </row>
    <row r="3847" spans="1:16" x14ac:dyDescent="0.2">
      <c r="A3847" s="374"/>
      <c r="B3847" s="358"/>
      <c r="C3847" s="383"/>
      <c r="D3847" s="360"/>
      <c r="E3847" s="360"/>
      <c r="F3847" s="361"/>
      <c r="G3847" s="360"/>
      <c r="H3847" s="360"/>
      <c r="I3847" s="364"/>
      <c r="J3847" s="363"/>
      <c r="K3847" s="364"/>
      <c r="L3847" s="363"/>
      <c r="M3847" s="382"/>
      <c r="N3847" s="70"/>
      <c r="O3847" s="70"/>
      <c r="P3847" s="135"/>
    </row>
    <row r="3848" spans="1:16" x14ac:dyDescent="0.2">
      <c r="A3848" s="374"/>
      <c r="B3848" s="358"/>
      <c r="C3848" s="383"/>
      <c r="D3848" s="360"/>
      <c r="E3848" s="360"/>
      <c r="F3848" s="361"/>
      <c r="G3848" s="360"/>
      <c r="H3848" s="360"/>
      <c r="I3848" s="364"/>
      <c r="J3848" s="363"/>
      <c r="K3848" s="364"/>
      <c r="L3848" s="363"/>
      <c r="M3848" s="382"/>
      <c r="N3848" s="70"/>
      <c r="O3848" s="70"/>
      <c r="P3848" s="135"/>
    </row>
    <row r="3849" spans="1:16" x14ac:dyDescent="0.2">
      <c r="A3849" s="374"/>
      <c r="B3849" s="358"/>
      <c r="C3849" s="383"/>
      <c r="D3849" s="360"/>
      <c r="E3849" s="360"/>
      <c r="F3849" s="361"/>
      <c r="G3849" s="360"/>
      <c r="H3849" s="360"/>
      <c r="I3849" s="364"/>
      <c r="J3849" s="363"/>
      <c r="K3849" s="364"/>
      <c r="L3849" s="363"/>
      <c r="M3849" s="382"/>
      <c r="N3849" s="70"/>
      <c r="O3849" s="70"/>
      <c r="P3849" s="135"/>
    </row>
    <row r="3850" spans="1:16" x14ac:dyDescent="0.2">
      <c r="A3850" s="374"/>
      <c r="B3850" s="358"/>
      <c r="C3850" s="383"/>
      <c r="D3850" s="360"/>
      <c r="E3850" s="360"/>
      <c r="F3850" s="361"/>
      <c r="G3850" s="360"/>
      <c r="H3850" s="360"/>
      <c r="I3850" s="364"/>
      <c r="J3850" s="363"/>
      <c r="K3850" s="364"/>
      <c r="L3850" s="363"/>
      <c r="M3850" s="382"/>
      <c r="N3850" s="70"/>
      <c r="O3850" s="70"/>
      <c r="P3850" s="135"/>
    </row>
    <row r="3851" spans="1:16" x14ac:dyDescent="0.2">
      <c r="A3851" s="374"/>
      <c r="B3851" s="358"/>
      <c r="C3851" s="383"/>
      <c r="D3851" s="360"/>
      <c r="E3851" s="360"/>
      <c r="F3851" s="361"/>
      <c r="G3851" s="360"/>
      <c r="H3851" s="360"/>
      <c r="I3851" s="364"/>
      <c r="J3851" s="363"/>
      <c r="K3851" s="364"/>
      <c r="L3851" s="363"/>
      <c r="M3851" s="382"/>
      <c r="N3851" s="70"/>
      <c r="O3851" s="70"/>
      <c r="P3851" s="135"/>
    </row>
    <row r="3852" spans="1:16" x14ac:dyDescent="0.2">
      <c r="A3852" s="374"/>
      <c r="B3852" s="358"/>
      <c r="C3852" s="383"/>
      <c r="D3852" s="360"/>
      <c r="E3852" s="360"/>
      <c r="F3852" s="361"/>
      <c r="G3852" s="360"/>
      <c r="H3852" s="360"/>
      <c r="I3852" s="364"/>
      <c r="J3852" s="363"/>
      <c r="K3852" s="364"/>
      <c r="L3852" s="363"/>
      <c r="M3852" s="382"/>
      <c r="N3852" s="70"/>
      <c r="O3852" s="70"/>
      <c r="P3852" s="135"/>
    </row>
    <row r="3853" spans="1:16" x14ac:dyDescent="0.2">
      <c r="A3853" s="374"/>
      <c r="B3853" s="358"/>
      <c r="C3853" s="383"/>
      <c r="D3853" s="360"/>
      <c r="E3853" s="360"/>
      <c r="F3853" s="361"/>
      <c r="G3853" s="360"/>
      <c r="H3853" s="360"/>
      <c r="I3853" s="364"/>
      <c r="J3853" s="363"/>
      <c r="K3853" s="364"/>
      <c r="L3853" s="363"/>
      <c r="M3853" s="382"/>
      <c r="N3853" s="70"/>
      <c r="O3853" s="70"/>
      <c r="P3853" s="135"/>
    </row>
    <row r="3854" spans="1:16" x14ac:dyDescent="0.2">
      <c r="A3854" s="374"/>
      <c r="B3854" s="358"/>
      <c r="C3854" s="383"/>
      <c r="D3854" s="360"/>
      <c r="E3854" s="360"/>
      <c r="F3854" s="361"/>
      <c r="G3854" s="360"/>
      <c r="H3854" s="360"/>
      <c r="I3854" s="364"/>
      <c r="J3854" s="363"/>
      <c r="K3854" s="364"/>
      <c r="L3854" s="363"/>
      <c r="M3854" s="382"/>
      <c r="N3854" s="70"/>
      <c r="O3854" s="70"/>
      <c r="P3854" s="135"/>
    </row>
    <row r="3855" spans="1:16" x14ac:dyDescent="0.2">
      <c r="A3855" s="374"/>
      <c r="B3855" s="358"/>
      <c r="C3855" s="383"/>
      <c r="D3855" s="360"/>
      <c r="E3855" s="360"/>
      <c r="F3855" s="361"/>
      <c r="G3855" s="360"/>
      <c r="H3855" s="360"/>
      <c r="I3855" s="364"/>
      <c r="J3855" s="363"/>
      <c r="K3855" s="364"/>
      <c r="L3855" s="363"/>
      <c r="M3855" s="382"/>
      <c r="N3855" s="70"/>
      <c r="O3855" s="70"/>
      <c r="P3855" s="135"/>
    </row>
    <row r="3856" spans="1:16" x14ac:dyDescent="0.2">
      <c r="A3856" s="374"/>
      <c r="B3856" s="358"/>
      <c r="C3856" s="383"/>
      <c r="D3856" s="360"/>
      <c r="E3856" s="360"/>
      <c r="F3856" s="361"/>
      <c r="G3856" s="360"/>
      <c r="H3856" s="360"/>
      <c r="I3856" s="364"/>
      <c r="J3856" s="363"/>
      <c r="K3856" s="364"/>
      <c r="L3856" s="363"/>
      <c r="M3856" s="382"/>
      <c r="N3856" s="70"/>
      <c r="O3856" s="70"/>
      <c r="P3856" s="135"/>
    </row>
    <row r="3857" spans="1:16" x14ac:dyDescent="0.2">
      <c r="A3857" s="374"/>
      <c r="B3857" s="358"/>
      <c r="C3857" s="383"/>
      <c r="D3857" s="360"/>
      <c r="E3857" s="360"/>
      <c r="F3857" s="361"/>
      <c r="G3857" s="360"/>
      <c r="H3857" s="360"/>
      <c r="I3857" s="364"/>
      <c r="J3857" s="363"/>
      <c r="K3857" s="364"/>
      <c r="L3857" s="363"/>
      <c r="M3857" s="382"/>
      <c r="N3857" s="70"/>
      <c r="O3857" s="70"/>
      <c r="P3857" s="135"/>
    </row>
    <row r="3858" spans="1:16" x14ac:dyDescent="0.2">
      <c r="A3858" s="374"/>
      <c r="B3858" s="358"/>
      <c r="C3858" s="383"/>
      <c r="D3858" s="360"/>
      <c r="E3858" s="360"/>
      <c r="F3858" s="361"/>
      <c r="G3858" s="360"/>
      <c r="H3858" s="360"/>
      <c r="I3858" s="364"/>
      <c r="J3858" s="363"/>
      <c r="K3858" s="364"/>
      <c r="L3858" s="363"/>
      <c r="M3858" s="382"/>
      <c r="N3858" s="70"/>
      <c r="O3858" s="70"/>
      <c r="P3858" s="135"/>
    </row>
    <row r="3859" spans="1:16" x14ac:dyDescent="0.2">
      <c r="A3859" s="374"/>
      <c r="B3859" s="358"/>
      <c r="C3859" s="383"/>
      <c r="D3859" s="360"/>
      <c r="E3859" s="360"/>
      <c r="F3859" s="361"/>
      <c r="G3859" s="360"/>
      <c r="H3859" s="360"/>
      <c r="I3859" s="364"/>
      <c r="J3859" s="363"/>
      <c r="K3859" s="364"/>
      <c r="L3859" s="363"/>
      <c r="M3859" s="382"/>
      <c r="N3859" s="70"/>
      <c r="O3859" s="70"/>
      <c r="P3859" s="135"/>
    </row>
    <row r="3860" spans="1:16" x14ac:dyDescent="0.2">
      <c r="A3860" s="374"/>
      <c r="B3860" s="358"/>
      <c r="C3860" s="383"/>
      <c r="D3860" s="360"/>
      <c r="E3860" s="360"/>
      <c r="F3860" s="361"/>
      <c r="G3860" s="360"/>
      <c r="H3860" s="360"/>
      <c r="I3860" s="364"/>
      <c r="J3860" s="363"/>
      <c r="K3860" s="364"/>
      <c r="L3860" s="363"/>
      <c r="M3860" s="382"/>
      <c r="N3860" s="70"/>
      <c r="O3860" s="70"/>
      <c r="P3860" s="135"/>
    </row>
    <row r="3861" spans="1:16" x14ac:dyDescent="0.2">
      <c r="A3861" s="374"/>
      <c r="B3861" s="358"/>
      <c r="C3861" s="383"/>
      <c r="D3861" s="360"/>
      <c r="E3861" s="360"/>
      <c r="F3861" s="361"/>
      <c r="G3861" s="360"/>
      <c r="H3861" s="360"/>
      <c r="I3861" s="364"/>
      <c r="J3861" s="363"/>
      <c r="K3861" s="364"/>
      <c r="L3861" s="363"/>
      <c r="M3861" s="382"/>
      <c r="N3861" s="70"/>
      <c r="O3861" s="70"/>
      <c r="P3861" s="135"/>
    </row>
    <row r="3862" spans="1:16" x14ac:dyDescent="0.2">
      <c r="A3862" s="374"/>
      <c r="B3862" s="358"/>
      <c r="C3862" s="383"/>
      <c r="D3862" s="360"/>
      <c r="E3862" s="360"/>
      <c r="F3862" s="361"/>
      <c r="G3862" s="360"/>
      <c r="H3862" s="360"/>
      <c r="I3862" s="364"/>
      <c r="J3862" s="363"/>
      <c r="K3862" s="364"/>
      <c r="L3862" s="363"/>
      <c r="M3862" s="382"/>
      <c r="N3862" s="70"/>
      <c r="O3862" s="70"/>
      <c r="P3862" s="135"/>
    </row>
    <row r="3863" spans="1:16" x14ac:dyDescent="0.2">
      <c r="A3863" s="374"/>
      <c r="B3863" s="358"/>
      <c r="C3863" s="383"/>
      <c r="D3863" s="360"/>
      <c r="E3863" s="360"/>
      <c r="F3863" s="361"/>
      <c r="G3863" s="360"/>
      <c r="H3863" s="360"/>
      <c r="I3863" s="364"/>
      <c r="J3863" s="363"/>
      <c r="K3863" s="364"/>
      <c r="L3863" s="363"/>
      <c r="M3863" s="382"/>
      <c r="N3863" s="70"/>
      <c r="O3863" s="70"/>
      <c r="P3863" s="135"/>
    </row>
    <row r="3864" spans="1:16" x14ac:dyDescent="0.2">
      <c r="A3864" s="374"/>
      <c r="B3864" s="358"/>
      <c r="C3864" s="383"/>
      <c r="D3864" s="360"/>
      <c r="E3864" s="360"/>
      <c r="F3864" s="361"/>
      <c r="G3864" s="360"/>
      <c r="H3864" s="360"/>
      <c r="I3864" s="364"/>
      <c r="J3864" s="363"/>
      <c r="K3864" s="364"/>
      <c r="L3864" s="363"/>
      <c r="M3864" s="382"/>
      <c r="N3864" s="70"/>
      <c r="O3864" s="70"/>
      <c r="P3864" s="135"/>
    </row>
    <row r="3865" spans="1:16" x14ac:dyDescent="0.2">
      <c r="A3865" s="374"/>
      <c r="B3865" s="358"/>
      <c r="C3865" s="383"/>
      <c r="D3865" s="360"/>
      <c r="E3865" s="360"/>
      <c r="F3865" s="361"/>
      <c r="G3865" s="360"/>
      <c r="H3865" s="360"/>
      <c r="I3865" s="364"/>
      <c r="J3865" s="363"/>
      <c r="K3865" s="364"/>
      <c r="L3865" s="363"/>
      <c r="M3865" s="382"/>
      <c r="N3865" s="70"/>
      <c r="O3865" s="70"/>
      <c r="P3865" s="135"/>
    </row>
    <row r="3866" spans="1:16" x14ac:dyDescent="0.2">
      <c r="A3866" s="374"/>
      <c r="B3866" s="358"/>
      <c r="C3866" s="383"/>
      <c r="D3866" s="360"/>
      <c r="E3866" s="360"/>
      <c r="F3866" s="361"/>
      <c r="G3866" s="360"/>
      <c r="H3866" s="360"/>
      <c r="I3866" s="364"/>
      <c r="J3866" s="363"/>
      <c r="K3866" s="364"/>
      <c r="L3866" s="363"/>
      <c r="M3866" s="382"/>
      <c r="N3866" s="70"/>
      <c r="O3866" s="70"/>
      <c r="P3866" s="135"/>
    </row>
    <row r="3867" spans="1:16" x14ac:dyDescent="0.2">
      <c r="A3867" s="374"/>
      <c r="B3867" s="358"/>
      <c r="C3867" s="383"/>
      <c r="D3867" s="360"/>
      <c r="E3867" s="360"/>
      <c r="F3867" s="361"/>
      <c r="G3867" s="360"/>
      <c r="H3867" s="360"/>
      <c r="I3867" s="364"/>
      <c r="J3867" s="363"/>
      <c r="K3867" s="364"/>
      <c r="L3867" s="363"/>
      <c r="M3867" s="382"/>
      <c r="N3867" s="70"/>
      <c r="O3867" s="70"/>
      <c r="P3867" s="135"/>
    </row>
    <row r="3868" spans="1:16" x14ac:dyDescent="0.2">
      <c r="A3868" s="374"/>
      <c r="B3868" s="358"/>
      <c r="C3868" s="383"/>
      <c r="D3868" s="360"/>
      <c r="E3868" s="360"/>
      <c r="F3868" s="361"/>
      <c r="G3868" s="360"/>
      <c r="H3868" s="360"/>
      <c r="I3868" s="364"/>
      <c r="J3868" s="363"/>
      <c r="K3868" s="364"/>
      <c r="L3868" s="363"/>
      <c r="M3868" s="382"/>
      <c r="N3868" s="70"/>
      <c r="O3868" s="70"/>
      <c r="P3868" s="135"/>
    </row>
    <row r="3869" spans="1:16" x14ac:dyDescent="0.2">
      <c r="A3869" s="374"/>
      <c r="B3869" s="358"/>
      <c r="C3869" s="383"/>
      <c r="D3869" s="360"/>
      <c r="E3869" s="360"/>
      <c r="F3869" s="361"/>
      <c r="G3869" s="360"/>
      <c r="H3869" s="360"/>
      <c r="I3869" s="364"/>
      <c r="J3869" s="363"/>
      <c r="K3869" s="364"/>
      <c r="L3869" s="363"/>
      <c r="M3869" s="382"/>
      <c r="N3869" s="70"/>
      <c r="O3869" s="70"/>
      <c r="P3869" s="135"/>
    </row>
    <row r="3870" spans="1:16" x14ac:dyDescent="0.2">
      <c r="A3870" s="374"/>
      <c r="B3870" s="358"/>
      <c r="C3870" s="383"/>
      <c r="D3870" s="360"/>
      <c r="E3870" s="360"/>
      <c r="F3870" s="361"/>
      <c r="G3870" s="360"/>
      <c r="H3870" s="360"/>
      <c r="I3870" s="364"/>
      <c r="J3870" s="363"/>
      <c r="K3870" s="364"/>
      <c r="L3870" s="363"/>
      <c r="M3870" s="382"/>
      <c r="N3870" s="70"/>
      <c r="O3870" s="70"/>
      <c r="P3870" s="135"/>
    </row>
    <row r="3871" spans="1:16" x14ac:dyDescent="0.2">
      <c r="A3871" s="374"/>
      <c r="B3871" s="358"/>
      <c r="C3871" s="383"/>
      <c r="D3871" s="360"/>
      <c r="E3871" s="360"/>
      <c r="F3871" s="361"/>
      <c r="G3871" s="360"/>
      <c r="H3871" s="360"/>
      <c r="I3871" s="364"/>
      <c r="J3871" s="363"/>
      <c r="K3871" s="364"/>
      <c r="L3871" s="363"/>
      <c r="M3871" s="382"/>
      <c r="N3871" s="70"/>
      <c r="O3871" s="70"/>
      <c r="P3871" s="135"/>
    </row>
    <row r="3872" spans="1:16" x14ac:dyDescent="0.2">
      <c r="A3872" s="374"/>
      <c r="B3872" s="358"/>
      <c r="C3872" s="383"/>
      <c r="D3872" s="360"/>
      <c r="E3872" s="360"/>
      <c r="F3872" s="361"/>
      <c r="G3872" s="360"/>
      <c r="H3872" s="360"/>
      <c r="I3872" s="364"/>
      <c r="J3872" s="363"/>
      <c r="K3872" s="364"/>
      <c r="L3872" s="363"/>
      <c r="M3872" s="382"/>
      <c r="N3872" s="70"/>
      <c r="O3872" s="70"/>
      <c r="P3872" s="135"/>
    </row>
    <row r="3873" spans="1:16" x14ac:dyDescent="0.2">
      <c r="A3873" s="374"/>
      <c r="B3873" s="358"/>
      <c r="C3873" s="383"/>
      <c r="D3873" s="360"/>
      <c r="E3873" s="360"/>
      <c r="F3873" s="361"/>
      <c r="G3873" s="360"/>
      <c r="H3873" s="360"/>
      <c r="I3873" s="364"/>
      <c r="J3873" s="363"/>
      <c r="K3873" s="364"/>
      <c r="L3873" s="363"/>
      <c r="M3873" s="382"/>
      <c r="N3873" s="70"/>
      <c r="O3873" s="70"/>
      <c r="P3873" s="135"/>
    </row>
    <row r="3874" spans="1:16" x14ac:dyDescent="0.2">
      <c r="A3874" s="374"/>
      <c r="B3874" s="358"/>
      <c r="C3874" s="383"/>
      <c r="D3874" s="360"/>
      <c r="E3874" s="360"/>
      <c r="F3874" s="361"/>
      <c r="G3874" s="360"/>
      <c r="H3874" s="360"/>
      <c r="I3874" s="364"/>
      <c r="J3874" s="363"/>
      <c r="K3874" s="364"/>
      <c r="L3874" s="363"/>
      <c r="M3874" s="382"/>
      <c r="N3874" s="70"/>
      <c r="O3874" s="70"/>
      <c r="P3874" s="135"/>
    </row>
    <row r="3875" spans="1:16" x14ac:dyDescent="0.2">
      <c r="A3875" s="374"/>
      <c r="B3875" s="358"/>
      <c r="C3875" s="383"/>
      <c r="D3875" s="360"/>
      <c r="E3875" s="360"/>
      <c r="F3875" s="361"/>
      <c r="G3875" s="360"/>
      <c r="H3875" s="360"/>
      <c r="I3875" s="364"/>
      <c r="J3875" s="363"/>
      <c r="K3875" s="364"/>
      <c r="L3875" s="363"/>
      <c r="M3875" s="382"/>
      <c r="N3875" s="70"/>
      <c r="O3875" s="70"/>
      <c r="P3875" s="135"/>
    </row>
    <row r="3876" spans="1:16" x14ac:dyDescent="0.2">
      <c r="A3876" s="374"/>
      <c r="B3876" s="358"/>
      <c r="C3876" s="383"/>
      <c r="D3876" s="360"/>
      <c r="E3876" s="360"/>
      <c r="F3876" s="361"/>
      <c r="G3876" s="360"/>
      <c r="H3876" s="360"/>
      <c r="I3876" s="364"/>
      <c r="J3876" s="363"/>
      <c r="K3876" s="364"/>
      <c r="L3876" s="363"/>
      <c r="M3876" s="382"/>
      <c r="N3876" s="70"/>
      <c r="O3876" s="70"/>
      <c r="P3876" s="135"/>
    </row>
    <row r="3877" spans="1:16" x14ac:dyDescent="0.2">
      <c r="A3877" s="374"/>
      <c r="B3877" s="358"/>
      <c r="C3877" s="383"/>
      <c r="D3877" s="360"/>
      <c r="E3877" s="360"/>
      <c r="F3877" s="361"/>
      <c r="G3877" s="360"/>
      <c r="H3877" s="360"/>
      <c r="I3877" s="364"/>
      <c r="J3877" s="363"/>
      <c r="K3877" s="364"/>
      <c r="L3877" s="363"/>
      <c r="M3877" s="382"/>
      <c r="N3877" s="70"/>
      <c r="O3877" s="70"/>
      <c r="P3877" s="135"/>
    </row>
    <row r="3878" spans="1:16" x14ac:dyDescent="0.2">
      <c r="A3878" s="374"/>
      <c r="B3878" s="358"/>
      <c r="C3878" s="383"/>
      <c r="D3878" s="360"/>
      <c r="E3878" s="360"/>
      <c r="F3878" s="361"/>
      <c r="G3878" s="360"/>
      <c r="H3878" s="360"/>
      <c r="I3878" s="364"/>
      <c r="J3878" s="363"/>
      <c r="K3878" s="364"/>
      <c r="L3878" s="363"/>
      <c r="M3878" s="382"/>
      <c r="N3878" s="70"/>
      <c r="O3878" s="70"/>
      <c r="P3878" s="135"/>
    </row>
    <row r="3879" spans="1:16" x14ac:dyDescent="0.2">
      <c r="A3879" s="374"/>
      <c r="B3879" s="358"/>
      <c r="C3879" s="383"/>
      <c r="D3879" s="360"/>
      <c r="E3879" s="360"/>
      <c r="F3879" s="361"/>
      <c r="G3879" s="360"/>
      <c r="H3879" s="360"/>
      <c r="I3879" s="364"/>
      <c r="J3879" s="363"/>
      <c r="K3879" s="364"/>
      <c r="L3879" s="363"/>
      <c r="M3879" s="382"/>
      <c r="N3879" s="70"/>
      <c r="O3879" s="70"/>
      <c r="P3879" s="135"/>
    </row>
    <row r="3880" spans="1:16" x14ac:dyDescent="0.2">
      <c r="A3880" s="374"/>
      <c r="B3880" s="358"/>
      <c r="C3880" s="383"/>
      <c r="D3880" s="360"/>
      <c r="E3880" s="360"/>
      <c r="F3880" s="361"/>
      <c r="G3880" s="360"/>
      <c r="H3880" s="360"/>
      <c r="I3880" s="364"/>
      <c r="J3880" s="363"/>
      <c r="K3880" s="364"/>
      <c r="L3880" s="363"/>
      <c r="M3880" s="382"/>
      <c r="N3880" s="70"/>
      <c r="O3880" s="70"/>
      <c r="P3880" s="135"/>
    </row>
    <row r="3881" spans="1:16" x14ac:dyDescent="0.2">
      <c r="A3881" s="374"/>
      <c r="B3881" s="358"/>
      <c r="C3881" s="383"/>
      <c r="D3881" s="360"/>
      <c r="E3881" s="360"/>
      <c r="F3881" s="361"/>
      <c r="G3881" s="360"/>
      <c r="H3881" s="360"/>
      <c r="I3881" s="364"/>
      <c r="J3881" s="363"/>
      <c r="K3881" s="364"/>
      <c r="L3881" s="363"/>
      <c r="M3881" s="382"/>
      <c r="N3881" s="70"/>
      <c r="O3881" s="70"/>
      <c r="P3881" s="135"/>
    </row>
    <row r="3882" spans="1:16" x14ac:dyDescent="0.2">
      <c r="A3882" s="374"/>
      <c r="B3882" s="358"/>
      <c r="C3882" s="383"/>
      <c r="D3882" s="360"/>
      <c r="E3882" s="360"/>
      <c r="F3882" s="361"/>
      <c r="G3882" s="360"/>
      <c r="H3882" s="360"/>
      <c r="I3882" s="364"/>
      <c r="J3882" s="363"/>
      <c r="K3882" s="364"/>
      <c r="L3882" s="363"/>
      <c r="M3882" s="382"/>
      <c r="N3882" s="70"/>
      <c r="O3882" s="70"/>
      <c r="P3882" s="135"/>
    </row>
    <row r="3883" spans="1:16" x14ac:dyDescent="0.2">
      <c r="A3883" s="374"/>
      <c r="B3883" s="358"/>
      <c r="C3883" s="383"/>
      <c r="D3883" s="360"/>
      <c r="E3883" s="360"/>
      <c r="F3883" s="361"/>
      <c r="G3883" s="360"/>
      <c r="H3883" s="360"/>
      <c r="I3883" s="364"/>
      <c r="J3883" s="363"/>
      <c r="K3883" s="364"/>
      <c r="L3883" s="363"/>
      <c r="M3883" s="382"/>
      <c r="N3883" s="70"/>
      <c r="O3883" s="70"/>
      <c r="P3883" s="135"/>
    </row>
    <row r="3884" spans="1:16" x14ac:dyDescent="0.2">
      <c r="A3884" s="374"/>
      <c r="B3884" s="358"/>
      <c r="C3884" s="383"/>
      <c r="D3884" s="360"/>
      <c r="E3884" s="360"/>
      <c r="F3884" s="361"/>
      <c r="G3884" s="360"/>
      <c r="H3884" s="360"/>
      <c r="I3884" s="364"/>
      <c r="J3884" s="363"/>
      <c r="K3884" s="364"/>
      <c r="L3884" s="363"/>
      <c r="M3884" s="382"/>
      <c r="N3884" s="70"/>
      <c r="O3884" s="70"/>
      <c r="P3884" s="135"/>
    </row>
    <row r="3885" spans="1:16" x14ac:dyDescent="0.2">
      <c r="A3885" s="374"/>
      <c r="B3885" s="358"/>
      <c r="C3885" s="383"/>
      <c r="D3885" s="360"/>
      <c r="E3885" s="360"/>
      <c r="F3885" s="361"/>
      <c r="G3885" s="360"/>
      <c r="H3885" s="360"/>
      <c r="I3885" s="364"/>
      <c r="J3885" s="363"/>
      <c r="K3885" s="364"/>
      <c r="L3885" s="363"/>
      <c r="M3885" s="382"/>
      <c r="N3885" s="70"/>
      <c r="O3885" s="70"/>
      <c r="P3885" s="135"/>
    </row>
    <row r="3886" spans="1:16" x14ac:dyDescent="0.2">
      <c r="A3886" s="374"/>
      <c r="B3886" s="358"/>
      <c r="C3886" s="383"/>
      <c r="D3886" s="360"/>
      <c r="E3886" s="360"/>
      <c r="F3886" s="361"/>
      <c r="G3886" s="360"/>
      <c r="H3886" s="360"/>
      <c r="I3886" s="364"/>
      <c r="J3886" s="363"/>
      <c r="K3886" s="364"/>
      <c r="L3886" s="363"/>
      <c r="M3886" s="382"/>
      <c r="N3886" s="70"/>
      <c r="O3886" s="70"/>
      <c r="P3886" s="135"/>
    </row>
    <row r="3887" spans="1:16" x14ac:dyDescent="0.2">
      <c r="A3887" s="374"/>
      <c r="B3887" s="358"/>
      <c r="C3887" s="383"/>
      <c r="D3887" s="360"/>
      <c r="E3887" s="360"/>
      <c r="F3887" s="361"/>
      <c r="G3887" s="360"/>
      <c r="H3887" s="360"/>
      <c r="I3887" s="364"/>
      <c r="J3887" s="363"/>
      <c r="K3887" s="364"/>
      <c r="L3887" s="363"/>
      <c r="M3887" s="382"/>
      <c r="N3887" s="70"/>
      <c r="O3887" s="70"/>
      <c r="P3887" s="135"/>
    </row>
    <row r="3888" spans="1:16" x14ac:dyDescent="0.2">
      <c r="A3888" s="374"/>
      <c r="B3888" s="358"/>
      <c r="C3888" s="383"/>
      <c r="D3888" s="360"/>
      <c r="E3888" s="360"/>
      <c r="F3888" s="361"/>
      <c r="G3888" s="360"/>
      <c r="H3888" s="360"/>
      <c r="I3888" s="364"/>
      <c r="J3888" s="363"/>
      <c r="K3888" s="364"/>
      <c r="L3888" s="363"/>
      <c r="M3888" s="382"/>
      <c r="N3888" s="70"/>
      <c r="O3888" s="70"/>
      <c r="P3888" s="135"/>
    </row>
    <row r="3889" spans="1:16" x14ac:dyDescent="0.2">
      <c r="A3889" s="374"/>
      <c r="B3889" s="358"/>
      <c r="C3889" s="383"/>
      <c r="D3889" s="360"/>
      <c r="E3889" s="360"/>
      <c r="F3889" s="361"/>
      <c r="G3889" s="360"/>
      <c r="H3889" s="360"/>
      <c r="I3889" s="364"/>
      <c r="J3889" s="363"/>
      <c r="K3889" s="364"/>
      <c r="L3889" s="363"/>
      <c r="M3889" s="382"/>
      <c r="N3889" s="70"/>
      <c r="O3889" s="70"/>
      <c r="P3889" s="135"/>
    </row>
    <row r="3890" spans="1:16" x14ac:dyDescent="0.2">
      <c r="A3890" s="374"/>
      <c r="B3890" s="358"/>
      <c r="C3890" s="383"/>
      <c r="D3890" s="360"/>
      <c r="E3890" s="360"/>
      <c r="F3890" s="361"/>
      <c r="G3890" s="360"/>
      <c r="H3890" s="360"/>
      <c r="I3890" s="364"/>
      <c r="J3890" s="363"/>
      <c r="K3890" s="364"/>
      <c r="L3890" s="363"/>
      <c r="M3890" s="382"/>
      <c r="N3890" s="70"/>
      <c r="O3890" s="70"/>
      <c r="P3890" s="135"/>
    </row>
    <row r="3891" spans="1:16" x14ac:dyDescent="0.2">
      <c r="A3891" s="374"/>
      <c r="B3891" s="358"/>
      <c r="C3891" s="383"/>
      <c r="D3891" s="360"/>
      <c r="E3891" s="360"/>
      <c r="F3891" s="361"/>
      <c r="G3891" s="360"/>
      <c r="H3891" s="360"/>
      <c r="I3891" s="364"/>
      <c r="J3891" s="363"/>
      <c r="K3891" s="364"/>
      <c r="L3891" s="363"/>
      <c r="M3891" s="382"/>
      <c r="N3891" s="70"/>
      <c r="O3891" s="70"/>
      <c r="P3891" s="135"/>
    </row>
    <row r="3892" spans="1:16" x14ac:dyDescent="0.2">
      <c r="A3892" s="374"/>
      <c r="B3892" s="358"/>
      <c r="C3892" s="383"/>
      <c r="D3892" s="360"/>
      <c r="E3892" s="360"/>
      <c r="F3892" s="361"/>
      <c r="G3892" s="360"/>
      <c r="H3892" s="360"/>
      <c r="I3892" s="364"/>
      <c r="J3892" s="363"/>
      <c r="K3892" s="364"/>
      <c r="L3892" s="363"/>
      <c r="M3892" s="382"/>
      <c r="N3892" s="70"/>
      <c r="O3892" s="70"/>
      <c r="P3892" s="135"/>
    </row>
    <row r="3893" spans="1:16" x14ac:dyDescent="0.2">
      <c r="A3893" s="374"/>
      <c r="B3893" s="358"/>
      <c r="C3893" s="383"/>
      <c r="D3893" s="360"/>
      <c r="E3893" s="360"/>
      <c r="F3893" s="361"/>
      <c r="G3893" s="360"/>
      <c r="H3893" s="360"/>
      <c r="I3893" s="364"/>
      <c r="J3893" s="363"/>
      <c r="K3893" s="364"/>
      <c r="L3893" s="363"/>
      <c r="M3893" s="382"/>
      <c r="N3893" s="70"/>
      <c r="O3893" s="70"/>
      <c r="P3893" s="135"/>
    </row>
    <row r="3894" spans="1:16" x14ac:dyDescent="0.2">
      <c r="A3894" s="374"/>
      <c r="B3894" s="358"/>
      <c r="C3894" s="383"/>
      <c r="D3894" s="360"/>
      <c r="E3894" s="360"/>
      <c r="F3894" s="361"/>
      <c r="G3894" s="360"/>
      <c r="H3894" s="360"/>
      <c r="I3894" s="364"/>
      <c r="J3894" s="363"/>
      <c r="K3894" s="364"/>
      <c r="L3894" s="363"/>
      <c r="M3894" s="382"/>
      <c r="N3894" s="70"/>
      <c r="O3894" s="70"/>
      <c r="P3894" s="135"/>
    </row>
    <row r="3895" spans="1:16" x14ac:dyDescent="0.2">
      <c r="A3895" s="374"/>
      <c r="B3895" s="358"/>
      <c r="C3895" s="383"/>
      <c r="D3895" s="360"/>
      <c r="E3895" s="360"/>
      <c r="F3895" s="361"/>
      <c r="G3895" s="360"/>
      <c r="H3895" s="360"/>
      <c r="I3895" s="364"/>
      <c r="J3895" s="363"/>
      <c r="K3895" s="364"/>
      <c r="L3895" s="363"/>
      <c r="M3895" s="382"/>
      <c r="N3895" s="70"/>
      <c r="O3895" s="70"/>
      <c r="P3895" s="135"/>
    </row>
    <row r="3896" spans="1:16" x14ac:dyDescent="0.2">
      <c r="A3896" s="374"/>
      <c r="B3896" s="358"/>
      <c r="C3896" s="383"/>
      <c r="D3896" s="360"/>
      <c r="E3896" s="360"/>
      <c r="F3896" s="361"/>
      <c r="G3896" s="360"/>
      <c r="H3896" s="360"/>
      <c r="I3896" s="364"/>
      <c r="J3896" s="363"/>
      <c r="K3896" s="364"/>
      <c r="L3896" s="363"/>
      <c r="M3896" s="382"/>
      <c r="N3896" s="70"/>
      <c r="O3896" s="70"/>
      <c r="P3896" s="135"/>
    </row>
    <row r="3897" spans="1:16" x14ac:dyDescent="0.2">
      <c r="A3897" s="374"/>
      <c r="B3897" s="358"/>
      <c r="C3897" s="383"/>
      <c r="D3897" s="360"/>
      <c r="E3897" s="360"/>
      <c r="F3897" s="361"/>
      <c r="G3897" s="360"/>
      <c r="H3897" s="360"/>
      <c r="I3897" s="364"/>
      <c r="J3897" s="363"/>
      <c r="K3897" s="364"/>
      <c r="L3897" s="363"/>
      <c r="M3897" s="382"/>
      <c r="N3897" s="70"/>
      <c r="O3897" s="70"/>
      <c r="P3897" s="135"/>
    </row>
    <row r="3898" spans="1:16" x14ac:dyDescent="0.2">
      <c r="A3898" s="374"/>
      <c r="B3898" s="358"/>
      <c r="C3898" s="383"/>
      <c r="D3898" s="360"/>
      <c r="E3898" s="360"/>
      <c r="F3898" s="361"/>
      <c r="G3898" s="360"/>
      <c r="H3898" s="360"/>
      <c r="I3898" s="364"/>
      <c r="J3898" s="363"/>
      <c r="K3898" s="364"/>
      <c r="L3898" s="363"/>
      <c r="M3898" s="382"/>
      <c r="N3898" s="70"/>
      <c r="O3898" s="70"/>
      <c r="P3898" s="135"/>
    </row>
    <row r="3899" spans="1:16" x14ac:dyDescent="0.2">
      <c r="A3899" s="374"/>
      <c r="B3899" s="358"/>
      <c r="C3899" s="383"/>
      <c r="D3899" s="360"/>
      <c r="E3899" s="360"/>
      <c r="F3899" s="361"/>
      <c r="G3899" s="360"/>
      <c r="H3899" s="360"/>
      <c r="I3899" s="364"/>
      <c r="J3899" s="363"/>
      <c r="K3899" s="364"/>
      <c r="L3899" s="363"/>
      <c r="M3899" s="382"/>
      <c r="N3899" s="70"/>
      <c r="O3899" s="70"/>
      <c r="P3899" s="135"/>
    </row>
    <row r="3900" spans="1:16" x14ac:dyDescent="0.2">
      <c r="A3900" s="374"/>
      <c r="B3900" s="358"/>
      <c r="C3900" s="383"/>
      <c r="D3900" s="360"/>
      <c r="E3900" s="360"/>
      <c r="F3900" s="361"/>
      <c r="G3900" s="360"/>
      <c r="H3900" s="360"/>
      <c r="I3900" s="364"/>
      <c r="J3900" s="363"/>
      <c r="K3900" s="364"/>
      <c r="L3900" s="363"/>
      <c r="M3900" s="382"/>
      <c r="N3900" s="70"/>
      <c r="O3900" s="70"/>
      <c r="P3900" s="135"/>
    </row>
    <row r="3901" spans="1:16" x14ac:dyDescent="0.2">
      <c r="A3901" s="374"/>
      <c r="B3901" s="358"/>
      <c r="C3901" s="383"/>
      <c r="D3901" s="360"/>
      <c r="E3901" s="360"/>
      <c r="F3901" s="361"/>
      <c r="G3901" s="360"/>
      <c r="H3901" s="360"/>
      <c r="I3901" s="364"/>
      <c r="J3901" s="363"/>
      <c r="K3901" s="364"/>
      <c r="L3901" s="363"/>
      <c r="M3901" s="382"/>
      <c r="N3901" s="70"/>
      <c r="O3901" s="70"/>
      <c r="P3901" s="135"/>
    </row>
    <row r="3902" spans="1:16" x14ac:dyDescent="0.2">
      <c r="A3902" s="374"/>
      <c r="B3902" s="358"/>
      <c r="C3902" s="383"/>
      <c r="D3902" s="360"/>
      <c r="E3902" s="360"/>
      <c r="F3902" s="361"/>
      <c r="G3902" s="360"/>
      <c r="H3902" s="360"/>
      <c r="I3902" s="364"/>
      <c r="J3902" s="363"/>
      <c r="K3902" s="364"/>
      <c r="L3902" s="363"/>
      <c r="M3902" s="382"/>
      <c r="N3902" s="70"/>
      <c r="O3902" s="70"/>
      <c r="P3902" s="135"/>
    </row>
    <row r="3903" spans="1:16" x14ac:dyDescent="0.2">
      <c r="A3903" s="374"/>
      <c r="B3903" s="358"/>
      <c r="C3903" s="383"/>
      <c r="D3903" s="360"/>
      <c r="E3903" s="360"/>
      <c r="F3903" s="361"/>
      <c r="G3903" s="360"/>
      <c r="H3903" s="360"/>
      <c r="I3903" s="364"/>
      <c r="J3903" s="363"/>
      <c r="K3903" s="364"/>
      <c r="L3903" s="363"/>
      <c r="M3903" s="382"/>
      <c r="N3903" s="70"/>
      <c r="O3903" s="70"/>
      <c r="P3903" s="135"/>
    </row>
    <row r="3904" spans="1:16" x14ac:dyDescent="0.2">
      <c r="A3904" s="374"/>
      <c r="B3904" s="358"/>
      <c r="C3904" s="383"/>
      <c r="D3904" s="360"/>
      <c r="E3904" s="360"/>
      <c r="F3904" s="361"/>
      <c r="G3904" s="360"/>
      <c r="H3904" s="360"/>
      <c r="I3904" s="364"/>
      <c r="J3904" s="363"/>
      <c r="K3904" s="364"/>
      <c r="L3904" s="363"/>
      <c r="M3904" s="382"/>
      <c r="N3904" s="70"/>
      <c r="O3904" s="70"/>
      <c r="P3904" s="135"/>
    </row>
    <row r="3905" spans="1:16" x14ac:dyDescent="0.2">
      <c r="A3905" s="374"/>
      <c r="B3905" s="358"/>
      <c r="C3905" s="383"/>
      <c r="D3905" s="360"/>
      <c r="E3905" s="360"/>
      <c r="F3905" s="361"/>
      <c r="G3905" s="360"/>
      <c r="H3905" s="360"/>
      <c r="I3905" s="364"/>
      <c r="J3905" s="363"/>
      <c r="K3905" s="364"/>
      <c r="L3905" s="363"/>
      <c r="M3905" s="382"/>
      <c r="N3905" s="70"/>
      <c r="O3905" s="70"/>
      <c r="P3905" s="135"/>
    </row>
    <row r="3906" spans="1:16" x14ac:dyDescent="0.2">
      <c r="A3906" s="374"/>
      <c r="B3906" s="358"/>
      <c r="C3906" s="383"/>
      <c r="D3906" s="360"/>
      <c r="E3906" s="360"/>
      <c r="F3906" s="361"/>
      <c r="G3906" s="360"/>
      <c r="H3906" s="360"/>
      <c r="I3906" s="364"/>
      <c r="J3906" s="363"/>
      <c r="K3906" s="364"/>
      <c r="L3906" s="363"/>
      <c r="M3906" s="382"/>
      <c r="N3906" s="70"/>
      <c r="O3906" s="70"/>
      <c r="P3906" s="135"/>
    </row>
    <row r="3907" spans="1:16" x14ac:dyDescent="0.2">
      <c r="A3907" s="374"/>
      <c r="B3907" s="358"/>
      <c r="C3907" s="383"/>
      <c r="D3907" s="360"/>
      <c r="E3907" s="360"/>
      <c r="F3907" s="361"/>
      <c r="G3907" s="360"/>
      <c r="H3907" s="360"/>
      <c r="I3907" s="364"/>
      <c r="J3907" s="363"/>
      <c r="K3907" s="364"/>
      <c r="L3907" s="363"/>
      <c r="M3907" s="382"/>
      <c r="N3907" s="70"/>
      <c r="O3907" s="70"/>
      <c r="P3907" s="135"/>
    </row>
    <row r="3908" spans="1:16" x14ac:dyDescent="0.2">
      <c r="A3908" s="374"/>
      <c r="B3908" s="358"/>
      <c r="C3908" s="383"/>
      <c r="D3908" s="360"/>
      <c r="E3908" s="360"/>
      <c r="F3908" s="361"/>
      <c r="G3908" s="360"/>
      <c r="H3908" s="360"/>
      <c r="I3908" s="364"/>
      <c r="J3908" s="363"/>
      <c r="K3908" s="364"/>
      <c r="L3908" s="363"/>
      <c r="M3908" s="382"/>
      <c r="N3908" s="70"/>
      <c r="O3908" s="70"/>
      <c r="P3908" s="135"/>
    </row>
    <row r="3909" spans="1:16" x14ac:dyDescent="0.2">
      <c r="A3909" s="374"/>
      <c r="B3909" s="358"/>
      <c r="C3909" s="383"/>
      <c r="D3909" s="360"/>
      <c r="E3909" s="360"/>
      <c r="F3909" s="361"/>
      <c r="G3909" s="360"/>
      <c r="H3909" s="360"/>
      <c r="I3909" s="364"/>
      <c r="J3909" s="363"/>
      <c r="K3909" s="364"/>
      <c r="L3909" s="363"/>
      <c r="M3909" s="382"/>
      <c r="N3909" s="70"/>
      <c r="O3909" s="70"/>
      <c r="P3909" s="135"/>
    </row>
    <row r="3910" spans="1:16" x14ac:dyDescent="0.2">
      <c r="A3910" s="374"/>
      <c r="B3910" s="358"/>
      <c r="C3910" s="383"/>
      <c r="D3910" s="360"/>
      <c r="E3910" s="360"/>
      <c r="F3910" s="361"/>
      <c r="G3910" s="360"/>
      <c r="H3910" s="360"/>
      <c r="I3910" s="364"/>
      <c r="J3910" s="363"/>
      <c r="K3910" s="364"/>
      <c r="L3910" s="363"/>
      <c r="M3910" s="382"/>
      <c r="N3910" s="70"/>
      <c r="O3910" s="70"/>
      <c r="P3910" s="135"/>
    </row>
    <row r="3911" spans="1:16" x14ac:dyDescent="0.2">
      <c r="A3911" s="374"/>
      <c r="B3911" s="358"/>
      <c r="C3911" s="383"/>
      <c r="D3911" s="360"/>
      <c r="E3911" s="360"/>
      <c r="F3911" s="361"/>
      <c r="G3911" s="360"/>
      <c r="H3911" s="360"/>
      <c r="I3911" s="364"/>
      <c r="J3911" s="363"/>
      <c r="K3911" s="364"/>
      <c r="L3911" s="363"/>
      <c r="M3911" s="382"/>
      <c r="N3911" s="70"/>
      <c r="O3911" s="70"/>
      <c r="P3911" s="135"/>
    </row>
    <row r="3912" spans="1:16" x14ac:dyDescent="0.2">
      <c r="A3912" s="374"/>
      <c r="B3912" s="358"/>
      <c r="C3912" s="383"/>
      <c r="D3912" s="360"/>
      <c r="E3912" s="360"/>
      <c r="F3912" s="361"/>
      <c r="G3912" s="360"/>
      <c r="H3912" s="360"/>
      <c r="I3912" s="364"/>
      <c r="J3912" s="363"/>
      <c r="K3912" s="364"/>
      <c r="L3912" s="363"/>
      <c r="M3912" s="382"/>
      <c r="N3912" s="70"/>
      <c r="O3912" s="70"/>
      <c r="P3912" s="135"/>
    </row>
    <row r="3913" spans="1:16" x14ac:dyDescent="0.2">
      <c r="A3913" s="374"/>
      <c r="B3913" s="358"/>
      <c r="C3913" s="383"/>
      <c r="D3913" s="360"/>
      <c r="E3913" s="360"/>
      <c r="F3913" s="361"/>
      <c r="G3913" s="360"/>
      <c r="H3913" s="360"/>
      <c r="I3913" s="364"/>
      <c r="J3913" s="363"/>
      <c r="K3913" s="364"/>
      <c r="L3913" s="363"/>
      <c r="M3913" s="382"/>
      <c r="N3913" s="70"/>
      <c r="O3913" s="70"/>
      <c r="P3913" s="135"/>
    </row>
    <row r="3914" spans="1:16" x14ac:dyDescent="0.2">
      <c r="A3914" s="374"/>
      <c r="B3914" s="358"/>
      <c r="C3914" s="383"/>
      <c r="D3914" s="360"/>
      <c r="E3914" s="360"/>
      <c r="F3914" s="361"/>
      <c r="G3914" s="360"/>
      <c r="H3914" s="360"/>
      <c r="I3914" s="364"/>
      <c r="J3914" s="363"/>
      <c r="K3914" s="364"/>
      <c r="L3914" s="363"/>
      <c r="M3914" s="382"/>
      <c r="N3914" s="70"/>
      <c r="O3914" s="70"/>
      <c r="P3914" s="135"/>
    </row>
    <row r="3915" spans="1:16" x14ac:dyDescent="0.2">
      <c r="A3915" s="374"/>
      <c r="B3915" s="358"/>
      <c r="C3915" s="383"/>
      <c r="D3915" s="360"/>
      <c r="E3915" s="360"/>
      <c r="F3915" s="361"/>
      <c r="G3915" s="360"/>
      <c r="H3915" s="360"/>
      <c r="I3915" s="364"/>
      <c r="J3915" s="363"/>
      <c r="K3915" s="364"/>
      <c r="L3915" s="363"/>
      <c r="M3915" s="382"/>
      <c r="N3915" s="70"/>
      <c r="O3915" s="70"/>
      <c r="P3915" s="135"/>
    </row>
    <row r="3916" spans="1:16" x14ac:dyDescent="0.2">
      <c r="A3916" s="374"/>
      <c r="B3916" s="358"/>
      <c r="C3916" s="383"/>
      <c r="D3916" s="360"/>
      <c r="E3916" s="360"/>
      <c r="F3916" s="361"/>
      <c r="G3916" s="360"/>
      <c r="H3916" s="360"/>
      <c r="I3916" s="364"/>
      <c r="J3916" s="363"/>
      <c r="K3916" s="364"/>
      <c r="L3916" s="363"/>
      <c r="M3916" s="382"/>
      <c r="N3916" s="70"/>
      <c r="O3916" s="70"/>
      <c r="P3916" s="135"/>
    </row>
    <row r="3917" spans="1:16" x14ac:dyDescent="0.2">
      <c r="A3917" s="374"/>
      <c r="B3917" s="358"/>
      <c r="C3917" s="383"/>
      <c r="D3917" s="360"/>
      <c r="E3917" s="360"/>
      <c r="F3917" s="361"/>
      <c r="G3917" s="360"/>
      <c r="H3917" s="360"/>
      <c r="I3917" s="364"/>
      <c r="J3917" s="363"/>
      <c r="K3917" s="364"/>
      <c r="L3917" s="363"/>
      <c r="M3917" s="382"/>
      <c r="N3917" s="70"/>
      <c r="O3917" s="70"/>
      <c r="P3917" s="135"/>
    </row>
    <row r="3918" spans="1:16" x14ac:dyDescent="0.2">
      <c r="A3918" s="374"/>
      <c r="B3918" s="358"/>
      <c r="C3918" s="383"/>
      <c r="D3918" s="360"/>
      <c r="E3918" s="360"/>
      <c r="F3918" s="361"/>
      <c r="G3918" s="360"/>
      <c r="H3918" s="360"/>
      <c r="I3918" s="364"/>
      <c r="J3918" s="363"/>
      <c r="K3918" s="364"/>
      <c r="L3918" s="363"/>
      <c r="M3918" s="382"/>
      <c r="N3918" s="70"/>
      <c r="O3918" s="70"/>
      <c r="P3918" s="135"/>
    </row>
    <row r="3919" spans="1:16" x14ac:dyDescent="0.2">
      <c r="A3919" s="374"/>
      <c r="B3919" s="358"/>
      <c r="C3919" s="383"/>
      <c r="D3919" s="360"/>
      <c r="E3919" s="360"/>
      <c r="F3919" s="361"/>
      <c r="G3919" s="360"/>
      <c r="H3919" s="360"/>
      <c r="I3919" s="364"/>
      <c r="J3919" s="363"/>
      <c r="K3919" s="364"/>
      <c r="L3919" s="363"/>
      <c r="M3919" s="382"/>
      <c r="N3919" s="70"/>
      <c r="O3919" s="70"/>
      <c r="P3919" s="135"/>
    </row>
    <row r="3920" spans="1:16" x14ac:dyDescent="0.2">
      <c r="A3920" s="374"/>
      <c r="B3920" s="358"/>
      <c r="C3920" s="383"/>
      <c r="D3920" s="360"/>
      <c r="E3920" s="360"/>
      <c r="F3920" s="361"/>
      <c r="G3920" s="360"/>
      <c r="H3920" s="360"/>
      <c r="I3920" s="364"/>
      <c r="J3920" s="363"/>
      <c r="K3920" s="364"/>
      <c r="L3920" s="363"/>
      <c r="M3920" s="382"/>
      <c r="N3920" s="70"/>
      <c r="O3920" s="70"/>
      <c r="P3920" s="135"/>
    </row>
    <row r="3921" spans="1:16" x14ac:dyDescent="0.2">
      <c r="A3921" s="374"/>
      <c r="B3921" s="358"/>
      <c r="C3921" s="383"/>
      <c r="D3921" s="360"/>
      <c r="E3921" s="360"/>
      <c r="F3921" s="361"/>
      <c r="G3921" s="360"/>
      <c r="H3921" s="360"/>
      <c r="I3921" s="364"/>
      <c r="J3921" s="363"/>
      <c r="K3921" s="364"/>
      <c r="L3921" s="363"/>
      <c r="M3921" s="382"/>
      <c r="N3921" s="70"/>
      <c r="O3921" s="70"/>
      <c r="P3921" s="135"/>
    </row>
    <row r="3922" spans="1:16" x14ac:dyDescent="0.2">
      <c r="A3922" s="374"/>
      <c r="B3922" s="358"/>
      <c r="C3922" s="383"/>
      <c r="D3922" s="360"/>
      <c r="E3922" s="360"/>
      <c r="F3922" s="361"/>
      <c r="G3922" s="360"/>
      <c r="H3922" s="360"/>
      <c r="I3922" s="364"/>
      <c r="J3922" s="363"/>
      <c r="K3922" s="364"/>
      <c r="L3922" s="363"/>
      <c r="M3922" s="382"/>
      <c r="N3922" s="70"/>
      <c r="O3922" s="70"/>
      <c r="P3922" s="135"/>
    </row>
    <row r="3923" spans="1:16" x14ac:dyDescent="0.2">
      <c r="A3923" s="374"/>
      <c r="B3923" s="358"/>
      <c r="C3923" s="383"/>
      <c r="D3923" s="360"/>
      <c r="E3923" s="360"/>
      <c r="F3923" s="361"/>
      <c r="G3923" s="360"/>
      <c r="H3923" s="360"/>
      <c r="I3923" s="364"/>
      <c r="J3923" s="363"/>
      <c r="K3923" s="364"/>
      <c r="L3923" s="363"/>
      <c r="M3923" s="382"/>
      <c r="N3923" s="70"/>
      <c r="O3923" s="70"/>
      <c r="P3923" s="135"/>
    </row>
    <row r="3924" spans="1:16" x14ac:dyDescent="0.2">
      <c r="A3924" s="374"/>
      <c r="B3924" s="358"/>
      <c r="C3924" s="383"/>
      <c r="D3924" s="360"/>
      <c r="E3924" s="360"/>
      <c r="F3924" s="361"/>
      <c r="G3924" s="360"/>
      <c r="H3924" s="360"/>
      <c r="I3924" s="364"/>
      <c r="J3924" s="363"/>
      <c r="K3924" s="364"/>
      <c r="L3924" s="363"/>
      <c r="M3924" s="382"/>
      <c r="N3924" s="70"/>
      <c r="O3924" s="70"/>
      <c r="P3924" s="135"/>
    </row>
    <row r="3925" spans="1:16" x14ac:dyDescent="0.2">
      <c r="A3925" s="374"/>
      <c r="B3925" s="358"/>
      <c r="C3925" s="383"/>
      <c r="D3925" s="360"/>
      <c r="E3925" s="360"/>
      <c r="F3925" s="361"/>
      <c r="G3925" s="360"/>
      <c r="H3925" s="360"/>
      <c r="I3925" s="364"/>
      <c r="J3925" s="363"/>
      <c r="K3925" s="364"/>
      <c r="L3925" s="363"/>
      <c r="M3925" s="382"/>
      <c r="N3925" s="70"/>
      <c r="O3925" s="70"/>
      <c r="P3925" s="135"/>
    </row>
    <row r="3926" spans="1:16" x14ac:dyDescent="0.2">
      <c r="A3926" s="374"/>
      <c r="B3926" s="358"/>
      <c r="C3926" s="383"/>
      <c r="D3926" s="360"/>
      <c r="E3926" s="360"/>
      <c r="F3926" s="361"/>
      <c r="G3926" s="360"/>
      <c r="H3926" s="360"/>
      <c r="I3926" s="364"/>
      <c r="J3926" s="363"/>
      <c r="K3926" s="364"/>
      <c r="L3926" s="363"/>
      <c r="M3926" s="382"/>
      <c r="N3926" s="70"/>
      <c r="O3926" s="70"/>
      <c r="P3926" s="135"/>
    </row>
    <row r="3927" spans="1:16" x14ac:dyDescent="0.2">
      <c r="A3927" s="374"/>
      <c r="B3927" s="358"/>
      <c r="C3927" s="383"/>
      <c r="D3927" s="360"/>
      <c r="E3927" s="360"/>
      <c r="F3927" s="361"/>
      <c r="G3927" s="360"/>
      <c r="H3927" s="360"/>
      <c r="I3927" s="364"/>
      <c r="J3927" s="363"/>
      <c r="K3927" s="364"/>
      <c r="L3927" s="363"/>
      <c r="M3927" s="382"/>
      <c r="N3927" s="70"/>
      <c r="O3927" s="70"/>
      <c r="P3927" s="135"/>
    </row>
    <row r="3928" spans="1:16" x14ac:dyDescent="0.2">
      <c r="A3928" s="374"/>
      <c r="B3928" s="358"/>
      <c r="C3928" s="383"/>
      <c r="D3928" s="360"/>
      <c r="E3928" s="360"/>
      <c r="F3928" s="361"/>
      <c r="G3928" s="360"/>
      <c r="H3928" s="360"/>
      <c r="I3928" s="364"/>
      <c r="J3928" s="363"/>
      <c r="K3928" s="364"/>
      <c r="L3928" s="363"/>
      <c r="M3928" s="382"/>
      <c r="N3928" s="70"/>
      <c r="O3928" s="70"/>
      <c r="P3928" s="135"/>
    </row>
    <row r="3929" spans="1:16" x14ac:dyDescent="0.2">
      <c r="A3929" s="374"/>
      <c r="B3929" s="358"/>
      <c r="C3929" s="383"/>
      <c r="D3929" s="360"/>
      <c r="E3929" s="360"/>
      <c r="F3929" s="361"/>
      <c r="G3929" s="360"/>
      <c r="H3929" s="360"/>
      <c r="I3929" s="364"/>
      <c r="J3929" s="363"/>
      <c r="K3929" s="364"/>
      <c r="L3929" s="363"/>
      <c r="M3929" s="382"/>
      <c r="N3929" s="70"/>
      <c r="O3929" s="70"/>
      <c r="P3929" s="135"/>
    </row>
    <row r="3930" spans="1:16" x14ac:dyDescent="0.2">
      <c r="A3930" s="374"/>
      <c r="B3930" s="358"/>
      <c r="C3930" s="383"/>
      <c r="D3930" s="360"/>
      <c r="E3930" s="360"/>
      <c r="F3930" s="361"/>
      <c r="G3930" s="360"/>
      <c r="H3930" s="360"/>
      <c r="I3930" s="364"/>
      <c r="J3930" s="363"/>
      <c r="K3930" s="364"/>
      <c r="L3930" s="363"/>
      <c r="M3930" s="382"/>
      <c r="N3930" s="70"/>
      <c r="O3930" s="70"/>
      <c r="P3930" s="135"/>
    </row>
    <row r="3931" spans="1:16" x14ac:dyDescent="0.2">
      <c r="A3931" s="374"/>
      <c r="B3931" s="358"/>
      <c r="C3931" s="383"/>
      <c r="D3931" s="360"/>
      <c r="E3931" s="360"/>
      <c r="F3931" s="361"/>
      <c r="G3931" s="360"/>
      <c r="H3931" s="360"/>
      <c r="I3931" s="364"/>
      <c r="J3931" s="363"/>
      <c r="K3931" s="364"/>
      <c r="L3931" s="363"/>
      <c r="M3931" s="382"/>
      <c r="N3931" s="70"/>
      <c r="O3931" s="70"/>
      <c r="P3931" s="135"/>
    </row>
    <row r="3932" spans="1:16" x14ac:dyDescent="0.2">
      <c r="A3932" s="374"/>
      <c r="B3932" s="358"/>
      <c r="C3932" s="383"/>
      <c r="D3932" s="360"/>
      <c r="E3932" s="360"/>
      <c r="F3932" s="361"/>
      <c r="G3932" s="360"/>
      <c r="H3932" s="360"/>
      <c r="I3932" s="364"/>
      <c r="J3932" s="363"/>
      <c r="K3932" s="364"/>
      <c r="L3932" s="363"/>
      <c r="M3932" s="382"/>
      <c r="N3932" s="70"/>
      <c r="O3932" s="70"/>
      <c r="P3932" s="135"/>
    </row>
    <row r="3933" spans="1:16" x14ac:dyDescent="0.2">
      <c r="A3933" s="374"/>
      <c r="B3933" s="358"/>
      <c r="C3933" s="383"/>
      <c r="D3933" s="360"/>
      <c r="E3933" s="360"/>
      <c r="F3933" s="361"/>
      <c r="G3933" s="360"/>
      <c r="H3933" s="360"/>
      <c r="I3933" s="364"/>
      <c r="J3933" s="363"/>
      <c r="K3933" s="364"/>
      <c r="L3933" s="363"/>
      <c r="M3933" s="382"/>
      <c r="N3933" s="70"/>
      <c r="O3933" s="70"/>
      <c r="P3933" s="135"/>
    </row>
    <row r="3934" spans="1:16" x14ac:dyDescent="0.2">
      <c r="A3934" s="374"/>
      <c r="B3934" s="358"/>
      <c r="C3934" s="383"/>
      <c r="D3934" s="360"/>
      <c r="E3934" s="360"/>
      <c r="F3934" s="361"/>
      <c r="G3934" s="360"/>
      <c r="H3934" s="360"/>
      <c r="I3934" s="364"/>
      <c r="J3934" s="363"/>
      <c r="K3934" s="364"/>
      <c r="L3934" s="363"/>
      <c r="M3934" s="382"/>
      <c r="N3934" s="70"/>
      <c r="O3934" s="70"/>
      <c r="P3934" s="135"/>
    </row>
    <row r="3935" spans="1:16" x14ac:dyDescent="0.2">
      <c r="A3935" s="374"/>
      <c r="B3935" s="358"/>
      <c r="C3935" s="383"/>
      <c r="D3935" s="360"/>
      <c r="E3935" s="360"/>
      <c r="F3935" s="361"/>
      <c r="G3935" s="360"/>
      <c r="H3935" s="360"/>
      <c r="I3935" s="364"/>
      <c r="J3935" s="363"/>
      <c r="K3935" s="364"/>
      <c r="L3935" s="363"/>
      <c r="M3935" s="382"/>
      <c r="N3935" s="70"/>
      <c r="O3935" s="70"/>
      <c r="P3935" s="135"/>
    </row>
    <row r="3936" spans="1:16" x14ac:dyDescent="0.2">
      <c r="A3936" s="374"/>
      <c r="B3936" s="358"/>
      <c r="C3936" s="383"/>
      <c r="D3936" s="360"/>
      <c r="E3936" s="360"/>
      <c r="F3936" s="361"/>
      <c r="G3936" s="360"/>
      <c r="H3936" s="360"/>
      <c r="I3936" s="364"/>
      <c r="J3936" s="363"/>
      <c r="K3936" s="364"/>
      <c r="L3936" s="363"/>
      <c r="M3936" s="382"/>
      <c r="N3936" s="70"/>
      <c r="O3936" s="70"/>
      <c r="P3936" s="135"/>
    </row>
    <row r="3937" spans="1:16" x14ac:dyDescent="0.2">
      <c r="A3937" s="374"/>
      <c r="B3937" s="358"/>
      <c r="C3937" s="383"/>
      <c r="D3937" s="360"/>
      <c r="E3937" s="360"/>
      <c r="F3937" s="361"/>
      <c r="G3937" s="360"/>
      <c r="H3937" s="360"/>
      <c r="I3937" s="364"/>
      <c r="J3937" s="363"/>
      <c r="K3937" s="364"/>
      <c r="L3937" s="363"/>
      <c r="M3937" s="382"/>
      <c r="N3937" s="70"/>
      <c r="O3937" s="70"/>
      <c r="P3937" s="135"/>
    </row>
    <row r="3938" spans="1:16" x14ac:dyDescent="0.2">
      <c r="A3938" s="374"/>
      <c r="B3938" s="358"/>
      <c r="C3938" s="383"/>
      <c r="D3938" s="360"/>
      <c r="E3938" s="360"/>
      <c r="F3938" s="361"/>
      <c r="G3938" s="360"/>
      <c r="H3938" s="360"/>
      <c r="I3938" s="364"/>
      <c r="J3938" s="363"/>
      <c r="K3938" s="364"/>
      <c r="L3938" s="363"/>
      <c r="M3938" s="382"/>
      <c r="N3938" s="70"/>
      <c r="O3938" s="70"/>
      <c r="P3938" s="135"/>
    </row>
    <row r="3939" spans="1:16" x14ac:dyDescent="0.2">
      <c r="A3939" s="374"/>
      <c r="B3939" s="358"/>
      <c r="C3939" s="383"/>
      <c r="D3939" s="360"/>
      <c r="E3939" s="360"/>
      <c r="F3939" s="361"/>
      <c r="G3939" s="360"/>
      <c r="H3939" s="360"/>
      <c r="I3939" s="364"/>
      <c r="J3939" s="363"/>
      <c r="K3939" s="364"/>
      <c r="L3939" s="363"/>
      <c r="M3939" s="382"/>
      <c r="N3939" s="70"/>
      <c r="O3939" s="70"/>
      <c r="P3939" s="135"/>
    </row>
    <row r="3940" spans="1:16" x14ac:dyDescent="0.2">
      <c r="A3940" s="374"/>
      <c r="B3940" s="358"/>
      <c r="C3940" s="383"/>
      <c r="D3940" s="360"/>
      <c r="E3940" s="360"/>
      <c r="F3940" s="361"/>
      <c r="G3940" s="360"/>
      <c r="H3940" s="360"/>
      <c r="I3940" s="364"/>
      <c r="J3940" s="363"/>
      <c r="K3940" s="364"/>
      <c r="L3940" s="363"/>
      <c r="M3940" s="382"/>
      <c r="N3940" s="70"/>
      <c r="O3940" s="70"/>
      <c r="P3940" s="135"/>
    </row>
    <row r="3941" spans="1:16" x14ac:dyDescent="0.2">
      <c r="A3941" s="374"/>
      <c r="B3941" s="358"/>
      <c r="C3941" s="383"/>
      <c r="D3941" s="360"/>
      <c r="E3941" s="360"/>
      <c r="F3941" s="361"/>
      <c r="G3941" s="360"/>
      <c r="H3941" s="360"/>
      <c r="I3941" s="364"/>
      <c r="J3941" s="363"/>
      <c r="K3941" s="364"/>
      <c r="L3941" s="363"/>
      <c r="M3941" s="382"/>
      <c r="N3941" s="70"/>
      <c r="O3941" s="70"/>
      <c r="P3941" s="135"/>
    </row>
    <row r="3942" spans="1:16" x14ac:dyDescent="0.2">
      <c r="A3942" s="374"/>
      <c r="B3942" s="358"/>
      <c r="C3942" s="383"/>
      <c r="D3942" s="360"/>
      <c r="E3942" s="360"/>
      <c r="F3942" s="361"/>
      <c r="G3942" s="360"/>
      <c r="H3942" s="360"/>
      <c r="I3942" s="364"/>
      <c r="J3942" s="363"/>
      <c r="K3942" s="364"/>
      <c r="L3942" s="363"/>
      <c r="M3942" s="382"/>
      <c r="N3942" s="70"/>
      <c r="O3942" s="70"/>
      <c r="P3942" s="135"/>
    </row>
    <row r="3943" spans="1:16" x14ac:dyDescent="0.2">
      <c r="A3943" s="374"/>
      <c r="B3943" s="358"/>
      <c r="C3943" s="383"/>
      <c r="D3943" s="360"/>
      <c r="E3943" s="360"/>
      <c r="F3943" s="361"/>
      <c r="G3943" s="360"/>
      <c r="H3943" s="360"/>
      <c r="I3943" s="364"/>
      <c r="J3943" s="363"/>
      <c r="K3943" s="364"/>
      <c r="L3943" s="363"/>
      <c r="M3943" s="382"/>
      <c r="N3943" s="70"/>
      <c r="O3943" s="70"/>
      <c r="P3943" s="135"/>
    </row>
    <row r="3944" spans="1:16" x14ac:dyDescent="0.2">
      <c r="A3944" s="374"/>
      <c r="B3944" s="358"/>
      <c r="C3944" s="383"/>
      <c r="D3944" s="360"/>
      <c r="E3944" s="360"/>
      <c r="F3944" s="361"/>
      <c r="G3944" s="360"/>
      <c r="H3944" s="360"/>
      <c r="I3944" s="364"/>
      <c r="J3944" s="363"/>
      <c r="K3944" s="364"/>
      <c r="L3944" s="363"/>
      <c r="M3944" s="382"/>
      <c r="N3944" s="70"/>
      <c r="O3944" s="70"/>
      <c r="P3944" s="135"/>
    </row>
    <row r="3945" spans="1:16" x14ac:dyDescent="0.2">
      <c r="A3945" s="374"/>
      <c r="B3945" s="358"/>
      <c r="C3945" s="383"/>
      <c r="D3945" s="360"/>
      <c r="E3945" s="360"/>
      <c r="F3945" s="361"/>
      <c r="G3945" s="360"/>
      <c r="H3945" s="360"/>
      <c r="I3945" s="364"/>
      <c r="J3945" s="363"/>
      <c r="K3945" s="364"/>
      <c r="L3945" s="363"/>
      <c r="M3945" s="382"/>
      <c r="N3945" s="70"/>
      <c r="O3945" s="70"/>
      <c r="P3945" s="135"/>
    </row>
    <row r="3946" spans="1:16" x14ac:dyDescent="0.2">
      <c r="A3946" s="374"/>
      <c r="B3946" s="358"/>
      <c r="C3946" s="383"/>
      <c r="D3946" s="360"/>
      <c r="E3946" s="360"/>
      <c r="F3946" s="361"/>
      <c r="G3946" s="360"/>
      <c r="H3946" s="360"/>
      <c r="I3946" s="364"/>
      <c r="J3946" s="363"/>
      <c r="K3946" s="364"/>
      <c r="L3946" s="363"/>
      <c r="M3946" s="382"/>
      <c r="N3946" s="70"/>
      <c r="O3946" s="70"/>
      <c r="P3946" s="135"/>
    </row>
    <row r="3947" spans="1:16" x14ac:dyDescent="0.2">
      <c r="A3947" s="374"/>
      <c r="B3947" s="358"/>
      <c r="C3947" s="383"/>
      <c r="D3947" s="360"/>
      <c r="E3947" s="360"/>
      <c r="F3947" s="361"/>
      <c r="G3947" s="360"/>
      <c r="H3947" s="360"/>
      <c r="I3947" s="364"/>
      <c r="J3947" s="363"/>
      <c r="K3947" s="364"/>
      <c r="L3947" s="363"/>
      <c r="M3947" s="382"/>
      <c r="N3947" s="70"/>
      <c r="O3947" s="70"/>
      <c r="P3947" s="135"/>
    </row>
    <row r="3948" spans="1:16" x14ac:dyDescent="0.2">
      <c r="A3948" s="374"/>
      <c r="B3948" s="358"/>
      <c r="C3948" s="383"/>
      <c r="D3948" s="360"/>
      <c r="E3948" s="360"/>
      <c r="F3948" s="361"/>
      <c r="G3948" s="360"/>
      <c r="H3948" s="360"/>
      <c r="I3948" s="364"/>
      <c r="J3948" s="363"/>
      <c r="K3948" s="364"/>
      <c r="L3948" s="363"/>
      <c r="M3948" s="382"/>
      <c r="N3948" s="70"/>
      <c r="O3948" s="70"/>
      <c r="P3948" s="135"/>
    </row>
    <row r="3949" spans="1:16" x14ac:dyDescent="0.2">
      <c r="A3949" s="374"/>
      <c r="B3949" s="358"/>
      <c r="C3949" s="383"/>
      <c r="D3949" s="360"/>
      <c r="E3949" s="360"/>
      <c r="F3949" s="361"/>
      <c r="G3949" s="360"/>
      <c r="H3949" s="360"/>
      <c r="I3949" s="364"/>
      <c r="J3949" s="363"/>
      <c r="K3949" s="364"/>
      <c r="L3949" s="363"/>
      <c r="M3949" s="382"/>
      <c r="N3949" s="70"/>
      <c r="O3949" s="70"/>
      <c r="P3949" s="135"/>
    </row>
    <row r="3950" spans="1:16" x14ac:dyDescent="0.2">
      <c r="A3950" s="374"/>
      <c r="B3950" s="358"/>
      <c r="C3950" s="383"/>
      <c r="D3950" s="360"/>
      <c r="E3950" s="360"/>
      <c r="F3950" s="361"/>
      <c r="G3950" s="360"/>
      <c r="H3950" s="360"/>
      <c r="I3950" s="364"/>
      <c r="J3950" s="363"/>
      <c r="K3950" s="364"/>
      <c r="L3950" s="363"/>
      <c r="M3950" s="382"/>
      <c r="N3950" s="70"/>
      <c r="O3950" s="70"/>
      <c r="P3950" s="135"/>
    </row>
    <row r="3951" spans="1:16" x14ac:dyDescent="0.2">
      <c r="A3951" s="374"/>
      <c r="B3951" s="358"/>
      <c r="C3951" s="383"/>
      <c r="D3951" s="360"/>
      <c r="E3951" s="360"/>
      <c r="F3951" s="361"/>
      <c r="G3951" s="360"/>
      <c r="H3951" s="360"/>
      <c r="I3951" s="364"/>
      <c r="J3951" s="363"/>
      <c r="K3951" s="364"/>
      <c r="L3951" s="363"/>
      <c r="M3951" s="382"/>
      <c r="N3951" s="70"/>
      <c r="O3951" s="70"/>
      <c r="P3951" s="135"/>
    </row>
    <row r="3952" spans="1:16" x14ac:dyDescent="0.2">
      <c r="A3952" s="374"/>
      <c r="B3952" s="358"/>
      <c r="C3952" s="383"/>
      <c r="D3952" s="360"/>
      <c r="E3952" s="360"/>
      <c r="F3952" s="361"/>
      <c r="G3952" s="360"/>
      <c r="H3952" s="360"/>
      <c r="I3952" s="364"/>
      <c r="J3952" s="363"/>
      <c r="K3952" s="364"/>
      <c r="L3952" s="363"/>
      <c r="M3952" s="382"/>
      <c r="N3952" s="70"/>
      <c r="O3952" s="70"/>
      <c r="P3952" s="135"/>
    </row>
    <row r="3953" spans="1:16" x14ac:dyDescent="0.2">
      <c r="A3953" s="374"/>
      <c r="B3953" s="358"/>
      <c r="C3953" s="383"/>
      <c r="D3953" s="360"/>
      <c r="E3953" s="360"/>
      <c r="F3953" s="361"/>
      <c r="G3953" s="360"/>
      <c r="H3953" s="360"/>
      <c r="I3953" s="364"/>
      <c r="J3953" s="363"/>
      <c r="K3953" s="364"/>
      <c r="L3953" s="363"/>
      <c r="M3953" s="382"/>
      <c r="N3953" s="70"/>
      <c r="O3953" s="70"/>
      <c r="P3953" s="135"/>
    </row>
    <row r="3954" spans="1:16" x14ac:dyDescent="0.2">
      <c r="A3954" s="374"/>
      <c r="B3954" s="358"/>
      <c r="C3954" s="383"/>
      <c r="D3954" s="360"/>
      <c r="E3954" s="360"/>
      <c r="F3954" s="361"/>
      <c r="G3954" s="360"/>
      <c r="H3954" s="360"/>
      <c r="I3954" s="364"/>
      <c r="J3954" s="363"/>
      <c r="K3954" s="364"/>
      <c r="L3954" s="363"/>
      <c r="M3954" s="382"/>
      <c r="N3954" s="70"/>
      <c r="O3954" s="70"/>
      <c r="P3954" s="135"/>
    </row>
    <row r="3955" spans="1:16" x14ac:dyDescent="0.2">
      <c r="A3955" s="374"/>
      <c r="B3955" s="358"/>
      <c r="C3955" s="383"/>
      <c r="D3955" s="360"/>
      <c r="E3955" s="360"/>
      <c r="F3955" s="361"/>
      <c r="G3955" s="360"/>
      <c r="H3955" s="360"/>
      <c r="I3955" s="364"/>
      <c r="J3955" s="363"/>
      <c r="K3955" s="364"/>
      <c r="L3955" s="363"/>
      <c r="M3955" s="382"/>
      <c r="N3955" s="70"/>
      <c r="O3955" s="70"/>
      <c r="P3955" s="135"/>
    </row>
    <row r="3956" spans="1:16" x14ac:dyDescent="0.2">
      <c r="A3956" s="374"/>
      <c r="B3956" s="358"/>
      <c r="C3956" s="383"/>
      <c r="D3956" s="360"/>
      <c r="E3956" s="360"/>
      <c r="F3956" s="361"/>
      <c r="G3956" s="360"/>
      <c r="H3956" s="360"/>
      <c r="I3956" s="364"/>
      <c r="J3956" s="363"/>
      <c r="K3956" s="364"/>
      <c r="L3956" s="363"/>
      <c r="M3956" s="382"/>
      <c r="N3956" s="70"/>
      <c r="O3956" s="70"/>
      <c r="P3956" s="135"/>
    </row>
    <row r="3957" spans="1:16" x14ac:dyDescent="0.2">
      <c r="A3957" s="374"/>
      <c r="B3957" s="358"/>
      <c r="C3957" s="383"/>
      <c r="D3957" s="360"/>
      <c r="E3957" s="360"/>
      <c r="F3957" s="361"/>
      <c r="G3957" s="360"/>
      <c r="H3957" s="360"/>
      <c r="I3957" s="364"/>
      <c r="J3957" s="363"/>
      <c r="K3957" s="364"/>
      <c r="L3957" s="363"/>
      <c r="M3957" s="382"/>
      <c r="N3957" s="70"/>
      <c r="O3957" s="70"/>
      <c r="P3957" s="135"/>
    </row>
    <row r="3958" spans="1:16" x14ac:dyDescent="0.2">
      <c r="A3958" s="374"/>
      <c r="B3958" s="358"/>
      <c r="C3958" s="383"/>
      <c r="D3958" s="360"/>
      <c r="E3958" s="360"/>
      <c r="F3958" s="361"/>
      <c r="G3958" s="360"/>
      <c r="H3958" s="360"/>
      <c r="I3958" s="364"/>
      <c r="J3958" s="363"/>
      <c r="K3958" s="364"/>
      <c r="L3958" s="363"/>
      <c r="M3958" s="382"/>
      <c r="N3958" s="70"/>
      <c r="O3958" s="70"/>
      <c r="P3958" s="135"/>
    </row>
    <row r="3959" spans="1:16" x14ac:dyDescent="0.2">
      <c r="A3959" s="374"/>
      <c r="B3959" s="358"/>
      <c r="C3959" s="383"/>
      <c r="D3959" s="360"/>
      <c r="E3959" s="360"/>
      <c r="F3959" s="361"/>
      <c r="G3959" s="360"/>
      <c r="H3959" s="360"/>
      <c r="I3959" s="364"/>
      <c r="J3959" s="363"/>
      <c r="K3959" s="364"/>
      <c r="L3959" s="363"/>
      <c r="M3959" s="382"/>
      <c r="N3959" s="70"/>
      <c r="O3959" s="70"/>
      <c r="P3959" s="135"/>
    </row>
    <row r="3960" spans="1:16" x14ac:dyDescent="0.2">
      <c r="A3960" s="374"/>
      <c r="B3960" s="358"/>
      <c r="C3960" s="383"/>
      <c r="D3960" s="360"/>
      <c r="E3960" s="360"/>
      <c r="F3960" s="361"/>
      <c r="G3960" s="360"/>
      <c r="H3960" s="360"/>
      <c r="I3960" s="364"/>
      <c r="J3960" s="363"/>
      <c r="K3960" s="364"/>
      <c r="L3960" s="363"/>
      <c r="M3960" s="382"/>
      <c r="N3960" s="70"/>
      <c r="O3960" s="70"/>
      <c r="P3960" s="135"/>
    </row>
    <row r="3961" spans="1:16" x14ac:dyDescent="0.2">
      <c r="A3961" s="374"/>
      <c r="B3961" s="358"/>
      <c r="C3961" s="383"/>
      <c r="D3961" s="360"/>
      <c r="E3961" s="360"/>
      <c r="F3961" s="361"/>
      <c r="G3961" s="360"/>
      <c r="H3961" s="360"/>
      <c r="I3961" s="364"/>
      <c r="J3961" s="363"/>
      <c r="K3961" s="364"/>
      <c r="L3961" s="363"/>
      <c r="M3961" s="382"/>
      <c r="N3961" s="70"/>
      <c r="O3961" s="70"/>
      <c r="P3961" s="135"/>
    </row>
    <row r="3962" spans="1:16" x14ac:dyDescent="0.2">
      <c r="A3962" s="374"/>
      <c r="B3962" s="358"/>
      <c r="C3962" s="383"/>
      <c r="D3962" s="360"/>
      <c r="E3962" s="360"/>
      <c r="F3962" s="361"/>
      <c r="G3962" s="360"/>
      <c r="H3962" s="360"/>
      <c r="I3962" s="364"/>
      <c r="J3962" s="363"/>
      <c r="K3962" s="364"/>
      <c r="L3962" s="363"/>
      <c r="M3962" s="382"/>
      <c r="N3962" s="70"/>
      <c r="O3962" s="70"/>
      <c r="P3962" s="135"/>
    </row>
    <row r="3963" spans="1:16" x14ac:dyDescent="0.2">
      <c r="A3963" s="374"/>
      <c r="B3963" s="358"/>
      <c r="C3963" s="383"/>
      <c r="D3963" s="360"/>
      <c r="E3963" s="360"/>
      <c r="F3963" s="361"/>
      <c r="G3963" s="360"/>
      <c r="H3963" s="360"/>
      <c r="I3963" s="364"/>
      <c r="J3963" s="363"/>
      <c r="K3963" s="364"/>
      <c r="L3963" s="363"/>
      <c r="M3963" s="382"/>
      <c r="N3963" s="70"/>
      <c r="O3963" s="70"/>
      <c r="P3963" s="135"/>
    </row>
    <row r="3964" spans="1:16" x14ac:dyDescent="0.2">
      <c r="A3964" s="374"/>
      <c r="B3964" s="358"/>
      <c r="C3964" s="383"/>
      <c r="D3964" s="360"/>
      <c r="E3964" s="360"/>
      <c r="F3964" s="361"/>
      <c r="G3964" s="360"/>
      <c r="H3964" s="360"/>
      <c r="I3964" s="364"/>
      <c r="J3964" s="363"/>
      <c r="K3964" s="364"/>
      <c r="L3964" s="363"/>
      <c r="M3964" s="382"/>
      <c r="N3964" s="70"/>
      <c r="O3964" s="70"/>
      <c r="P3964" s="135"/>
    </row>
    <row r="3965" spans="1:16" x14ac:dyDescent="0.2">
      <c r="A3965" s="374"/>
      <c r="B3965" s="358"/>
      <c r="C3965" s="383"/>
      <c r="D3965" s="360"/>
      <c r="E3965" s="360"/>
      <c r="F3965" s="361"/>
      <c r="G3965" s="360"/>
      <c r="H3965" s="360"/>
      <c r="I3965" s="364"/>
      <c r="J3965" s="363"/>
      <c r="K3965" s="364"/>
      <c r="L3965" s="363"/>
      <c r="M3965" s="382"/>
      <c r="N3965" s="70"/>
      <c r="O3965" s="70"/>
      <c r="P3965" s="135"/>
    </row>
    <row r="3966" spans="1:16" x14ac:dyDescent="0.2">
      <c r="A3966" s="374"/>
      <c r="B3966" s="358"/>
      <c r="C3966" s="383"/>
      <c r="D3966" s="360"/>
      <c r="E3966" s="360"/>
      <c r="F3966" s="361"/>
      <c r="G3966" s="360"/>
      <c r="H3966" s="360"/>
      <c r="I3966" s="364"/>
      <c r="J3966" s="363"/>
      <c r="K3966" s="364"/>
      <c r="L3966" s="363"/>
      <c r="M3966" s="382"/>
      <c r="N3966" s="70"/>
      <c r="O3966" s="70"/>
      <c r="P3966" s="135"/>
    </row>
    <row r="3967" spans="1:16" x14ac:dyDescent="0.2">
      <c r="A3967" s="374"/>
      <c r="B3967" s="358"/>
      <c r="C3967" s="383"/>
      <c r="D3967" s="360"/>
      <c r="E3967" s="360"/>
      <c r="F3967" s="361"/>
      <c r="G3967" s="360"/>
      <c r="H3967" s="360"/>
      <c r="I3967" s="364"/>
      <c r="J3967" s="363"/>
      <c r="K3967" s="364"/>
      <c r="L3967" s="363"/>
      <c r="M3967" s="382"/>
      <c r="N3967" s="70"/>
      <c r="O3967" s="70"/>
      <c r="P3967" s="135"/>
    </row>
    <row r="3968" spans="1:16" x14ac:dyDescent="0.2">
      <c r="A3968" s="374"/>
      <c r="B3968" s="358"/>
      <c r="C3968" s="383"/>
      <c r="D3968" s="360"/>
      <c r="E3968" s="360"/>
      <c r="F3968" s="361"/>
      <c r="G3968" s="360"/>
      <c r="H3968" s="360"/>
      <c r="I3968" s="364"/>
      <c r="J3968" s="363"/>
      <c r="K3968" s="364"/>
      <c r="L3968" s="363"/>
      <c r="M3968" s="382"/>
      <c r="N3968" s="70"/>
      <c r="O3968" s="70"/>
      <c r="P3968" s="135"/>
    </row>
    <row r="3969" spans="1:16" x14ac:dyDescent="0.2">
      <c r="A3969" s="374"/>
      <c r="B3969" s="358"/>
      <c r="C3969" s="383"/>
      <c r="D3969" s="360"/>
      <c r="E3969" s="360"/>
      <c r="F3969" s="361"/>
      <c r="G3969" s="360"/>
      <c r="H3969" s="360"/>
      <c r="I3969" s="364"/>
      <c r="J3969" s="363"/>
      <c r="K3969" s="364"/>
      <c r="L3969" s="363"/>
      <c r="M3969" s="382"/>
      <c r="N3969" s="70"/>
      <c r="O3969" s="70"/>
      <c r="P3969" s="135"/>
    </row>
    <row r="3970" spans="1:16" x14ac:dyDescent="0.2">
      <c r="A3970" s="374"/>
      <c r="B3970" s="358"/>
      <c r="C3970" s="383"/>
      <c r="D3970" s="360"/>
      <c r="E3970" s="360"/>
      <c r="F3970" s="361"/>
      <c r="G3970" s="360"/>
      <c r="H3970" s="360"/>
      <c r="I3970" s="364"/>
      <c r="J3970" s="363"/>
      <c r="K3970" s="364"/>
      <c r="L3970" s="363"/>
      <c r="M3970" s="382"/>
      <c r="N3970" s="70"/>
      <c r="O3970" s="70"/>
      <c r="P3970" s="135"/>
    </row>
    <row r="3971" spans="1:16" x14ac:dyDescent="0.2">
      <c r="A3971" s="374"/>
      <c r="B3971" s="358"/>
      <c r="C3971" s="383"/>
      <c r="D3971" s="360"/>
      <c r="E3971" s="360"/>
      <c r="F3971" s="361"/>
      <c r="G3971" s="360"/>
      <c r="H3971" s="360"/>
      <c r="I3971" s="364"/>
      <c r="J3971" s="363"/>
      <c r="K3971" s="364"/>
      <c r="L3971" s="363"/>
      <c r="M3971" s="382"/>
      <c r="N3971" s="70"/>
      <c r="O3971" s="70"/>
      <c r="P3971" s="135"/>
    </row>
    <row r="3972" spans="1:16" x14ac:dyDescent="0.2">
      <c r="A3972" s="374"/>
      <c r="B3972" s="358"/>
      <c r="C3972" s="383"/>
      <c r="D3972" s="360"/>
      <c r="E3972" s="360"/>
      <c r="F3972" s="361"/>
      <c r="G3972" s="360"/>
      <c r="H3972" s="360"/>
      <c r="I3972" s="364"/>
      <c r="J3972" s="363"/>
      <c r="K3972" s="364"/>
      <c r="L3972" s="363"/>
      <c r="M3972" s="382"/>
      <c r="N3972" s="70"/>
      <c r="O3972" s="70"/>
      <c r="P3972" s="135"/>
    </row>
    <row r="3973" spans="1:16" x14ac:dyDescent="0.2">
      <c r="A3973" s="374"/>
      <c r="B3973" s="358"/>
      <c r="C3973" s="383"/>
      <c r="D3973" s="360"/>
      <c r="E3973" s="360"/>
      <c r="F3973" s="361"/>
      <c r="G3973" s="360"/>
      <c r="H3973" s="360"/>
      <c r="I3973" s="364"/>
      <c r="J3973" s="363"/>
      <c r="K3973" s="364"/>
      <c r="L3973" s="363"/>
      <c r="M3973" s="382"/>
      <c r="N3973" s="70"/>
      <c r="O3973" s="70"/>
      <c r="P3973" s="135"/>
    </row>
    <row r="3974" spans="1:16" x14ac:dyDescent="0.2">
      <c r="A3974" s="374"/>
      <c r="B3974" s="358"/>
      <c r="C3974" s="383"/>
      <c r="D3974" s="360"/>
      <c r="E3974" s="360"/>
      <c r="F3974" s="361"/>
      <c r="G3974" s="360"/>
      <c r="H3974" s="360"/>
      <c r="I3974" s="364"/>
      <c r="J3974" s="363"/>
      <c r="K3974" s="364"/>
      <c r="L3974" s="363"/>
      <c r="M3974" s="382"/>
      <c r="N3974" s="70"/>
      <c r="O3974" s="70"/>
      <c r="P3974" s="135"/>
    </row>
    <row r="3975" spans="1:16" x14ac:dyDescent="0.2">
      <c r="A3975" s="374"/>
      <c r="B3975" s="358"/>
      <c r="C3975" s="383"/>
      <c r="D3975" s="360"/>
      <c r="E3975" s="360"/>
      <c r="F3975" s="361"/>
      <c r="G3975" s="360"/>
      <c r="H3975" s="360"/>
      <c r="I3975" s="364"/>
      <c r="J3975" s="363"/>
      <c r="K3975" s="364"/>
      <c r="L3975" s="363"/>
      <c r="M3975" s="382"/>
      <c r="N3975" s="70"/>
      <c r="O3975" s="70"/>
      <c r="P3975" s="135"/>
    </row>
    <row r="3976" spans="1:16" x14ac:dyDescent="0.2">
      <c r="A3976" s="374"/>
      <c r="B3976" s="358"/>
      <c r="C3976" s="383"/>
      <c r="D3976" s="360"/>
      <c r="E3976" s="360"/>
      <c r="F3976" s="361"/>
      <c r="G3976" s="360"/>
      <c r="H3976" s="360"/>
      <c r="I3976" s="364"/>
      <c r="J3976" s="363"/>
      <c r="K3976" s="364"/>
      <c r="L3976" s="363"/>
      <c r="M3976" s="382"/>
      <c r="N3976" s="70"/>
      <c r="O3976" s="70"/>
      <c r="P3976" s="135"/>
    </row>
    <row r="3977" spans="1:16" x14ac:dyDescent="0.2">
      <c r="A3977" s="374"/>
      <c r="B3977" s="358"/>
      <c r="C3977" s="383"/>
      <c r="D3977" s="360"/>
      <c r="E3977" s="360"/>
      <c r="F3977" s="361"/>
      <c r="G3977" s="360"/>
      <c r="H3977" s="360"/>
      <c r="I3977" s="364"/>
      <c r="J3977" s="363"/>
      <c r="K3977" s="364"/>
      <c r="L3977" s="363"/>
      <c r="M3977" s="382"/>
      <c r="N3977" s="70"/>
      <c r="O3977" s="70"/>
      <c r="P3977" s="135"/>
    </row>
    <row r="3978" spans="1:16" x14ac:dyDescent="0.2">
      <c r="A3978" s="374"/>
      <c r="B3978" s="358"/>
      <c r="C3978" s="383"/>
      <c r="D3978" s="360"/>
      <c r="E3978" s="360"/>
      <c r="F3978" s="361"/>
      <c r="G3978" s="360"/>
      <c r="H3978" s="360"/>
      <c r="I3978" s="364"/>
      <c r="J3978" s="363"/>
      <c r="K3978" s="364"/>
      <c r="L3978" s="363"/>
      <c r="M3978" s="382"/>
      <c r="N3978" s="70"/>
      <c r="O3978" s="70"/>
      <c r="P3978" s="135"/>
    </row>
    <row r="3979" spans="1:16" x14ac:dyDescent="0.2">
      <c r="A3979" s="374"/>
      <c r="B3979" s="358"/>
      <c r="C3979" s="383"/>
      <c r="D3979" s="360"/>
      <c r="E3979" s="360"/>
      <c r="F3979" s="361"/>
      <c r="G3979" s="360"/>
      <c r="H3979" s="360"/>
      <c r="I3979" s="364"/>
      <c r="J3979" s="363"/>
      <c r="K3979" s="364"/>
      <c r="L3979" s="363"/>
      <c r="M3979" s="382"/>
      <c r="N3979" s="70"/>
      <c r="O3979" s="70"/>
      <c r="P3979" s="135"/>
    </row>
    <row r="3980" spans="1:16" x14ac:dyDescent="0.2">
      <c r="A3980" s="374"/>
      <c r="B3980" s="358"/>
      <c r="C3980" s="383"/>
      <c r="D3980" s="360"/>
      <c r="E3980" s="360"/>
      <c r="F3980" s="361"/>
      <c r="G3980" s="360"/>
      <c r="H3980" s="360"/>
      <c r="I3980" s="364"/>
      <c r="J3980" s="363"/>
      <c r="K3980" s="364"/>
      <c r="L3980" s="363"/>
      <c r="M3980" s="382"/>
      <c r="N3980" s="70"/>
      <c r="O3980" s="70"/>
      <c r="P3980" s="135"/>
    </row>
    <row r="3981" spans="1:16" x14ac:dyDescent="0.2">
      <c r="A3981" s="374"/>
      <c r="B3981" s="358"/>
      <c r="C3981" s="383"/>
      <c r="D3981" s="360"/>
      <c r="E3981" s="360"/>
      <c r="F3981" s="361"/>
      <c r="G3981" s="360"/>
      <c r="H3981" s="360"/>
      <c r="I3981" s="364"/>
      <c r="J3981" s="363"/>
      <c r="K3981" s="364"/>
      <c r="L3981" s="363"/>
      <c r="M3981" s="382"/>
      <c r="N3981" s="70"/>
      <c r="O3981" s="70"/>
      <c r="P3981" s="135"/>
    </row>
    <row r="3982" spans="1:16" x14ac:dyDescent="0.2">
      <c r="A3982" s="374"/>
      <c r="B3982" s="358"/>
      <c r="C3982" s="383"/>
      <c r="D3982" s="360"/>
      <c r="E3982" s="360"/>
      <c r="F3982" s="361"/>
      <c r="G3982" s="360"/>
      <c r="H3982" s="360"/>
      <c r="I3982" s="364"/>
      <c r="J3982" s="363"/>
      <c r="K3982" s="364"/>
      <c r="L3982" s="363"/>
      <c r="M3982" s="382"/>
      <c r="N3982" s="70"/>
      <c r="O3982" s="70"/>
      <c r="P3982" s="135"/>
    </row>
    <row r="3983" spans="1:16" x14ac:dyDescent="0.2">
      <c r="A3983" s="374"/>
      <c r="B3983" s="358"/>
      <c r="C3983" s="383"/>
      <c r="D3983" s="360"/>
      <c r="E3983" s="360"/>
      <c r="F3983" s="361"/>
      <c r="G3983" s="360"/>
      <c r="H3983" s="360"/>
      <c r="I3983" s="364"/>
      <c r="J3983" s="363"/>
      <c r="K3983" s="364"/>
      <c r="L3983" s="363"/>
      <c r="M3983" s="382"/>
      <c r="N3983" s="70"/>
      <c r="O3983" s="70"/>
      <c r="P3983" s="135"/>
    </row>
    <row r="3984" spans="1:16" x14ac:dyDescent="0.2">
      <c r="A3984" s="374"/>
      <c r="B3984" s="358"/>
      <c r="C3984" s="383"/>
      <c r="D3984" s="360"/>
      <c r="E3984" s="360"/>
      <c r="F3984" s="361"/>
      <c r="G3984" s="360"/>
      <c r="H3984" s="360"/>
      <c r="I3984" s="364"/>
      <c r="J3984" s="363"/>
      <c r="K3984" s="364"/>
      <c r="L3984" s="363"/>
      <c r="M3984" s="382"/>
      <c r="N3984" s="70"/>
      <c r="O3984" s="70"/>
      <c r="P3984" s="135"/>
    </row>
    <row r="3985" spans="1:16" x14ac:dyDescent="0.2">
      <c r="A3985" s="374"/>
      <c r="B3985" s="358"/>
      <c r="C3985" s="383"/>
      <c r="D3985" s="360"/>
      <c r="E3985" s="360"/>
      <c r="F3985" s="361"/>
      <c r="G3985" s="360"/>
      <c r="H3985" s="360"/>
      <c r="I3985" s="364"/>
      <c r="J3985" s="363"/>
      <c r="K3985" s="364"/>
      <c r="L3985" s="363"/>
      <c r="M3985" s="382"/>
      <c r="N3985" s="70"/>
      <c r="O3985" s="70"/>
      <c r="P3985" s="135"/>
    </row>
    <row r="3986" spans="1:16" x14ac:dyDescent="0.2">
      <c r="A3986" s="374"/>
      <c r="B3986" s="358"/>
      <c r="C3986" s="383"/>
      <c r="D3986" s="360"/>
      <c r="E3986" s="360"/>
      <c r="F3986" s="361"/>
      <c r="G3986" s="360"/>
      <c r="H3986" s="360"/>
      <c r="I3986" s="364"/>
      <c r="J3986" s="363"/>
      <c r="K3986" s="364"/>
      <c r="L3986" s="363"/>
      <c r="M3986" s="382"/>
      <c r="N3986" s="70"/>
      <c r="O3986" s="70"/>
      <c r="P3986" s="135"/>
    </row>
    <row r="3987" spans="1:16" x14ac:dyDescent="0.2">
      <c r="A3987" s="374"/>
      <c r="B3987" s="358"/>
      <c r="C3987" s="383"/>
      <c r="D3987" s="360"/>
      <c r="E3987" s="360"/>
      <c r="F3987" s="361"/>
      <c r="G3987" s="360"/>
      <c r="H3987" s="360"/>
      <c r="I3987" s="364"/>
      <c r="J3987" s="363"/>
      <c r="K3987" s="364"/>
      <c r="L3987" s="363"/>
      <c r="M3987" s="382"/>
      <c r="N3987" s="70"/>
      <c r="O3987" s="70"/>
      <c r="P3987" s="135"/>
    </row>
    <row r="3988" spans="1:16" x14ac:dyDescent="0.2">
      <c r="A3988" s="374"/>
      <c r="B3988" s="358"/>
      <c r="C3988" s="383"/>
      <c r="D3988" s="360"/>
      <c r="E3988" s="360"/>
      <c r="F3988" s="361"/>
      <c r="G3988" s="360"/>
      <c r="H3988" s="360"/>
      <c r="I3988" s="364"/>
      <c r="J3988" s="363"/>
      <c r="K3988" s="364"/>
      <c r="L3988" s="363"/>
      <c r="M3988" s="382"/>
      <c r="N3988" s="70"/>
      <c r="O3988" s="70"/>
      <c r="P3988" s="135"/>
    </row>
    <row r="3989" spans="1:16" x14ac:dyDescent="0.2">
      <c r="A3989" s="374"/>
      <c r="B3989" s="358"/>
      <c r="C3989" s="383"/>
      <c r="D3989" s="360"/>
      <c r="E3989" s="360"/>
      <c r="F3989" s="361"/>
      <c r="G3989" s="360"/>
      <c r="H3989" s="360"/>
      <c r="I3989" s="364"/>
      <c r="J3989" s="363"/>
      <c r="K3989" s="364"/>
      <c r="L3989" s="363"/>
      <c r="M3989" s="382"/>
      <c r="N3989" s="70"/>
      <c r="O3989" s="70"/>
      <c r="P3989" s="135"/>
    </row>
    <row r="3990" spans="1:16" x14ac:dyDescent="0.2">
      <c r="A3990" s="374"/>
      <c r="B3990" s="358"/>
      <c r="C3990" s="383"/>
      <c r="D3990" s="360"/>
      <c r="E3990" s="360"/>
      <c r="F3990" s="361"/>
      <c r="G3990" s="360"/>
      <c r="H3990" s="360"/>
      <c r="I3990" s="364"/>
      <c r="J3990" s="363"/>
      <c r="K3990" s="364"/>
      <c r="L3990" s="363"/>
      <c r="M3990" s="382"/>
      <c r="N3990" s="70"/>
      <c r="O3990" s="70"/>
      <c r="P3990" s="135"/>
    </row>
    <row r="3991" spans="1:16" x14ac:dyDescent="0.2">
      <c r="A3991" s="374"/>
      <c r="B3991" s="358"/>
      <c r="C3991" s="383"/>
      <c r="D3991" s="360"/>
      <c r="E3991" s="360"/>
      <c r="F3991" s="361"/>
      <c r="G3991" s="360"/>
      <c r="H3991" s="360"/>
      <c r="I3991" s="364"/>
      <c r="J3991" s="363"/>
      <c r="K3991" s="364"/>
      <c r="L3991" s="363"/>
      <c r="M3991" s="382"/>
      <c r="N3991" s="70"/>
      <c r="O3991" s="70"/>
      <c r="P3991" s="135"/>
    </row>
    <row r="3992" spans="1:16" x14ac:dyDescent="0.2">
      <c r="A3992" s="374"/>
      <c r="B3992" s="358"/>
      <c r="C3992" s="383"/>
      <c r="D3992" s="360"/>
      <c r="E3992" s="360"/>
      <c r="F3992" s="361"/>
      <c r="G3992" s="360"/>
      <c r="H3992" s="360"/>
      <c r="I3992" s="364"/>
      <c r="J3992" s="363"/>
      <c r="K3992" s="364"/>
      <c r="L3992" s="363"/>
      <c r="M3992" s="382"/>
      <c r="N3992" s="70"/>
      <c r="O3992" s="70"/>
      <c r="P3992" s="135"/>
    </row>
    <row r="3993" spans="1:16" x14ac:dyDescent="0.2">
      <c r="A3993" s="374"/>
      <c r="B3993" s="358"/>
      <c r="C3993" s="383"/>
      <c r="D3993" s="360"/>
      <c r="E3993" s="360"/>
      <c r="F3993" s="361"/>
      <c r="G3993" s="360"/>
      <c r="H3993" s="360"/>
      <c r="I3993" s="364"/>
      <c r="J3993" s="363"/>
      <c r="K3993" s="364"/>
      <c r="L3993" s="363"/>
      <c r="M3993" s="382"/>
      <c r="N3993" s="70"/>
      <c r="O3993" s="70"/>
      <c r="P3993" s="135"/>
    </row>
    <row r="3994" spans="1:16" x14ac:dyDescent="0.2">
      <c r="A3994" s="374"/>
      <c r="B3994" s="358"/>
      <c r="C3994" s="383"/>
      <c r="D3994" s="360"/>
      <c r="E3994" s="360"/>
      <c r="F3994" s="361"/>
      <c r="G3994" s="360"/>
      <c r="H3994" s="360"/>
      <c r="I3994" s="364"/>
      <c r="J3994" s="363"/>
      <c r="K3994" s="364"/>
      <c r="L3994" s="363"/>
      <c r="M3994" s="382"/>
      <c r="N3994" s="70"/>
      <c r="O3994" s="70"/>
      <c r="P3994" s="135"/>
    </row>
    <row r="3995" spans="1:16" x14ac:dyDescent="0.2">
      <c r="A3995" s="374"/>
      <c r="B3995" s="358"/>
      <c r="C3995" s="383"/>
      <c r="D3995" s="360"/>
      <c r="E3995" s="360"/>
      <c r="F3995" s="361"/>
      <c r="G3995" s="360"/>
      <c r="H3995" s="360"/>
      <c r="I3995" s="364"/>
      <c r="J3995" s="363"/>
      <c r="K3995" s="364"/>
      <c r="L3995" s="363"/>
      <c r="M3995" s="382"/>
      <c r="N3995" s="70"/>
      <c r="O3995" s="70"/>
      <c r="P3995" s="135"/>
    </row>
    <row r="3996" spans="1:16" x14ac:dyDescent="0.2">
      <c r="A3996" s="374"/>
      <c r="B3996" s="358"/>
      <c r="C3996" s="383"/>
      <c r="D3996" s="360"/>
      <c r="E3996" s="360"/>
      <c r="F3996" s="361"/>
      <c r="G3996" s="360"/>
      <c r="H3996" s="360"/>
      <c r="I3996" s="364"/>
      <c r="J3996" s="363"/>
      <c r="K3996" s="364"/>
      <c r="L3996" s="363"/>
      <c r="M3996" s="382"/>
      <c r="N3996" s="70"/>
      <c r="O3996" s="70"/>
      <c r="P3996" s="135"/>
    </row>
    <row r="3997" spans="1:16" x14ac:dyDescent="0.2">
      <c r="A3997" s="374"/>
      <c r="B3997" s="358"/>
      <c r="C3997" s="383"/>
      <c r="D3997" s="360"/>
      <c r="E3997" s="360"/>
      <c r="F3997" s="361"/>
      <c r="G3997" s="360"/>
      <c r="H3997" s="360"/>
      <c r="I3997" s="364"/>
      <c r="J3997" s="363"/>
      <c r="K3997" s="364"/>
      <c r="L3997" s="363"/>
      <c r="M3997" s="382"/>
      <c r="N3997" s="70"/>
      <c r="O3997" s="70"/>
      <c r="P3997" s="135"/>
    </row>
    <row r="3998" spans="1:16" x14ac:dyDescent="0.2">
      <c r="A3998" s="374"/>
      <c r="B3998" s="358"/>
      <c r="C3998" s="383"/>
      <c r="D3998" s="360"/>
      <c r="E3998" s="360"/>
      <c r="F3998" s="361"/>
      <c r="G3998" s="360"/>
      <c r="H3998" s="360"/>
      <c r="I3998" s="364"/>
      <c r="J3998" s="363"/>
      <c r="K3998" s="364"/>
      <c r="L3998" s="363"/>
      <c r="M3998" s="382"/>
      <c r="N3998" s="70"/>
      <c r="O3998" s="70"/>
      <c r="P3998" s="135"/>
    </row>
    <row r="3999" spans="1:16" x14ac:dyDescent="0.2">
      <c r="A3999" s="374"/>
      <c r="B3999" s="358"/>
      <c r="C3999" s="383"/>
      <c r="D3999" s="360"/>
      <c r="E3999" s="360"/>
      <c r="F3999" s="361"/>
      <c r="G3999" s="360"/>
      <c r="H3999" s="360"/>
      <c r="I3999" s="364"/>
      <c r="J3999" s="363"/>
      <c r="K3999" s="364"/>
      <c r="L3999" s="363"/>
      <c r="M3999" s="382"/>
      <c r="N3999" s="70"/>
      <c r="O3999" s="70"/>
      <c r="P3999" s="135"/>
    </row>
    <row r="4000" spans="1:16" x14ac:dyDescent="0.2">
      <c r="A4000" s="374"/>
      <c r="B4000" s="358"/>
      <c r="C4000" s="383"/>
      <c r="D4000" s="360"/>
      <c r="E4000" s="360"/>
      <c r="F4000" s="361"/>
      <c r="G4000" s="360"/>
      <c r="H4000" s="360"/>
      <c r="I4000" s="364"/>
      <c r="J4000" s="363"/>
      <c r="K4000" s="364"/>
      <c r="L4000" s="363"/>
      <c r="M4000" s="382"/>
      <c r="N4000" s="70"/>
      <c r="O4000" s="70"/>
      <c r="P4000" s="135"/>
    </row>
    <row r="4001" spans="1:16" x14ac:dyDescent="0.2">
      <c r="A4001" s="374"/>
      <c r="B4001" s="358"/>
      <c r="C4001" s="383"/>
      <c r="D4001" s="360"/>
      <c r="E4001" s="360"/>
      <c r="F4001" s="361"/>
      <c r="G4001" s="360"/>
      <c r="H4001" s="360"/>
      <c r="I4001" s="364"/>
      <c r="J4001" s="363"/>
      <c r="K4001" s="364"/>
      <c r="L4001" s="363"/>
      <c r="M4001" s="382"/>
      <c r="N4001" s="70"/>
      <c r="O4001" s="70"/>
      <c r="P4001" s="135"/>
    </row>
    <row r="4002" spans="1:16" x14ac:dyDescent="0.2">
      <c r="A4002" s="374"/>
      <c r="B4002" s="358"/>
      <c r="C4002" s="383"/>
      <c r="D4002" s="360"/>
      <c r="E4002" s="360"/>
      <c r="F4002" s="361"/>
      <c r="G4002" s="360"/>
      <c r="H4002" s="360"/>
      <c r="I4002" s="364"/>
      <c r="J4002" s="363"/>
      <c r="K4002" s="364"/>
      <c r="L4002" s="363"/>
      <c r="M4002" s="382"/>
      <c r="N4002" s="70"/>
      <c r="O4002" s="70"/>
      <c r="P4002" s="135"/>
    </row>
    <row r="4003" spans="1:16" x14ac:dyDescent="0.2">
      <c r="A4003" s="374"/>
      <c r="B4003" s="358"/>
      <c r="C4003" s="383"/>
      <c r="D4003" s="360"/>
      <c r="E4003" s="360"/>
      <c r="F4003" s="361"/>
      <c r="G4003" s="360"/>
      <c r="H4003" s="360"/>
      <c r="I4003" s="364"/>
      <c r="J4003" s="363"/>
      <c r="K4003" s="364"/>
      <c r="L4003" s="363"/>
      <c r="M4003" s="382"/>
      <c r="N4003" s="70"/>
      <c r="O4003" s="70"/>
      <c r="P4003" s="135"/>
    </row>
    <row r="4004" spans="1:16" x14ac:dyDescent="0.2">
      <c r="A4004" s="374"/>
      <c r="B4004" s="358"/>
      <c r="C4004" s="383"/>
      <c r="D4004" s="360"/>
      <c r="E4004" s="360"/>
      <c r="F4004" s="361"/>
      <c r="G4004" s="360"/>
      <c r="H4004" s="360"/>
      <c r="I4004" s="364"/>
      <c r="J4004" s="363"/>
      <c r="K4004" s="364"/>
      <c r="L4004" s="363"/>
      <c r="M4004" s="382"/>
      <c r="N4004" s="70"/>
      <c r="O4004" s="70"/>
      <c r="P4004" s="135"/>
    </row>
    <row r="4005" spans="1:16" x14ac:dyDescent="0.2">
      <c r="A4005" s="374"/>
      <c r="B4005" s="358"/>
      <c r="C4005" s="383"/>
      <c r="D4005" s="360"/>
      <c r="E4005" s="360"/>
      <c r="F4005" s="361"/>
      <c r="G4005" s="360"/>
      <c r="H4005" s="360"/>
      <c r="I4005" s="364"/>
      <c r="J4005" s="363"/>
      <c r="K4005" s="364"/>
      <c r="L4005" s="363"/>
      <c r="M4005" s="382"/>
      <c r="N4005" s="70"/>
      <c r="O4005" s="70"/>
      <c r="P4005" s="135"/>
    </row>
    <row r="4006" spans="1:16" x14ac:dyDescent="0.2">
      <c r="A4006" s="374"/>
      <c r="B4006" s="358"/>
      <c r="C4006" s="383"/>
      <c r="D4006" s="360"/>
      <c r="E4006" s="360"/>
      <c r="F4006" s="361"/>
      <c r="G4006" s="360"/>
      <c r="H4006" s="360"/>
      <c r="I4006" s="364"/>
      <c r="J4006" s="363"/>
      <c r="K4006" s="364"/>
      <c r="L4006" s="363"/>
      <c r="M4006" s="382"/>
      <c r="N4006" s="70"/>
      <c r="O4006" s="70"/>
      <c r="P4006" s="135"/>
    </row>
    <row r="4007" spans="1:16" x14ac:dyDescent="0.2">
      <c r="A4007" s="374"/>
      <c r="B4007" s="358"/>
      <c r="C4007" s="383"/>
      <c r="D4007" s="360"/>
      <c r="E4007" s="360"/>
      <c r="F4007" s="361"/>
      <c r="G4007" s="360"/>
      <c r="H4007" s="360"/>
      <c r="I4007" s="364"/>
      <c r="J4007" s="363"/>
      <c r="K4007" s="364"/>
      <c r="L4007" s="363"/>
      <c r="M4007" s="382"/>
      <c r="N4007" s="70"/>
      <c r="O4007" s="70"/>
      <c r="P4007" s="135"/>
    </row>
    <row r="4008" spans="1:16" x14ac:dyDescent="0.2">
      <c r="A4008" s="374"/>
      <c r="B4008" s="358"/>
      <c r="C4008" s="383"/>
      <c r="D4008" s="360"/>
      <c r="E4008" s="360"/>
      <c r="F4008" s="361"/>
      <c r="G4008" s="360"/>
      <c r="H4008" s="360"/>
      <c r="I4008" s="364"/>
      <c r="J4008" s="363"/>
      <c r="K4008" s="364"/>
      <c r="L4008" s="363"/>
      <c r="M4008" s="382"/>
      <c r="N4008" s="70"/>
      <c r="O4008" s="70"/>
      <c r="P4008" s="135"/>
    </row>
    <row r="4009" spans="1:16" x14ac:dyDescent="0.2">
      <c r="A4009" s="374"/>
      <c r="B4009" s="358"/>
      <c r="C4009" s="383"/>
      <c r="D4009" s="360"/>
      <c r="E4009" s="360"/>
      <c r="F4009" s="361"/>
      <c r="G4009" s="360"/>
      <c r="H4009" s="360"/>
      <c r="I4009" s="364"/>
      <c r="J4009" s="363"/>
      <c r="K4009" s="364"/>
      <c r="L4009" s="363"/>
      <c r="M4009" s="382"/>
      <c r="N4009" s="70"/>
      <c r="O4009" s="70"/>
      <c r="P4009" s="135"/>
    </row>
    <row r="4010" spans="1:16" x14ac:dyDescent="0.2">
      <c r="A4010" s="374"/>
      <c r="B4010" s="358"/>
      <c r="C4010" s="383"/>
      <c r="D4010" s="360"/>
      <c r="E4010" s="360"/>
      <c r="F4010" s="361"/>
      <c r="G4010" s="360"/>
      <c r="H4010" s="360"/>
      <c r="I4010" s="364"/>
      <c r="J4010" s="363"/>
      <c r="K4010" s="364"/>
      <c r="L4010" s="363"/>
      <c r="M4010" s="382"/>
      <c r="N4010" s="70"/>
      <c r="O4010" s="70"/>
      <c r="P4010" s="135"/>
    </row>
    <row r="4011" spans="1:16" x14ac:dyDescent="0.2">
      <c r="A4011" s="374"/>
      <c r="B4011" s="358"/>
      <c r="C4011" s="383"/>
      <c r="D4011" s="360"/>
      <c r="E4011" s="360"/>
      <c r="F4011" s="361"/>
      <c r="G4011" s="360"/>
      <c r="H4011" s="360"/>
      <c r="I4011" s="364"/>
      <c r="J4011" s="363"/>
      <c r="K4011" s="364"/>
      <c r="L4011" s="363"/>
      <c r="M4011" s="382"/>
      <c r="N4011" s="70"/>
      <c r="O4011" s="70"/>
      <c r="P4011" s="135"/>
    </row>
    <row r="4012" spans="1:16" x14ac:dyDescent="0.2">
      <c r="A4012" s="374"/>
      <c r="B4012" s="358"/>
      <c r="C4012" s="383"/>
      <c r="D4012" s="360"/>
      <c r="E4012" s="360"/>
      <c r="F4012" s="361"/>
      <c r="G4012" s="360"/>
      <c r="H4012" s="360"/>
      <c r="I4012" s="364"/>
      <c r="J4012" s="363"/>
      <c r="K4012" s="364"/>
      <c r="L4012" s="363"/>
      <c r="M4012" s="382"/>
      <c r="N4012" s="70"/>
      <c r="O4012" s="70"/>
      <c r="P4012" s="135"/>
    </row>
    <row r="4013" spans="1:16" x14ac:dyDescent="0.2">
      <c r="A4013" s="374"/>
      <c r="B4013" s="358"/>
      <c r="C4013" s="383"/>
      <c r="D4013" s="360"/>
      <c r="E4013" s="360"/>
      <c r="F4013" s="361"/>
      <c r="G4013" s="360"/>
      <c r="H4013" s="360"/>
      <c r="I4013" s="364"/>
      <c r="J4013" s="363"/>
      <c r="K4013" s="364"/>
      <c r="L4013" s="363"/>
      <c r="M4013" s="382"/>
      <c r="N4013" s="70"/>
      <c r="O4013" s="70"/>
      <c r="P4013" s="135"/>
    </row>
    <row r="4014" spans="1:16" x14ac:dyDescent="0.2">
      <c r="A4014" s="374"/>
      <c r="B4014" s="358"/>
      <c r="C4014" s="383"/>
      <c r="D4014" s="360"/>
      <c r="E4014" s="360"/>
      <c r="F4014" s="361"/>
      <c r="G4014" s="360"/>
      <c r="H4014" s="360"/>
      <c r="I4014" s="364"/>
      <c r="J4014" s="363"/>
      <c r="K4014" s="364"/>
      <c r="L4014" s="363"/>
      <c r="M4014" s="382"/>
      <c r="N4014" s="70"/>
      <c r="O4014" s="70"/>
      <c r="P4014" s="135"/>
    </row>
    <row r="4015" spans="1:16" x14ac:dyDescent="0.2">
      <c r="A4015" s="374"/>
      <c r="B4015" s="358"/>
      <c r="C4015" s="383"/>
      <c r="D4015" s="360"/>
      <c r="E4015" s="360"/>
      <c r="F4015" s="361"/>
      <c r="G4015" s="360"/>
      <c r="H4015" s="360"/>
      <c r="I4015" s="364"/>
      <c r="J4015" s="363"/>
      <c r="K4015" s="364"/>
      <c r="L4015" s="363"/>
      <c r="M4015" s="382"/>
      <c r="N4015" s="70"/>
      <c r="O4015" s="70"/>
      <c r="P4015" s="135"/>
    </row>
    <row r="4016" spans="1:16" x14ac:dyDescent="0.2">
      <c r="A4016" s="374"/>
      <c r="B4016" s="358"/>
      <c r="C4016" s="383"/>
      <c r="D4016" s="360"/>
      <c r="E4016" s="360"/>
      <c r="F4016" s="361"/>
      <c r="G4016" s="360"/>
      <c r="H4016" s="360"/>
      <c r="I4016" s="364"/>
      <c r="J4016" s="363"/>
      <c r="K4016" s="364"/>
      <c r="L4016" s="363"/>
      <c r="M4016" s="382"/>
      <c r="N4016" s="70"/>
      <c r="O4016" s="70"/>
      <c r="P4016" s="135"/>
    </row>
    <row r="4017" spans="1:16" x14ac:dyDescent="0.2">
      <c r="A4017" s="374"/>
      <c r="B4017" s="358"/>
      <c r="C4017" s="383"/>
      <c r="D4017" s="360"/>
      <c r="E4017" s="360"/>
      <c r="F4017" s="361"/>
      <c r="G4017" s="360"/>
      <c r="H4017" s="360"/>
      <c r="I4017" s="364"/>
      <c r="J4017" s="363"/>
      <c r="K4017" s="364"/>
      <c r="L4017" s="363"/>
      <c r="M4017" s="382"/>
      <c r="N4017" s="70"/>
      <c r="O4017" s="70"/>
      <c r="P4017" s="135"/>
    </row>
    <row r="4018" spans="1:16" x14ac:dyDescent="0.2">
      <c r="A4018" s="374"/>
      <c r="B4018" s="358"/>
      <c r="C4018" s="383"/>
      <c r="D4018" s="360"/>
      <c r="E4018" s="360"/>
      <c r="F4018" s="361"/>
      <c r="G4018" s="360"/>
      <c r="H4018" s="360"/>
      <c r="I4018" s="364"/>
      <c r="J4018" s="363"/>
      <c r="K4018" s="364"/>
      <c r="L4018" s="363"/>
      <c r="M4018" s="382"/>
      <c r="N4018" s="70"/>
      <c r="O4018" s="70"/>
      <c r="P4018" s="135"/>
    </row>
    <row r="4019" spans="1:16" x14ac:dyDescent="0.2">
      <c r="A4019" s="374"/>
      <c r="B4019" s="358"/>
      <c r="C4019" s="383"/>
      <c r="D4019" s="360"/>
      <c r="E4019" s="360"/>
      <c r="F4019" s="361"/>
      <c r="G4019" s="360"/>
      <c r="H4019" s="360"/>
      <c r="I4019" s="364"/>
      <c r="J4019" s="363"/>
      <c r="K4019" s="364"/>
      <c r="L4019" s="363"/>
      <c r="M4019" s="382"/>
      <c r="N4019" s="70"/>
      <c r="O4019" s="70"/>
      <c r="P4019" s="135"/>
    </row>
    <row r="4020" spans="1:16" x14ac:dyDescent="0.2">
      <c r="A4020" s="374"/>
      <c r="B4020" s="358"/>
      <c r="C4020" s="383"/>
      <c r="D4020" s="360"/>
      <c r="E4020" s="360"/>
      <c r="F4020" s="361"/>
      <c r="G4020" s="360"/>
      <c r="H4020" s="360"/>
      <c r="I4020" s="364"/>
      <c r="J4020" s="363"/>
      <c r="K4020" s="364"/>
      <c r="L4020" s="363"/>
      <c r="M4020" s="382"/>
      <c r="N4020" s="70"/>
      <c r="O4020" s="70"/>
      <c r="P4020" s="135"/>
    </row>
    <row r="4021" spans="1:16" x14ac:dyDescent="0.2">
      <c r="A4021" s="374"/>
      <c r="B4021" s="358"/>
      <c r="C4021" s="383"/>
      <c r="D4021" s="360"/>
      <c r="E4021" s="360"/>
      <c r="F4021" s="361"/>
      <c r="G4021" s="360"/>
      <c r="H4021" s="360"/>
      <c r="I4021" s="364"/>
      <c r="J4021" s="363"/>
      <c r="K4021" s="364"/>
      <c r="L4021" s="363"/>
      <c r="M4021" s="382"/>
      <c r="N4021" s="70"/>
      <c r="O4021" s="70"/>
      <c r="P4021" s="135"/>
    </row>
    <row r="4022" spans="1:16" x14ac:dyDescent="0.2">
      <c r="A4022" s="374"/>
      <c r="B4022" s="358"/>
      <c r="C4022" s="383"/>
      <c r="D4022" s="360"/>
      <c r="E4022" s="360"/>
      <c r="F4022" s="361"/>
      <c r="G4022" s="360"/>
      <c r="H4022" s="360"/>
      <c r="I4022" s="364"/>
      <c r="J4022" s="363"/>
      <c r="K4022" s="364"/>
      <c r="L4022" s="363"/>
      <c r="M4022" s="382"/>
      <c r="N4022" s="70"/>
      <c r="O4022" s="70"/>
      <c r="P4022" s="135"/>
    </row>
    <row r="4023" spans="1:16" x14ac:dyDescent="0.2">
      <c r="A4023" s="374"/>
      <c r="B4023" s="358"/>
      <c r="C4023" s="383"/>
      <c r="D4023" s="360"/>
      <c r="E4023" s="360"/>
      <c r="F4023" s="361"/>
      <c r="G4023" s="360"/>
      <c r="H4023" s="360"/>
      <c r="I4023" s="364"/>
      <c r="J4023" s="363"/>
      <c r="K4023" s="364"/>
      <c r="L4023" s="363"/>
      <c r="M4023" s="382"/>
      <c r="N4023" s="70"/>
      <c r="O4023" s="70"/>
      <c r="P4023" s="135"/>
    </row>
    <row r="4024" spans="1:16" x14ac:dyDescent="0.2">
      <c r="A4024" s="374"/>
      <c r="B4024" s="358"/>
      <c r="C4024" s="383"/>
      <c r="D4024" s="360"/>
      <c r="E4024" s="360"/>
      <c r="F4024" s="361"/>
      <c r="G4024" s="360"/>
      <c r="H4024" s="360"/>
      <c r="I4024" s="364"/>
      <c r="J4024" s="363"/>
      <c r="K4024" s="364"/>
      <c r="L4024" s="363"/>
      <c r="M4024" s="382"/>
      <c r="N4024" s="70"/>
      <c r="O4024" s="70"/>
      <c r="P4024" s="135"/>
    </row>
    <row r="4025" spans="1:16" x14ac:dyDescent="0.2">
      <c r="A4025" s="374"/>
      <c r="B4025" s="358"/>
      <c r="C4025" s="383"/>
      <c r="D4025" s="360"/>
      <c r="E4025" s="360"/>
      <c r="F4025" s="361"/>
      <c r="G4025" s="360"/>
      <c r="H4025" s="360"/>
      <c r="I4025" s="364"/>
      <c r="J4025" s="363"/>
      <c r="K4025" s="364"/>
      <c r="L4025" s="363"/>
      <c r="M4025" s="382"/>
      <c r="N4025" s="70"/>
      <c r="O4025" s="70"/>
      <c r="P4025" s="135"/>
    </row>
    <row r="4026" spans="1:16" x14ac:dyDescent="0.2">
      <c r="A4026" s="374"/>
      <c r="B4026" s="358"/>
      <c r="C4026" s="383"/>
      <c r="D4026" s="360"/>
      <c r="E4026" s="360"/>
      <c r="F4026" s="361"/>
      <c r="G4026" s="360"/>
      <c r="H4026" s="360"/>
      <c r="I4026" s="364"/>
      <c r="J4026" s="363"/>
      <c r="K4026" s="364"/>
      <c r="L4026" s="363"/>
      <c r="M4026" s="382"/>
      <c r="N4026" s="70"/>
      <c r="O4026" s="70"/>
      <c r="P4026" s="135"/>
    </row>
    <row r="4027" spans="1:16" x14ac:dyDescent="0.2">
      <c r="A4027" s="374"/>
      <c r="B4027" s="358"/>
      <c r="C4027" s="383"/>
      <c r="D4027" s="360"/>
      <c r="E4027" s="360"/>
      <c r="F4027" s="361"/>
      <c r="G4027" s="360"/>
      <c r="H4027" s="360"/>
      <c r="I4027" s="364"/>
      <c r="J4027" s="363"/>
      <c r="K4027" s="364"/>
      <c r="L4027" s="363"/>
      <c r="M4027" s="382"/>
      <c r="N4027" s="70"/>
      <c r="O4027" s="70"/>
      <c r="P4027" s="135"/>
    </row>
    <row r="4028" spans="1:16" x14ac:dyDescent="0.2">
      <c r="A4028" s="374"/>
      <c r="B4028" s="358"/>
      <c r="C4028" s="383"/>
      <c r="D4028" s="360"/>
      <c r="E4028" s="360"/>
      <c r="F4028" s="361"/>
      <c r="G4028" s="360"/>
      <c r="H4028" s="360"/>
      <c r="I4028" s="364"/>
      <c r="J4028" s="363"/>
      <c r="K4028" s="364"/>
      <c r="L4028" s="363"/>
      <c r="M4028" s="382"/>
      <c r="N4028" s="70"/>
      <c r="O4028" s="70"/>
      <c r="P4028" s="135"/>
    </row>
    <row r="4029" spans="1:16" x14ac:dyDescent="0.2">
      <c r="A4029" s="374"/>
      <c r="B4029" s="358"/>
      <c r="C4029" s="383"/>
      <c r="D4029" s="360"/>
      <c r="E4029" s="360"/>
      <c r="F4029" s="361"/>
      <c r="G4029" s="360"/>
      <c r="H4029" s="360"/>
      <c r="I4029" s="364"/>
      <c r="J4029" s="363"/>
      <c r="K4029" s="364"/>
      <c r="L4029" s="363"/>
      <c r="M4029" s="382"/>
      <c r="N4029" s="70"/>
      <c r="O4029" s="70"/>
      <c r="P4029" s="135"/>
    </row>
    <row r="4030" spans="1:16" x14ac:dyDescent="0.2">
      <c r="A4030" s="374"/>
      <c r="B4030" s="358"/>
      <c r="C4030" s="383"/>
      <c r="D4030" s="360"/>
      <c r="E4030" s="360"/>
      <c r="F4030" s="361"/>
      <c r="G4030" s="360"/>
      <c r="H4030" s="360"/>
      <c r="I4030" s="364"/>
      <c r="J4030" s="363"/>
      <c r="K4030" s="364"/>
      <c r="L4030" s="363"/>
      <c r="M4030" s="382"/>
      <c r="N4030" s="70"/>
      <c r="O4030" s="70"/>
      <c r="P4030" s="135"/>
    </row>
    <row r="4031" spans="1:16" x14ac:dyDescent="0.2">
      <c r="A4031" s="374"/>
      <c r="B4031" s="358"/>
      <c r="C4031" s="383"/>
      <c r="D4031" s="360"/>
      <c r="E4031" s="360"/>
      <c r="F4031" s="361"/>
      <c r="G4031" s="360"/>
      <c r="H4031" s="360"/>
      <c r="I4031" s="364"/>
      <c r="J4031" s="363"/>
      <c r="K4031" s="364"/>
      <c r="L4031" s="363"/>
      <c r="M4031" s="382"/>
      <c r="N4031" s="70"/>
      <c r="O4031" s="70"/>
      <c r="P4031" s="135"/>
    </row>
    <row r="4032" spans="1:16" x14ac:dyDescent="0.2">
      <c r="A4032" s="374"/>
      <c r="B4032" s="358"/>
      <c r="C4032" s="383"/>
      <c r="D4032" s="360"/>
      <c r="E4032" s="360"/>
      <c r="F4032" s="361"/>
      <c r="G4032" s="360"/>
      <c r="H4032" s="360"/>
      <c r="I4032" s="364"/>
      <c r="J4032" s="363"/>
      <c r="K4032" s="364"/>
      <c r="L4032" s="363"/>
      <c r="M4032" s="382"/>
      <c r="N4032" s="70"/>
      <c r="O4032" s="70"/>
      <c r="P4032" s="135"/>
    </row>
    <row r="4033" spans="1:16" x14ac:dyDescent="0.2">
      <c r="A4033" s="374"/>
      <c r="B4033" s="358"/>
      <c r="C4033" s="383"/>
      <c r="D4033" s="360"/>
      <c r="E4033" s="360"/>
      <c r="F4033" s="361"/>
      <c r="G4033" s="360"/>
      <c r="H4033" s="360"/>
      <c r="I4033" s="364"/>
      <c r="J4033" s="363"/>
      <c r="K4033" s="364"/>
      <c r="L4033" s="363"/>
      <c r="M4033" s="382"/>
      <c r="N4033" s="70"/>
      <c r="O4033" s="70"/>
      <c r="P4033" s="135"/>
    </row>
    <row r="4034" spans="1:16" x14ac:dyDescent="0.2">
      <c r="A4034" s="374"/>
      <c r="B4034" s="358"/>
      <c r="C4034" s="383"/>
      <c r="D4034" s="360"/>
      <c r="E4034" s="360"/>
      <c r="F4034" s="361"/>
      <c r="G4034" s="360"/>
      <c r="H4034" s="360"/>
      <c r="I4034" s="364"/>
      <c r="J4034" s="363"/>
      <c r="K4034" s="364"/>
      <c r="L4034" s="363"/>
      <c r="M4034" s="382"/>
      <c r="N4034" s="70"/>
      <c r="O4034" s="70"/>
      <c r="P4034" s="135"/>
    </row>
    <row r="4035" spans="1:16" x14ac:dyDescent="0.2">
      <c r="A4035" s="374"/>
      <c r="B4035" s="358"/>
      <c r="C4035" s="383"/>
      <c r="D4035" s="360"/>
      <c r="E4035" s="360"/>
      <c r="F4035" s="361"/>
      <c r="G4035" s="360"/>
      <c r="H4035" s="360"/>
      <c r="I4035" s="364"/>
      <c r="J4035" s="363"/>
      <c r="K4035" s="364"/>
      <c r="L4035" s="363"/>
      <c r="M4035" s="382"/>
      <c r="N4035" s="70"/>
      <c r="O4035" s="70"/>
      <c r="P4035" s="135"/>
    </row>
    <row r="4036" spans="1:16" x14ac:dyDescent="0.2">
      <c r="A4036" s="374"/>
      <c r="B4036" s="358"/>
      <c r="C4036" s="383"/>
      <c r="D4036" s="360"/>
      <c r="E4036" s="360"/>
      <c r="F4036" s="361"/>
      <c r="G4036" s="360"/>
      <c r="H4036" s="360"/>
      <c r="I4036" s="364"/>
      <c r="J4036" s="363"/>
      <c r="K4036" s="364"/>
      <c r="L4036" s="363"/>
      <c r="M4036" s="382"/>
      <c r="N4036" s="70"/>
      <c r="O4036" s="70"/>
      <c r="P4036" s="135"/>
    </row>
    <row r="4037" spans="1:16" x14ac:dyDescent="0.2">
      <c r="A4037" s="374"/>
      <c r="B4037" s="358"/>
      <c r="C4037" s="383"/>
      <c r="D4037" s="360"/>
      <c r="E4037" s="360"/>
      <c r="F4037" s="361"/>
      <c r="G4037" s="360"/>
      <c r="H4037" s="360"/>
      <c r="I4037" s="364"/>
      <c r="J4037" s="363"/>
      <c r="K4037" s="364"/>
      <c r="L4037" s="363"/>
      <c r="M4037" s="382"/>
      <c r="N4037" s="70"/>
      <c r="O4037" s="70"/>
      <c r="P4037" s="135"/>
    </row>
    <row r="4038" spans="1:16" x14ac:dyDescent="0.2">
      <c r="A4038" s="374"/>
      <c r="B4038" s="358"/>
      <c r="C4038" s="383"/>
      <c r="D4038" s="360"/>
      <c r="E4038" s="360"/>
      <c r="F4038" s="361"/>
      <c r="G4038" s="360"/>
      <c r="H4038" s="360"/>
      <c r="I4038" s="364"/>
      <c r="J4038" s="363"/>
      <c r="K4038" s="364"/>
      <c r="L4038" s="363"/>
      <c r="M4038" s="382"/>
      <c r="N4038" s="70"/>
      <c r="O4038" s="70"/>
      <c r="P4038" s="135"/>
    </row>
    <row r="4039" spans="1:16" x14ac:dyDescent="0.2">
      <c r="A4039" s="374"/>
      <c r="B4039" s="358"/>
      <c r="C4039" s="383"/>
      <c r="D4039" s="360"/>
      <c r="E4039" s="360"/>
      <c r="F4039" s="361"/>
      <c r="G4039" s="360"/>
      <c r="H4039" s="360"/>
      <c r="I4039" s="364"/>
      <c r="J4039" s="363"/>
      <c r="K4039" s="364"/>
      <c r="L4039" s="363"/>
      <c r="M4039" s="382"/>
      <c r="N4039" s="70"/>
      <c r="O4039" s="70"/>
      <c r="P4039" s="135"/>
    </row>
    <row r="4040" spans="1:16" x14ac:dyDescent="0.2">
      <c r="A4040" s="374"/>
      <c r="B4040" s="358"/>
      <c r="C4040" s="383"/>
      <c r="D4040" s="360"/>
      <c r="E4040" s="360"/>
      <c r="F4040" s="361"/>
      <c r="G4040" s="360"/>
      <c r="H4040" s="360"/>
      <c r="I4040" s="364"/>
      <c r="J4040" s="363"/>
      <c r="K4040" s="364"/>
      <c r="L4040" s="363"/>
      <c r="M4040" s="382"/>
      <c r="N4040" s="70"/>
      <c r="O4040" s="70"/>
      <c r="P4040" s="135"/>
    </row>
    <row r="4041" spans="1:16" x14ac:dyDescent="0.2">
      <c r="A4041" s="374"/>
      <c r="B4041" s="358"/>
      <c r="C4041" s="383"/>
      <c r="D4041" s="360"/>
      <c r="E4041" s="360"/>
      <c r="F4041" s="361"/>
      <c r="G4041" s="360"/>
      <c r="H4041" s="360"/>
      <c r="I4041" s="364"/>
      <c r="J4041" s="363"/>
      <c r="K4041" s="364"/>
      <c r="L4041" s="363"/>
      <c r="M4041" s="382"/>
      <c r="N4041" s="70"/>
      <c r="O4041" s="70"/>
      <c r="P4041" s="135"/>
    </row>
    <row r="4042" spans="1:16" x14ac:dyDescent="0.2">
      <c r="A4042" s="374"/>
      <c r="B4042" s="358"/>
      <c r="C4042" s="383"/>
      <c r="D4042" s="360"/>
      <c r="E4042" s="360"/>
      <c r="F4042" s="361"/>
      <c r="G4042" s="360"/>
      <c r="H4042" s="360"/>
      <c r="I4042" s="364"/>
      <c r="J4042" s="363"/>
      <c r="K4042" s="364"/>
      <c r="L4042" s="363"/>
      <c r="M4042" s="382"/>
      <c r="N4042" s="70"/>
      <c r="O4042" s="70"/>
      <c r="P4042" s="135"/>
    </row>
    <row r="4043" spans="1:16" x14ac:dyDescent="0.2">
      <c r="A4043" s="374"/>
      <c r="B4043" s="358"/>
      <c r="C4043" s="383"/>
      <c r="D4043" s="360"/>
      <c r="E4043" s="360"/>
      <c r="F4043" s="361"/>
      <c r="G4043" s="360"/>
      <c r="H4043" s="360"/>
      <c r="I4043" s="364"/>
      <c r="J4043" s="363"/>
      <c r="K4043" s="364"/>
      <c r="L4043" s="363"/>
      <c r="M4043" s="382"/>
      <c r="N4043" s="70"/>
      <c r="O4043" s="70"/>
      <c r="P4043" s="135"/>
    </row>
    <row r="4044" spans="1:16" x14ac:dyDescent="0.2">
      <c r="A4044" s="374"/>
      <c r="B4044" s="358"/>
      <c r="C4044" s="383"/>
      <c r="D4044" s="360"/>
      <c r="E4044" s="360"/>
      <c r="F4044" s="361"/>
      <c r="G4044" s="360"/>
      <c r="H4044" s="360"/>
      <c r="I4044" s="364"/>
      <c r="J4044" s="363"/>
      <c r="K4044" s="364"/>
      <c r="L4044" s="363"/>
      <c r="M4044" s="382"/>
      <c r="N4044" s="70"/>
      <c r="O4044" s="70"/>
      <c r="P4044" s="135"/>
    </row>
    <row r="4045" spans="1:16" x14ac:dyDescent="0.2">
      <c r="A4045" s="374"/>
      <c r="B4045" s="358"/>
      <c r="C4045" s="383"/>
      <c r="D4045" s="360"/>
      <c r="E4045" s="360"/>
      <c r="F4045" s="361"/>
      <c r="G4045" s="360"/>
      <c r="H4045" s="360"/>
      <c r="I4045" s="364"/>
      <c r="J4045" s="363"/>
      <c r="K4045" s="364"/>
      <c r="L4045" s="363"/>
      <c r="M4045" s="382"/>
      <c r="N4045" s="70"/>
      <c r="O4045" s="70"/>
      <c r="P4045" s="135"/>
    </row>
    <row r="4046" spans="1:16" x14ac:dyDescent="0.2">
      <c r="A4046" s="374"/>
      <c r="B4046" s="358"/>
      <c r="C4046" s="383"/>
      <c r="D4046" s="360"/>
      <c r="E4046" s="360"/>
      <c r="F4046" s="361"/>
      <c r="G4046" s="360"/>
      <c r="H4046" s="360"/>
      <c r="I4046" s="364"/>
      <c r="J4046" s="363"/>
      <c r="K4046" s="364"/>
      <c r="L4046" s="363"/>
      <c r="M4046" s="382"/>
      <c r="N4046" s="70"/>
      <c r="O4046" s="70"/>
      <c r="P4046" s="135"/>
    </row>
    <row r="4047" spans="1:16" x14ac:dyDescent="0.2">
      <c r="A4047" s="374"/>
      <c r="B4047" s="358"/>
      <c r="C4047" s="383"/>
      <c r="D4047" s="360"/>
      <c r="E4047" s="360"/>
      <c r="F4047" s="361"/>
      <c r="G4047" s="360"/>
      <c r="H4047" s="360"/>
      <c r="I4047" s="364"/>
      <c r="J4047" s="363"/>
      <c r="K4047" s="364"/>
      <c r="L4047" s="363"/>
      <c r="M4047" s="382"/>
      <c r="N4047" s="70"/>
      <c r="O4047" s="70"/>
      <c r="P4047" s="135"/>
    </row>
    <row r="4048" spans="1:16" x14ac:dyDescent="0.2">
      <c r="A4048" s="374"/>
      <c r="B4048" s="358"/>
      <c r="C4048" s="383"/>
      <c r="D4048" s="360"/>
      <c r="E4048" s="360"/>
      <c r="F4048" s="361"/>
      <c r="G4048" s="360"/>
      <c r="H4048" s="360"/>
      <c r="I4048" s="364"/>
      <c r="J4048" s="363"/>
      <c r="K4048" s="364"/>
      <c r="L4048" s="363"/>
      <c r="M4048" s="382"/>
      <c r="N4048" s="70"/>
      <c r="O4048" s="70"/>
      <c r="P4048" s="135"/>
    </row>
    <row r="4049" spans="1:16" x14ac:dyDescent="0.2">
      <c r="A4049" s="374"/>
      <c r="B4049" s="358"/>
      <c r="C4049" s="383"/>
      <c r="D4049" s="360"/>
      <c r="E4049" s="360"/>
      <c r="F4049" s="361"/>
      <c r="G4049" s="360"/>
      <c r="H4049" s="360"/>
      <c r="I4049" s="364"/>
      <c r="J4049" s="363"/>
      <c r="K4049" s="364"/>
      <c r="L4049" s="363"/>
      <c r="M4049" s="382"/>
      <c r="N4049" s="70"/>
      <c r="O4049" s="70"/>
      <c r="P4049" s="135"/>
    </row>
    <row r="4050" spans="1:16" x14ac:dyDescent="0.2">
      <c r="A4050" s="374"/>
      <c r="B4050" s="358"/>
      <c r="C4050" s="383"/>
      <c r="D4050" s="360"/>
      <c r="E4050" s="360"/>
      <c r="F4050" s="361"/>
      <c r="G4050" s="360"/>
      <c r="H4050" s="360"/>
      <c r="I4050" s="364"/>
      <c r="J4050" s="363"/>
      <c r="K4050" s="364"/>
      <c r="L4050" s="363"/>
      <c r="M4050" s="382"/>
      <c r="N4050" s="70"/>
      <c r="O4050" s="70"/>
      <c r="P4050" s="135"/>
    </row>
    <row r="4051" spans="1:16" x14ac:dyDescent="0.2">
      <c r="A4051" s="374"/>
      <c r="B4051" s="358"/>
      <c r="C4051" s="383"/>
      <c r="D4051" s="360"/>
      <c r="E4051" s="360"/>
      <c r="F4051" s="361"/>
      <c r="G4051" s="360"/>
      <c r="H4051" s="360"/>
      <c r="I4051" s="364"/>
      <c r="J4051" s="363"/>
      <c r="K4051" s="364"/>
      <c r="L4051" s="363"/>
      <c r="M4051" s="382"/>
      <c r="N4051" s="70"/>
      <c r="O4051" s="70"/>
      <c r="P4051" s="135"/>
    </row>
    <row r="4052" spans="1:16" x14ac:dyDescent="0.2">
      <c r="A4052" s="374"/>
      <c r="B4052" s="358"/>
      <c r="C4052" s="383"/>
      <c r="D4052" s="360"/>
      <c r="E4052" s="360"/>
      <c r="F4052" s="361"/>
      <c r="G4052" s="360"/>
      <c r="H4052" s="360"/>
      <c r="I4052" s="364"/>
      <c r="J4052" s="363"/>
      <c r="K4052" s="364"/>
      <c r="L4052" s="363"/>
      <c r="M4052" s="382"/>
      <c r="N4052" s="70"/>
      <c r="O4052" s="70"/>
      <c r="P4052" s="135"/>
    </row>
    <row r="4053" spans="1:16" x14ac:dyDescent="0.2">
      <c r="A4053" s="374"/>
      <c r="B4053" s="358"/>
      <c r="C4053" s="383"/>
      <c r="D4053" s="360"/>
      <c r="E4053" s="360"/>
      <c r="F4053" s="361"/>
      <c r="G4053" s="360"/>
      <c r="H4053" s="360"/>
      <c r="I4053" s="364"/>
      <c r="J4053" s="363"/>
      <c r="K4053" s="364"/>
      <c r="L4053" s="363"/>
      <c r="M4053" s="382"/>
      <c r="N4053" s="70"/>
      <c r="O4053" s="70"/>
      <c r="P4053" s="135"/>
    </row>
    <row r="4054" spans="1:16" x14ac:dyDescent="0.2">
      <c r="A4054" s="374"/>
      <c r="B4054" s="358"/>
      <c r="C4054" s="383"/>
      <c r="D4054" s="360"/>
      <c r="E4054" s="360"/>
      <c r="F4054" s="361"/>
      <c r="G4054" s="360"/>
      <c r="H4054" s="360"/>
      <c r="I4054" s="364"/>
      <c r="J4054" s="363"/>
      <c r="K4054" s="364"/>
      <c r="L4054" s="363"/>
      <c r="M4054" s="382"/>
      <c r="N4054" s="70"/>
      <c r="O4054" s="70"/>
      <c r="P4054" s="135"/>
    </row>
    <row r="4055" spans="1:16" x14ac:dyDescent="0.2">
      <c r="A4055" s="374"/>
      <c r="B4055" s="358"/>
      <c r="C4055" s="383"/>
      <c r="D4055" s="360"/>
      <c r="E4055" s="360"/>
      <c r="F4055" s="361"/>
      <c r="G4055" s="360"/>
      <c r="H4055" s="360"/>
      <c r="I4055" s="364"/>
      <c r="J4055" s="363"/>
      <c r="K4055" s="364"/>
      <c r="L4055" s="363"/>
      <c r="M4055" s="382"/>
      <c r="N4055" s="70"/>
      <c r="O4055" s="70"/>
      <c r="P4055" s="135"/>
    </row>
    <row r="4056" spans="1:16" x14ac:dyDescent="0.2">
      <c r="A4056" s="374"/>
      <c r="B4056" s="358"/>
      <c r="C4056" s="383"/>
      <c r="D4056" s="360"/>
      <c r="E4056" s="360"/>
      <c r="F4056" s="361"/>
      <c r="G4056" s="360"/>
      <c r="H4056" s="360"/>
      <c r="I4056" s="364"/>
      <c r="J4056" s="363"/>
      <c r="K4056" s="364"/>
      <c r="L4056" s="363"/>
      <c r="M4056" s="382"/>
      <c r="N4056" s="70"/>
      <c r="O4056" s="70"/>
      <c r="P4056" s="135"/>
    </row>
    <row r="4057" spans="1:16" x14ac:dyDescent="0.2">
      <c r="A4057" s="374"/>
      <c r="B4057" s="358"/>
      <c r="C4057" s="383"/>
      <c r="D4057" s="360"/>
      <c r="E4057" s="360"/>
      <c r="F4057" s="361"/>
      <c r="G4057" s="360"/>
      <c r="H4057" s="360"/>
      <c r="I4057" s="364"/>
      <c r="J4057" s="363"/>
      <c r="K4057" s="364"/>
      <c r="L4057" s="363"/>
      <c r="M4057" s="382"/>
      <c r="N4057" s="70"/>
      <c r="O4057" s="70"/>
      <c r="P4057" s="135"/>
    </row>
    <row r="4058" spans="1:16" x14ac:dyDescent="0.2">
      <c r="A4058" s="374"/>
      <c r="B4058" s="358"/>
      <c r="C4058" s="383"/>
      <c r="D4058" s="360"/>
      <c r="E4058" s="360"/>
      <c r="F4058" s="361"/>
      <c r="G4058" s="360"/>
      <c r="H4058" s="360"/>
      <c r="I4058" s="364"/>
      <c r="J4058" s="363"/>
      <c r="K4058" s="364"/>
      <c r="L4058" s="363"/>
      <c r="M4058" s="382"/>
      <c r="N4058" s="70"/>
      <c r="O4058" s="70"/>
      <c r="P4058" s="135"/>
    </row>
    <row r="4059" spans="1:16" x14ac:dyDescent="0.2">
      <c r="A4059" s="374"/>
      <c r="B4059" s="358"/>
      <c r="C4059" s="383"/>
      <c r="D4059" s="360"/>
      <c r="E4059" s="360"/>
      <c r="F4059" s="361"/>
      <c r="G4059" s="360"/>
      <c r="H4059" s="360"/>
      <c r="I4059" s="364"/>
      <c r="J4059" s="363"/>
      <c r="K4059" s="364"/>
      <c r="L4059" s="363"/>
      <c r="M4059" s="382"/>
      <c r="N4059" s="70"/>
      <c r="O4059" s="70"/>
      <c r="P4059" s="135"/>
    </row>
    <row r="4060" spans="1:16" x14ac:dyDescent="0.2">
      <c r="A4060" s="374"/>
      <c r="B4060" s="358"/>
      <c r="C4060" s="383"/>
      <c r="D4060" s="360"/>
      <c r="E4060" s="360"/>
      <c r="F4060" s="361"/>
      <c r="G4060" s="360"/>
      <c r="H4060" s="360"/>
      <c r="I4060" s="364"/>
      <c r="J4060" s="363"/>
      <c r="K4060" s="364"/>
      <c r="L4060" s="363"/>
      <c r="M4060" s="382"/>
      <c r="N4060" s="70"/>
      <c r="O4060" s="70"/>
      <c r="P4060" s="135"/>
    </row>
    <row r="4061" spans="1:16" x14ac:dyDescent="0.2">
      <c r="A4061" s="374"/>
      <c r="B4061" s="358"/>
      <c r="C4061" s="383"/>
      <c r="D4061" s="360"/>
      <c r="E4061" s="360"/>
      <c r="F4061" s="361"/>
      <c r="G4061" s="360"/>
      <c r="H4061" s="360"/>
      <c r="I4061" s="364"/>
      <c r="J4061" s="363"/>
      <c r="K4061" s="364"/>
      <c r="L4061" s="363"/>
      <c r="M4061" s="382"/>
      <c r="N4061" s="70"/>
      <c r="O4061" s="70"/>
      <c r="P4061" s="135"/>
    </row>
    <row r="4062" spans="1:16" x14ac:dyDescent="0.2">
      <c r="A4062" s="374"/>
      <c r="B4062" s="358"/>
      <c r="C4062" s="383"/>
      <c r="D4062" s="360"/>
      <c r="E4062" s="360"/>
      <c r="F4062" s="361"/>
      <c r="G4062" s="360"/>
      <c r="H4062" s="360"/>
      <c r="I4062" s="364"/>
      <c r="J4062" s="363"/>
      <c r="K4062" s="364"/>
      <c r="L4062" s="363"/>
      <c r="M4062" s="382"/>
      <c r="N4062" s="70"/>
      <c r="O4062" s="70"/>
      <c r="P4062" s="135"/>
    </row>
    <row r="4063" spans="1:16" x14ac:dyDescent="0.2">
      <c r="A4063" s="374"/>
      <c r="B4063" s="358"/>
      <c r="C4063" s="383"/>
      <c r="D4063" s="360"/>
      <c r="E4063" s="360"/>
      <c r="F4063" s="361"/>
      <c r="G4063" s="360"/>
      <c r="H4063" s="360"/>
      <c r="I4063" s="364"/>
      <c r="J4063" s="363"/>
      <c r="K4063" s="364"/>
      <c r="L4063" s="363"/>
      <c r="M4063" s="382"/>
      <c r="N4063" s="70"/>
      <c r="O4063" s="70"/>
      <c r="P4063" s="135"/>
    </row>
    <row r="4064" spans="1:16" x14ac:dyDescent="0.2">
      <c r="A4064" s="374"/>
      <c r="B4064" s="358"/>
      <c r="C4064" s="383"/>
      <c r="D4064" s="360"/>
      <c r="E4064" s="360"/>
      <c r="F4064" s="361"/>
      <c r="G4064" s="360"/>
      <c r="H4064" s="360"/>
      <c r="I4064" s="364"/>
      <c r="J4064" s="363"/>
      <c r="K4064" s="364"/>
      <c r="L4064" s="363"/>
      <c r="M4064" s="382"/>
      <c r="N4064" s="70"/>
      <c r="O4064" s="70"/>
      <c r="P4064" s="135"/>
    </row>
    <row r="4065" spans="1:16" x14ac:dyDescent="0.2">
      <c r="A4065" s="374"/>
      <c r="B4065" s="358"/>
      <c r="C4065" s="383"/>
      <c r="D4065" s="360"/>
      <c r="E4065" s="360"/>
      <c r="F4065" s="361"/>
      <c r="G4065" s="360"/>
      <c r="H4065" s="360"/>
      <c r="I4065" s="364"/>
      <c r="J4065" s="363"/>
      <c r="K4065" s="364"/>
      <c r="L4065" s="363"/>
      <c r="M4065" s="382"/>
      <c r="N4065" s="70"/>
      <c r="O4065" s="70"/>
      <c r="P4065" s="135"/>
    </row>
    <row r="4066" spans="1:16" x14ac:dyDescent="0.2">
      <c r="A4066" s="374"/>
      <c r="B4066" s="358"/>
      <c r="C4066" s="383"/>
      <c r="D4066" s="360"/>
      <c r="E4066" s="360"/>
      <c r="F4066" s="361"/>
      <c r="G4066" s="360"/>
      <c r="H4066" s="360"/>
      <c r="I4066" s="364"/>
      <c r="J4066" s="363"/>
      <c r="K4066" s="364"/>
      <c r="L4066" s="363"/>
      <c r="M4066" s="382"/>
      <c r="N4066" s="70"/>
      <c r="O4066" s="70"/>
      <c r="P4066" s="135"/>
    </row>
    <row r="4067" spans="1:16" x14ac:dyDescent="0.2">
      <c r="A4067" s="374"/>
      <c r="B4067" s="358"/>
      <c r="C4067" s="383"/>
      <c r="D4067" s="360"/>
      <c r="E4067" s="360"/>
      <c r="F4067" s="361"/>
      <c r="G4067" s="360"/>
      <c r="H4067" s="360"/>
      <c r="I4067" s="364"/>
      <c r="J4067" s="363"/>
      <c r="K4067" s="364"/>
      <c r="L4067" s="363"/>
      <c r="M4067" s="382"/>
      <c r="N4067" s="70"/>
      <c r="O4067" s="70"/>
      <c r="P4067" s="135"/>
    </row>
    <row r="4068" spans="1:16" x14ac:dyDescent="0.2">
      <c r="A4068" s="374"/>
      <c r="B4068" s="358"/>
      <c r="C4068" s="383"/>
      <c r="D4068" s="360"/>
      <c r="E4068" s="360"/>
      <c r="F4068" s="361"/>
      <c r="G4068" s="360"/>
      <c r="H4068" s="360"/>
      <c r="I4068" s="364"/>
      <c r="J4068" s="363"/>
      <c r="K4068" s="364"/>
      <c r="L4068" s="363"/>
      <c r="M4068" s="382"/>
      <c r="N4068" s="70"/>
      <c r="O4068" s="70"/>
      <c r="P4068" s="135"/>
    </row>
    <row r="4069" spans="1:16" x14ac:dyDescent="0.2">
      <c r="A4069" s="374"/>
      <c r="B4069" s="358"/>
      <c r="C4069" s="383"/>
      <c r="D4069" s="360"/>
      <c r="E4069" s="360"/>
      <c r="F4069" s="361"/>
      <c r="G4069" s="360"/>
      <c r="H4069" s="360"/>
      <c r="I4069" s="364"/>
      <c r="J4069" s="363"/>
      <c r="K4069" s="364"/>
      <c r="L4069" s="363"/>
      <c r="M4069" s="382"/>
      <c r="N4069" s="70"/>
      <c r="O4069" s="70"/>
      <c r="P4069" s="135"/>
    </row>
    <row r="4070" spans="1:16" x14ac:dyDescent="0.2">
      <c r="A4070" s="374"/>
      <c r="B4070" s="358"/>
      <c r="C4070" s="383"/>
      <c r="D4070" s="360"/>
      <c r="E4070" s="360"/>
      <c r="F4070" s="361"/>
      <c r="G4070" s="360"/>
      <c r="H4070" s="360"/>
      <c r="I4070" s="364"/>
      <c r="J4070" s="363"/>
      <c r="K4070" s="364"/>
      <c r="L4070" s="363"/>
      <c r="M4070" s="382"/>
      <c r="N4070" s="70"/>
      <c r="O4070" s="70"/>
      <c r="P4070" s="135"/>
    </row>
    <row r="4071" spans="1:16" x14ac:dyDescent="0.2">
      <c r="A4071" s="374"/>
      <c r="B4071" s="358"/>
      <c r="C4071" s="383"/>
      <c r="D4071" s="360"/>
      <c r="E4071" s="360"/>
      <c r="F4071" s="361"/>
      <c r="G4071" s="360"/>
      <c r="H4071" s="360"/>
      <c r="I4071" s="364"/>
      <c r="J4071" s="363"/>
      <c r="K4071" s="364"/>
      <c r="L4071" s="363"/>
      <c r="M4071" s="382"/>
      <c r="N4071" s="70"/>
      <c r="O4071" s="70"/>
      <c r="P4071" s="135"/>
    </row>
    <row r="4072" spans="1:16" x14ac:dyDescent="0.2">
      <c r="A4072" s="374"/>
      <c r="B4072" s="358"/>
      <c r="C4072" s="383"/>
      <c r="D4072" s="360"/>
      <c r="E4072" s="360"/>
      <c r="F4072" s="361"/>
      <c r="G4072" s="360"/>
      <c r="H4072" s="360"/>
      <c r="I4072" s="364"/>
      <c r="J4072" s="363"/>
      <c r="K4072" s="364"/>
      <c r="L4072" s="363"/>
      <c r="M4072" s="382"/>
      <c r="N4072" s="70"/>
      <c r="O4072" s="70"/>
      <c r="P4072" s="135"/>
    </row>
    <row r="4073" spans="1:16" x14ac:dyDescent="0.2">
      <c r="A4073" s="374"/>
      <c r="B4073" s="358"/>
      <c r="C4073" s="383"/>
      <c r="D4073" s="360"/>
      <c r="E4073" s="360"/>
      <c r="F4073" s="361"/>
      <c r="G4073" s="360"/>
      <c r="H4073" s="360"/>
      <c r="I4073" s="364"/>
      <c r="J4073" s="363"/>
      <c r="K4073" s="364"/>
      <c r="L4073" s="363"/>
      <c r="M4073" s="382"/>
      <c r="N4073" s="70"/>
      <c r="O4073" s="70"/>
      <c r="P4073" s="135"/>
    </row>
    <row r="4074" spans="1:16" x14ac:dyDescent="0.2">
      <c r="A4074" s="374"/>
      <c r="B4074" s="358"/>
      <c r="C4074" s="383"/>
      <c r="D4074" s="360"/>
      <c r="E4074" s="360"/>
      <c r="F4074" s="361"/>
      <c r="G4074" s="360"/>
      <c r="H4074" s="360"/>
      <c r="I4074" s="364"/>
      <c r="J4074" s="363"/>
      <c r="K4074" s="364"/>
      <c r="L4074" s="363"/>
      <c r="M4074" s="382"/>
      <c r="N4074" s="70"/>
      <c r="O4074" s="70"/>
      <c r="P4074" s="135"/>
    </row>
    <row r="4075" spans="1:16" x14ac:dyDescent="0.2">
      <c r="A4075" s="374"/>
      <c r="B4075" s="358"/>
      <c r="C4075" s="383"/>
      <c r="D4075" s="360"/>
      <c r="E4075" s="360"/>
      <c r="F4075" s="361"/>
      <c r="G4075" s="360"/>
      <c r="H4075" s="360"/>
      <c r="I4075" s="364"/>
      <c r="J4075" s="363"/>
      <c r="K4075" s="364"/>
      <c r="L4075" s="363"/>
      <c r="M4075" s="382"/>
      <c r="N4075" s="70"/>
      <c r="O4075" s="70"/>
      <c r="P4075" s="135"/>
    </row>
    <row r="4076" spans="1:16" x14ac:dyDescent="0.2">
      <c r="A4076" s="374"/>
      <c r="B4076" s="358"/>
      <c r="C4076" s="383"/>
      <c r="D4076" s="360"/>
      <c r="E4076" s="360"/>
      <c r="F4076" s="361"/>
      <c r="G4076" s="360"/>
      <c r="H4076" s="360"/>
      <c r="I4076" s="364"/>
      <c r="J4076" s="363"/>
      <c r="K4076" s="364"/>
      <c r="L4076" s="363"/>
      <c r="M4076" s="382"/>
      <c r="N4076" s="70"/>
      <c r="O4076" s="70"/>
      <c r="P4076" s="135"/>
    </row>
    <row r="4077" spans="1:16" x14ac:dyDescent="0.2">
      <c r="A4077" s="374"/>
      <c r="B4077" s="358"/>
      <c r="C4077" s="383"/>
      <c r="D4077" s="360"/>
      <c r="E4077" s="360"/>
      <c r="F4077" s="361"/>
      <c r="G4077" s="360"/>
      <c r="H4077" s="360"/>
      <c r="I4077" s="364"/>
      <c r="J4077" s="363"/>
      <c r="K4077" s="364"/>
      <c r="L4077" s="363"/>
      <c r="M4077" s="382"/>
      <c r="N4077" s="70"/>
      <c r="O4077" s="70"/>
      <c r="P4077" s="135"/>
    </row>
    <row r="4078" spans="1:16" x14ac:dyDescent="0.2">
      <c r="A4078" s="374"/>
      <c r="B4078" s="358"/>
      <c r="C4078" s="383"/>
      <c r="D4078" s="360"/>
      <c r="E4078" s="360"/>
      <c r="F4078" s="361"/>
      <c r="G4078" s="360"/>
      <c r="H4078" s="360"/>
      <c r="I4078" s="364"/>
      <c r="J4078" s="363"/>
      <c r="K4078" s="364"/>
      <c r="L4078" s="363"/>
      <c r="M4078" s="382"/>
      <c r="N4078" s="70"/>
      <c r="O4078" s="70"/>
      <c r="P4078" s="135"/>
    </row>
    <row r="4079" spans="1:16" x14ac:dyDescent="0.2">
      <c r="A4079" s="374"/>
      <c r="B4079" s="358"/>
      <c r="C4079" s="383"/>
      <c r="D4079" s="360"/>
      <c r="E4079" s="360"/>
      <c r="F4079" s="361"/>
      <c r="G4079" s="360"/>
      <c r="H4079" s="360"/>
      <c r="I4079" s="364"/>
      <c r="J4079" s="363"/>
      <c r="K4079" s="364"/>
      <c r="L4079" s="363"/>
      <c r="M4079" s="382"/>
      <c r="N4079" s="70"/>
      <c r="O4079" s="70"/>
      <c r="P4079" s="135"/>
    </row>
    <row r="4080" spans="1:16" x14ac:dyDescent="0.2">
      <c r="A4080" s="374"/>
      <c r="B4080" s="358"/>
      <c r="C4080" s="383"/>
      <c r="D4080" s="360"/>
      <c r="E4080" s="360"/>
      <c r="F4080" s="361"/>
      <c r="G4080" s="360"/>
      <c r="H4080" s="360"/>
      <c r="I4080" s="364"/>
      <c r="J4080" s="363"/>
      <c r="K4080" s="364"/>
      <c r="L4080" s="363"/>
      <c r="M4080" s="382"/>
      <c r="N4080" s="70"/>
      <c r="O4080" s="70"/>
      <c r="P4080" s="135"/>
    </row>
    <row r="4081" spans="1:16" x14ac:dyDescent="0.2">
      <c r="A4081" s="374"/>
      <c r="B4081" s="358"/>
      <c r="C4081" s="383"/>
      <c r="D4081" s="360"/>
      <c r="E4081" s="360"/>
      <c r="F4081" s="361"/>
      <c r="G4081" s="360"/>
      <c r="H4081" s="360"/>
      <c r="I4081" s="364"/>
      <c r="J4081" s="363"/>
      <c r="K4081" s="364"/>
      <c r="L4081" s="363"/>
      <c r="M4081" s="382"/>
      <c r="N4081" s="70"/>
      <c r="O4081" s="70"/>
      <c r="P4081" s="135"/>
    </row>
    <row r="4082" spans="1:16" x14ac:dyDescent="0.2">
      <c r="A4082" s="374"/>
      <c r="B4082" s="358"/>
      <c r="C4082" s="383"/>
      <c r="D4082" s="360"/>
      <c r="E4082" s="360"/>
      <c r="F4082" s="361"/>
      <c r="G4082" s="360"/>
      <c r="H4082" s="360"/>
      <c r="I4082" s="364"/>
      <c r="J4082" s="363"/>
      <c r="K4082" s="364"/>
      <c r="L4082" s="363"/>
      <c r="M4082" s="382"/>
      <c r="N4082" s="70"/>
      <c r="O4082" s="70"/>
      <c r="P4082" s="135"/>
    </row>
    <row r="4083" spans="1:16" x14ac:dyDescent="0.2">
      <c r="A4083" s="374"/>
      <c r="B4083" s="358"/>
      <c r="C4083" s="383"/>
      <c r="D4083" s="360"/>
      <c r="E4083" s="360"/>
      <c r="F4083" s="361"/>
      <c r="G4083" s="360"/>
      <c r="H4083" s="360"/>
      <c r="I4083" s="364"/>
      <c r="J4083" s="363"/>
      <c r="K4083" s="364"/>
      <c r="L4083" s="363"/>
      <c r="M4083" s="382"/>
      <c r="N4083" s="70"/>
      <c r="O4083" s="70"/>
      <c r="P4083" s="135"/>
    </row>
    <row r="4084" spans="1:16" x14ac:dyDescent="0.2">
      <c r="A4084" s="374"/>
      <c r="B4084" s="358"/>
      <c r="C4084" s="383"/>
      <c r="D4084" s="360"/>
      <c r="E4084" s="360"/>
      <c r="F4084" s="361"/>
      <c r="G4084" s="360"/>
      <c r="H4084" s="360"/>
      <c r="I4084" s="364"/>
      <c r="J4084" s="363"/>
      <c r="K4084" s="364"/>
      <c r="L4084" s="363"/>
      <c r="M4084" s="382"/>
      <c r="N4084" s="70"/>
      <c r="O4084" s="70"/>
      <c r="P4084" s="135"/>
    </row>
    <row r="4085" spans="1:16" x14ac:dyDescent="0.2">
      <c r="A4085" s="374"/>
      <c r="B4085" s="358"/>
      <c r="C4085" s="383"/>
      <c r="D4085" s="360"/>
      <c r="E4085" s="360"/>
      <c r="F4085" s="361"/>
      <c r="G4085" s="360"/>
      <c r="H4085" s="360"/>
      <c r="I4085" s="364"/>
      <c r="J4085" s="363"/>
      <c r="K4085" s="364"/>
      <c r="L4085" s="363"/>
      <c r="M4085" s="382"/>
      <c r="N4085" s="70"/>
      <c r="O4085" s="70"/>
      <c r="P4085" s="135"/>
    </row>
    <row r="4086" spans="1:16" x14ac:dyDescent="0.2">
      <c r="A4086" s="374"/>
      <c r="B4086" s="358"/>
      <c r="C4086" s="383"/>
      <c r="D4086" s="360"/>
      <c r="E4086" s="360"/>
      <c r="F4086" s="361"/>
      <c r="G4086" s="360"/>
      <c r="H4086" s="360"/>
      <c r="I4086" s="364"/>
      <c r="J4086" s="363"/>
      <c r="K4086" s="364"/>
      <c r="L4086" s="363"/>
      <c r="M4086" s="382"/>
      <c r="N4086" s="70"/>
      <c r="O4086" s="70"/>
      <c r="P4086" s="135"/>
    </row>
    <row r="4087" spans="1:16" x14ac:dyDescent="0.2">
      <c r="A4087" s="374"/>
      <c r="B4087" s="358"/>
      <c r="C4087" s="383"/>
      <c r="D4087" s="360"/>
      <c r="E4087" s="360"/>
      <c r="F4087" s="361"/>
      <c r="G4087" s="360"/>
      <c r="H4087" s="360"/>
      <c r="I4087" s="364"/>
      <c r="J4087" s="363"/>
      <c r="K4087" s="364"/>
      <c r="L4087" s="363"/>
      <c r="M4087" s="382"/>
      <c r="N4087" s="70"/>
      <c r="O4087" s="70"/>
      <c r="P4087" s="135"/>
    </row>
    <row r="4088" spans="1:16" x14ac:dyDescent="0.2">
      <c r="A4088" s="374"/>
      <c r="B4088" s="358"/>
      <c r="C4088" s="383"/>
      <c r="D4088" s="360"/>
      <c r="E4088" s="360"/>
      <c r="F4088" s="361"/>
      <c r="G4088" s="360"/>
      <c r="H4088" s="360"/>
      <c r="I4088" s="364"/>
      <c r="J4088" s="363"/>
      <c r="K4088" s="364"/>
      <c r="L4088" s="363"/>
      <c r="M4088" s="382"/>
      <c r="N4088" s="70"/>
      <c r="O4088" s="70"/>
      <c r="P4088" s="135"/>
    </row>
    <row r="4089" spans="1:16" x14ac:dyDescent="0.2">
      <c r="A4089" s="374"/>
      <c r="B4089" s="358"/>
      <c r="C4089" s="383"/>
      <c r="D4089" s="360"/>
      <c r="E4089" s="360"/>
      <c r="F4089" s="361"/>
      <c r="G4089" s="360"/>
      <c r="H4089" s="360"/>
      <c r="I4089" s="364"/>
      <c r="J4089" s="363"/>
      <c r="K4089" s="364"/>
      <c r="L4089" s="363"/>
      <c r="M4089" s="382"/>
      <c r="N4089" s="70"/>
      <c r="O4089" s="70"/>
      <c r="P4089" s="135"/>
    </row>
    <row r="4090" spans="1:16" x14ac:dyDescent="0.2">
      <c r="A4090" s="374"/>
      <c r="B4090" s="358"/>
      <c r="C4090" s="383"/>
      <c r="D4090" s="360"/>
      <c r="E4090" s="360"/>
      <c r="F4090" s="361"/>
      <c r="G4090" s="360"/>
      <c r="H4090" s="360"/>
      <c r="I4090" s="364"/>
      <c r="J4090" s="363"/>
      <c r="K4090" s="364"/>
      <c r="L4090" s="363"/>
      <c r="M4090" s="382"/>
      <c r="N4090" s="70"/>
      <c r="O4090" s="70"/>
      <c r="P4090" s="135"/>
    </row>
    <row r="4091" spans="1:16" x14ac:dyDescent="0.2">
      <c r="A4091" s="374"/>
      <c r="B4091" s="358"/>
      <c r="C4091" s="383"/>
      <c r="D4091" s="360"/>
      <c r="E4091" s="360"/>
      <c r="F4091" s="361"/>
      <c r="G4091" s="360"/>
      <c r="H4091" s="360"/>
      <c r="I4091" s="364"/>
      <c r="J4091" s="363"/>
      <c r="K4091" s="364"/>
      <c r="L4091" s="363"/>
      <c r="M4091" s="382"/>
      <c r="N4091" s="70"/>
      <c r="O4091" s="70"/>
      <c r="P4091" s="135"/>
    </row>
    <row r="4092" spans="1:16" x14ac:dyDescent="0.2">
      <c r="A4092" s="374"/>
      <c r="B4092" s="358"/>
      <c r="C4092" s="383"/>
      <c r="D4092" s="360"/>
      <c r="E4092" s="360"/>
      <c r="F4092" s="361"/>
      <c r="G4092" s="360"/>
      <c r="H4092" s="360"/>
      <c r="I4092" s="364"/>
      <c r="J4092" s="363"/>
      <c r="K4092" s="364"/>
      <c r="L4092" s="363"/>
      <c r="M4092" s="382"/>
      <c r="N4092" s="70"/>
      <c r="O4092" s="70"/>
      <c r="P4092" s="135"/>
    </row>
    <row r="4093" spans="1:16" x14ac:dyDescent="0.2">
      <c r="A4093" s="374"/>
      <c r="B4093" s="358"/>
      <c r="C4093" s="383"/>
      <c r="D4093" s="360"/>
      <c r="E4093" s="360"/>
      <c r="F4093" s="361"/>
      <c r="G4093" s="360"/>
      <c r="H4093" s="360"/>
      <c r="I4093" s="364"/>
      <c r="J4093" s="363"/>
      <c r="K4093" s="364"/>
      <c r="L4093" s="363"/>
      <c r="M4093" s="382"/>
      <c r="N4093" s="70"/>
      <c r="O4093" s="70"/>
      <c r="P4093" s="135"/>
    </row>
    <row r="4094" spans="1:16" x14ac:dyDescent="0.2">
      <c r="A4094" s="374"/>
      <c r="B4094" s="358"/>
      <c r="C4094" s="383"/>
      <c r="D4094" s="360"/>
      <c r="E4094" s="360"/>
      <c r="F4094" s="361"/>
      <c r="G4094" s="360"/>
      <c r="H4094" s="360"/>
      <c r="I4094" s="364"/>
      <c r="J4094" s="363"/>
      <c r="K4094" s="364"/>
      <c r="L4094" s="363"/>
      <c r="M4094" s="382"/>
      <c r="N4094" s="70"/>
      <c r="O4094" s="70"/>
      <c r="P4094" s="135"/>
    </row>
    <row r="4095" spans="1:16" x14ac:dyDescent="0.2">
      <c r="A4095" s="374"/>
      <c r="B4095" s="358"/>
      <c r="C4095" s="383"/>
      <c r="D4095" s="360"/>
      <c r="E4095" s="360"/>
      <c r="F4095" s="361"/>
      <c r="G4095" s="360"/>
      <c r="H4095" s="360"/>
      <c r="I4095" s="364"/>
      <c r="J4095" s="363"/>
      <c r="K4095" s="364"/>
      <c r="L4095" s="363"/>
      <c r="M4095" s="382"/>
      <c r="N4095" s="70"/>
      <c r="O4095" s="70"/>
      <c r="P4095" s="135"/>
    </row>
    <row r="4096" spans="1:16" x14ac:dyDescent="0.2">
      <c r="A4096" s="374"/>
      <c r="B4096" s="358"/>
      <c r="C4096" s="383"/>
      <c r="D4096" s="360"/>
      <c r="E4096" s="360"/>
      <c r="F4096" s="361"/>
      <c r="G4096" s="360"/>
      <c r="H4096" s="360"/>
      <c r="I4096" s="364"/>
      <c r="J4096" s="363"/>
      <c r="K4096" s="364"/>
      <c r="L4096" s="363"/>
      <c r="M4096" s="382"/>
      <c r="N4096" s="70"/>
      <c r="O4096" s="70"/>
      <c r="P4096" s="135"/>
    </row>
    <row r="4097" spans="1:16" x14ac:dyDescent="0.2">
      <c r="A4097" s="374"/>
      <c r="B4097" s="358"/>
      <c r="C4097" s="383"/>
      <c r="D4097" s="360"/>
      <c r="E4097" s="360"/>
      <c r="F4097" s="361"/>
      <c r="G4097" s="360"/>
      <c r="H4097" s="360"/>
      <c r="I4097" s="364"/>
      <c r="J4097" s="363"/>
      <c r="K4097" s="364"/>
      <c r="L4097" s="363"/>
      <c r="M4097" s="382"/>
      <c r="N4097" s="70"/>
      <c r="O4097" s="70"/>
      <c r="P4097" s="135"/>
    </row>
    <row r="4098" spans="1:16" x14ac:dyDescent="0.2">
      <c r="A4098" s="374"/>
      <c r="B4098" s="358"/>
      <c r="C4098" s="383"/>
      <c r="D4098" s="360"/>
      <c r="E4098" s="360"/>
      <c r="F4098" s="361"/>
      <c r="G4098" s="360"/>
      <c r="H4098" s="360"/>
      <c r="I4098" s="364"/>
      <c r="J4098" s="363"/>
      <c r="K4098" s="364"/>
      <c r="L4098" s="363"/>
      <c r="M4098" s="382"/>
      <c r="N4098" s="70"/>
      <c r="O4098" s="70"/>
      <c r="P4098" s="135"/>
    </row>
    <row r="4099" spans="1:16" x14ac:dyDescent="0.2">
      <c r="A4099" s="374"/>
      <c r="B4099" s="358"/>
      <c r="C4099" s="383"/>
      <c r="D4099" s="360"/>
      <c r="E4099" s="360"/>
      <c r="F4099" s="361"/>
      <c r="G4099" s="360"/>
      <c r="H4099" s="360"/>
      <c r="I4099" s="364"/>
      <c r="J4099" s="363"/>
      <c r="K4099" s="364"/>
      <c r="L4099" s="363"/>
      <c r="M4099" s="382"/>
      <c r="N4099" s="70"/>
      <c r="O4099" s="70"/>
      <c r="P4099" s="135"/>
    </row>
    <row r="4100" spans="1:16" x14ac:dyDescent="0.2">
      <c r="A4100" s="374"/>
      <c r="B4100" s="358"/>
      <c r="C4100" s="383"/>
      <c r="D4100" s="360"/>
      <c r="E4100" s="360"/>
      <c r="F4100" s="361"/>
      <c r="G4100" s="360"/>
      <c r="H4100" s="360"/>
      <c r="I4100" s="364"/>
      <c r="J4100" s="363"/>
      <c r="K4100" s="364"/>
      <c r="L4100" s="363"/>
      <c r="M4100" s="382"/>
      <c r="N4100" s="70"/>
      <c r="O4100" s="70"/>
      <c r="P4100" s="135"/>
    </row>
    <row r="4101" spans="1:16" x14ac:dyDescent="0.2">
      <c r="A4101" s="374"/>
      <c r="B4101" s="358"/>
      <c r="C4101" s="383"/>
      <c r="D4101" s="360"/>
      <c r="E4101" s="360"/>
      <c r="F4101" s="361"/>
      <c r="G4101" s="360"/>
      <c r="H4101" s="360"/>
      <c r="I4101" s="364"/>
      <c r="J4101" s="363"/>
      <c r="K4101" s="364"/>
      <c r="L4101" s="363"/>
      <c r="M4101" s="382"/>
      <c r="N4101" s="70"/>
      <c r="O4101" s="70"/>
      <c r="P4101" s="135"/>
    </row>
    <row r="4102" spans="1:16" x14ac:dyDescent="0.2">
      <c r="A4102" s="374"/>
      <c r="B4102" s="358"/>
      <c r="C4102" s="383"/>
      <c r="D4102" s="360"/>
      <c r="E4102" s="360"/>
      <c r="F4102" s="361"/>
      <c r="G4102" s="360"/>
      <c r="H4102" s="360"/>
      <c r="I4102" s="364"/>
      <c r="J4102" s="363"/>
      <c r="K4102" s="364"/>
      <c r="L4102" s="363"/>
      <c r="M4102" s="382"/>
      <c r="N4102" s="70"/>
      <c r="O4102" s="70"/>
      <c r="P4102" s="135"/>
    </row>
    <row r="4103" spans="1:16" x14ac:dyDescent="0.2">
      <c r="A4103" s="374"/>
      <c r="B4103" s="358"/>
      <c r="C4103" s="383"/>
      <c r="D4103" s="360"/>
      <c r="E4103" s="360"/>
      <c r="F4103" s="361"/>
      <c r="G4103" s="360"/>
      <c r="H4103" s="360"/>
      <c r="I4103" s="364"/>
      <c r="J4103" s="363"/>
      <c r="K4103" s="364"/>
      <c r="L4103" s="363"/>
      <c r="M4103" s="382"/>
      <c r="N4103" s="70"/>
      <c r="O4103" s="70"/>
      <c r="P4103" s="135"/>
    </row>
    <row r="4104" spans="1:16" x14ac:dyDescent="0.2">
      <c r="A4104" s="374"/>
      <c r="B4104" s="358"/>
      <c r="C4104" s="383"/>
      <c r="D4104" s="360"/>
      <c r="E4104" s="360"/>
      <c r="F4104" s="361"/>
      <c r="G4104" s="360"/>
      <c r="H4104" s="360"/>
      <c r="I4104" s="364"/>
      <c r="J4104" s="363"/>
      <c r="K4104" s="364"/>
      <c r="L4104" s="363"/>
      <c r="M4104" s="382"/>
      <c r="N4104" s="70"/>
      <c r="O4104" s="70"/>
      <c r="P4104" s="135"/>
    </row>
    <row r="4105" spans="1:16" x14ac:dyDescent="0.2">
      <c r="A4105" s="374"/>
      <c r="B4105" s="358"/>
      <c r="C4105" s="383"/>
      <c r="D4105" s="360"/>
      <c r="E4105" s="360"/>
      <c r="F4105" s="361"/>
      <c r="G4105" s="360"/>
      <c r="H4105" s="360"/>
      <c r="I4105" s="364"/>
      <c r="J4105" s="363"/>
      <c r="K4105" s="364"/>
      <c r="L4105" s="363"/>
      <c r="M4105" s="382"/>
      <c r="N4105" s="70"/>
      <c r="O4105" s="70"/>
      <c r="P4105" s="135"/>
    </row>
    <row r="4106" spans="1:16" x14ac:dyDescent="0.2">
      <c r="A4106" s="374"/>
      <c r="B4106" s="358"/>
      <c r="C4106" s="383"/>
      <c r="D4106" s="360"/>
      <c r="E4106" s="360"/>
      <c r="F4106" s="361"/>
      <c r="G4106" s="360"/>
      <c r="H4106" s="360"/>
      <c r="I4106" s="364"/>
      <c r="J4106" s="363"/>
      <c r="K4106" s="364"/>
      <c r="L4106" s="363"/>
      <c r="M4106" s="382"/>
      <c r="N4106" s="70"/>
      <c r="O4106" s="70"/>
      <c r="P4106" s="135"/>
    </row>
    <row r="4107" spans="1:16" x14ac:dyDescent="0.2">
      <c r="A4107" s="374"/>
      <c r="B4107" s="358"/>
      <c r="C4107" s="383"/>
      <c r="D4107" s="360"/>
      <c r="E4107" s="360"/>
      <c r="F4107" s="361"/>
      <c r="G4107" s="360"/>
      <c r="H4107" s="360"/>
      <c r="I4107" s="364"/>
      <c r="J4107" s="363"/>
      <c r="K4107" s="364"/>
      <c r="L4107" s="363"/>
      <c r="M4107" s="382"/>
      <c r="N4107" s="70"/>
      <c r="O4107" s="70"/>
      <c r="P4107" s="135"/>
    </row>
    <row r="4108" spans="1:16" x14ac:dyDescent="0.2">
      <c r="A4108" s="374"/>
      <c r="B4108" s="358"/>
      <c r="C4108" s="383"/>
      <c r="D4108" s="360"/>
      <c r="E4108" s="360"/>
      <c r="F4108" s="361"/>
      <c r="G4108" s="360"/>
      <c r="H4108" s="360"/>
      <c r="I4108" s="364"/>
      <c r="J4108" s="363"/>
      <c r="K4108" s="364"/>
      <c r="L4108" s="363"/>
      <c r="M4108" s="382"/>
      <c r="N4108" s="70"/>
      <c r="O4108" s="70"/>
      <c r="P4108" s="135"/>
    </row>
    <row r="4109" spans="1:16" x14ac:dyDescent="0.2">
      <c r="A4109" s="374"/>
      <c r="B4109" s="358"/>
      <c r="C4109" s="383"/>
      <c r="D4109" s="360"/>
      <c r="E4109" s="360"/>
      <c r="F4109" s="361"/>
      <c r="G4109" s="360"/>
      <c r="H4109" s="360"/>
      <c r="I4109" s="364"/>
      <c r="J4109" s="363"/>
      <c r="K4109" s="364"/>
      <c r="L4109" s="363"/>
      <c r="M4109" s="382"/>
      <c r="N4109" s="70"/>
      <c r="O4109" s="70"/>
      <c r="P4109" s="135"/>
    </row>
    <row r="4110" spans="1:16" x14ac:dyDescent="0.2">
      <c r="A4110" s="374"/>
      <c r="B4110" s="358"/>
      <c r="C4110" s="383"/>
      <c r="D4110" s="360"/>
      <c r="E4110" s="360"/>
      <c r="F4110" s="361"/>
      <c r="G4110" s="360"/>
      <c r="H4110" s="360"/>
      <c r="I4110" s="364"/>
      <c r="J4110" s="363"/>
      <c r="K4110" s="364"/>
      <c r="L4110" s="363"/>
      <c r="M4110" s="382"/>
      <c r="N4110" s="70"/>
      <c r="O4110" s="70"/>
      <c r="P4110" s="135"/>
    </row>
    <row r="4111" spans="1:16" x14ac:dyDescent="0.2">
      <c r="A4111" s="374"/>
      <c r="B4111" s="358"/>
      <c r="C4111" s="383"/>
      <c r="D4111" s="360"/>
      <c r="E4111" s="360"/>
      <c r="F4111" s="361"/>
      <c r="G4111" s="360"/>
      <c r="H4111" s="360"/>
      <c r="I4111" s="364"/>
      <c r="J4111" s="363"/>
      <c r="K4111" s="364"/>
      <c r="L4111" s="363"/>
      <c r="M4111" s="382"/>
      <c r="N4111" s="70"/>
      <c r="O4111" s="70"/>
      <c r="P4111" s="135"/>
    </row>
    <row r="4112" spans="1:16" x14ac:dyDescent="0.2">
      <c r="A4112" s="374"/>
      <c r="B4112" s="358"/>
      <c r="C4112" s="383"/>
      <c r="D4112" s="360"/>
      <c r="E4112" s="360"/>
      <c r="F4112" s="361"/>
      <c r="G4112" s="360"/>
      <c r="H4112" s="360"/>
      <c r="I4112" s="364"/>
      <c r="J4112" s="363"/>
      <c r="K4112" s="364"/>
      <c r="L4112" s="363"/>
      <c r="M4112" s="382"/>
      <c r="N4112" s="70"/>
      <c r="O4112" s="70"/>
      <c r="P4112" s="135"/>
    </row>
    <row r="4113" spans="1:16" x14ac:dyDescent="0.2">
      <c r="A4113" s="374"/>
      <c r="B4113" s="358"/>
      <c r="C4113" s="383"/>
      <c r="D4113" s="360"/>
      <c r="E4113" s="360"/>
      <c r="F4113" s="361"/>
      <c r="G4113" s="360"/>
      <c r="H4113" s="360"/>
      <c r="I4113" s="364"/>
      <c r="J4113" s="363"/>
      <c r="K4113" s="364"/>
      <c r="L4113" s="363"/>
      <c r="M4113" s="382"/>
      <c r="N4113" s="70"/>
      <c r="O4113" s="70"/>
      <c r="P4113" s="135"/>
    </row>
    <row r="4114" spans="1:16" x14ac:dyDescent="0.2">
      <c r="A4114" s="374"/>
      <c r="B4114" s="358"/>
      <c r="C4114" s="383"/>
      <c r="D4114" s="360"/>
      <c r="E4114" s="360"/>
      <c r="F4114" s="361"/>
      <c r="G4114" s="360"/>
      <c r="H4114" s="360"/>
      <c r="I4114" s="364"/>
      <c r="J4114" s="363"/>
      <c r="K4114" s="364"/>
      <c r="L4114" s="363"/>
      <c r="M4114" s="382"/>
      <c r="N4114" s="70"/>
      <c r="O4114" s="70"/>
      <c r="P4114" s="135"/>
    </row>
    <row r="4115" spans="1:16" x14ac:dyDescent="0.2">
      <c r="A4115" s="374"/>
      <c r="B4115" s="358"/>
      <c r="C4115" s="383"/>
      <c r="D4115" s="360"/>
      <c r="E4115" s="360"/>
      <c r="F4115" s="361"/>
      <c r="G4115" s="360"/>
      <c r="H4115" s="360"/>
      <c r="I4115" s="364"/>
      <c r="J4115" s="363"/>
      <c r="K4115" s="364"/>
      <c r="L4115" s="363"/>
      <c r="M4115" s="382"/>
      <c r="N4115" s="70"/>
      <c r="O4115" s="70"/>
      <c r="P4115" s="135"/>
    </row>
    <row r="4116" spans="1:16" x14ac:dyDescent="0.2">
      <c r="A4116" s="374"/>
      <c r="B4116" s="358"/>
      <c r="C4116" s="383"/>
      <c r="D4116" s="360"/>
      <c r="E4116" s="360"/>
      <c r="F4116" s="361"/>
      <c r="G4116" s="360"/>
      <c r="H4116" s="360"/>
      <c r="I4116" s="364"/>
      <c r="J4116" s="363"/>
      <c r="K4116" s="364"/>
      <c r="L4116" s="363"/>
      <c r="M4116" s="382"/>
      <c r="N4116" s="70"/>
      <c r="O4116" s="70"/>
      <c r="P4116" s="135"/>
    </row>
    <row r="4117" spans="1:16" x14ac:dyDescent="0.2">
      <c r="A4117" s="374"/>
      <c r="B4117" s="358"/>
      <c r="C4117" s="383"/>
      <c r="D4117" s="360"/>
      <c r="E4117" s="360"/>
      <c r="F4117" s="361"/>
      <c r="G4117" s="360"/>
      <c r="H4117" s="360"/>
      <c r="I4117" s="364"/>
      <c r="J4117" s="363"/>
      <c r="K4117" s="364"/>
      <c r="L4117" s="363"/>
      <c r="M4117" s="382"/>
      <c r="N4117" s="70"/>
      <c r="O4117" s="70"/>
      <c r="P4117" s="135"/>
    </row>
    <row r="4118" spans="1:16" x14ac:dyDescent="0.2">
      <c r="A4118" s="374"/>
      <c r="B4118" s="358"/>
      <c r="C4118" s="383"/>
      <c r="D4118" s="360"/>
      <c r="E4118" s="360"/>
      <c r="F4118" s="361"/>
      <c r="G4118" s="360"/>
      <c r="H4118" s="360"/>
      <c r="I4118" s="364"/>
      <c r="J4118" s="363"/>
      <c r="K4118" s="364"/>
      <c r="L4118" s="363"/>
      <c r="M4118" s="382"/>
      <c r="N4118" s="70"/>
      <c r="O4118" s="70"/>
      <c r="P4118" s="135"/>
    </row>
    <row r="4119" spans="1:16" x14ac:dyDescent="0.2">
      <c r="A4119" s="374"/>
      <c r="B4119" s="358"/>
      <c r="C4119" s="383"/>
      <c r="D4119" s="360"/>
      <c r="E4119" s="360"/>
      <c r="F4119" s="361"/>
      <c r="G4119" s="360"/>
      <c r="H4119" s="360"/>
      <c r="I4119" s="364"/>
      <c r="J4119" s="363"/>
      <c r="K4119" s="364"/>
      <c r="L4119" s="363"/>
      <c r="M4119" s="382"/>
      <c r="N4119" s="70"/>
      <c r="O4119" s="70"/>
      <c r="P4119" s="135"/>
    </row>
    <row r="4120" spans="1:16" x14ac:dyDescent="0.2">
      <c r="A4120" s="374"/>
      <c r="B4120" s="358"/>
      <c r="C4120" s="383"/>
      <c r="D4120" s="360"/>
      <c r="E4120" s="360"/>
      <c r="F4120" s="361"/>
      <c r="G4120" s="360"/>
      <c r="H4120" s="360"/>
      <c r="I4120" s="364"/>
      <c r="J4120" s="363"/>
      <c r="K4120" s="364"/>
      <c r="L4120" s="363"/>
      <c r="M4120" s="382"/>
      <c r="N4120" s="70"/>
      <c r="O4120" s="70"/>
      <c r="P4120" s="135"/>
    </row>
    <row r="4121" spans="1:16" x14ac:dyDescent="0.2">
      <c r="A4121" s="374"/>
      <c r="B4121" s="358"/>
      <c r="C4121" s="383"/>
      <c r="D4121" s="360"/>
      <c r="E4121" s="360"/>
      <c r="F4121" s="361"/>
      <c r="G4121" s="360"/>
      <c r="H4121" s="360"/>
      <c r="I4121" s="364"/>
      <c r="J4121" s="363"/>
      <c r="K4121" s="364"/>
      <c r="L4121" s="363"/>
      <c r="M4121" s="382"/>
      <c r="N4121" s="70"/>
      <c r="O4121" s="70"/>
      <c r="P4121" s="135"/>
    </row>
    <row r="4122" spans="1:16" x14ac:dyDescent="0.2">
      <c r="A4122" s="374"/>
      <c r="B4122" s="358"/>
      <c r="C4122" s="383"/>
      <c r="D4122" s="360"/>
      <c r="E4122" s="360"/>
      <c r="F4122" s="361"/>
      <c r="G4122" s="360"/>
      <c r="H4122" s="360"/>
      <c r="I4122" s="364"/>
      <c r="J4122" s="363"/>
      <c r="K4122" s="364"/>
      <c r="L4122" s="363"/>
      <c r="M4122" s="382"/>
      <c r="N4122" s="70"/>
      <c r="O4122" s="70"/>
      <c r="P4122" s="135"/>
    </row>
    <row r="4123" spans="1:16" x14ac:dyDescent="0.2">
      <c r="A4123" s="374"/>
      <c r="B4123" s="358"/>
      <c r="C4123" s="383"/>
      <c r="D4123" s="360"/>
      <c r="E4123" s="360"/>
      <c r="F4123" s="361"/>
      <c r="G4123" s="360"/>
      <c r="H4123" s="360"/>
      <c r="I4123" s="364"/>
      <c r="J4123" s="363"/>
      <c r="K4123" s="364"/>
      <c r="L4123" s="363"/>
      <c r="M4123" s="382"/>
      <c r="N4123" s="70"/>
      <c r="O4123" s="70"/>
      <c r="P4123" s="135"/>
    </row>
    <row r="4124" spans="1:16" x14ac:dyDescent="0.2">
      <c r="A4124" s="374"/>
      <c r="B4124" s="358"/>
      <c r="C4124" s="383"/>
      <c r="D4124" s="360"/>
      <c r="E4124" s="360"/>
      <c r="F4124" s="361"/>
      <c r="G4124" s="360"/>
      <c r="H4124" s="360"/>
      <c r="I4124" s="364"/>
      <c r="J4124" s="363"/>
      <c r="K4124" s="364"/>
      <c r="L4124" s="363"/>
      <c r="M4124" s="382"/>
      <c r="N4124" s="70"/>
      <c r="O4124" s="70"/>
      <c r="P4124" s="135"/>
    </row>
    <row r="4125" spans="1:16" x14ac:dyDescent="0.2">
      <c r="A4125" s="374"/>
      <c r="B4125" s="358"/>
      <c r="C4125" s="383"/>
      <c r="D4125" s="360"/>
      <c r="E4125" s="360"/>
      <c r="F4125" s="361"/>
      <c r="G4125" s="360"/>
      <c r="H4125" s="360"/>
      <c r="I4125" s="364"/>
      <c r="J4125" s="363"/>
      <c r="K4125" s="364"/>
      <c r="L4125" s="363"/>
      <c r="M4125" s="382"/>
      <c r="N4125" s="70"/>
      <c r="O4125" s="70"/>
      <c r="P4125" s="135"/>
    </row>
    <row r="4126" spans="1:16" x14ac:dyDescent="0.2">
      <c r="A4126" s="374"/>
      <c r="B4126" s="358"/>
      <c r="C4126" s="383"/>
      <c r="D4126" s="360"/>
      <c r="E4126" s="360"/>
      <c r="F4126" s="361"/>
      <c r="G4126" s="360"/>
      <c r="H4126" s="360"/>
      <c r="I4126" s="364"/>
      <c r="J4126" s="363"/>
      <c r="K4126" s="364"/>
      <c r="L4126" s="363"/>
      <c r="M4126" s="382"/>
      <c r="N4126" s="70"/>
      <c r="O4126" s="70"/>
      <c r="P4126" s="135"/>
    </row>
    <row r="4127" spans="1:16" x14ac:dyDescent="0.2">
      <c r="A4127" s="374"/>
      <c r="B4127" s="358"/>
      <c r="C4127" s="383"/>
      <c r="D4127" s="360"/>
      <c r="E4127" s="360"/>
      <c r="F4127" s="361"/>
      <c r="G4127" s="360"/>
      <c r="H4127" s="360"/>
      <c r="I4127" s="364"/>
      <c r="J4127" s="363"/>
      <c r="K4127" s="364"/>
      <c r="L4127" s="363"/>
      <c r="M4127" s="382"/>
      <c r="N4127" s="70"/>
      <c r="O4127" s="70"/>
      <c r="P4127" s="135"/>
    </row>
    <row r="4128" spans="1:16" x14ac:dyDescent="0.2">
      <c r="A4128" s="374"/>
      <c r="B4128" s="358"/>
      <c r="C4128" s="383"/>
      <c r="D4128" s="360"/>
      <c r="E4128" s="360"/>
      <c r="F4128" s="361"/>
      <c r="G4128" s="360"/>
      <c r="H4128" s="360"/>
      <c r="I4128" s="364"/>
      <c r="J4128" s="363"/>
      <c r="K4128" s="364"/>
      <c r="L4128" s="363"/>
      <c r="M4128" s="382"/>
      <c r="N4128" s="70"/>
      <c r="O4128" s="70"/>
      <c r="P4128" s="135"/>
    </row>
    <row r="4129" spans="1:16" x14ac:dyDescent="0.2">
      <c r="A4129" s="374"/>
      <c r="B4129" s="358"/>
      <c r="C4129" s="383"/>
      <c r="D4129" s="360"/>
      <c r="E4129" s="360"/>
      <c r="F4129" s="361"/>
      <c r="G4129" s="360"/>
      <c r="H4129" s="360"/>
      <c r="I4129" s="364"/>
      <c r="J4129" s="363"/>
      <c r="K4129" s="364"/>
      <c r="L4129" s="363"/>
      <c r="M4129" s="382"/>
      <c r="N4129" s="70"/>
      <c r="O4129" s="70"/>
      <c r="P4129" s="135"/>
    </row>
    <row r="4130" spans="1:16" x14ac:dyDescent="0.2">
      <c r="A4130" s="374"/>
      <c r="B4130" s="358"/>
      <c r="C4130" s="383"/>
      <c r="D4130" s="360"/>
      <c r="E4130" s="360"/>
      <c r="F4130" s="361"/>
      <c r="G4130" s="360"/>
      <c r="H4130" s="360"/>
      <c r="I4130" s="364"/>
      <c r="J4130" s="363"/>
      <c r="K4130" s="364"/>
      <c r="L4130" s="363"/>
      <c r="M4130" s="382"/>
      <c r="N4130" s="70"/>
      <c r="O4130" s="70"/>
      <c r="P4130" s="135"/>
    </row>
    <row r="4131" spans="1:16" x14ac:dyDescent="0.2">
      <c r="A4131" s="374"/>
      <c r="B4131" s="358"/>
      <c r="C4131" s="383"/>
      <c r="D4131" s="360"/>
      <c r="E4131" s="360"/>
      <c r="F4131" s="361"/>
      <c r="G4131" s="360"/>
      <c r="H4131" s="360"/>
      <c r="I4131" s="364"/>
      <c r="J4131" s="363"/>
      <c r="K4131" s="364"/>
      <c r="L4131" s="363"/>
      <c r="M4131" s="382"/>
      <c r="N4131" s="70"/>
      <c r="O4131" s="70"/>
      <c r="P4131" s="135"/>
    </row>
    <row r="4132" spans="1:16" x14ac:dyDescent="0.2">
      <c r="A4132" s="374"/>
      <c r="B4132" s="358"/>
      <c r="C4132" s="383"/>
      <c r="D4132" s="360"/>
      <c r="E4132" s="360"/>
      <c r="F4132" s="361"/>
      <c r="G4132" s="360"/>
      <c r="H4132" s="360"/>
      <c r="I4132" s="364"/>
      <c r="J4132" s="363"/>
      <c r="K4132" s="364"/>
      <c r="L4132" s="363"/>
      <c r="M4132" s="382"/>
      <c r="N4132" s="70"/>
      <c r="O4132" s="70"/>
      <c r="P4132" s="135"/>
    </row>
    <row r="4133" spans="1:16" x14ac:dyDescent="0.2">
      <c r="A4133" s="374"/>
      <c r="B4133" s="358"/>
      <c r="C4133" s="383"/>
      <c r="D4133" s="360"/>
      <c r="E4133" s="360"/>
      <c r="F4133" s="361"/>
      <c r="G4133" s="360"/>
      <c r="H4133" s="360"/>
      <c r="I4133" s="364"/>
      <c r="J4133" s="363"/>
      <c r="K4133" s="364"/>
      <c r="L4133" s="363"/>
      <c r="M4133" s="382"/>
      <c r="N4133" s="70"/>
      <c r="O4133" s="70"/>
      <c r="P4133" s="135"/>
    </row>
    <row r="4134" spans="1:16" x14ac:dyDescent="0.2">
      <c r="A4134" s="374"/>
      <c r="B4134" s="358"/>
      <c r="C4134" s="383"/>
      <c r="D4134" s="360"/>
      <c r="E4134" s="360"/>
      <c r="F4134" s="361"/>
      <c r="G4134" s="360"/>
      <c r="H4134" s="360"/>
      <c r="I4134" s="364"/>
      <c r="J4134" s="363"/>
      <c r="K4134" s="364"/>
      <c r="L4134" s="363"/>
      <c r="M4134" s="382"/>
      <c r="N4134" s="70"/>
      <c r="O4134" s="70"/>
      <c r="P4134" s="135"/>
    </row>
    <row r="4135" spans="1:16" x14ac:dyDescent="0.2">
      <c r="A4135" s="374"/>
      <c r="B4135" s="358"/>
      <c r="C4135" s="383"/>
      <c r="D4135" s="360"/>
      <c r="E4135" s="360"/>
      <c r="F4135" s="361"/>
      <c r="G4135" s="360"/>
      <c r="H4135" s="360"/>
      <c r="I4135" s="364"/>
      <c r="J4135" s="363"/>
      <c r="K4135" s="364"/>
      <c r="L4135" s="363"/>
      <c r="M4135" s="382"/>
      <c r="N4135" s="70"/>
      <c r="O4135" s="70"/>
      <c r="P4135" s="135"/>
    </row>
    <row r="4136" spans="1:16" x14ac:dyDescent="0.2">
      <c r="A4136" s="374"/>
      <c r="B4136" s="358"/>
      <c r="C4136" s="383"/>
      <c r="D4136" s="360"/>
      <c r="E4136" s="360"/>
      <c r="F4136" s="361"/>
      <c r="G4136" s="360"/>
      <c r="H4136" s="360"/>
      <c r="I4136" s="364"/>
      <c r="J4136" s="363"/>
      <c r="K4136" s="364"/>
      <c r="L4136" s="363"/>
      <c r="M4136" s="382"/>
      <c r="N4136" s="70"/>
      <c r="O4136" s="70"/>
      <c r="P4136" s="135"/>
    </row>
    <row r="4137" spans="1:16" x14ac:dyDescent="0.2">
      <c r="A4137" s="374"/>
      <c r="B4137" s="358"/>
      <c r="C4137" s="383"/>
      <c r="D4137" s="360"/>
      <c r="E4137" s="360"/>
      <c r="F4137" s="361"/>
      <c r="G4137" s="360"/>
      <c r="H4137" s="360"/>
      <c r="I4137" s="364"/>
      <c r="J4137" s="363"/>
      <c r="K4137" s="364"/>
      <c r="L4137" s="363"/>
      <c r="M4137" s="382"/>
      <c r="N4137" s="70"/>
      <c r="O4137" s="70"/>
      <c r="P4137" s="135"/>
    </row>
    <row r="4138" spans="1:16" x14ac:dyDescent="0.2">
      <c r="A4138" s="374"/>
      <c r="B4138" s="358"/>
      <c r="C4138" s="383"/>
      <c r="D4138" s="360"/>
      <c r="E4138" s="360"/>
      <c r="F4138" s="361"/>
      <c r="G4138" s="360"/>
      <c r="H4138" s="360"/>
      <c r="I4138" s="364"/>
      <c r="J4138" s="363"/>
      <c r="K4138" s="364"/>
      <c r="L4138" s="363"/>
      <c r="M4138" s="382"/>
      <c r="N4138" s="70"/>
      <c r="O4138" s="70"/>
      <c r="P4138" s="135"/>
    </row>
    <row r="4139" spans="1:16" x14ac:dyDescent="0.2">
      <c r="A4139" s="374"/>
      <c r="B4139" s="358"/>
      <c r="C4139" s="383"/>
      <c r="D4139" s="360"/>
      <c r="E4139" s="360"/>
      <c r="F4139" s="361"/>
      <c r="G4139" s="360"/>
      <c r="H4139" s="360"/>
      <c r="I4139" s="364"/>
      <c r="J4139" s="363"/>
      <c r="K4139" s="364"/>
      <c r="L4139" s="363"/>
      <c r="M4139" s="382"/>
      <c r="N4139" s="70"/>
      <c r="O4139" s="70"/>
      <c r="P4139" s="135"/>
    </row>
    <row r="4140" spans="1:16" x14ac:dyDescent="0.2">
      <c r="A4140" s="374"/>
      <c r="B4140" s="358"/>
      <c r="C4140" s="383"/>
      <c r="D4140" s="360"/>
      <c r="E4140" s="360"/>
      <c r="F4140" s="361"/>
      <c r="G4140" s="360"/>
      <c r="H4140" s="360"/>
      <c r="I4140" s="364"/>
      <c r="J4140" s="363"/>
      <c r="K4140" s="364"/>
      <c r="L4140" s="363"/>
      <c r="M4140" s="382"/>
      <c r="N4140" s="70"/>
      <c r="O4140" s="70"/>
      <c r="P4140" s="135"/>
    </row>
    <row r="4141" spans="1:16" x14ac:dyDescent="0.2">
      <c r="A4141" s="374"/>
      <c r="B4141" s="358"/>
      <c r="C4141" s="383"/>
      <c r="D4141" s="360"/>
      <c r="E4141" s="360"/>
      <c r="F4141" s="361"/>
      <c r="G4141" s="360"/>
      <c r="H4141" s="360"/>
      <c r="I4141" s="364"/>
      <c r="J4141" s="363"/>
      <c r="K4141" s="364"/>
      <c r="L4141" s="363"/>
      <c r="M4141" s="382"/>
      <c r="N4141" s="70"/>
      <c r="O4141" s="70"/>
      <c r="P4141" s="135"/>
    </row>
    <row r="4142" spans="1:16" x14ac:dyDescent="0.2">
      <c r="A4142" s="374"/>
      <c r="B4142" s="358"/>
      <c r="C4142" s="383"/>
      <c r="D4142" s="360"/>
      <c r="E4142" s="360"/>
      <c r="F4142" s="361"/>
      <c r="G4142" s="360"/>
      <c r="H4142" s="360"/>
      <c r="I4142" s="364"/>
      <c r="J4142" s="363"/>
      <c r="K4142" s="364"/>
      <c r="L4142" s="363"/>
      <c r="M4142" s="382"/>
      <c r="N4142" s="70"/>
      <c r="O4142" s="70"/>
      <c r="P4142" s="135"/>
    </row>
    <row r="4143" spans="1:16" x14ac:dyDescent="0.2">
      <c r="A4143" s="374"/>
      <c r="B4143" s="358"/>
      <c r="C4143" s="383"/>
      <c r="D4143" s="360"/>
      <c r="E4143" s="360"/>
      <c r="F4143" s="361"/>
      <c r="G4143" s="360"/>
      <c r="H4143" s="360"/>
      <c r="I4143" s="364"/>
      <c r="J4143" s="363"/>
      <c r="K4143" s="364"/>
      <c r="L4143" s="363"/>
      <c r="M4143" s="382"/>
      <c r="N4143" s="70"/>
      <c r="O4143" s="70"/>
      <c r="P4143" s="135"/>
    </row>
    <row r="4144" spans="1:16" x14ac:dyDescent="0.2">
      <c r="A4144" s="374"/>
      <c r="B4144" s="358"/>
      <c r="C4144" s="383"/>
      <c r="D4144" s="360"/>
      <c r="E4144" s="360"/>
      <c r="F4144" s="361"/>
      <c r="G4144" s="360"/>
      <c r="H4144" s="360"/>
      <c r="I4144" s="364"/>
      <c r="J4144" s="363"/>
      <c r="K4144" s="364"/>
      <c r="L4144" s="363"/>
      <c r="M4144" s="382"/>
      <c r="N4144" s="70"/>
      <c r="O4144" s="70"/>
      <c r="P4144" s="135"/>
    </row>
    <row r="4145" spans="1:16" x14ac:dyDescent="0.2">
      <c r="A4145" s="374"/>
      <c r="B4145" s="358"/>
      <c r="C4145" s="383"/>
      <c r="D4145" s="360"/>
      <c r="E4145" s="360"/>
      <c r="F4145" s="361"/>
      <c r="G4145" s="360"/>
      <c r="H4145" s="360"/>
      <c r="I4145" s="364"/>
      <c r="J4145" s="363"/>
      <c r="K4145" s="364"/>
      <c r="L4145" s="363"/>
      <c r="M4145" s="382"/>
      <c r="N4145" s="70"/>
      <c r="O4145" s="70"/>
      <c r="P4145" s="135"/>
    </row>
    <row r="4146" spans="1:16" x14ac:dyDescent="0.2">
      <c r="A4146" s="374"/>
      <c r="B4146" s="358"/>
      <c r="C4146" s="383"/>
      <c r="D4146" s="360"/>
      <c r="E4146" s="360"/>
      <c r="F4146" s="361"/>
      <c r="G4146" s="360"/>
      <c r="H4146" s="360"/>
      <c r="I4146" s="364"/>
      <c r="J4146" s="363"/>
      <c r="K4146" s="364"/>
      <c r="L4146" s="363"/>
      <c r="M4146" s="382"/>
      <c r="N4146" s="70"/>
      <c r="O4146" s="70"/>
      <c r="P4146" s="135"/>
    </row>
    <row r="4147" spans="1:16" x14ac:dyDescent="0.2">
      <c r="A4147" s="374"/>
      <c r="B4147" s="358"/>
      <c r="C4147" s="383"/>
      <c r="D4147" s="360"/>
      <c r="E4147" s="360"/>
      <c r="F4147" s="361"/>
      <c r="G4147" s="360"/>
      <c r="H4147" s="360"/>
      <c r="I4147" s="364"/>
      <c r="J4147" s="363"/>
      <c r="K4147" s="364"/>
      <c r="L4147" s="363"/>
      <c r="M4147" s="382"/>
      <c r="N4147" s="70"/>
      <c r="O4147" s="70"/>
      <c r="P4147" s="135"/>
    </row>
    <row r="4148" spans="1:16" x14ac:dyDescent="0.2">
      <c r="A4148" s="374"/>
      <c r="B4148" s="358"/>
      <c r="C4148" s="383"/>
      <c r="D4148" s="360"/>
      <c r="E4148" s="360"/>
      <c r="F4148" s="361"/>
      <c r="G4148" s="360"/>
      <c r="H4148" s="360"/>
      <c r="I4148" s="364"/>
      <c r="J4148" s="363"/>
      <c r="K4148" s="364"/>
      <c r="L4148" s="363"/>
      <c r="M4148" s="382"/>
      <c r="N4148" s="70"/>
      <c r="O4148" s="70"/>
      <c r="P4148" s="135"/>
    </row>
    <row r="4149" spans="1:16" x14ac:dyDescent="0.2">
      <c r="A4149" s="374"/>
      <c r="B4149" s="358"/>
      <c r="C4149" s="383"/>
      <c r="D4149" s="360"/>
      <c r="E4149" s="360"/>
      <c r="F4149" s="361"/>
      <c r="G4149" s="360"/>
      <c r="H4149" s="360"/>
      <c r="I4149" s="364"/>
      <c r="J4149" s="363"/>
      <c r="K4149" s="364"/>
      <c r="L4149" s="363"/>
      <c r="M4149" s="382"/>
      <c r="N4149" s="70"/>
      <c r="O4149" s="70"/>
      <c r="P4149" s="135"/>
    </row>
    <row r="4150" spans="1:16" x14ac:dyDescent="0.2">
      <c r="A4150" s="374"/>
      <c r="B4150" s="358"/>
      <c r="C4150" s="383"/>
      <c r="D4150" s="360"/>
      <c r="E4150" s="360"/>
      <c r="F4150" s="361"/>
      <c r="G4150" s="360"/>
      <c r="H4150" s="360"/>
      <c r="I4150" s="364"/>
      <c r="J4150" s="363"/>
      <c r="K4150" s="364"/>
      <c r="L4150" s="363"/>
      <c r="M4150" s="382"/>
      <c r="N4150" s="70"/>
      <c r="O4150" s="70"/>
      <c r="P4150" s="135"/>
    </row>
    <row r="4151" spans="1:16" x14ac:dyDescent="0.2">
      <c r="A4151" s="374"/>
      <c r="B4151" s="358"/>
      <c r="C4151" s="383"/>
      <c r="D4151" s="360"/>
      <c r="E4151" s="360"/>
      <c r="F4151" s="361"/>
      <c r="G4151" s="360"/>
      <c r="H4151" s="360"/>
      <c r="I4151" s="364"/>
      <c r="J4151" s="363"/>
      <c r="K4151" s="364"/>
      <c r="L4151" s="363"/>
      <c r="M4151" s="382"/>
      <c r="N4151" s="70"/>
      <c r="O4151" s="70"/>
      <c r="P4151" s="135"/>
    </row>
    <row r="4152" spans="1:16" x14ac:dyDescent="0.2">
      <c r="A4152" s="374"/>
      <c r="B4152" s="358"/>
      <c r="C4152" s="383"/>
      <c r="D4152" s="360"/>
      <c r="E4152" s="360"/>
      <c r="F4152" s="361"/>
      <c r="G4152" s="360"/>
      <c r="H4152" s="360"/>
      <c r="I4152" s="364"/>
      <c r="J4152" s="363"/>
      <c r="K4152" s="364"/>
      <c r="L4152" s="363"/>
      <c r="M4152" s="382"/>
      <c r="N4152" s="70"/>
      <c r="O4152" s="70"/>
      <c r="P4152" s="135"/>
    </row>
    <row r="4153" spans="1:16" x14ac:dyDescent="0.2">
      <c r="A4153" s="374"/>
      <c r="B4153" s="358"/>
      <c r="C4153" s="383"/>
      <c r="D4153" s="360"/>
      <c r="E4153" s="360"/>
      <c r="F4153" s="361"/>
      <c r="G4153" s="360"/>
      <c r="H4153" s="360"/>
      <c r="I4153" s="364"/>
      <c r="J4153" s="363"/>
      <c r="K4153" s="364"/>
      <c r="L4153" s="363"/>
      <c r="M4153" s="382"/>
      <c r="N4153" s="70"/>
      <c r="O4153" s="70"/>
      <c r="P4153" s="135"/>
    </row>
    <row r="4154" spans="1:16" x14ac:dyDescent="0.2">
      <c r="A4154" s="374"/>
      <c r="B4154" s="358"/>
      <c r="C4154" s="383"/>
      <c r="D4154" s="360"/>
      <c r="E4154" s="360"/>
      <c r="F4154" s="361"/>
      <c r="G4154" s="360"/>
      <c r="H4154" s="360"/>
      <c r="I4154" s="364"/>
      <c r="J4154" s="363"/>
      <c r="K4154" s="364"/>
      <c r="L4154" s="363"/>
      <c r="M4154" s="382"/>
      <c r="N4154" s="70"/>
      <c r="O4154" s="70"/>
      <c r="P4154" s="135"/>
    </row>
    <row r="4155" spans="1:16" x14ac:dyDescent="0.2">
      <c r="A4155" s="374"/>
      <c r="B4155" s="358"/>
      <c r="C4155" s="383"/>
      <c r="D4155" s="360"/>
      <c r="E4155" s="360"/>
      <c r="F4155" s="361"/>
      <c r="G4155" s="360"/>
      <c r="H4155" s="360"/>
      <c r="I4155" s="364"/>
      <c r="J4155" s="363"/>
      <c r="K4155" s="364"/>
      <c r="L4155" s="363"/>
      <c r="M4155" s="382"/>
      <c r="N4155" s="70"/>
      <c r="O4155" s="70"/>
      <c r="P4155" s="135"/>
    </row>
    <row r="4156" spans="1:16" x14ac:dyDescent="0.2">
      <c r="A4156" s="374"/>
      <c r="B4156" s="358"/>
      <c r="C4156" s="383"/>
      <c r="D4156" s="360"/>
      <c r="E4156" s="360"/>
      <c r="F4156" s="361"/>
      <c r="G4156" s="360"/>
      <c r="H4156" s="360"/>
      <c r="I4156" s="364"/>
      <c r="J4156" s="363"/>
      <c r="K4156" s="364"/>
      <c r="L4156" s="363"/>
      <c r="M4156" s="382"/>
      <c r="N4156" s="70"/>
      <c r="O4156" s="70"/>
      <c r="P4156" s="135"/>
    </row>
    <row r="4157" spans="1:16" x14ac:dyDescent="0.2">
      <c r="A4157" s="374"/>
      <c r="B4157" s="358"/>
      <c r="C4157" s="383"/>
      <c r="D4157" s="360"/>
      <c r="E4157" s="360"/>
      <c r="F4157" s="361"/>
      <c r="G4157" s="360"/>
      <c r="H4157" s="360"/>
      <c r="I4157" s="364"/>
      <c r="J4157" s="363"/>
      <c r="K4157" s="364"/>
      <c r="L4157" s="363"/>
      <c r="M4157" s="382"/>
      <c r="N4157" s="70"/>
      <c r="O4157" s="70"/>
      <c r="P4157" s="135"/>
    </row>
    <row r="4158" spans="1:16" x14ac:dyDescent="0.2">
      <c r="A4158" s="374"/>
      <c r="B4158" s="358"/>
      <c r="C4158" s="383"/>
      <c r="D4158" s="360"/>
      <c r="E4158" s="360"/>
      <c r="F4158" s="361"/>
      <c r="G4158" s="360"/>
      <c r="H4158" s="360"/>
      <c r="I4158" s="364"/>
      <c r="J4158" s="363"/>
      <c r="K4158" s="364"/>
      <c r="L4158" s="363"/>
      <c r="M4158" s="382"/>
      <c r="N4158" s="70"/>
      <c r="O4158" s="70"/>
      <c r="P4158" s="135"/>
    </row>
    <row r="4159" spans="1:16" x14ac:dyDescent="0.2">
      <c r="A4159" s="374"/>
      <c r="B4159" s="358"/>
      <c r="C4159" s="383"/>
      <c r="D4159" s="360"/>
      <c r="E4159" s="360"/>
      <c r="F4159" s="361"/>
      <c r="G4159" s="360"/>
      <c r="H4159" s="360"/>
      <c r="I4159" s="364"/>
      <c r="J4159" s="363"/>
      <c r="K4159" s="364"/>
      <c r="L4159" s="363"/>
      <c r="M4159" s="382"/>
      <c r="N4159" s="70"/>
      <c r="O4159" s="70"/>
      <c r="P4159" s="135"/>
    </row>
    <row r="4160" spans="1:16" x14ac:dyDescent="0.2">
      <c r="A4160" s="374"/>
      <c r="B4160" s="358"/>
      <c r="C4160" s="383"/>
      <c r="D4160" s="360"/>
      <c r="E4160" s="360"/>
      <c r="F4160" s="361"/>
      <c r="G4160" s="360"/>
      <c r="H4160" s="360"/>
      <c r="I4160" s="364"/>
      <c r="J4160" s="363"/>
      <c r="K4160" s="364"/>
      <c r="L4160" s="363"/>
      <c r="M4160" s="382"/>
      <c r="N4160" s="70"/>
      <c r="O4160" s="70"/>
      <c r="P4160" s="135"/>
    </row>
    <row r="4161" spans="1:16" x14ac:dyDescent="0.2">
      <c r="A4161" s="374"/>
      <c r="B4161" s="358"/>
      <c r="C4161" s="383"/>
      <c r="D4161" s="360"/>
      <c r="E4161" s="360"/>
      <c r="F4161" s="361"/>
      <c r="G4161" s="360"/>
      <c r="H4161" s="360"/>
      <c r="I4161" s="364"/>
      <c r="J4161" s="363"/>
      <c r="K4161" s="364"/>
      <c r="L4161" s="363"/>
      <c r="M4161" s="382"/>
      <c r="N4161" s="70"/>
      <c r="O4161" s="70"/>
      <c r="P4161" s="135"/>
    </row>
    <row r="4162" spans="1:16" x14ac:dyDescent="0.2">
      <c r="A4162" s="374"/>
      <c r="B4162" s="358"/>
      <c r="C4162" s="383"/>
      <c r="D4162" s="360"/>
      <c r="E4162" s="360"/>
      <c r="F4162" s="361"/>
      <c r="G4162" s="360"/>
      <c r="H4162" s="360"/>
      <c r="I4162" s="364"/>
      <c r="J4162" s="363"/>
      <c r="K4162" s="364"/>
      <c r="L4162" s="363"/>
      <c r="M4162" s="382"/>
      <c r="N4162" s="70"/>
      <c r="O4162" s="70"/>
      <c r="P4162" s="135"/>
    </row>
    <row r="4163" spans="1:16" x14ac:dyDescent="0.2">
      <c r="A4163" s="374"/>
      <c r="B4163" s="358"/>
      <c r="C4163" s="383"/>
      <c r="D4163" s="360"/>
      <c r="E4163" s="360"/>
      <c r="F4163" s="361"/>
      <c r="G4163" s="360"/>
      <c r="H4163" s="360"/>
      <c r="I4163" s="364"/>
      <c r="J4163" s="363"/>
      <c r="K4163" s="364"/>
      <c r="L4163" s="363"/>
      <c r="M4163" s="382"/>
      <c r="N4163" s="70"/>
      <c r="O4163" s="70"/>
      <c r="P4163" s="135"/>
    </row>
    <row r="4164" spans="1:16" x14ac:dyDescent="0.2">
      <c r="A4164" s="374"/>
      <c r="B4164" s="358"/>
      <c r="C4164" s="383"/>
      <c r="D4164" s="360"/>
      <c r="E4164" s="360"/>
      <c r="F4164" s="361"/>
      <c r="G4164" s="360"/>
      <c r="H4164" s="360"/>
      <c r="I4164" s="364"/>
      <c r="J4164" s="363"/>
      <c r="K4164" s="364"/>
      <c r="L4164" s="363"/>
      <c r="M4164" s="382"/>
      <c r="N4164" s="70"/>
      <c r="O4164" s="70"/>
      <c r="P4164" s="135"/>
    </row>
    <row r="4165" spans="1:16" x14ac:dyDescent="0.2">
      <c r="A4165" s="374"/>
      <c r="B4165" s="358"/>
      <c r="C4165" s="383"/>
      <c r="D4165" s="360"/>
      <c r="E4165" s="360"/>
      <c r="F4165" s="361"/>
      <c r="G4165" s="360"/>
      <c r="H4165" s="360"/>
      <c r="I4165" s="364"/>
      <c r="J4165" s="363"/>
      <c r="K4165" s="364"/>
      <c r="L4165" s="363"/>
      <c r="M4165" s="382"/>
      <c r="N4165" s="70"/>
      <c r="O4165" s="70"/>
      <c r="P4165" s="135"/>
    </row>
    <row r="4166" spans="1:16" x14ac:dyDescent="0.2">
      <c r="A4166" s="374"/>
      <c r="B4166" s="358"/>
      <c r="C4166" s="383"/>
      <c r="D4166" s="360"/>
      <c r="E4166" s="360"/>
      <c r="F4166" s="361"/>
      <c r="G4166" s="360"/>
      <c r="H4166" s="360"/>
      <c r="I4166" s="364"/>
      <c r="J4166" s="363"/>
      <c r="K4166" s="364"/>
      <c r="L4166" s="363"/>
      <c r="M4166" s="382"/>
      <c r="N4166" s="70"/>
      <c r="O4166" s="70"/>
      <c r="P4166" s="135"/>
    </row>
    <row r="4167" spans="1:16" x14ac:dyDescent="0.2">
      <c r="A4167" s="374"/>
      <c r="B4167" s="358"/>
      <c r="C4167" s="383"/>
      <c r="D4167" s="360"/>
      <c r="E4167" s="360"/>
      <c r="F4167" s="361"/>
      <c r="G4167" s="360"/>
      <c r="H4167" s="360"/>
      <c r="I4167" s="364"/>
      <c r="J4167" s="363"/>
      <c r="K4167" s="364"/>
      <c r="L4167" s="363"/>
      <c r="M4167" s="382"/>
      <c r="N4167" s="70"/>
      <c r="O4167" s="70"/>
      <c r="P4167" s="135"/>
    </row>
    <row r="4168" spans="1:16" x14ac:dyDescent="0.2">
      <c r="A4168" s="374"/>
      <c r="B4168" s="358"/>
      <c r="C4168" s="383"/>
      <c r="D4168" s="360"/>
      <c r="E4168" s="360"/>
      <c r="F4168" s="361"/>
      <c r="G4168" s="360"/>
      <c r="H4168" s="360"/>
      <c r="I4168" s="364"/>
      <c r="J4168" s="363"/>
      <c r="K4168" s="364"/>
      <c r="L4168" s="363"/>
      <c r="M4168" s="382"/>
      <c r="N4168" s="70"/>
      <c r="O4168" s="70"/>
      <c r="P4168" s="135"/>
    </row>
    <row r="4169" spans="1:16" x14ac:dyDescent="0.2">
      <c r="A4169" s="374"/>
      <c r="B4169" s="358"/>
      <c r="C4169" s="383"/>
      <c r="D4169" s="360"/>
      <c r="E4169" s="360"/>
      <c r="F4169" s="361"/>
      <c r="G4169" s="360"/>
      <c r="H4169" s="360"/>
      <c r="I4169" s="364"/>
      <c r="J4169" s="363"/>
      <c r="K4169" s="364"/>
      <c r="L4169" s="363"/>
      <c r="M4169" s="382"/>
      <c r="N4169" s="70"/>
      <c r="O4169" s="70"/>
      <c r="P4169" s="135"/>
    </row>
    <row r="4170" spans="1:16" x14ac:dyDescent="0.2">
      <c r="A4170" s="374"/>
      <c r="B4170" s="358"/>
      <c r="C4170" s="383"/>
      <c r="D4170" s="360"/>
      <c r="E4170" s="360"/>
      <c r="F4170" s="361"/>
      <c r="G4170" s="360"/>
      <c r="H4170" s="360"/>
      <c r="I4170" s="364"/>
      <c r="J4170" s="363"/>
      <c r="K4170" s="364"/>
      <c r="L4170" s="363"/>
      <c r="M4170" s="382"/>
      <c r="N4170" s="70"/>
      <c r="O4170" s="70"/>
      <c r="P4170" s="135"/>
    </row>
    <row r="4171" spans="1:16" x14ac:dyDescent="0.2">
      <c r="A4171" s="374"/>
      <c r="B4171" s="358"/>
      <c r="C4171" s="383"/>
      <c r="D4171" s="360"/>
      <c r="E4171" s="360"/>
      <c r="F4171" s="361"/>
      <c r="G4171" s="360"/>
      <c r="H4171" s="360"/>
      <c r="I4171" s="364"/>
      <c r="J4171" s="363"/>
      <c r="K4171" s="364"/>
      <c r="L4171" s="363"/>
      <c r="M4171" s="382"/>
      <c r="N4171" s="70"/>
      <c r="O4171" s="70"/>
      <c r="P4171" s="135"/>
    </row>
    <row r="4172" spans="1:16" x14ac:dyDescent="0.2">
      <c r="A4172" s="374"/>
      <c r="B4172" s="358"/>
      <c r="C4172" s="383"/>
      <c r="D4172" s="360"/>
      <c r="E4172" s="360"/>
      <c r="F4172" s="361"/>
      <c r="G4172" s="360"/>
      <c r="H4172" s="360"/>
      <c r="I4172" s="364"/>
      <c r="J4172" s="363"/>
      <c r="K4172" s="364"/>
      <c r="L4172" s="363"/>
      <c r="M4172" s="382"/>
      <c r="N4172" s="70"/>
      <c r="O4172" s="70"/>
      <c r="P4172" s="135"/>
    </row>
    <row r="4173" spans="1:16" x14ac:dyDescent="0.2">
      <c r="A4173" s="374"/>
      <c r="B4173" s="358"/>
      <c r="C4173" s="383"/>
      <c r="D4173" s="360"/>
      <c r="E4173" s="360"/>
      <c r="F4173" s="361"/>
      <c r="G4173" s="360"/>
      <c r="H4173" s="360"/>
      <c r="I4173" s="364"/>
      <c r="J4173" s="363"/>
      <c r="K4173" s="364"/>
      <c r="L4173" s="363"/>
      <c r="M4173" s="382"/>
      <c r="N4173" s="70"/>
      <c r="O4173" s="70"/>
      <c r="P4173" s="135"/>
    </row>
    <row r="4174" spans="1:16" x14ac:dyDescent="0.2">
      <c r="A4174" s="374"/>
      <c r="B4174" s="358"/>
      <c r="C4174" s="383"/>
      <c r="D4174" s="360"/>
      <c r="E4174" s="360"/>
      <c r="F4174" s="361"/>
      <c r="G4174" s="360"/>
      <c r="H4174" s="360"/>
      <c r="I4174" s="364"/>
      <c r="J4174" s="363"/>
      <c r="K4174" s="364"/>
      <c r="L4174" s="363"/>
      <c r="M4174" s="382"/>
      <c r="N4174" s="70"/>
      <c r="O4174" s="70"/>
      <c r="P4174" s="135"/>
    </row>
    <row r="4175" spans="1:16" x14ac:dyDescent="0.2">
      <c r="A4175" s="374"/>
      <c r="B4175" s="358"/>
      <c r="C4175" s="383"/>
      <c r="D4175" s="360"/>
      <c r="E4175" s="360"/>
      <c r="F4175" s="361"/>
      <c r="G4175" s="360"/>
      <c r="H4175" s="360"/>
      <c r="I4175" s="364"/>
      <c r="J4175" s="363"/>
      <c r="K4175" s="364"/>
      <c r="L4175" s="363"/>
      <c r="M4175" s="382"/>
      <c r="N4175" s="70"/>
      <c r="O4175" s="70"/>
      <c r="P4175" s="135"/>
    </row>
    <row r="4176" spans="1:16" x14ac:dyDescent="0.2">
      <c r="A4176" s="374"/>
      <c r="B4176" s="358"/>
      <c r="C4176" s="383"/>
      <c r="D4176" s="360"/>
      <c r="E4176" s="360"/>
      <c r="F4176" s="361"/>
      <c r="G4176" s="360"/>
      <c r="H4176" s="360"/>
      <c r="I4176" s="364"/>
      <c r="J4176" s="363"/>
      <c r="K4176" s="364"/>
      <c r="L4176" s="363"/>
      <c r="M4176" s="382"/>
      <c r="N4176" s="70"/>
      <c r="O4176" s="70"/>
      <c r="P4176" s="135"/>
    </row>
    <row r="4177" spans="1:16" x14ac:dyDescent="0.2">
      <c r="A4177" s="374"/>
      <c r="B4177" s="358"/>
      <c r="C4177" s="383"/>
      <c r="D4177" s="360"/>
      <c r="E4177" s="360"/>
      <c r="F4177" s="361"/>
      <c r="G4177" s="360"/>
      <c r="H4177" s="360"/>
      <c r="I4177" s="364"/>
      <c r="J4177" s="363"/>
      <c r="K4177" s="364"/>
      <c r="L4177" s="363"/>
      <c r="M4177" s="382"/>
      <c r="N4177" s="70"/>
      <c r="O4177" s="70"/>
      <c r="P4177" s="135"/>
    </row>
    <row r="4178" spans="1:16" x14ac:dyDescent="0.2">
      <c r="A4178" s="374"/>
      <c r="B4178" s="358"/>
      <c r="C4178" s="383"/>
      <c r="D4178" s="360"/>
      <c r="E4178" s="360"/>
      <c r="F4178" s="361"/>
      <c r="G4178" s="360"/>
      <c r="H4178" s="360"/>
      <c r="I4178" s="364"/>
      <c r="J4178" s="363"/>
      <c r="K4178" s="364"/>
      <c r="L4178" s="363"/>
      <c r="M4178" s="382"/>
      <c r="N4178" s="70"/>
      <c r="O4178" s="70"/>
      <c r="P4178" s="135"/>
    </row>
    <row r="4179" spans="1:16" x14ac:dyDescent="0.2">
      <c r="A4179" s="374"/>
      <c r="B4179" s="358"/>
      <c r="C4179" s="383"/>
      <c r="D4179" s="360"/>
      <c r="E4179" s="360"/>
      <c r="F4179" s="361"/>
      <c r="G4179" s="360"/>
      <c r="H4179" s="360"/>
      <c r="I4179" s="364"/>
      <c r="J4179" s="363"/>
      <c r="K4179" s="364"/>
      <c r="L4179" s="363"/>
      <c r="M4179" s="382"/>
      <c r="N4179" s="70"/>
      <c r="O4179" s="70"/>
      <c r="P4179" s="135"/>
    </row>
    <row r="4180" spans="1:16" x14ac:dyDescent="0.2">
      <c r="A4180" s="374"/>
      <c r="B4180" s="358"/>
      <c r="C4180" s="383"/>
      <c r="D4180" s="360"/>
      <c r="E4180" s="360"/>
      <c r="F4180" s="361"/>
      <c r="G4180" s="360"/>
      <c r="H4180" s="360"/>
      <c r="I4180" s="364"/>
      <c r="J4180" s="363"/>
      <c r="K4180" s="364"/>
      <c r="L4180" s="363"/>
      <c r="M4180" s="382"/>
      <c r="N4180" s="70"/>
      <c r="O4180" s="70"/>
      <c r="P4180" s="135"/>
    </row>
    <row r="4181" spans="1:16" x14ac:dyDescent="0.2">
      <c r="A4181" s="374"/>
      <c r="B4181" s="358"/>
      <c r="C4181" s="383"/>
      <c r="D4181" s="360"/>
      <c r="E4181" s="360"/>
      <c r="F4181" s="361"/>
      <c r="G4181" s="360"/>
      <c r="H4181" s="360"/>
      <c r="I4181" s="364"/>
      <c r="J4181" s="363"/>
      <c r="K4181" s="364"/>
      <c r="L4181" s="363"/>
      <c r="M4181" s="382"/>
      <c r="N4181" s="70"/>
      <c r="O4181" s="70"/>
      <c r="P4181" s="135"/>
    </row>
    <row r="4182" spans="1:16" x14ac:dyDescent="0.2">
      <c r="A4182" s="374"/>
      <c r="B4182" s="358"/>
      <c r="C4182" s="383"/>
      <c r="D4182" s="360"/>
      <c r="E4182" s="360"/>
      <c r="F4182" s="361"/>
      <c r="G4182" s="360"/>
      <c r="H4182" s="360"/>
      <c r="I4182" s="364"/>
      <c r="J4182" s="363"/>
      <c r="K4182" s="364"/>
      <c r="L4182" s="363"/>
      <c r="M4182" s="382"/>
      <c r="N4182" s="70"/>
      <c r="O4182" s="70"/>
      <c r="P4182" s="135"/>
    </row>
    <row r="4183" spans="1:16" x14ac:dyDescent="0.2">
      <c r="A4183" s="374"/>
      <c r="B4183" s="358"/>
      <c r="C4183" s="383"/>
      <c r="D4183" s="360"/>
      <c r="E4183" s="360"/>
      <c r="F4183" s="361"/>
      <c r="G4183" s="360"/>
      <c r="H4183" s="360"/>
      <c r="I4183" s="364"/>
      <c r="J4183" s="363"/>
      <c r="K4183" s="364"/>
      <c r="L4183" s="363"/>
      <c r="M4183" s="382"/>
      <c r="N4183" s="70"/>
      <c r="O4183" s="70"/>
      <c r="P4183" s="135"/>
    </row>
    <row r="4184" spans="1:16" x14ac:dyDescent="0.2">
      <c r="A4184" s="374"/>
      <c r="B4184" s="358"/>
      <c r="C4184" s="383"/>
      <c r="D4184" s="360"/>
      <c r="E4184" s="360"/>
      <c r="F4184" s="361"/>
      <c r="G4184" s="360"/>
      <c r="H4184" s="360"/>
      <c r="I4184" s="364"/>
      <c r="J4184" s="363"/>
      <c r="K4184" s="364"/>
      <c r="L4184" s="363"/>
      <c r="M4184" s="382"/>
      <c r="N4184" s="70"/>
      <c r="O4184" s="70"/>
      <c r="P4184" s="135"/>
    </row>
    <row r="4185" spans="1:16" x14ac:dyDescent="0.2">
      <c r="A4185" s="374"/>
      <c r="B4185" s="358"/>
      <c r="C4185" s="383"/>
      <c r="D4185" s="360"/>
      <c r="E4185" s="360"/>
      <c r="F4185" s="361"/>
      <c r="G4185" s="360"/>
      <c r="H4185" s="360"/>
      <c r="I4185" s="364"/>
      <c r="J4185" s="363"/>
      <c r="K4185" s="364"/>
      <c r="L4185" s="363"/>
      <c r="M4185" s="382"/>
      <c r="N4185" s="70"/>
      <c r="O4185" s="70"/>
      <c r="P4185" s="135"/>
    </row>
    <row r="4186" spans="1:16" x14ac:dyDescent="0.2">
      <c r="A4186" s="374"/>
      <c r="B4186" s="358"/>
      <c r="C4186" s="383"/>
      <c r="D4186" s="360"/>
      <c r="E4186" s="360"/>
      <c r="F4186" s="361"/>
      <c r="G4186" s="360"/>
      <c r="H4186" s="360"/>
      <c r="I4186" s="364"/>
      <c r="J4186" s="363"/>
      <c r="K4186" s="364"/>
      <c r="L4186" s="363"/>
      <c r="M4186" s="382"/>
      <c r="N4186" s="70"/>
      <c r="O4186" s="70"/>
      <c r="P4186" s="135"/>
    </row>
    <row r="4187" spans="1:16" x14ac:dyDescent="0.2">
      <c r="A4187" s="374"/>
      <c r="B4187" s="358"/>
      <c r="C4187" s="383"/>
      <c r="D4187" s="360"/>
      <c r="E4187" s="360"/>
      <c r="F4187" s="361"/>
      <c r="G4187" s="360"/>
      <c r="H4187" s="360"/>
      <c r="I4187" s="364"/>
      <c r="J4187" s="363"/>
      <c r="K4187" s="364"/>
      <c r="L4187" s="363"/>
      <c r="M4187" s="382"/>
      <c r="N4187" s="70"/>
      <c r="O4187" s="70"/>
      <c r="P4187" s="135"/>
    </row>
    <row r="4188" spans="1:16" x14ac:dyDescent="0.2">
      <c r="A4188" s="374"/>
      <c r="B4188" s="358"/>
      <c r="C4188" s="383"/>
      <c r="D4188" s="360"/>
      <c r="E4188" s="360"/>
      <c r="F4188" s="361"/>
      <c r="G4188" s="360"/>
      <c r="H4188" s="360"/>
      <c r="I4188" s="364"/>
      <c r="J4188" s="363"/>
      <c r="K4188" s="364"/>
      <c r="L4188" s="363"/>
      <c r="M4188" s="382"/>
      <c r="N4188" s="70"/>
      <c r="O4188" s="70"/>
      <c r="P4188" s="135"/>
    </row>
    <row r="4189" spans="1:16" x14ac:dyDescent="0.2">
      <c r="A4189" s="374"/>
      <c r="B4189" s="358"/>
      <c r="C4189" s="383"/>
      <c r="D4189" s="360"/>
      <c r="E4189" s="360"/>
      <c r="F4189" s="361"/>
      <c r="G4189" s="360"/>
      <c r="H4189" s="360"/>
      <c r="I4189" s="364"/>
      <c r="J4189" s="363"/>
      <c r="K4189" s="364"/>
      <c r="L4189" s="363"/>
      <c r="M4189" s="382"/>
      <c r="N4189" s="70"/>
      <c r="O4189" s="70"/>
      <c r="P4189" s="135"/>
    </row>
    <row r="4190" spans="1:16" x14ac:dyDescent="0.2">
      <c r="A4190" s="374"/>
      <c r="B4190" s="358"/>
      <c r="C4190" s="383"/>
      <c r="D4190" s="360"/>
      <c r="E4190" s="360"/>
      <c r="F4190" s="361"/>
      <c r="G4190" s="360"/>
      <c r="H4190" s="360"/>
      <c r="I4190" s="364"/>
      <c r="J4190" s="363"/>
      <c r="K4190" s="364"/>
      <c r="L4190" s="363"/>
      <c r="M4190" s="382"/>
      <c r="N4190" s="70"/>
      <c r="O4190" s="70"/>
      <c r="P4190" s="135"/>
    </row>
    <row r="4191" spans="1:16" x14ac:dyDescent="0.2">
      <c r="A4191" s="374"/>
      <c r="B4191" s="358"/>
      <c r="C4191" s="383"/>
      <c r="D4191" s="360"/>
      <c r="E4191" s="360"/>
      <c r="F4191" s="361"/>
      <c r="G4191" s="360"/>
      <c r="H4191" s="360"/>
      <c r="I4191" s="364"/>
      <c r="J4191" s="363"/>
      <c r="K4191" s="364"/>
      <c r="L4191" s="363"/>
      <c r="M4191" s="382"/>
      <c r="N4191" s="70"/>
      <c r="O4191" s="70"/>
      <c r="P4191" s="135"/>
    </row>
    <row r="4192" spans="1:16" x14ac:dyDescent="0.2">
      <c r="A4192" s="374"/>
      <c r="B4192" s="358"/>
      <c r="C4192" s="383"/>
      <c r="D4192" s="360"/>
      <c r="E4192" s="360"/>
      <c r="F4192" s="361"/>
      <c r="G4192" s="360"/>
      <c r="H4192" s="360"/>
      <c r="I4192" s="364"/>
      <c r="J4192" s="363"/>
      <c r="K4192" s="364"/>
      <c r="L4192" s="363"/>
      <c r="M4192" s="382"/>
      <c r="N4192" s="70"/>
      <c r="O4192" s="70"/>
      <c r="P4192" s="135"/>
    </row>
    <row r="4193" spans="1:16" x14ac:dyDescent="0.2">
      <c r="A4193" s="374"/>
      <c r="B4193" s="358"/>
      <c r="C4193" s="383"/>
      <c r="D4193" s="360"/>
      <c r="E4193" s="360"/>
      <c r="F4193" s="361"/>
      <c r="G4193" s="360"/>
      <c r="H4193" s="360"/>
      <c r="I4193" s="364"/>
      <c r="J4193" s="363"/>
      <c r="K4193" s="364"/>
      <c r="L4193" s="363"/>
      <c r="M4193" s="382"/>
      <c r="N4193" s="70"/>
      <c r="O4193" s="70"/>
      <c r="P4193" s="135"/>
    </row>
    <row r="4194" spans="1:16" x14ac:dyDescent="0.2">
      <c r="A4194" s="374"/>
      <c r="B4194" s="358"/>
      <c r="C4194" s="383"/>
      <c r="D4194" s="360"/>
      <c r="E4194" s="360"/>
      <c r="F4194" s="361"/>
      <c r="G4194" s="360"/>
      <c r="H4194" s="360"/>
      <c r="I4194" s="364"/>
      <c r="J4194" s="363"/>
      <c r="K4194" s="364"/>
      <c r="L4194" s="363"/>
      <c r="M4194" s="382"/>
      <c r="N4194" s="70"/>
      <c r="O4194" s="70"/>
      <c r="P4194" s="135"/>
    </row>
    <row r="4195" spans="1:16" x14ac:dyDescent="0.2">
      <c r="A4195" s="374"/>
      <c r="B4195" s="358"/>
      <c r="C4195" s="383"/>
      <c r="D4195" s="360"/>
      <c r="E4195" s="360"/>
      <c r="F4195" s="361"/>
      <c r="G4195" s="360"/>
      <c r="H4195" s="360"/>
      <c r="I4195" s="364"/>
      <c r="J4195" s="363"/>
      <c r="K4195" s="364"/>
      <c r="L4195" s="363"/>
      <c r="M4195" s="382"/>
      <c r="N4195" s="70"/>
      <c r="O4195" s="70"/>
      <c r="P4195" s="135"/>
    </row>
    <row r="4196" spans="1:16" x14ac:dyDescent="0.2">
      <c r="A4196" s="374"/>
      <c r="B4196" s="358"/>
      <c r="C4196" s="383"/>
      <c r="D4196" s="360"/>
      <c r="E4196" s="360"/>
      <c r="F4196" s="361"/>
      <c r="G4196" s="360"/>
      <c r="H4196" s="360"/>
      <c r="I4196" s="364"/>
      <c r="J4196" s="363"/>
      <c r="K4196" s="364"/>
      <c r="L4196" s="363"/>
      <c r="M4196" s="382"/>
      <c r="N4196" s="70"/>
      <c r="O4196" s="70"/>
      <c r="P4196" s="135"/>
    </row>
    <row r="4197" spans="1:16" x14ac:dyDescent="0.2">
      <c r="A4197" s="374"/>
      <c r="B4197" s="358"/>
      <c r="C4197" s="383"/>
      <c r="D4197" s="360"/>
      <c r="E4197" s="360"/>
      <c r="F4197" s="361"/>
      <c r="G4197" s="360"/>
      <c r="H4197" s="360"/>
      <c r="I4197" s="364"/>
      <c r="J4197" s="363"/>
      <c r="K4197" s="364"/>
      <c r="L4197" s="363"/>
      <c r="M4197" s="382"/>
      <c r="N4197" s="70"/>
      <c r="O4197" s="70"/>
      <c r="P4197" s="135"/>
    </row>
    <row r="4198" spans="1:16" x14ac:dyDescent="0.2">
      <c r="A4198" s="374"/>
      <c r="B4198" s="358"/>
      <c r="C4198" s="383"/>
      <c r="D4198" s="360"/>
      <c r="E4198" s="360"/>
      <c r="F4198" s="361"/>
      <c r="G4198" s="360"/>
      <c r="H4198" s="360"/>
      <c r="I4198" s="364"/>
      <c r="J4198" s="363"/>
      <c r="K4198" s="364"/>
      <c r="L4198" s="363"/>
      <c r="M4198" s="382"/>
      <c r="N4198" s="70"/>
      <c r="O4198" s="70"/>
      <c r="P4198" s="135"/>
    </row>
    <row r="4199" spans="1:16" x14ac:dyDescent="0.2">
      <c r="A4199" s="374"/>
      <c r="B4199" s="358"/>
      <c r="C4199" s="383"/>
      <c r="D4199" s="360"/>
      <c r="E4199" s="360"/>
      <c r="F4199" s="361"/>
      <c r="G4199" s="360"/>
      <c r="H4199" s="360"/>
      <c r="I4199" s="364"/>
      <c r="J4199" s="363"/>
      <c r="K4199" s="364"/>
      <c r="L4199" s="363"/>
      <c r="M4199" s="382"/>
      <c r="N4199" s="70"/>
      <c r="O4199" s="70"/>
      <c r="P4199" s="135"/>
    </row>
    <row r="4200" spans="1:16" x14ac:dyDescent="0.2">
      <c r="A4200" s="374"/>
      <c r="B4200" s="358"/>
      <c r="C4200" s="383"/>
      <c r="D4200" s="360"/>
      <c r="E4200" s="360"/>
      <c r="F4200" s="361"/>
      <c r="G4200" s="360"/>
      <c r="H4200" s="360"/>
      <c r="I4200" s="364"/>
      <c r="J4200" s="363"/>
      <c r="K4200" s="364"/>
      <c r="L4200" s="363"/>
      <c r="M4200" s="382"/>
      <c r="N4200" s="70"/>
      <c r="O4200" s="70"/>
      <c r="P4200" s="135"/>
    </row>
    <row r="4201" spans="1:16" x14ac:dyDescent="0.2">
      <c r="A4201" s="374"/>
      <c r="B4201" s="358"/>
      <c r="C4201" s="383"/>
      <c r="D4201" s="360"/>
      <c r="E4201" s="360"/>
      <c r="F4201" s="361"/>
      <c r="G4201" s="360"/>
      <c r="H4201" s="360"/>
      <c r="I4201" s="364"/>
      <c r="J4201" s="363"/>
      <c r="K4201" s="364"/>
      <c r="L4201" s="363"/>
      <c r="M4201" s="382"/>
      <c r="N4201" s="70"/>
      <c r="O4201" s="70"/>
      <c r="P4201" s="135"/>
    </row>
    <row r="4202" spans="1:16" x14ac:dyDescent="0.2">
      <c r="A4202" s="374"/>
      <c r="B4202" s="358"/>
      <c r="C4202" s="383"/>
      <c r="D4202" s="360"/>
      <c r="E4202" s="360"/>
      <c r="F4202" s="361"/>
      <c r="G4202" s="360"/>
      <c r="H4202" s="360"/>
      <c r="I4202" s="364"/>
      <c r="J4202" s="363"/>
      <c r="K4202" s="364"/>
      <c r="L4202" s="363"/>
      <c r="M4202" s="382"/>
      <c r="N4202" s="70"/>
      <c r="O4202" s="70"/>
      <c r="P4202" s="135"/>
    </row>
    <row r="4203" spans="1:16" x14ac:dyDescent="0.2">
      <c r="A4203" s="374"/>
      <c r="B4203" s="358"/>
      <c r="C4203" s="383"/>
      <c r="D4203" s="360"/>
      <c r="E4203" s="360"/>
      <c r="F4203" s="361"/>
      <c r="G4203" s="360"/>
      <c r="H4203" s="360"/>
      <c r="I4203" s="364"/>
      <c r="J4203" s="363"/>
      <c r="K4203" s="364"/>
      <c r="L4203" s="363"/>
      <c r="M4203" s="382"/>
      <c r="N4203" s="70"/>
      <c r="O4203" s="70"/>
      <c r="P4203" s="135"/>
    </row>
    <row r="4204" spans="1:16" x14ac:dyDescent="0.2">
      <c r="A4204" s="374"/>
      <c r="B4204" s="358"/>
      <c r="C4204" s="383"/>
      <c r="D4204" s="360"/>
      <c r="E4204" s="360"/>
      <c r="F4204" s="361"/>
      <c r="G4204" s="360"/>
      <c r="H4204" s="360"/>
      <c r="I4204" s="364"/>
      <c r="J4204" s="363"/>
      <c r="K4204" s="364"/>
      <c r="L4204" s="363"/>
      <c r="M4204" s="382"/>
      <c r="N4204" s="70"/>
      <c r="O4204" s="70"/>
      <c r="P4204" s="135"/>
    </row>
    <row r="4205" spans="1:16" x14ac:dyDescent="0.2">
      <c r="A4205" s="374"/>
      <c r="B4205" s="358"/>
      <c r="C4205" s="383"/>
      <c r="D4205" s="360"/>
      <c r="E4205" s="360"/>
      <c r="F4205" s="361"/>
      <c r="G4205" s="360"/>
      <c r="H4205" s="360"/>
      <c r="I4205" s="364"/>
      <c r="J4205" s="363"/>
      <c r="K4205" s="364"/>
      <c r="L4205" s="363"/>
      <c r="M4205" s="382"/>
      <c r="N4205" s="70"/>
      <c r="O4205" s="70"/>
      <c r="P4205" s="135"/>
    </row>
    <row r="4206" spans="1:16" x14ac:dyDescent="0.2">
      <c r="A4206" s="374"/>
      <c r="B4206" s="358"/>
      <c r="C4206" s="383"/>
      <c r="D4206" s="360"/>
      <c r="E4206" s="360"/>
      <c r="F4206" s="361"/>
      <c r="G4206" s="360"/>
      <c r="H4206" s="360"/>
      <c r="I4206" s="364"/>
      <c r="J4206" s="363"/>
      <c r="K4206" s="364"/>
      <c r="L4206" s="363"/>
      <c r="M4206" s="382"/>
      <c r="N4206" s="70"/>
      <c r="O4206" s="70"/>
      <c r="P4206" s="135"/>
    </row>
    <row r="4207" spans="1:16" x14ac:dyDescent="0.2">
      <c r="A4207" s="374"/>
      <c r="B4207" s="358"/>
      <c r="C4207" s="383"/>
      <c r="D4207" s="360"/>
      <c r="E4207" s="360"/>
      <c r="F4207" s="361"/>
      <c r="G4207" s="360"/>
      <c r="H4207" s="360"/>
      <c r="I4207" s="364"/>
      <c r="J4207" s="363"/>
      <c r="K4207" s="364"/>
      <c r="L4207" s="363"/>
      <c r="M4207" s="382"/>
      <c r="N4207" s="70"/>
      <c r="O4207" s="70"/>
      <c r="P4207" s="135"/>
    </row>
    <row r="4208" spans="1:16" x14ac:dyDescent="0.2">
      <c r="A4208" s="374"/>
      <c r="B4208" s="358"/>
      <c r="C4208" s="383"/>
      <c r="D4208" s="360"/>
      <c r="E4208" s="360"/>
      <c r="F4208" s="361"/>
      <c r="G4208" s="360"/>
      <c r="H4208" s="360"/>
      <c r="I4208" s="364"/>
      <c r="J4208" s="363"/>
      <c r="K4208" s="364"/>
      <c r="L4208" s="363"/>
      <c r="M4208" s="382"/>
      <c r="N4208" s="70"/>
      <c r="O4208" s="70"/>
      <c r="P4208" s="135"/>
    </row>
    <row r="4209" spans="1:16" x14ac:dyDescent="0.2">
      <c r="A4209" s="374"/>
      <c r="B4209" s="358"/>
      <c r="C4209" s="383"/>
      <c r="D4209" s="360"/>
      <c r="E4209" s="360"/>
      <c r="F4209" s="361"/>
      <c r="G4209" s="360"/>
      <c r="H4209" s="360"/>
      <c r="I4209" s="364"/>
      <c r="J4209" s="363"/>
      <c r="K4209" s="364"/>
      <c r="L4209" s="363"/>
      <c r="M4209" s="382"/>
      <c r="N4209" s="70"/>
      <c r="O4209" s="70"/>
      <c r="P4209" s="135"/>
    </row>
    <row r="4210" spans="1:16" x14ac:dyDescent="0.2">
      <c r="A4210" s="374"/>
      <c r="B4210" s="358"/>
      <c r="C4210" s="383"/>
      <c r="D4210" s="360"/>
      <c r="E4210" s="360"/>
      <c r="F4210" s="361"/>
      <c r="G4210" s="360"/>
      <c r="H4210" s="360"/>
      <c r="I4210" s="364"/>
      <c r="J4210" s="363"/>
      <c r="K4210" s="364"/>
      <c r="L4210" s="363"/>
      <c r="M4210" s="382"/>
      <c r="N4210" s="70"/>
      <c r="O4210" s="70"/>
      <c r="P4210" s="135"/>
    </row>
    <row r="4211" spans="1:16" x14ac:dyDescent="0.2">
      <c r="A4211" s="374"/>
      <c r="B4211" s="358"/>
      <c r="C4211" s="383"/>
      <c r="D4211" s="360"/>
      <c r="E4211" s="360"/>
      <c r="F4211" s="361"/>
      <c r="G4211" s="360"/>
      <c r="H4211" s="360"/>
      <c r="I4211" s="364"/>
      <c r="J4211" s="363"/>
      <c r="K4211" s="364"/>
      <c r="L4211" s="363"/>
      <c r="M4211" s="382"/>
      <c r="N4211" s="70"/>
      <c r="O4211" s="70"/>
      <c r="P4211" s="135"/>
    </row>
    <row r="4212" spans="1:16" x14ac:dyDescent="0.2">
      <c r="A4212" s="374"/>
      <c r="B4212" s="358"/>
      <c r="C4212" s="383"/>
      <c r="D4212" s="360"/>
      <c r="E4212" s="360"/>
      <c r="F4212" s="361"/>
      <c r="G4212" s="360"/>
      <c r="H4212" s="360"/>
      <c r="I4212" s="364"/>
      <c r="J4212" s="363"/>
      <c r="K4212" s="364"/>
      <c r="L4212" s="363"/>
      <c r="M4212" s="382"/>
      <c r="N4212" s="70"/>
      <c r="O4212" s="70"/>
      <c r="P4212" s="135"/>
    </row>
    <row r="4213" spans="1:16" x14ac:dyDescent="0.2">
      <c r="A4213" s="374" t="str">
        <f t="shared" si="199"/>
        <v/>
      </c>
      <c r="B4213" s="358"/>
      <c r="C4213" s="383"/>
      <c r="D4213" s="360"/>
      <c r="E4213" s="360"/>
      <c r="F4213" s="361"/>
      <c r="G4213" s="360"/>
      <c r="H4213" s="360"/>
      <c r="I4213" s="364"/>
      <c r="J4213" s="363"/>
      <c r="K4213" s="364"/>
      <c r="L4213" s="363"/>
      <c r="M4213" s="382"/>
      <c r="N4213" s="323">
        <f t="shared" si="201"/>
        <v>0</v>
      </c>
      <c r="O4213" s="323">
        <f t="shared" si="202"/>
        <v>0</v>
      </c>
      <c r="P4213" s="324" t="str">
        <f t="shared" si="200"/>
        <v/>
      </c>
    </row>
    <row r="4214" spans="1:16" x14ac:dyDescent="0.2">
      <c r="A4214" s="374" t="str">
        <f t="shared" si="199"/>
        <v/>
      </c>
      <c r="B4214" s="358"/>
      <c r="C4214" s="383"/>
      <c r="D4214" s="360"/>
      <c r="E4214" s="360"/>
      <c r="F4214" s="361"/>
      <c r="G4214" s="360"/>
      <c r="H4214" s="360"/>
      <c r="I4214" s="364"/>
      <c r="J4214" s="363"/>
      <c r="K4214" s="364"/>
      <c r="L4214" s="363"/>
      <c r="M4214" s="382"/>
      <c r="N4214" s="70">
        <f t="shared" si="201"/>
        <v>0</v>
      </c>
      <c r="O4214" s="70">
        <f t="shared" si="202"/>
        <v>0</v>
      </c>
      <c r="P4214" s="92" t="str">
        <f t="shared" si="200"/>
        <v/>
      </c>
    </row>
    <row r="4215" spans="1:16" x14ac:dyDescent="0.2">
      <c r="A4215" s="374" t="str">
        <f t="shared" si="199"/>
        <v/>
      </c>
      <c r="B4215" s="358"/>
      <c r="C4215" s="383"/>
      <c r="D4215" s="360"/>
      <c r="E4215" s="360"/>
      <c r="F4215" s="361"/>
      <c r="G4215" s="360"/>
      <c r="H4215" s="360"/>
      <c r="I4215" s="364"/>
      <c r="J4215" s="363"/>
      <c r="K4215" s="364"/>
      <c r="L4215" s="363"/>
      <c r="M4215" s="382"/>
      <c r="N4215" s="70">
        <f t="shared" si="201"/>
        <v>0</v>
      </c>
      <c r="O4215" s="70">
        <f t="shared" si="202"/>
        <v>0</v>
      </c>
      <c r="P4215" s="92" t="str">
        <f t="shared" si="200"/>
        <v/>
      </c>
    </row>
    <row r="4216" spans="1:16" x14ac:dyDescent="0.2">
      <c r="A4216" s="374" t="str">
        <f t="shared" si="199"/>
        <v/>
      </c>
      <c r="B4216" s="358"/>
      <c r="C4216" s="383"/>
      <c r="D4216" s="360"/>
      <c r="E4216" s="360"/>
      <c r="F4216" s="361"/>
      <c r="G4216" s="360"/>
      <c r="H4216" s="360"/>
      <c r="I4216" s="364"/>
      <c r="J4216" s="363"/>
      <c r="K4216" s="364"/>
      <c r="L4216" s="363"/>
      <c r="M4216" s="382"/>
      <c r="N4216" s="70">
        <f t="shared" si="201"/>
        <v>0</v>
      </c>
      <c r="O4216" s="70">
        <f t="shared" si="202"/>
        <v>0</v>
      </c>
      <c r="P4216" s="135" t="str">
        <f t="shared" si="200"/>
        <v/>
      </c>
    </row>
    <row r="4217" spans="1:16" x14ac:dyDescent="0.2">
      <c r="A4217" s="374" t="str">
        <f t="shared" si="199"/>
        <v/>
      </c>
      <c r="B4217" s="358"/>
      <c r="C4217" s="383"/>
      <c r="D4217" s="360"/>
      <c r="E4217" s="360"/>
      <c r="F4217" s="361"/>
      <c r="G4217" s="360"/>
      <c r="H4217" s="360"/>
      <c r="I4217" s="364"/>
      <c r="J4217" s="363"/>
      <c r="K4217" s="364"/>
      <c r="L4217" s="363"/>
      <c r="M4217" s="382"/>
      <c r="N4217" s="323">
        <f t="shared" si="201"/>
        <v>0</v>
      </c>
      <c r="O4217" s="323">
        <f t="shared" si="202"/>
        <v>0</v>
      </c>
      <c r="P4217" s="324" t="str">
        <f t="shared" si="200"/>
        <v/>
      </c>
    </row>
    <row r="4218" spans="1:16" x14ac:dyDescent="0.2">
      <c r="A4218" s="374" t="str">
        <f t="shared" si="199"/>
        <v/>
      </c>
      <c r="B4218" s="358"/>
      <c r="C4218" s="383"/>
      <c r="D4218" s="360"/>
      <c r="E4218" s="360"/>
      <c r="F4218" s="361"/>
      <c r="G4218" s="360"/>
      <c r="H4218" s="360"/>
      <c r="I4218" s="364"/>
      <c r="J4218" s="363"/>
      <c r="K4218" s="364"/>
      <c r="L4218" s="363"/>
      <c r="M4218" s="382"/>
      <c r="N4218" s="70">
        <f t="shared" si="201"/>
        <v>0</v>
      </c>
      <c r="O4218" s="70">
        <f t="shared" si="202"/>
        <v>0</v>
      </c>
      <c r="P4218" s="92" t="str">
        <f t="shared" si="200"/>
        <v/>
      </c>
    </row>
    <row r="4219" spans="1:16" x14ac:dyDescent="0.2">
      <c r="A4219" s="374" t="str">
        <f t="shared" si="199"/>
        <v/>
      </c>
      <c r="B4219" s="358"/>
      <c r="C4219" s="383"/>
      <c r="D4219" s="360"/>
      <c r="E4219" s="360"/>
      <c r="F4219" s="361"/>
      <c r="G4219" s="360"/>
      <c r="H4219" s="360"/>
      <c r="I4219" s="364"/>
      <c r="J4219" s="363"/>
      <c r="K4219" s="364"/>
      <c r="L4219" s="363"/>
      <c r="M4219" s="382"/>
      <c r="N4219" s="70">
        <f t="shared" si="201"/>
        <v>0</v>
      </c>
      <c r="O4219" s="70">
        <f t="shared" si="202"/>
        <v>0</v>
      </c>
      <c r="P4219" s="92" t="str">
        <f t="shared" si="200"/>
        <v/>
      </c>
    </row>
    <row r="4220" spans="1:16" x14ac:dyDescent="0.2">
      <c r="A4220" s="374" t="str">
        <f t="shared" si="199"/>
        <v/>
      </c>
      <c r="B4220" s="358"/>
      <c r="C4220" s="383"/>
      <c r="D4220" s="360"/>
      <c r="E4220" s="360"/>
      <c r="F4220" s="361"/>
      <c r="G4220" s="360"/>
      <c r="H4220" s="360"/>
      <c r="I4220" s="364"/>
      <c r="J4220" s="363"/>
      <c r="K4220" s="364"/>
      <c r="L4220" s="363"/>
      <c r="M4220" s="382"/>
      <c r="N4220" s="70">
        <f t="shared" si="201"/>
        <v>0</v>
      </c>
      <c r="O4220" s="70">
        <f t="shared" si="202"/>
        <v>0</v>
      </c>
      <c r="P4220" s="135" t="str">
        <f t="shared" si="200"/>
        <v/>
      </c>
    </row>
    <row r="4221" spans="1:16" x14ac:dyDescent="0.2">
      <c r="A4221" s="374" t="str">
        <f t="shared" si="199"/>
        <v/>
      </c>
      <c r="B4221" s="358"/>
      <c r="C4221" s="383"/>
      <c r="D4221" s="360"/>
      <c r="E4221" s="360"/>
      <c r="F4221" s="361"/>
      <c r="G4221" s="360"/>
      <c r="H4221" s="360"/>
      <c r="I4221" s="364"/>
      <c r="J4221" s="363"/>
      <c r="K4221" s="364"/>
      <c r="L4221" s="363"/>
      <c r="M4221" s="382"/>
      <c r="N4221" s="323">
        <f t="shared" si="201"/>
        <v>0</v>
      </c>
      <c r="O4221" s="323">
        <f t="shared" si="202"/>
        <v>0</v>
      </c>
      <c r="P4221" s="324" t="str">
        <f t="shared" si="200"/>
        <v/>
      </c>
    </row>
    <row r="4222" spans="1:16" x14ac:dyDescent="0.2">
      <c r="A4222" s="374" t="str">
        <f t="shared" si="199"/>
        <v/>
      </c>
      <c r="B4222" s="358"/>
      <c r="C4222" s="383"/>
      <c r="D4222" s="360"/>
      <c r="E4222" s="360"/>
      <c r="F4222" s="361"/>
      <c r="G4222" s="360"/>
      <c r="H4222" s="360"/>
      <c r="I4222" s="364"/>
      <c r="J4222" s="363"/>
      <c r="K4222" s="364"/>
      <c r="L4222" s="363"/>
      <c r="M4222" s="382"/>
      <c r="N4222" s="70">
        <f t="shared" si="201"/>
        <v>0</v>
      </c>
      <c r="O4222" s="70">
        <f t="shared" si="202"/>
        <v>0</v>
      </c>
      <c r="P4222" s="92" t="str">
        <f t="shared" si="200"/>
        <v/>
      </c>
    </row>
    <row r="4223" spans="1:16" x14ac:dyDescent="0.2">
      <c r="A4223" s="374" t="str">
        <f t="shared" si="199"/>
        <v/>
      </c>
      <c r="B4223" s="358"/>
      <c r="C4223" s="383"/>
      <c r="D4223" s="360"/>
      <c r="E4223" s="360"/>
      <c r="F4223" s="361"/>
      <c r="G4223" s="360"/>
      <c r="H4223" s="360"/>
      <c r="I4223" s="364"/>
      <c r="J4223" s="363"/>
      <c r="K4223" s="364"/>
      <c r="L4223" s="363"/>
      <c r="M4223" s="403"/>
      <c r="N4223" s="70">
        <f t="shared" si="201"/>
        <v>0</v>
      </c>
      <c r="O4223" s="70">
        <f t="shared" si="202"/>
        <v>0</v>
      </c>
      <c r="P4223" s="92" t="str">
        <f t="shared" si="200"/>
        <v/>
      </c>
    </row>
    <row r="4224" spans="1:16" x14ac:dyDescent="0.2">
      <c r="A4224" s="374" t="str">
        <f t="shared" si="199"/>
        <v/>
      </c>
      <c r="B4224" s="358"/>
      <c r="C4224" s="383"/>
      <c r="D4224" s="360"/>
      <c r="E4224" s="360"/>
      <c r="F4224" s="361"/>
      <c r="G4224" s="360"/>
      <c r="H4224" s="360"/>
      <c r="I4224" s="364"/>
      <c r="J4224" s="363"/>
      <c r="K4224" s="364"/>
      <c r="L4224" s="363"/>
      <c r="M4224" s="403"/>
      <c r="N4224" s="70">
        <f t="shared" si="201"/>
        <v>0</v>
      </c>
      <c r="O4224" s="70">
        <f t="shared" si="202"/>
        <v>0</v>
      </c>
      <c r="P4224" s="135" t="str">
        <f t="shared" si="200"/>
        <v/>
      </c>
    </row>
    <row r="4225" spans="1:16" x14ac:dyDescent="0.2">
      <c r="A4225" s="374" t="str">
        <f t="shared" si="199"/>
        <v/>
      </c>
      <c r="B4225" s="358"/>
      <c r="C4225" s="383"/>
      <c r="D4225" s="360"/>
      <c r="E4225" s="360"/>
      <c r="F4225" s="361"/>
      <c r="G4225" s="360"/>
      <c r="H4225" s="360"/>
      <c r="I4225" s="364"/>
      <c r="J4225" s="363"/>
      <c r="K4225" s="364"/>
      <c r="L4225" s="363"/>
      <c r="M4225" s="403"/>
      <c r="N4225" s="323">
        <f t="shared" si="201"/>
        <v>0</v>
      </c>
      <c r="O4225" s="323">
        <f t="shared" si="202"/>
        <v>0</v>
      </c>
      <c r="P4225" s="324" t="str">
        <f t="shared" si="200"/>
        <v/>
      </c>
    </row>
    <row r="4226" spans="1:16" x14ac:dyDescent="0.2">
      <c r="A4226" s="374" t="str">
        <f t="shared" si="199"/>
        <v/>
      </c>
      <c r="B4226" s="358"/>
      <c r="C4226" s="383"/>
      <c r="D4226" s="360"/>
      <c r="E4226" s="360"/>
      <c r="F4226" s="361"/>
      <c r="G4226" s="360"/>
      <c r="H4226" s="360"/>
      <c r="I4226" s="364"/>
      <c r="J4226" s="363"/>
      <c r="K4226" s="364"/>
      <c r="L4226" s="363"/>
      <c r="M4226" s="403"/>
      <c r="N4226" s="70">
        <f t="shared" si="201"/>
        <v>0</v>
      </c>
      <c r="O4226" s="70">
        <f t="shared" si="202"/>
        <v>0</v>
      </c>
      <c r="P4226" s="92" t="str">
        <f t="shared" si="200"/>
        <v/>
      </c>
    </row>
    <row r="4227" spans="1:16" x14ac:dyDescent="0.2">
      <c r="A4227" s="374" t="str">
        <f t="shared" si="199"/>
        <v/>
      </c>
      <c r="B4227" s="358"/>
      <c r="C4227" s="383"/>
      <c r="D4227" s="360"/>
      <c r="E4227" s="360"/>
      <c r="F4227" s="361"/>
      <c r="G4227" s="360"/>
      <c r="H4227" s="360"/>
      <c r="I4227" s="364"/>
      <c r="J4227" s="363"/>
      <c r="K4227" s="364"/>
      <c r="L4227" s="363"/>
      <c r="M4227" s="403"/>
      <c r="N4227" s="70">
        <f t="shared" si="201"/>
        <v>0</v>
      </c>
      <c r="O4227" s="70">
        <f t="shared" si="202"/>
        <v>0</v>
      </c>
      <c r="P4227" s="92" t="str">
        <f t="shared" si="200"/>
        <v/>
      </c>
    </row>
    <row r="4228" spans="1:16" x14ac:dyDescent="0.2">
      <c r="A4228" s="374" t="str">
        <f t="shared" si="199"/>
        <v/>
      </c>
      <c r="B4228" s="358"/>
      <c r="C4228" s="383"/>
      <c r="D4228" s="360"/>
      <c r="E4228" s="360"/>
      <c r="F4228" s="361"/>
      <c r="G4228" s="360"/>
      <c r="H4228" s="360"/>
      <c r="I4228" s="364"/>
      <c r="J4228" s="363"/>
      <c r="K4228" s="364"/>
      <c r="L4228" s="363"/>
      <c r="M4228" s="403"/>
      <c r="N4228" s="70">
        <f t="shared" si="201"/>
        <v>0</v>
      </c>
      <c r="O4228" s="70">
        <f t="shared" si="202"/>
        <v>0</v>
      </c>
      <c r="P4228" s="135" t="str">
        <f t="shared" si="200"/>
        <v/>
      </c>
    </row>
    <row r="4229" spans="1:16" x14ac:dyDescent="0.2">
      <c r="A4229" s="374" t="str">
        <f t="shared" si="199"/>
        <v/>
      </c>
      <c r="B4229" s="358"/>
      <c r="C4229" s="383"/>
      <c r="D4229" s="360"/>
      <c r="E4229" s="360"/>
      <c r="F4229" s="361"/>
      <c r="G4229" s="360"/>
      <c r="H4229" s="360"/>
      <c r="I4229" s="364"/>
      <c r="J4229" s="363"/>
      <c r="K4229" s="364"/>
      <c r="L4229" s="363"/>
      <c r="M4229" s="403"/>
      <c r="N4229" s="323">
        <f t="shared" si="201"/>
        <v>0</v>
      </c>
      <c r="O4229" s="323">
        <f t="shared" si="202"/>
        <v>0</v>
      </c>
      <c r="P4229" s="324" t="str">
        <f t="shared" si="200"/>
        <v/>
      </c>
    </row>
    <row r="4230" spans="1:16" x14ac:dyDescent="0.2">
      <c r="A4230" s="374" t="str">
        <f t="shared" si="199"/>
        <v/>
      </c>
      <c r="B4230" s="358"/>
      <c r="C4230" s="383"/>
      <c r="D4230" s="360"/>
      <c r="E4230" s="360"/>
      <c r="F4230" s="361"/>
      <c r="G4230" s="360"/>
      <c r="H4230" s="360"/>
      <c r="I4230" s="364"/>
      <c r="J4230" s="363"/>
      <c r="K4230" s="364"/>
      <c r="L4230" s="363"/>
      <c r="M4230" s="403"/>
      <c r="N4230" s="70">
        <f t="shared" si="201"/>
        <v>0</v>
      </c>
      <c r="O4230" s="70">
        <f t="shared" si="202"/>
        <v>0</v>
      </c>
      <c r="P4230" s="92" t="str">
        <f t="shared" si="200"/>
        <v/>
      </c>
    </row>
    <row r="4231" spans="1:16" x14ac:dyDescent="0.2">
      <c r="A4231" s="374" t="str">
        <f t="shared" ref="A4231:A4242" si="203">IF(B4231="","",ROW()-ROW($A$3))</f>
        <v/>
      </c>
      <c r="B4231" s="358"/>
      <c r="C4231" s="383"/>
      <c r="D4231" s="360"/>
      <c r="E4231" s="360"/>
      <c r="F4231" s="361"/>
      <c r="G4231" s="360"/>
      <c r="H4231" s="360"/>
      <c r="I4231" s="364"/>
      <c r="J4231" s="363"/>
      <c r="K4231" s="364"/>
      <c r="L4231" s="363"/>
      <c r="M4231" s="403"/>
      <c r="N4231" s="70">
        <f t="shared" si="201"/>
        <v>0</v>
      </c>
      <c r="O4231" s="70">
        <f t="shared" si="202"/>
        <v>0</v>
      </c>
      <c r="P4231" s="92" t="str">
        <f t="shared" si="200"/>
        <v/>
      </c>
    </row>
    <row r="4232" spans="1:16" x14ac:dyDescent="0.2">
      <c r="A4232" s="374" t="str">
        <f t="shared" si="203"/>
        <v/>
      </c>
      <c r="B4232" s="358"/>
      <c r="C4232" s="383"/>
      <c r="D4232" s="360"/>
      <c r="E4232" s="360"/>
      <c r="F4232" s="361"/>
      <c r="G4232" s="360"/>
      <c r="H4232" s="360"/>
      <c r="I4232" s="364"/>
      <c r="J4232" s="363"/>
      <c r="K4232" s="364"/>
      <c r="L4232" s="363"/>
      <c r="M4232" s="403"/>
      <c r="N4232" s="70">
        <f t="shared" si="201"/>
        <v>0</v>
      </c>
      <c r="O4232" s="70">
        <f t="shared" si="202"/>
        <v>0</v>
      </c>
      <c r="P4232" s="135" t="str">
        <f t="shared" si="200"/>
        <v/>
      </c>
    </row>
    <row r="4233" spans="1:16" x14ac:dyDescent="0.2">
      <c r="A4233" s="374" t="str">
        <f t="shared" si="203"/>
        <v/>
      </c>
      <c r="B4233" s="358"/>
      <c r="C4233" s="383"/>
      <c r="D4233" s="360"/>
      <c r="E4233" s="360"/>
      <c r="F4233" s="361"/>
      <c r="G4233" s="360"/>
      <c r="H4233" s="360"/>
      <c r="I4233" s="364"/>
      <c r="J4233" s="363"/>
      <c r="K4233" s="364"/>
      <c r="L4233" s="363"/>
      <c r="M4233" s="403"/>
      <c r="N4233" s="323">
        <f t="shared" si="201"/>
        <v>0</v>
      </c>
      <c r="O4233" s="323">
        <f t="shared" si="202"/>
        <v>0</v>
      </c>
      <c r="P4233" s="324" t="str">
        <f t="shared" si="200"/>
        <v/>
      </c>
    </row>
    <row r="4234" spans="1:16" x14ac:dyDescent="0.2">
      <c r="A4234" s="374" t="str">
        <f t="shared" si="203"/>
        <v/>
      </c>
      <c r="B4234" s="358"/>
      <c r="C4234" s="383"/>
      <c r="D4234" s="360"/>
      <c r="E4234" s="360"/>
      <c r="F4234" s="361"/>
      <c r="G4234" s="360"/>
      <c r="H4234" s="360"/>
      <c r="I4234" s="364"/>
      <c r="J4234" s="363"/>
      <c r="K4234" s="364"/>
      <c r="L4234" s="363"/>
      <c r="M4234" s="403"/>
      <c r="N4234" s="70">
        <f t="shared" si="201"/>
        <v>0</v>
      </c>
      <c r="O4234" s="70">
        <f t="shared" si="202"/>
        <v>0</v>
      </c>
      <c r="P4234" s="92" t="str">
        <f t="shared" si="200"/>
        <v/>
      </c>
    </row>
    <row r="4235" spans="1:16" x14ac:dyDescent="0.2">
      <c r="A4235" s="374" t="str">
        <f t="shared" si="203"/>
        <v/>
      </c>
      <c r="B4235" s="358"/>
      <c r="C4235" s="383"/>
      <c r="D4235" s="360"/>
      <c r="E4235" s="360"/>
      <c r="F4235" s="361"/>
      <c r="G4235" s="360"/>
      <c r="H4235" s="360"/>
      <c r="I4235" s="364"/>
      <c r="J4235" s="363"/>
      <c r="K4235" s="364"/>
      <c r="L4235" s="363"/>
      <c r="M4235" s="403"/>
      <c r="N4235" s="70">
        <f t="shared" si="201"/>
        <v>0</v>
      </c>
      <c r="O4235" s="70">
        <f t="shared" si="202"/>
        <v>0</v>
      </c>
      <c r="P4235" s="92" t="str">
        <f t="shared" si="200"/>
        <v/>
      </c>
    </row>
    <row r="4236" spans="1:16" x14ac:dyDescent="0.2">
      <c r="A4236" s="374" t="str">
        <f t="shared" si="203"/>
        <v/>
      </c>
      <c r="B4236" s="358"/>
      <c r="C4236" s="383"/>
      <c r="D4236" s="360"/>
      <c r="E4236" s="360"/>
      <c r="F4236" s="361"/>
      <c r="G4236" s="360"/>
      <c r="H4236" s="360"/>
      <c r="I4236" s="364"/>
      <c r="J4236" s="363"/>
      <c r="K4236" s="364"/>
      <c r="L4236" s="363"/>
      <c r="M4236" s="403"/>
      <c r="N4236" s="70">
        <f t="shared" si="201"/>
        <v>0</v>
      </c>
      <c r="O4236" s="70">
        <f t="shared" si="202"/>
        <v>0</v>
      </c>
      <c r="P4236" s="135" t="str">
        <f t="shared" si="200"/>
        <v/>
      </c>
    </row>
    <row r="4237" spans="1:16" x14ac:dyDescent="0.2">
      <c r="A4237" s="374" t="str">
        <f t="shared" si="203"/>
        <v/>
      </c>
      <c r="B4237" s="358"/>
      <c r="C4237" s="383"/>
      <c r="D4237" s="360"/>
      <c r="E4237" s="360"/>
      <c r="F4237" s="361"/>
      <c r="G4237" s="360"/>
      <c r="H4237" s="360"/>
      <c r="I4237" s="364"/>
      <c r="J4237" s="363"/>
      <c r="K4237" s="364"/>
      <c r="L4237" s="363"/>
      <c r="M4237" s="403"/>
      <c r="N4237" s="323">
        <f t="shared" si="201"/>
        <v>0</v>
      </c>
      <c r="O4237" s="323">
        <f t="shared" si="202"/>
        <v>0</v>
      </c>
      <c r="P4237" s="324" t="str">
        <f t="shared" si="200"/>
        <v/>
      </c>
    </row>
    <row r="4238" spans="1:16" x14ac:dyDescent="0.2">
      <c r="A4238" s="374" t="str">
        <f t="shared" si="203"/>
        <v/>
      </c>
      <c r="B4238" s="358"/>
      <c r="C4238" s="383"/>
      <c r="D4238" s="360"/>
      <c r="E4238" s="360"/>
      <c r="F4238" s="361"/>
      <c r="G4238" s="360"/>
      <c r="H4238" s="360"/>
      <c r="I4238" s="364"/>
      <c r="J4238" s="363"/>
      <c r="K4238" s="364"/>
      <c r="L4238" s="363"/>
      <c r="M4238" s="403"/>
      <c r="N4238" s="70">
        <f t="shared" si="201"/>
        <v>0</v>
      </c>
      <c r="O4238" s="70">
        <f t="shared" si="202"/>
        <v>0</v>
      </c>
      <c r="P4238" s="92" t="str">
        <f t="shared" si="200"/>
        <v/>
      </c>
    </row>
    <row r="4239" spans="1:16" x14ac:dyDescent="0.2">
      <c r="A4239" s="374" t="str">
        <f t="shared" si="203"/>
        <v/>
      </c>
      <c r="B4239" s="358"/>
      <c r="C4239" s="383"/>
      <c r="D4239" s="360"/>
      <c r="E4239" s="360"/>
      <c r="F4239" s="361"/>
      <c r="G4239" s="360"/>
      <c r="H4239" s="360"/>
      <c r="I4239" s="364"/>
      <c r="J4239" s="363"/>
      <c r="K4239" s="364"/>
      <c r="L4239" s="363"/>
      <c r="M4239" s="403"/>
      <c r="N4239" s="70">
        <f t="shared" si="201"/>
        <v>0</v>
      </c>
      <c r="O4239" s="70">
        <f t="shared" si="202"/>
        <v>0</v>
      </c>
      <c r="P4239" s="92" t="str">
        <f t="shared" si="200"/>
        <v/>
      </c>
    </row>
    <row r="4240" spans="1:16" x14ac:dyDescent="0.2">
      <c r="A4240" s="374" t="str">
        <f t="shared" si="203"/>
        <v/>
      </c>
      <c r="B4240" s="358"/>
      <c r="C4240" s="383"/>
      <c r="D4240" s="360"/>
      <c r="E4240" s="360"/>
      <c r="F4240" s="361"/>
      <c r="G4240" s="360"/>
      <c r="H4240" s="360"/>
      <c r="I4240" s="364"/>
      <c r="J4240" s="363"/>
      <c r="K4240" s="364"/>
      <c r="L4240" s="363"/>
      <c r="M4240" s="403"/>
      <c r="N4240" s="70">
        <f t="shared" si="201"/>
        <v>0</v>
      </c>
      <c r="O4240" s="70">
        <f t="shared" si="202"/>
        <v>0</v>
      </c>
      <c r="P4240" s="135" t="str">
        <f t="shared" ref="P4240:P4242" si="204">SUBSTITUTE(D4240," ","_")</f>
        <v/>
      </c>
    </row>
    <row r="4241" spans="1:16" x14ac:dyDescent="0.2">
      <c r="A4241" s="374" t="str">
        <f t="shared" si="203"/>
        <v/>
      </c>
      <c r="B4241" s="358"/>
      <c r="C4241" s="383"/>
      <c r="D4241" s="360"/>
      <c r="E4241" s="360"/>
      <c r="F4241" s="361"/>
      <c r="G4241" s="360"/>
      <c r="H4241" s="360"/>
      <c r="I4241" s="364"/>
      <c r="J4241" s="363"/>
      <c r="K4241" s="364"/>
      <c r="L4241" s="363"/>
      <c r="M4241" s="403"/>
      <c r="N4241" s="323">
        <f t="shared" ref="N4241:N4242" si="205">IF(B4241=0,0,IF(YEAR(B4241)=$O$1,MONTH(B4241)-$N$1+1,(YEAR(B4241)-$O$1)*12-$N$1+1+MONTH(B4241)))</f>
        <v>0</v>
      </c>
      <c r="O4241" s="323">
        <f t="shared" ref="O4241:O4242" si="206">IF(C4241=0,0,IF(YEAR(C4241)=$O$1,MONTH(C4241)-$N$1+1,(YEAR(C4241)-$O$1)*12-$N$1+1+MONTH(C4241)))</f>
        <v>0</v>
      </c>
      <c r="P4241" s="324" t="str">
        <f t="shared" si="204"/>
        <v/>
      </c>
    </row>
    <row r="4242" spans="1:16" x14ac:dyDescent="0.2">
      <c r="A4242" s="374" t="str">
        <f t="shared" si="203"/>
        <v/>
      </c>
      <c r="B4242" s="358"/>
      <c r="C4242" s="383"/>
      <c r="D4242" s="360"/>
      <c r="E4242" s="360"/>
      <c r="F4242" s="361"/>
      <c r="G4242" s="360"/>
      <c r="H4242" s="360"/>
      <c r="I4242" s="364"/>
      <c r="J4242" s="363"/>
      <c r="K4242" s="364"/>
      <c r="L4242" s="363"/>
      <c r="M4242" s="403"/>
      <c r="N4242" s="70">
        <f t="shared" si="205"/>
        <v>0</v>
      </c>
      <c r="O4242" s="70">
        <f t="shared" si="206"/>
        <v>0</v>
      </c>
      <c r="P4242" s="92" t="str">
        <f t="shared" si="204"/>
        <v/>
      </c>
    </row>
    <row r="4258" spans="7:7" x14ac:dyDescent="0.2">
      <c r="G4258" s="51" t="s">
        <v>2701</v>
      </c>
    </row>
  </sheetData>
  <sheetProtection formatColumns="0" formatRows="0" insertColumns="0" insertRows="0" deleteRows="0" autoFilter="0"/>
  <autoFilter ref="A3:M4242"/>
  <mergeCells count="2">
    <mergeCell ref="A2:M2"/>
    <mergeCell ref="A1:M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formula1>VinculoPT</formula1>
    </dataValidation>
    <dataValidation type="list" allowBlank="1" showInputMessage="1" showErrorMessage="1" sqref="D4:D4242">
      <formula1>Categorias</formula1>
    </dataValidation>
    <dataValidation type="list" allowBlank="1" showInputMessage="1" showErrorMessage="1" sqref="E4:E4242">
      <formula1>INDIRECT($P4)</formula1>
    </dataValidation>
  </dataValidations>
  <printOptions horizontalCentered="1"/>
  <pageMargins left="0.59055118110236227" right="0.59055118110236227" top="0.59055118110236227" bottom="0.59055118110236227" header="0" footer="0"/>
  <pageSetup paperSize="9" scale="54"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theme="1" tint="4.9989318521683403E-2"/>
    <pageSetUpPr fitToPage="1"/>
  </sheetPr>
  <dimension ref="A1:Q2007"/>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G5" sqref="G5"/>
    </sheetView>
  </sheetViews>
  <sheetFormatPr defaultColWidth="9.140625" defaultRowHeight="12.75" x14ac:dyDescent="0.2"/>
  <cols>
    <col min="1" max="1" width="7.140625" style="106" customWidth="1"/>
    <col min="2" max="2" width="10.5703125" style="334" bestFit="1" customWidth="1"/>
    <col min="3" max="3" width="9.42578125" style="334"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507" customWidth="1"/>
    <col min="10" max="10" width="17" style="321" customWidth="1"/>
    <col min="11" max="11" width="17.28515625" style="321" customWidth="1"/>
    <col min="12" max="12" width="17.5703125" style="322" customWidth="1"/>
    <col min="13" max="13" width="25.42578125" style="321" customWidth="1"/>
    <col min="14" max="14" width="11" style="321" customWidth="1"/>
    <col min="15" max="15" width="9.42578125" style="91" hidden="1" customWidth="1"/>
    <col min="16" max="16" width="6.28515625" style="91" hidden="1" customWidth="1"/>
    <col min="17" max="17" width="15.140625" style="87" hidden="1" customWidth="1"/>
    <col min="18" max="18" width="9.140625" style="87" customWidth="1"/>
    <col min="19" max="16384" width="9.140625" style="87"/>
  </cols>
  <sheetData>
    <row r="1" spans="1:17" ht="18"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537"/>
      <c r="M1" s="537"/>
      <c r="N1" s="537"/>
      <c r="O1" s="88">
        <f>MONTH(Resumo!$C$5)</f>
        <v>1</v>
      </c>
      <c r="P1" s="88">
        <f>YEAR(Resumo!$C$5)</f>
        <v>2022</v>
      </c>
    </row>
    <row r="2" spans="1:17" ht="18" customHeight="1" thickBot="1" x14ac:dyDescent="0.25">
      <c r="A2" s="543" t="str">
        <f>"Tabela 9 - Diário de Entradas e Saídas do Contrato de Gestão - "&amp;LEFT(Capa!A14,1)+1&amp;"º Período Avaliatório"</f>
        <v>Tabela 9 - Diário de Entradas e Saídas do Contrato de Gestão - 4º Período Avaliatório</v>
      </c>
      <c r="B2" s="543"/>
      <c r="C2" s="543"/>
      <c r="D2" s="543"/>
      <c r="E2" s="543"/>
      <c r="F2" s="543"/>
      <c r="G2" s="543"/>
      <c r="H2" s="543"/>
      <c r="I2" s="543"/>
      <c r="J2" s="543"/>
      <c r="K2" s="543"/>
      <c r="L2" s="543"/>
      <c r="M2" s="543"/>
      <c r="N2" s="543"/>
      <c r="O2" s="89"/>
      <c r="P2" s="89"/>
    </row>
    <row r="3" spans="1:17" s="90" customFormat="1" ht="39" thickBot="1" x14ac:dyDescent="0.25">
      <c r="A3" s="335" t="s">
        <v>597</v>
      </c>
      <c r="B3" s="335" t="s">
        <v>598</v>
      </c>
      <c r="C3" s="312" t="s">
        <v>522</v>
      </c>
      <c r="D3" s="335" t="s">
        <v>518</v>
      </c>
      <c r="E3" s="312" t="s">
        <v>416</v>
      </c>
      <c r="F3" s="312" t="s">
        <v>599</v>
      </c>
      <c r="G3" s="312" t="s">
        <v>521</v>
      </c>
      <c r="H3" s="312" t="s">
        <v>519</v>
      </c>
      <c r="I3" s="503" t="s">
        <v>520</v>
      </c>
      <c r="J3" s="312" t="s">
        <v>600</v>
      </c>
      <c r="K3" s="312" t="s">
        <v>601</v>
      </c>
      <c r="L3" s="312" t="s">
        <v>602</v>
      </c>
      <c r="M3" s="312" t="s">
        <v>603</v>
      </c>
      <c r="N3" s="312" t="s">
        <v>604</v>
      </c>
      <c r="O3" s="313" t="s">
        <v>605</v>
      </c>
      <c r="P3" s="69" t="s">
        <v>606</v>
      </c>
      <c r="Q3" s="69" t="s">
        <v>518</v>
      </c>
    </row>
    <row r="4" spans="1:17" ht="23.1" customHeight="1" thickBot="1" x14ac:dyDescent="0.25">
      <c r="A4" s="517" t="str">
        <f>IF(B4="","",COUNT('Diário 3º PA'!$A$4:$A$4242)+ROW()-3)</f>
        <v/>
      </c>
      <c r="B4" s="509"/>
      <c r="C4" s="404"/>
      <c r="D4" s="491"/>
      <c r="E4" s="491"/>
      <c r="F4" s="492"/>
      <c r="G4" s="392"/>
      <c r="H4" s="360"/>
      <c r="I4" s="410"/>
      <c r="J4" s="363"/>
      <c r="K4" s="363"/>
      <c r="L4" s="363"/>
      <c r="M4" s="363"/>
      <c r="N4" s="382"/>
      <c r="O4" s="315">
        <f>IF(B4=0,0,IF(YEAR(B4)=$P$1,MONTH(B4)-$O$1+1,(YEAR(B4)-$P$1)*12-$O$1+1+MONTH(B4)))</f>
        <v>0</v>
      </c>
      <c r="P4" s="70">
        <f>IF(C4=0,0,IF(YEAR(C4)=$P$1,MONTH(C4)-$O$1+1,(YEAR(C4)-$P$1)*12-$O$1+1+MONTH(C4)))</f>
        <v>0</v>
      </c>
      <c r="Q4" s="135" t="str">
        <f>SUBSTITUTE(D4," ","_")</f>
        <v/>
      </c>
    </row>
    <row r="5" spans="1:17" ht="23.1" customHeight="1" thickBot="1" x14ac:dyDescent="0.25">
      <c r="A5" s="518" t="str">
        <f>IF(B5="","",COUNT('Diário 3º PA'!$A$4:$A$4242)+ROW()-3)</f>
        <v/>
      </c>
      <c r="B5" s="510"/>
      <c r="C5" s="359"/>
      <c r="D5" s="392"/>
      <c r="E5" s="392"/>
      <c r="F5" s="395"/>
      <c r="G5" s="392"/>
      <c r="H5" s="362"/>
      <c r="I5" s="410"/>
      <c r="J5" s="363"/>
      <c r="K5" s="363"/>
      <c r="L5" s="363"/>
      <c r="M5" s="364"/>
      <c r="N5" s="373"/>
      <c r="O5" s="315">
        <f t="shared" ref="O5:O68" si="0">IF(B5=0,0,IF(YEAR(B5)=$P$1,MONTH(B5)-$O$1+1,(YEAR(B5)-$P$1)*12-$O$1+1+MONTH(B5)))</f>
        <v>0</v>
      </c>
      <c r="P5" s="70">
        <f t="shared" ref="P5:P68" si="1">IF(C5=0,0,IF(YEAR(C5)=$P$1,MONTH(C5)-$O$1+1,(YEAR(C5)-$P$1)*12-$O$1+1+MONTH(C5)))</f>
        <v>0</v>
      </c>
      <c r="Q5" s="135" t="str">
        <f t="shared" ref="Q5:Q68" si="2">SUBSTITUTE(D5," ","_")</f>
        <v/>
      </c>
    </row>
    <row r="6" spans="1:17" ht="23.1" customHeight="1" thickBot="1" x14ac:dyDescent="0.25">
      <c r="A6" s="518" t="str">
        <f>IF(B6="","",COUNT('Diário 3º PA'!$A$4:$A$4242)+ROW()-3)</f>
        <v/>
      </c>
      <c r="B6" s="510"/>
      <c r="C6" s="359"/>
      <c r="D6" s="392"/>
      <c r="E6" s="392"/>
      <c r="F6" s="395"/>
      <c r="G6" s="392"/>
      <c r="H6" s="362"/>
      <c r="I6" s="410"/>
      <c r="J6" s="364"/>
      <c r="K6" s="363"/>
      <c r="L6" s="363"/>
      <c r="M6" s="364"/>
      <c r="N6" s="387"/>
      <c r="O6" s="315">
        <f t="shared" si="0"/>
        <v>0</v>
      </c>
      <c r="P6" s="70">
        <f t="shared" si="1"/>
        <v>0</v>
      </c>
      <c r="Q6" s="135" t="str">
        <f t="shared" si="2"/>
        <v/>
      </c>
    </row>
    <row r="7" spans="1:17" ht="23.1" customHeight="1" thickBot="1" x14ac:dyDescent="0.25">
      <c r="A7" s="518" t="str">
        <f>IF(B7="","",COUNT('Diário 3º PA'!$A$4:$A$4242)+ROW()-3)</f>
        <v/>
      </c>
      <c r="B7" s="510"/>
      <c r="C7" s="359"/>
      <c r="D7" s="392"/>
      <c r="E7" s="392"/>
      <c r="F7" s="395"/>
      <c r="G7" s="392"/>
      <c r="H7" s="362"/>
      <c r="I7" s="410"/>
      <c r="J7" s="364"/>
      <c r="K7" s="363"/>
      <c r="L7" s="363"/>
      <c r="M7" s="364"/>
      <c r="N7" s="387"/>
      <c r="O7" s="315">
        <f t="shared" si="0"/>
        <v>0</v>
      </c>
      <c r="P7" s="70">
        <f t="shared" si="1"/>
        <v>0</v>
      </c>
      <c r="Q7" s="135" t="str">
        <f t="shared" si="2"/>
        <v/>
      </c>
    </row>
    <row r="8" spans="1:17" ht="23.1" customHeight="1" thickBot="1" x14ac:dyDescent="0.25">
      <c r="A8" s="518" t="str">
        <f>IF(B8="","",COUNT('Diário 3º PA'!$A$4:$A$4242)+ROW()-3)</f>
        <v/>
      </c>
      <c r="B8" s="510"/>
      <c r="C8" s="359"/>
      <c r="D8" s="392"/>
      <c r="E8" s="392"/>
      <c r="F8" s="395"/>
      <c r="G8" s="464"/>
      <c r="H8" s="362"/>
      <c r="I8" s="410"/>
      <c r="J8" s="363"/>
      <c r="K8" s="363"/>
      <c r="L8" s="364"/>
      <c r="M8" s="364"/>
      <c r="N8" s="387"/>
      <c r="O8" s="315">
        <f t="shared" si="0"/>
        <v>0</v>
      </c>
      <c r="P8" s="70">
        <f t="shared" si="1"/>
        <v>0</v>
      </c>
      <c r="Q8" s="135" t="str">
        <f t="shared" si="2"/>
        <v/>
      </c>
    </row>
    <row r="9" spans="1:17" ht="23.1" customHeight="1" thickBot="1" x14ac:dyDescent="0.25">
      <c r="A9" s="518" t="str">
        <f>IF(B9="","",COUNT('Diário 3º PA'!$A$4:$A$4242)+ROW()-3)</f>
        <v/>
      </c>
      <c r="B9" s="510"/>
      <c r="C9" s="359"/>
      <c r="D9" s="392"/>
      <c r="E9" s="392"/>
      <c r="F9" s="395"/>
      <c r="G9" s="392"/>
      <c r="H9" s="362"/>
      <c r="I9" s="410"/>
      <c r="J9" s="363"/>
      <c r="K9" s="363"/>
      <c r="L9" s="363"/>
      <c r="M9" s="364"/>
      <c r="N9" s="387"/>
      <c r="O9" s="315">
        <f t="shared" si="0"/>
        <v>0</v>
      </c>
      <c r="P9" s="70">
        <f t="shared" si="1"/>
        <v>0</v>
      </c>
      <c r="Q9" s="135" t="str">
        <f t="shared" si="2"/>
        <v/>
      </c>
    </row>
    <row r="10" spans="1:17" ht="23.1" customHeight="1" thickBot="1" x14ac:dyDescent="0.25">
      <c r="A10" s="518" t="str">
        <f>IF(B10="","",COUNT('Diário 3º PA'!$A$4:$A$4242)+ROW()-3)</f>
        <v/>
      </c>
      <c r="B10" s="510"/>
      <c r="C10" s="359"/>
      <c r="D10" s="392"/>
      <c r="E10" s="392"/>
      <c r="F10" s="395"/>
      <c r="G10" s="392"/>
      <c r="H10" s="362"/>
      <c r="I10" s="410"/>
      <c r="J10" s="364"/>
      <c r="K10" s="363"/>
      <c r="L10" s="363"/>
      <c r="M10" s="364"/>
      <c r="N10" s="387"/>
      <c r="O10" s="315">
        <f t="shared" si="0"/>
        <v>0</v>
      </c>
      <c r="P10" s="70">
        <f t="shared" si="1"/>
        <v>0</v>
      </c>
      <c r="Q10" s="135" t="str">
        <f t="shared" si="2"/>
        <v/>
      </c>
    </row>
    <row r="11" spans="1:17" ht="23.1" customHeight="1" thickBot="1" x14ac:dyDescent="0.25">
      <c r="A11" s="518" t="str">
        <f>IF(B11="","",COUNT('Diário 3º PA'!$A$4:$A$4242)+ROW()-3)</f>
        <v/>
      </c>
      <c r="B11" s="510"/>
      <c r="C11" s="359"/>
      <c r="D11" s="392"/>
      <c r="E11" s="392"/>
      <c r="F11" s="465"/>
      <c r="G11" s="392"/>
      <c r="H11" s="362"/>
      <c r="I11" s="410"/>
      <c r="J11" s="364"/>
      <c r="K11" s="363"/>
      <c r="L11" s="363"/>
      <c r="M11" s="364"/>
      <c r="N11" s="387"/>
      <c r="O11" s="315">
        <f t="shared" si="0"/>
        <v>0</v>
      </c>
      <c r="P11" s="70">
        <f t="shared" si="1"/>
        <v>0</v>
      </c>
      <c r="Q11" s="135" t="str">
        <f t="shared" si="2"/>
        <v/>
      </c>
    </row>
    <row r="12" spans="1:17" ht="23.1" customHeight="1" thickBot="1" x14ac:dyDescent="0.25">
      <c r="A12" s="518" t="str">
        <f>IF(B12="","",COUNT('Diário 3º PA'!$A$4:$A$4242)+ROW()-3)</f>
        <v/>
      </c>
      <c r="B12" s="510"/>
      <c r="C12" s="359"/>
      <c r="D12" s="392"/>
      <c r="E12" s="392"/>
      <c r="F12" s="465"/>
      <c r="G12" s="392"/>
      <c r="H12" s="362"/>
      <c r="I12" s="410"/>
      <c r="J12" s="364"/>
      <c r="K12" s="363"/>
      <c r="L12" s="363"/>
      <c r="M12" s="364"/>
      <c r="N12" s="387"/>
      <c r="O12" s="315">
        <f t="shared" si="0"/>
        <v>0</v>
      </c>
      <c r="P12" s="70">
        <f t="shared" si="1"/>
        <v>0</v>
      </c>
      <c r="Q12" s="135" t="str">
        <f t="shared" si="2"/>
        <v/>
      </c>
    </row>
    <row r="13" spans="1:17" ht="23.1" customHeight="1" thickBot="1" x14ac:dyDescent="0.25">
      <c r="A13" s="518" t="str">
        <f>IF(B13="","",COUNT('Diário 3º PA'!$A$4:$A$4242)+ROW()-3)</f>
        <v/>
      </c>
      <c r="B13" s="510"/>
      <c r="C13" s="359"/>
      <c r="D13" s="392"/>
      <c r="E13" s="392"/>
      <c r="F13" s="465"/>
      <c r="G13" s="392"/>
      <c r="H13" s="362"/>
      <c r="I13" s="410"/>
      <c r="J13" s="364"/>
      <c r="K13" s="363"/>
      <c r="L13" s="363"/>
      <c r="M13" s="364"/>
      <c r="N13" s="387"/>
      <c r="O13" s="315">
        <f t="shared" si="0"/>
        <v>0</v>
      </c>
      <c r="P13" s="70">
        <f t="shared" si="1"/>
        <v>0</v>
      </c>
      <c r="Q13" s="135" t="str">
        <f t="shared" si="2"/>
        <v/>
      </c>
    </row>
    <row r="14" spans="1:17" ht="23.1" customHeight="1" thickBot="1" x14ac:dyDescent="0.25">
      <c r="A14" s="518" t="str">
        <f>IF(B14="","",COUNT('Diário 3º PA'!$A$4:$A$4242)+ROW()-3)</f>
        <v/>
      </c>
      <c r="B14" s="510"/>
      <c r="C14" s="359"/>
      <c r="D14" s="392"/>
      <c r="E14" s="392"/>
      <c r="F14" s="395"/>
      <c r="G14" s="392"/>
      <c r="H14" s="362"/>
      <c r="I14" s="410"/>
      <c r="J14" s="363"/>
      <c r="K14" s="363"/>
      <c r="L14" s="363"/>
      <c r="M14" s="364"/>
      <c r="N14" s="387"/>
      <c r="O14" s="315">
        <f t="shared" si="0"/>
        <v>0</v>
      </c>
      <c r="P14" s="70">
        <f t="shared" si="1"/>
        <v>0</v>
      </c>
      <c r="Q14" s="135" t="str">
        <f t="shared" si="2"/>
        <v/>
      </c>
    </row>
    <row r="15" spans="1:17" ht="23.1" customHeight="1" thickBot="1" x14ac:dyDescent="0.25">
      <c r="A15" s="518" t="str">
        <f>IF(B15="","",COUNT('Diário 3º PA'!$A$4:$A$4242)+ROW()-3)</f>
        <v/>
      </c>
      <c r="B15" s="510"/>
      <c r="C15" s="359"/>
      <c r="D15" s="392"/>
      <c r="E15" s="392"/>
      <c r="F15" s="395"/>
      <c r="G15" s="392"/>
      <c r="H15" s="362"/>
      <c r="I15" s="410"/>
      <c r="J15" s="364"/>
      <c r="K15" s="363"/>
      <c r="L15" s="363"/>
      <c r="M15" s="364"/>
      <c r="N15" s="387"/>
      <c r="O15" s="315">
        <f t="shared" si="0"/>
        <v>0</v>
      </c>
      <c r="P15" s="70">
        <f t="shared" si="1"/>
        <v>0</v>
      </c>
      <c r="Q15" s="135" t="str">
        <f t="shared" si="2"/>
        <v/>
      </c>
    </row>
    <row r="16" spans="1:17" ht="23.1" customHeight="1" thickBot="1" x14ac:dyDescent="0.25">
      <c r="A16" s="518" t="str">
        <f>IF(B16="","",COUNT('Diário 3º PA'!$A$4:$A$4242)+ROW()-3)</f>
        <v/>
      </c>
      <c r="B16" s="510"/>
      <c r="C16" s="359"/>
      <c r="D16" s="392"/>
      <c r="E16" s="392"/>
      <c r="F16" s="395"/>
      <c r="G16" s="392"/>
      <c r="H16" s="362"/>
      <c r="I16" s="410"/>
      <c r="J16" s="364"/>
      <c r="K16" s="363"/>
      <c r="L16" s="363"/>
      <c r="M16" s="364"/>
      <c r="N16" s="387"/>
      <c r="O16" s="315">
        <f t="shared" si="0"/>
        <v>0</v>
      </c>
      <c r="P16" s="70">
        <f t="shared" si="1"/>
        <v>0</v>
      </c>
      <c r="Q16" s="135" t="str">
        <f t="shared" si="2"/>
        <v/>
      </c>
    </row>
    <row r="17" spans="1:17" ht="23.1" customHeight="1" thickBot="1" x14ac:dyDescent="0.25">
      <c r="A17" s="518" t="str">
        <f>IF(B17="","",COUNT('Diário 3º PA'!$A$4:$A$4242)+ROW()-3)</f>
        <v/>
      </c>
      <c r="B17" s="510"/>
      <c r="C17" s="359"/>
      <c r="D17" s="392"/>
      <c r="E17" s="392"/>
      <c r="F17" s="395"/>
      <c r="G17" s="392"/>
      <c r="H17" s="362"/>
      <c r="I17" s="410"/>
      <c r="J17" s="364"/>
      <c r="K17" s="363"/>
      <c r="L17" s="363"/>
      <c r="M17" s="364"/>
      <c r="N17" s="387"/>
      <c r="O17" s="315">
        <f t="shared" si="0"/>
        <v>0</v>
      </c>
      <c r="P17" s="70">
        <f t="shared" si="1"/>
        <v>0</v>
      </c>
      <c r="Q17" s="135" t="str">
        <f t="shared" si="2"/>
        <v/>
      </c>
    </row>
    <row r="18" spans="1:17" ht="23.1" customHeight="1" thickBot="1" x14ac:dyDescent="0.25">
      <c r="A18" s="518" t="str">
        <f>IF(B18="","",COUNT('Diário 3º PA'!$A$4:$A$4242)+ROW()-3)</f>
        <v/>
      </c>
      <c r="B18" s="510"/>
      <c r="C18" s="359"/>
      <c r="D18" s="392"/>
      <c r="E18" s="392"/>
      <c r="F18" s="395"/>
      <c r="G18" s="392"/>
      <c r="H18" s="362"/>
      <c r="I18" s="410"/>
      <c r="J18" s="364"/>
      <c r="K18" s="363"/>
      <c r="L18" s="363"/>
      <c r="M18" s="364"/>
      <c r="N18" s="387"/>
      <c r="O18" s="315">
        <f t="shared" si="0"/>
        <v>0</v>
      </c>
      <c r="P18" s="70">
        <f t="shared" si="1"/>
        <v>0</v>
      </c>
      <c r="Q18" s="135" t="str">
        <f t="shared" si="2"/>
        <v/>
      </c>
    </row>
    <row r="19" spans="1:17" ht="23.1" customHeight="1" thickBot="1" x14ac:dyDescent="0.25">
      <c r="A19" s="518" t="str">
        <f>IF(B19="","",COUNT('Diário 3º PA'!$A$4:$A$4242)+ROW()-3)</f>
        <v/>
      </c>
      <c r="B19" s="510"/>
      <c r="C19" s="359"/>
      <c r="D19" s="392"/>
      <c r="E19" s="392"/>
      <c r="F19" s="395"/>
      <c r="G19" s="392"/>
      <c r="H19" s="362"/>
      <c r="I19" s="410"/>
      <c r="J19" s="364"/>
      <c r="K19" s="363"/>
      <c r="L19" s="363"/>
      <c r="M19" s="364"/>
      <c r="N19" s="387"/>
      <c r="O19" s="315">
        <f t="shared" si="0"/>
        <v>0</v>
      </c>
      <c r="P19" s="70">
        <f t="shared" si="1"/>
        <v>0</v>
      </c>
      <c r="Q19" s="135" t="str">
        <f t="shared" si="2"/>
        <v/>
      </c>
    </row>
    <row r="20" spans="1:17" ht="23.1" customHeight="1" thickBot="1" x14ac:dyDescent="0.25">
      <c r="A20" s="518" t="str">
        <f>IF(B20="","",COUNT('Diário 3º PA'!$A$4:$A$4242)+ROW()-3)</f>
        <v/>
      </c>
      <c r="B20" s="510"/>
      <c r="C20" s="359"/>
      <c r="D20" s="392"/>
      <c r="E20" s="392"/>
      <c r="F20" s="465"/>
      <c r="G20" s="464"/>
      <c r="H20" s="362"/>
      <c r="I20" s="410"/>
      <c r="J20" s="364"/>
      <c r="K20" s="363"/>
      <c r="L20" s="363"/>
      <c r="M20" s="364"/>
      <c r="N20" s="387"/>
      <c r="O20" s="315">
        <f t="shared" si="0"/>
        <v>0</v>
      </c>
      <c r="P20" s="70">
        <f t="shared" si="1"/>
        <v>0</v>
      </c>
      <c r="Q20" s="135" t="str">
        <f t="shared" si="2"/>
        <v/>
      </c>
    </row>
    <row r="21" spans="1:17" ht="23.1" customHeight="1" thickBot="1" x14ac:dyDescent="0.25">
      <c r="A21" s="518" t="str">
        <f>IF(B21="","",COUNT('Diário 3º PA'!$A$4:$A$4242)+ROW()-3)</f>
        <v/>
      </c>
      <c r="B21" s="510"/>
      <c r="C21" s="359"/>
      <c r="D21" s="392"/>
      <c r="E21" s="392"/>
      <c r="F21" s="465"/>
      <c r="G21" s="464"/>
      <c r="H21" s="362"/>
      <c r="I21" s="410"/>
      <c r="J21" s="364"/>
      <c r="K21" s="363"/>
      <c r="L21" s="363"/>
      <c r="M21" s="364"/>
      <c r="N21" s="387"/>
      <c r="O21" s="315">
        <f t="shared" si="0"/>
        <v>0</v>
      </c>
      <c r="P21" s="70">
        <f t="shared" si="1"/>
        <v>0</v>
      </c>
      <c r="Q21" s="135" t="str">
        <f t="shared" si="2"/>
        <v/>
      </c>
    </row>
    <row r="22" spans="1:17" ht="23.1" customHeight="1" thickBot="1" x14ac:dyDescent="0.25">
      <c r="A22" s="518" t="str">
        <f>IF(B22="","",COUNT('Diário 3º PA'!$A$4:$A$4242)+ROW()-3)</f>
        <v/>
      </c>
      <c r="B22" s="510"/>
      <c r="C22" s="359"/>
      <c r="D22" s="392"/>
      <c r="E22" s="392"/>
      <c r="F22" s="465"/>
      <c r="G22" s="464"/>
      <c r="H22" s="362"/>
      <c r="I22" s="410"/>
      <c r="J22" s="364"/>
      <c r="K22" s="363"/>
      <c r="L22" s="363"/>
      <c r="M22" s="364"/>
      <c r="N22" s="387"/>
      <c r="O22" s="315">
        <f t="shared" si="0"/>
        <v>0</v>
      </c>
      <c r="P22" s="70">
        <f t="shared" si="1"/>
        <v>0</v>
      </c>
      <c r="Q22" s="135" t="str">
        <f t="shared" si="2"/>
        <v/>
      </c>
    </row>
    <row r="23" spans="1:17" ht="23.1" customHeight="1" thickBot="1" x14ac:dyDescent="0.25">
      <c r="A23" s="518" t="str">
        <f>IF(B23="","",COUNT('Diário 3º PA'!$A$4:$A$4242)+ROW()-3)</f>
        <v/>
      </c>
      <c r="B23" s="510"/>
      <c r="C23" s="359"/>
      <c r="D23" s="392"/>
      <c r="E23" s="392"/>
      <c r="F23" s="395"/>
      <c r="G23" s="392"/>
      <c r="H23" s="362"/>
      <c r="I23" s="410"/>
      <c r="J23" s="364"/>
      <c r="K23" s="363"/>
      <c r="L23" s="363"/>
      <c r="M23" s="364"/>
      <c r="N23" s="387"/>
      <c r="O23" s="315">
        <f t="shared" si="0"/>
        <v>0</v>
      </c>
      <c r="P23" s="70">
        <f t="shared" si="1"/>
        <v>0</v>
      </c>
      <c r="Q23" s="135" t="str">
        <f t="shared" si="2"/>
        <v/>
      </c>
    </row>
    <row r="24" spans="1:17" ht="23.1" customHeight="1" thickBot="1" x14ac:dyDescent="0.25">
      <c r="A24" s="518" t="str">
        <f>IF(B24="","",COUNT('Diário 3º PA'!$A$4:$A$4242)+ROW()-3)</f>
        <v/>
      </c>
      <c r="B24" s="510"/>
      <c r="C24" s="359"/>
      <c r="D24" s="392"/>
      <c r="E24" s="392"/>
      <c r="F24" s="395"/>
      <c r="G24" s="392"/>
      <c r="H24" s="362"/>
      <c r="I24" s="410"/>
      <c r="J24" s="364"/>
      <c r="K24" s="364"/>
      <c r="L24" s="364"/>
      <c r="M24" s="364"/>
      <c r="N24" s="387"/>
      <c r="O24" s="315">
        <f t="shared" si="0"/>
        <v>0</v>
      </c>
      <c r="P24" s="70">
        <f t="shared" si="1"/>
        <v>0</v>
      </c>
      <c r="Q24" s="135" t="str">
        <f t="shared" si="2"/>
        <v/>
      </c>
    </row>
    <row r="25" spans="1:17" ht="23.1" customHeight="1" thickBot="1" x14ac:dyDescent="0.25">
      <c r="A25" s="518" t="str">
        <f>IF(B25="","",COUNT('Diário 3º PA'!$A$4:$A$4242)+ROW()-3)</f>
        <v/>
      </c>
      <c r="B25" s="510"/>
      <c r="C25" s="359"/>
      <c r="D25" s="392"/>
      <c r="E25" s="392"/>
      <c r="F25" s="395"/>
      <c r="G25" s="392"/>
      <c r="H25" s="362"/>
      <c r="I25" s="410"/>
      <c r="J25" s="364"/>
      <c r="K25" s="364"/>
      <c r="L25" s="364"/>
      <c r="M25" s="364"/>
      <c r="N25" s="387"/>
      <c r="O25" s="315">
        <f t="shared" si="0"/>
        <v>0</v>
      </c>
      <c r="P25" s="70">
        <f t="shared" si="1"/>
        <v>0</v>
      </c>
      <c r="Q25" s="135" t="str">
        <f t="shared" si="2"/>
        <v/>
      </c>
    </row>
    <row r="26" spans="1:17" ht="23.1" customHeight="1" thickBot="1" x14ac:dyDescent="0.25">
      <c r="A26" s="518" t="str">
        <f>IF(B26="","",COUNT('Diário 3º PA'!$A$4:$A$4242)+ROW()-3)</f>
        <v/>
      </c>
      <c r="B26" s="510"/>
      <c r="C26" s="359"/>
      <c r="D26" s="392"/>
      <c r="E26" s="392"/>
      <c r="F26" s="395"/>
      <c r="G26" s="392"/>
      <c r="H26" s="362"/>
      <c r="I26" s="410"/>
      <c r="J26" s="364"/>
      <c r="K26" s="364"/>
      <c r="L26" s="364"/>
      <c r="M26" s="364"/>
      <c r="N26" s="387"/>
      <c r="O26" s="315">
        <f t="shared" si="0"/>
        <v>0</v>
      </c>
      <c r="P26" s="70">
        <f t="shared" si="1"/>
        <v>0</v>
      </c>
      <c r="Q26" s="135" t="str">
        <f t="shared" si="2"/>
        <v/>
      </c>
    </row>
    <row r="27" spans="1:17" ht="23.1" customHeight="1" thickBot="1" x14ac:dyDescent="0.25">
      <c r="A27" s="518" t="str">
        <f>IF(B27="","",COUNT('Diário 3º PA'!$A$4:$A$4242)+ROW()-3)</f>
        <v/>
      </c>
      <c r="B27" s="510"/>
      <c r="C27" s="359"/>
      <c r="D27" s="392"/>
      <c r="E27" s="392"/>
      <c r="F27" s="395"/>
      <c r="G27" s="392"/>
      <c r="H27" s="362"/>
      <c r="I27" s="410"/>
      <c r="J27" s="364"/>
      <c r="K27" s="364"/>
      <c r="L27" s="364"/>
      <c r="M27" s="364"/>
      <c r="N27" s="387"/>
      <c r="O27" s="315">
        <f t="shared" si="0"/>
        <v>0</v>
      </c>
      <c r="P27" s="70">
        <f t="shared" si="1"/>
        <v>0</v>
      </c>
      <c r="Q27" s="135" t="str">
        <f t="shared" si="2"/>
        <v/>
      </c>
    </row>
    <row r="28" spans="1:17" ht="23.1" customHeight="1" thickBot="1" x14ac:dyDescent="0.25">
      <c r="A28" s="518" t="str">
        <f>IF(B28="","",COUNT('Diário 3º PA'!$A$4:$A$4242)+ROW()-3)</f>
        <v/>
      </c>
      <c r="B28" s="510"/>
      <c r="C28" s="359"/>
      <c r="D28" s="392"/>
      <c r="E28" s="392"/>
      <c r="F28" s="395"/>
      <c r="G28" s="392"/>
      <c r="H28" s="362"/>
      <c r="I28" s="410"/>
      <c r="J28" s="364"/>
      <c r="K28" s="364"/>
      <c r="L28" s="364"/>
      <c r="M28" s="364"/>
      <c r="N28" s="387"/>
      <c r="O28" s="315">
        <f t="shared" si="0"/>
        <v>0</v>
      </c>
      <c r="P28" s="70">
        <f t="shared" si="1"/>
        <v>0</v>
      </c>
      <c r="Q28" s="135" t="str">
        <f t="shared" si="2"/>
        <v/>
      </c>
    </row>
    <row r="29" spans="1:17" ht="23.1" customHeight="1" thickBot="1" x14ac:dyDescent="0.25">
      <c r="A29" s="518" t="str">
        <f>IF(B29="","",COUNT('Diário 3º PA'!$A$4:$A$4242)+ROW()-3)</f>
        <v/>
      </c>
      <c r="B29" s="510"/>
      <c r="C29" s="359"/>
      <c r="D29" s="392"/>
      <c r="E29" s="392"/>
      <c r="F29" s="395"/>
      <c r="G29" s="392"/>
      <c r="H29" s="362"/>
      <c r="I29" s="410"/>
      <c r="J29" s="364"/>
      <c r="K29" s="364"/>
      <c r="L29" s="364"/>
      <c r="M29" s="364"/>
      <c r="N29" s="387"/>
      <c r="O29" s="315">
        <f t="shared" si="0"/>
        <v>0</v>
      </c>
      <c r="P29" s="70">
        <f t="shared" si="1"/>
        <v>0</v>
      </c>
      <c r="Q29" s="135" t="str">
        <f t="shared" si="2"/>
        <v/>
      </c>
    </row>
    <row r="30" spans="1:17" ht="23.1" customHeight="1" thickBot="1" x14ac:dyDescent="0.25">
      <c r="A30" s="518" t="str">
        <f>IF(B30="","",COUNT('Diário 3º PA'!$A$4:$A$4242)+ROW()-3)</f>
        <v/>
      </c>
      <c r="B30" s="510"/>
      <c r="C30" s="359"/>
      <c r="D30" s="392"/>
      <c r="E30" s="392"/>
      <c r="F30" s="395"/>
      <c r="G30" s="392"/>
      <c r="H30" s="362"/>
      <c r="I30" s="410"/>
      <c r="J30" s="364"/>
      <c r="K30" s="364"/>
      <c r="L30" s="364"/>
      <c r="M30" s="364"/>
      <c r="N30" s="387"/>
      <c r="O30" s="315">
        <f t="shared" si="0"/>
        <v>0</v>
      </c>
      <c r="P30" s="70">
        <f t="shared" si="1"/>
        <v>0</v>
      </c>
      <c r="Q30" s="135" t="str">
        <f t="shared" si="2"/>
        <v/>
      </c>
    </row>
    <row r="31" spans="1:17" ht="23.1" customHeight="1" thickBot="1" x14ac:dyDescent="0.25">
      <c r="A31" s="518" t="str">
        <f>IF(B31="","",COUNT('Diário 3º PA'!$A$4:$A$4242)+ROW()-3)</f>
        <v/>
      </c>
      <c r="B31" s="510"/>
      <c r="C31" s="359"/>
      <c r="D31" s="392"/>
      <c r="E31" s="392"/>
      <c r="F31" s="395"/>
      <c r="G31" s="392"/>
      <c r="H31" s="362"/>
      <c r="I31" s="410"/>
      <c r="J31" s="364"/>
      <c r="K31" s="364"/>
      <c r="L31" s="364"/>
      <c r="M31" s="364"/>
      <c r="N31" s="387"/>
      <c r="O31" s="315">
        <f t="shared" si="0"/>
        <v>0</v>
      </c>
      <c r="P31" s="70">
        <f t="shared" si="1"/>
        <v>0</v>
      </c>
      <c r="Q31" s="135" t="str">
        <f t="shared" si="2"/>
        <v/>
      </c>
    </row>
    <row r="32" spans="1:17" ht="23.1" customHeight="1" thickBot="1" x14ac:dyDescent="0.25">
      <c r="A32" s="518" t="str">
        <f>IF(B32="","",COUNT('Diário 3º PA'!$A$4:$A$4242)+ROW()-3)</f>
        <v/>
      </c>
      <c r="B32" s="510"/>
      <c r="C32" s="359"/>
      <c r="D32" s="392"/>
      <c r="E32" s="392"/>
      <c r="F32" s="395"/>
      <c r="G32" s="392"/>
      <c r="H32" s="362"/>
      <c r="I32" s="410"/>
      <c r="J32" s="364"/>
      <c r="K32" s="364"/>
      <c r="L32" s="364"/>
      <c r="M32" s="364"/>
      <c r="N32" s="387"/>
      <c r="O32" s="315">
        <f t="shared" si="0"/>
        <v>0</v>
      </c>
      <c r="P32" s="70">
        <f t="shared" si="1"/>
        <v>0</v>
      </c>
      <c r="Q32" s="135" t="str">
        <f t="shared" si="2"/>
        <v/>
      </c>
    </row>
    <row r="33" spans="1:17" ht="23.1" customHeight="1" thickBot="1" x14ac:dyDescent="0.25">
      <c r="A33" s="518" t="str">
        <f>IF(B33="","",COUNT('Diário 3º PA'!$A$4:$A$4242)+ROW()-3)</f>
        <v/>
      </c>
      <c r="B33" s="510"/>
      <c r="C33" s="359"/>
      <c r="D33" s="392"/>
      <c r="E33" s="392"/>
      <c r="F33" s="395"/>
      <c r="G33" s="392"/>
      <c r="H33" s="362"/>
      <c r="I33" s="410"/>
      <c r="J33" s="364"/>
      <c r="K33" s="364"/>
      <c r="L33" s="364"/>
      <c r="M33" s="364"/>
      <c r="N33" s="387"/>
      <c r="O33" s="315">
        <f t="shared" si="0"/>
        <v>0</v>
      </c>
      <c r="P33" s="70">
        <f t="shared" si="1"/>
        <v>0</v>
      </c>
      <c r="Q33" s="135" t="str">
        <f t="shared" si="2"/>
        <v/>
      </c>
    </row>
    <row r="34" spans="1:17" ht="23.1" customHeight="1" thickBot="1" x14ac:dyDescent="0.25">
      <c r="A34" s="518" t="str">
        <f>IF(B34="","",COUNT('Diário 3º PA'!$A$4:$A$4242)+ROW()-3)</f>
        <v/>
      </c>
      <c r="B34" s="510"/>
      <c r="C34" s="359"/>
      <c r="D34" s="392"/>
      <c r="E34" s="392"/>
      <c r="F34" s="395"/>
      <c r="G34" s="392"/>
      <c r="H34" s="362"/>
      <c r="I34" s="410"/>
      <c r="J34" s="364"/>
      <c r="K34" s="364"/>
      <c r="L34" s="364"/>
      <c r="M34" s="364"/>
      <c r="N34" s="387"/>
      <c r="O34" s="315">
        <f t="shared" si="0"/>
        <v>0</v>
      </c>
      <c r="P34" s="70">
        <f t="shared" si="1"/>
        <v>0</v>
      </c>
      <c r="Q34" s="135" t="str">
        <f t="shared" si="2"/>
        <v/>
      </c>
    </row>
    <row r="35" spans="1:17" ht="23.1" customHeight="1" thickBot="1" x14ac:dyDescent="0.25">
      <c r="A35" s="518" t="str">
        <f>IF(B35="","",COUNT('Diário 3º PA'!$A$4:$A$4242)+ROW()-3)</f>
        <v/>
      </c>
      <c r="B35" s="510"/>
      <c r="C35" s="359"/>
      <c r="D35" s="392"/>
      <c r="E35" s="392"/>
      <c r="F35" s="395"/>
      <c r="G35" s="392"/>
      <c r="H35" s="360"/>
      <c r="I35" s="410"/>
      <c r="J35" s="363"/>
      <c r="K35" s="363"/>
      <c r="L35" s="364"/>
      <c r="M35" s="363"/>
      <c r="N35" s="382"/>
      <c r="O35" s="315">
        <f t="shared" si="0"/>
        <v>0</v>
      </c>
      <c r="P35" s="70">
        <f t="shared" si="1"/>
        <v>0</v>
      </c>
      <c r="Q35" s="135" t="str">
        <f t="shared" si="2"/>
        <v/>
      </c>
    </row>
    <row r="36" spans="1:17" ht="23.1" customHeight="1" thickBot="1" x14ac:dyDescent="0.25">
      <c r="A36" s="518" t="str">
        <f>IF(B36="","",COUNT('Diário 3º PA'!$A$4:$A$4242)+ROW()-3)</f>
        <v/>
      </c>
      <c r="B36" s="510"/>
      <c r="C36" s="359"/>
      <c r="D36" s="392"/>
      <c r="E36" s="392"/>
      <c r="F36" s="395"/>
      <c r="G36" s="392"/>
      <c r="H36" s="362"/>
      <c r="I36" s="410"/>
      <c r="J36" s="363"/>
      <c r="K36" s="363"/>
      <c r="L36" s="363"/>
      <c r="M36" s="363"/>
      <c r="N36" s="382"/>
      <c r="O36" s="315">
        <f t="shared" si="0"/>
        <v>0</v>
      </c>
      <c r="P36" s="70">
        <f t="shared" si="1"/>
        <v>0</v>
      </c>
      <c r="Q36" s="135" t="str">
        <f t="shared" si="2"/>
        <v/>
      </c>
    </row>
    <row r="37" spans="1:17" ht="23.1" customHeight="1" thickBot="1" x14ac:dyDescent="0.25">
      <c r="A37" s="518" t="str">
        <f>IF(B37="","",COUNT('Diário 3º PA'!$A$4:$A$4242)+ROW()-3)</f>
        <v/>
      </c>
      <c r="B37" s="510"/>
      <c r="C37" s="359"/>
      <c r="D37" s="392"/>
      <c r="E37" s="392"/>
      <c r="F37" s="395"/>
      <c r="G37" s="392"/>
      <c r="H37" s="362"/>
      <c r="I37" s="410"/>
      <c r="J37" s="363"/>
      <c r="K37" s="363"/>
      <c r="L37" s="363"/>
      <c r="M37" s="363"/>
      <c r="N37" s="382"/>
      <c r="O37" s="315">
        <f t="shared" si="0"/>
        <v>0</v>
      </c>
      <c r="P37" s="70">
        <f t="shared" si="1"/>
        <v>0</v>
      </c>
      <c r="Q37" s="135" t="str">
        <f t="shared" si="2"/>
        <v/>
      </c>
    </row>
    <row r="38" spans="1:17" ht="23.1" customHeight="1" thickBot="1" x14ac:dyDescent="0.25">
      <c r="A38" s="518" t="str">
        <f>IF(B38="","",COUNT('Diário 3º PA'!$A$4:$A$4242)+ROW()-3)</f>
        <v/>
      </c>
      <c r="B38" s="510"/>
      <c r="C38" s="359"/>
      <c r="D38" s="392"/>
      <c r="E38" s="392"/>
      <c r="F38" s="395"/>
      <c r="G38" s="392"/>
      <c r="H38" s="362"/>
      <c r="I38" s="410"/>
      <c r="J38" s="363"/>
      <c r="K38" s="363"/>
      <c r="L38" s="363"/>
      <c r="M38" s="363"/>
      <c r="N38" s="382"/>
      <c r="O38" s="315">
        <f t="shared" si="0"/>
        <v>0</v>
      </c>
      <c r="P38" s="70">
        <f t="shared" si="1"/>
        <v>0</v>
      </c>
      <c r="Q38" s="135" t="str">
        <f t="shared" si="2"/>
        <v/>
      </c>
    </row>
    <row r="39" spans="1:17" ht="23.1" customHeight="1" thickBot="1" x14ac:dyDescent="0.25">
      <c r="A39" s="518" t="str">
        <f>IF(B39="","",COUNT('Diário 3º PA'!$A$4:$A$4242)+ROW()-3)</f>
        <v/>
      </c>
      <c r="B39" s="510"/>
      <c r="C39" s="359"/>
      <c r="D39" s="392"/>
      <c r="E39" s="392"/>
      <c r="F39" s="395"/>
      <c r="G39" s="392"/>
      <c r="H39" s="362"/>
      <c r="I39" s="410"/>
      <c r="K39" s="363"/>
      <c r="L39" s="364"/>
      <c r="M39" s="364"/>
      <c r="N39" s="387"/>
      <c r="O39" s="315">
        <f t="shared" si="0"/>
        <v>0</v>
      </c>
      <c r="P39" s="70">
        <f t="shared" si="1"/>
        <v>0</v>
      </c>
      <c r="Q39" s="135" t="str">
        <f t="shared" si="2"/>
        <v/>
      </c>
    </row>
    <row r="40" spans="1:17" ht="23.1" customHeight="1" thickBot="1" x14ac:dyDescent="0.25">
      <c r="A40" s="518" t="str">
        <f>IF(B40="","",COUNT('Diário 3º PA'!$A$4:$A$4242)+ROW()-3)</f>
        <v/>
      </c>
      <c r="B40" s="510"/>
      <c r="C40" s="359"/>
      <c r="D40" s="392"/>
      <c r="E40" s="392"/>
      <c r="F40" s="395"/>
      <c r="G40" s="392"/>
      <c r="H40" s="362"/>
      <c r="I40" s="410"/>
      <c r="K40" s="363"/>
      <c r="L40" s="364"/>
      <c r="M40" s="364"/>
      <c r="N40" s="387"/>
      <c r="O40" s="315">
        <f t="shared" si="0"/>
        <v>0</v>
      </c>
      <c r="P40" s="70">
        <f t="shared" si="1"/>
        <v>0</v>
      </c>
      <c r="Q40" s="135" t="str">
        <f t="shared" si="2"/>
        <v/>
      </c>
    </row>
    <row r="41" spans="1:17" ht="23.1" customHeight="1" thickBot="1" x14ac:dyDescent="0.25">
      <c r="A41" s="518" t="str">
        <f>IF(B41="","",COUNT('Diário 3º PA'!$A$4:$A$4242)+ROW()-3)</f>
        <v/>
      </c>
      <c r="B41" s="510"/>
      <c r="C41" s="359"/>
      <c r="D41" s="392"/>
      <c r="E41" s="392"/>
      <c r="F41" s="395"/>
      <c r="G41" s="392"/>
      <c r="H41" s="362"/>
      <c r="I41" s="410"/>
      <c r="K41" s="363"/>
      <c r="L41" s="364"/>
      <c r="M41" s="364"/>
      <c r="N41" s="387"/>
      <c r="O41" s="315">
        <f t="shared" si="0"/>
        <v>0</v>
      </c>
      <c r="P41" s="70">
        <f t="shared" si="1"/>
        <v>0</v>
      </c>
      <c r="Q41" s="135" t="str">
        <f t="shared" si="2"/>
        <v/>
      </c>
    </row>
    <row r="42" spans="1:17" ht="23.1" customHeight="1" thickBot="1" x14ac:dyDescent="0.25">
      <c r="A42" s="518" t="str">
        <f>IF(B42="","",COUNT('Diário 3º PA'!$A$4:$A$4242)+ROW()-3)</f>
        <v/>
      </c>
      <c r="B42" s="510"/>
      <c r="C42" s="359"/>
      <c r="D42" s="392"/>
      <c r="E42" s="392"/>
      <c r="F42" s="395"/>
      <c r="G42" s="392"/>
      <c r="H42" s="362"/>
      <c r="I42" s="410"/>
      <c r="K42" s="363"/>
      <c r="L42" s="364"/>
      <c r="M42" s="364"/>
      <c r="N42" s="387"/>
      <c r="O42" s="315">
        <f t="shared" si="0"/>
        <v>0</v>
      </c>
      <c r="P42" s="70">
        <f t="shared" si="1"/>
        <v>0</v>
      </c>
      <c r="Q42" s="135" t="str">
        <f t="shared" si="2"/>
        <v/>
      </c>
    </row>
    <row r="43" spans="1:17" ht="23.1" customHeight="1" thickBot="1" x14ac:dyDescent="0.25">
      <c r="A43" s="518" t="str">
        <f>IF(B43="","",COUNT('Diário 3º PA'!$A$4:$A$4242)+ROW()-3)</f>
        <v/>
      </c>
      <c r="B43" s="510"/>
      <c r="C43" s="359"/>
      <c r="D43" s="392"/>
      <c r="E43" s="392"/>
      <c r="F43" s="395"/>
      <c r="G43" s="392"/>
      <c r="H43" s="362"/>
      <c r="I43" s="410"/>
      <c r="K43" s="363"/>
      <c r="L43" s="364"/>
      <c r="M43" s="364"/>
      <c r="N43" s="387"/>
      <c r="O43" s="315">
        <f t="shared" si="0"/>
        <v>0</v>
      </c>
      <c r="P43" s="70">
        <f t="shared" si="1"/>
        <v>0</v>
      </c>
      <c r="Q43" s="135" t="str">
        <f t="shared" si="2"/>
        <v/>
      </c>
    </row>
    <row r="44" spans="1:17" ht="23.1" customHeight="1" thickBot="1" x14ac:dyDescent="0.25">
      <c r="A44" s="518" t="str">
        <f>IF(B44="","",COUNT('Diário 3º PA'!$A$4:$A$4242)+ROW()-3)</f>
        <v/>
      </c>
      <c r="B44" s="510"/>
      <c r="C44" s="359"/>
      <c r="D44" s="392"/>
      <c r="E44" s="392"/>
      <c r="F44" s="395"/>
      <c r="G44" s="392"/>
      <c r="H44" s="362"/>
      <c r="I44" s="410"/>
      <c r="K44" s="363"/>
      <c r="L44" s="364"/>
      <c r="M44" s="364"/>
      <c r="N44" s="387"/>
      <c r="O44" s="315">
        <f t="shared" si="0"/>
        <v>0</v>
      </c>
      <c r="P44" s="70">
        <f t="shared" si="1"/>
        <v>0</v>
      </c>
      <c r="Q44" s="135" t="str">
        <f t="shared" si="2"/>
        <v/>
      </c>
    </row>
    <row r="45" spans="1:17" ht="23.1" customHeight="1" thickBot="1" x14ac:dyDescent="0.25">
      <c r="A45" s="518" t="str">
        <f>IF(B45="","",COUNT('Diário 3º PA'!$A$4:$A$4242)+ROW()-3)</f>
        <v/>
      </c>
      <c r="B45" s="510"/>
      <c r="C45" s="359"/>
      <c r="D45" s="392"/>
      <c r="E45" s="392"/>
      <c r="F45" s="395"/>
      <c r="G45" s="392"/>
      <c r="H45" s="362"/>
      <c r="I45" s="410"/>
      <c r="K45" s="363"/>
      <c r="L45" s="364"/>
      <c r="M45" s="364"/>
      <c r="N45" s="387"/>
      <c r="O45" s="315">
        <f t="shared" si="0"/>
        <v>0</v>
      </c>
      <c r="P45" s="70">
        <f t="shared" si="1"/>
        <v>0</v>
      </c>
      <c r="Q45" s="135" t="str">
        <f t="shared" si="2"/>
        <v/>
      </c>
    </row>
    <row r="46" spans="1:17" ht="23.1" customHeight="1" thickBot="1" x14ac:dyDescent="0.25">
      <c r="A46" s="518" t="str">
        <f>IF(B46="","",COUNT('Diário 3º PA'!$A$4:$A$4242)+ROW()-3)</f>
        <v/>
      </c>
      <c r="B46" s="510"/>
      <c r="C46" s="359"/>
      <c r="D46" s="392"/>
      <c r="E46" s="392"/>
      <c r="F46" s="395"/>
      <c r="G46" s="392"/>
      <c r="H46" s="362"/>
      <c r="I46" s="410"/>
      <c r="K46" s="363"/>
      <c r="L46" s="364"/>
      <c r="M46" s="364"/>
      <c r="N46" s="387"/>
      <c r="O46" s="315">
        <f t="shared" si="0"/>
        <v>0</v>
      </c>
      <c r="P46" s="70">
        <f t="shared" si="1"/>
        <v>0</v>
      </c>
      <c r="Q46" s="135" t="str">
        <f t="shared" si="2"/>
        <v/>
      </c>
    </row>
    <row r="47" spans="1:17" ht="23.1" customHeight="1" thickBot="1" x14ac:dyDescent="0.25">
      <c r="A47" s="518" t="str">
        <f>IF(B47="","",COUNT('Diário 3º PA'!$A$4:$A$4242)+ROW()-3)</f>
        <v/>
      </c>
      <c r="B47" s="510"/>
      <c r="C47" s="359"/>
      <c r="D47" s="392"/>
      <c r="E47" s="392"/>
      <c r="F47" s="395"/>
      <c r="G47" s="392"/>
      <c r="H47" s="362"/>
      <c r="I47" s="410"/>
      <c r="K47" s="363"/>
      <c r="L47" s="364"/>
      <c r="M47" s="364"/>
      <c r="N47" s="387"/>
      <c r="O47" s="315">
        <f t="shared" si="0"/>
        <v>0</v>
      </c>
      <c r="P47" s="70">
        <f t="shared" si="1"/>
        <v>0</v>
      </c>
      <c r="Q47" s="135" t="str">
        <f t="shared" si="2"/>
        <v/>
      </c>
    </row>
    <row r="48" spans="1:17" ht="23.1" customHeight="1" thickBot="1" x14ac:dyDescent="0.25">
      <c r="A48" s="518" t="str">
        <f>IF(B48="","",COUNT('Diário 3º PA'!$A$4:$A$4242)+ROW()-3)</f>
        <v/>
      </c>
      <c r="B48" s="510"/>
      <c r="C48" s="359"/>
      <c r="D48" s="392"/>
      <c r="E48" s="392"/>
      <c r="F48" s="395"/>
      <c r="G48" s="392"/>
      <c r="H48" s="362"/>
      <c r="I48" s="410"/>
      <c r="K48" s="363"/>
      <c r="L48" s="364"/>
      <c r="M48" s="364"/>
      <c r="N48" s="387"/>
      <c r="O48" s="315">
        <f t="shared" si="0"/>
        <v>0</v>
      </c>
      <c r="P48" s="70">
        <f t="shared" si="1"/>
        <v>0</v>
      </c>
      <c r="Q48" s="135" t="str">
        <f t="shared" si="2"/>
        <v/>
      </c>
    </row>
    <row r="49" spans="1:17" ht="23.1" customHeight="1" thickBot="1" x14ac:dyDescent="0.25">
      <c r="A49" s="518" t="str">
        <f>IF(B49="","",COUNT('Diário 3º PA'!$A$4:$A$4242)+ROW()-3)</f>
        <v/>
      </c>
      <c r="B49" s="510"/>
      <c r="C49" s="359"/>
      <c r="D49" s="392"/>
      <c r="E49" s="392"/>
      <c r="F49" s="395"/>
      <c r="G49" s="392"/>
      <c r="H49" s="362"/>
      <c r="I49" s="410"/>
      <c r="K49" s="363"/>
      <c r="L49" s="364"/>
      <c r="M49" s="364"/>
      <c r="N49" s="387"/>
      <c r="O49" s="315">
        <f t="shared" si="0"/>
        <v>0</v>
      </c>
      <c r="P49" s="70">
        <f t="shared" si="1"/>
        <v>0</v>
      </c>
      <c r="Q49" s="135" t="str">
        <f t="shared" si="2"/>
        <v/>
      </c>
    </row>
    <row r="50" spans="1:17" ht="23.1" customHeight="1" thickBot="1" x14ac:dyDescent="0.25">
      <c r="A50" s="518" t="str">
        <f>IF(B50="","",COUNT('Diário 3º PA'!$A$4:$A$4242)+ROW()-3)</f>
        <v/>
      </c>
      <c r="B50" s="510"/>
      <c r="C50" s="359"/>
      <c r="D50" s="392"/>
      <c r="E50" s="392"/>
      <c r="F50" s="395"/>
      <c r="G50" s="392"/>
      <c r="H50" s="362"/>
      <c r="I50" s="410"/>
      <c r="K50" s="363"/>
      <c r="L50" s="364"/>
      <c r="M50" s="364"/>
      <c r="N50" s="387"/>
      <c r="O50" s="315">
        <f t="shared" si="0"/>
        <v>0</v>
      </c>
      <c r="P50" s="70">
        <f t="shared" si="1"/>
        <v>0</v>
      </c>
      <c r="Q50" s="135" t="str">
        <f t="shared" si="2"/>
        <v/>
      </c>
    </row>
    <row r="51" spans="1:17" ht="23.1" customHeight="1" thickBot="1" x14ac:dyDescent="0.25">
      <c r="A51" s="518" t="str">
        <f>IF(B51="","",COUNT('Diário 3º PA'!$A$4:$A$4242)+ROW()-3)</f>
        <v/>
      </c>
      <c r="B51" s="510"/>
      <c r="C51" s="359"/>
      <c r="D51" s="392"/>
      <c r="E51" s="392"/>
      <c r="F51" s="395"/>
      <c r="G51" s="392"/>
      <c r="H51" s="362"/>
      <c r="I51" s="410"/>
      <c r="K51" s="363"/>
      <c r="L51" s="364"/>
      <c r="M51" s="364"/>
      <c r="N51" s="387"/>
      <c r="O51" s="315">
        <f t="shared" si="0"/>
        <v>0</v>
      </c>
      <c r="P51" s="70">
        <f t="shared" si="1"/>
        <v>0</v>
      </c>
      <c r="Q51" s="135" t="str">
        <f t="shared" si="2"/>
        <v/>
      </c>
    </row>
    <row r="52" spans="1:17" ht="23.1" customHeight="1" thickBot="1" x14ac:dyDescent="0.25">
      <c r="A52" s="518" t="str">
        <f>IF(B52="","",COUNT('Diário 3º PA'!$A$4:$A$4242)+ROW()-3)</f>
        <v/>
      </c>
      <c r="B52" s="510"/>
      <c r="C52" s="359"/>
      <c r="D52" s="392"/>
      <c r="E52" s="392"/>
      <c r="F52" s="395"/>
      <c r="G52" s="392"/>
      <c r="H52" s="362"/>
      <c r="I52" s="410"/>
      <c r="K52" s="363"/>
      <c r="L52" s="364"/>
      <c r="M52" s="364"/>
      <c r="N52" s="387"/>
      <c r="O52" s="315">
        <f t="shared" si="0"/>
        <v>0</v>
      </c>
      <c r="P52" s="70">
        <f t="shared" si="1"/>
        <v>0</v>
      </c>
      <c r="Q52" s="135" t="str">
        <f t="shared" si="2"/>
        <v/>
      </c>
    </row>
    <row r="53" spans="1:17" ht="23.1" customHeight="1" thickBot="1" x14ac:dyDescent="0.25">
      <c r="A53" s="518" t="str">
        <f>IF(B53="","",COUNT('Diário 3º PA'!$A$4:$A$4242)+ROW()-3)</f>
        <v/>
      </c>
      <c r="B53" s="510"/>
      <c r="C53" s="359"/>
      <c r="D53" s="392"/>
      <c r="E53" s="392"/>
      <c r="F53" s="395"/>
      <c r="G53" s="392"/>
      <c r="H53" s="362"/>
      <c r="I53" s="410"/>
      <c r="K53" s="363"/>
      <c r="L53" s="364"/>
      <c r="M53" s="364"/>
      <c r="N53" s="387"/>
      <c r="O53" s="315">
        <f t="shared" si="0"/>
        <v>0</v>
      </c>
      <c r="P53" s="70">
        <f t="shared" si="1"/>
        <v>0</v>
      </c>
      <c r="Q53" s="135" t="str">
        <f t="shared" si="2"/>
        <v/>
      </c>
    </row>
    <row r="54" spans="1:17" ht="23.1" customHeight="1" thickBot="1" x14ac:dyDescent="0.25">
      <c r="A54" s="518" t="str">
        <f>IF(B54="","",COUNT('Diário 3º PA'!$A$4:$A$4242)+ROW()-3)</f>
        <v/>
      </c>
      <c r="B54" s="510"/>
      <c r="C54" s="359"/>
      <c r="D54" s="392"/>
      <c r="E54" s="392"/>
      <c r="F54" s="395"/>
      <c r="G54" s="392"/>
      <c r="H54" s="362"/>
      <c r="I54" s="410"/>
      <c r="K54" s="363"/>
      <c r="L54" s="364"/>
      <c r="M54" s="364"/>
      <c r="N54" s="387"/>
      <c r="O54" s="315">
        <f t="shared" si="0"/>
        <v>0</v>
      </c>
      <c r="P54" s="70">
        <f t="shared" si="1"/>
        <v>0</v>
      </c>
      <c r="Q54" s="135" t="str">
        <f t="shared" si="2"/>
        <v/>
      </c>
    </row>
    <row r="55" spans="1:17" ht="23.1" customHeight="1" thickBot="1" x14ac:dyDescent="0.25">
      <c r="A55" s="518" t="str">
        <f>IF(B55="","",COUNT('Diário 3º PA'!$A$4:$A$4242)+ROW()-3)</f>
        <v/>
      </c>
      <c r="B55" s="510"/>
      <c r="C55" s="359"/>
      <c r="D55" s="392"/>
      <c r="E55" s="392"/>
      <c r="F55" s="395"/>
      <c r="G55" s="392"/>
      <c r="H55" s="362"/>
      <c r="I55" s="410"/>
      <c r="K55" s="363"/>
      <c r="L55" s="364"/>
      <c r="M55" s="364"/>
      <c r="N55" s="387"/>
      <c r="O55" s="315">
        <f t="shared" si="0"/>
        <v>0</v>
      </c>
      <c r="P55" s="70">
        <f t="shared" si="1"/>
        <v>0</v>
      </c>
      <c r="Q55" s="135" t="str">
        <f t="shared" si="2"/>
        <v/>
      </c>
    </row>
    <row r="56" spans="1:17" ht="23.1" customHeight="1" thickBot="1" x14ac:dyDescent="0.25">
      <c r="A56" s="518" t="str">
        <f>IF(B56="","",COUNT('Diário 3º PA'!$A$4:$A$4242)+ROW()-3)</f>
        <v/>
      </c>
      <c r="B56" s="510"/>
      <c r="C56" s="359"/>
      <c r="D56" s="392"/>
      <c r="E56" s="392"/>
      <c r="F56" s="395"/>
      <c r="G56" s="392"/>
      <c r="H56" s="362"/>
      <c r="I56" s="410"/>
      <c r="K56" s="363"/>
      <c r="L56" s="364"/>
      <c r="M56" s="364"/>
      <c r="N56" s="387"/>
      <c r="O56" s="315">
        <f t="shared" si="0"/>
        <v>0</v>
      </c>
      <c r="P56" s="70">
        <f t="shared" si="1"/>
        <v>0</v>
      </c>
      <c r="Q56" s="135" t="str">
        <f t="shared" si="2"/>
        <v/>
      </c>
    </row>
    <row r="57" spans="1:17" ht="23.1" customHeight="1" thickBot="1" x14ac:dyDescent="0.25">
      <c r="A57" s="518" t="str">
        <f>IF(B57="","",COUNT('Diário 3º PA'!$A$4:$A$4242)+ROW()-3)</f>
        <v/>
      </c>
      <c r="B57" s="510"/>
      <c r="C57" s="359"/>
      <c r="D57" s="392"/>
      <c r="E57" s="392"/>
      <c r="F57" s="395"/>
      <c r="G57" s="392"/>
      <c r="H57" s="362"/>
      <c r="I57" s="410"/>
      <c r="K57" s="363"/>
      <c r="L57" s="364"/>
      <c r="M57" s="364"/>
      <c r="N57" s="387"/>
      <c r="O57" s="315">
        <f t="shared" si="0"/>
        <v>0</v>
      </c>
      <c r="P57" s="70">
        <f t="shared" si="1"/>
        <v>0</v>
      </c>
      <c r="Q57" s="135" t="str">
        <f t="shared" si="2"/>
        <v/>
      </c>
    </row>
    <row r="58" spans="1:17" ht="23.1" customHeight="1" thickBot="1" x14ac:dyDescent="0.25">
      <c r="A58" s="518" t="str">
        <f>IF(B58="","",COUNT('Diário 3º PA'!$A$4:$A$4242)+ROW()-3)</f>
        <v/>
      </c>
      <c r="B58" s="510"/>
      <c r="C58" s="359"/>
      <c r="D58" s="392"/>
      <c r="E58" s="392"/>
      <c r="F58" s="395"/>
      <c r="G58" s="392"/>
      <c r="H58" s="362"/>
      <c r="I58" s="410"/>
      <c r="K58" s="363"/>
      <c r="L58" s="364"/>
      <c r="M58" s="364"/>
      <c r="N58" s="387"/>
      <c r="O58" s="315">
        <f t="shared" si="0"/>
        <v>0</v>
      </c>
      <c r="P58" s="70">
        <f t="shared" si="1"/>
        <v>0</v>
      </c>
      <c r="Q58" s="135" t="str">
        <f t="shared" si="2"/>
        <v/>
      </c>
    </row>
    <row r="59" spans="1:17" ht="23.1" customHeight="1" thickBot="1" x14ac:dyDescent="0.25">
      <c r="A59" s="518" t="str">
        <f>IF(B59="","",COUNT('Diário 3º PA'!$A$4:$A$4242)+ROW()-3)</f>
        <v/>
      </c>
      <c r="B59" s="510"/>
      <c r="C59" s="359"/>
      <c r="D59" s="392"/>
      <c r="E59" s="392"/>
      <c r="F59" s="395"/>
      <c r="G59" s="392"/>
      <c r="H59" s="362"/>
      <c r="I59" s="410"/>
      <c r="K59" s="363"/>
      <c r="L59" s="364"/>
      <c r="M59" s="364"/>
      <c r="N59" s="387"/>
      <c r="O59" s="315">
        <f t="shared" si="0"/>
        <v>0</v>
      </c>
      <c r="P59" s="70">
        <f t="shared" si="1"/>
        <v>0</v>
      </c>
      <c r="Q59" s="135" t="str">
        <f t="shared" si="2"/>
        <v/>
      </c>
    </row>
    <row r="60" spans="1:17" ht="23.1" customHeight="1" thickBot="1" x14ac:dyDescent="0.25">
      <c r="A60" s="518" t="str">
        <f>IF(B60="","",COUNT('Diário 3º PA'!$A$4:$A$4242)+ROW()-3)</f>
        <v/>
      </c>
      <c r="B60" s="510"/>
      <c r="C60" s="359"/>
      <c r="D60" s="392"/>
      <c r="E60" s="392"/>
      <c r="F60" s="395"/>
      <c r="G60" s="392"/>
      <c r="H60" s="362"/>
      <c r="I60" s="410"/>
      <c r="K60" s="363"/>
      <c r="L60" s="364"/>
      <c r="M60" s="364"/>
      <c r="N60" s="387"/>
      <c r="O60" s="315">
        <f t="shared" si="0"/>
        <v>0</v>
      </c>
      <c r="P60" s="70">
        <f t="shared" si="1"/>
        <v>0</v>
      </c>
      <c r="Q60" s="135" t="str">
        <f t="shared" si="2"/>
        <v/>
      </c>
    </row>
    <row r="61" spans="1:17" ht="23.1" customHeight="1" thickBot="1" x14ac:dyDescent="0.25">
      <c r="A61" s="518" t="str">
        <f>IF(B61="","",COUNT('Diário 3º PA'!$A$4:$A$4242)+ROW()-3)</f>
        <v/>
      </c>
      <c r="B61" s="510"/>
      <c r="C61" s="359"/>
      <c r="D61" s="392"/>
      <c r="E61" s="392"/>
      <c r="F61" s="395"/>
      <c r="G61" s="392"/>
      <c r="H61" s="362"/>
      <c r="I61" s="410"/>
      <c r="K61" s="363"/>
      <c r="L61" s="364"/>
      <c r="M61" s="364"/>
      <c r="N61" s="387"/>
      <c r="O61" s="315">
        <f t="shared" si="0"/>
        <v>0</v>
      </c>
      <c r="P61" s="70">
        <f t="shared" si="1"/>
        <v>0</v>
      </c>
      <c r="Q61" s="135" t="str">
        <f t="shared" si="2"/>
        <v/>
      </c>
    </row>
    <row r="62" spans="1:17" ht="23.1" customHeight="1" thickBot="1" x14ac:dyDescent="0.25">
      <c r="A62" s="518" t="str">
        <f>IF(B62="","",COUNT('Diário 3º PA'!$A$4:$A$4242)+ROW()-3)</f>
        <v/>
      </c>
      <c r="B62" s="510"/>
      <c r="C62" s="359"/>
      <c r="D62" s="392"/>
      <c r="E62" s="392"/>
      <c r="F62" s="395"/>
      <c r="G62" s="392"/>
      <c r="H62" s="362"/>
      <c r="I62" s="410"/>
      <c r="K62" s="363"/>
      <c r="L62" s="364"/>
      <c r="M62" s="364"/>
      <c r="N62" s="387"/>
      <c r="O62" s="315">
        <f t="shared" si="0"/>
        <v>0</v>
      </c>
      <c r="P62" s="70">
        <f t="shared" si="1"/>
        <v>0</v>
      </c>
      <c r="Q62" s="135" t="str">
        <f t="shared" si="2"/>
        <v/>
      </c>
    </row>
    <row r="63" spans="1:17" ht="23.1" customHeight="1" thickBot="1" x14ac:dyDescent="0.25">
      <c r="A63" s="518" t="str">
        <f>IF(B63="","",COUNT('Diário 3º PA'!$A$4:$A$4242)+ROW()-3)</f>
        <v/>
      </c>
      <c r="B63" s="510"/>
      <c r="C63" s="359"/>
      <c r="D63" s="392"/>
      <c r="E63" s="392"/>
      <c r="F63" s="395"/>
      <c r="G63" s="392"/>
      <c r="H63" s="362"/>
      <c r="I63" s="410"/>
      <c r="K63" s="363"/>
      <c r="L63" s="364"/>
      <c r="M63" s="364"/>
      <c r="N63" s="387"/>
      <c r="O63" s="315">
        <f t="shared" si="0"/>
        <v>0</v>
      </c>
      <c r="P63" s="70">
        <f t="shared" si="1"/>
        <v>0</v>
      </c>
      <c r="Q63" s="135" t="str">
        <f t="shared" si="2"/>
        <v/>
      </c>
    </row>
    <row r="64" spans="1:17" ht="23.1" customHeight="1" thickBot="1" x14ac:dyDescent="0.25">
      <c r="A64" s="518" t="str">
        <f>IF(B64="","",COUNT('Diário 3º PA'!$A$4:$A$4242)+ROW()-3)</f>
        <v/>
      </c>
      <c r="B64" s="510"/>
      <c r="C64" s="359"/>
      <c r="D64" s="392"/>
      <c r="E64" s="392"/>
      <c r="F64" s="395"/>
      <c r="G64" s="392"/>
      <c r="H64" s="362"/>
      <c r="I64" s="410"/>
      <c r="K64" s="363"/>
      <c r="L64" s="364"/>
      <c r="M64" s="364"/>
      <c r="N64" s="387"/>
      <c r="O64" s="315">
        <f t="shared" si="0"/>
        <v>0</v>
      </c>
      <c r="P64" s="70">
        <f t="shared" si="1"/>
        <v>0</v>
      </c>
      <c r="Q64" s="135" t="str">
        <f t="shared" si="2"/>
        <v/>
      </c>
    </row>
    <row r="65" spans="1:17" ht="23.1" customHeight="1" thickBot="1" x14ac:dyDescent="0.25">
      <c r="A65" s="518" t="str">
        <f>IF(B65="","",COUNT('Diário 3º PA'!$A$4:$A$4242)+ROW()-3)</f>
        <v/>
      </c>
      <c r="B65" s="510"/>
      <c r="C65" s="359"/>
      <c r="D65" s="392"/>
      <c r="E65" s="392"/>
      <c r="F65" s="395"/>
      <c r="G65" s="392"/>
      <c r="H65" s="362"/>
      <c r="I65" s="410"/>
      <c r="K65" s="363"/>
      <c r="L65" s="364"/>
      <c r="M65" s="364"/>
      <c r="N65" s="387"/>
      <c r="O65" s="315">
        <f t="shared" si="0"/>
        <v>0</v>
      </c>
      <c r="P65" s="70">
        <f t="shared" si="1"/>
        <v>0</v>
      </c>
      <c r="Q65" s="135" t="str">
        <f t="shared" si="2"/>
        <v/>
      </c>
    </row>
    <row r="66" spans="1:17" ht="23.1" customHeight="1" thickBot="1" x14ac:dyDescent="0.25">
      <c r="A66" s="518" t="str">
        <f>IF(B66="","",COUNT('Diário 3º PA'!$A$4:$A$4242)+ROW()-3)</f>
        <v/>
      </c>
      <c r="B66" s="510"/>
      <c r="C66" s="359"/>
      <c r="D66" s="392"/>
      <c r="E66" s="392"/>
      <c r="F66" s="395"/>
      <c r="G66" s="392"/>
      <c r="H66" s="362"/>
      <c r="I66" s="410"/>
      <c r="K66" s="363"/>
      <c r="L66" s="364"/>
      <c r="M66" s="364"/>
      <c r="N66" s="387"/>
      <c r="O66" s="315">
        <f t="shared" si="0"/>
        <v>0</v>
      </c>
      <c r="P66" s="70">
        <f t="shared" si="1"/>
        <v>0</v>
      </c>
      <c r="Q66" s="135" t="str">
        <f t="shared" si="2"/>
        <v/>
      </c>
    </row>
    <row r="67" spans="1:17" ht="23.1" customHeight="1" thickBot="1" x14ac:dyDescent="0.25">
      <c r="A67" s="518" t="str">
        <f>IF(B67="","",COUNT('Diário 3º PA'!$A$4:$A$4242)+ROW()-3)</f>
        <v/>
      </c>
      <c r="B67" s="510"/>
      <c r="C67" s="359"/>
      <c r="D67" s="392"/>
      <c r="E67" s="392"/>
      <c r="F67" s="395"/>
      <c r="G67" s="392"/>
      <c r="H67" s="362"/>
      <c r="I67" s="410"/>
      <c r="K67" s="363"/>
      <c r="L67" s="364"/>
      <c r="M67" s="364"/>
      <c r="N67" s="387"/>
      <c r="O67" s="315">
        <f t="shared" si="0"/>
        <v>0</v>
      </c>
      <c r="P67" s="70">
        <f t="shared" si="1"/>
        <v>0</v>
      </c>
      <c r="Q67" s="135" t="str">
        <f t="shared" si="2"/>
        <v/>
      </c>
    </row>
    <row r="68" spans="1:17" ht="23.1" customHeight="1" thickBot="1" x14ac:dyDescent="0.25">
      <c r="A68" s="518" t="str">
        <f>IF(B68="","",COUNT('Diário 3º PA'!$A$4:$A$4242)+ROW()-3)</f>
        <v/>
      </c>
      <c r="B68" s="510"/>
      <c r="C68" s="359"/>
      <c r="D68" s="392"/>
      <c r="E68" s="392"/>
      <c r="F68" s="395"/>
      <c r="G68" s="392"/>
      <c r="H68" s="362"/>
      <c r="I68" s="410"/>
      <c r="K68" s="363"/>
      <c r="L68" s="364"/>
      <c r="M68" s="364"/>
      <c r="N68" s="387"/>
      <c r="O68" s="315">
        <f t="shared" si="0"/>
        <v>0</v>
      </c>
      <c r="P68" s="70">
        <f t="shared" si="1"/>
        <v>0</v>
      </c>
      <c r="Q68" s="135" t="str">
        <f t="shared" si="2"/>
        <v/>
      </c>
    </row>
    <row r="69" spans="1:17" ht="23.1" customHeight="1" thickBot="1" x14ac:dyDescent="0.25">
      <c r="A69" s="518" t="str">
        <f>IF(B69="","",COUNT('Diário 3º PA'!$A$4:$A$4242)+ROW()-3)</f>
        <v/>
      </c>
      <c r="B69" s="510"/>
      <c r="C69" s="359"/>
      <c r="D69" s="392"/>
      <c r="E69" s="392"/>
      <c r="F69" s="395"/>
      <c r="G69" s="392"/>
      <c r="H69" s="362"/>
      <c r="I69" s="410"/>
      <c r="J69" s="364"/>
      <c r="K69" s="363"/>
      <c r="L69" s="364"/>
      <c r="M69" s="364"/>
      <c r="N69" s="387"/>
      <c r="O69" s="315">
        <f t="shared" ref="O69:O132" si="3">IF(B69=0,0,IF(YEAR(B69)=$P$1,MONTH(B69)-$O$1+1,(YEAR(B69)-$P$1)*12-$O$1+1+MONTH(B69)))</f>
        <v>0</v>
      </c>
      <c r="P69" s="70">
        <f t="shared" ref="P69:P132" si="4">IF(C69=0,0,IF(YEAR(C69)=$P$1,MONTH(C69)-$O$1+1,(YEAR(C69)-$P$1)*12-$O$1+1+MONTH(C69)))</f>
        <v>0</v>
      </c>
      <c r="Q69" s="135" t="str">
        <f t="shared" ref="Q69:Q132" si="5">SUBSTITUTE(D69," ","_")</f>
        <v/>
      </c>
    </row>
    <row r="70" spans="1:17" ht="23.1" customHeight="1" thickBot="1" x14ac:dyDescent="0.25">
      <c r="A70" s="518" t="str">
        <f>IF(B70="","",COUNT('Diário 3º PA'!$A$4:$A$4242)+ROW()-3)</f>
        <v/>
      </c>
      <c r="B70" s="510"/>
      <c r="C70" s="359"/>
      <c r="D70" s="392"/>
      <c r="E70" s="392"/>
      <c r="F70" s="395"/>
      <c r="G70" s="392"/>
      <c r="H70" s="362"/>
      <c r="I70" s="410"/>
      <c r="J70" s="364"/>
      <c r="K70" s="363"/>
      <c r="L70" s="364"/>
      <c r="M70" s="364"/>
      <c r="N70" s="387"/>
      <c r="O70" s="315">
        <f t="shared" si="3"/>
        <v>0</v>
      </c>
      <c r="P70" s="70">
        <f t="shared" si="4"/>
        <v>0</v>
      </c>
      <c r="Q70" s="135" t="str">
        <f t="shared" si="5"/>
        <v/>
      </c>
    </row>
    <row r="71" spans="1:17" ht="23.1" customHeight="1" thickBot="1" x14ac:dyDescent="0.25">
      <c r="A71" s="518" t="str">
        <f>IF(B71="","",COUNT('Diário 3º PA'!$A$4:$A$4242)+ROW()-3)</f>
        <v/>
      </c>
      <c r="B71" s="510"/>
      <c r="C71" s="359"/>
      <c r="D71" s="392"/>
      <c r="E71" s="392"/>
      <c r="F71" s="395"/>
      <c r="G71" s="392"/>
      <c r="H71" s="362"/>
      <c r="I71" s="410"/>
      <c r="J71" s="364"/>
      <c r="K71" s="363"/>
      <c r="L71" s="364"/>
      <c r="M71" s="364"/>
      <c r="N71" s="387"/>
      <c r="O71" s="315">
        <f t="shared" si="3"/>
        <v>0</v>
      </c>
      <c r="P71" s="70">
        <f t="shared" si="4"/>
        <v>0</v>
      </c>
      <c r="Q71" s="135" t="str">
        <f t="shared" si="5"/>
        <v/>
      </c>
    </row>
    <row r="72" spans="1:17" ht="23.1" customHeight="1" thickBot="1" x14ac:dyDescent="0.25">
      <c r="A72" s="518" t="str">
        <f>IF(B72="","",COUNT('Diário 3º PA'!$A$4:$A$4242)+ROW()-3)</f>
        <v/>
      </c>
      <c r="B72" s="510"/>
      <c r="C72" s="359"/>
      <c r="D72" s="392"/>
      <c r="E72" s="392"/>
      <c r="F72" s="395"/>
      <c r="G72" s="392"/>
      <c r="H72" s="362"/>
      <c r="I72" s="410"/>
      <c r="J72" s="364"/>
      <c r="K72" s="363"/>
      <c r="L72" s="364"/>
      <c r="M72" s="364"/>
      <c r="N72" s="387"/>
      <c r="O72" s="315">
        <f t="shared" si="3"/>
        <v>0</v>
      </c>
      <c r="P72" s="70">
        <f t="shared" si="4"/>
        <v>0</v>
      </c>
      <c r="Q72" s="135" t="str">
        <f t="shared" si="5"/>
        <v/>
      </c>
    </row>
    <row r="73" spans="1:17" ht="23.1" customHeight="1" thickBot="1" x14ac:dyDescent="0.25">
      <c r="A73" s="518" t="str">
        <f>IF(B73="","",COUNT('Diário 3º PA'!$A$4:$A$4242)+ROW()-3)</f>
        <v/>
      </c>
      <c r="B73" s="510"/>
      <c r="C73" s="359"/>
      <c r="D73" s="392"/>
      <c r="E73" s="392"/>
      <c r="F73" s="395"/>
      <c r="G73" s="392"/>
      <c r="H73" s="362"/>
      <c r="I73" s="410"/>
      <c r="J73" s="364"/>
      <c r="K73" s="363"/>
      <c r="L73" s="364"/>
      <c r="M73" s="364"/>
      <c r="N73" s="387"/>
      <c r="O73" s="315">
        <f t="shared" si="3"/>
        <v>0</v>
      </c>
      <c r="P73" s="70">
        <f t="shared" si="4"/>
        <v>0</v>
      </c>
      <c r="Q73" s="135" t="str">
        <f t="shared" si="5"/>
        <v/>
      </c>
    </row>
    <row r="74" spans="1:17" ht="23.1" customHeight="1" thickBot="1" x14ac:dyDescent="0.25">
      <c r="A74" s="518" t="str">
        <f>IF(B74="","",COUNT('Diário 3º PA'!$A$4:$A$4242)+ROW()-3)</f>
        <v/>
      </c>
      <c r="B74" s="510"/>
      <c r="C74" s="359"/>
      <c r="D74" s="392"/>
      <c r="E74" s="392"/>
      <c r="F74" s="395"/>
      <c r="G74" s="392"/>
      <c r="H74" s="362"/>
      <c r="I74" s="410"/>
      <c r="J74" s="364"/>
      <c r="K74" s="363"/>
      <c r="L74" s="364"/>
      <c r="M74" s="364"/>
      <c r="N74" s="387"/>
      <c r="O74" s="315">
        <f t="shared" si="3"/>
        <v>0</v>
      </c>
      <c r="P74" s="70">
        <f t="shared" si="4"/>
        <v>0</v>
      </c>
      <c r="Q74" s="135" t="str">
        <f t="shared" si="5"/>
        <v/>
      </c>
    </row>
    <row r="75" spans="1:17" ht="23.1" customHeight="1" thickBot="1" x14ac:dyDescent="0.25">
      <c r="A75" s="518" t="str">
        <f>IF(B75="","",COUNT('Diário 3º PA'!$A$4:$A$4242)+ROW()-3)</f>
        <v/>
      </c>
      <c r="B75" s="510"/>
      <c r="C75" s="359"/>
      <c r="D75" s="392"/>
      <c r="E75" s="392"/>
      <c r="F75" s="395"/>
      <c r="G75" s="392"/>
      <c r="H75" s="362"/>
      <c r="I75" s="410"/>
      <c r="K75" s="363"/>
      <c r="L75" s="364"/>
      <c r="M75" s="364"/>
      <c r="N75" s="387"/>
      <c r="O75" s="315">
        <f t="shared" si="3"/>
        <v>0</v>
      </c>
      <c r="P75" s="70">
        <f t="shared" si="4"/>
        <v>0</v>
      </c>
      <c r="Q75" s="135" t="str">
        <f t="shared" si="5"/>
        <v/>
      </c>
    </row>
    <row r="76" spans="1:17" ht="23.1" customHeight="1" thickBot="1" x14ac:dyDescent="0.25">
      <c r="A76" s="518" t="str">
        <f>IF(B76="","",COUNT('Diário 3º PA'!$A$4:$A$4242)+ROW()-3)</f>
        <v/>
      </c>
      <c r="B76" s="510"/>
      <c r="C76" s="359"/>
      <c r="D76" s="392"/>
      <c r="E76" s="392"/>
      <c r="F76" s="395"/>
      <c r="G76" s="392"/>
      <c r="H76" s="362"/>
      <c r="I76" s="410"/>
      <c r="K76" s="363"/>
      <c r="L76" s="364"/>
      <c r="M76" s="364"/>
      <c r="N76" s="387"/>
      <c r="O76" s="315">
        <f t="shared" si="3"/>
        <v>0</v>
      </c>
      <c r="P76" s="70">
        <f t="shared" si="4"/>
        <v>0</v>
      </c>
      <c r="Q76" s="135" t="str">
        <f t="shared" si="5"/>
        <v/>
      </c>
    </row>
    <row r="77" spans="1:17" ht="23.1" customHeight="1" thickBot="1" x14ac:dyDescent="0.25">
      <c r="A77" s="518" t="str">
        <f>IF(B77="","",COUNT('Diário 3º PA'!$A$4:$A$4242)+ROW()-3)</f>
        <v/>
      </c>
      <c r="B77" s="510"/>
      <c r="C77" s="359"/>
      <c r="D77" s="392"/>
      <c r="E77" s="392"/>
      <c r="F77" s="395"/>
      <c r="G77" s="392"/>
      <c r="H77" s="362"/>
      <c r="I77" s="410"/>
      <c r="K77" s="363"/>
      <c r="L77" s="364"/>
      <c r="M77" s="364"/>
      <c r="N77" s="387"/>
      <c r="O77" s="315">
        <f t="shared" si="3"/>
        <v>0</v>
      </c>
      <c r="P77" s="70">
        <f t="shared" si="4"/>
        <v>0</v>
      </c>
      <c r="Q77" s="135" t="str">
        <f t="shared" si="5"/>
        <v/>
      </c>
    </row>
    <row r="78" spans="1:17" ht="23.1" customHeight="1" thickBot="1" x14ac:dyDescent="0.25">
      <c r="A78" s="518" t="str">
        <f>IF(B78="","",COUNT('Diário 3º PA'!$A$4:$A$4242)+ROW()-3)</f>
        <v/>
      </c>
      <c r="B78" s="510"/>
      <c r="C78" s="359"/>
      <c r="D78" s="392"/>
      <c r="E78" s="392"/>
      <c r="F78" s="395"/>
      <c r="G78" s="392"/>
      <c r="H78" s="362"/>
      <c r="I78" s="410"/>
      <c r="K78" s="363"/>
      <c r="L78" s="364"/>
      <c r="M78" s="364"/>
      <c r="N78" s="387"/>
      <c r="O78" s="315">
        <f t="shared" si="3"/>
        <v>0</v>
      </c>
      <c r="P78" s="70">
        <f t="shared" si="4"/>
        <v>0</v>
      </c>
      <c r="Q78" s="135" t="str">
        <f t="shared" si="5"/>
        <v/>
      </c>
    </row>
    <row r="79" spans="1:17" ht="23.1" customHeight="1" thickBot="1" x14ac:dyDescent="0.25">
      <c r="A79" s="518" t="str">
        <f>IF(B79="","",COUNT('Diário 3º PA'!$A$4:$A$4242)+ROW()-3)</f>
        <v/>
      </c>
      <c r="B79" s="510"/>
      <c r="C79" s="359"/>
      <c r="D79" s="392"/>
      <c r="E79" s="392"/>
      <c r="F79" s="395"/>
      <c r="G79" s="392"/>
      <c r="H79" s="362"/>
      <c r="I79" s="410"/>
      <c r="K79" s="363"/>
      <c r="L79" s="364"/>
      <c r="M79" s="364"/>
      <c r="N79" s="387"/>
      <c r="O79" s="315">
        <f t="shared" si="3"/>
        <v>0</v>
      </c>
      <c r="P79" s="70">
        <f t="shared" si="4"/>
        <v>0</v>
      </c>
      <c r="Q79" s="135" t="str">
        <f t="shared" si="5"/>
        <v/>
      </c>
    </row>
    <row r="80" spans="1:17" ht="23.1" customHeight="1" thickBot="1" x14ac:dyDescent="0.25">
      <c r="A80" s="518" t="str">
        <f>IF(B80="","",COUNT('Diário 3º PA'!$A$4:$A$4242)+ROW()-3)</f>
        <v/>
      </c>
      <c r="B80" s="510"/>
      <c r="C80" s="359"/>
      <c r="D80" s="392"/>
      <c r="E80" s="392"/>
      <c r="F80" s="395"/>
      <c r="G80" s="392"/>
      <c r="H80" s="362"/>
      <c r="I80" s="410"/>
      <c r="K80" s="363"/>
      <c r="L80" s="364"/>
      <c r="M80" s="364"/>
      <c r="N80" s="387"/>
      <c r="O80" s="315">
        <f t="shared" si="3"/>
        <v>0</v>
      </c>
      <c r="P80" s="70">
        <f t="shared" si="4"/>
        <v>0</v>
      </c>
      <c r="Q80" s="135" t="str">
        <f t="shared" si="5"/>
        <v/>
      </c>
    </row>
    <row r="81" spans="1:17" ht="23.1" customHeight="1" thickBot="1" x14ac:dyDescent="0.25">
      <c r="A81" s="518" t="str">
        <f>IF(B81="","",COUNT('Diário 3º PA'!$A$4:$A$4242)+ROW()-3)</f>
        <v/>
      </c>
      <c r="B81" s="510"/>
      <c r="C81" s="359"/>
      <c r="D81" s="392"/>
      <c r="E81" s="392"/>
      <c r="F81" s="395"/>
      <c r="G81" s="392"/>
      <c r="H81" s="362"/>
      <c r="I81" s="410"/>
      <c r="J81" s="364"/>
      <c r="K81" s="364"/>
      <c r="L81" s="364"/>
      <c r="M81" s="364"/>
      <c r="N81" s="387"/>
      <c r="O81" s="315">
        <f t="shared" si="3"/>
        <v>0</v>
      </c>
      <c r="P81" s="70">
        <f t="shared" si="4"/>
        <v>0</v>
      </c>
      <c r="Q81" s="135" t="str">
        <f t="shared" si="5"/>
        <v/>
      </c>
    </row>
    <row r="82" spans="1:17" ht="23.1" customHeight="1" thickBot="1" x14ac:dyDescent="0.25">
      <c r="A82" s="518" t="str">
        <f>IF(B82="","",COUNT('Diário 3º PA'!$A$4:$A$4242)+ROW()-3)</f>
        <v/>
      </c>
      <c r="B82" s="510"/>
      <c r="C82" s="359"/>
      <c r="D82" s="392"/>
      <c r="E82" s="392"/>
      <c r="F82" s="395"/>
      <c r="G82" s="392"/>
      <c r="H82" s="362"/>
      <c r="I82" s="410"/>
      <c r="J82" s="364"/>
      <c r="K82" s="364"/>
      <c r="L82" s="364"/>
      <c r="M82" s="364"/>
      <c r="N82" s="387"/>
      <c r="O82" s="315">
        <f t="shared" si="3"/>
        <v>0</v>
      </c>
      <c r="P82" s="70">
        <f t="shared" si="4"/>
        <v>0</v>
      </c>
      <c r="Q82" s="135" t="str">
        <f t="shared" si="5"/>
        <v/>
      </c>
    </row>
    <row r="83" spans="1:17" ht="23.1" customHeight="1" thickBot="1" x14ac:dyDescent="0.25">
      <c r="A83" s="518" t="str">
        <f>IF(B83="","",COUNT('Diário 3º PA'!$A$4:$A$4242)+ROW()-3)</f>
        <v/>
      </c>
      <c r="B83" s="510"/>
      <c r="C83" s="359"/>
      <c r="D83" s="392"/>
      <c r="E83" s="392"/>
      <c r="F83" s="395"/>
      <c r="G83" s="392"/>
      <c r="H83" s="362"/>
      <c r="I83" s="410"/>
      <c r="J83" s="364"/>
      <c r="K83" s="363"/>
      <c r="L83" s="364"/>
      <c r="M83" s="364"/>
      <c r="N83" s="387"/>
      <c r="O83" s="315">
        <f t="shared" si="3"/>
        <v>0</v>
      </c>
      <c r="P83" s="70">
        <f t="shared" si="4"/>
        <v>0</v>
      </c>
      <c r="Q83" s="135" t="str">
        <f t="shared" si="5"/>
        <v/>
      </c>
    </row>
    <row r="84" spans="1:17" ht="23.1" customHeight="1" thickBot="1" x14ac:dyDescent="0.25">
      <c r="A84" s="518" t="str">
        <f>IF(B84="","",COUNT('Diário 3º PA'!$A$4:$A$4242)+ROW()-3)</f>
        <v/>
      </c>
      <c r="B84" s="510"/>
      <c r="C84" s="359"/>
      <c r="D84" s="392"/>
      <c r="E84" s="392"/>
      <c r="F84" s="395"/>
      <c r="G84" s="392"/>
      <c r="H84" s="362"/>
      <c r="I84" s="410"/>
      <c r="J84" s="364"/>
      <c r="K84" s="363"/>
      <c r="L84" s="364"/>
      <c r="M84" s="364"/>
      <c r="N84" s="387"/>
      <c r="O84" s="315">
        <f t="shared" si="3"/>
        <v>0</v>
      </c>
      <c r="P84" s="70">
        <f t="shared" si="4"/>
        <v>0</v>
      </c>
      <c r="Q84" s="135" t="str">
        <f t="shared" si="5"/>
        <v/>
      </c>
    </row>
    <row r="85" spans="1:17" ht="23.1" customHeight="1" thickBot="1" x14ac:dyDescent="0.25">
      <c r="A85" s="518" t="str">
        <f>IF(B85="","",COUNT('Diário 3º PA'!$A$4:$A$4242)+ROW()-3)</f>
        <v/>
      </c>
      <c r="B85" s="510"/>
      <c r="C85" s="359"/>
      <c r="D85" s="392"/>
      <c r="E85" s="392"/>
      <c r="F85" s="395"/>
      <c r="G85" s="392"/>
      <c r="H85" s="362"/>
      <c r="I85" s="410"/>
      <c r="J85" s="364"/>
      <c r="K85" s="363"/>
      <c r="L85" s="364"/>
      <c r="M85" s="364"/>
      <c r="N85" s="387"/>
      <c r="O85" s="315">
        <f t="shared" si="3"/>
        <v>0</v>
      </c>
      <c r="P85" s="70">
        <f t="shared" si="4"/>
        <v>0</v>
      </c>
      <c r="Q85" s="135" t="str">
        <f t="shared" si="5"/>
        <v/>
      </c>
    </row>
    <row r="86" spans="1:17" ht="23.1" customHeight="1" thickBot="1" x14ac:dyDescent="0.25">
      <c r="A86" s="518" t="str">
        <f>IF(B86="","",COUNT('Diário 3º PA'!$A$4:$A$4242)+ROW()-3)</f>
        <v/>
      </c>
      <c r="B86" s="510"/>
      <c r="C86" s="359"/>
      <c r="D86" s="392"/>
      <c r="E86" s="392"/>
      <c r="F86" s="395"/>
      <c r="G86" s="392"/>
      <c r="H86" s="362"/>
      <c r="I86" s="410"/>
      <c r="J86" s="364"/>
      <c r="K86" s="363"/>
      <c r="L86" s="364"/>
      <c r="M86" s="364"/>
      <c r="N86" s="387"/>
      <c r="O86" s="315">
        <f t="shared" si="3"/>
        <v>0</v>
      </c>
      <c r="P86" s="70">
        <f t="shared" si="4"/>
        <v>0</v>
      </c>
      <c r="Q86" s="135" t="str">
        <f t="shared" si="5"/>
        <v/>
      </c>
    </row>
    <row r="87" spans="1:17" ht="23.1" customHeight="1" thickBot="1" x14ac:dyDescent="0.25">
      <c r="A87" s="518" t="str">
        <f>IF(B87="","",COUNT('Diário 3º PA'!$A$4:$A$4242)+ROW()-3)</f>
        <v/>
      </c>
      <c r="B87" s="510"/>
      <c r="C87" s="359"/>
      <c r="D87" s="392"/>
      <c r="E87" s="392"/>
      <c r="F87" s="395"/>
      <c r="G87" s="392"/>
      <c r="H87" s="362"/>
      <c r="I87" s="410"/>
      <c r="J87" s="364"/>
      <c r="K87" s="363"/>
      <c r="L87" s="364"/>
      <c r="M87" s="364"/>
      <c r="N87" s="387"/>
      <c r="O87" s="315">
        <f t="shared" si="3"/>
        <v>0</v>
      </c>
      <c r="P87" s="70">
        <f t="shared" si="4"/>
        <v>0</v>
      </c>
      <c r="Q87" s="135" t="str">
        <f t="shared" si="5"/>
        <v/>
      </c>
    </row>
    <row r="88" spans="1:17" ht="23.1" customHeight="1" thickBot="1" x14ac:dyDescent="0.25">
      <c r="A88" s="518" t="str">
        <f>IF(B88="","",COUNT('Diário 3º PA'!$A$4:$A$4242)+ROW()-3)</f>
        <v/>
      </c>
      <c r="B88" s="510"/>
      <c r="C88" s="359"/>
      <c r="D88" s="392"/>
      <c r="E88" s="392"/>
      <c r="F88" s="395"/>
      <c r="G88" s="392"/>
      <c r="H88" s="362"/>
      <c r="I88" s="410"/>
      <c r="J88" s="364"/>
      <c r="K88" s="363"/>
      <c r="L88" s="364"/>
      <c r="M88" s="364"/>
      <c r="N88" s="387"/>
      <c r="O88" s="315">
        <f t="shared" si="3"/>
        <v>0</v>
      </c>
      <c r="P88" s="70">
        <f t="shared" si="4"/>
        <v>0</v>
      </c>
      <c r="Q88" s="135" t="str">
        <f t="shared" si="5"/>
        <v/>
      </c>
    </row>
    <row r="89" spans="1:17" ht="23.1" customHeight="1" thickBot="1" x14ac:dyDescent="0.25">
      <c r="A89" s="518" t="str">
        <f>IF(B89="","",COUNT('Diário 3º PA'!$A$4:$A$4242)+ROW()-3)</f>
        <v/>
      </c>
      <c r="B89" s="510"/>
      <c r="C89" s="359"/>
      <c r="D89" s="392"/>
      <c r="E89" s="392"/>
      <c r="F89" s="395"/>
      <c r="G89" s="392"/>
      <c r="H89" s="362"/>
      <c r="I89" s="410"/>
      <c r="J89" s="364"/>
      <c r="K89" s="363"/>
      <c r="L89" s="364"/>
      <c r="M89" s="364"/>
      <c r="N89" s="387"/>
      <c r="O89" s="315">
        <f t="shared" si="3"/>
        <v>0</v>
      </c>
      <c r="P89" s="70">
        <f t="shared" si="4"/>
        <v>0</v>
      </c>
      <c r="Q89" s="135" t="str">
        <f t="shared" si="5"/>
        <v/>
      </c>
    </row>
    <row r="90" spans="1:17" ht="23.1" customHeight="1" thickBot="1" x14ac:dyDescent="0.25">
      <c r="A90" s="518" t="str">
        <f>IF(B90="","",COUNT('Diário 3º PA'!$A$4:$A$4242)+ROW()-3)</f>
        <v/>
      </c>
      <c r="B90" s="510"/>
      <c r="C90" s="359"/>
      <c r="D90" s="392"/>
      <c r="E90" s="392"/>
      <c r="F90" s="395"/>
      <c r="G90" s="392"/>
      <c r="H90" s="362"/>
      <c r="I90" s="410"/>
      <c r="J90" s="364"/>
      <c r="K90" s="363"/>
      <c r="L90" s="364"/>
      <c r="M90" s="364"/>
      <c r="N90" s="387"/>
      <c r="O90" s="315">
        <f t="shared" si="3"/>
        <v>0</v>
      </c>
      <c r="P90" s="70">
        <f t="shared" si="4"/>
        <v>0</v>
      </c>
      <c r="Q90" s="135" t="str">
        <f t="shared" si="5"/>
        <v/>
      </c>
    </row>
    <row r="91" spans="1:17" ht="23.1" customHeight="1" thickBot="1" x14ac:dyDescent="0.25">
      <c r="A91" s="518" t="str">
        <f>IF(B91="","",COUNT('Diário 3º PA'!$A$4:$A$4242)+ROW()-3)</f>
        <v/>
      </c>
      <c r="B91" s="510"/>
      <c r="C91" s="359"/>
      <c r="D91" s="392"/>
      <c r="E91" s="392"/>
      <c r="F91" s="395"/>
      <c r="G91" s="392"/>
      <c r="H91" s="362"/>
      <c r="I91" s="410"/>
      <c r="J91" s="364"/>
      <c r="K91" s="363"/>
      <c r="L91" s="364"/>
      <c r="M91" s="364"/>
      <c r="N91" s="387"/>
      <c r="O91" s="315">
        <f t="shared" si="3"/>
        <v>0</v>
      </c>
      <c r="P91" s="70">
        <f t="shared" si="4"/>
        <v>0</v>
      </c>
      <c r="Q91" s="135" t="str">
        <f t="shared" si="5"/>
        <v/>
      </c>
    </row>
    <row r="92" spans="1:17" ht="23.1" customHeight="1" thickBot="1" x14ac:dyDescent="0.25">
      <c r="A92" s="518" t="str">
        <f>IF(B92="","",COUNT('Diário 3º PA'!$A$4:$A$4242)+ROW()-3)</f>
        <v/>
      </c>
      <c r="B92" s="510"/>
      <c r="C92" s="359"/>
      <c r="D92" s="392"/>
      <c r="E92" s="392"/>
      <c r="F92" s="395"/>
      <c r="G92" s="392"/>
      <c r="H92" s="362"/>
      <c r="I92" s="410"/>
      <c r="J92" s="364"/>
      <c r="K92" s="363"/>
      <c r="L92" s="364"/>
      <c r="M92" s="364"/>
      <c r="N92" s="387"/>
      <c r="O92" s="315">
        <f t="shared" si="3"/>
        <v>0</v>
      </c>
      <c r="P92" s="70">
        <f t="shared" si="4"/>
        <v>0</v>
      </c>
      <c r="Q92" s="135" t="str">
        <f t="shared" si="5"/>
        <v/>
      </c>
    </row>
    <row r="93" spans="1:17" ht="23.1" customHeight="1" thickBot="1" x14ac:dyDescent="0.25">
      <c r="A93" s="518" t="str">
        <f>IF(B93="","",COUNT('Diário 3º PA'!$A$4:$A$4242)+ROW()-3)</f>
        <v/>
      </c>
      <c r="B93" s="510"/>
      <c r="C93" s="359"/>
      <c r="D93" s="392"/>
      <c r="E93" s="392"/>
      <c r="F93" s="395"/>
      <c r="G93" s="392"/>
      <c r="H93" s="362"/>
      <c r="I93" s="410"/>
      <c r="J93" s="364"/>
      <c r="K93" s="363"/>
      <c r="L93" s="364"/>
      <c r="M93" s="364"/>
      <c r="N93" s="387"/>
      <c r="O93" s="315">
        <f t="shared" si="3"/>
        <v>0</v>
      </c>
      <c r="P93" s="70">
        <f t="shared" si="4"/>
        <v>0</v>
      </c>
      <c r="Q93" s="135" t="str">
        <f t="shared" si="5"/>
        <v/>
      </c>
    </row>
    <row r="94" spans="1:17" ht="23.1" customHeight="1" thickBot="1" x14ac:dyDescent="0.25">
      <c r="A94" s="518" t="str">
        <f>IF(B94="","",COUNT('Diário 3º PA'!$A$4:$A$4242)+ROW()-3)</f>
        <v/>
      </c>
      <c r="B94" s="510"/>
      <c r="C94" s="359"/>
      <c r="D94" s="392"/>
      <c r="E94" s="392"/>
      <c r="F94" s="395"/>
      <c r="G94" s="392"/>
      <c r="H94" s="362"/>
      <c r="I94" s="410"/>
      <c r="J94" s="364"/>
      <c r="K94" s="363"/>
      <c r="L94" s="364"/>
      <c r="M94" s="364"/>
      <c r="N94" s="387"/>
      <c r="O94" s="315">
        <f t="shared" si="3"/>
        <v>0</v>
      </c>
      <c r="P94" s="70">
        <f t="shared" si="4"/>
        <v>0</v>
      </c>
      <c r="Q94" s="135" t="str">
        <f t="shared" si="5"/>
        <v/>
      </c>
    </row>
    <row r="95" spans="1:17" ht="23.1" customHeight="1" thickBot="1" x14ac:dyDescent="0.25">
      <c r="A95" s="518" t="str">
        <f>IF(B95="","",COUNT('Diário 3º PA'!$A$4:$A$4242)+ROW()-3)</f>
        <v/>
      </c>
      <c r="B95" s="510"/>
      <c r="C95" s="359"/>
      <c r="D95" s="392"/>
      <c r="E95" s="392"/>
      <c r="F95" s="395"/>
      <c r="G95" s="392"/>
      <c r="H95" s="362"/>
      <c r="I95" s="410"/>
      <c r="J95" s="364"/>
      <c r="K95" s="363"/>
      <c r="L95" s="364"/>
      <c r="M95" s="364"/>
      <c r="N95" s="387"/>
      <c r="O95" s="315">
        <f t="shared" si="3"/>
        <v>0</v>
      </c>
      <c r="P95" s="70">
        <f t="shared" si="4"/>
        <v>0</v>
      </c>
      <c r="Q95" s="135" t="str">
        <f t="shared" si="5"/>
        <v/>
      </c>
    </row>
    <row r="96" spans="1:17" ht="23.1" customHeight="1" thickBot="1" x14ac:dyDescent="0.25">
      <c r="A96" s="518" t="str">
        <f>IF(B96="","",COUNT('Diário 3º PA'!$A$4:$A$4242)+ROW()-3)</f>
        <v/>
      </c>
      <c r="B96" s="510"/>
      <c r="C96" s="359"/>
      <c r="D96" s="392"/>
      <c r="E96" s="392"/>
      <c r="F96" s="395"/>
      <c r="G96" s="392"/>
      <c r="H96" s="362"/>
      <c r="I96" s="410"/>
      <c r="J96" s="364"/>
      <c r="K96" s="363"/>
      <c r="L96" s="364"/>
      <c r="M96" s="364"/>
      <c r="N96" s="387"/>
      <c r="O96" s="315">
        <f t="shared" si="3"/>
        <v>0</v>
      </c>
      <c r="P96" s="70">
        <f t="shared" si="4"/>
        <v>0</v>
      </c>
      <c r="Q96" s="135" t="str">
        <f t="shared" si="5"/>
        <v/>
      </c>
    </row>
    <row r="97" spans="1:17" ht="23.1" customHeight="1" thickBot="1" x14ac:dyDescent="0.25">
      <c r="A97" s="518" t="str">
        <f>IF(B97="","",COUNT('Diário 3º PA'!$A$4:$A$4242)+ROW()-3)</f>
        <v/>
      </c>
      <c r="B97" s="510"/>
      <c r="C97" s="359"/>
      <c r="D97" s="392"/>
      <c r="E97" s="392"/>
      <c r="F97" s="395"/>
      <c r="G97" s="392"/>
      <c r="H97" s="362"/>
      <c r="I97" s="410"/>
      <c r="J97" s="364"/>
      <c r="K97" s="363"/>
      <c r="L97" s="364"/>
      <c r="M97" s="364"/>
      <c r="N97" s="387"/>
      <c r="O97" s="315">
        <f t="shared" si="3"/>
        <v>0</v>
      </c>
      <c r="P97" s="70">
        <f t="shared" si="4"/>
        <v>0</v>
      </c>
      <c r="Q97" s="135" t="str">
        <f t="shared" si="5"/>
        <v/>
      </c>
    </row>
    <row r="98" spans="1:17" ht="23.1" customHeight="1" thickBot="1" x14ac:dyDescent="0.25">
      <c r="A98" s="518" t="str">
        <f>IF(B98="","",COUNT('Diário 3º PA'!$A$4:$A$4242)+ROW()-3)</f>
        <v/>
      </c>
      <c r="B98" s="510"/>
      <c r="C98" s="359"/>
      <c r="D98" s="392"/>
      <c r="E98" s="392"/>
      <c r="F98" s="395"/>
      <c r="G98" s="392"/>
      <c r="H98" s="362"/>
      <c r="I98" s="410"/>
      <c r="J98" s="364"/>
      <c r="K98" s="363"/>
      <c r="L98" s="364"/>
      <c r="M98" s="364"/>
      <c r="N98" s="387"/>
      <c r="O98" s="315">
        <f t="shared" si="3"/>
        <v>0</v>
      </c>
      <c r="P98" s="70">
        <f t="shared" si="4"/>
        <v>0</v>
      </c>
      <c r="Q98" s="135" t="str">
        <f t="shared" si="5"/>
        <v/>
      </c>
    </row>
    <row r="99" spans="1:17" ht="23.1" customHeight="1" thickBot="1" x14ac:dyDescent="0.25">
      <c r="A99" s="518" t="str">
        <f>IF(B99="","",COUNT('Diário 3º PA'!$A$4:$A$4242)+ROW()-3)</f>
        <v/>
      </c>
      <c r="B99" s="510"/>
      <c r="C99" s="359"/>
      <c r="D99" s="392"/>
      <c r="E99" s="392"/>
      <c r="F99" s="395"/>
      <c r="G99" s="392"/>
      <c r="H99" s="362"/>
      <c r="I99" s="410"/>
      <c r="J99" s="364"/>
      <c r="K99" s="363"/>
      <c r="L99" s="364"/>
      <c r="M99" s="364"/>
      <c r="N99" s="387"/>
      <c r="O99" s="315">
        <f t="shared" si="3"/>
        <v>0</v>
      </c>
      <c r="P99" s="70">
        <f t="shared" si="4"/>
        <v>0</v>
      </c>
      <c r="Q99" s="135" t="str">
        <f t="shared" si="5"/>
        <v/>
      </c>
    </row>
    <row r="100" spans="1:17" ht="23.1" customHeight="1" thickBot="1" x14ac:dyDescent="0.25">
      <c r="A100" s="518" t="str">
        <f>IF(B100="","",COUNT('Diário 3º PA'!$A$4:$A$4242)+ROW()-3)</f>
        <v/>
      </c>
      <c r="B100" s="510"/>
      <c r="C100" s="359"/>
      <c r="D100" s="392"/>
      <c r="E100" s="392"/>
      <c r="F100" s="395"/>
      <c r="G100" s="392"/>
      <c r="H100" s="362"/>
      <c r="I100" s="410"/>
      <c r="J100" s="364"/>
      <c r="K100" s="363"/>
      <c r="L100" s="364"/>
      <c r="M100" s="364"/>
      <c r="N100" s="387"/>
      <c r="O100" s="315">
        <f t="shared" si="3"/>
        <v>0</v>
      </c>
      <c r="P100" s="70">
        <f t="shared" si="4"/>
        <v>0</v>
      </c>
      <c r="Q100" s="135" t="str">
        <f t="shared" si="5"/>
        <v/>
      </c>
    </row>
    <row r="101" spans="1:17" ht="23.1" customHeight="1" thickBot="1" x14ac:dyDescent="0.25">
      <c r="A101" s="518" t="str">
        <f>IF(B101="","",COUNT('Diário 3º PA'!$A$4:$A$4242)+ROW()-3)</f>
        <v/>
      </c>
      <c r="B101" s="510"/>
      <c r="C101" s="359"/>
      <c r="D101" s="392"/>
      <c r="E101" s="392"/>
      <c r="F101" s="395"/>
      <c r="G101" s="392"/>
      <c r="H101" s="362"/>
      <c r="I101" s="410"/>
      <c r="J101" s="364"/>
      <c r="K101" s="363"/>
      <c r="L101" s="364"/>
      <c r="M101" s="364"/>
      <c r="N101" s="387"/>
      <c r="O101" s="315">
        <f t="shared" si="3"/>
        <v>0</v>
      </c>
      <c r="P101" s="70">
        <f t="shared" si="4"/>
        <v>0</v>
      </c>
      <c r="Q101" s="135" t="str">
        <f t="shared" si="5"/>
        <v/>
      </c>
    </row>
    <row r="102" spans="1:17" ht="23.1" customHeight="1" thickBot="1" x14ac:dyDescent="0.25">
      <c r="A102" s="518" t="str">
        <f>IF(B102="","",COUNT('Diário 3º PA'!$A$4:$A$4242)+ROW()-3)</f>
        <v/>
      </c>
      <c r="B102" s="510"/>
      <c r="C102" s="359"/>
      <c r="D102" s="392"/>
      <c r="E102" s="392"/>
      <c r="F102" s="395"/>
      <c r="G102" s="392"/>
      <c r="H102" s="362"/>
      <c r="I102" s="410"/>
      <c r="J102" s="364"/>
      <c r="K102" s="363"/>
      <c r="L102" s="364"/>
      <c r="M102" s="364"/>
      <c r="N102" s="387"/>
      <c r="O102" s="315">
        <f t="shared" si="3"/>
        <v>0</v>
      </c>
      <c r="P102" s="70">
        <f t="shared" si="4"/>
        <v>0</v>
      </c>
      <c r="Q102" s="135" t="str">
        <f t="shared" si="5"/>
        <v/>
      </c>
    </row>
    <row r="103" spans="1:17" ht="23.1" customHeight="1" thickBot="1" x14ac:dyDescent="0.25">
      <c r="A103" s="518" t="str">
        <f>IF(B103="","",COUNT('Diário 3º PA'!$A$4:$A$4242)+ROW()-3)</f>
        <v/>
      </c>
      <c r="B103" s="510"/>
      <c r="C103" s="359"/>
      <c r="D103" s="392"/>
      <c r="E103" s="392"/>
      <c r="F103" s="395"/>
      <c r="G103" s="392"/>
      <c r="H103" s="362"/>
      <c r="I103" s="410"/>
      <c r="J103" s="364"/>
      <c r="K103" s="363"/>
      <c r="L103" s="364"/>
      <c r="M103" s="364"/>
      <c r="N103" s="387"/>
      <c r="O103" s="315">
        <f t="shared" si="3"/>
        <v>0</v>
      </c>
      <c r="P103" s="70">
        <f t="shared" si="4"/>
        <v>0</v>
      </c>
      <c r="Q103" s="135" t="str">
        <f t="shared" si="5"/>
        <v/>
      </c>
    </row>
    <row r="104" spans="1:17" ht="23.1" customHeight="1" thickBot="1" x14ac:dyDescent="0.25">
      <c r="A104" s="518" t="str">
        <f>IF(B104="","",COUNT('Diário 3º PA'!$A$4:$A$4242)+ROW()-3)</f>
        <v/>
      </c>
      <c r="B104" s="510"/>
      <c r="C104" s="359"/>
      <c r="D104" s="392"/>
      <c r="E104" s="392"/>
      <c r="F104" s="395"/>
      <c r="G104" s="392"/>
      <c r="H104" s="362"/>
      <c r="I104" s="410"/>
      <c r="J104" s="364"/>
      <c r="K104" s="363"/>
      <c r="L104" s="364"/>
      <c r="M104" s="364"/>
      <c r="N104" s="387"/>
      <c r="O104" s="315">
        <f t="shared" si="3"/>
        <v>0</v>
      </c>
      <c r="P104" s="70">
        <f t="shared" si="4"/>
        <v>0</v>
      </c>
      <c r="Q104" s="135" t="str">
        <f t="shared" si="5"/>
        <v/>
      </c>
    </row>
    <row r="105" spans="1:17" ht="23.1" customHeight="1" thickBot="1" x14ac:dyDescent="0.25">
      <c r="A105" s="518" t="str">
        <f>IF(B105="","",COUNT('Diário 3º PA'!$A$4:$A$4242)+ROW()-3)</f>
        <v/>
      </c>
      <c r="B105" s="510"/>
      <c r="C105" s="359"/>
      <c r="D105" s="392"/>
      <c r="E105" s="392"/>
      <c r="F105" s="395"/>
      <c r="G105" s="392"/>
      <c r="H105" s="362"/>
      <c r="I105" s="410"/>
      <c r="J105" s="364"/>
      <c r="K105" s="363"/>
      <c r="L105" s="364"/>
      <c r="M105" s="364"/>
      <c r="N105" s="387"/>
      <c r="O105" s="315">
        <f t="shared" si="3"/>
        <v>0</v>
      </c>
      <c r="P105" s="70">
        <f t="shared" si="4"/>
        <v>0</v>
      </c>
      <c r="Q105" s="135" t="str">
        <f t="shared" si="5"/>
        <v/>
      </c>
    </row>
    <row r="106" spans="1:17" ht="23.1" customHeight="1" thickBot="1" x14ac:dyDescent="0.25">
      <c r="A106" s="518" t="str">
        <f>IF(B106="","",COUNT('Diário 3º PA'!$A$4:$A$4242)+ROW()-3)</f>
        <v/>
      </c>
      <c r="B106" s="510"/>
      <c r="C106" s="359"/>
      <c r="D106" s="392"/>
      <c r="E106" s="392"/>
      <c r="F106" s="395"/>
      <c r="G106" s="392"/>
      <c r="H106" s="362"/>
      <c r="I106" s="410"/>
      <c r="J106" s="364"/>
      <c r="K106" s="363"/>
      <c r="L106" s="364"/>
      <c r="M106" s="364"/>
      <c r="N106" s="387"/>
      <c r="O106" s="315">
        <f t="shared" si="3"/>
        <v>0</v>
      </c>
      <c r="P106" s="70">
        <f t="shared" si="4"/>
        <v>0</v>
      </c>
      <c r="Q106" s="135" t="str">
        <f t="shared" si="5"/>
        <v/>
      </c>
    </row>
    <row r="107" spans="1:17" ht="23.1" customHeight="1" thickBot="1" x14ac:dyDescent="0.25">
      <c r="A107" s="518" t="str">
        <f>IF(B107="","",COUNT('Diário 3º PA'!$A$4:$A$4242)+ROW()-3)</f>
        <v/>
      </c>
      <c r="B107" s="510"/>
      <c r="C107" s="359"/>
      <c r="D107" s="392"/>
      <c r="E107" s="392"/>
      <c r="F107" s="395"/>
      <c r="G107" s="392"/>
      <c r="H107" s="362"/>
      <c r="I107" s="410"/>
      <c r="J107" s="364"/>
      <c r="K107" s="363"/>
      <c r="L107" s="364"/>
      <c r="M107" s="364"/>
      <c r="N107" s="387"/>
      <c r="O107" s="315">
        <f t="shared" si="3"/>
        <v>0</v>
      </c>
      <c r="P107" s="70">
        <f t="shared" si="4"/>
        <v>0</v>
      </c>
      <c r="Q107" s="135" t="str">
        <f t="shared" si="5"/>
        <v/>
      </c>
    </row>
    <row r="108" spans="1:17" ht="23.1" customHeight="1" thickBot="1" x14ac:dyDescent="0.25">
      <c r="A108" s="518" t="str">
        <f>IF(B108="","",COUNT('Diário 3º PA'!$A$4:$A$4242)+ROW()-3)</f>
        <v/>
      </c>
      <c r="B108" s="510"/>
      <c r="C108" s="359"/>
      <c r="D108" s="392"/>
      <c r="E108" s="392"/>
      <c r="F108" s="395"/>
      <c r="G108" s="392"/>
      <c r="H108" s="362"/>
      <c r="I108" s="410"/>
      <c r="J108" s="364"/>
      <c r="K108" s="363"/>
      <c r="L108" s="364"/>
      <c r="M108" s="364"/>
      <c r="N108" s="387"/>
      <c r="O108" s="315">
        <f t="shared" si="3"/>
        <v>0</v>
      </c>
      <c r="P108" s="70">
        <f t="shared" si="4"/>
        <v>0</v>
      </c>
      <c r="Q108" s="135" t="str">
        <f t="shared" si="5"/>
        <v/>
      </c>
    </row>
    <row r="109" spans="1:17" ht="23.1" customHeight="1" thickBot="1" x14ac:dyDescent="0.25">
      <c r="A109" s="518" t="str">
        <f>IF(B109="","",COUNT('Diário 3º PA'!$A$4:$A$4242)+ROW()-3)</f>
        <v/>
      </c>
      <c r="B109" s="510"/>
      <c r="C109" s="359"/>
      <c r="D109" s="392"/>
      <c r="E109" s="392"/>
      <c r="F109" s="395"/>
      <c r="G109" s="392"/>
      <c r="H109" s="362"/>
      <c r="I109" s="410"/>
      <c r="J109" s="364"/>
      <c r="K109" s="363"/>
      <c r="L109" s="364"/>
      <c r="M109" s="364"/>
      <c r="N109" s="387"/>
      <c r="O109" s="315">
        <f t="shared" si="3"/>
        <v>0</v>
      </c>
      <c r="P109" s="70">
        <f t="shared" si="4"/>
        <v>0</v>
      </c>
      <c r="Q109" s="135" t="str">
        <f t="shared" si="5"/>
        <v/>
      </c>
    </row>
    <row r="110" spans="1:17" ht="23.1" customHeight="1" thickBot="1" x14ac:dyDescent="0.25">
      <c r="A110" s="518" t="str">
        <f>IF(B110="","",COUNT('Diário 3º PA'!$A$4:$A$4242)+ROW()-3)</f>
        <v/>
      </c>
      <c r="B110" s="510"/>
      <c r="C110" s="359"/>
      <c r="D110" s="392"/>
      <c r="E110" s="392"/>
      <c r="F110" s="395"/>
      <c r="G110" s="392"/>
      <c r="H110" s="362"/>
      <c r="I110" s="410"/>
      <c r="J110" s="364"/>
      <c r="K110" s="363"/>
      <c r="L110" s="364"/>
      <c r="M110" s="364"/>
      <c r="N110" s="387"/>
      <c r="O110" s="315">
        <f t="shared" si="3"/>
        <v>0</v>
      </c>
      <c r="P110" s="70">
        <f t="shared" si="4"/>
        <v>0</v>
      </c>
      <c r="Q110" s="135" t="str">
        <f t="shared" si="5"/>
        <v/>
      </c>
    </row>
    <row r="111" spans="1:17" ht="23.1" customHeight="1" thickBot="1" x14ac:dyDescent="0.25">
      <c r="A111" s="518" t="str">
        <f>IF(B111="","",COUNT('Diário 3º PA'!$A$4:$A$4242)+ROW()-3)</f>
        <v/>
      </c>
      <c r="B111" s="510"/>
      <c r="C111" s="359"/>
      <c r="D111" s="392"/>
      <c r="E111" s="392"/>
      <c r="F111" s="395"/>
      <c r="G111" s="392"/>
      <c r="H111" s="362"/>
      <c r="I111" s="410"/>
      <c r="J111" s="364"/>
      <c r="K111" s="363"/>
      <c r="L111" s="364"/>
      <c r="M111" s="364"/>
      <c r="N111" s="387"/>
      <c r="O111" s="315">
        <f t="shared" si="3"/>
        <v>0</v>
      </c>
      <c r="P111" s="70">
        <f t="shared" si="4"/>
        <v>0</v>
      </c>
      <c r="Q111" s="135" t="str">
        <f t="shared" si="5"/>
        <v/>
      </c>
    </row>
    <row r="112" spans="1:17" ht="23.1" customHeight="1" thickBot="1" x14ac:dyDescent="0.25">
      <c r="A112" s="518" t="str">
        <f>IF(B112="","",COUNT('Diário 3º PA'!$A$4:$A$4242)+ROW()-3)</f>
        <v/>
      </c>
      <c r="B112" s="510"/>
      <c r="C112" s="359"/>
      <c r="D112" s="392"/>
      <c r="E112" s="392"/>
      <c r="F112" s="395"/>
      <c r="G112" s="392"/>
      <c r="H112" s="362"/>
      <c r="I112" s="410"/>
      <c r="J112" s="364"/>
      <c r="K112" s="363"/>
      <c r="L112" s="364"/>
      <c r="M112" s="364"/>
      <c r="N112" s="387"/>
      <c r="O112" s="315">
        <f t="shared" si="3"/>
        <v>0</v>
      </c>
      <c r="P112" s="70">
        <f t="shared" si="4"/>
        <v>0</v>
      </c>
      <c r="Q112" s="135" t="str">
        <f t="shared" si="5"/>
        <v/>
      </c>
    </row>
    <row r="113" spans="1:17" ht="23.1" customHeight="1" thickBot="1" x14ac:dyDescent="0.25">
      <c r="A113" s="518" t="str">
        <f>IF(B113="","",COUNT('Diário 3º PA'!$A$4:$A$4242)+ROW()-3)</f>
        <v/>
      </c>
      <c r="B113" s="510"/>
      <c r="C113" s="359"/>
      <c r="D113" s="392"/>
      <c r="E113" s="392"/>
      <c r="F113" s="395"/>
      <c r="G113" s="392"/>
      <c r="H113" s="362"/>
      <c r="I113" s="410"/>
      <c r="J113" s="364"/>
      <c r="K113" s="363"/>
      <c r="L113" s="364"/>
      <c r="M113" s="364"/>
      <c r="N113" s="387"/>
      <c r="O113" s="315">
        <f t="shared" si="3"/>
        <v>0</v>
      </c>
      <c r="P113" s="70">
        <f t="shared" si="4"/>
        <v>0</v>
      </c>
      <c r="Q113" s="135" t="str">
        <f t="shared" si="5"/>
        <v/>
      </c>
    </row>
    <row r="114" spans="1:17" ht="23.1" customHeight="1" thickBot="1" x14ac:dyDescent="0.25">
      <c r="A114" s="518" t="str">
        <f>IF(B114="","",COUNT('Diário 3º PA'!$A$4:$A$4242)+ROW()-3)</f>
        <v/>
      </c>
      <c r="B114" s="510"/>
      <c r="C114" s="359"/>
      <c r="D114" s="392"/>
      <c r="E114" s="392"/>
      <c r="F114" s="395"/>
      <c r="G114" s="392"/>
      <c r="H114" s="362"/>
      <c r="I114" s="410"/>
      <c r="J114" s="364"/>
      <c r="K114" s="363"/>
      <c r="L114" s="364"/>
      <c r="M114" s="364"/>
      <c r="N114" s="387"/>
      <c r="O114" s="315">
        <f t="shared" si="3"/>
        <v>0</v>
      </c>
      <c r="P114" s="70">
        <f t="shared" si="4"/>
        <v>0</v>
      </c>
      <c r="Q114" s="135" t="str">
        <f t="shared" si="5"/>
        <v/>
      </c>
    </row>
    <row r="115" spans="1:17" ht="23.1" customHeight="1" thickBot="1" x14ac:dyDescent="0.25">
      <c r="A115" s="518" t="str">
        <f>IF(B115="","",COUNT('Diário 3º PA'!$A$4:$A$4242)+ROW()-3)</f>
        <v/>
      </c>
      <c r="B115" s="510"/>
      <c r="C115" s="359"/>
      <c r="D115" s="392"/>
      <c r="E115" s="392"/>
      <c r="F115" s="395"/>
      <c r="G115" s="392"/>
      <c r="H115" s="362"/>
      <c r="I115" s="410"/>
      <c r="J115" s="364"/>
      <c r="K115" s="363"/>
      <c r="L115" s="364"/>
      <c r="M115" s="364"/>
      <c r="N115" s="387"/>
      <c r="O115" s="315">
        <f t="shared" si="3"/>
        <v>0</v>
      </c>
      <c r="P115" s="70">
        <f t="shared" si="4"/>
        <v>0</v>
      </c>
      <c r="Q115" s="135" t="str">
        <f t="shared" si="5"/>
        <v/>
      </c>
    </row>
    <row r="116" spans="1:17" ht="23.1" customHeight="1" thickBot="1" x14ac:dyDescent="0.25">
      <c r="A116" s="518" t="str">
        <f>IF(B116="","",COUNT('Diário 3º PA'!$A$4:$A$4242)+ROW()-3)</f>
        <v/>
      </c>
      <c r="B116" s="510"/>
      <c r="C116" s="359"/>
      <c r="D116" s="392"/>
      <c r="E116" s="392"/>
      <c r="F116" s="395"/>
      <c r="G116" s="392"/>
      <c r="H116" s="362"/>
      <c r="I116" s="410"/>
      <c r="J116" s="364"/>
      <c r="K116" s="363"/>
      <c r="L116" s="364"/>
      <c r="M116" s="364"/>
      <c r="N116" s="387"/>
      <c r="O116" s="315">
        <f t="shared" si="3"/>
        <v>0</v>
      </c>
      <c r="P116" s="70">
        <f t="shared" si="4"/>
        <v>0</v>
      </c>
      <c r="Q116" s="135" t="str">
        <f t="shared" si="5"/>
        <v/>
      </c>
    </row>
    <row r="117" spans="1:17" ht="23.1" customHeight="1" thickBot="1" x14ac:dyDescent="0.25">
      <c r="A117" s="518" t="str">
        <f>IF(B117="","",COUNT('Diário 3º PA'!$A$4:$A$4242)+ROW()-3)</f>
        <v/>
      </c>
      <c r="B117" s="510"/>
      <c r="C117" s="359"/>
      <c r="D117" s="392"/>
      <c r="E117" s="392"/>
      <c r="F117" s="395"/>
      <c r="G117" s="392"/>
      <c r="H117" s="362"/>
      <c r="I117" s="410"/>
      <c r="J117" s="364"/>
      <c r="K117" s="363"/>
      <c r="L117" s="364"/>
      <c r="M117" s="364"/>
      <c r="N117" s="387"/>
      <c r="O117" s="315">
        <f t="shared" si="3"/>
        <v>0</v>
      </c>
      <c r="P117" s="70">
        <f t="shared" si="4"/>
        <v>0</v>
      </c>
      <c r="Q117" s="135" t="str">
        <f t="shared" si="5"/>
        <v/>
      </c>
    </row>
    <row r="118" spans="1:17" ht="23.1" customHeight="1" thickBot="1" x14ac:dyDescent="0.25">
      <c r="A118" s="518" t="str">
        <f>IF(B118="","",COUNT('Diário 3º PA'!$A$4:$A$4242)+ROW()-3)</f>
        <v/>
      </c>
      <c r="B118" s="510"/>
      <c r="C118" s="359"/>
      <c r="D118" s="392"/>
      <c r="E118" s="392"/>
      <c r="F118" s="395"/>
      <c r="G118" s="392"/>
      <c r="H118" s="362"/>
      <c r="I118" s="410"/>
      <c r="J118" s="364"/>
      <c r="K118" s="363"/>
      <c r="L118" s="364"/>
      <c r="M118" s="364"/>
      <c r="N118" s="387"/>
      <c r="O118" s="315">
        <f t="shared" si="3"/>
        <v>0</v>
      </c>
      <c r="P118" s="70">
        <f t="shared" si="4"/>
        <v>0</v>
      </c>
      <c r="Q118" s="135" t="str">
        <f t="shared" si="5"/>
        <v/>
      </c>
    </row>
    <row r="119" spans="1:17" ht="23.1" customHeight="1" thickBot="1" x14ac:dyDescent="0.25">
      <c r="A119" s="518" t="str">
        <f>IF(B119="","",COUNT('Diário 3º PA'!$A$4:$A$4242)+ROW()-3)</f>
        <v/>
      </c>
      <c r="B119" s="510"/>
      <c r="C119" s="359"/>
      <c r="D119" s="392"/>
      <c r="E119" s="392"/>
      <c r="F119" s="395"/>
      <c r="G119" s="392"/>
      <c r="H119" s="362"/>
      <c r="I119" s="410"/>
      <c r="J119" s="364"/>
      <c r="K119" s="363"/>
      <c r="L119" s="364"/>
      <c r="M119" s="364"/>
      <c r="N119" s="387"/>
      <c r="O119" s="315">
        <f t="shared" si="3"/>
        <v>0</v>
      </c>
      <c r="P119" s="70">
        <f t="shared" si="4"/>
        <v>0</v>
      </c>
      <c r="Q119" s="135" t="str">
        <f t="shared" si="5"/>
        <v/>
      </c>
    </row>
    <row r="120" spans="1:17" ht="23.1" customHeight="1" thickBot="1" x14ac:dyDescent="0.25">
      <c r="A120" s="518" t="str">
        <f>IF(B120="","",COUNT('Diário 3º PA'!$A$4:$A$4242)+ROW()-3)</f>
        <v/>
      </c>
      <c r="B120" s="510"/>
      <c r="C120" s="359"/>
      <c r="D120" s="392"/>
      <c r="E120" s="392"/>
      <c r="F120" s="395"/>
      <c r="G120" s="392"/>
      <c r="H120" s="362"/>
      <c r="I120" s="410"/>
      <c r="J120" s="364"/>
      <c r="K120" s="364"/>
      <c r="L120" s="364"/>
      <c r="M120" s="364"/>
      <c r="N120" s="387"/>
      <c r="O120" s="315">
        <f t="shared" si="3"/>
        <v>0</v>
      </c>
      <c r="P120" s="70">
        <f t="shared" si="4"/>
        <v>0</v>
      </c>
      <c r="Q120" s="135" t="str">
        <f t="shared" si="5"/>
        <v/>
      </c>
    </row>
    <row r="121" spans="1:17" ht="23.1" customHeight="1" thickBot="1" x14ac:dyDescent="0.25">
      <c r="A121" s="518" t="str">
        <f>IF(B121="","",COUNT('Diário 3º PA'!$A$4:$A$4242)+ROW()-3)</f>
        <v/>
      </c>
      <c r="B121" s="510"/>
      <c r="C121" s="359"/>
      <c r="D121" s="392"/>
      <c r="E121" s="392"/>
      <c r="F121" s="395"/>
      <c r="G121" s="392"/>
      <c r="H121" s="362"/>
      <c r="I121" s="410"/>
      <c r="J121" s="364"/>
      <c r="K121" s="364"/>
      <c r="L121" s="364"/>
      <c r="M121" s="364"/>
      <c r="N121" s="387"/>
      <c r="O121" s="315">
        <f t="shared" si="3"/>
        <v>0</v>
      </c>
      <c r="P121" s="70">
        <f t="shared" si="4"/>
        <v>0</v>
      </c>
      <c r="Q121" s="135" t="str">
        <f t="shared" si="5"/>
        <v/>
      </c>
    </row>
    <row r="122" spans="1:17" ht="23.1" customHeight="1" thickBot="1" x14ac:dyDescent="0.25">
      <c r="A122" s="518" t="str">
        <f>IF(B122="","",COUNT('Diário 3º PA'!$A$4:$A$4242)+ROW()-3)</f>
        <v/>
      </c>
      <c r="B122" s="510"/>
      <c r="C122" s="359"/>
      <c r="D122" s="392"/>
      <c r="E122" s="392"/>
      <c r="F122" s="395"/>
      <c r="G122" s="392"/>
      <c r="H122" s="360"/>
      <c r="I122" s="410"/>
      <c r="J122" s="363"/>
      <c r="K122" s="363"/>
      <c r="L122" s="364"/>
      <c r="M122" s="363"/>
      <c r="N122" s="382"/>
      <c r="O122" s="315">
        <f t="shared" si="3"/>
        <v>0</v>
      </c>
      <c r="P122" s="70">
        <f t="shared" si="4"/>
        <v>0</v>
      </c>
      <c r="Q122" s="135" t="str">
        <f t="shared" si="5"/>
        <v/>
      </c>
    </row>
    <row r="123" spans="1:17" ht="23.1" customHeight="1" thickBot="1" x14ac:dyDescent="0.25">
      <c r="A123" s="518" t="str">
        <f>IF(B123="","",COUNT('Diário 3º PA'!$A$4:$A$4242)+ROW()-3)</f>
        <v/>
      </c>
      <c r="B123" s="510"/>
      <c r="C123" s="359"/>
      <c r="D123" s="392"/>
      <c r="E123" s="392"/>
      <c r="F123" s="395"/>
      <c r="G123" s="392"/>
      <c r="H123" s="362"/>
      <c r="I123" s="410"/>
      <c r="J123" s="364"/>
      <c r="K123" s="364"/>
      <c r="L123" s="364"/>
      <c r="M123" s="364"/>
      <c r="N123" s="387"/>
      <c r="O123" s="315">
        <f t="shared" si="3"/>
        <v>0</v>
      </c>
      <c r="P123" s="70">
        <f t="shared" si="4"/>
        <v>0</v>
      </c>
      <c r="Q123" s="135" t="str">
        <f t="shared" si="5"/>
        <v/>
      </c>
    </row>
    <row r="124" spans="1:17" ht="23.1" customHeight="1" thickBot="1" x14ac:dyDescent="0.25">
      <c r="A124" s="518" t="str">
        <f>IF(B124="","",COUNT('Diário 3º PA'!$A$4:$A$4242)+ROW()-3)</f>
        <v/>
      </c>
      <c r="B124" s="510"/>
      <c r="C124" s="359"/>
      <c r="D124" s="392"/>
      <c r="E124" s="392"/>
      <c r="F124" s="395"/>
      <c r="G124" s="392"/>
      <c r="H124" s="362"/>
      <c r="I124" s="410"/>
      <c r="J124" s="364"/>
      <c r="K124" s="364"/>
      <c r="L124" s="364"/>
      <c r="M124" s="364"/>
      <c r="N124" s="387"/>
      <c r="O124" s="315">
        <f t="shared" si="3"/>
        <v>0</v>
      </c>
      <c r="P124" s="70">
        <f t="shared" si="4"/>
        <v>0</v>
      </c>
      <c r="Q124" s="135" t="str">
        <f t="shared" si="5"/>
        <v/>
      </c>
    </row>
    <row r="125" spans="1:17" ht="23.1" customHeight="1" thickBot="1" x14ac:dyDescent="0.25">
      <c r="A125" s="518" t="str">
        <f>IF(B125="","",COUNT('Diário 3º PA'!$A$4:$A$4242)+ROW()-3)</f>
        <v/>
      </c>
      <c r="B125" s="510"/>
      <c r="C125" s="359"/>
      <c r="D125" s="392"/>
      <c r="E125" s="392"/>
      <c r="F125" s="395"/>
      <c r="G125" s="392"/>
      <c r="H125" s="362"/>
      <c r="I125" s="410"/>
      <c r="J125" s="364"/>
      <c r="K125" s="364"/>
      <c r="L125" s="364"/>
      <c r="M125" s="405"/>
      <c r="N125" s="387"/>
      <c r="O125" s="315">
        <f t="shared" si="3"/>
        <v>0</v>
      </c>
      <c r="P125" s="70">
        <f t="shared" si="4"/>
        <v>0</v>
      </c>
      <c r="Q125" s="135" t="str">
        <f t="shared" si="5"/>
        <v/>
      </c>
    </row>
    <row r="126" spans="1:17" ht="23.1" customHeight="1" thickBot="1" x14ac:dyDescent="0.25">
      <c r="A126" s="518" t="str">
        <f>IF(B126="","",COUNT('Diário 3º PA'!$A$4:$A$4242)+ROW()-3)</f>
        <v/>
      </c>
      <c r="B126" s="510"/>
      <c r="C126" s="359"/>
      <c r="D126" s="392"/>
      <c r="E126" s="392"/>
      <c r="F126" s="395"/>
      <c r="G126" s="392"/>
      <c r="H126" s="362"/>
      <c r="I126" s="410"/>
      <c r="J126" s="364"/>
      <c r="K126" s="364"/>
      <c r="L126" s="364"/>
      <c r="M126" s="364"/>
      <c r="N126" s="387"/>
      <c r="O126" s="315">
        <f t="shared" si="3"/>
        <v>0</v>
      </c>
      <c r="P126" s="70">
        <f t="shared" si="4"/>
        <v>0</v>
      </c>
      <c r="Q126" s="135" t="str">
        <f t="shared" si="5"/>
        <v/>
      </c>
    </row>
    <row r="127" spans="1:17" ht="23.1" customHeight="1" thickBot="1" x14ac:dyDescent="0.25">
      <c r="A127" s="518" t="str">
        <f>IF(B127="","",COUNT('Diário 3º PA'!$A$4:$A$4242)+ROW()-3)</f>
        <v/>
      </c>
      <c r="B127" s="510"/>
      <c r="C127" s="359"/>
      <c r="D127" s="392"/>
      <c r="E127" s="392"/>
      <c r="F127" s="395"/>
      <c r="G127" s="392"/>
      <c r="H127" s="362"/>
      <c r="I127" s="410"/>
      <c r="J127" s="364"/>
      <c r="K127" s="364"/>
      <c r="L127" s="364"/>
      <c r="M127" s="364"/>
      <c r="N127" s="387"/>
      <c r="O127" s="315">
        <f t="shared" si="3"/>
        <v>0</v>
      </c>
      <c r="P127" s="70">
        <f t="shared" si="4"/>
        <v>0</v>
      </c>
      <c r="Q127" s="135" t="str">
        <f t="shared" si="5"/>
        <v/>
      </c>
    </row>
    <row r="128" spans="1:17" ht="23.1" customHeight="1" thickBot="1" x14ac:dyDescent="0.25">
      <c r="A128" s="518" t="str">
        <f>IF(B128="","",COUNT('Diário 3º PA'!$A$4:$A$4242)+ROW()-3)</f>
        <v/>
      </c>
      <c r="B128" s="510"/>
      <c r="C128" s="359"/>
      <c r="D128" s="392"/>
      <c r="E128" s="392"/>
      <c r="F128" s="395"/>
      <c r="G128" s="392"/>
      <c r="H128" s="362"/>
      <c r="I128" s="410"/>
      <c r="J128" s="364"/>
      <c r="K128" s="364"/>
      <c r="L128" s="364"/>
      <c r="M128" s="364"/>
      <c r="N128" s="387"/>
      <c r="O128" s="315">
        <f t="shared" si="3"/>
        <v>0</v>
      </c>
      <c r="P128" s="70">
        <f t="shared" si="4"/>
        <v>0</v>
      </c>
      <c r="Q128" s="135" t="str">
        <f t="shared" si="5"/>
        <v/>
      </c>
    </row>
    <row r="129" spans="1:17" ht="23.1" customHeight="1" thickBot="1" x14ac:dyDescent="0.25">
      <c r="A129" s="518" t="str">
        <f>IF(B129="","",COUNT('Diário 3º PA'!$A$4:$A$4242)+ROW()-3)</f>
        <v/>
      </c>
      <c r="B129" s="510"/>
      <c r="C129" s="359"/>
      <c r="D129" s="392"/>
      <c r="E129" s="392"/>
      <c r="F129" s="395"/>
      <c r="G129" s="392"/>
      <c r="H129" s="362"/>
      <c r="I129" s="410"/>
      <c r="J129" s="364"/>
      <c r="K129" s="364"/>
      <c r="L129" s="364"/>
      <c r="M129" s="364"/>
      <c r="N129" s="387"/>
      <c r="O129" s="315">
        <f t="shared" si="3"/>
        <v>0</v>
      </c>
      <c r="P129" s="70">
        <f t="shared" si="4"/>
        <v>0</v>
      </c>
      <c r="Q129" s="135" t="str">
        <f t="shared" si="5"/>
        <v/>
      </c>
    </row>
    <row r="130" spans="1:17" ht="23.1" customHeight="1" thickBot="1" x14ac:dyDescent="0.25">
      <c r="A130" s="518" t="str">
        <f>IF(B130="","",COUNT('Diário 3º PA'!$A$4:$A$4242)+ROW()-3)</f>
        <v/>
      </c>
      <c r="B130" s="510"/>
      <c r="C130" s="359"/>
      <c r="D130" s="392"/>
      <c r="E130" s="392"/>
      <c r="F130" s="395"/>
      <c r="G130" s="392"/>
      <c r="H130" s="362"/>
      <c r="I130" s="410"/>
      <c r="J130" s="364"/>
      <c r="K130" s="364"/>
      <c r="L130" s="364"/>
      <c r="M130" s="364"/>
      <c r="N130" s="387"/>
      <c r="O130" s="315">
        <f t="shared" si="3"/>
        <v>0</v>
      </c>
      <c r="P130" s="70">
        <f t="shared" si="4"/>
        <v>0</v>
      </c>
      <c r="Q130" s="135" t="str">
        <f t="shared" si="5"/>
        <v/>
      </c>
    </row>
    <row r="131" spans="1:17" ht="23.1" customHeight="1" thickBot="1" x14ac:dyDescent="0.25">
      <c r="A131" s="518" t="str">
        <f>IF(B131="","",COUNT('Diário 3º PA'!$A$4:$A$4242)+ROW()-3)</f>
        <v/>
      </c>
      <c r="B131" s="510"/>
      <c r="C131" s="359"/>
      <c r="D131" s="392"/>
      <c r="E131" s="392"/>
      <c r="F131" s="395"/>
      <c r="G131" s="392"/>
      <c r="H131" s="362"/>
      <c r="I131" s="410"/>
      <c r="J131" s="364"/>
      <c r="K131" s="364"/>
      <c r="L131" s="364"/>
      <c r="M131" s="364"/>
      <c r="N131" s="387"/>
      <c r="O131" s="315">
        <f t="shared" si="3"/>
        <v>0</v>
      </c>
      <c r="P131" s="70">
        <f t="shared" si="4"/>
        <v>0</v>
      </c>
      <c r="Q131" s="135" t="str">
        <f t="shared" si="5"/>
        <v/>
      </c>
    </row>
    <row r="132" spans="1:17" ht="23.1" customHeight="1" thickBot="1" x14ac:dyDescent="0.25">
      <c r="A132" s="518" t="str">
        <f>IF(B132="","",COUNT('Diário 3º PA'!$A$4:$A$4242)+ROW()-3)</f>
        <v/>
      </c>
      <c r="B132" s="510"/>
      <c r="C132" s="359"/>
      <c r="D132" s="392"/>
      <c r="E132" s="392"/>
      <c r="F132" s="395"/>
      <c r="G132" s="392"/>
      <c r="H132" s="362"/>
      <c r="I132" s="410"/>
      <c r="J132" s="364"/>
      <c r="K132" s="364"/>
      <c r="L132" s="364"/>
      <c r="M132" s="364"/>
      <c r="N132" s="387"/>
      <c r="O132" s="315">
        <f t="shared" si="3"/>
        <v>0</v>
      </c>
      <c r="P132" s="70">
        <f t="shared" si="4"/>
        <v>0</v>
      </c>
      <c r="Q132" s="135" t="str">
        <f t="shared" si="5"/>
        <v/>
      </c>
    </row>
    <row r="133" spans="1:17" ht="23.1" customHeight="1" thickBot="1" x14ac:dyDescent="0.25">
      <c r="A133" s="518" t="str">
        <f>IF(B133="","",COUNT('Diário 3º PA'!$A$4:$A$4242)+ROW()-3)</f>
        <v/>
      </c>
      <c r="B133" s="510"/>
      <c r="C133" s="359"/>
      <c r="D133" s="392"/>
      <c r="E133" s="392"/>
      <c r="F133" s="395"/>
      <c r="G133" s="392"/>
      <c r="H133" s="362"/>
      <c r="I133" s="410"/>
      <c r="J133" s="364"/>
      <c r="K133" s="364"/>
      <c r="L133" s="364"/>
      <c r="M133" s="364"/>
      <c r="N133" s="387"/>
      <c r="O133" s="315">
        <f t="shared" ref="O133:O196" si="6">IF(B133=0,0,IF(YEAR(B133)=$P$1,MONTH(B133)-$O$1+1,(YEAR(B133)-$P$1)*12-$O$1+1+MONTH(B133)))</f>
        <v>0</v>
      </c>
      <c r="P133" s="70">
        <f t="shared" ref="P133:P196" si="7">IF(C133=0,0,IF(YEAR(C133)=$P$1,MONTH(C133)-$O$1+1,(YEAR(C133)-$P$1)*12-$O$1+1+MONTH(C133)))</f>
        <v>0</v>
      </c>
      <c r="Q133" s="135" t="str">
        <f t="shared" ref="Q133:Q196" si="8">SUBSTITUTE(D133," ","_")</f>
        <v/>
      </c>
    </row>
    <row r="134" spans="1:17" ht="23.1" customHeight="1" thickBot="1" x14ac:dyDescent="0.25">
      <c r="A134" s="518" t="str">
        <f>IF(B134="","",COUNT('Diário 3º PA'!$A$4:$A$4242)+ROW()-3)</f>
        <v/>
      </c>
      <c r="B134" s="510"/>
      <c r="C134" s="359"/>
      <c r="D134" s="392"/>
      <c r="E134" s="392"/>
      <c r="F134" s="395"/>
      <c r="G134" s="392"/>
      <c r="H134" s="362"/>
      <c r="I134" s="410"/>
      <c r="J134" s="364"/>
      <c r="K134" s="364"/>
      <c r="L134" s="364"/>
      <c r="M134" s="364"/>
      <c r="N134" s="387"/>
      <c r="O134" s="315">
        <f t="shared" si="6"/>
        <v>0</v>
      </c>
      <c r="P134" s="70">
        <f t="shared" si="7"/>
        <v>0</v>
      </c>
      <c r="Q134" s="135" t="str">
        <f t="shared" si="8"/>
        <v/>
      </c>
    </row>
    <row r="135" spans="1:17" ht="23.1" customHeight="1" thickBot="1" x14ac:dyDescent="0.25">
      <c r="A135" s="518" t="str">
        <f>IF(B135="","",COUNT('Diário 3º PA'!$A$4:$A$4242)+ROW()-3)</f>
        <v/>
      </c>
      <c r="B135" s="510"/>
      <c r="C135" s="359"/>
      <c r="D135" s="392"/>
      <c r="E135" s="392"/>
      <c r="F135" s="395"/>
      <c r="G135" s="392"/>
      <c r="H135" s="362"/>
      <c r="I135" s="410"/>
      <c r="J135" s="364"/>
      <c r="K135" s="364"/>
      <c r="L135" s="364"/>
      <c r="M135" s="364"/>
      <c r="N135" s="387"/>
      <c r="O135" s="315">
        <f t="shared" si="6"/>
        <v>0</v>
      </c>
      <c r="P135" s="70">
        <f t="shared" si="7"/>
        <v>0</v>
      </c>
      <c r="Q135" s="135" t="str">
        <f t="shared" si="8"/>
        <v/>
      </c>
    </row>
    <row r="136" spans="1:17" ht="23.1" customHeight="1" thickBot="1" x14ac:dyDescent="0.25">
      <c r="A136" s="518" t="str">
        <f>IF(B136="","",COUNT('Diário 3º PA'!$A$4:$A$4242)+ROW()-3)</f>
        <v/>
      </c>
      <c r="B136" s="510"/>
      <c r="C136" s="359"/>
      <c r="D136" s="392"/>
      <c r="E136" s="392"/>
      <c r="F136" s="395"/>
      <c r="G136" s="392"/>
      <c r="H136" s="362"/>
      <c r="I136" s="410"/>
      <c r="J136" s="364"/>
      <c r="K136" s="364"/>
      <c r="L136" s="364"/>
      <c r="M136" s="364"/>
      <c r="N136" s="387"/>
      <c r="O136" s="315">
        <f t="shared" si="6"/>
        <v>0</v>
      </c>
      <c r="P136" s="70">
        <f t="shared" si="7"/>
        <v>0</v>
      </c>
      <c r="Q136" s="135" t="str">
        <f t="shared" si="8"/>
        <v/>
      </c>
    </row>
    <row r="137" spans="1:17" ht="23.1" customHeight="1" thickBot="1" x14ac:dyDescent="0.25">
      <c r="A137" s="518" t="str">
        <f>IF(B137="","",COUNT('Diário 3º PA'!$A$4:$A$4242)+ROW()-3)</f>
        <v/>
      </c>
      <c r="B137" s="510"/>
      <c r="C137" s="359"/>
      <c r="D137" s="392"/>
      <c r="E137" s="392"/>
      <c r="F137" s="395"/>
      <c r="G137" s="392"/>
      <c r="H137" s="362"/>
      <c r="I137" s="410"/>
      <c r="J137" s="364"/>
      <c r="K137" s="364"/>
      <c r="L137" s="364"/>
      <c r="M137" s="364"/>
      <c r="N137" s="387"/>
      <c r="O137" s="315">
        <f t="shared" si="6"/>
        <v>0</v>
      </c>
      <c r="P137" s="70">
        <f t="shared" si="7"/>
        <v>0</v>
      </c>
      <c r="Q137" s="135" t="str">
        <f t="shared" si="8"/>
        <v/>
      </c>
    </row>
    <row r="138" spans="1:17" ht="23.1" customHeight="1" thickBot="1" x14ac:dyDescent="0.25">
      <c r="A138" s="518" t="str">
        <f>IF(B138="","",COUNT('Diário 3º PA'!$A$4:$A$4242)+ROW()-3)</f>
        <v/>
      </c>
      <c r="B138" s="510"/>
      <c r="C138" s="359"/>
      <c r="D138" s="392"/>
      <c r="E138" s="392"/>
      <c r="F138" s="395"/>
      <c r="G138" s="392"/>
      <c r="H138" s="362"/>
      <c r="I138" s="410"/>
      <c r="J138" s="364"/>
      <c r="K138" s="364"/>
      <c r="L138" s="364"/>
      <c r="M138" s="364"/>
      <c r="N138" s="387"/>
      <c r="O138" s="315">
        <f t="shared" si="6"/>
        <v>0</v>
      </c>
      <c r="P138" s="70">
        <f t="shared" si="7"/>
        <v>0</v>
      </c>
      <c r="Q138" s="135" t="str">
        <f t="shared" si="8"/>
        <v/>
      </c>
    </row>
    <row r="139" spans="1:17" ht="23.1" customHeight="1" thickBot="1" x14ac:dyDescent="0.25">
      <c r="A139" s="518" t="str">
        <f>IF(B139="","",COUNT('Diário 3º PA'!$A$4:$A$4242)+ROW()-3)</f>
        <v/>
      </c>
      <c r="B139" s="510"/>
      <c r="C139" s="359"/>
      <c r="D139" s="392"/>
      <c r="E139" s="392"/>
      <c r="F139" s="395"/>
      <c r="G139" s="392"/>
      <c r="H139" s="362"/>
      <c r="I139" s="410"/>
      <c r="J139" s="364"/>
      <c r="K139" s="364"/>
      <c r="L139" s="364"/>
      <c r="M139" s="364"/>
      <c r="N139" s="387"/>
      <c r="O139" s="315">
        <f t="shared" si="6"/>
        <v>0</v>
      </c>
      <c r="P139" s="70">
        <f t="shared" si="7"/>
        <v>0</v>
      </c>
      <c r="Q139" s="135" t="str">
        <f t="shared" si="8"/>
        <v/>
      </c>
    </row>
    <row r="140" spans="1:17" ht="23.1" customHeight="1" thickBot="1" x14ac:dyDescent="0.25">
      <c r="A140" s="518" t="str">
        <f>IF(B140="","",COUNT('Diário 3º PA'!$A$4:$A$4242)+ROW()-3)</f>
        <v/>
      </c>
      <c r="B140" s="510"/>
      <c r="C140" s="359"/>
      <c r="D140" s="392"/>
      <c r="E140" s="392"/>
      <c r="F140" s="395"/>
      <c r="G140" s="392"/>
      <c r="H140" s="362"/>
      <c r="I140" s="410"/>
      <c r="J140" s="364"/>
      <c r="K140" s="364"/>
      <c r="L140" s="364"/>
      <c r="M140" s="364"/>
      <c r="N140" s="387"/>
      <c r="O140" s="315">
        <f t="shared" si="6"/>
        <v>0</v>
      </c>
      <c r="P140" s="70">
        <f t="shared" si="7"/>
        <v>0</v>
      </c>
      <c r="Q140" s="135" t="str">
        <f t="shared" si="8"/>
        <v/>
      </c>
    </row>
    <row r="141" spans="1:17" ht="23.1" customHeight="1" thickBot="1" x14ac:dyDescent="0.25">
      <c r="A141" s="518" t="str">
        <f>IF(B141="","",COUNT('Diário 3º PA'!$A$4:$A$4242)+ROW()-3)</f>
        <v/>
      </c>
      <c r="B141" s="510"/>
      <c r="C141" s="359"/>
      <c r="D141" s="392"/>
      <c r="E141" s="392"/>
      <c r="F141" s="395"/>
      <c r="G141" s="392"/>
      <c r="H141" s="362"/>
      <c r="I141" s="410"/>
      <c r="J141" s="364"/>
      <c r="K141" s="364"/>
      <c r="L141" s="364"/>
      <c r="M141" s="364"/>
      <c r="N141" s="387"/>
      <c r="O141" s="315">
        <f t="shared" si="6"/>
        <v>0</v>
      </c>
      <c r="P141" s="70">
        <f t="shared" si="7"/>
        <v>0</v>
      </c>
      <c r="Q141" s="135" t="str">
        <f t="shared" si="8"/>
        <v/>
      </c>
    </row>
    <row r="142" spans="1:17" ht="23.1" customHeight="1" thickBot="1" x14ac:dyDescent="0.25">
      <c r="A142" s="518" t="str">
        <f>IF(B142="","",COUNT('Diário 3º PA'!$A$4:$A$4242)+ROW()-3)</f>
        <v/>
      </c>
      <c r="B142" s="510"/>
      <c r="C142" s="359"/>
      <c r="D142" s="392"/>
      <c r="E142" s="392"/>
      <c r="F142" s="395"/>
      <c r="G142" s="392"/>
      <c r="H142" s="362"/>
      <c r="I142" s="410"/>
      <c r="J142" s="364"/>
      <c r="K142" s="364"/>
      <c r="L142" s="364"/>
      <c r="M142" s="364"/>
      <c r="N142" s="387"/>
      <c r="O142" s="315">
        <f t="shared" si="6"/>
        <v>0</v>
      </c>
      <c r="P142" s="70">
        <f t="shared" si="7"/>
        <v>0</v>
      </c>
      <c r="Q142" s="135" t="str">
        <f t="shared" si="8"/>
        <v/>
      </c>
    </row>
    <row r="143" spans="1:17" ht="23.1" customHeight="1" thickBot="1" x14ac:dyDescent="0.25">
      <c r="A143" s="518" t="str">
        <f>IF(B143="","",COUNT('Diário 3º PA'!$A$4:$A$4242)+ROW()-3)</f>
        <v/>
      </c>
      <c r="B143" s="510"/>
      <c r="C143" s="359"/>
      <c r="D143" s="392"/>
      <c r="E143" s="392"/>
      <c r="F143" s="395"/>
      <c r="G143" s="392"/>
      <c r="H143" s="362"/>
      <c r="I143" s="410"/>
      <c r="J143" s="364"/>
      <c r="K143" s="364"/>
      <c r="L143" s="364"/>
      <c r="M143" s="364"/>
      <c r="N143" s="387"/>
      <c r="O143" s="315">
        <f t="shared" si="6"/>
        <v>0</v>
      </c>
      <c r="P143" s="70">
        <f t="shared" si="7"/>
        <v>0</v>
      </c>
      <c r="Q143" s="135" t="str">
        <f t="shared" si="8"/>
        <v/>
      </c>
    </row>
    <row r="144" spans="1:17" ht="23.1" customHeight="1" thickBot="1" x14ac:dyDescent="0.25">
      <c r="A144" s="518" t="str">
        <f>IF(B144="","",COUNT('Diário 3º PA'!$A$4:$A$4242)+ROW()-3)</f>
        <v/>
      </c>
      <c r="B144" s="510"/>
      <c r="C144" s="359"/>
      <c r="D144" s="392"/>
      <c r="E144" s="392"/>
      <c r="F144" s="465"/>
      <c r="G144" s="392"/>
      <c r="H144" s="362"/>
      <c r="I144" s="410"/>
      <c r="J144" s="364"/>
      <c r="K144" s="364"/>
      <c r="L144" s="364"/>
      <c r="M144" s="364"/>
      <c r="N144" s="387"/>
      <c r="O144" s="315">
        <f t="shared" si="6"/>
        <v>0</v>
      </c>
      <c r="P144" s="70">
        <f t="shared" si="7"/>
        <v>0</v>
      </c>
      <c r="Q144" s="135" t="str">
        <f t="shared" si="8"/>
        <v/>
      </c>
    </row>
    <row r="145" spans="1:17" ht="23.1" customHeight="1" thickBot="1" x14ac:dyDescent="0.25">
      <c r="A145" s="518" t="str">
        <f>IF(B145="","",COUNT('Diário 3º PA'!$A$4:$A$4242)+ROW()-3)</f>
        <v/>
      </c>
      <c r="B145" s="510"/>
      <c r="C145" s="359"/>
      <c r="D145" s="392"/>
      <c r="E145" s="392"/>
      <c r="F145" s="465"/>
      <c r="G145" s="392"/>
      <c r="H145" s="362"/>
      <c r="I145" s="410"/>
      <c r="J145" s="364"/>
      <c r="K145" s="364"/>
      <c r="L145" s="364"/>
      <c r="M145" s="364"/>
      <c r="N145" s="387"/>
      <c r="O145" s="315">
        <f t="shared" si="6"/>
        <v>0</v>
      </c>
      <c r="P145" s="70">
        <f t="shared" si="7"/>
        <v>0</v>
      </c>
      <c r="Q145" s="135" t="str">
        <f t="shared" si="8"/>
        <v/>
      </c>
    </row>
    <row r="146" spans="1:17" ht="23.1" customHeight="1" thickBot="1" x14ac:dyDescent="0.25">
      <c r="A146" s="518" t="str">
        <f>IF(B146="","",COUNT('Diário 3º PA'!$A$4:$A$4242)+ROW()-3)</f>
        <v/>
      </c>
      <c r="B146" s="510"/>
      <c r="C146" s="359"/>
      <c r="D146" s="392"/>
      <c r="E146" s="392"/>
      <c r="F146" s="395"/>
      <c r="G146" s="392"/>
      <c r="H146" s="362"/>
      <c r="I146" s="410"/>
      <c r="J146" s="364"/>
      <c r="K146" s="364"/>
      <c r="L146" s="364"/>
      <c r="M146" s="364"/>
      <c r="N146" s="387"/>
      <c r="O146" s="315">
        <f t="shared" si="6"/>
        <v>0</v>
      </c>
      <c r="P146" s="70">
        <f t="shared" si="7"/>
        <v>0</v>
      </c>
      <c r="Q146" s="135" t="str">
        <f t="shared" si="8"/>
        <v/>
      </c>
    </row>
    <row r="147" spans="1:17" ht="23.1" customHeight="1" thickBot="1" x14ac:dyDescent="0.25">
      <c r="A147" s="518" t="str">
        <f>IF(B147="","",COUNT('Diário 3º PA'!$A$4:$A$4242)+ROW()-3)</f>
        <v/>
      </c>
      <c r="B147" s="510"/>
      <c r="C147" s="359"/>
      <c r="D147" s="392"/>
      <c r="E147" s="392"/>
      <c r="F147" s="395"/>
      <c r="G147" s="392"/>
      <c r="H147" s="362"/>
      <c r="I147" s="410"/>
      <c r="J147" s="364"/>
      <c r="K147" s="364"/>
      <c r="L147" s="364"/>
      <c r="M147" s="364"/>
      <c r="N147" s="387"/>
      <c r="O147" s="315">
        <f t="shared" si="6"/>
        <v>0</v>
      </c>
      <c r="P147" s="70">
        <f t="shared" si="7"/>
        <v>0</v>
      </c>
      <c r="Q147" s="135" t="str">
        <f t="shared" si="8"/>
        <v/>
      </c>
    </row>
    <row r="148" spans="1:17" ht="23.1" customHeight="1" thickBot="1" x14ac:dyDescent="0.25">
      <c r="A148" s="518" t="str">
        <f>IF(B148="","",COUNT('Diário 3º PA'!$A$4:$A$4242)+ROW()-3)</f>
        <v/>
      </c>
      <c r="B148" s="510"/>
      <c r="C148" s="359"/>
      <c r="D148" s="392"/>
      <c r="E148" s="392"/>
      <c r="F148" s="395"/>
      <c r="G148" s="392"/>
      <c r="H148" s="362"/>
      <c r="I148" s="410"/>
      <c r="J148" s="364"/>
      <c r="K148" s="364"/>
      <c r="L148" s="364"/>
      <c r="M148" s="364"/>
      <c r="N148" s="387"/>
      <c r="O148" s="315">
        <f t="shared" si="6"/>
        <v>0</v>
      </c>
      <c r="P148" s="70">
        <f t="shared" si="7"/>
        <v>0</v>
      </c>
      <c r="Q148" s="135" t="str">
        <f t="shared" si="8"/>
        <v/>
      </c>
    </row>
    <row r="149" spans="1:17" ht="23.1" customHeight="1" thickBot="1" x14ac:dyDescent="0.25">
      <c r="A149" s="518" t="str">
        <f>IF(B149="","",COUNT('Diário 3º PA'!$A$4:$A$4242)+ROW()-3)</f>
        <v/>
      </c>
      <c r="B149" s="510"/>
      <c r="C149" s="359"/>
      <c r="D149" s="392"/>
      <c r="E149" s="392"/>
      <c r="F149" s="395"/>
      <c r="G149" s="392"/>
      <c r="H149" s="362"/>
      <c r="I149" s="410"/>
      <c r="J149" s="364"/>
      <c r="K149" s="364"/>
      <c r="L149" s="364"/>
      <c r="M149" s="364"/>
      <c r="N149" s="387"/>
      <c r="O149" s="315">
        <f t="shared" si="6"/>
        <v>0</v>
      </c>
      <c r="P149" s="70">
        <f t="shared" si="7"/>
        <v>0</v>
      </c>
      <c r="Q149" s="135" t="str">
        <f t="shared" si="8"/>
        <v/>
      </c>
    </row>
    <row r="150" spans="1:17" ht="23.1" customHeight="1" thickBot="1" x14ac:dyDescent="0.25">
      <c r="A150" s="518" t="str">
        <f>IF(B150="","",COUNT('Diário 3º PA'!$A$4:$A$4242)+ROW()-3)</f>
        <v/>
      </c>
      <c r="B150" s="510"/>
      <c r="C150" s="359"/>
      <c r="D150" s="392"/>
      <c r="E150" s="392"/>
      <c r="F150" s="395"/>
      <c r="G150" s="392"/>
      <c r="H150" s="362"/>
      <c r="I150" s="410"/>
      <c r="J150" s="364"/>
      <c r="K150" s="364"/>
      <c r="L150" s="364"/>
      <c r="M150" s="364"/>
      <c r="N150" s="387"/>
      <c r="O150" s="315">
        <f t="shared" si="6"/>
        <v>0</v>
      </c>
      <c r="P150" s="70">
        <f t="shared" si="7"/>
        <v>0</v>
      </c>
      <c r="Q150" s="135" t="str">
        <f t="shared" si="8"/>
        <v/>
      </c>
    </row>
    <row r="151" spans="1:17" ht="23.1" customHeight="1" thickBot="1" x14ac:dyDescent="0.25">
      <c r="A151" s="518" t="str">
        <f>IF(B151="","",COUNT('Diário 3º PA'!$A$4:$A$4242)+ROW()-3)</f>
        <v/>
      </c>
      <c r="B151" s="510"/>
      <c r="C151" s="359"/>
      <c r="D151" s="392"/>
      <c r="E151" s="392"/>
      <c r="F151" s="395"/>
      <c r="G151" s="392"/>
      <c r="H151" s="362"/>
      <c r="I151" s="410"/>
      <c r="J151" s="364"/>
      <c r="K151" s="364"/>
      <c r="L151" s="364"/>
      <c r="M151" s="364"/>
      <c r="N151" s="387"/>
      <c r="O151" s="315">
        <f t="shared" si="6"/>
        <v>0</v>
      </c>
      <c r="P151" s="70">
        <f t="shared" si="7"/>
        <v>0</v>
      </c>
      <c r="Q151" s="135" t="str">
        <f t="shared" si="8"/>
        <v/>
      </c>
    </row>
    <row r="152" spans="1:17" ht="23.1" customHeight="1" thickBot="1" x14ac:dyDescent="0.25">
      <c r="A152" s="518" t="str">
        <f>IF(B152="","",COUNT('Diário 3º PA'!$A$4:$A$4242)+ROW()-3)</f>
        <v/>
      </c>
      <c r="B152" s="510"/>
      <c r="C152" s="359"/>
      <c r="D152" s="392"/>
      <c r="E152" s="392"/>
      <c r="F152" s="395"/>
      <c r="G152" s="392"/>
      <c r="H152" s="362"/>
      <c r="I152" s="410"/>
      <c r="J152" s="364"/>
      <c r="K152" s="364"/>
      <c r="L152" s="364"/>
      <c r="M152" s="364"/>
      <c r="N152" s="387"/>
      <c r="O152" s="315">
        <f t="shared" si="6"/>
        <v>0</v>
      </c>
      <c r="P152" s="70">
        <f t="shared" si="7"/>
        <v>0</v>
      </c>
      <c r="Q152" s="135" t="str">
        <f t="shared" si="8"/>
        <v/>
      </c>
    </row>
    <row r="153" spans="1:17" ht="23.1" customHeight="1" thickBot="1" x14ac:dyDescent="0.25">
      <c r="A153" s="518" t="str">
        <f>IF(B153="","",COUNT('Diário 3º PA'!$A$4:$A$4242)+ROW()-3)</f>
        <v/>
      </c>
      <c r="B153" s="510"/>
      <c r="C153" s="359"/>
      <c r="D153" s="392"/>
      <c r="E153" s="392"/>
      <c r="F153" s="395"/>
      <c r="G153" s="392"/>
      <c r="H153" s="362"/>
      <c r="I153" s="410"/>
      <c r="J153" s="364"/>
      <c r="K153" s="364"/>
      <c r="L153" s="364"/>
      <c r="M153" s="364"/>
      <c r="N153" s="387"/>
      <c r="O153" s="315">
        <f t="shared" si="6"/>
        <v>0</v>
      </c>
      <c r="P153" s="70">
        <f t="shared" si="7"/>
        <v>0</v>
      </c>
      <c r="Q153" s="135" t="str">
        <f t="shared" si="8"/>
        <v/>
      </c>
    </row>
    <row r="154" spans="1:17" ht="23.1" customHeight="1" thickBot="1" x14ac:dyDescent="0.25">
      <c r="A154" s="518" t="str">
        <f>IF(B154="","",COUNT('Diário 3º PA'!$A$4:$A$4242)+ROW()-3)</f>
        <v/>
      </c>
      <c r="B154" s="510"/>
      <c r="C154" s="359"/>
      <c r="D154" s="392"/>
      <c r="E154" s="392"/>
      <c r="F154" s="395"/>
      <c r="G154" s="392"/>
      <c r="H154" s="362"/>
      <c r="I154" s="410"/>
      <c r="J154" s="364"/>
      <c r="K154" s="364"/>
      <c r="L154" s="364"/>
      <c r="M154" s="364"/>
      <c r="N154" s="387"/>
      <c r="O154" s="315">
        <f t="shared" si="6"/>
        <v>0</v>
      </c>
      <c r="P154" s="70">
        <f t="shared" si="7"/>
        <v>0</v>
      </c>
      <c r="Q154" s="135" t="str">
        <f t="shared" si="8"/>
        <v/>
      </c>
    </row>
    <row r="155" spans="1:17" ht="23.1" customHeight="1" thickBot="1" x14ac:dyDescent="0.25">
      <c r="A155" s="518" t="str">
        <f>IF(B155="","",COUNT('Diário 3º PA'!$A$4:$A$4242)+ROW()-3)</f>
        <v/>
      </c>
      <c r="B155" s="510"/>
      <c r="C155" s="359"/>
      <c r="D155" s="392"/>
      <c r="E155" s="392"/>
      <c r="F155" s="395"/>
      <c r="G155" s="392"/>
      <c r="H155" s="362"/>
      <c r="I155" s="410"/>
      <c r="J155" s="364"/>
      <c r="K155" s="364"/>
      <c r="L155" s="364"/>
      <c r="M155" s="364"/>
      <c r="N155" s="387"/>
      <c r="O155" s="315">
        <f t="shared" si="6"/>
        <v>0</v>
      </c>
      <c r="P155" s="70">
        <f t="shared" si="7"/>
        <v>0</v>
      </c>
      <c r="Q155" s="135" t="str">
        <f t="shared" si="8"/>
        <v/>
      </c>
    </row>
    <row r="156" spans="1:17" ht="23.1" customHeight="1" thickBot="1" x14ac:dyDescent="0.25">
      <c r="A156" s="518" t="str">
        <f>IF(B156="","",COUNT('Diário 3º PA'!$A$4:$A$4242)+ROW()-3)</f>
        <v/>
      </c>
      <c r="B156" s="510"/>
      <c r="C156" s="359"/>
      <c r="D156" s="392"/>
      <c r="E156" s="392"/>
      <c r="F156" s="395"/>
      <c r="G156" s="392"/>
      <c r="H156" s="362"/>
      <c r="I156" s="410"/>
      <c r="J156" s="364"/>
      <c r="K156" s="364"/>
      <c r="L156" s="364"/>
      <c r="M156" s="364"/>
      <c r="N156" s="387"/>
      <c r="O156" s="315">
        <f t="shared" si="6"/>
        <v>0</v>
      </c>
      <c r="P156" s="70">
        <f t="shared" si="7"/>
        <v>0</v>
      </c>
      <c r="Q156" s="135" t="str">
        <f t="shared" si="8"/>
        <v/>
      </c>
    </row>
    <row r="157" spans="1:17" ht="23.1" customHeight="1" thickBot="1" x14ac:dyDescent="0.25">
      <c r="A157" s="518" t="str">
        <f>IF(B157="","",COUNT('Diário 3º PA'!$A$4:$A$4242)+ROW()-3)</f>
        <v/>
      </c>
      <c r="B157" s="510"/>
      <c r="C157" s="359"/>
      <c r="D157" s="392"/>
      <c r="E157" s="392"/>
      <c r="F157" s="465"/>
      <c r="G157" s="392"/>
      <c r="H157" s="362"/>
      <c r="I157" s="410"/>
      <c r="J157" s="364"/>
      <c r="K157" s="364"/>
      <c r="L157" s="364"/>
      <c r="M157" s="364"/>
      <c r="N157" s="387"/>
      <c r="O157" s="315">
        <f t="shared" si="6"/>
        <v>0</v>
      </c>
      <c r="P157" s="70">
        <f t="shared" si="7"/>
        <v>0</v>
      </c>
      <c r="Q157" s="135" t="str">
        <f t="shared" si="8"/>
        <v/>
      </c>
    </row>
    <row r="158" spans="1:17" ht="23.1" customHeight="1" thickBot="1" x14ac:dyDescent="0.25">
      <c r="A158" s="518" t="str">
        <f>IF(B158="","",COUNT('Diário 3º PA'!$A$4:$A$4242)+ROW()-3)</f>
        <v/>
      </c>
      <c r="B158" s="510"/>
      <c r="C158" s="359"/>
      <c r="D158" s="392"/>
      <c r="E158" s="392"/>
      <c r="F158" s="395"/>
      <c r="G158" s="392"/>
      <c r="H158" s="362"/>
      <c r="I158" s="410"/>
      <c r="J158" s="364"/>
      <c r="K158" s="364"/>
      <c r="L158" s="364"/>
      <c r="M158" s="364"/>
      <c r="N158" s="387"/>
      <c r="O158" s="315">
        <f t="shared" si="6"/>
        <v>0</v>
      </c>
      <c r="P158" s="70">
        <f t="shared" si="7"/>
        <v>0</v>
      </c>
      <c r="Q158" s="135" t="str">
        <f t="shared" si="8"/>
        <v/>
      </c>
    </row>
    <row r="159" spans="1:17" ht="23.1" customHeight="1" thickBot="1" x14ac:dyDescent="0.25">
      <c r="A159" s="518" t="str">
        <f>IF(B159="","",COUNT('Diário 3º PA'!$A$4:$A$4242)+ROW()-3)</f>
        <v/>
      </c>
      <c r="B159" s="510"/>
      <c r="C159" s="359"/>
      <c r="D159" s="392"/>
      <c r="E159" s="392"/>
      <c r="F159" s="395"/>
      <c r="G159" s="392"/>
      <c r="H159" s="360"/>
      <c r="I159" s="410"/>
      <c r="J159" s="363"/>
      <c r="K159" s="364"/>
      <c r="L159" s="364"/>
      <c r="M159" s="364"/>
      <c r="N159" s="387"/>
      <c r="O159" s="315">
        <f t="shared" si="6"/>
        <v>0</v>
      </c>
      <c r="P159" s="70">
        <f t="shared" si="7"/>
        <v>0</v>
      </c>
      <c r="Q159" s="135" t="str">
        <f t="shared" si="8"/>
        <v/>
      </c>
    </row>
    <row r="160" spans="1:17" ht="23.1" customHeight="1" thickBot="1" x14ac:dyDescent="0.25">
      <c r="A160" s="518" t="str">
        <f>IF(B160="","",COUNT('Diário 3º PA'!$A$4:$A$4242)+ROW()-3)</f>
        <v/>
      </c>
      <c r="B160" s="510"/>
      <c r="C160" s="359"/>
      <c r="D160" s="392"/>
      <c r="E160" s="392"/>
      <c r="F160" s="395"/>
      <c r="G160" s="392"/>
      <c r="H160" s="360"/>
      <c r="I160" s="410"/>
      <c r="J160" s="363"/>
      <c r="K160" s="363"/>
      <c r="L160" s="364"/>
      <c r="M160" s="364"/>
      <c r="N160" s="387"/>
      <c r="O160" s="315">
        <f t="shared" si="6"/>
        <v>0</v>
      </c>
      <c r="P160" s="70">
        <f t="shared" si="7"/>
        <v>0</v>
      </c>
      <c r="Q160" s="135" t="str">
        <f t="shared" si="8"/>
        <v/>
      </c>
    </row>
    <row r="161" spans="1:17" ht="23.1" customHeight="1" thickBot="1" x14ac:dyDescent="0.25">
      <c r="A161" s="518" t="str">
        <f>IF(B161="","",COUNT('Diário 3º PA'!$A$4:$A$4242)+ROW()-3)</f>
        <v/>
      </c>
      <c r="B161" s="510"/>
      <c r="C161" s="359"/>
      <c r="D161" s="392"/>
      <c r="E161" s="392"/>
      <c r="F161" s="395"/>
      <c r="G161" s="392"/>
      <c r="H161" s="362"/>
      <c r="I161" s="410"/>
      <c r="J161" s="364"/>
      <c r="K161" s="364"/>
      <c r="L161" s="364"/>
      <c r="M161" s="364"/>
      <c r="N161" s="387"/>
      <c r="O161" s="315">
        <f t="shared" si="6"/>
        <v>0</v>
      </c>
      <c r="P161" s="70">
        <f t="shared" si="7"/>
        <v>0</v>
      </c>
      <c r="Q161" s="135" t="str">
        <f t="shared" si="8"/>
        <v/>
      </c>
    </row>
    <row r="162" spans="1:17" ht="23.1" customHeight="1" thickBot="1" x14ac:dyDescent="0.25">
      <c r="A162" s="518" t="str">
        <f>IF(B162="","",COUNT('Diário 3º PA'!$A$4:$A$4242)+ROW()-3)</f>
        <v/>
      </c>
      <c r="B162" s="510"/>
      <c r="C162" s="359"/>
      <c r="D162" s="392"/>
      <c r="E162" s="392"/>
      <c r="F162" s="395"/>
      <c r="G162" s="392"/>
      <c r="H162" s="360"/>
      <c r="I162" s="410"/>
      <c r="J162" s="364"/>
      <c r="K162" s="364"/>
      <c r="L162" s="364"/>
      <c r="M162" s="364"/>
      <c r="N162" s="387"/>
      <c r="O162" s="315">
        <f t="shared" si="6"/>
        <v>0</v>
      </c>
      <c r="P162" s="70">
        <f t="shared" si="7"/>
        <v>0</v>
      </c>
      <c r="Q162" s="135" t="str">
        <f t="shared" si="8"/>
        <v/>
      </c>
    </row>
    <row r="163" spans="1:17" ht="23.1" customHeight="1" thickBot="1" x14ac:dyDescent="0.25">
      <c r="A163" s="518" t="str">
        <f>IF(B163="","",COUNT('Diário 3º PA'!$A$4:$A$4242)+ROW()-3)</f>
        <v/>
      </c>
      <c r="B163" s="510"/>
      <c r="C163" s="359"/>
      <c r="D163" s="392"/>
      <c r="E163" s="392"/>
      <c r="F163" s="395"/>
      <c r="G163" s="392"/>
      <c r="H163" s="360"/>
      <c r="I163" s="410"/>
      <c r="J163" s="363"/>
      <c r="K163" s="363"/>
      <c r="L163" s="364"/>
      <c r="M163" s="363"/>
      <c r="N163" s="387"/>
      <c r="O163" s="315">
        <f t="shared" si="6"/>
        <v>0</v>
      </c>
      <c r="P163" s="70">
        <f t="shared" si="7"/>
        <v>0</v>
      </c>
      <c r="Q163" s="135" t="str">
        <f t="shared" si="8"/>
        <v/>
      </c>
    </row>
    <row r="164" spans="1:17" ht="23.1" customHeight="1" thickBot="1" x14ac:dyDescent="0.25">
      <c r="A164" s="518" t="str">
        <f>IF(B164="","",COUNT('Diário 3º PA'!$A$4:$A$4242)+ROW()-3)</f>
        <v/>
      </c>
      <c r="B164" s="510"/>
      <c r="C164" s="359"/>
      <c r="D164" s="392"/>
      <c r="E164" s="392"/>
      <c r="F164" s="395"/>
      <c r="G164" s="392"/>
      <c r="H164" s="360"/>
      <c r="I164" s="410"/>
      <c r="J164" s="363"/>
      <c r="K164" s="363"/>
      <c r="L164" s="364"/>
      <c r="M164" s="363"/>
      <c r="N164" s="382"/>
      <c r="O164" s="315">
        <f t="shared" si="6"/>
        <v>0</v>
      </c>
      <c r="P164" s="70">
        <f t="shared" si="7"/>
        <v>0</v>
      </c>
      <c r="Q164" s="135" t="str">
        <f t="shared" si="8"/>
        <v/>
      </c>
    </row>
    <row r="165" spans="1:17" ht="23.1" customHeight="1" thickBot="1" x14ac:dyDescent="0.25">
      <c r="A165" s="518" t="str">
        <f>IF(B165="","",COUNT('Diário 3º PA'!$A$4:$A$4242)+ROW()-3)</f>
        <v/>
      </c>
      <c r="B165" s="511"/>
      <c r="C165" s="413"/>
      <c r="D165" s="392"/>
      <c r="E165" s="392"/>
      <c r="F165" s="395"/>
      <c r="G165" s="392"/>
      <c r="H165" s="360"/>
      <c r="I165" s="410"/>
      <c r="J165" s="363"/>
      <c r="K165" s="364"/>
      <c r="L165" s="364"/>
      <c r="M165" s="364"/>
      <c r="N165" s="382"/>
      <c r="O165" s="315">
        <f t="shared" si="6"/>
        <v>0</v>
      </c>
      <c r="P165" s="70">
        <f t="shared" si="7"/>
        <v>0</v>
      </c>
      <c r="Q165" s="135" t="str">
        <f t="shared" si="8"/>
        <v/>
      </c>
    </row>
    <row r="166" spans="1:17" ht="23.1" customHeight="1" thickBot="1" x14ac:dyDescent="0.25">
      <c r="A166" s="518" t="str">
        <f>IF(B166="","",COUNT('Diário 3º PA'!$A$4:$A$4242)+ROW()-3)</f>
        <v/>
      </c>
      <c r="B166" s="511"/>
      <c r="C166" s="413"/>
      <c r="D166" s="392"/>
      <c r="E166" s="392"/>
      <c r="F166" s="395"/>
      <c r="G166" s="392"/>
      <c r="H166" s="360"/>
      <c r="I166" s="410"/>
      <c r="J166" s="363"/>
      <c r="K166" s="364"/>
      <c r="L166" s="364"/>
      <c r="M166" s="364"/>
      <c r="N166" s="382"/>
      <c r="O166" s="315">
        <f t="shared" si="6"/>
        <v>0</v>
      </c>
      <c r="P166" s="70">
        <f t="shared" si="7"/>
        <v>0</v>
      </c>
      <c r="Q166" s="135" t="str">
        <f t="shared" si="8"/>
        <v/>
      </c>
    </row>
    <row r="167" spans="1:17" ht="23.1" customHeight="1" thickBot="1" x14ac:dyDescent="0.25">
      <c r="A167" s="518" t="str">
        <f>IF(B167="","",COUNT('Diário 3º PA'!$A$4:$A$4242)+ROW()-3)</f>
        <v/>
      </c>
      <c r="B167" s="511"/>
      <c r="C167" s="413"/>
      <c r="D167" s="392"/>
      <c r="E167" s="392"/>
      <c r="F167" s="395"/>
      <c r="G167" s="392"/>
      <c r="H167" s="360"/>
      <c r="I167" s="410"/>
      <c r="J167" s="363"/>
      <c r="K167" s="364"/>
      <c r="L167" s="364"/>
      <c r="M167" s="364"/>
      <c r="N167" s="382"/>
      <c r="O167" s="315">
        <f t="shared" si="6"/>
        <v>0</v>
      </c>
      <c r="P167" s="70">
        <f t="shared" si="7"/>
        <v>0</v>
      </c>
      <c r="Q167" s="135" t="str">
        <f t="shared" si="8"/>
        <v/>
      </c>
    </row>
    <row r="168" spans="1:17" ht="23.1" customHeight="1" thickBot="1" x14ac:dyDescent="0.25">
      <c r="A168" s="518" t="str">
        <f>IF(B168="","",COUNT('Diário 3º PA'!$A$4:$A$4242)+ROW()-3)</f>
        <v/>
      </c>
      <c r="B168" s="510"/>
      <c r="C168" s="413"/>
      <c r="D168" s="392"/>
      <c r="E168" s="392"/>
      <c r="F168" s="395"/>
      <c r="G168" s="392"/>
      <c r="H168" s="362"/>
      <c r="I168" s="410"/>
      <c r="J168" s="364"/>
      <c r="K168" s="364"/>
      <c r="L168" s="364"/>
      <c r="M168" s="364"/>
      <c r="N168" s="387"/>
      <c r="O168" s="315">
        <f t="shared" si="6"/>
        <v>0</v>
      </c>
      <c r="P168" s="70">
        <f t="shared" si="7"/>
        <v>0</v>
      </c>
      <c r="Q168" s="135" t="str">
        <f t="shared" si="8"/>
        <v/>
      </c>
    </row>
    <row r="169" spans="1:17" ht="23.1" customHeight="1" thickBot="1" x14ac:dyDescent="0.25">
      <c r="A169" s="518" t="str">
        <f>IF(B169="","",COUNT('Diário 3º PA'!$A$4:$A$4242)+ROW()-3)</f>
        <v/>
      </c>
      <c r="B169" s="510"/>
      <c r="C169" s="359"/>
      <c r="D169" s="392"/>
      <c r="E169" s="392"/>
      <c r="F169" s="395"/>
      <c r="G169" s="392"/>
      <c r="H169" s="362"/>
      <c r="I169" s="410"/>
      <c r="J169" s="364"/>
      <c r="K169" s="364"/>
      <c r="L169" s="364"/>
      <c r="M169" s="364"/>
      <c r="N169" s="387"/>
      <c r="O169" s="315">
        <f t="shared" si="6"/>
        <v>0</v>
      </c>
      <c r="P169" s="70">
        <f t="shared" si="7"/>
        <v>0</v>
      </c>
      <c r="Q169" s="135" t="str">
        <f t="shared" si="8"/>
        <v/>
      </c>
    </row>
    <row r="170" spans="1:17" ht="23.1" customHeight="1" thickBot="1" x14ac:dyDescent="0.25">
      <c r="A170" s="518" t="str">
        <f>IF(B170="","",COUNT('Diário 3º PA'!$A$4:$A$4242)+ROW()-3)</f>
        <v/>
      </c>
      <c r="B170" s="510"/>
      <c r="C170" s="359"/>
      <c r="D170" s="392"/>
      <c r="E170" s="392"/>
      <c r="F170" s="395"/>
      <c r="G170" s="392"/>
      <c r="H170" s="362"/>
      <c r="I170" s="410"/>
      <c r="J170" s="364"/>
      <c r="K170" s="364"/>
      <c r="L170" s="364"/>
      <c r="M170" s="364"/>
      <c r="N170" s="387"/>
      <c r="O170" s="315">
        <f t="shared" si="6"/>
        <v>0</v>
      </c>
      <c r="P170" s="70">
        <f t="shared" si="7"/>
        <v>0</v>
      </c>
      <c r="Q170" s="135" t="str">
        <f t="shared" si="8"/>
        <v/>
      </c>
    </row>
    <row r="171" spans="1:17" ht="23.1" customHeight="1" thickBot="1" x14ac:dyDescent="0.25">
      <c r="A171" s="518" t="str">
        <f>IF(B171="","",COUNT('Diário 3º PA'!$A$4:$A$4242)+ROW()-3)</f>
        <v/>
      </c>
      <c r="B171" s="510"/>
      <c r="C171" s="359"/>
      <c r="D171" s="392"/>
      <c r="E171" s="392"/>
      <c r="F171" s="395"/>
      <c r="G171" s="392"/>
      <c r="H171" s="362"/>
      <c r="I171" s="410"/>
      <c r="J171" s="364"/>
      <c r="K171" s="364"/>
      <c r="L171" s="364"/>
      <c r="M171" s="364"/>
      <c r="N171" s="387"/>
      <c r="O171" s="315">
        <f t="shared" si="6"/>
        <v>0</v>
      </c>
      <c r="P171" s="70">
        <f t="shared" si="7"/>
        <v>0</v>
      </c>
      <c r="Q171" s="135" t="str">
        <f t="shared" si="8"/>
        <v/>
      </c>
    </row>
    <row r="172" spans="1:17" ht="23.1" customHeight="1" thickBot="1" x14ac:dyDescent="0.25">
      <c r="A172" s="518" t="str">
        <f>IF(B172="","",COUNT('Diário 3º PA'!$A$4:$A$4242)+ROW()-3)</f>
        <v/>
      </c>
      <c r="B172" s="510"/>
      <c r="C172" s="359"/>
      <c r="D172" s="392"/>
      <c r="E172" s="392"/>
      <c r="F172" s="395"/>
      <c r="G172" s="392"/>
      <c r="H172" s="362"/>
      <c r="I172" s="410"/>
      <c r="J172" s="364"/>
      <c r="K172" s="364"/>
      <c r="L172" s="364"/>
      <c r="M172" s="364"/>
      <c r="N172" s="387"/>
      <c r="O172" s="315">
        <f t="shared" si="6"/>
        <v>0</v>
      </c>
      <c r="P172" s="70">
        <f t="shared" si="7"/>
        <v>0</v>
      </c>
      <c r="Q172" s="135" t="str">
        <f t="shared" si="8"/>
        <v/>
      </c>
    </row>
    <row r="173" spans="1:17" ht="23.1" customHeight="1" thickBot="1" x14ac:dyDescent="0.25">
      <c r="A173" s="518" t="str">
        <f>IF(B173="","",COUNT('Diário 3º PA'!$A$4:$A$4242)+ROW()-3)</f>
        <v/>
      </c>
      <c r="B173" s="510"/>
      <c r="C173" s="359"/>
      <c r="D173" s="392"/>
      <c r="E173" s="392"/>
      <c r="F173" s="395"/>
      <c r="G173" s="392"/>
      <c r="H173" s="362"/>
      <c r="I173" s="410"/>
      <c r="J173" s="364"/>
      <c r="K173" s="364"/>
      <c r="L173" s="364"/>
      <c r="M173" s="364"/>
      <c r="N173" s="387"/>
      <c r="O173" s="315">
        <f t="shared" si="6"/>
        <v>0</v>
      </c>
      <c r="P173" s="70">
        <f t="shared" si="7"/>
        <v>0</v>
      </c>
      <c r="Q173" s="135" t="str">
        <f t="shared" si="8"/>
        <v/>
      </c>
    </row>
    <row r="174" spans="1:17" ht="23.1" customHeight="1" thickBot="1" x14ac:dyDescent="0.25">
      <c r="A174" s="518" t="str">
        <f>IF(B174="","",COUNT('Diário 3º PA'!$A$4:$A$4242)+ROW()-3)</f>
        <v/>
      </c>
      <c r="B174" s="510"/>
      <c r="C174" s="359"/>
      <c r="D174" s="392"/>
      <c r="E174" s="392"/>
      <c r="F174" s="395"/>
      <c r="G174" s="392"/>
      <c r="H174" s="362"/>
      <c r="I174" s="410"/>
      <c r="J174" s="364"/>
      <c r="K174" s="364"/>
      <c r="L174" s="364"/>
      <c r="M174" s="364"/>
      <c r="N174" s="387"/>
      <c r="O174" s="315">
        <f t="shared" si="6"/>
        <v>0</v>
      </c>
      <c r="P174" s="70">
        <f t="shared" si="7"/>
        <v>0</v>
      </c>
      <c r="Q174" s="135" t="str">
        <f t="shared" si="8"/>
        <v/>
      </c>
    </row>
    <row r="175" spans="1:17" ht="23.1" customHeight="1" thickBot="1" x14ac:dyDescent="0.25">
      <c r="A175" s="518" t="str">
        <f>IF(B175="","",COUNT('Diário 3º PA'!$A$4:$A$4242)+ROW()-3)</f>
        <v/>
      </c>
      <c r="B175" s="510"/>
      <c r="C175" s="359"/>
      <c r="D175" s="392"/>
      <c r="E175" s="392"/>
      <c r="F175" s="395"/>
      <c r="G175" s="392"/>
      <c r="H175" s="362"/>
      <c r="I175" s="410"/>
      <c r="J175" s="364"/>
      <c r="K175" s="364"/>
      <c r="L175" s="364"/>
      <c r="M175" s="364"/>
      <c r="N175" s="387"/>
      <c r="O175" s="315">
        <f t="shared" si="6"/>
        <v>0</v>
      </c>
      <c r="P175" s="70">
        <f t="shared" si="7"/>
        <v>0</v>
      </c>
      <c r="Q175" s="135" t="str">
        <f t="shared" si="8"/>
        <v/>
      </c>
    </row>
    <row r="176" spans="1:17" ht="23.1" customHeight="1" thickBot="1" x14ac:dyDescent="0.25">
      <c r="A176" s="518" t="str">
        <f>IF(B176="","",COUNT('Diário 3º PA'!$A$4:$A$4242)+ROW()-3)</f>
        <v/>
      </c>
      <c r="B176" s="510"/>
      <c r="C176" s="359"/>
      <c r="D176" s="392"/>
      <c r="E176" s="392"/>
      <c r="F176" s="395"/>
      <c r="G176" s="392"/>
      <c r="H176" s="362"/>
      <c r="I176" s="410"/>
      <c r="J176" s="364"/>
      <c r="K176" s="364"/>
      <c r="L176" s="364"/>
      <c r="M176" s="364"/>
      <c r="N176" s="387"/>
      <c r="O176" s="315">
        <f t="shared" si="6"/>
        <v>0</v>
      </c>
      <c r="P176" s="70">
        <f t="shared" si="7"/>
        <v>0</v>
      </c>
      <c r="Q176" s="135" t="str">
        <f t="shared" si="8"/>
        <v/>
      </c>
    </row>
    <row r="177" spans="1:17" ht="23.1" customHeight="1" thickBot="1" x14ac:dyDescent="0.25">
      <c r="A177" s="518" t="str">
        <f>IF(B177="","",COUNT('Diário 3º PA'!$A$4:$A$4242)+ROW()-3)</f>
        <v/>
      </c>
      <c r="B177" s="510"/>
      <c r="C177" s="359"/>
      <c r="D177" s="392"/>
      <c r="E177" s="392"/>
      <c r="F177" s="395"/>
      <c r="G177" s="392"/>
      <c r="H177" s="362"/>
      <c r="I177" s="410"/>
      <c r="J177" s="364"/>
      <c r="K177" s="364"/>
      <c r="L177" s="364"/>
      <c r="M177" s="364"/>
      <c r="N177" s="387"/>
      <c r="O177" s="315">
        <f t="shared" si="6"/>
        <v>0</v>
      </c>
      <c r="P177" s="70">
        <f t="shared" si="7"/>
        <v>0</v>
      </c>
      <c r="Q177" s="135" t="str">
        <f t="shared" si="8"/>
        <v/>
      </c>
    </row>
    <row r="178" spans="1:17" ht="23.1" customHeight="1" thickBot="1" x14ac:dyDescent="0.25">
      <c r="A178" s="518" t="str">
        <f>IF(B178="","",COUNT('Diário 3º PA'!$A$4:$A$4242)+ROW()-3)</f>
        <v/>
      </c>
      <c r="B178" s="510"/>
      <c r="C178" s="359"/>
      <c r="D178" s="392"/>
      <c r="E178" s="392"/>
      <c r="F178" s="395"/>
      <c r="G178" s="392"/>
      <c r="H178" s="362"/>
      <c r="I178" s="410"/>
      <c r="J178" s="364"/>
      <c r="K178" s="364"/>
      <c r="L178" s="364"/>
      <c r="M178" s="364"/>
      <c r="N178" s="387"/>
      <c r="O178" s="315">
        <f t="shared" si="6"/>
        <v>0</v>
      </c>
      <c r="P178" s="70">
        <f t="shared" si="7"/>
        <v>0</v>
      </c>
      <c r="Q178" s="135" t="str">
        <f t="shared" si="8"/>
        <v/>
      </c>
    </row>
    <row r="179" spans="1:17" ht="23.1" customHeight="1" thickBot="1" x14ac:dyDescent="0.25">
      <c r="A179" s="518" t="str">
        <f>IF(B179="","",COUNT('Diário 3º PA'!$A$4:$A$4242)+ROW()-3)</f>
        <v/>
      </c>
      <c r="B179" s="510"/>
      <c r="C179" s="359"/>
      <c r="D179" s="392"/>
      <c r="E179" s="392"/>
      <c r="F179" s="395"/>
      <c r="G179" s="392"/>
      <c r="H179" s="360"/>
      <c r="I179" s="410"/>
      <c r="J179" s="363"/>
      <c r="K179" s="363"/>
      <c r="L179" s="364"/>
      <c r="M179" s="363"/>
      <c r="N179" s="387"/>
      <c r="O179" s="315">
        <f t="shared" si="6"/>
        <v>0</v>
      </c>
      <c r="P179" s="70">
        <f t="shared" si="7"/>
        <v>0</v>
      </c>
      <c r="Q179" s="135" t="str">
        <f t="shared" si="8"/>
        <v/>
      </c>
    </row>
    <row r="180" spans="1:17" ht="23.1" customHeight="1" thickBot="1" x14ac:dyDescent="0.25">
      <c r="A180" s="518" t="str">
        <f>IF(B180="","",COUNT('Diário 3º PA'!$A$4:$A$4242)+ROW()-3)</f>
        <v/>
      </c>
      <c r="B180" s="510"/>
      <c r="C180" s="359"/>
      <c r="D180" s="392"/>
      <c r="E180" s="392"/>
      <c r="F180" s="395"/>
      <c r="G180" s="392"/>
      <c r="H180" s="362"/>
      <c r="I180" s="410"/>
      <c r="J180" s="364"/>
      <c r="K180" s="364"/>
      <c r="L180" s="364"/>
      <c r="M180" s="364"/>
      <c r="N180" s="387"/>
      <c r="O180" s="315">
        <f t="shared" si="6"/>
        <v>0</v>
      </c>
      <c r="P180" s="70">
        <f t="shared" si="7"/>
        <v>0</v>
      </c>
      <c r="Q180" s="135" t="str">
        <f t="shared" si="8"/>
        <v/>
      </c>
    </row>
    <row r="181" spans="1:17" ht="23.1" customHeight="1" thickBot="1" x14ac:dyDescent="0.25">
      <c r="A181" s="518" t="str">
        <f>IF(B181="","",COUNT('Diário 3º PA'!$A$4:$A$4242)+ROW()-3)</f>
        <v/>
      </c>
      <c r="B181" s="510"/>
      <c r="C181" s="359"/>
      <c r="D181" s="392"/>
      <c r="E181" s="392"/>
      <c r="F181" s="395"/>
      <c r="G181" s="392"/>
      <c r="H181" s="362"/>
      <c r="I181" s="410"/>
      <c r="J181" s="408"/>
      <c r="K181" s="364"/>
      <c r="L181" s="364"/>
      <c r="M181" s="364"/>
      <c r="N181" s="387"/>
      <c r="O181" s="315">
        <f t="shared" si="6"/>
        <v>0</v>
      </c>
      <c r="P181" s="70">
        <f t="shared" si="7"/>
        <v>0</v>
      </c>
      <c r="Q181" s="135" t="str">
        <f t="shared" si="8"/>
        <v/>
      </c>
    </row>
    <row r="182" spans="1:17" ht="23.1" customHeight="1" thickBot="1" x14ac:dyDescent="0.25">
      <c r="A182" s="518" t="str">
        <f>IF(B182="","",COUNT('Diário 3º PA'!$A$4:$A$4242)+ROW()-3)</f>
        <v/>
      </c>
      <c r="B182" s="510"/>
      <c r="C182" s="359"/>
      <c r="D182" s="392"/>
      <c r="E182" s="392"/>
      <c r="F182" s="395"/>
      <c r="G182" s="392"/>
      <c r="H182" s="362"/>
      <c r="I182" s="410"/>
      <c r="J182" s="364"/>
      <c r="K182" s="364"/>
      <c r="L182" s="364"/>
      <c r="M182" s="364"/>
      <c r="N182" s="387"/>
      <c r="O182" s="315">
        <f t="shared" si="6"/>
        <v>0</v>
      </c>
      <c r="P182" s="70">
        <f t="shared" si="7"/>
        <v>0</v>
      </c>
      <c r="Q182" s="135" t="str">
        <f t="shared" si="8"/>
        <v/>
      </c>
    </row>
    <row r="183" spans="1:17" ht="23.1" customHeight="1" thickBot="1" x14ac:dyDescent="0.25">
      <c r="A183" s="518" t="str">
        <f>IF(B183="","",COUNT('Diário 3º PA'!$A$4:$A$4242)+ROW()-3)</f>
        <v/>
      </c>
      <c r="B183" s="510"/>
      <c r="C183" s="359"/>
      <c r="D183" s="392"/>
      <c r="E183" s="392"/>
      <c r="F183" s="395"/>
      <c r="G183" s="392"/>
      <c r="H183" s="360"/>
      <c r="I183" s="410"/>
      <c r="J183" s="363"/>
      <c r="K183" s="363"/>
      <c r="L183" s="364"/>
      <c r="M183" s="363"/>
      <c r="N183" s="382"/>
      <c r="O183" s="315">
        <f t="shared" si="6"/>
        <v>0</v>
      </c>
      <c r="P183" s="70">
        <f t="shared" si="7"/>
        <v>0</v>
      </c>
      <c r="Q183" s="135" t="str">
        <f t="shared" si="8"/>
        <v/>
      </c>
    </row>
    <row r="184" spans="1:17" ht="23.1" customHeight="1" thickBot="1" x14ac:dyDescent="0.25">
      <c r="A184" s="518" t="str">
        <f>IF(B184="","",COUNT('Diário 3º PA'!$A$4:$A$4242)+ROW()-3)</f>
        <v/>
      </c>
      <c r="B184" s="510"/>
      <c r="C184" s="359"/>
      <c r="D184" s="392"/>
      <c r="E184" s="392"/>
      <c r="F184" s="395"/>
      <c r="G184" s="392"/>
      <c r="H184" s="362"/>
      <c r="I184" s="410"/>
      <c r="J184" s="364"/>
      <c r="K184" s="364"/>
      <c r="L184" s="364"/>
      <c r="M184" s="364"/>
      <c r="N184" s="387"/>
      <c r="O184" s="315">
        <f t="shared" si="6"/>
        <v>0</v>
      </c>
      <c r="P184" s="70">
        <f t="shared" si="7"/>
        <v>0</v>
      </c>
      <c r="Q184" s="135" t="str">
        <f t="shared" si="8"/>
        <v/>
      </c>
    </row>
    <row r="185" spans="1:17" ht="23.1" customHeight="1" thickBot="1" x14ac:dyDescent="0.25">
      <c r="A185" s="518" t="str">
        <f>IF(B185="","",COUNT('Diário 3º PA'!$A$4:$A$4242)+ROW()-3)</f>
        <v/>
      </c>
      <c r="B185" s="510"/>
      <c r="C185" s="359"/>
      <c r="D185" s="392"/>
      <c r="E185" s="392"/>
      <c r="F185" s="395"/>
      <c r="G185" s="392"/>
      <c r="H185" s="362"/>
      <c r="I185" s="410"/>
      <c r="J185" s="364"/>
      <c r="K185" s="364"/>
      <c r="L185" s="364"/>
      <c r="M185" s="364"/>
      <c r="N185" s="387"/>
      <c r="O185" s="315">
        <f t="shared" si="6"/>
        <v>0</v>
      </c>
      <c r="P185" s="70">
        <f t="shared" si="7"/>
        <v>0</v>
      </c>
      <c r="Q185" s="135" t="str">
        <f t="shared" si="8"/>
        <v/>
      </c>
    </row>
    <row r="186" spans="1:17" ht="23.1" customHeight="1" thickBot="1" x14ac:dyDescent="0.25">
      <c r="A186" s="518" t="str">
        <f>IF(B186="","",COUNT('Diário 3º PA'!$A$4:$A$4242)+ROW()-3)</f>
        <v/>
      </c>
      <c r="B186" s="510"/>
      <c r="C186" s="359"/>
      <c r="D186" s="392"/>
      <c r="E186" s="392"/>
      <c r="F186" s="395"/>
      <c r="G186" s="392"/>
      <c r="H186" s="362"/>
      <c r="I186" s="410"/>
      <c r="J186" s="364"/>
      <c r="K186" s="364"/>
      <c r="L186" s="364"/>
      <c r="M186" s="364"/>
      <c r="N186" s="387"/>
      <c r="O186" s="315">
        <f t="shared" si="6"/>
        <v>0</v>
      </c>
      <c r="P186" s="70">
        <f t="shared" si="7"/>
        <v>0</v>
      </c>
      <c r="Q186" s="135" t="str">
        <f t="shared" si="8"/>
        <v/>
      </c>
    </row>
    <row r="187" spans="1:17" ht="23.1" customHeight="1" thickBot="1" x14ac:dyDescent="0.25">
      <c r="A187" s="518" t="str">
        <f>IF(B187="","",COUNT('Diário 3º PA'!$A$4:$A$4242)+ROW()-3)</f>
        <v/>
      </c>
      <c r="B187" s="511"/>
      <c r="C187" s="413"/>
      <c r="D187" s="392"/>
      <c r="E187" s="392"/>
      <c r="F187" s="395"/>
      <c r="G187" s="392"/>
      <c r="H187" s="360"/>
      <c r="I187" s="410"/>
      <c r="J187" s="363"/>
      <c r="K187" s="364"/>
      <c r="L187" s="364"/>
      <c r="M187" s="364"/>
      <c r="N187" s="387"/>
      <c r="O187" s="315">
        <f t="shared" si="6"/>
        <v>0</v>
      </c>
      <c r="P187" s="70">
        <f t="shared" si="7"/>
        <v>0</v>
      </c>
      <c r="Q187" s="135" t="str">
        <f t="shared" si="8"/>
        <v/>
      </c>
    </row>
    <row r="188" spans="1:17" ht="23.1" customHeight="1" thickBot="1" x14ac:dyDescent="0.25">
      <c r="A188" s="518" t="str">
        <f>IF(B188="","",COUNT('Diário 3º PA'!$A$4:$A$4242)+ROW()-3)</f>
        <v/>
      </c>
      <c r="B188" s="511"/>
      <c r="C188" s="359"/>
      <c r="D188" s="392"/>
      <c r="E188" s="392"/>
      <c r="F188" s="395"/>
      <c r="G188" s="392"/>
      <c r="H188" s="362"/>
      <c r="I188" s="410"/>
      <c r="J188" s="364"/>
      <c r="K188" s="364"/>
      <c r="L188" s="364"/>
      <c r="M188" s="364"/>
      <c r="N188" s="387"/>
      <c r="O188" s="315">
        <f t="shared" si="6"/>
        <v>0</v>
      </c>
      <c r="P188" s="70">
        <f t="shared" si="7"/>
        <v>0</v>
      </c>
      <c r="Q188" s="135" t="str">
        <f t="shared" si="8"/>
        <v/>
      </c>
    </row>
    <row r="189" spans="1:17" ht="23.1" customHeight="1" thickBot="1" x14ac:dyDescent="0.25">
      <c r="A189" s="518" t="str">
        <f>IF(B189="","",COUNT('Diário 3º PA'!$A$4:$A$4242)+ROW()-3)</f>
        <v/>
      </c>
      <c r="B189" s="510"/>
      <c r="C189" s="359"/>
      <c r="D189" s="392"/>
      <c r="E189" s="392"/>
      <c r="F189" s="395"/>
      <c r="G189" s="392"/>
      <c r="H189" s="362"/>
      <c r="I189" s="410"/>
      <c r="J189" s="364"/>
      <c r="K189" s="364"/>
      <c r="L189" s="364"/>
      <c r="M189" s="364"/>
      <c r="N189" s="387"/>
      <c r="O189" s="315">
        <f t="shared" si="6"/>
        <v>0</v>
      </c>
      <c r="P189" s="70">
        <f t="shared" si="7"/>
        <v>0</v>
      </c>
      <c r="Q189" s="135" t="str">
        <f t="shared" si="8"/>
        <v/>
      </c>
    </row>
    <row r="190" spans="1:17" ht="23.1" customHeight="1" thickBot="1" x14ac:dyDescent="0.25">
      <c r="A190" s="518" t="str">
        <f>IF(B190="","",COUNT('Diário 3º PA'!$A$4:$A$4242)+ROW()-3)</f>
        <v/>
      </c>
      <c r="B190" s="510"/>
      <c r="C190" s="359"/>
      <c r="D190" s="392"/>
      <c r="E190" s="392"/>
      <c r="F190" s="395"/>
      <c r="G190" s="392"/>
      <c r="H190" s="362"/>
      <c r="I190" s="410"/>
      <c r="J190" s="364"/>
      <c r="K190" s="364"/>
      <c r="L190" s="364"/>
      <c r="M190" s="364"/>
      <c r="N190" s="387"/>
      <c r="O190" s="315">
        <f t="shared" si="6"/>
        <v>0</v>
      </c>
      <c r="P190" s="70">
        <f t="shared" si="7"/>
        <v>0</v>
      </c>
      <c r="Q190" s="135" t="str">
        <f t="shared" si="8"/>
        <v/>
      </c>
    </row>
    <row r="191" spans="1:17" ht="23.1" customHeight="1" thickBot="1" x14ac:dyDescent="0.25">
      <c r="A191" s="518" t="str">
        <f>IF(B191="","",COUNT('Diário 3º PA'!$A$4:$A$4242)+ROW()-3)</f>
        <v/>
      </c>
      <c r="B191" s="510"/>
      <c r="C191" s="359"/>
      <c r="D191" s="392"/>
      <c r="E191" s="392"/>
      <c r="F191" s="395"/>
      <c r="G191" s="392"/>
      <c r="H191" s="362"/>
      <c r="I191" s="410"/>
      <c r="J191" s="364"/>
      <c r="K191" s="364"/>
      <c r="L191" s="364"/>
      <c r="M191" s="364"/>
      <c r="N191" s="387"/>
      <c r="O191" s="315">
        <f t="shared" si="6"/>
        <v>0</v>
      </c>
      <c r="P191" s="70">
        <f t="shared" si="7"/>
        <v>0</v>
      </c>
      <c r="Q191" s="135" t="str">
        <f t="shared" si="8"/>
        <v/>
      </c>
    </row>
    <row r="192" spans="1:17" ht="23.1" customHeight="1" thickBot="1" x14ac:dyDescent="0.25">
      <c r="A192" s="518" t="str">
        <f>IF(B192="","",COUNT('Diário 3º PA'!$A$4:$A$4242)+ROW()-3)</f>
        <v/>
      </c>
      <c r="B192" s="510"/>
      <c r="C192" s="359"/>
      <c r="D192" s="392"/>
      <c r="E192" s="392"/>
      <c r="F192" s="395"/>
      <c r="G192" s="392"/>
      <c r="H192" s="362"/>
      <c r="I192" s="410"/>
      <c r="J192" s="364"/>
      <c r="K192" s="364"/>
      <c r="L192" s="364"/>
      <c r="M192" s="364"/>
      <c r="N192" s="387"/>
      <c r="O192" s="315">
        <f t="shared" si="6"/>
        <v>0</v>
      </c>
      <c r="P192" s="70">
        <f t="shared" si="7"/>
        <v>0</v>
      </c>
      <c r="Q192" s="135" t="str">
        <f t="shared" si="8"/>
        <v/>
      </c>
    </row>
    <row r="193" spans="1:17" ht="23.1" customHeight="1" thickBot="1" x14ac:dyDescent="0.25">
      <c r="A193" s="518" t="str">
        <f>IF(B193="","",COUNT('Diário 3º PA'!$A$4:$A$4242)+ROW()-3)</f>
        <v/>
      </c>
      <c r="B193" s="510"/>
      <c r="C193" s="359"/>
      <c r="D193" s="392"/>
      <c r="E193" s="392"/>
      <c r="F193" s="395"/>
      <c r="G193" s="392"/>
      <c r="H193" s="362"/>
      <c r="I193" s="410"/>
      <c r="J193" s="363"/>
      <c r="K193" s="364"/>
      <c r="L193" s="364"/>
      <c r="M193" s="364"/>
      <c r="N193" s="387"/>
      <c r="O193" s="315">
        <f t="shared" si="6"/>
        <v>0</v>
      </c>
      <c r="P193" s="70">
        <f t="shared" si="7"/>
        <v>0</v>
      </c>
      <c r="Q193" s="135" t="str">
        <f t="shared" si="8"/>
        <v/>
      </c>
    </row>
    <row r="194" spans="1:17" ht="23.1" customHeight="1" thickBot="1" x14ac:dyDescent="0.25">
      <c r="A194" s="518" t="str">
        <f>IF(B194="","",COUNT('Diário 3º PA'!$A$4:$A$4242)+ROW()-3)</f>
        <v/>
      </c>
      <c r="B194" s="510"/>
      <c r="C194" s="359"/>
      <c r="D194" s="392"/>
      <c r="E194" s="392"/>
      <c r="F194" s="395"/>
      <c r="G194" s="392"/>
      <c r="H194" s="362"/>
      <c r="I194" s="410"/>
      <c r="J194" s="364"/>
      <c r="K194" s="364"/>
      <c r="L194" s="364"/>
      <c r="M194" s="364"/>
      <c r="N194" s="387"/>
      <c r="O194" s="315">
        <f t="shared" si="6"/>
        <v>0</v>
      </c>
      <c r="P194" s="70">
        <f t="shared" si="7"/>
        <v>0</v>
      </c>
      <c r="Q194" s="135" t="str">
        <f t="shared" si="8"/>
        <v/>
      </c>
    </row>
    <row r="195" spans="1:17" ht="23.1" customHeight="1" thickBot="1" x14ac:dyDescent="0.25">
      <c r="A195" s="518" t="str">
        <f>IF(B195="","",COUNT('Diário 3º PA'!$A$4:$A$4242)+ROW()-3)</f>
        <v/>
      </c>
      <c r="B195" s="510"/>
      <c r="C195" s="359"/>
      <c r="D195" s="392"/>
      <c r="E195" s="392"/>
      <c r="F195" s="395"/>
      <c r="G195" s="392"/>
      <c r="H195" s="362"/>
      <c r="I195" s="410"/>
      <c r="J195" s="364"/>
      <c r="K195" s="364"/>
      <c r="L195" s="364"/>
      <c r="M195" s="364"/>
      <c r="N195" s="387"/>
      <c r="O195" s="315">
        <f t="shared" si="6"/>
        <v>0</v>
      </c>
      <c r="P195" s="70">
        <f t="shared" si="7"/>
        <v>0</v>
      </c>
      <c r="Q195" s="135" t="str">
        <f t="shared" si="8"/>
        <v/>
      </c>
    </row>
    <row r="196" spans="1:17" ht="23.1" customHeight="1" thickBot="1" x14ac:dyDescent="0.25">
      <c r="A196" s="518" t="str">
        <f>IF(B196="","",COUNT('Diário 3º PA'!$A$4:$A$4242)+ROW()-3)</f>
        <v/>
      </c>
      <c r="B196" s="510"/>
      <c r="C196" s="359"/>
      <c r="D196" s="392"/>
      <c r="E196" s="392"/>
      <c r="F196" s="395"/>
      <c r="G196" s="392"/>
      <c r="H196" s="362"/>
      <c r="I196" s="410"/>
      <c r="J196" s="364"/>
      <c r="K196" s="364"/>
      <c r="L196" s="364"/>
      <c r="M196" s="364"/>
      <c r="N196" s="387"/>
      <c r="O196" s="315">
        <f t="shared" si="6"/>
        <v>0</v>
      </c>
      <c r="P196" s="70">
        <f t="shared" si="7"/>
        <v>0</v>
      </c>
      <c r="Q196" s="135" t="str">
        <f t="shared" si="8"/>
        <v/>
      </c>
    </row>
    <row r="197" spans="1:17" ht="23.1" customHeight="1" thickBot="1" x14ac:dyDescent="0.25">
      <c r="A197" s="518" t="str">
        <f>IF(B197="","",COUNT('Diário 3º PA'!$A$4:$A$4242)+ROW()-3)</f>
        <v/>
      </c>
      <c r="B197" s="510"/>
      <c r="C197" s="359"/>
      <c r="D197" s="392"/>
      <c r="E197" s="392"/>
      <c r="F197" s="395"/>
      <c r="G197" s="392"/>
      <c r="H197" s="362"/>
      <c r="I197" s="410"/>
      <c r="J197" s="364"/>
      <c r="K197" s="364"/>
      <c r="L197" s="364"/>
      <c r="M197" s="364"/>
      <c r="N197" s="387"/>
      <c r="O197" s="315">
        <f t="shared" ref="O197:O260" si="9">IF(B197=0,0,IF(YEAR(B197)=$P$1,MONTH(B197)-$O$1+1,(YEAR(B197)-$P$1)*12-$O$1+1+MONTH(B197)))</f>
        <v>0</v>
      </c>
      <c r="P197" s="70">
        <f t="shared" ref="P197:P260" si="10">IF(C197=0,0,IF(YEAR(C197)=$P$1,MONTH(C197)-$O$1+1,(YEAR(C197)-$P$1)*12-$O$1+1+MONTH(C197)))</f>
        <v>0</v>
      </c>
      <c r="Q197" s="135" t="str">
        <f t="shared" ref="Q197:Q260" si="11">SUBSTITUTE(D197," ","_")</f>
        <v/>
      </c>
    </row>
    <row r="198" spans="1:17" ht="23.1" customHeight="1" thickBot="1" x14ac:dyDescent="0.25">
      <c r="A198" s="518" t="str">
        <f>IF(B198="","",COUNT('Diário 3º PA'!$A$4:$A$4242)+ROW()-3)</f>
        <v/>
      </c>
      <c r="B198" s="510"/>
      <c r="C198" s="359"/>
      <c r="D198" s="392"/>
      <c r="E198" s="392"/>
      <c r="F198" s="395"/>
      <c r="G198" s="392"/>
      <c r="H198" s="362"/>
      <c r="I198" s="410"/>
      <c r="J198" s="364"/>
      <c r="K198" s="364"/>
      <c r="L198" s="364"/>
      <c r="M198" s="364"/>
      <c r="N198" s="387"/>
      <c r="O198" s="315">
        <f t="shared" si="9"/>
        <v>0</v>
      </c>
      <c r="P198" s="70">
        <f t="shared" si="10"/>
        <v>0</v>
      </c>
      <c r="Q198" s="135" t="str">
        <f t="shared" si="11"/>
        <v/>
      </c>
    </row>
    <row r="199" spans="1:17" ht="23.1" customHeight="1" thickBot="1" x14ac:dyDescent="0.25">
      <c r="A199" s="518" t="str">
        <f>IF(B199="","",COUNT('Diário 3º PA'!$A$4:$A$4242)+ROW()-3)</f>
        <v/>
      </c>
      <c r="B199" s="510"/>
      <c r="C199" s="359"/>
      <c r="D199" s="392"/>
      <c r="E199" s="392"/>
      <c r="F199" s="395"/>
      <c r="G199" s="392"/>
      <c r="H199" s="362"/>
      <c r="I199" s="410"/>
      <c r="J199" s="364"/>
      <c r="K199" s="364"/>
      <c r="L199" s="364"/>
      <c r="M199" s="364"/>
      <c r="N199" s="387"/>
      <c r="O199" s="315">
        <f t="shared" si="9"/>
        <v>0</v>
      </c>
      <c r="P199" s="70">
        <f t="shared" si="10"/>
        <v>0</v>
      </c>
      <c r="Q199" s="135" t="str">
        <f t="shared" si="11"/>
        <v/>
      </c>
    </row>
    <row r="200" spans="1:17" ht="23.1" customHeight="1" thickBot="1" x14ac:dyDescent="0.25">
      <c r="A200" s="518" t="str">
        <f>IF(B200="","",COUNT('Diário 3º PA'!$A$4:$A$4242)+ROW()-3)</f>
        <v/>
      </c>
      <c r="B200" s="510"/>
      <c r="C200" s="359"/>
      <c r="D200" s="392"/>
      <c r="E200" s="392"/>
      <c r="F200" s="395"/>
      <c r="G200" s="392"/>
      <c r="H200" s="362"/>
      <c r="I200" s="410"/>
      <c r="J200" s="364"/>
      <c r="K200" s="364"/>
      <c r="L200" s="364"/>
      <c r="M200" s="364"/>
      <c r="N200" s="387"/>
      <c r="O200" s="315">
        <f t="shared" si="9"/>
        <v>0</v>
      </c>
      <c r="P200" s="70">
        <f t="shared" si="10"/>
        <v>0</v>
      </c>
      <c r="Q200" s="135" t="str">
        <f t="shared" si="11"/>
        <v/>
      </c>
    </row>
    <row r="201" spans="1:17" ht="23.1" customHeight="1" thickBot="1" x14ac:dyDescent="0.25">
      <c r="A201" s="518" t="str">
        <f>IF(B201="","",COUNT('Diário 3º PA'!$A$4:$A$4242)+ROW()-3)</f>
        <v/>
      </c>
      <c r="B201" s="510"/>
      <c r="C201" s="359"/>
      <c r="D201" s="392"/>
      <c r="E201" s="392"/>
      <c r="F201" s="395"/>
      <c r="G201" s="392"/>
      <c r="H201" s="362"/>
      <c r="I201" s="410"/>
      <c r="J201" s="364"/>
      <c r="K201" s="364"/>
      <c r="L201" s="364"/>
      <c r="M201" s="364"/>
      <c r="N201" s="387"/>
      <c r="O201" s="315">
        <f t="shared" si="9"/>
        <v>0</v>
      </c>
      <c r="P201" s="70">
        <f t="shared" si="10"/>
        <v>0</v>
      </c>
      <c r="Q201" s="135" t="str">
        <f t="shared" si="11"/>
        <v/>
      </c>
    </row>
    <row r="202" spans="1:17" ht="23.1" customHeight="1" thickBot="1" x14ac:dyDescent="0.25">
      <c r="A202" s="518" t="str">
        <f>IF(B202="","",COUNT('Diário 3º PA'!$A$4:$A$4242)+ROW()-3)</f>
        <v/>
      </c>
      <c r="B202" s="510"/>
      <c r="C202" s="359"/>
      <c r="D202" s="392"/>
      <c r="E202" s="392"/>
      <c r="F202" s="395"/>
      <c r="G202" s="392"/>
      <c r="H202" s="362"/>
      <c r="I202" s="410"/>
      <c r="J202" s="364"/>
      <c r="K202" s="364"/>
      <c r="L202" s="364"/>
      <c r="M202" s="364"/>
      <c r="N202" s="387"/>
      <c r="O202" s="315">
        <f t="shared" si="9"/>
        <v>0</v>
      </c>
      <c r="P202" s="70">
        <f t="shared" si="10"/>
        <v>0</v>
      </c>
      <c r="Q202" s="135" t="str">
        <f t="shared" si="11"/>
        <v/>
      </c>
    </row>
    <row r="203" spans="1:17" ht="23.1" customHeight="1" thickBot="1" x14ac:dyDescent="0.25">
      <c r="A203" s="518" t="str">
        <f>IF(B203="","",COUNT('Diário 3º PA'!$A$4:$A$4242)+ROW()-3)</f>
        <v/>
      </c>
      <c r="B203" s="510"/>
      <c r="C203" s="359"/>
      <c r="D203" s="392"/>
      <c r="E203" s="392"/>
      <c r="F203" s="395"/>
      <c r="G203" s="392"/>
      <c r="H203" s="362"/>
      <c r="I203" s="410"/>
      <c r="J203" s="364"/>
      <c r="K203" s="364"/>
      <c r="L203" s="364"/>
      <c r="M203" s="364"/>
      <c r="N203" s="387"/>
      <c r="O203" s="315">
        <f t="shared" si="9"/>
        <v>0</v>
      </c>
      <c r="P203" s="70">
        <f t="shared" si="10"/>
        <v>0</v>
      </c>
      <c r="Q203" s="135" t="str">
        <f t="shared" si="11"/>
        <v/>
      </c>
    </row>
    <row r="204" spans="1:17" ht="23.1" customHeight="1" thickBot="1" x14ac:dyDescent="0.25">
      <c r="A204" s="518" t="str">
        <f>IF(B204="","",COUNT('Diário 3º PA'!$A$4:$A$4242)+ROW()-3)</f>
        <v/>
      </c>
      <c r="B204" s="510"/>
      <c r="C204" s="359"/>
      <c r="D204" s="392"/>
      <c r="E204" s="392"/>
      <c r="F204" s="395"/>
      <c r="G204" s="392"/>
      <c r="H204" s="362"/>
      <c r="I204" s="410"/>
      <c r="J204" s="364"/>
      <c r="K204" s="364"/>
      <c r="L204" s="364"/>
      <c r="M204" s="364"/>
      <c r="N204" s="387"/>
      <c r="O204" s="315">
        <f t="shared" si="9"/>
        <v>0</v>
      </c>
      <c r="P204" s="70">
        <f t="shared" si="10"/>
        <v>0</v>
      </c>
      <c r="Q204" s="135" t="str">
        <f t="shared" si="11"/>
        <v/>
      </c>
    </row>
    <row r="205" spans="1:17" ht="23.1" customHeight="1" thickBot="1" x14ac:dyDescent="0.25">
      <c r="A205" s="518" t="str">
        <f>IF(B205="","",COUNT('Diário 3º PA'!$A$4:$A$4242)+ROW()-3)</f>
        <v/>
      </c>
      <c r="B205" s="510"/>
      <c r="C205" s="359"/>
      <c r="D205" s="392"/>
      <c r="E205" s="392"/>
      <c r="F205" s="395"/>
      <c r="G205" s="392"/>
      <c r="H205" s="362"/>
      <c r="I205" s="410"/>
      <c r="J205" s="364"/>
      <c r="K205" s="364"/>
      <c r="L205" s="364"/>
      <c r="M205" s="364"/>
      <c r="N205" s="387"/>
      <c r="O205" s="315">
        <f t="shared" si="9"/>
        <v>0</v>
      </c>
      <c r="P205" s="70">
        <f t="shared" si="10"/>
        <v>0</v>
      </c>
      <c r="Q205" s="135" t="str">
        <f t="shared" si="11"/>
        <v/>
      </c>
    </row>
    <row r="206" spans="1:17" ht="23.1" customHeight="1" thickBot="1" x14ac:dyDescent="0.25">
      <c r="A206" s="518" t="str">
        <f>IF(B206="","",COUNT('Diário 3º PA'!$A$4:$A$4242)+ROW()-3)</f>
        <v/>
      </c>
      <c r="B206" s="510"/>
      <c r="C206" s="359"/>
      <c r="D206" s="392"/>
      <c r="E206" s="392"/>
      <c r="F206" s="395"/>
      <c r="G206" s="392"/>
      <c r="H206" s="362"/>
      <c r="I206" s="410"/>
      <c r="J206" s="364"/>
      <c r="K206" s="364"/>
      <c r="L206" s="364"/>
      <c r="M206" s="364"/>
      <c r="N206" s="387"/>
      <c r="O206" s="315">
        <f t="shared" si="9"/>
        <v>0</v>
      </c>
      <c r="P206" s="70">
        <f t="shared" si="10"/>
        <v>0</v>
      </c>
      <c r="Q206" s="135" t="str">
        <f t="shared" si="11"/>
        <v/>
      </c>
    </row>
    <row r="207" spans="1:17" ht="23.1" customHeight="1" thickBot="1" x14ac:dyDescent="0.25">
      <c r="A207" s="518" t="str">
        <f>IF(B207="","",COUNT('Diário 3º PA'!$A$4:$A$4242)+ROW()-3)</f>
        <v/>
      </c>
      <c r="B207" s="510"/>
      <c r="C207" s="359"/>
      <c r="D207" s="392"/>
      <c r="E207" s="392"/>
      <c r="F207" s="395"/>
      <c r="G207" s="392"/>
      <c r="H207" s="362"/>
      <c r="I207" s="410"/>
      <c r="J207" s="363"/>
      <c r="K207" s="363"/>
      <c r="L207" s="364"/>
      <c r="M207" s="363"/>
      <c r="N207" s="382"/>
      <c r="O207" s="315">
        <f t="shared" si="9"/>
        <v>0</v>
      </c>
      <c r="P207" s="70">
        <f t="shared" si="10"/>
        <v>0</v>
      </c>
      <c r="Q207" s="135" t="str">
        <f t="shared" si="11"/>
        <v/>
      </c>
    </row>
    <row r="208" spans="1:17" ht="23.1" customHeight="1" thickBot="1" x14ac:dyDescent="0.25">
      <c r="A208" s="518" t="str">
        <f>IF(B208="","",COUNT('Diário 3º PA'!$A$4:$A$4242)+ROW()-3)</f>
        <v/>
      </c>
      <c r="B208" s="512"/>
      <c r="C208" s="490"/>
      <c r="D208" s="392"/>
      <c r="E208" s="392"/>
      <c r="F208" s="395"/>
      <c r="G208" s="392"/>
      <c r="H208" s="392"/>
      <c r="I208" s="504"/>
      <c r="J208" s="364"/>
      <c r="K208" s="364"/>
      <c r="L208" s="364"/>
      <c r="M208" s="364"/>
      <c r="N208" s="387"/>
      <c r="O208" s="315">
        <f t="shared" si="9"/>
        <v>0</v>
      </c>
      <c r="P208" s="70">
        <f t="shared" si="10"/>
        <v>0</v>
      </c>
      <c r="Q208" s="135" t="str">
        <f t="shared" si="11"/>
        <v/>
      </c>
    </row>
    <row r="209" spans="1:17" ht="23.1" customHeight="1" thickBot="1" x14ac:dyDescent="0.25">
      <c r="A209" s="518" t="str">
        <f>IF(B209="","",COUNT('Diário 3º PA'!$A$4:$A$4242)+ROW()-3)</f>
        <v/>
      </c>
      <c r="B209" s="512"/>
      <c r="C209" s="490"/>
      <c r="D209" s="392"/>
      <c r="E209" s="392"/>
      <c r="F209" s="395"/>
      <c r="G209" s="392"/>
      <c r="H209" s="392"/>
      <c r="I209" s="504"/>
      <c r="J209" s="363"/>
      <c r="K209" s="363"/>
      <c r="L209" s="364"/>
      <c r="M209" s="364"/>
      <c r="N209" s="387"/>
      <c r="O209" s="315">
        <f t="shared" si="9"/>
        <v>0</v>
      </c>
      <c r="P209" s="70">
        <f t="shared" si="10"/>
        <v>0</v>
      </c>
      <c r="Q209" s="135" t="str">
        <f t="shared" si="11"/>
        <v/>
      </c>
    </row>
    <row r="210" spans="1:17" ht="23.1" customHeight="1" thickBot="1" x14ac:dyDescent="0.25">
      <c r="A210" s="518" t="str">
        <f>IF(B210="","",COUNT('Diário 3º PA'!$A$4:$A$4242)+ROW()-3)</f>
        <v/>
      </c>
      <c r="B210" s="510"/>
      <c r="C210" s="359"/>
      <c r="D210" s="392"/>
      <c r="E210" s="392"/>
      <c r="F210" s="465"/>
      <c r="G210" s="392"/>
      <c r="H210" s="360"/>
      <c r="I210" s="410"/>
      <c r="J210" s="363"/>
      <c r="K210" s="363"/>
      <c r="L210" s="364"/>
      <c r="M210" s="363"/>
      <c r="N210" s="382"/>
      <c r="O210" s="315">
        <f t="shared" si="9"/>
        <v>0</v>
      </c>
      <c r="P210" s="70">
        <f t="shared" si="10"/>
        <v>0</v>
      </c>
      <c r="Q210" s="135" t="str">
        <f t="shared" si="11"/>
        <v/>
      </c>
    </row>
    <row r="211" spans="1:17" ht="23.1" customHeight="1" thickBot="1" x14ac:dyDescent="0.25">
      <c r="A211" s="518" t="str">
        <f>IF(B211="","",COUNT('Diário 3º PA'!$A$4:$A$4242)+ROW()-3)</f>
        <v/>
      </c>
      <c r="B211" s="510"/>
      <c r="C211" s="359"/>
      <c r="D211" s="392"/>
      <c r="E211" s="392"/>
      <c r="F211" s="465"/>
      <c r="G211" s="392"/>
      <c r="H211" s="360"/>
      <c r="I211" s="410"/>
      <c r="J211" s="363"/>
      <c r="K211" s="363"/>
      <c r="L211" s="364"/>
      <c r="M211" s="363"/>
      <c r="N211" s="382"/>
      <c r="O211" s="315">
        <f t="shared" si="9"/>
        <v>0</v>
      </c>
      <c r="P211" s="70">
        <f t="shared" si="10"/>
        <v>0</v>
      </c>
      <c r="Q211" s="135" t="str">
        <f t="shared" si="11"/>
        <v/>
      </c>
    </row>
    <row r="212" spans="1:17" ht="23.1" customHeight="1" thickBot="1" x14ac:dyDescent="0.25">
      <c r="A212" s="518" t="str">
        <f>IF(B212="","",COUNT('Diário 3º PA'!$A$4:$A$4242)+ROW()-3)</f>
        <v/>
      </c>
      <c r="B212" s="510"/>
      <c r="C212" s="359"/>
      <c r="D212" s="392"/>
      <c r="E212" s="392"/>
      <c r="F212" s="395"/>
      <c r="G212" s="392"/>
      <c r="H212" s="362"/>
      <c r="I212" s="410"/>
      <c r="J212" s="364"/>
      <c r="K212" s="364"/>
      <c r="L212" s="364"/>
      <c r="M212" s="364"/>
      <c r="N212" s="387"/>
      <c r="O212" s="315">
        <f t="shared" si="9"/>
        <v>0</v>
      </c>
      <c r="P212" s="70">
        <f t="shared" si="10"/>
        <v>0</v>
      </c>
      <c r="Q212" s="135" t="str">
        <f t="shared" si="11"/>
        <v/>
      </c>
    </row>
    <row r="213" spans="1:17" ht="23.1" customHeight="1" thickBot="1" x14ac:dyDescent="0.25">
      <c r="A213" s="518" t="str">
        <f>IF(B213="","",COUNT('Diário 3º PA'!$A$4:$A$4242)+ROW()-3)</f>
        <v/>
      </c>
      <c r="B213" s="510"/>
      <c r="C213" s="359"/>
      <c r="D213" s="392"/>
      <c r="E213" s="392"/>
      <c r="F213" s="395"/>
      <c r="G213" s="392"/>
      <c r="H213" s="362"/>
      <c r="I213" s="410"/>
      <c r="J213" s="364"/>
      <c r="K213" s="364"/>
      <c r="L213" s="364"/>
      <c r="M213" s="364"/>
      <c r="N213" s="387"/>
      <c r="O213" s="315">
        <f t="shared" si="9"/>
        <v>0</v>
      </c>
      <c r="P213" s="70">
        <f t="shared" si="10"/>
        <v>0</v>
      </c>
      <c r="Q213" s="135" t="str">
        <f t="shared" si="11"/>
        <v/>
      </c>
    </row>
    <row r="214" spans="1:17" ht="23.1" customHeight="1" thickBot="1" x14ac:dyDescent="0.25">
      <c r="A214" s="518" t="str">
        <f>IF(B214="","",COUNT('Diário 3º PA'!$A$4:$A$4242)+ROW()-3)</f>
        <v/>
      </c>
      <c r="B214" s="510"/>
      <c r="C214" s="359"/>
      <c r="D214" s="392"/>
      <c r="E214" s="392"/>
      <c r="F214" s="395"/>
      <c r="G214" s="392"/>
      <c r="H214" s="362"/>
      <c r="I214" s="410"/>
      <c r="J214" s="364"/>
      <c r="K214" s="364"/>
      <c r="L214" s="364"/>
      <c r="M214" s="364"/>
      <c r="N214" s="387"/>
      <c r="O214" s="315">
        <f t="shared" si="9"/>
        <v>0</v>
      </c>
      <c r="P214" s="70">
        <f t="shared" si="10"/>
        <v>0</v>
      </c>
      <c r="Q214" s="135" t="str">
        <f t="shared" si="11"/>
        <v/>
      </c>
    </row>
    <row r="215" spans="1:17" ht="23.1" customHeight="1" thickBot="1" x14ac:dyDescent="0.25">
      <c r="A215" s="518" t="str">
        <f>IF(B215="","",COUNT('Diário 3º PA'!$A$4:$A$4242)+ROW()-3)</f>
        <v/>
      </c>
      <c r="B215" s="510"/>
      <c r="C215" s="359"/>
      <c r="D215" s="392"/>
      <c r="E215" s="392"/>
      <c r="F215" s="395"/>
      <c r="G215" s="392"/>
      <c r="H215" s="362"/>
      <c r="I215" s="410"/>
      <c r="J215" s="364"/>
      <c r="K215" s="364"/>
      <c r="L215" s="364"/>
      <c r="M215" s="364"/>
      <c r="N215" s="387"/>
      <c r="O215" s="315">
        <f t="shared" si="9"/>
        <v>0</v>
      </c>
      <c r="P215" s="70">
        <f t="shared" si="10"/>
        <v>0</v>
      </c>
      <c r="Q215" s="135" t="str">
        <f t="shared" si="11"/>
        <v/>
      </c>
    </row>
    <row r="216" spans="1:17" ht="23.1" customHeight="1" thickBot="1" x14ac:dyDescent="0.25">
      <c r="A216" s="518" t="str">
        <f>IF(B216="","",COUNT('Diário 3º PA'!$A$4:$A$4242)+ROW()-3)</f>
        <v/>
      </c>
      <c r="B216" s="513"/>
      <c r="C216" s="490"/>
      <c r="D216" s="392"/>
      <c r="E216" s="392"/>
      <c r="F216" s="395"/>
      <c r="G216" s="392"/>
      <c r="H216" s="360"/>
      <c r="I216" s="410"/>
      <c r="J216" s="363"/>
      <c r="K216" s="363"/>
      <c r="L216" s="364"/>
      <c r="M216" s="364"/>
      <c r="N216" s="387"/>
      <c r="O216" s="315">
        <f t="shared" si="9"/>
        <v>0</v>
      </c>
      <c r="P216" s="70">
        <f t="shared" si="10"/>
        <v>0</v>
      </c>
      <c r="Q216" s="135" t="str">
        <f t="shared" si="11"/>
        <v/>
      </c>
    </row>
    <row r="217" spans="1:17" ht="23.1" customHeight="1" thickBot="1" x14ac:dyDescent="0.25">
      <c r="A217" s="518" t="str">
        <f>IF(B217="","",COUNT('Diário 3º PA'!$A$4:$A$4242)+ROW()-3)</f>
        <v/>
      </c>
      <c r="B217" s="513"/>
      <c r="C217" s="490"/>
      <c r="D217" s="392"/>
      <c r="E217" s="392"/>
      <c r="F217" s="395"/>
      <c r="G217" s="392"/>
      <c r="H217" s="362"/>
      <c r="I217" s="410"/>
      <c r="J217" s="363"/>
      <c r="K217" s="363"/>
      <c r="L217" s="364"/>
      <c r="M217" s="364"/>
      <c r="N217" s="387"/>
      <c r="O217" s="315">
        <f t="shared" si="9"/>
        <v>0</v>
      </c>
      <c r="P217" s="70">
        <f t="shared" si="10"/>
        <v>0</v>
      </c>
      <c r="Q217" s="135" t="str">
        <f t="shared" si="11"/>
        <v/>
      </c>
    </row>
    <row r="218" spans="1:17" ht="23.1" customHeight="1" thickBot="1" x14ac:dyDescent="0.25">
      <c r="A218" s="518" t="str">
        <f>IF(B218="","",COUNT('Diário 3º PA'!$A$4:$A$4242)+ROW()-3)</f>
        <v/>
      </c>
      <c r="B218" s="513"/>
      <c r="C218" s="490"/>
      <c r="D218" s="392"/>
      <c r="E218" s="392"/>
      <c r="F218" s="395"/>
      <c r="G218" s="392"/>
      <c r="H218" s="362"/>
      <c r="I218" s="410"/>
      <c r="J218" s="363"/>
      <c r="K218" s="363"/>
      <c r="L218" s="364"/>
      <c r="M218" s="364"/>
      <c r="N218" s="387"/>
      <c r="O218" s="315">
        <f t="shared" si="9"/>
        <v>0</v>
      </c>
      <c r="P218" s="70">
        <f t="shared" si="10"/>
        <v>0</v>
      </c>
      <c r="Q218" s="135" t="str">
        <f t="shared" si="11"/>
        <v/>
      </c>
    </row>
    <row r="219" spans="1:17" ht="23.1" customHeight="1" thickBot="1" x14ac:dyDescent="0.25">
      <c r="A219" s="518" t="str">
        <f>IF(B219="","",COUNT('Diário 3º PA'!$A$4:$A$4242)+ROW()-3)</f>
        <v/>
      </c>
      <c r="B219" s="513"/>
      <c r="C219" s="490"/>
      <c r="D219" s="392"/>
      <c r="E219" s="392"/>
      <c r="F219" s="395"/>
      <c r="G219" s="392"/>
      <c r="H219" s="362"/>
      <c r="I219" s="410"/>
      <c r="J219" s="363"/>
      <c r="K219" s="363"/>
      <c r="L219" s="364"/>
      <c r="M219" s="364"/>
      <c r="N219" s="387"/>
      <c r="O219" s="315">
        <f t="shared" si="9"/>
        <v>0</v>
      </c>
      <c r="P219" s="70">
        <f t="shared" si="10"/>
        <v>0</v>
      </c>
      <c r="Q219" s="135" t="str">
        <f t="shared" si="11"/>
        <v/>
      </c>
    </row>
    <row r="220" spans="1:17" ht="23.1" customHeight="1" thickBot="1" x14ac:dyDescent="0.25">
      <c r="A220" s="518" t="str">
        <f>IF(B220="","",COUNT('Diário 3º PA'!$A$4:$A$4242)+ROW()-3)</f>
        <v/>
      </c>
      <c r="B220" s="513"/>
      <c r="C220" s="490"/>
      <c r="D220" s="392"/>
      <c r="E220" s="392"/>
      <c r="F220" s="395"/>
      <c r="G220" s="392"/>
      <c r="H220" s="362"/>
      <c r="I220" s="410"/>
      <c r="J220" s="363"/>
      <c r="K220" s="363"/>
      <c r="L220" s="364"/>
      <c r="M220" s="364"/>
      <c r="N220" s="387"/>
      <c r="O220" s="315">
        <f t="shared" si="9"/>
        <v>0</v>
      </c>
      <c r="P220" s="70">
        <f t="shared" si="10"/>
        <v>0</v>
      </c>
      <c r="Q220" s="135" t="str">
        <f t="shared" si="11"/>
        <v/>
      </c>
    </row>
    <row r="221" spans="1:17" ht="23.1" customHeight="1" thickBot="1" x14ac:dyDescent="0.25">
      <c r="A221" s="518" t="str">
        <f>IF(B221="","",COUNT('Diário 3º PA'!$A$4:$A$4242)+ROW()-3)</f>
        <v/>
      </c>
      <c r="B221" s="513"/>
      <c r="C221" s="490"/>
      <c r="D221" s="392"/>
      <c r="E221" s="392"/>
      <c r="F221" s="395"/>
      <c r="G221" s="392"/>
      <c r="H221" s="362"/>
      <c r="I221" s="410"/>
      <c r="J221" s="363"/>
      <c r="K221" s="363"/>
      <c r="L221" s="364"/>
      <c r="M221" s="364"/>
      <c r="N221" s="387"/>
      <c r="O221" s="315">
        <f t="shared" si="9"/>
        <v>0</v>
      </c>
      <c r="P221" s="70">
        <f t="shared" si="10"/>
        <v>0</v>
      </c>
      <c r="Q221" s="135" t="str">
        <f t="shared" si="11"/>
        <v/>
      </c>
    </row>
    <row r="222" spans="1:17" ht="23.1" customHeight="1" thickBot="1" x14ac:dyDescent="0.25">
      <c r="A222" s="518" t="str">
        <f>IF(B222="","",COUNT('Diário 3º PA'!$A$4:$A$4242)+ROW()-3)</f>
        <v/>
      </c>
      <c r="B222" s="513"/>
      <c r="C222" s="490"/>
      <c r="D222" s="392"/>
      <c r="E222" s="392"/>
      <c r="F222" s="395"/>
      <c r="G222" s="392"/>
      <c r="H222" s="362"/>
      <c r="I222" s="410"/>
      <c r="J222" s="363"/>
      <c r="K222" s="363"/>
      <c r="L222" s="364"/>
      <c r="M222" s="364"/>
      <c r="N222" s="387"/>
      <c r="O222" s="315">
        <f t="shared" si="9"/>
        <v>0</v>
      </c>
      <c r="P222" s="70">
        <f t="shared" si="10"/>
        <v>0</v>
      </c>
      <c r="Q222" s="135" t="str">
        <f t="shared" si="11"/>
        <v/>
      </c>
    </row>
    <row r="223" spans="1:17" ht="23.1" customHeight="1" thickBot="1" x14ac:dyDescent="0.25">
      <c r="A223" s="518" t="str">
        <f>IF(B223="","",COUNT('Diário 3º PA'!$A$4:$A$4242)+ROW()-3)</f>
        <v/>
      </c>
      <c r="B223" s="513"/>
      <c r="C223" s="490"/>
      <c r="D223" s="392"/>
      <c r="E223" s="392"/>
      <c r="F223" s="395"/>
      <c r="G223" s="392"/>
      <c r="H223" s="362"/>
      <c r="I223" s="410"/>
      <c r="J223" s="363"/>
      <c r="K223" s="363"/>
      <c r="L223" s="364"/>
      <c r="M223" s="364"/>
      <c r="N223" s="387"/>
      <c r="O223" s="315">
        <f t="shared" si="9"/>
        <v>0</v>
      </c>
      <c r="P223" s="70">
        <f t="shared" si="10"/>
        <v>0</v>
      </c>
      <c r="Q223" s="135" t="str">
        <f t="shared" si="11"/>
        <v/>
      </c>
    </row>
    <row r="224" spans="1:17" ht="23.1" customHeight="1" thickBot="1" x14ac:dyDescent="0.25">
      <c r="A224" s="518" t="str">
        <f>IF(B224="","",COUNT('Diário 3º PA'!$A$4:$A$4242)+ROW()-3)</f>
        <v/>
      </c>
      <c r="B224" s="513"/>
      <c r="C224" s="490"/>
      <c r="D224" s="392"/>
      <c r="E224" s="392"/>
      <c r="F224" s="395"/>
      <c r="G224" s="392"/>
      <c r="H224" s="362"/>
      <c r="I224" s="410"/>
      <c r="J224" s="363"/>
      <c r="K224" s="363"/>
      <c r="L224" s="364"/>
      <c r="M224" s="364"/>
      <c r="N224" s="387"/>
      <c r="O224" s="315">
        <f t="shared" si="9"/>
        <v>0</v>
      </c>
      <c r="P224" s="70">
        <f t="shared" si="10"/>
        <v>0</v>
      </c>
      <c r="Q224" s="135" t="str">
        <f t="shared" si="11"/>
        <v/>
      </c>
    </row>
    <row r="225" spans="1:17" ht="23.1" customHeight="1" thickBot="1" x14ac:dyDescent="0.25">
      <c r="A225" s="518" t="str">
        <f>IF(B225="","",COUNT('Diário 3º PA'!$A$4:$A$4242)+ROW()-3)</f>
        <v/>
      </c>
      <c r="B225" s="513"/>
      <c r="C225" s="490"/>
      <c r="D225" s="392"/>
      <c r="E225" s="392"/>
      <c r="F225" s="395"/>
      <c r="G225" s="392"/>
      <c r="H225" s="362"/>
      <c r="I225" s="410"/>
      <c r="J225" s="363"/>
      <c r="K225" s="363"/>
      <c r="L225" s="364"/>
      <c r="M225" s="364"/>
      <c r="N225" s="387"/>
      <c r="O225" s="315">
        <f t="shared" si="9"/>
        <v>0</v>
      </c>
      <c r="P225" s="70">
        <f t="shared" si="10"/>
        <v>0</v>
      </c>
      <c r="Q225" s="135" t="str">
        <f t="shared" si="11"/>
        <v/>
      </c>
    </row>
    <row r="226" spans="1:17" ht="23.1" customHeight="1" thickBot="1" x14ac:dyDescent="0.25">
      <c r="A226" s="518" t="str">
        <f>IF(B226="","",COUNT('Diário 3º PA'!$A$4:$A$4242)+ROW()-3)</f>
        <v/>
      </c>
      <c r="B226" s="513"/>
      <c r="C226" s="490"/>
      <c r="D226" s="392"/>
      <c r="E226" s="392"/>
      <c r="F226" s="395"/>
      <c r="G226" s="392"/>
      <c r="H226" s="362"/>
      <c r="I226" s="410"/>
      <c r="J226" s="363"/>
      <c r="K226" s="363"/>
      <c r="L226" s="364"/>
      <c r="M226" s="364"/>
      <c r="N226" s="387"/>
      <c r="O226" s="315">
        <f t="shared" si="9"/>
        <v>0</v>
      </c>
      <c r="P226" s="70">
        <f t="shared" si="10"/>
        <v>0</v>
      </c>
      <c r="Q226" s="135" t="str">
        <f t="shared" si="11"/>
        <v/>
      </c>
    </row>
    <row r="227" spans="1:17" ht="23.1" customHeight="1" thickBot="1" x14ac:dyDescent="0.25">
      <c r="A227" s="518" t="str">
        <f>IF(B227="","",COUNT('Diário 3º PA'!$A$4:$A$4242)+ROW()-3)</f>
        <v/>
      </c>
      <c r="B227" s="510"/>
      <c r="C227" s="359"/>
      <c r="D227" s="392"/>
      <c r="E227" s="392"/>
      <c r="F227" s="395"/>
      <c r="G227" s="392"/>
      <c r="H227" s="362"/>
      <c r="I227" s="410"/>
      <c r="J227" s="364"/>
      <c r="K227" s="363"/>
      <c r="L227" s="364"/>
      <c r="M227" s="364"/>
      <c r="N227" s="387"/>
      <c r="O227" s="315">
        <f t="shared" si="9"/>
        <v>0</v>
      </c>
      <c r="P227" s="70">
        <f t="shared" si="10"/>
        <v>0</v>
      </c>
      <c r="Q227" s="135" t="str">
        <f t="shared" si="11"/>
        <v/>
      </c>
    </row>
    <row r="228" spans="1:17" ht="23.1" customHeight="1" thickBot="1" x14ac:dyDescent="0.25">
      <c r="A228" s="518" t="str">
        <f>IF(B228="","",COUNT('Diário 3º PA'!$A$4:$A$4242)+ROW()-3)</f>
        <v/>
      </c>
      <c r="B228" s="510"/>
      <c r="C228" s="359"/>
      <c r="D228" s="392"/>
      <c r="E228" s="392"/>
      <c r="F228" s="395"/>
      <c r="G228" s="392"/>
      <c r="H228" s="362"/>
      <c r="I228" s="410"/>
      <c r="J228" s="364"/>
      <c r="K228" s="363"/>
      <c r="L228" s="364"/>
      <c r="M228" s="364"/>
      <c r="N228" s="387"/>
      <c r="O228" s="315">
        <f t="shared" si="9"/>
        <v>0</v>
      </c>
      <c r="P228" s="70">
        <f t="shared" si="10"/>
        <v>0</v>
      </c>
      <c r="Q228" s="135" t="str">
        <f t="shared" si="11"/>
        <v/>
      </c>
    </row>
    <row r="229" spans="1:17" ht="23.1" customHeight="1" thickBot="1" x14ac:dyDescent="0.25">
      <c r="A229" s="518" t="str">
        <f>IF(B229="","",COUNT('Diário 3º PA'!$A$4:$A$4242)+ROW()-3)</f>
        <v/>
      </c>
      <c r="B229" s="510"/>
      <c r="C229" s="359"/>
      <c r="D229" s="392"/>
      <c r="E229" s="392"/>
      <c r="F229" s="395"/>
      <c r="G229" s="392"/>
      <c r="H229" s="362"/>
      <c r="I229" s="410"/>
      <c r="J229" s="364"/>
      <c r="K229" s="363"/>
      <c r="L229" s="364"/>
      <c r="M229" s="364"/>
      <c r="N229" s="387"/>
      <c r="O229" s="315">
        <f t="shared" si="9"/>
        <v>0</v>
      </c>
      <c r="P229" s="70">
        <f t="shared" si="10"/>
        <v>0</v>
      </c>
      <c r="Q229" s="135" t="str">
        <f t="shared" si="11"/>
        <v/>
      </c>
    </row>
    <row r="230" spans="1:17" ht="23.1" customHeight="1" thickBot="1" x14ac:dyDescent="0.25">
      <c r="A230" s="518" t="str">
        <f>IF(B230="","",COUNT('Diário 3º PA'!$A$4:$A$4242)+ROW()-3)</f>
        <v/>
      </c>
      <c r="B230" s="510"/>
      <c r="C230" s="359"/>
      <c r="D230" s="392"/>
      <c r="E230" s="392"/>
      <c r="F230" s="395"/>
      <c r="G230" s="392"/>
      <c r="H230" s="362"/>
      <c r="I230" s="410"/>
      <c r="J230" s="364"/>
      <c r="K230" s="363"/>
      <c r="L230" s="364"/>
      <c r="M230" s="364"/>
      <c r="N230" s="387"/>
      <c r="O230" s="315">
        <f t="shared" si="9"/>
        <v>0</v>
      </c>
      <c r="P230" s="70">
        <f t="shared" si="10"/>
        <v>0</v>
      </c>
      <c r="Q230" s="135" t="str">
        <f t="shared" si="11"/>
        <v/>
      </c>
    </row>
    <row r="231" spans="1:17" ht="23.1" customHeight="1" thickBot="1" x14ac:dyDescent="0.25">
      <c r="A231" s="518" t="str">
        <f>IF(B231="","",COUNT('Diário 3º PA'!$A$4:$A$4242)+ROW()-3)</f>
        <v/>
      </c>
      <c r="B231" s="510"/>
      <c r="C231" s="359"/>
      <c r="D231" s="392"/>
      <c r="E231" s="392"/>
      <c r="F231" s="395"/>
      <c r="G231" s="392"/>
      <c r="H231" s="362"/>
      <c r="I231" s="410"/>
      <c r="J231" s="364"/>
      <c r="K231" s="363"/>
      <c r="L231" s="364"/>
      <c r="M231" s="364"/>
      <c r="N231" s="387"/>
      <c r="O231" s="315">
        <f t="shared" si="9"/>
        <v>0</v>
      </c>
      <c r="P231" s="70">
        <f t="shared" si="10"/>
        <v>0</v>
      </c>
      <c r="Q231" s="135" t="str">
        <f t="shared" si="11"/>
        <v/>
      </c>
    </row>
    <row r="232" spans="1:17" ht="23.1" customHeight="1" thickBot="1" x14ac:dyDescent="0.25">
      <c r="A232" s="518" t="str">
        <f>IF(B232="","",COUNT('Diário 3º PA'!$A$4:$A$4242)+ROW()-3)</f>
        <v/>
      </c>
      <c r="B232" s="510"/>
      <c r="C232" s="359"/>
      <c r="D232" s="392"/>
      <c r="E232" s="392"/>
      <c r="F232" s="395"/>
      <c r="G232" s="392"/>
      <c r="H232" s="362"/>
      <c r="I232" s="410"/>
      <c r="J232" s="364"/>
      <c r="K232" s="363"/>
      <c r="L232" s="364"/>
      <c r="M232" s="364"/>
      <c r="N232" s="387"/>
      <c r="O232" s="315">
        <f t="shared" si="9"/>
        <v>0</v>
      </c>
      <c r="P232" s="70">
        <f t="shared" si="10"/>
        <v>0</v>
      </c>
      <c r="Q232" s="135" t="str">
        <f t="shared" si="11"/>
        <v/>
      </c>
    </row>
    <row r="233" spans="1:17" ht="23.1" customHeight="1" thickBot="1" x14ac:dyDescent="0.25">
      <c r="A233" s="518" t="str">
        <f>IF(B233="","",COUNT('Diário 3º PA'!$A$4:$A$4242)+ROW()-3)</f>
        <v/>
      </c>
      <c r="B233" s="510"/>
      <c r="C233" s="359"/>
      <c r="D233" s="392"/>
      <c r="E233" s="392"/>
      <c r="F233" s="395"/>
      <c r="G233" s="392"/>
      <c r="H233" s="362"/>
      <c r="I233" s="410"/>
      <c r="J233" s="364"/>
      <c r="K233" s="363"/>
      <c r="L233" s="364"/>
      <c r="M233" s="364"/>
      <c r="N233" s="387"/>
      <c r="O233" s="315">
        <f t="shared" si="9"/>
        <v>0</v>
      </c>
      <c r="P233" s="70">
        <f t="shared" si="10"/>
        <v>0</v>
      </c>
      <c r="Q233" s="135" t="str">
        <f t="shared" si="11"/>
        <v/>
      </c>
    </row>
    <row r="234" spans="1:17" ht="23.1" customHeight="1" thickBot="1" x14ac:dyDescent="0.25">
      <c r="A234" s="518" t="str">
        <f>IF(B234="","",COUNT('Diário 3º PA'!$A$4:$A$4242)+ROW()-3)</f>
        <v/>
      </c>
      <c r="B234" s="510"/>
      <c r="C234" s="359"/>
      <c r="D234" s="392"/>
      <c r="E234" s="392"/>
      <c r="F234" s="395"/>
      <c r="G234" s="392"/>
      <c r="H234" s="362"/>
      <c r="I234" s="410"/>
      <c r="J234" s="364"/>
      <c r="K234" s="363"/>
      <c r="L234" s="364"/>
      <c r="M234" s="364"/>
      <c r="N234" s="387"/>
      <c r="O234" s="315">
        <f t="shared" si="9"/>
        <v>0</v>
      </c>
      <c r="P234" s="70">
        <f t="shared" si="10"/>
        <v>0</v>
      </c>
      <c r="Q234" s="135" t="str">
        <f t="shared" si="11"/>
        <v/>
      </c>
    </row>
    <row r="235" spans="1:17" ht="23.1" customHeight="1" thickBot="1" x14ac:dyDescent="0.25">
      <c r="A235" s="518" t="str">
        <f>IF(B235="","",COUNT('Diário 3º PA'!$A$4:$A$4242)+ROW()-3)</f>
        <v/>
      </c>
      <c r="B235" s="510"/>
      <c r="C235" s="359"/>
      <c r="D235" s="392"/>
      <c r="E235" s="392"/>
      <c r="F235" s="395"/>
      <c r="G235" s="392"/>
      <c r="H235" s="360"/>
      <c r="I235" s="410"/>
      <c r="J235" s="363"/>
      <c r="K235" s="363"/>
      <c r="L235" s="364"/>
      <c r="M235" s="364"/>
      <c r="N235" s="387"/>
      <c r="O235" s="315">
        <f t="shared" si="9"/>
        <v>0</v>
      </c>
      <c r="P235" s="70">
        <f t="shared" si="10"/>
        <v>0</v>
      </c>
      <c r="Q235" s="135" t="str">
        <f t="shared" si="11"/>
        <v/>
      </c>
    </row>
    <row r="236" spans="1:17" ht="23.1" customHeight="1" thickBot="1" x14ac:dyDescent="0.25">
      <c r="A236" s="518" t="str">
        <f>IF(B236="","",COUNT('Diário 3º PA'!$A$4:$A$4242)+ROW()-3)</f>
        <v/>
      </c>
      <c r="B236" s="510"/>
      <c r="C236" s="359"/>
      <c r="D236" s="392"/>
      <c r="E236" s="392"/>
      <c r="F236" s="395"/>
      <c r="G236" s="392"/>
      <c r="H236" s="362"/>
      <c r="I236" s="410"/>
      <c r="J236" s="364"/>
      <c r="K236" s="364"/>
      <c r="L236" s="364"/>
      <c r="M236" s="364"/>
      <c r="N236" s="387"/>
      <c r="O236" s="315">
        <f t="shared" si="9"/>
        <v>0</v>
      </c>
      <c r="P236" s="70">
        <f t="shared" si="10"/>
        <v>0</v>
      </c>
      <c r="Q236" s="135" t="str">
        <f t="shared" si="11"/>
        <v/>
      </c>
    </row>
    <row r="237" spans="1:17" ht="23.1" customHeight="1" thickBot="1" x14ac:dyDescent="0.25">
      <c r="A237" s="518" t="str">
        <f>IF(B237="","",COUNT('Diário 3º PA'!$A$4:$A$4242)+ROW()-3)</f>
        <v/>
      </c>
      <c r="B237" s="510"/>
      <c r="C237" s="359"/>
      <c r="D237" s="392"/>
      <c r="E237" s="392"/>
      <c r="F237" s="395"/>
      <c r="G237" s="392"/>
      <c r="H237" s="362"/>
      <c r="I237" s="410"/>
      <c r="J237" s="364"/>
      <c r="K237" s="364"/>
      <c r="L237" s="364"/>
      <c r="M237" s="364"/>
      <c r="N237" s="387"/>
      <c r="O237" s="315">
        <f t="shared" si="9"/>
        <v>0</v>
      </c>
      <c r="P237" s="70">
        <f t="shared" si="10"/>
        <v>0</v>
      </c>
      <c r="Q237" s="135" t="str">
        <f t="shared" si="11"/>
        <v/>
      </c>
    </row>
    <row r="238" spans="1:17" ht="23.1" customHeight="1" thickBot="1" x14ac:dyDescent="0.25">
      <c r="A238" s="518" t="str">
        <f>IF(B238="","",COUNT('Diário 3º PA'!$A$4:$A$4242)+ROW()-3)</f>
        <v/>
      </c>
      <c r="B238" s="510"/>
      <c r="C238" s="359"/>
      <c r="D238" s="392"/>
      <c r="E238" s="392"/>
      <c r="F238" s="395"/>
      <c r="G238" s="392"/>
      <c r="H238" s="362"/>
      <c r="I238" s="410"/>
      <c r="J238" s="364"/>
      <c r="K238" s="364"/>
      <c r="L238" s="364"/>
      <c r="M238" s="364"/>
      <c r="N238" s="387"/>
      <c r="O238" s="315">
        <f t="shared" si="9"/>
        <v>0</v>
      </c>
      <c r="P238" s="70">
        <f t="shared" si="10"/>
        <v>0</v>
      </c>
      <c r="Q238" s="135" t="str">
        <f t="shared" si="11"/>
        <v/>
      </c>
    </row>
    <row r="239" spans="1:17" ht="23.1" customHeight="1" thickBot="1" x14ac:dyDescent="0.25">
      <c r="A239" s="518" t="str">
        <f>IF(B239="","",COUNT('Diário 3º PA'!$A$4:$A$4242)+ROW()-3)</f>
        <v/>
      </c>
      <c r="B239" s="510"/>
      <c r="C239" s="359"/>
      <c r="D239" s="392"/>
      <c r="E239" s="392"/>
      <c r="F239" s="395"/>
      <c r="G239" s="392"/>
      <c r="H239" s="362"/>
      <c r="I239" s="410"/>
      <c r="J239" s="364"/>
      <c r="K239" s="364"/>
      <c r="L239" s="364"/>
      <c r="M239" s="364"/>
      <c r="N239" s="387"/>
      <c r="O239" s="315">
        <f t="shared" si="9"/>
        <v>0</v>
      </c>
      <c r="P239" s="70">
        <f t="shared" si="10"/>
        <v>0</v>
      </c>
      <c r="Q239" s="135" t="str">
        <f t="shared" si="11"/>
        <v/>
      </c>
    </row>
    <row r="240" spans="1:17" ht="23.1" customHeight="1" thickBot="1" x14ac:dyDescent="0.25">
      <c r="A240" s="518" t="str">
        <f>IF(B240="","",COUNT('Diário 3º PA'!$A$4:$A$4242)+ROW()-3)</f>
        <v/>
      </c>
      <c r="B240" s="510"/>
      <c r="C240" s="359"/>
      <c r="D240" s="392"/>
      <c r="E240" s="392"/>
      <c r="F240" s="395"/>
      <c r="G240" s="392"/>
      <c r="H240" s="360"/>
      <c r="I240" s="410"/>
      <c r="J240" s="363"/>
      <c r="K240" s="363"/>
      <c r="L240" s="364"/>
      <c r="M240" s="364"/>
      <c r="N240" s="387"/>
      <c r="O240" s="315">
        <f t="shared" si="9"/>
        <v>0</v>
      </c>
      <c r="P240" s="70">
        <f t="shared" si="10"/>
        <v>0</v>
      </c>
      <c r="Q240" s="135" t="str">
        <f t="shared" si="11"/>
        <v/>
      </c>
    </row>
    <row r="241" spans="1:17" ht="23.1" customHeight="1" thickBot="1" x14ac:dyDescent="0.25">
      <c r="A241" s="518" t="str">
        <f>IF(B241="","",COUNT('Diário 3º PA'!$A$4:$A$4242)+ROW()-3)</f>
        <v/>
      </c>
      <c r="B241" s="510"/>
      <c r="C241" s="359"/>
      <c r="D241" s="392"/>
      <c r="E241" s="392"/>
      <c r="F241" s="395"/>
      <c r="G241" s="392"/>
      <c r="H241" s="362"/>
      <c r="I241" s="410"/>
      <c r="J241" s="364"/>
      <c r="K241" s="364"/>
      <c r="L241" s="364"/>
      <c r="M241" s="364"/>
      <c r="N241" s="387"/>
      <c r="O241" s="315">
        <f t="shared" si="9"/>
        <v>0</v>
      </c>
      <c r="P241" s="70">
        <f t="shared" si="10"/>
        <v>0</v>
      </c>
      <c r="Q241" s="135" t="str">
        <f t="shared" si="11"/>
        <v/>
      </c>
    </row>
    <row r="242" spans="1:17" ht="23.1" customHeight="1" thickBot="1" x14ac:dyDescent="0.25">
      <c r="A242" s="518" t="str">
        <f>IF(B242="","",COUNT('Diário 3º PA'!$A$4:$A$4242)+ROW()-3)</f>
        <v/>
      </c>
      <c r="B242" s="510"/>
      <c r="C242" s="359"/>
      <c r="D242" s="392"/>
      <c r="E242" s="392"/>
      <c r="F242" s="395"/>
      <c r="G242" s="392"/>
      <c r="H242" s="362"/>
      <c r="I242" s="410"/>
      <c r="J242" s="363"/>
      <c r="K242" s="363"/>
      <c r="L242" s="364"/>
      <c r="M242" s="364"/>
      <c r="N242" s="387"/>
      <c r="O242" s="315">
        <f t="shared" si="9"/>
        <v>0</v>
      </c>
      <c r="P242" s="70">
        <f t="shared" si="10"/>
        <v>0</v>
      </c>
      <c r="Q242" s="135" t="str">
        <f t="shared" si="11"/>
        <v/>
      </c>
    </row>
    <row r="243" spans="1:17" ht="23.1" customHeight="1" thickBot="1" x14ac:dyDescent="0.25">
      <c r="A243" s="518" t="str">
        <f>IF(B243="","",COUNT('Diário 3º PA'!$A$4:$A$4242)+ROW()-3)</f>
        <v/>
      </c>
      <c r="B243" s="510"/>
      <c r="C243" s="359"/>
      <c r="D243" s="392"/>
      <c r="E243" s="392"/>
      <c r="F243" s="395"/>
      <c r="G243" s="392"/>
      <c r="H243" s="362"/>
      <c r="I243" s="410"/>
      <c r="J243" s="363"/>
      <c r="K243" s="363"/>
      <c r="L243" s="364"/>
      <c r="M243" s="364"/>
      <c r="N243" s="387"/>
      <c r="O243" s="315">
        <f t="shared" si="9"/>
        <v>0</v>
      </c>
      <c r="P243" s="70">
        <f t="shared" si="10"/>
        <v>0</v>
      </c>
      <c r="Q243" s="135" t="str">
        <f t="shared" si="11"/>
        <v/>
      </c>
    </row>
    <row r="244" spans="1:17" ht="23.1" customHeight="1" thickBot="1" x14ac:dyDescent="0.25">
      <c r="A244" s="518" t="str">
        <f>IF(B244="","",COUNT('Diário 3º PA'!$A$4:$A$4242)+ROW()-3)</f>
        <v/>
      </c>
      <c r="B244" s="510"/>
      <c r="C244" s="359"/>
      <c r="D244" s="392"/>
      <c r="E244" s="392"/>
      <c r="F244" s="395"/>
      <c r="G244" s="392"/>
      <c r="H244" s="362"/>
      <c r="I244" s="410"/>
      <c r="J244" s="363"/>
      <c r="K244" s="363"/>
      <c r="L244" s="364"/>
      <c r="M244" s="364"/>
      <c r="N244" s="387"/>
      <c r="O244" s="315">
        <f t="shared" si="9"/>
        <v>0</v>
      </c>
      <c r="P244" s="70">
        <f t="shared" si="10"/>
        <v>0</v>
      </c>
      <c r="Q244" s="135" t="str">
        <f t="shared" si="11"/>
        <v/>
      </c>
    </row>
    <row r="245" spans="1:17" ht="23.1" customHeight="1" thickBot="1" x14ac:dyDescent="0.25">
      <c r="A245" s="518" t="str">
        <f>IF(B245="","",COUNT('Diário 3º PA'!$A$4:$A$4242)+ROW()-3)</f>
        <v/>
      </c>
      <c r="B245" s="510"/>
      <c r="C245" s="359"/>
      <c r="D245" s="392"/>
      <c r="E245" s="392"/>
      <c r="F245" s="395"/>
      <c r="G245" s="392"/>
      <c r="H245" s="362"/>
      <c r="I245" s="410"/>
      <c r="J245" s="363"/>
      <c r="K245" s="363"/>
      <c r="L245" s="364"/>
      <c r="M245" s="364"/>
      <c r="N245" s="387"/>
      <c r="O245" s="315">
        <f t="shared" si="9"/>
        <v>0</v>
      </c>
      <c r="P245" s="70">
        <f t="shared" si="10"/>
        <v>0</v>
      </c>
      <c r="Q245" s="135" t="str">
        <f t="shared" si="11"/>
        <v/>
      </c>
    </row>
    <row r="246" spans="1:17" ht="23.1" customHeight="1" thickBot="1" x14ac:dyDescent="0.25">
      <c r="A246" s="518" t="str">
        <f>IF(B246="","",COUNT('Diário 3º PA'!$A$4:$A$4242)+ROW()-3)</f>
        <v/>
      </c>
      <c r="B246" s="510"/>
      <c r="C246" s="359"/>
      <c r="D246" s="392"/>
      <c r="E246" s="392"/>
      <c r="F246" s="395"/>
      <c r="G246" s="392"/>
      <c r="H246" s="362"/>
      <c r="I246" s="410"/>
      <c r="J246" s="363"/>
      <c r="K246" s="363"/>
      <c r="L246" s="364"/>
      <c r="M246" s="364"/>
      <c r="N246" s="387"/>
      <c r="O246" s="315">
        <f t="shared" si="9"/>
        <v>0</v>
      </c>
      <c r="P246" s="70">
        <f t="shared" si="10"/>
        <v>0</v>
      </c>
      <c r="Q246" s="135" t="str">
        <f t="shared" si="11"/>
        <v/>
      </c>
    </row>
    <row r="247" spans="1:17" ht="23.1" customHeight="1" thickBot="1" x14ac:dyDescent="0.25">
      <c r="A247" s="518" t="str">
        <f>IF(B247="","",COUNT('Diário 3º PA'!$A$4:$A$4242)+ROW()-3)</f>
        <v/>
      </c>
      <c r="B247" s="510"/>
      <c r="C247" s="359"/>
      <c r="D247" s="392"/>
      <c r="E247" s="392"/>
      <c r="F247" s="395"/>
      <c r="G247" s="392"/>
      <c r="H247" s="362"/>
      <c r="I247" s="410"/>
      <c r="J247" s="363"/>
      <c r="K247" s="363"/>
      <c r="L247" s="364"/>
      <c r="M247" s="364"/>
      <c r="N247" s="387"/>
      <c r="O247" s="315">
        <f t="shared" si="9"/>
        <v>0</v>
      </c>
      <c r="P247" s="70">
        <f t="shared" si="10"/>
        <v>0</v>
      </c>
      <c r="Q247" s="135" t="str">
        <f t="shared" si="11"/>
        <v/>
      </c>
    </row>
    <row r="248" spans="1:17" ht="23.1" customHeight="1" thickBot="1" x14ac:dyDescent="0.25">
      <c r="A248" s="518" t="str">
        <f>IF(B248="","",COUNT('Diário 3º PA'!$A$4:$A$4242)+ROW()-3)</f>
        <v/>
      </c>
      <c r="B248" s="510"/>
      <c r="C248" s="359"/>
      <c r="D248" s="392"/>
      <c r="E248" s="392"/>
      <c r="F248" s="395"/>
      <c r="G248" s="392"/>
      <c r="H248" s="362"/>
      <c r="I248" s="410"/>
      <c r="J248" s="363"/>
      <c r="K248" s="363"/>
      <c r="L248" s="364"/>
      <c r="M248" s="364"/>
      <c r="N248" s="387"/>
      <c r="O248" s="315">
        <f t="shared" si="9"/>
        <v>0</v>
      </c>
      <c r="P248" s="70">
        <f t="shared" si="10"/>
        <v>0</v>
      </c>
      <c r="Q248" s="135" t="str">
        <f t="shared" si="11"/>
        <v/>
      </c>
    </row>
    <row r="249" spans="1:17" ht="23.1" customHeight="1" thickBot="1" x14ac:dyDescent="0.25">
      <c r="A249" s="518" t="str">
        <f>IF(B249="","",COUNT('Diário 3º PA'!$A$4:$A$4242)+ROW()-3)</f>
        <v/>
      </c>
      <c r="B249" s="510"/>
      <c r="C249" s="359"/>
      <c r="D249" s="392"/>
      <c r="E249" s="392"/>
      <c r="F249" s="395"/>
      <c r="G249" s="392"/>
      <c r="H249" s="362"/>
      <c r="I249" s="410"/>
      <c r="J249" s="364"/>
      <c r="K249" s="363"/>
      <c r="L249" s="364"/>
      <c r="M249" s="364"/>
      <c r="N249" s="387"/>
      <c r="O249" s="315">
        <f t="shared" si="9"/>
        <v>0</v>
      </c>
      <c r="P249" s="70">
        <f t="shared" si="10"/>
        <v>0</v>
      </c>
      <c r="Q249" s="135" t="str">
        <f t="shared" si="11"/>
        <v/>
      </c>
    </row>
    <row r="250" spans="1:17" ht="23.1" customHeight="1" thickBot="1" x14ac:dyDescent="0.25">
      <c r="A250" s="518" t="str">
        <f>IF(B250="","",COUNT('Diário 3º PA'!$A$4:$A$4242)+ROW()-3)</f>
        <v/>
      </c>
      <c r="B250" s="511"/>
      <c r="C250" s="413"/>
      <c r="D250" s="392"/>
      <c r="E250" s="392"/>
      <c r="F250" s="395"/>
      <c r="G250" s="392"/>
      <c r="H250" s="360"/>
      <c r="I250" s="410"/>
      <c r="J250" s="363"/>
      <c r="K250" s="363"/>
      <c r="L250" s="364"/>
      <c r="M250" s="363"/>
      <c r="N250" s="382"/>
      <c r="O250" s="315">
        <f t="shared" si="9"/>
        <v>0</v>
      </c>
      <c r="P250" s="70">
        <f t="shared" si="10"/>
        <v>0</v>
      </c>
      <c r="Q250" s="135" t="str">
        <f t="shared" si="11"/>
        <v/>
      </c>
    </row>
    <row r="251" spans="1:17" ht="23.1" customHeight="1" thickBot="1" x14ac:dyDescent="0.25">
      <c r="A251" s="518" t="str">
        <f>IF(B251="","",COUNT('Diário 3º PA'!$A$4:$A$4242)+ROW()-3)</f>
        <v/>
      </c>
      <c r="B251" s="511"/>
      <c r="C251" s="413"/>
      <c r="D251" s="392"/>
      <c r="E251" s="392"/>
      <c r="F251" s="395"/>
      <c r="G251" s="392"/>
      <c r="H251" s="360"/>
      <c r="I251" s="410"/>
      <c r="J251" s="363"/>
      <c r="K251" s="363"/>
      <c r="L251" s="364"/>
      <c r="M251" s="364"/>
      <c r="N251" s="387"/>
      <c r="O251" s="315">
        <f t="shared" si="9"/>
        <v>0</v>
      </c>
      <c r="P251" s="70">
        <f t="shared" si="10"/>
        <v>0</v>
      </c>
      <c r="Q251" s="135" t="str">
        <f t="shared" si="11"/>
        <v/>
      </c>
    </row>
    <row r="252" spans="1:17" ht="23.1" customHeight="1" thickBot="1" x14ac:dyDescent="0.25">
      <c r="A252" s="518" t="str">
        <f>IF(B252="","",COUNT('Diário 3º PA'!$A$4:$A$4242)+ROW()-3)</f>
        <v/>
      </c>
      <c r="B252" s="511"/>
      <c r="C252" s="413"/>
      <c r="D252" s="392"/>
      <c r="E252" s="392"/>
      <c r="F252" s="395"/>
      <c r="G252" s="392"/>
      <c r="H252" s="360"/>
      <c r="I252" s="410"/>
      <c r="J252" s="363"/>
      <c r="K252" s="363"/>
      <c r="L252" s="364"/>
      <c r="M252" s="364"/>
      <c r="N252" s="387"/>
      <c r="O252" s="315">
        <f t="shared" si="9"/>
        <v>0</v>
      </c>
      <c r="P252" s="70">
        <f t="shared" si="10"/>
        <v>0</v>
      </c>
      <c r="Q252" s="135" t="str">
        <f t="shared" si="11"/>
        <v/>
      </c>
    </row>
    <row r="253" spans="1:17" ht="23.1" customHeight="1" thickBot="1" x14ac:dyDescent="0.25">
      <c r="A253" s="518" t="str">
        <f>IF(B253="","",COUNT('Diário 3º PA'!$A$4:$A$4242)+ROW()-3)</f>
        <v/>
      </c>
      <c r="B253" s="511"/>
      <c r="C253" s="413"/>
      <c r="D253" s="392"/>
      <c r="E253" s="392"/>
      <c r="F253" s="395"/>
      <c r="G253" s="392"/>
      <c r="H253" s="360"/>
      <c r="I253" s="410"/>
      <c r="J253" s="363"/>
      <c r="K253" s="363"/>
      <c r="L253" s="364"/>
      <c r="M253" s="364"/>
      <c r="N253" s="387"/>
      <c r="O253" s="315">
        <f t="shared" si="9"/>
        <v>0</v>
      </c>
      <c r="P253" s="70">
        <f t="shared" si="10"/>
        <v>0</v>
      </c>
      <c r="Q253" s="135" t="str">
        <f t="shared" si="11"/>
        <v/>
      </c>
    </row>
    <row r="254" spans="1:17" ht="23.1" customHeight="1" thickBot="1" x14ac:dyDescent="0.25">
      <c r="A254" s="518" t="str">
        <f>IF(B254="","",COUNT('Diário 3º PA'!$A$4:$A$4242)+ROW()-3)</f>
        <v/>
      </c>
      <c r="B254" s="511"/>
      <c r="C254" s="413"/>
      <c r="D254" s="392"/>
      <c r="E254" s="392"/>
      <c r="F254" s="395"/>
      <c r="G254" s="392"/>
      <c r="H254" s="360"/>
      <c r="I254" s="410"/>
      <c r="J254" s="363"/>
      <c r="K254" s="363"/>
      <c r="L254" s="364"/>
      <c r="M254" s="364"/>
      <c r="N254" s="387"/>
      <c r="O254" s="315">
        <f t="shared" si="9"/>
        <v>0</v>
      </c>
      <c r="P254" s="70">
        <f t="shared" si="10"/>
        <v>0</v>
      </c>
      <c r="Q254" s="135" t="str">
        <f t="shared" si="11"/>
        <v/>
      </c>
    </row>
    <row r="255" spans="1:17" ht="23.1" customHeight="1" thickBot="1" x14ac:dyDescent="0.25">
      <c r="A255" s="518" t="str">
        <f>IF(B255="","",COUNT('Diário 3º PA'!$A$4:$A$4242)+ROW()-3)</f>
        <v/>
      </c>
      <c r="B255" s="511"/>
      <c r="C255" s="413"/>
      <c r="D255" s="392"/>
      <c r="E255" s="392"/>
      <c r="F255" s="395"/>
      <c r="G255" s="392"/>
      <c r="H255" s="360"/>
      <c r="I255" s="410"/>
      <c r="J255" s="363"/>
      <c r="K255" s="363"/>
      <c r="L255" s="364"/>
      <c r="M255" s="363"/>
      <c r="N255" s="382"/>
      <c r="O255" s="315">
        <f t="shared" si="9"/>
        <v>0</v>
      </c>
      <c r="P255" s="70">
        <f t="shared" si="10"/>
        <v>0</v>
      </c>
      <c r="Q255" s="135" t="str">
        <f t="shared" si="11"/>
        <v/>
      </c>
    </row>
    <row r="256" spans="1:17" ht="23.1" customHeight="1" thickBot="1" x14ac:dyDescent="0.25">
      <c r="A256" s="518" t="str">
        <f>IF(B256="","",COUNT('Diário 3º PA'!$A$4:$A$4242)+ROW()-3)</f>
        <v/>
      </c>
      <c r="B256" s="511"/>
      <c r="C256" s="359"/>
      <c r="D256" s="392"/>
      <c r="E256" s="392"/>
      <c r="F256" s="395"/>
      <c r="G256" s="392"/>
      <c r="H256" s="362"/>
      <c r="I256" s="410"/>
      <c r="J256" s="364"/>
      <c r="K256" s="363"/>
      <c r="L256" s="364"/>
      <c r="M256" s="364"/>
      <c r="N256" s="387"/>
      <c r="O256" s="315">
        <f t="shared" si="9"/>
        <v>0</v>
      </c>
      <c r="P256" s="70">
        <f t="shared" si="10"/>
        <v>0</v>
      </c>
      <c r="Q256" s="135" t="str">
        <f t="shared" si="11"/>
        <v/>
      </c>
    </row>
    <row r="257" spans="1:17" ht="23.1" customHeight="1" thickBot="1" x14ac:dyDescent="0.25">
      <c r="A257" s="518" t="str">
        <f>IF(B257="","",COUNT('Diário 3º PA'!$A$4:$A$4242)+ROW()-3)</f>
        <v/>
      </c>
      <c r="B257" s="513"/>
      <c r="C257" s="490"/>
      <c r="D257" s="392"/>
      <c r="E257" s="392"/>
      <c r="F257" s="395"/>
      <c r="G257" s="392"/>
      <c r="H257" s="360"/>
      <c r="I257" s="410"/>
      <c r="J257" s="363"/>
      <c r="K257" s="363"/>
      <c r="L257" s="364"/>
      <c r="M257" s="364"/>
      <c r="N257" s="387"/>
      <c r="O257" s="315">
        <f t="shared" si="9"/>
        <v>0</v>
      </c>
      <c r="P257" s="70">
        <f t="shared" si="10"/>
        <v>0</v>
      </c>
      <c r="Q257" s="135" t="str">
        <f t="shared" si="11"/>
        <v/>
      </c>
    </row>
    <row r="258" spans="1:17" ht="23.1" customHeight="1" thickBot="1" x14ac:dyDescent="0.25">
      <c r="A258" s="518" t="str">
        <f>IF(B258="","",COUNT('Diário 3º PA'!$A$4:$A$4242)+ROW()-3)</f>
        <v/>
      </c>
      <c r="B258" s="513"/>
      <c r="C258" s="490"/>
      <c r="D258" s="392"/>
      <c r="E258" s="392"/>
      <c r="F258" s="395"/>
      <c r="G258" s="392"/>
      <c r="H258" s="362"/>
      <c r="I258" s="410"/>
      <c r="J258" s="364"/>
      <c r="K258" s="363"/>
      <c r="L258" s="363"/>
      <c r="M258" s="364"/>
      <c r="N258" s="387"/>
      <c r="O258" s="315">
        <f t="shared" si="9"/>
        <v>0</v>
      </c>
      <c r="P258" s="70">
        <f t="shared" si="10"/>
        <v>0</v>
      </c>
      <c r="Q258" s="135" t="str">
        <f t="shared" si="11"/>
        <v/>
      </c>
    </row>
    <row r="259" spans="1:17" ht="23.1" customHeight="1" thickBot="1" x14ac:dyDescent="0.25">
      <c r="A259" s="518" t="str">
        <f>IF(B259="","",COUNT('Diário 3º PA'!$A$4:$A$4242)+ROW()-3)</f>
        <v/>
      </c>
      <c r="B259" s="510"/>
      <c r="C259" s="359"/>
      <c r="D259" s="392"/>
      <c r="E259" s="392"/>
      <c r="F259" s="395"/>
      <c r="G259" s="392"/>
      <c r="H259" s="360"/>
      <c r="I259" s="410"/>
      <c r="J259" s="363"/>
      <c r="K259" s="363"/>
      <c r="L259" s="364"/>
      <c r="M259" s="364"/>
      <c r="N259" s="387"/>
      <c r="O259" s="315">
        <f t="shared" si="9"/>
        <v>0</v>
      </c>
      <c r="P259" s="70">
        <f t="shared" si="10"/>
        <v>0</v>
      </c>
      <c r="Q259" s="135" t="str">
        <f t="shared" si="11"/>
        <v/>
      </c>
    </row>
    <row r="260" spans="1:17" ht="23.1" customHeight="1" thickBot="1" x14ac:dyDescent="0.25">
      <c r="A260" s="518" t="str">
        <f>IF(B260="","",COUNT('Diário 3º PA'!$A$4:$A$4242)+ROW()-3)</f>
        <v/>
      </c>
      <c r="B260" s="510"/>
      <c r="C260" s="359"/>
      <c r="D260" s="392"/>
      <c r="E260" s="392"/>
      <c r="F260" s="395"/>
      <c r="G260" s="392"/>
      <c r="H260" s="362"/>
      <c r="I260" s="410"/>
      <c r="J260" s="364"/>
      <c r="K260" s="364"/>
      <c r="L260" s="364"/>
      <c r="M260" s="364"/>
      <c r="N260" s="387"/>
      <c r="O260" s="315">
        <f t="shared" si="9"/>
        <v>0</v>
      </c>
      <c r="P260" s="70">
        <f t="shared" si="10"/>
        <v>0</v>
      </c>
      <c r="Q260" s="135" t="str">
        <f t="shared" si="11"/>
        <v/>
      </c>
    </row>
    <row r="261" spans="1:17" ht="23.1" customHeight="1" thickBot="1" x14ac:dyDescent="0.25">
      <c r="A261" s="518" t="str">
        <f>IF(B261="","",COUNT('Diário 3º PA'!$A$4:$A$4242)+ROW()-3)</f>
        <v/>
      </c>
      <c r="B261" s="510"/>
      <c r="C261" s="359"/>
      <c r="D261" s="392"/>
      <c r="E261" s="392"/>
      <c r="F261" s="395"/>
      <c r="G261" s="392"/>
      <c r="H261" s="362"/>
      <c r="I261" s="410"/>
      <c r="J261" s="364"/>
      <c r="K261" s="364"/>
      <c r="L261" s="364"/>
      <c r="M261" s="364"/>
      <c r="N261" s="387"/>
      <c r="O261" s="315">
        <f t="shared" ref="O261:O324" si="12">IF(B261=0,0,IF(YEAR(B261)=$P$1,MONTH(B261)-$O$1+1,(YEAR(B261)-$P$1)*12-$O$1+1+MONTH(B261)))</f>
        <v>0</v>
      </c>
      <c r="P261" s="70">
        <f t="shared" ref="P261:P279" si="13">IF(C261=0,0,IF(YEAR(C261)=$P$1,MONTH(C261)-$O$1+1,(YEAR(C261)-$P$1)*12-$O$1+1+MONTH(C261)))</f>
        <v>0</v>
      </c>
      <c r="Q261" s="135" t="str">
        <f t="shared" ref="Q261:Q279" si="14">SUBSTITUTE(D261," ","_")</f>
        <v/>
      </c>
    </row>
    <row r="262" spans="1:17" ht="23.1" customHeight="1" thickBot="1" x14ac:dyDescent="0.25">
      <c r="A262" s="518" t="str">
        <f>IF(B262="","",COUNT('Diário 3º PA'!$A$4:$A$4242)+ROW()-3)</f>
        <v/>
      </c>
      <c r="B262" s="510"/>
      <c r="C262" s="359"/>
      <c r="D262" s="392"/>
      <c r="E262" s="392"/>
      <c r="F262" s="395"/>
      <c r="G262" s="392"/>
      <c r="H262" s="362"/>
      <c r="I262" s="410"/>
      <c r="J262" s="364"/>
      <c r="K262" s="364"/>
      <c r="L262" s="364"/>
      <c r="M262" s="364"/>
      <c r="N262" s="387"/>
      <c r="O262" s="315">
        <f t="shared" si="12"/>
        <v>0</v>
      </c>
      <c r="P262" s="70">
        <f t="shared" si="13"/>
        <v>0</v>
      </c>
      <c r="Q262" s="135" t="str">
        <f t="shared" si="14"/>
        <v/>
      </c>
    </row>
    <row r="263" spans="1:17" ht="23.1" customHeight="1" thickBot="1" x14ac:dyDescent="0.25">
      <c r="A263" s="518" t="str">
        <f>IF(B263="","",COUNT('Diário 3º PA'!$A$4:$A$4242)+ROW()-3)</f>
        <v/>
      </c>
      <c r="B263" s="510"/>
      <c r="C263" s="359"/>
      <c r="D263" s="392"/>
      <c r="E263" s="392"/>
      <c r="F263" s="395"/>
      <c r="G263" s="392"/>
      <c r="H263" s="362"/>
      <c r="I263" s="410"/>
      <c r="J263" s="364"/>
      <c r="K263" s="364"/>
      <c r="L263" s="364"/>
      <c r="M263" s="364"/>
      <c r="N263" s="387"/>
      <c r="O263" s="315">
        <f t="shared" si="12"/>
        <v>0</v>
      </c>
      <c r="P263" s="70">
        <f t="shared" si="13"/>
        <v>0</v>
      </c>
      <c r="Q263" s="135" t="str">
        <f t="shared" si="14"/>
        <v/>
      </c>
    </row>
    <row r="264" spans="1:17" ht="23.1" customHeight="1" thickBot="1" x14ac:dyDescent="0.25">
      <c r="A264" s="518" t="str">
        <f>IF(B264="","",COUNT('Diário 3º PA'!$A$4:$A$4242)+ROW()-3)</f>
        <v/>
      </c>
      <c r="B264" s="510"/>
      <c r="C264" s="359"/>
      <c r="D264" s="392"/>
      <c r="E264" s="392"/>
      <c r="F264" s="395"/>
      <c r="G264" s="392"/>
      <c r="H264" s="362"/>
      <c r="I264" s="410"/>
      <c r="J264" s="364"/>
      <c r="K264" s="364"/>
      <c r="L264" s="364"/>
      <c r="M264" s="364"/>
      <c r="N264" s="387"/>
      <c r="O264" s="315">
        <f t="shared" si="12"/>
        <v>0</v>
      </c>
      <c r="P264" s="70">
        <f t="shared" si="13"/>
        <v>0</v>
      </c>
      <c r="Q264" s="135" t="str">
        <f t="shared" si="14"/>
        <v/>
      </c>
    </row>
    <row r="265" spans="1:17" ht="23.1" customHeight="1" thickBot="1" x14ac:dyDescent="0.25">
      <c r="A265" s="518" t="str">
        <f>IF(B265="","",COUNT('Diário 3º PA'!$A$4:$A$4242)+ROW()-3)</f>
        <v/>
      </c>
      <c r="B265" s="510"/>
      <c r="C265" s="359"/>
      <c r="D265" s="392"/>
      <c r="E265" s="392"/>
      <c r="F265" s="395"/>
      <c r="G265" s="392"/>
      <c r="H265" s="362"/>
      <c r="I265" s="410"/>
      <c r="J265" s="364"/>
      <c r="K265" s="364"/>
      <c r="L265" s="364"/>
      <c r="M265" s="364"/>
      <c r="N265" s="387"/>
      <c r="O265" s="315">
        <f t="shared" si="12"/>
        <v>0</v>
      </c>
      <c r="P265" s="70">
        <f t="shared" si="13"/>
        <v>0</v>
      </c>
      <c r="Q265" s="135" t="str">
        <f t="shared" si="14"/>
        <v/>
      </c>
    </row>
    <row r="266" spans="1:17" ht="23.1" customHeight="1" thickBot="1" x14ac:dyDescent="0.25">
      <c r="A266" s="518" t="str">
        <f>IF(B266="","",COUNT('Diário 3º PA'!$A$4:$A$4242)+ROW()-3)</f>
        <v/>
      </c>
      <c r="B266" s="510"/>
      <c r="C266" s="359"/>
      <c r="D266" s="392"/>
      <c r="E266" s="392"/>
      <c r="F266" s="395"/>
      <c r="G266" s="392"/>
      <c r="H266" s="362"/>
      <c r="I266" s="410"/>
      <c r="J266" s="364"/>
      <c r="K266" s="364"/>
      <c r="L266" s="364"/>
      <c r="M266" s="364"/>
      <c r="N266" s="387"/>
      <c r="O266" s="315">
        <f t="shared" si="12"/>
        <v>0</v>
      </c>
      <c r="P266" s="70">
        <f t="shared" si="13"/>
        <v>0</v>
      </c>
      <c r="Q266" s="135" t="str">
        <f t="shared" si="14"/>
        <v/>
      </c>
    </row>
    <row r="267" spans="1:17" ht="23.1" customHeight="1" thickBot="1" x14ac:dyDescent="0.25">
      <c r="A267" s="518" t="str">
        <f>IF(B267="","",COUNT('Diário 3º PA'!$A$4:$A$4242)+ROW()-3)</f>
        <v/>
      </c>
      <c r="B267" s="510"/>
      <c r="C267" s="359"/>
      <c r="D267" s="392"/>
      <c r="E267" s="392"/>
      <c r="F267" s="395"/>
      <c r="G267" s="392"/>
      <c r="H267" s="362"/>
      <c r="I267" s="410"/>
      <c r="J267" s="364"/>
      <c r="K267" s="364"/>
      <c r="L267" s="364"/>
      <c r="M267" s="364"/>
      <c r="N267" s="387"/>
      <c r="O267" s="315">
        <f t="shared" si="12"/>
        <v>0</v>
      </c>
      <c r="P267" s="70">
        <f t="shared" si="13"/>
        <v>0</v>
      </c>
      <c r="Q267" s="135" t="str">
        <f t="shared" si="14"/>
        <v/>
      </c>
    </row>
    <row r="268" spans="1:17" ht="23.1" customHeight="1" thickBot="1" x14ac:dyDescent="0.25">
      <c r="A268" s="518" t="str">
        <f>IF(B268="","",COUNT('Diário 3º PA'!$A$4:$A$4242)+ROW()-3)</f>
        <v/>
      </c>
      <c r="B268" s="510"/>
      <c r="C268" s="359"/>
      <c r="D268" s="392"/>
      <c r="E268" s="392"/>
      <c r="F268" s="395"/>
      <c r="G268" s="392"/>
      <c r="H268" s="362"/>
      <c r="I268" s="410"/>
      <c r="J268" s="364"/>
      <c r="K268" s="364"/>
      <c r="L268" s="364"/>
      <c r="M268" s="364"/>
      <c r="N268" s="387"/>
      <c r="O268" s="315">
        <f t="shared" si="12"/>
        <v>0</v>
      </c>
      <c r="P268" s="70">
        <f t="shared" si="13"/>
        <v>0</v>
      </c>
      <c r="Q268" s="135" t="str">
        <f t="shared" si="14"/>
        <v/>
      </c>
    </row>
    <row r="269" spans="1:17" ht="23.1" customHeight="1" thickBot="1" x14ac:dyDescent="0.25">
      <c r="A269" s="518" t="str">
        <f>IF(B269="","",COUNT('Diário 3º PA'!$A$4:$A$4242)+ROW()-3)</f>
        <v/>
      </c>
      <c r="B269" s="510"/>
      <c r="C269" s="359"/>
      <c r="D269" s="392"/>
      <c r="E269" s="392"/>
      <c r="F269" s="395"/>
      <c r="G269" s="392"/>
      <c r="H269" s="362"/>
      <c r="I269" s="410"/>
      <c r="J269" s="364"/>
      <c r="K269" s="364"/>
      <c r="L269" s="364"/>
      <c r="M269" s="364"/>
      <c r="N269" s="387"/>
      <c r="O269" s="315">
        <f t="shared" si="12"/>
        <v>0</v>
      </c>
      <c r="P269" s="70">
        <f t="shared" si="13"/>
        <v>0</v>
      </c>
      <c r="Q269" s="135" t="str">
        <f t="shared" si="14"/>
        <v/>
      </c>
    </row>
    <row r="270" spans="1:17" ht="23.1" customHeight="1" thickBot="1" x14ac:dyDescent="0.25">
      <c r="A270" s="518" t="str">
        <f>IF(B270="","",COUNT('Diário 3º PA'!$A$4:$A$4242)+ROW()-3)</f>
        <v/>
      </c>
      <c r="B270" s="510"/>
      <c r="C270" s="359"/>
      <c r="D270" s="392"/>
      <c r="E270" s="392"/>
      <c r="F270" s="395"/>
      <c r="G270" s="392"/>
      <c r="H270" s="362"/>
      <c r="I270" s="410"/>
      <c r="J270" s="364"/>
      <c r="K270" s="364"/>
      <c r="L270" s="364"/>
      <c r="M270" s="364"/>
      <c r="N270" s="387"/>
      <c r="O270" s="315">
        <f t="shared" si="12"/>
        <v>0</v>
      </c>
      <c r="P270" s="70">
        <f t="shared" si="13"/>
        <v>0</v>
      </c>
      <c r="Q270" s="135" t="str">
        <f t="shared" si="14"/>
        <v/>
      </c>
    </row>
    <row r="271" spans="1:17" ht="23.1" customHeight="1" thickBot="1" x14ac:dyDescent="0.25">
      <c r="A271" s="518" t="str">
        <f>IF(B271="","",COUNT('Diário 3º PA'!$A$4:$A$4242)+ROW()-3)</f>
        <v/>
      </c>
      <c r="B271" s="510"/>
      <c r="C271" s="359"/>
      <c r="D271" s="392"/>
      <c r="E271" s="392"/>
      <c r="F271" s="395"/>
      <c r="G271" s="392"/>
      <c r="H271" s="362"/>
      <c r="I271" s="410"/>
      <c r="J271" s="364"/>
      <c r="K271" s="364"/>
      <c r="L271" s="364"/>
      <c r="M271" s="364"/>
      <c r="N271" s="387"/>
      <c r="O271" s="315">
        <f t="shared" si="12"/>
        <v>0</v>
      </c>
      <c r="P271" s="70">
        <f t="shared" si="13"/>
        <v>0</v>
      </c>
      <c r="Q271" s="135" t="str">
        <f t="shared" si="14"/>
        <v/>
      </c>
    </row>
    <row r="272" spans="1:17" ht="23.1" customHeight="1" thickBot="1" x14ac:dyDescent="0.25">
      <c r="A272" s="518" t="str">
        <f>IF(B272="","",COUNT('Diário 3º PA'!$A$4:$A$4242)+ROW()-3)</f>
        <v/>
      </c>
      <c r="B272" s="510"/>
      <c r="C272" s="359"/>
      <c r="D272" s="392"/>
      <c r="E272" s="392"/>
      <c r="F272" s="395"/>
      <c r="G272" s="392"/>
      <c r="H272" s="362"/>
      <c r="I272" s="410"/>
      <c r="J272" s="364"/>
      <c r="K272" s="364"/>
      <c r="L272" s="364"/>
      <c r="M272" s="364"/>
      <c r="N272" s="387"/>
      <c r="O272" s="315">
        <f t="shared" si="12"/>
        <v>0</v>
      </c>
      <c r="P272" s="70">
        <f t="shared" si="13"/>
        <v>0</v>
      </c>
      <c r="Q272" s="135" t="str">
        <f t="shared" si="14"/>
        <v/>
      </c>
    </row>
    <row r="273" spans="1:17" ht="23.1" customHeight="1" thickBot="1" x14ac:dyDescent="0.25">
      <c r="A273" s="518" t="str">
        <f>IF(B273="","",COUNT('Diário 3º PA'!$A$4:$A$4242)+ROW()-3)</f>
        <v/>
      </c>
      <c r="B273" s="512"/>
      <c r="C273" s="490"/>
      <c r="D273" s="392"/>
      <c r="E273" s="392"/>
      <c r="F273" s="395"/>
      <c r="G273" s="392"/>
      <c r="H273" s="392"/>
      <c r="I273" s="504"/>
      <c r="J273" s="364"/>
      <c r="K273" s="364"/>
      <c r="L273" s="364"/>
      <c r="M273" s="364"/>
      <c r="N273" s="387"/>
      <c r="O273" s="315">
        <f t="shared" si="12"/>
        <v>0</v>
      </c>
      <c r="P273" s="70">
        <f t="shared" si="13"/>
        <v>0</v>
      </c>
      <c r="Q273" s="135" t="str">
        <f t="shared" si="14"/>
        <v/>
      </c>
    </row>
    <row r="274" spans="1:17" ht="23.1" customHeight="1" thickBot="1" x14ac:dyDescent="0.25">
      <c r="A274" s="518" t="str">
        <f>IF(B274="","",COUNT('Diário 3º PA'!$A$4:$A$4242)+ROW()-3)</f>
        <v/>
      </c>
      <c r="B274" s="510"/>
      <c r="C274" s="359"/>
      <c r="D274" s="392"/>
      <c r="E274" s="392"/>
      <c r="F274" s="395"/>
      <c r="G274" s="392"/>
      <c r="H274" s="362"/>
      <c r="I274" s="410"/>
      <c r="J274" s="364"/>
      <c r="K274" s="364"/>
      <c r="L274" s="364"/>
      <c r="M274" s="364"/>
      <c r="N274" s="387"/>
      <c r="O274" s="315">
        <f t="shared" si="12"/>
        <v>0</v>
      </c>
      <c r="P274" s="70">
        <f t="shared" si="13"/>
        <v>0</v>
      </c>
      <c r="Q274" s="135" t="str">
        <f t="shared" si="14"/>
        <v/>
      </c>
    </row>
    <row r="275" spans="1:17" ht="23.1" customHeight="1" thickBot="1" x14ac:dyDescent="0.25">
      <c r="A275" s="518" t="str">
        <f>IF(B275="","",COUNT('Diário 3º PA'!$A$4:$A$4242)+ROW()-3)</f>
        <v/>
      </c>
      <c r="B275" s="510"/>
      <c r="C275" s="359"/>
      <c r="D275" s="392"/>
      <c r="E275" s="392"/>
      <c r="F275" s="395"/>
      <c r="G275" s="392"/>
      <c r="H275" s="362"/>
      <c r="I275" s="410"/>
      <c r="J275" s="364"/>
      <c r="K275" s="364"/>
      <c r="L275" s="364"/>
      <c r="M275" s="364"/>
      <c r="N275" s="387"/>
      <c r="O275" s="315">
        <f t="shared" si="12"/>
        <v>0</v>
      </c>
      <c r="P275" s="70">
        <f t="shared" si="13"/>
        <v>0</v>
      </c>
      <c r="Q275" s="135" t="str">
        <f t="shared" si="14"/>
        <v/>
      </c>
    </row>
    <row r="276" spans="1:17" ht="23.1" customHeight="1" thickBot="1" x14ac:dyDescent="0.25">
      <c r="A276" s="518" t="str">
        <f>IF(B276="","",COUNT('Diário 3º PA'!$A$4:$A$4242)+ROW()-3)</f>
        <v/>
      </c>
      <c r="B276" s="510"/>
      <c r="C276" s="359"/>
      <c r="D276" s="392"/>
      <c r="E276" s="392"/>
      <c r="F276" s="395"/>
      <c r="G276" s="392"/>
      <c r="H276" s="362"/>
      <c r="I276" s="410"/>
      <c r="J276" s="364"/>
      <c r="K276" s="364"/>
      <c r="L276" s="364"/>
      <c r="M276" s="364"/>
      <c r="N276" s="387"/>
      <c r="O276" s="315">
        <f t="shared" si="12"/>
        <v>0</v>
      </c>
      <c r="P276" s="70">
        <f t="shared" si="13"/>
        <v>0</v>
      </c>
      <c r="Q276" s="135" t="str">
        <f t="shared" si="14"/>
        <v/>
      </c>
    </row>
    <row r="277" spans="1:17" ht="23.1" customHeight="1" thickBot="1" x14ac:dyDescent="0.25">
      <c r="A277" s="518" t="str">
        <f>IF(B277="","",COUNT('Diário 3º PA'!$A$4:$A$4242)+ROW()-3)</f>
        <v/>
      </c>
      <c r="B277" s="510"/>
      <c r="C277" s="359"/>
      <c r="D277" s="392"/>
      <c r="E277" s="392"/>
      <c r="F277" s="395"/>
      <c r="G277" s="392"/>
      <c r="H277" s="377"/>
      <c r="I277" s="505"/>
      <c r="J277" s="381"/>
      <c r="K277" s="381"/>
      <c r="L277" s="381"/>
      <c r="M277" s="364"/>
      <c r="N277" s="387"/>
      <c r="O277" s="315">
        <f t="shared" si="12"/>
        <v>0</v>
      </c>
      <c r="P277" s="70">
        <f t="shared" si="13"/>
        <v>0</v>
      </c>
      <c r="Q277" s="135" t="str">
        <f t="shared" si="14"/>
        <v/>
      </c>
    </row>
    <row r="278" spans="1:17" ht="23.1" customHeight="1" thickBot="1" x14ac:dyDescent="0.25">
      <c r="A278" s="518" t="str">
        <f>IF(B278="","",COUNT('Diário 3º PA'!$A$4:$A$4242)+ROW()-3)</f>
        <v/>
      </c>
      <c r="B278" s="510"/>
      <c r="C278" s="359"/>
      <c r="D278" s="392"/>
      <c r="E278" s="392"/>
      <c r="F278" s="395"/>
      <c r="G278" s="392"/>
      <c r="H278" s="377"/>
      <c r="I278" s="505"/>
      <c r="J278" s="381"/>
      <c r="K278" s="381"/>
      <c r="L278" s="381"/>
      <c r="M278" s="364"/>
      <c r="N278" s="387"/>
      <c r="O278" s="315">
        <f t="shared" si="12"/>
        <v>0</v>
      </c>
      <c r="P278" s="70">
        <f t="shared" si="13"/>
        <v>0</v>
      </c>
      <c r="Q278" s="135" t="str">
        <f t="shared" si="14"/>
        <v/>
      </c>
    </row>
    <row r="279" spans="1:17" ht="23.1" customHeight="1" thickBot="1" x14ac:dyDescent="0.25">
      <c r="A279" s="518" t="str">
        <f>IF(B279="","",COUNT('Diário 3º PA'!$A$4:$A$4242)+ROW()-3)</f>
        <v/>
      </c>
      <c r="B279" s="510"/>
      <c r="C279" s="359"/>
      <c r="D279" s="392"/>
      <c r="E279" s="392"/>
      <c r="F279" s="395"/>
      <c r="G279" s="392"/>
      <c r="H279" s="360"/>
      <c r="I279" s="410"/>
      <c r="J279" s="363"/>
      <c r="K279" s="363"/>
      <c r="L279" s="364"/>
      <c r="M279" s="363"/>
      <c r="N279" s="387"/>
      <c r="O279" s="315">
        <f t="shared" si="12"/>
        <v>0</v>
      </c>
      <c r="P279" s="70">
        <f t="shared" si="13"/>
        <v>0</v>
      </c>
      <c r="Q279" s="135" t="str">
        <f t="shared" si="14"/>
        <v/>
      </c>
    </row>
    <row r="280" spans="1:17" ht="23.1" customHeight="1" thickBot="1" x14ac:dyDescent="0.25">
      <c r="A280" s="518" t="str">
        <f>IF(B280="","",COUNT('Diário 3º PA'!$A$4:$A$4242)+ROW()-3)</f>
        <v/>
      </c>
      <c r="B280" s="510"/>
      <c r="C280" s="359"/>
      <c r="D280" s="392"/>
      <c r="E280" s="392"/>
      <c r="F280" s="395"/>
      <c r="G280" s="392"/>
      <c r="H280" s="360"/>
      <c r="I280" s="410"/>
      <c r="J280" s="363"/>
      <c r="K280" s="363"/>
      <c r="L280" s="364"/>
      <c r="M280" s="364"/>
      <c r="N280" s="387"/>
      <c r="O280" s="315">
        <f t="shared" si="12"/>
        <v>0</v>
      </c>
      <c r="P280" s="70">
        <f t="shared" ref="P280:P343" si="15">IF(C280=0,0,IF(YEAR(C280)=$P$1,MONTH(C280)-$O$1+1,(YEAR(C280)-$P$1)*12-$O$1+1+MONTH(C280)))</f>
        <v>0</v>
      </c>
      <c r="Q280" s="92" t="str">
        <f t="shared" ref="Q280:Q342" si="16">SUBSTITUTE(D280," ","_")</f>
        <v/>
      </c>
    </row>
    <row r="281" spans="1:17" ht="23.1" customHeight="1" thickBot="1" x14ac:dyDescent="0.25">
      <c r="A281" s="518" t="str">
        <f>IF(B281="","",COUNT('Diário 3º PA'!$A$4:$A$4242)+ROW()-3)</f>
        <v/>
      </c>
      <c r="B281" s="510"/>
      <c r="C281" s="359"/>
      <c r="D281" s="392"/>
      <c r="E281" s="392"/>
      <c r="F281" s="395"/>
      <c r="G281" s="392"/>
      <c r="H281" s="362"/>
      <c r="I281" s="410"/>
      <c r="J281" s="364"/>
      <c r="K281" s="364"/>
      <c r="L281" s="364"/>
      <c r="M281" s="364"/>
      <c r="N281" s="387"/>
      <c r="O281" s="315">
        <f t="shared" si="12"/>
        <v>0</v>
      </c>
      <c r="P281" s="70">
        <f t="shared" si="15"/>
        <v>0</v>
      </c>
      <c r="Q281" s="92" t="str">
        <f t="shared" si="16"/>
        <v/>
      </c>
    </row>
    <row r="282" spans="1:17" ht="23.1" customHeight="1" thickBot="1" x14ac:dyDescent="0.25">
      <c r="A282" s="518" t="str">
        <f>IF(B282="","",COUNT('Diário 3º PA'!$A$4:$A$4242)+ROW()-3)</f>
        <v/>
      </c>
      <c r="B282" s="510"/>
      <c r="C282" s="359"/>
      <c r="D282" s="392"/>
      <c r="E282" s="392"/>
      <c r="F282" s="395"/>
      <c r="G282" s="392"/>
      <c r="H282" s="362"/>
      <c r="I282" s="410"/>
      <c r="J282" s="364"/>
      <c r="K282" s="364"/>
      <c r="L282" s="364"/>
      <c r="M282" s="364"/>
      <c r="N282" s="387"/>
      <c r="O282" s="315">
        <f t="shared" si="12"/>
        <v>0</v>
      </c>
      <c r="P282" s="70">
        <f t="shared" si="15"/>
        <v>0</v>
      </c>
      <c r="Q282" s="92" t="str">
        <f t="shared" si="16"/>
        <v/>
      </c>
    </row>
    <row r="283" spans="1:17" ht="23.1" customHeight="1" thickBot="1" x14ac:dyDescent="0.25">
      <c r="A283" s="518" t="str">
        <f>IF(B283="","",COUNT('Diário 3º PA'!$A$4:$A$4242)+ROW()-3)</f>
        <v/>
      </c>
      <c r="B283" s="510"/>
      <c r="C283" s="359"/>
      <c r="D283" s="392"/>
      <c r="E283" s="392"/>
      <c r="F283" s="395"/>
      <c r="G283" s="392"/>
      <c r="H283" s="362"/>
      <c r="I283" s="410"/>
      <c r="J283" s="364"/>
      <c r="K283" s="364"/>
      <c r="L283" s="364"/>
      <c r="M283" s="364"/>
      <c r="N283" s="387"/>
      <c r="O283" s="315">
        <f t="shared" si="12"/>
        <v>0</v>
      </c>
      <c r="P283" s="70">
        <f t="shared" si="15"/>
        <v>0</v>
      </c>
      <c r="Q283" s="135" t="str">
        <f t="shared" si="16"/>
        <v/>
      </c>
    </row>
    <row r="284" spans="1:17" ht="23.1" customHeight="1" thickBot="1" x14ac:dyDescent="0.25">
      <c r="A284" s="518" t="str">
        <f>IF(B284="","",COUNT('Diário 3º PA'!$A$4:$A$4242)+ROW()-3)</f>
        <v/>
      </c>
      <c r="B284" s="510"/>
      <c r="C284" s="359"/>
      <c r="D284" s="392"/>
      <c r="E284" s="392"/>
      <c r="F284" s="395"/>
      <c r="G284" s="392"/>
      <c r="H284" s="362"/>
      <c r="I284" s="410"/>
      <c r="J284" s="364"/>
      <c r="K284" s="364"/>
      <c r="L284" s="364"/>
      <c r="M284" s="364"/>
      <c r="N284" s="387"/>
      <c r="O284" s="315">
        <f t="shared" si="12"/>
        <v>0</v>
      </c>
      <c r="P284" s="70">
        <f t="shared" si="15"/>
        <v>0</v>
      </c>
      <c r="Q284" s="92" t="str">
        <f t="shared" si="16"/>
        <v/>
      </c>
    </row>
    <row r="285" spans="1:17" ht="23.1" customHeight="1" thickBot="1" x14ac:dyDescent="0.25">
      <c r="A285" s="518" t="str">
        <f>IF(B285="","",COUNT('Diário 3º PA'!$A$4:$A$4242)+ROW()-3)</f>
        <v/>
      </c>
      <c r="B285" s="510"/>
      <c r="C285" s="359"/>
      <c r="D285" s="392"/>
      <c r="E285" s="392"/>
      <c r="F285" s="395"/>
      <c r="G285" s="392"/>
      <c r="H285" s="362"/>
      <c r="I285" s="410"/>
      <c r="J285" s="364"/>
      <c r="K285" s="364"/>
      <c r="L285" s="364"/>
      <c r="M285" s="364"/>
      <c r="N285" s="387"/>
      <c r="O285" s="315">
        <f t="shared" si="12"/>
        <v>0</v>
      </c>
      <c r="P285" s="70">
        <f t="shared" si="15"/>
        <v>0</v>
      </c>
      <c r="Q285" s="92" t="str">
        <f t="shared" si="16"/>
        <v/>
      </c>
    </row>
    <row r="286" spans="1:17" s="44" customFormat="1" ht="13.5" thickBot="1" x14ac:dyDescent="0.25">
      <c r="A286" s="519" t="str">
        <f>IF(B286="","",COUNT('Diário 3º PA'!$A$4:$A$4242)+ROW()-3)</f>
        <v/>
      </c>
      <c r="B286" s="514"/>
      <c r="C286" s="493"/>
      <c r="D286" s="494"/>
      <c r="E286" s="494"/>
      <c r="F286" s="495"/>
      <c r="G286" s="392"/>
      <c r="H286" s="496"/>
      <c r="I286" s="506"/>
      <c r="J286" s="497"/>
      <c r="K286" s="364"/>
      <c r="L286" s="364"/>
      <c r="M286" s="497"/>
      <c r="N286" s="387"/>
      <c r="O286" s="315">
        <f t="shared" si="12"/>
        <v>0</v>
      </c>
      <c r="P286" s="499">
        <f t="shared" si="15"/>
        <v>0</v>
      </c>
      <c r="Q286" s="500" t="str">
        <f t="shared" si="16"/>
        <v/>
      </c>
    </row>
    <row r="287" spans="1:17" s="44" customFormat="1" ht="13.5" thickBot="1" x14ac:dyDescent="0.25">
      <c r="A287" s="519" t="str">
        <f>IF(B287="","",COUNT('Diário 3º PA'!$A$4:$A$4242)+ROW()-3)</f>
        <v/>
      </c>
      <c r="B287" s="514"/>
      <c r="C287" s="493"/>
      <c r="D287" s="494"/>
      <c r="E287" s="494"/>
      <c r="F287" s="495"/>
      <c r="G287" s="392"/>
      <c r="H287" s="496"/>
      <c r="I287" s="506"/>
      <c r="J287" s="497"/>
      <c r="K287" s="364"/>
      <c r="L287" s="364"/>
      <c r="M287" s="497"/>
      <c r="N287" s="387"/>
      <c r="O287" s="315">
        <f t="shared" si="12"/>
        <v>0</v>
      </c>
      <c r="P287" s="499">
        <f t="shared" si="15"/>
        <v>0</v>
      </c>
      <c r="Q287" s="501" t="str">
        <f t="shared" si="16"/>
        <v/>
      </c>
    </row>
    <row r="288" spans="1:17" s="44" customFormat="1" ht="13.5" thickBot="1" x14ac:dyDescent="0.25">
      <c r="A288" s="519" t="str">
        <f>IF(B288="","",COUNT('Diário 3º PA'!$A$4:$A$4242)+ROW()-3)</f>
        <v/>
      </c>
      <c r="B288" s="514"/>
      <c r="C288" s="493"/>
      <c r="D288" s="494"/>
      <c r="E288" s="494"/>
      <c r="F288" s="495"/>
      <c r="G288" s="392"/>
      <c r="H288" s="496"/>
      <c r="I288" s="506"/>
      <c r="J288" s="497"/>
      <c r="K288" s="364"/>
      <c r="L288" s="364"/>
      <c r="M288" s="497"/>
      <c r="N288" s="387"/>
      <c r="O288" s="315">
        <f t="shared" si="12"/>
        <v>0</v>
      </c>
      <c r="P288" s="499">
        <f t="shared" si="15"/>
        <v>0</v>
      </c>
      <c r="Q288" s="500" t="str">
        <f t="shared" si="16"/>
        <v/>
      </c>
    </row>
    <row r="289" spans="1:17" s="44" customFormat="1" ht="21" customHeight="1" thickBot="1" x14ac:dyDescent="0.25">
      <c r="A289" s="519" t="str">
        <f>IF(B289="","",COUNT('Diário 3º PA'!$A$4:$A$4242)+ROW()-3)</f>
        <v/>
      </c>
      <c r="B289" s="514"/>
      <c r="C289" s="493"/>
      <c r="D289" s="494"/>
      <c r="E289" s="392"/>
      <c r="F289" s="495"/>
      <c r="G289" s="392"/>
      <c r="H289" s="496"/>
      <c r="I289" s="506"/>
      <c r="J289" s="497"/>
      <c r="K289" s="364"/>
      <c r="L289" s="364"/>
      <c r="M289" s="497"/>
      <c r="N289" s="387"/>
      <c r="O289" s="315">
        <f t="shared" si="12"/>
        <v>0</v>
      </c>
      <c r="P289" s="499">
        <f t="shared" si="15"/>
        <v>0</v>
      </c>
      <c r="Q289" s="500" t="str">
        <f t="shared" si="16"/>
        <v/>
      </c>
    </row>
    <row r="290" spans="1:17" s="44" customFormat="1" ht="13.5" thickBot="1" x14ac:dyDescent="0.25">
      <c r="A290" s="519" t="str">
        <f>IF(B290="","",COUNT('Diário 3º PA'!$A$4:$A$4242)+ROW()-3)</f>
        <v/>
      </c>
      <c r="B290" s="514"/>
      <c r="C290" s="493"/>
      <c r="D290" s="494"/>
      <c r="E290" s="494"/>
      <c r="F290" s="495"/>
      <c r="G290" s="392"/>
      <c r="H290" s="496"/>
      <c r="I290" s="506"/>
      <c r="J290" s="497"/>
      <c r="K290" s="364"/>
      <c r="L290" s="364"/>
      <c r="M290" s="497"/>
      <c r="N290" s="387"/>
      <c r="O290" s="315">
        <f t="shared" si="12"/>
        <v>0</v>
      </c>
      <c r="P290" s="499">
        <f t="shared" si="15"/>
        <v>0</v>
      </c>
      <c r="Q290" s="500" t="str">
        <f t="shared" si="16"/>
        <v/>
      </c>
    </row>
    <row r="291" spans="1:17" s="44" customFormat="1" ht="13.5" thickBot="1" x14ac:dyDescent="0.25">
      <c r="A291" s="519" t="str">
        <f>IF(B291="","",COUNT('Diário 3º PA'!$A$4:$A$4242)+ROW()-3)</f>
        <v/>
      </c>
      <c r="B291" s="514"/>
      <c r="C291" s="493"/>
      <c r="D291" s="494"/>
      <c r="E291" s="494"/>
      <c r="F291" s="495"/>
      <c r="G291" s="392"/>
      <c r="H291" s="362"/>
      <c r="I291" s="506"/>
      <c r="J291" s="497"/>
      <c r="K291" s="364"/>
      <c r="L291" s="364"/>
      <c r="M291" s="497"/>
      <c r="N291" s="387"/>
      <c r="O291" s="315">
        <f t="shared" si="12"/>
        <v>0</v>
      </c>
      <c r="P291" s="499">
        <f t="shared" si="15"/>
        <v>0</v>
      </c>
      <c r="Q291" s="501" t="str">
        <f t="shared" si="16"/>
        <v/>
      </c>
    </row>
    <row r="292" spans="1:17" s="44" customFormat="1" ht="13.5" thickBot="1" x14ac:dyDescent="0.25">
      <c r="A292" s="519" t="str">
        <f>IF(B292="","",COUNT('Diário 3º PA'!$A$4:$A$4242)+ROW()-3)</f>
        <v/>
      </c>
      <c r="B292" s="514"/>
      <c r="C292" s="493"/>
      <c r="D292" s="494"/>
      <c r="E292" s="494"/>
      <c r="F292" s="495"/>
      <c r="G292" s="392"/>
      <c r="H292" s="496"/>
      <c r="I292" s="506"/>
      <c r="J292" s="497"/>
      <c r="K292" s="364"/>
      <c r="L292" s="364"/>
      <c r="M292" s="497"/>
      <c r="N292" s="387"/>
      <c r="O292" s="315">
        <f t="shared" si="12"/>
        <v>0</v>
      </c>
      <c r="P292" s="499">
        <f t="shared" si="15"/>
        <v>0</v>
      </c>
      <c r="Q292" s="500" t="str">
        <f t="shared" si="16"/>
        <v/>
      </c>
    </row>
    <row r="293" spans="1:17" s="44" customFormat="1" ht="13.5" thickBot="1" x14ac:dyDescent="0.25">
      <c r="A293" s="519" t="str">
        <f>IF(B293="","",COUNT('Diário 3º PA'!$A$4:$A$4242)+ROW()-3)</f>
        <v/>
      </c>
      <c r="B293" s="514"/>
      <c r="C293" s="493"/>
      <c r="D293" s="494"/>
      <c r="E293" s="494"/>
      <c r="F293" s="495"/>
      <c r="G293" s="392"/>
      <c r="H293" s="496"/>
      <c r="I293" s="506"/>
      <c r="J293" s="497"/>
      <c r="K293" s="497"/>
      <c r="L293" s="497"/>
      <c r="M293" s="497"/>
      <c r="N293" s="498"/>
      <c r="O293" s="315">
        <f t="shared" si="12"/>
        <v>0</v>
      </c>
      <c r="P293" s="499">
        <f t="shared" si="15"/>
        <v>0</v>
      </c>
      <c r="Q293" s="500" t="str">
        <f t="shared" si="16"/>
        <v/>
      </c>
    </row>
    <row r="294" spans="1:17" s="44" customFormat="1" ht="13.5" thickBot="1" x14ac:dyDescent="0.25">
      <c r="A294" s="519" t="str">
        <f>IF(B294="","",COUNT('Diário 3º PA'!$A$4:$A$4242)+ROW()-3)</f>
        <v/>
      </c>
      <c r="B294" s="514"/>
      <c r="C294" s="493"/>
      <c r="D294" s="494"/>
      <c r="E294" s="494"/>
      <c r="F294" s="495"/>
      <c r="G294" s="392"/>
      <c r="H294" s="496"/>
      <c r="I294" s="506"/>
      <c r="J294" s="497"/>
      <c r="K294" s="497"/>
      <c r="L294" s="497"/>
      <c r="M294" s="497"/>
      <c r="N294" s="498"/>
      <c r="O294" s="315">
        <f t="shared" si="12"/>
        <v>0</v>
      </c>
      <c r="P294" s="499">
        <f t="shared" si="15"/>
        <v>0</v>
      </c>
      <c r="Q294" s="500" t="str">
        <f t="shared" si="16"/>
        <v/>
      </c>
    </row>
    <row r="295" spans="1:17" s="44" customFormat="1" ht="13.5" thickBot="1" x14ac:dyDescent="0.25">
      <c r="A295" s="519" t="str">
        <f>IF(B295="","",COUNT('Diário 3º PA'!$A$4:$A$4242)+ROW()-3)</f>
        <v/>
      </c>
      <c r="B295" s="514"/>
      <c r="C295" s="493"/>
      <c r="D295" s="494"/>
      <c r="E295" s="494"/>
      <c r="F295" s="495"/>
      <c r="G295" s="392"/>
      <c r="H295" s="496"/>
      <c r="I295" s="410"/>
      <c r="J295" s="497"/>
      <c r="K295" s="497"/>
      <c r="L295" s="497"/>
      <c r="M295" s="497"/>
      <c r="N295" s="498"/>
      <c r="O295" s="315">
        <f t="shared" si="12"/>
        <v>0</v>
      </c>
      <c r="P295" s="499">
        <f t="shared" si="15"/>
        <v>0</v>
      </c>
      <c r="Q295" s="501" t="str">
        <f t="shared" si="16"/>
        <v/>
      </c>
    </row>
    <row r="296" spans="1:17" s="44" customFormat="1" ht="13.5" thickBot="1" x14ac:dyDescent="0.25">
      <c r="A296" s="519" t="str">
        <f>IF(B296="","",COUNT('Diário 3º PA'!$A$4:$A$4242)+ROW()-3)</f>
        <v/>
      </c>
      <c r="B296" s="514"/>
      <c r="C296" s="493"/>
      <c r="D296" s="494"/>
      <c r="E296" s="494"/>
      <c r="F296" s="495"/>
      <c r="G296" s="392"/>
      <c r="H296" s="496"/>
      <c r="I296" s="506"/>
      <c r="J296" s="497"/>
      <c r="K296" s="497"/>
      <c r="L296" s="497"/>
      <c r="M296" s="497"/>
      <c r="N296" s="498"/>
      <c r="O296" s="315">
        <f t="shared" si="12"/>
        <v>0</v>
      </c>
      <c r="P296" s="499">
        <f t="shared" si="15"/>
        <v>0</v>
      </c>
      <c r="Q296" s="500" t="str">
        <f t="shared" si="16"/>
        <v/>
      </c>
    </row>
    <row r="297" spans="1:17" s="44" customFormat="1" ht="13.5" thickBot="1" x14ac:dyDescent="0.25">
      <c r="A297" s="519" t="str">
        <f>IF(B297="","",COUNT('Diário 3º PA'!$A$4:$A$4242)+ROW()-3)</f>
        <v/>
      </c>
      <c r="B297" s="514"/>
      <c r="C297" s="493"/>
      <c r="D297" s="494"/>
      <c r="E297" s="494"/>
      <c r="F297" s="495"/>
      <c r="G297" s="392"/>
      <c r="H297" s="496"/>
      <c r="I297" s="410"/>
      <c r="J297" s="497"/>
      <c r="K297" s="497"/>
      <c r="L297" s="497"/>
      <c r="M297" s="497"/>
      <c r="N297" s="498"/>
      <c r="O297" s="315">
        <f t="shared" si="12"/>
        <v>0</v>
      </c>
      <c r="P297" s="499">
        <f t="shared" si="15"/>
        <v>0</v>
      </c>
      <c r="Q297" s="500" t="str">
        <f t="shared" si="16"/>
        <v/>
      </c>
    </row>
    <row r="298" spans="1:17" s="44" customFormat="1" ht="13.5" thickBot="1" x14ac:dyDescent="0.25">
      <c r="A298" s="519" t="str">
        <f>IF(B298="","",COUNT('Diário 3º PA'!$A$4:$A$4242)+ROW()-3)</f>
        <v/>
      </c>
      <c r="B298" s="514"/>
      <c r="C298" s="493"/>
      <c r="D298" s="494"/>
      <c r="E298" s="494"/>
      <c r="F298" s="495"/>
      <c r="G298" s="392"/>
      <c r="H298" s="496"/>
      <c r="I298" s="410"/>
      <c r="J298" s="497"/>
      <c r="K298" s="497"/>
      <c r="L298" s="497"/>
      <c r="M298" s="497"/>
      <c r="N298" s="498"/>
      <c r="O298" s="315">
        <f t="shared" si="12"/>
        <v>0</v>
      </c>
      <c r="P298" s="499">
        <f t="shared" si="15"/>
        <v>0</v>
      </c>
      <c r="Q298" s="500" t="str">
        <f t="shared" si="16"/>
        <v/>
      </c>
    </row>
    <row r="299" spans="1:17" s="44" customFormat="1" ht="13.5" thickBot="1" x14ac:dyDescent="0.25">
      <c r="A299" s="519" t="str">
        <f>IF(B299="","",COUNT('Diário 3º PA'!$A$4:$A$4242)+ROW()-3)</f>
        <v/>
      </c>
      <c r="B299" s="514"/>
      <c r="C299" s="493"/>
      <c r="D299" s="494"/>
      <c r="E299" s="494"/>
      <c r="F299" s="495"/>
      <c r="G299" s="392"/>
      <c r="H299" s="360"/>
      <c r="I299" s="410"/>
      <c r="J299" s="363"/>
      <c r="K299" s="497"/>
      <c r="L299" s="497"/>
      <c r="M299" s="497"/>
      <c r="N299" s="498"/>
      <c r="O299" s="315">
        <f t="shared" si="12"/>
        <v>0</v>
      </c>
      <c r="P299" s="499">
        <f t="shared" si="15"/>
        <v>0</v>
      </c>
      <c r="Q299" s="501" t="str">
        <f t="shared" si="16"/>
        <v/>
      </c>
    </row>
    <row r="300" spans="1:17" s="44" customFormat="1" ht="13.5" thickBot="1" x14ac:dyDescent="0.25">
      <c r="A300" s="519" t="str">
        <f>IF(B300="","",COUNT('Diário 3º PA'!$A$4:$A$4242)+ROW()-3)</f>
        <v/>
      </c>
      <c r="B300" s="514"/>
      <c r="C300" s="493"/>
      <c r="D300" s="494"/>
      <c r="E300" s="494"/>
      <c r="F300" s="495"/>
      <c r="G300" s="392"/>
      <c r="H300" s="360"/>
      <c r="I300" s="410"/>
      <c r="J300" s="363"/>
      <c r="K300" s="497"/>
      <c r="L300" s="497"/>
      <c r="M300" s="497"/>
      <c r="N300" s="498"/>
      <c r="O300" s="315">
        <f t="shared" si="12"/>
        <v>0</v>
      </c>
      <c r="P300" s="499">
        <f t="shared" si="15"/>
        <v>0</v>
      </c>
      <c r="Q300" s="500" t="str">
        <f t="shared" si="16"/>
        <v/>
      </c>
    </row>
    <row r="301" spans="1:17" s="44" customFormat="1" ht="13.5" thickBot="1" x14ac:dyDescent="0.25">
      <c r="A301" s="519" t="str">
        <f>IF(B301="","",COUNT('Diário 3º PA'!$A$4:$A$4242)+ROW()-3)</f>
        <v/>
      </c>
      <c r="B301" s="514"/>
      <c r="C301" s="493"/>
      <c r="D301" s="494"/>
      <c r="E301" s="494"/>
      <c r="F301" s="495"/>
      <c r="G301" s="392"/>
      <c r="H301" s="496"/>
      <c r="I301" s="506"/>
      <c r="J301" s="497"/>
      <c r="K301" s="364"/>
      <c r="L301" s="364"/>
      <c r="M301" s="364"/>
      <c r="N301" s="387"/>
      <c r="O301" s="315">
        <f t="shared" si="12"/>
        <v>0</v>
      </c>
      <c r="P301" s="499">
        <f t="shared" si="15"/>
        <v>0</v>
      </c>
      <c r="Q301" s="500" t="str">
        <f t="shared" si="16"/>
        <v/>
      </c>
    </row>
    <row r="302" spans="1:17" ht="23.1" customHeight="1" thickBot="1" x14ac:dyDescent="0.25">
      <c r="A302" s="518" t="str">
        <f>IF(B302="","",COUNT('Diário 3º PA'!$A$4:$A$4242)+ROW()-3)</f>
        <v/>
      </c>
      <c r="B302" s="514"/>
      <c r="C302" s="493"/>
      <c r="D302" s="494"/>
      <c r="E302" s="494"/>
      <c r="F302" s="495"/>
      <c r="G302" s="392"/>
      <c r="H302" s="362"/>
      <c r="I302" s="506"/>
      <c r="J302" s="497"/>
      <c r="K302" s="364"/>
      <c r="L302" s="364"/>
      <c r="M302" s="364"/>
      <c r="N302" s="387"/>
      <c r="O302" s="315">
        <f t="shared" si="12"/>
        <v>0</v>
      </c>
      <c r="P302" s="70">
        <f t="shared" si="15"/>
        <v>0</v>
      </c>
      <c r="Q302" s="92" t="str">
        <f t="shared" si="16"/>
        <v/>
      </c>
    </row>
    <row r="303" spans="1:17" ht="23.1" customHeight="1" thickBot="1" x14ac:dyDescent="0.25">
      <c r="A303" s="518" t="str">
        <f>IF(B303="","",COUNT('Diário 3º PA'!$A$4:$A$4242)+ROW()-3)</f>
        <v/>
      </c>
      <c r="B303" s="514"/>
      <c r="C303" s="493"/>
      <c r="D303" s="494"/>
      <c r="E303" s="494"/>
      <c r="F303" s="495"/>
      <c r="G303" s="392"/>
      <c r="H303" s="362"/>
      <c r="I303" s="506"/>
      <c r="J303" s="497"/>
      <c r="K303" s="364"/>
      <c r="L303" s="364"/>
      <c r="M303" s="364"/>
      <c r="N303" s="387"/>
      <c r="O303" s="315">
        <f t="shared" si="12"/>
        <v>0</v>
      </c>
      <c r="P303" s="70">
        <f t="shared" si="15"/>
        <v>0</v>
      </c>
      <c r="Q303" s="135" t="str">
        <f t="shared" si="16"/>
        <v/>
      </c>
    </row>
    <row r="304" spans="1:17" ht="23.1" customHeight="1" thickBot="1" x14ac:dyDescent="0.25">
      <c r="A304" s="518" t="str">
        <f>IF(B304="","",COUNT('Diário 3º PA'!$A$4:$A$4242)+ROW()-3)</f>
        <v/>
      </c>
      <c r="B304" s="514"/>
      <c r="C304" s="493"/>
      <c r="D304" s="494"/>
      <c r="E304" s="392"/>
      <c r="F304" s="495"/>
      <c r="G304" s="392"/>
      <c r="H304" s="362"/>
      <c r="I304" s="506"/>
      <c r="J304" s="497"/>
      <c r="K304" s="364"/>
      <c r="L304" s="364"/>
      <c r="M304" s="364"/>
      <c r="N304" s="387"/>
      <c r="O304" s="315">
        <f t="shared" si="12"/>
        <v>0</v>
      </c>
      <c r="P304" s="70">
        <f t="shared" si="15"/>
        <v>0</v>
      </c>
      <c r="Q304" s="92" t="str">
        <f t="shared" si="16"/>
        <v/>
      </c>
    </row>
    <row r="305" spans="1:17" ht="23.1" customHeight="1" thickBot="1" x14ac:dyDescent="0.25">
      <c r="A305" s="518" t="str">
        <f>IF(B305="","",COUNT('Diário 3º PA'!$A$4:$A$4242)+ROW()-3)</f>
        <v/>
      </c>
      <c r="B305" s="514"/>
      <c r="C305" s="493"/>
      <c r="D305" s="494"/>
      <c r="E305" s="494"/>
      <c r="F305" s="495"/>
      <c r="G305" s="392"/>
      <c r="H305" s="362"/>
      <c r="I305" s="410"/>
      <c r="J305" s="364"/>
      <c r="K305" s="364"/>
      <c r="L305" s="364"/>
      <c r="M305" s="364"/>
      <c r="N305" s="387"/>
      <c r="O305" s="315">
        <f t="shared" si="12"/>
        <v>0</v>
      </c>
      <c r="P305" s="70">
        <f t="shared" si="15"/>
        <v>0</v>
      </c>
      <c r="Q305" s="92" t="str">
        <f t="shared" si="16"/>
        <v/>
      </c>
    </row>
    <row r="306" spans="1:17" ht="23.1" customHeight="1" thickBot="1" x14ac:dyDescent="0.25">
      <c r="A306" s="518" t="str">
        <f>IF(B306="","",COUNT('Diário 3º PA'!$A$4:$A$4242)+ROW()-3)</f>
        <v/>
      </c>
      <c r="B306" s="514"/>
      <c r="C306" s="493"/>
      <c r="D306" s="494"/>
      <c r="E306" s="494"/>
      <c r="F306" s="495"/>
      <c r="G306" s="392"/>
      <c r="H306" s="362"/>
      <c r="I306" s="410"/>
      <c r="J306" s="364"/>
      <c r="K306" s="364"/>
      <c r="L306" s="364"/>
      <c r="M306" s="364"/>
      <c r="N306" s="387"/>
      <c r="O306" s="315">
        <f t="shared" si="12"/>
        <v>0</v>
      </c>
      <c r="P306" s="70">
        <f t="shared" si="15"/>
        <v>0</v>
      </c>
      <c r="Q306" s="92" t="str">
        <f t="shared" si="16"/>
        <v/>
      </c>
    </row>
    <row r="307" spans="1:17" ht="23.1" customHeight="1" thickBot="1" x14ac:dyDescent="0.25">
      <c r="A307" s="518" t="str">
        <f>IF(B307="","",COUNT('Diário 3º PA'!$A$4:$A$4242)+ROW()-3)</f>
        <v/>
      </c>
      <c r="B307" s="514"/>
      <c r="C307" s="493"/>
      <c r="D307" s="494"/>
      <c r="E307" s="494"/>
      <c r="F307" s="495"/>
      <c r="G307" s="392"/>
      <c r="H307" s="362"/>
      <c r="I307" s="410"/>
      <c r="J307" s="364"/>
      <c r="K307" s="364"/>
      <c r="L307" s="364"/>
      <c r="M307" s="364"/>
      <c r="N307" s="387"/>
      <c r="O307" s="315">
        <f t="shared" si="12"/>
        <v>0</v>
      </c>
      <c r="P307" s="70">
        <f t="shared" si="15"/>
        <v>0</v>
      </c>
      <c r="Q307" s="135" t="str">
        <f t="shared" si="16"/>
        <v/>
      </c>
    </row>
    <row r="308" spans="1:17" ht="23.1" customHeight="1" thickBot="1" x14ac:dyDescent="0.25">
      <c r="A308" s="518" t="str">
        <f>IF(B308="","",COUNT('Diário 3º PA'!$A$4:$A$4242)+ROW()-3)</f>
        <v/>
      </c>
      <c r="B308" s="514"/>
      <c r="C308" s="493"/>
      <c r="D308" s="494"/>
      <c r="E308" s="392"/>
      <c r="F308" s="495"/>
      <c r="G308" s="392"/>
      <c r="H308" s="362"/>
      <c r="I308" s="410"/>
      <c r="J308" s="364"/>
      <c r="K308" s="364"/>
      <c r="L308" s="364"/>
      <c r="M308" s="364"/>
      <c r="N308" s="387"/>
      <c r="O308" s="315">
        <f t="shared" si="12"/>
        <v>0</v>
      </c>
      <c r="P308" s="70">
        <f t="shared" si="15"/>
        <v>0</v>
      </c>
      <c r="Q308" s="92" t="str">
        <f t="shared" si="16"/>
        <v/>
      </c>
    </row>
    <row r="309" spans="1:17" ht="23.1" customHeight="1" thickBot="1" x14ac:dyDescent="0.25">
      <c r="A309" s="518" t="str">
        <f>IF(B309="","",COUNT('Diário 3º PA'!$A$4:$A$4242)+ROW()-3)</f>
        <v/>
      </c>
      <c r="B309" s="514"/>
      <c r="C309" s="493"/>
      <c r="D309" s="494"/>
      <c r="E309" s="494"/>
      <c r="F309" s="495"/>
      <c r="G309" s="392"/>
      <c r="H309" s="362"/>
      <c r="I309" s="410"/>
      <c r="J309" s="364"/>
      <c r="K309" s="364"/>
      <c r="L309" s="364"/>
      <c r="M309" s="364"/>
      <c r="N309" s="387"/>
      <c r="O309" s="315">
        <f t="shared" si="12"/>
        <v>0</v>
      </c>
      <c r="P309" s="70">
        <f t="shared" si="15"/>
        <v>0</v>
      </c>
      <c r="Q309" s="92" t="str">
        <f t="shared" si="16"/>
        <v/>
      </c>
    </row>
    <row r="310" spans="1:17" ht="23.1" customHeight="1" thickBot="1" x14ac:dyDescent="0.25">
      <c r="A310" s="518" t="str">
        <f>IF(B310="","",COUNT('Diário 3º PA'!$A$4:$A$4242)+ROW()-3)</f>
        <v/>
      </c>
      <c r="B310" s="514"/>
      <c r="C310" s="493"/>
      <c r="D310" s="494"/>
      <c r="E310" s="494"/>
      <c r="F310" s="495"/>
      <c r="G310" s="392"/>
      <c r="H310" s="362"/>
      <c r="I310" s="410"/>
      <c r="J310" s="364"/>
      <c r="K310" s="364"/>
      <c r="L310" s="364"/>
      <c r="M310" s="364"/>
      <c r="N310" s="387"/>
      <c r="O310" s="315">
        <f t="shared" si="12"/>
        <v>0</v>
      </c>
      <c r="P310" s="70">
        <f t="shared" si="15"/>
        <v>0</v>
      </c>
      <c r="Q310" s="92" t="str">
        <f t="shared" si="16"/>
        <v/>
      </c>
    </row>
    <row r="311" spans="1:17" ht="23.1" customHeight="1" thickBot="1" x14ac:dyDescent="0.25">
      <c r="A311" s="518" t="str">
        <f>IF(B311="","",COUNT('Diário 3º PA'!$A$4:$A$4242)+ROW()-3)</f>
        <v/>
      </c>
      <c r="B311" s="514"/>
      <c r="C311" s="493"/>
      <c r="D311" s="494"/>
      <c r="E311" s="494"/>
      <c r="F311" s="495"/>
      <c r="G311" s="392"/>
      <c r="H311" s="362"/>
      <c r="I311" s="410"/>
      <c r="J311" s="364"/>
      <c r="K311" s="364"/>
      <c r="L311" s="364"/>
      <c r="M311" s="364"/>
      <c r="N311" s="387"/>
      <c r="O311" s="315">
        <f t="shared" si="12"/>
        <v>0</v>
      </c>
      <c r="P311" s="70">
        <f t="shared" si="15"/>
        <v>0</v>
      </c>
      <c r="Q311" s="135" t="str">
        <f t="shared" si="16"/>
        <v/>
      </c>
    </row>
    <row r="312" spans="1:17" ht="23.1" customHeight="1" thickBot="1" x14ac:dyDescent="0.25">
      <c r="A312" s="518" t="str">
        <f>IF(B312="","",COUNT('Diário 3º PA'!$A$4:$A$4242)+ROW()-3)</f>
        <v/>
      </c>
      <c r="B312" s="514"/>
      <c r="C312" s="493"/>
      <c r="D312" s="494"/>
      <c r="E312" s="392"/>
      <c r="F312" s="495"/>
      <c r="G312" s="392"/>
      <c r="H312" s="362"/>
      <c r="I312" s="410"/>
      <c r="J312" s="364"/>
      <c r="K312" s="364"/>
      <c r="L312" s="364"/>
      <c r="M312" s="364"/>
      <c r="N312" s="387"/>
      <c r="O312" s="315">
        <f t="shared" si="12"/>
        <v>0</v>
      </c>
      <c r="P312" s="70">
        <f t="shared" si="15"/>
        <v>0</v>
      </c>
      <c r="Q312" s="92" t="str">
        <f t="shared" si="16"/>
        <v/>
      </c>
    </row>
    <row r="313" spans="1:17" ht="23.1" customHeight="1" thickBot="1" x14ac:dyDescent="0.25">
      <c r="A313" s="518" t="str">
        <f>IF(B313="","",COUNT('Diário 3º PA'!$A$4:$A$4242)+ROW()-3)</f>
        <v/>
      </c>
      <c r="B313" s="514"/>
      <c r="C313" s="493"/>
      <c r="D313" s="494"/>
      <c r="E313" s="494"/>
      <c r="F313" s="495"/>
      <c r="G313" s="392"/>
      <c r="H313" s="362"/>
      <c r="I313" s="410"/>
      <c r="J313" s="364"/>
      <c r="K313" s="364"/>
      <c r="L313" s="364"/>
      <c r="M313" s="364"/>
      <c r="N313" s="387"/>
      <c r="O313" s="315">
        <f t="shared" si="12"/>
        <v>0</v>
      </c>
      <c r="P313" s="70">
        <f t="shared" si="15"/>
        <v>0</v>
      </c>
      <c r="Q313" s="92" t="str">
        <f t="shared" si="16"/>
        <v/>
      </c>
    </row>
    <row r="314" spans="1:17" ht="23.1" customHeight="1" thickBot="1" x14ac:dyDescent="0.25">
      <c r="A314" s="518" t="str">
        <f>IF(B314="","",COUNT('Diário 3º PA'!$A$4:$A$4242)+ROW()-3)</f>
        <v/>
      </c>
      <c r="B314" s="514"/>
      <c r="C314" s="493"/>
      <c r="D314" s="494"/>
      <c r="E314" s="494"/>
      <c r="F314" s="495"/>
      <c r="G314" s="392"/>
      <c r="H314" s="362"/>
      <c r="I314" s="410"/>
      <c r="J314" s="364"/>
      <c r="K314" s="364"/>
      <c r="L314" s="364"/>
      <c r="M314" s="364"/>
      <c r="N314" s="387"/>
      <c r="O314" s="315">
        <f t="shared" si="12"/>
        <v>0</v>
      </c>
      <c r="P314" s="70">
        <f t="shared" si="15"/>
        <v>0</v>
      </c>
      <c r="Q314" s="92" t="str">
        <f t="shared" si="16"/>
        <v/>
      </c>
    </row>
    <row r="315" spans="1:17" ht="23.1" customHeight="1" thickBot="1" x14ac:dyDescent="0.25">
      <c r="A315" s="518" t="str">
        <f>IF(B315="","",COUNT('Diário 3º PA'!$A$4:$A$4242)+ROW()-3)</f>
        <v/>
      </c>
      <c r="B315" s="514"/>
      <c r="C315" s="493"/>
      <c r="D315" s="494"/>
      <c r="E315" s="494"/>
      <c r="F315" s="495"/>
      <c r="G315" s="392"/>
      <c r="H315" s="362"/>
      <c r="I315" s="410"/>
      <c r="J315" s="364"/>
      <c r="K315" s="364"/>
      <c r="L315" s="364"/>
      <c r="M315" s="364"/>
      <c r="N315" s="387"/>
      <c r="O315" s="315">
        <f t="shared" si="12"/>
        <v>0</v>
      </c>
      <c r="P315" s="70">
        <f t="shared" si="15"/>
        <v>0</v>
      </c>
      <c r="Q315" s="135" t="str">
        <f t="shared" si="16"/>
        <v/>
      </c>
    </row>
    <row r="316" spans="1:17" ht="23.1" customHeight="1" thickBot="1" x14ac:dyDescent="0.25">
      <c r="A316" s="518" t="str">
        <f>IF(B316="","",COUNT('Diário 3º PA'!$A$4:$A$4242)+ROW()-3)</f>
        <v/>
      </c>
      <c r="B316" s="514"/>
      <c r="C316" s="493"/>
      <c r="D316" s="494"/>
      <c r="E316" s="392"/>
      <c r="F316" s="495"/>
      <c r="G316" s="392"/>
      <c r="H316" s="362"/>
      <c r="I316" s="410"/>
      <c r="J316" s="364"/>
      <c r="K316" s="364"/>
      <c r="L316" s="364"/>
      <c r="M316" s="364"/>
      <c r="N316" s="387"/>
      <c r="O316" s="315">
        <f t="shared" si="12"/>
        <v>0</v>
      </c>
      <c r="P316" s="70">
        <f t="shared" si="15"/>
        <v>0</v>
      </c>
      <c r="Q316" s="92" t="str">
        <f t="shared" si="16"/>
        <v/>
      </c>
    </row>
    <row r="317" spans="1:17" ht="23.1" customHeight="1" thickBot="1" x14ac:dyDescent="0.25">
      <c r="A317" s="518" t="str">
        <f>IF(B317="","",COUNT('Diário 3º PA'!$A$4:$A$4242)+ROW()-3)</f>
        <v/>
      </c>
      <c r="B317" s="514"/>
      <c r="C317" s="493"/>
      <c r="D317" s="494"/>
      <c r="E317" s="494"/>
      <c r="F317" s="495"/>
      <c r="G317" s="392"/>
      <c r="H317" s="362"/>
      <c r="I317" s="410"/>
      <c r="J317" s="364"/>
      <c r="K317" s="364"/>
      <c r="L317" s="364"/>
      <c r="M317" s="364"/>
      <c r="N317" s="387"/>
      <c r="O317" s="315">
        <f t="shared" si="12"/>
        <v>0</v>
      </c>
      <c r="P317" s="70">
        <f t="shared" si="15"/>
        <v>0</v>
      </c>
      <c r="Q317" s="92" t="str">
        <f t="shared" si="16"/>
        <v/>
      </c>
    </row>
    <row r="318" spans="1:17" ht="23.1" customHeight="1" thickBot="1" x14ac:dyDescent="0.25">
      <c r="A318" s="518" t="str">
        <f>IF(B318="","",COUNT('Diário 3º PA'!$A$4:$A$4242)+ROW()-3)</f>
        <v/>
      </c>
      <c r="B318" s="514"/>
      <c r="C318" s="493"/>
      <c r="D318" s="494"/>
      <c r="E318" s="494"/>
      <c r="F318" s="495"/>
      <c r="G318" s="392"/>
      <c r="H318" s="362"/>
      <c r="I318" s="410"/>
      <c r="J318" s="364"/>
      <c r="K318" s="364"/>
      <c r="L318" s="364"/>
      <c r="M318" s="364"/>
      <c r="N318" s="387"/>
      <c r="O318" s="315">
        <f t="shared" si="12"/>
        <v>0</v>
      </c>
      <c r="P318" s="70">
        <f t="shared" si="15"/>
        <v>0</v>
      </c>
      <c r="Q318" s="92" t="str">
        <f t="shared" si="16"/>
        <v/>
      </c>
    </row>
    <row r="319" spans="1:17" ht="23.1" customHeight="1" thickBot="1" x14ac:dyDescent="0.25">
      <c r="A319" s="518" t="str">
        <f>IF(B319="","",COUNT('Diário 3º PA'!$A$4:$A$4242)+ROW()-3)</f>
        <v/>
      </c>
      <c r="B319" s="514"/>
      <c r="C319" s="493"/>
      <c r="D319" s="494"/>
      <c r="E319" s="494"/>
      <c r="F319" s="495"/>
      <c r="G319" s="392"/>
      <c r="H319" s="362"/>
      <c r="I319" s="410"/>
      <c r="J319" s="364"/>
      <c r="K319" s="364"/>
      <c r="L319" s="364"/>
      <c r="M319" s="364"/>
      <c r="N319" s="387"/>
      <c r="O319" s="315">
        <f t="shared" si="12"/>
        <v>0</v>
      </c>
      <c r="P319" s="70">
        <f t="shared" si="15"/>
        <v>0</v>
      </c>
      <c r="Q319" s="135" t="str">
        <f t="shared" si="16"/>
        <v/>
      </c>
    </row>
    <row r="320" spans="1:17" ht="23.1" customHeight="1" thickBot="1" x14ac:dyDescent="0.25">
      <c r="A320" s="518" t="str">
        <f>IF(B320="","",COUNT('Diário 3º PA'!$A$4:$A$4242)+ROW()-3)</f>
        <v/>
      </c>
      <c r="B320" s="514"/>
      <c r="C320" s="493"/>
      <c r="D320" s="494"/>
      <c r="E320" s="392"/>
      <c r="F320" s="495"/>
      <c r="G320" s="392"/>
      <c r="H320" s="362"/>
      <c r="I320" s="410"/>
      <c r="J320" s="364"/>
      <c r="K320" s="364"/>
      <c r="L320" s="364"/>
      <c r="M320" s="364"/>
      <c r="N320" s="387"/>
      <c r="O320" s="315">
        <f t="shared" si="12"/>
        <v>0</v>
      </c>
      <c r="P320" s="70">
        <f t="shared" si="15"/>
        <v>0</v>
      </c>
      <c r="Q320" s="92" t="str">
        <f t="shared" si="16"/>
        <v/>
      </c>
    </row>
    <row r="321" spans="1:17" ht="23.1" customHeight="1" thickBot="1" x14ac:dyDescent="0.25">
      <c r="A321" s="518" t="str">
        <f>IF(B321="","",COUNT('Diário 3º PA'!$A$4:$A$4242)+ROW()-3)</f>
        <v/>
      </c>
      <c r="B321" s="514"/>
      <c r="C321" s="493"/>
      <c r="D321" s="494"/>
      <c r="E321" s="494"/>
      <c r="F321" s="495"/>
      <c r="G321" s="392"/>
      <c r="H321" s="362"/>
      <c r="I321" s="410"/>
      <c r="J321" s="364"/>
      <c r="K321" s="364"/>
      <c r="L321" s="364"/>
      <c r="M321" s="364"/>
      <c r="N321" s="387"/>
      <c r="O321" s="315">
        <f t="shared" si="12"/>
        <v>0</v>
      </c>
      <c r="P321" s="70">
        <f t="shared" si="15"/>
        <v>0</v>
      </c>
      <c r="Q321" s="92" t="str">
        <f t="shared" si="16"/>
        <v/>
      </c>
    </row>
    <row r="322" spans="1:17" ht="23.1" customHeight="1" thickBot="1" x14ac:dyDescent="0.25">
      <c r="A322" s="518" t="str">
        <f>IF(B322="","",COUNT('Diário 3º PA'!$A$4:$A$4242)+ROW()-3)</f>
        <v/>
      </c>
      <c r="B322" s="514"/>
      <c r="C322" s="493"/>
      <c r="D322" s="494"/>
      <c r="E322" s="494"/>
      <c r="F322" s="495"/>
      <c r="G322" s="392"/>
      <c r="H322" s="362"/>
      <c r="I322" s="410"/>
      <c r="J322" s="364"/>
      <c r="K322" s="364"/>
      <c r="L322" s="364"/>
      <c r="M322" s="364"/>
      <c r="N322" s="387"/>
      <c r="O322" s="315">
        <f t="shared" si="12"/>
        <v>0</v>
      </c>
      <c r="P322" s="70">
        <f t="shared" si="15"/>
        <v>0</v>
      </c>
      <c r="Q322" s="92" t="str">
        <f t="shared" si="16"/>
        <v/>
      </c>
    </row>
    <row r="323" spans="1:17" ht="23.1" customHeight="1" thickBot="1" x14ac:dyDescent="0.25">
      <c r="A323" s="518" t="str">
        <f>IF(B323="","",COUNT('Diário 3º PA'!$A$4:$A$4242)+ROW()-3)</f>
        <v/>
      </c>
      <c r="B323" s="514"/>
      <c r="C323" s="493"/>
      <c r="D323" s="494"/>
      <c r="E323" s="494"/>
      <c r="F323" s="495"/>
      <c r="G323" s="392"/>
      <c r="H323" s="362"/>
      <c r="I323" s="410"/>
      <c r="J323" s="364"/>
      <c r="K323" s="364"/>
      <c r="L323" s="364"/>
      <c r="M323" s="364"/>
      <c r="N323" s="387"/>
      <c r="O323" s="315">
        <f t="shared" si="12"/>
        <v>0</v>
      </c>
      <c r="P323" s="70">
        <f t="shared" si="15"/>
        <v>0</v>
      </c>
      <c r="Q323" s="135" t="str">
        <f t="shared" si="16"/>
        <v/>
      </c>
    </row>
    <row r="324" spans="1:17" ht="23.1" customHeight="1" thickBot="1" x14ac:dyDescent="0.25">
      <c r="A324" s="518" t="str">
        <f>IF(B324="","",COUNT('Diário 3º PA'!$A$4:$A$4242)+ROW()-3)</f>
        <v/>
      </c>
      <c r="B324" s="514"/>
      <c r="C324" s="493"/>
      <c r="D324" s="494"/>
      <c r="E324" s="392"/>
      <c r="F324" s="495"/>
      <c r="G324" s="392"/>
      <c r="H324" s="362"/>
      <c r="I324" s="410"/>
      <c r="J324" s="364"/>
      <c r="K324" s="364"/>
      <c r="L324" s="364"/>
      <c r="M324" s="364"/>
      <c r="N324" s="387"/>
      <c r="O324" s="315">
        <f t="shared" si="12"/>
        <v>0</v>
      </c>
      <c r="P324" s="70">
        <f t="shared" si="15"/>
        <v>0</v>
      </c>
      <c r="Q324" s="92" t="str">
        <f t="shared" si="16"/>
        <v/>
      </c>
    </row>
    <row r="325" spans="1:17" ht="23.1" customHeight="1" thickBot="1" x14ac:dyDescent="0.25">
      <c r="A325" s="518" t="str">
        <f>IF(B325="","",COUNT('Diário 3º PA'!$A$4:$A$4242)+ROW()-3)</f>
        <v/>
      </c>
      <c r="B325" s="514"/>
      <c r="C325" s="490"/>
      <c r="D325" s="392"/>
      <c r="E325" s="392"/>
      <c r="F325" s="395"/>
      <c r="G325" s="392"/>
      <c r="H325" s="392"/>
      <c r="I325" s="504"/>
      <c r="J325" s="396"/>
      <c r="K325" s="396"/>
      <c r="L325" s="396"/>
      <c r="M325" s="396"/>
      <c r="N325" s="502"/>
      <c r="O325" s="315">
        <f>IF(B325=0,0,IF(YEAR(B325)=$P$1,MONTH(B325)-$O$1+1,(YEAR(B325)-$P$1)*12-$O$1+1+MONTH(B325)))</f>
        <v>0</v>
      </c>
      <c r="P325" s="70">
        <f t="shared" si="15"/>
        <v>0</v>
      </c>
      <c r="Q325" s="92" t="str">
        <f t="shared" si="16"/>
        <v/>
      </c>
    </row>
    <row r="326" spans="1:17" ht="23.1" customHeight="1" thickBot="1" x14ac:dyDescent="0.25">
      <c r="A326" s="518" t="str">
        <f>IF(B326="","",COUNT('Diário 3º PA'!$A$4:$A$4242)+ROW()-3)</f>
        <v/>
      </c>
      <c r="B326" s="514"/>
      <c r="C326" s="490"/>
      <c r="D326" s="392"/>
      <c r="E326" s="392"/>
      <c r="F326" s="395"/>
      <c r="G326" s="392"/>
      <c r="H326" s="392"/>
      <c r="I326" s="504"/>
      <c r="J326" s="396"/>
      <c r="K326" s="396"/>
      <c r="L326" s="396"/>
      <c r="M326" s="396"/>
      <c r="N326" s="502"/>
      <c r="O326" s="315">
        <f t="shared" ref="O326:O388" si="17">IF(B326=0,0,IF(YEAR(B326)=$P$1,MONTH(B326)-$O$1+1,(YEAR(B326)-$P$1)*12-$O$1+1+MONTH(B326)))</f>
        <v>0</v>
      </c>
      <c r="P326" s="70">
        <f t="shared" si="15"/>
        <v>0</v>
      </c>
      <c r="Q326" s="92" t="str">
        <f t="shared" si="16"/>
        <v/>
      </c>
    </row>
    <row r="327" spans="1:17" ht="23.1" customHeight="1" thickBot="1" x14ac:dyDescent="0.25">
      <c r="A327" s="518" t="str">
        <f>IF(B327="","",COUNT('Diário 3º PA'!$A$4:$A$4242)+ROW()-3)</f>
        <v/>
      </c>
      <c r="B327" s="514"/>
      <c r="C327" s="490"/>
      <c r="D327" s="392"/>
      <c r="E327" s="392"/>
      <c r="F327" s="395"/>
      <c r="G327" s="392"/>
      <c r="H327" s="392"/>
      <c r="I327" s="504"/>
      <c r="J327" s="396"/>
      <c r="K327" s="396"/>
      <c r="L327" s="396"/>
      <c r="M327" s="396"/>
      <c r="N327" s="502"/>
      <c r="O327" s="315">
        <f t="shared" si="17"/>
        <v>0</v>
      </c>
      <c r="P327" s="70">
        <f t="shared" si="15"/>
        <v>0</v>
      </c>
      <c r="Q327" s="135" t="str">
        <f t="shared" si="16"/>
        <v/>
      </c>
    </row>
    <row r="328" spans="1:17" ht="42.75" customHeight="1" thickBot="1" x14ac:dyDescent="0.25">
      <c r="A328" s="518" t="str">
        <f>IF(B328="","",COUNT('Diário 3º PA'!$A$4:$A$4242)+ROW()-3)</f>
        <v/>
      </c>
      <c r="B328" s="514"/>
      <c r="C328" s="490"/>
      <c r="D328" s="392"/>
      <c r="E328" s="392"/>
      <c r="F328" s="395"/>
      <c r="G328" s="392"/>
      <c r="H328" s="392"/>
      <c r="I328" s="504"/>
      <c r="J328" s="396"/>
      <c r="K328" s="396"/>
      <c r="L328" s="396"/>
      <c r="M328" s="396"/>
      <c r="N328" s="502"/>
      <c r="O328" s="315">
        <f t="shared" si="17"/>
        <v>0</v>
      </c>
      <c r="P328" s="70">
        <f t="shared" si="15"/>
        <v>0</v>
      </c>
      <c r="Q328" s="92" t="str">
        <f t="shared" si="16"/>
        <v/>
      </c>
    </row>
    <row r="329" spans="1:17" ht="23.1" customHeight="1" thickBot="1" x14ac:dyDescent="0.25">
      <c r="A329" s="518" t="str">
        <f>IF(B329="","",COUNT('Diário 3º PA'!$A$4:$A$4242)+ROW()-3)</f>
        <v/>
      </c>
      <c r="B329" s="510"/>
      <c r="C329" s="359"/>
      <c r="D329" s="392"/>
      <c r="E329" s="392"/>
      <c r="F329" s="395"/>
      <c r="G329" s="392"/>
      <c r="H329" s="362"/>
      <c r="I329" s="410"/>
      <c r="J329" s="364"/>
      <c r="K329" s="364"/>
      <c r="L329" s="364"/>
      <c r="M329" s="364"/>
      <c r="N329" s="387"/>
      <c r="O329" s="315">
        <f t="shared" si="17"/>
        <v>0</v>
      </c>
      <c r="P329" s="70">
        <f t="shared" si="15"/>
        <v>0</v>
      </c>
      <c r="Q329" s="92" t="str">
        <f t="shared" si="16"/>
        <v/>
      </c>
    </row>
    <row r="330" spans="1:17" ht="23.1" customHeight="1" thickBot="1" x14ac:dyDescent="0.25">
      <c r="A330" s="518" t="str">
        <f>IF(B330="","",COUNT('Diário 3º PA'!$A$4:$A$4242)+ROW()-3)</f>
        <v/>
      </c>
      <c r="B330" s="510"/>
      <c r="C330" s="359"/>
      <c r="D330" s="392"/>
      <c r="E330" s="392"/>
      <c r="F330" s="395"/>
      <c r="G330" s="392"/>
      <c r="H330" s="360"/>
      <c r="I330" s="410"/>
      <c r="J330" s="363"/>
      <c r="K330" s="497"/>
      <c r="L330" s="497"/>
      <c r="M330" s="364"/>
      <c r="N330" s="387"/>
      <c r="O330" s="315">
        <f t="shared" si="17"/>
        <v>0</v>
      </c>
      <c r="P330" s="70">
        <f t="shared" si="15"/>
        <v>0</v>
      </c>
      <c r="Q330" s="92" t="str">
        <f t="shared" si="16"/>
        <v/>
      </c>
    </row>
    <row r="331" spans="1:17" ht="23.1" customHeight="1" thickBot="1" x14ac:dyDescent="0.25">
      <c r="A331" s="518" t="str">
        <f>IF(B331="","",COUNT('Diário 3º PA'!$A$4:$A$4242)+ROW()-3)</f>
        <v/>
      </c>
      <c r="B331" s="510"/>
      <c r="C331" s="359"/>
      <c r="D331" s="360"/>
      <c r="E331" s="360"/>
      <c r="F331" s="361"/>
      <c r="G331" s="360"/>
      <c r="H331" s="360"/>
      <c r="I331" s="410"/>
      <c r="J331" s="363"/>
      <c r="K331" s="363"/>
      <c r="L331" s="364"/>
      <c r="M331" s="364"/>
      <c r="N331" s="387"/>
      <c r="O331" s="315">
        <f t="shared" si="17"/>
        <v>0</v>
      </c>
      <c r="P331" s="70">
        <f t="shared" si="15"/>
        <v>0</v>
      </c>
      <c r="Q331" s="135" t="str">
        <f t="shared" si="16"/>
        <v/>
      </c>
    </row>
    <row r="332" spans="1:17" ht="23.1" customHeight="1" thickBot="1" x14ac:dyDescent="0.25">
      <c r="A332" s="518" t="str">
        <f>IF(B332="","",COUNT('Diário 3º PA'!$A$4:$A$4242)+ROW()-3)</f>
        <v/>
      </c>
      <c r="B332" s="510"/>
      <c r="C332" s="359"/>
      <c r="D332" s="392"/>
      <c r="E332" s="360"/>
      <c r="F332" s="395"/>
      <c r="G332" s="392"/>
      <c r="H332" s="362"/>
      <c r="I332" s="410"/>
      <c r="J332" s="364"/>
      <c r="K332" s="363"/>
      <c r="L332" s="364"/>
      <c r="M332" s="364"/>
      <c r="N332" s="387"/>
      <c r="O332" s="315">
        <f t="shared" si="17"/>
        <v>0</v>
      </c>
      <c r="P332" s="70">
        <f t="shared" si="15"/>
        <v>0</v>
      </c>
      <c r="Q332" s="92" t="str">
        <f t="shared" si="16"/>
        <v/>
      </c>
    </row>
    <row r="333" spans="1:17" ht="23.1" customHeight="1" thickBot="1" x14ac:dyDescent="0.25">
      <c r="A333" s="518" t="str">
        <f>IF(B333="","",COUNT('Diário 3º PA'!$A$4:$A$4242)+ROW()-3)</f>
        <v/>
      </c>
      <c r="B333" s="510"/>
      <c r="C333" s="359"/>
      <c r="D333" s="392"/>
      <c r="E333" s="392"/>
      <c r="F333" s="395"/>
      <c r="G333" s="392"/>
      <c r="H333" s="362"/>
      <c r="I333" s="410"/>
      <c r="J333" s="364"/>
      <c r="K333" s="364"/>
      <c r="L333" s="364"/>
      <c r="M333" s="364"/>
      <c r="N333" s="387"/>
      <c r="O333" s="315">
        <f t="shared" si="17"/>
        <v>0</v>
      </c>
      <c r="P333" s="70">
        <f t="shared" si="15"/>
        <v>0</v>
      </c>
      <c r="Q333" s="92" t="str">
        <f t="shared" si="16"/>
        <v/>
      </c>
    </row>
    <row r="334" spans="1:17" ht="23.1" customHeight="1" thickBot="1" x14ac:dyDescent="0.25">
      <c r="A334" s="518" t="str">
        <f>IF(B334="","",COUNT('Diário 3º PA'!$A$4:$A$4242)+ROW()-3)</f>
        <v/>
      </c>
      <c r="B334" s="510"/>
      <c r="C334" s="359"/>
      <c r="D334" s="392"/>
      <c r="E334" s="392"/>
      <c r="F334" s="395"/>
      <c r="G334" s="392"/>
      <c r="H334" s="362"/>
      <c r="I334" s="410"/>
      <c r="J334" s="364"/>
      <c r="K334" s="364"/>
      <c r="L334" s="364"/>
      <c r="M334" s="364"/>
      <c r="N334" s="387"/>
      <c r="O334" s="315">
        <f t="shared" si="17"/>
        <v>0</v>
      </c>
      <c r="P334" s="70">
        <f t="shared" si="15"/>
        <v>0</v>
      </c>
      <c r="Q334" s="92" t="str">
        <f t="shared" si="16"/>
        <v/>
      </c>
    </row>
    <row r="335" spans="1:17" ht="23.1" customHeight="1" thickBot="1" x14ac:dyDescent="0.25">
      <c r="A335" s="518" t="str">
        <f>IF(B335="","",COUNT('Diário 3º PA'!$A$4:$A$4242)+ROW()-3)</f>
        <v/>
      </c>
      <c r="B335" s="510"/>
      <c r="C335" s="359"/>
      <c r="D335" s="392"/>
      <c r="E335" s="392"/>
      <c r="F335" s="395"/>
      <c r="G335" s="392"/>
      <c r="H335" s="362"/>
      <c r="I335" s="410"/>
      <c r="J335" s="364"/>
      <c r="K335" s="364"/>
      <c r="L335" s="364"/>
      <c r="M335" s="364"/>
      <c r="N335" s="387"/>
      <c r="O335" s="315">
        <f t="shared" si="17"/>
        <v>0</v>
      </c>
      <c r="P335" s="70">
        <f t="shared" si="15"/>
        <v>0</v>
      </c>
      <c r="Q335" s="135" t="str">
        <f t="shared" si="16"/>
        <v/>
      </c>
    </row>
    <row r="336" spans="1:17" ht="23.1" customHeight="1" thickBot="1" x14ac:dyDescent="0.25">
      <c r="A336" s="518" t="str">
        <f>IF(B336="","",COUNT('Diário 3º PA'!$A$4:$A$4242)+ROW()-3)</f>
        <v/>
      </c>
      <c r="B336" s="510"/>
      <c r="C336" s="359"/>
      <c r="D336" s="392"/>
      <c r="E336" s="392"/>
      <c r="F336" s="395"/>
      <c r="G336" s="360"/>
      <c r="H336" s="362"/>
      <c r="I336" s="410"/>
      <c r="J336" s="363"/>
      <c r="K336" s="363"/>
      <c r="L336" s="364"/>
      <c r="M336" s="364"/>
      <c r="N336" s="387"/>
      <c r="O336" s="315">
        <f t="shared" si="17"/>
        <v>0</v>
      </c>
      <c r="P336" s="70">
        <f t="shared" si="15"/>
        <v>0</v>
      </c>
      <c r="Q336" s="92" t="str">
        <f t="shared" si="16"/>
        <v/>
      </c>
    </row>
    <row r="337" spans="1:17" ht="23.1" customHeight="1" thickBot="1" x14ac:dyDescent="0.25">
      <c r="A337" s="518" t="str">
        <f>IF(B337="","",COUNT('Diário 3º PA'!$A$4:$A$4242)+ROW()-3)</f>
        <v/>
      </c>
      <c r="B337" s="510"/>
      <c r="C337" s="359"/>
      <c r="D337" s="392"/>
      <c r="E337" s="392"/>
      <c r="F337" s="395"/>
      <c r="G337" s="360"/>
      <c r="H337" s="362"/>
      <c r="I337" s="410"/>
      <c r="J337" s="363"/>
      <c r="K337" s="363"/>
      <c r="L337" s="364"/>
      <c r="M337" s="364"/>
      <c r="N337" s="387"/>
      <c r="O337" s="315">
        <f t="shared" si="17"/>
        <v>0</v>
      </c>
      <c r="P337" s="70">
        <f t="shared" si="15"/>
        <v>0</v>
      </c>
      <c r="Q337" s="92" t="str">
        <f t="shared" si="16"/>
        <v/>
      </c>
    </row>
    <row r="338" spans="1:17" ht="23.1" customHeight="1" thickBot="1" x14ac:dyDescent="0.25">
      <c r="A338" s="518" t="str">
        <f>IF(B338="","",COUNT('Diário 3º PA'!$A$4:$A$4242)+ROW()-3)</f>
        <v/>
      </c>
      <c r="B338" s="510"/>
      <c r="C338" s="359"/>
      <c r="D338" s="392"/>
      <c r="E338" s="392"/>
      <c r="F338" s="395"/>
      <c r="G338" s="360"/>
      <c r="H338" s="362"/>
      <c r="I338" s="410"/>
      <c r="J338" s="363"/>
      <c r="K338" s="363"/>
      <c r="L338" s="364"/>
      <c r="M338" s="364"/>
      <c r="N338" s="387"/>
      <c r="O338" s="315">
        <f t="shared" si="17"/>
        <v>0</v>
      </c>
      <c r="P338" s="70">
        <f t="shared" si="15"/>
        <v>0</v>
      </c>
      <c r="Q338" s="92" t="str">
        <f t="shared" si="16"/>
        <v/>
      </c>
    </row>
    <row r="339" spans="1:17" ht="23.1" customHeight="1" thickBot="1" x14ac:dyDescent="0.25">
      <c r="A339" s="518" t="str">
        <f>IF(B339="","",COUNT('Diário 3º PA'!$A$4:$A$4242)+ROW()-3)</f>
        <v/>
      </c>
      <c r="B339" s="510"/>
      <c r="C339" s="359"/>
      <c r="D339" s="392"/>
      <c r="E339" s="392"/>
      <c r="F339" s="395"/>
      <c r="G339" s="360"/>
      <c r="H339" s="362"/>
      <c r="I339" s="410"/>
      <c r="J339" s="363"/>
      <c r="K339" s="363"/>
      <c r="L339" s="364"/>
      <c r="M339" s="364"/>
      <c r="N339" s="387"/>
      <c r="O339" s="315">
        <f t="shared" si="17"/>
        <v>0</v>
      </c>
      <c r="P339" s="70">
        <f t="shared" si="15"/>
        <v>0</v>
      </c>
      <c r="Q339" s="135" t="str">
        <f t="shared" si="16"/>
        <v/>
      </c>
    </row>
    <row r="340" spans="1:17" ht="23.1" customHeight="1" thickBot="1" x14ac:dyDescent="0.25">
      <c r="A340" s="518" t="str">
        <f>IF(B340="","",COUNT('Diário 3º PA'!$A$4:$A$4242)+ROW()-3)</f>
        <v/>
      </c>
      <c r="B340" s="510"/>
      <c r="C340" s="359"/>
      <c r="D340" s="392"/>
      <c r="E340" s="392"/>
      <c r="F340" s="395"/>
      <c r="G340" s="360"/>
      <c r="H340" s="362"/>
      <c r="I340" s="410"/>
      <c r="J340" s="363"/>
      <c r="K340" s="363"/>
      <c r="L340" s="364"/>
      <c r="M340" s="364"/>
      <c r="N340" s="387"/>
      <c r="O340" s="315">
        <f t="shared" si="17"/>
        <v>0</v>
      </c>
      <c r="P340" s="70">
        <f t="shared" si="15"/>
        <v>0</v>
      </c>
      <c r="Q340" s="92" t="str">
        <f t="shared" si="16"/>
        <v/>
      </c>
    </row>
    <row r="341" spans="1:17" ht="23.1" customHeight="1" thickBot="1" x14ac:dyDescent="0.25">
      <c r="A341" s="518" t="str">
        <f>IF(B341="","",COUNT('Diário 3º PA'!$A$4:$A$4242)+ROW()-3)</f>
        <v/>
      </c>
      <c r="B341" s="510"/>
      <c r="C341" s="359"/>
      <c r="D341" s="392"/>
      <c r="E341" s="392"/>
      <c r="F341" s="395"/>
      <c r="G341" s="360"/>
      <c r="H341" s="362"/>
      <c r="I341" s="410"/>
      <c r="J341" s="363"/>
      <c r="K341" s="363"/>
      <c r="L341" s="364"/>
      <c r="M341" s="364"/>
      <c r="N341" s="387"/>
      <c r="O341" s="315">
        <f t="shared" si="17"/>
        <v>0</v>
      </c>
      <c r="P341" s="70">
        <f t="shared" si="15"/>
        <v>0</v>
      </c>
      <c r="Q341" s="92" t="str">
        <f t="shared" si="16"/>
        <v/>
      </c>
    </row>
    <row r="342" spans="1:17" ht="23.1" customHeight="1" thickBot="1" x14ac:dyDescent="0.25">
      <c r="A342" s="518" t="str">
        <f>IF(B342="","",COUNT('Diário 3º PA'!$A$4:$A$4242)+ROW()-3)</f>
        <v/>
      </c>
      <c r="B342" s="510"/>
      <c r="C342" s="359"/>
      <c r="D342" s="392"/>
      <c r="E342" s="392"/>
      <c r="F342" s="395"/>
      <c r="G342" s="360"/>
      <c r="H342" s="362"/>
      <c r="I342" s="410"/>
      <c r="J342" s="363"/>
      <c r="K342" s="363"/>
      <c r="L342" s="364"/>
      <c r="M342" s="364"/>
      <c r="N342" s="387"/>
      <c r="O342" s="315">
        <f t="shared" si="17"/>
        <v>0</v>
      </c>
      <c r="P342" s="70">
        <f t="shared" si="15"/>
        <v>0</v>
      </c>
      <c r="Q342" s="92" t="str">
        <f t="shared" si="16"/>
        <v/>
      </c>
    </row>
    <row r="343" spans="1:17" ht="23.1" customHeight="1" thickBot="1" x14ac:dyDescent="0.25">
      <c r="A343" s="518" t="str">
        <f>IF(B343="","",COUNT('Diário 3º PA'!$A$4:$A$4242)+ROW()-3)</f>
        <v/>
      </c>
      <c r="B343" s="510"/>
      <c r="C343" s="359"/>
      <c r="D343" s="392"/>
      <c r="E343" s="392"/>
      <c r="F343" s="395"/>
      <c r="G343" s="360"/>
      <c r="H343" s="362"/>
      <c r="I343" s="410"/>
      <c r="J343" s="363"/>
      <c r="K343" s="363"/>
      <c r="L343" s="364"/>
      <c r="M343" s="364"/>
      <c r="N343" s="387"/>
      <c r="O343" s="315">
        <f t="shared" si="17"/>
        <v>0</v>
      </c>
      <c r="P343" s="70">
        <f t="shared" si="15"/>
        <v>0</v>
      </c>
      <c r="Q343" s="135" t="str">
        <f t="shared" ref="Q343:Q406" si="18">SUBSTITUTE(D343," ","_")</f>
        <v/>
      </c>
    </row>
    <row r="344" spans="1:17" ht="23.1" customHeight="1" thickBot="1" x14ac:dyDescent="0.25">
      <c r="A344" s="518" t="str">
        <f>IF(B344="","",COUNT('Diário 3º PA'!$A$4:$A$4242)+ROW()-3)</f>
        <v/>
      </c>
      <c r="B344" s="510"/>
      <c r="C344" s="359"/>
      <c r="D344" s="392"/>
      <c r="E344" s="392"/>
      <c r="F344" s="395"/>
      <c r="G344" s="360"/>
      <c r="H344" s="362"/>
      <c r="I344" s="410"/>
      <c r="J344" s="363"/>
      <c r="K344" s="363"/>
      <c r="L344" s="364"/>
      <c r="M344" s="364"/>
      <c r="N344" s="387"/>
      <c r="O344" s="315">
        <f t="shared" si="17"/>
        <v>0</v>
      </c>
      <c r="P344" s="70">
        <f t="shared" ref="P344:P407" si="19">IF(C344=0,0,IF(YEAR(C344)=$P$1,MONTH(C344)-$O$1+1,(YEAR(C344)-$P$1)*12-$O$1+1+MONTH(C344)))</f>
        <v>0</v>
      </c>
      <c r="Q344" s="92" t="str">
        <f t="shared" si="18"/>
        <v/>
      </c>
    </row>
    <row r="345" spans="1:17" ht="23.1" customHeight="1" thickBot="1" x14ac:dyDescent="0.25">
      <c r="A345" s="518" t="str">
        <f>IF(B345="","",COUNT('Diário 3º PA'!$A$4:$A$4242)+ROW()-3)</f>
        <v/>
      </c>
      <c r="B345" s="510"/>
      <c r="C345" s="359"/>
      <c r="D345" s="392"/>
      <c r="E345" s="392"/>
      <c r="F345" s="395"/>
      <c r="G345" s="360"/>
      <c r="H345" s="362"/>
      <c r="I345" s="410"/>
      <c r="J345" s="363"/>
      <c r="K345" s="363"/>
      <c r="L345" s="364"/>
      <c r="M345" s="364"/>
      <c r="N345" s="387"/>
      <c r="O345" s="315">
        <f t="shared" si="17"/>
        <v>0</v>
      </c>
      <c r="P345" s="70">
        <f t="shared" si="19"/>
        <v>0</v>
      </c>
      <c r="Q345" s="92" t="str">
        <f t="shared" si="18"/>
        <v/>
      </c>
    </row>
    <row r="346" spans="1:17" ht="23.1" customHeight="1" thickBot="1" x14ac:dyDescent="0.25">
      <c r="A346" s="518" t="str">
        <f>IF(B346="","",COUNT('Diário 3º PA'!$A$4:$A$4242)+ROW()-3)</f>
        <v/>
      </c>
      <c r="B346" s="510"/>
      <c r="C346" s="359"/>
      <c r="D346" s="392"/>
      <c r="E346" s="392"/>
      <c r="F346" s="395"/>
      <c r="G346" s="360"/>
      <c r="H346" s="362"/>
      <c r="I346" s="410"/>
      <c r="J346" s="363"/>
      <c r="K346" s="363"/>
      <c r="L346" s="364"/>
      <c r="M346" s="364"/>
      <c r="N346" s="387"/>
      <c r="O346" s="315">
        <f t="shared" si="17"/>
        <v>0</v>
      </c>
      <c r="P346" s="70">
        <f t="shared" si="19"/>
        <v>0</v>
      </c>
      <c r="Q346" s="92" t="str">
        <f t="shared" si="18"/>
        <v/>
      </c>
    </row>
    <row r="347" spans="1:17" ht="13.5" thickBot="1" x14ac:dyDescent="0.25">
      <c r="A347" s="518" t="str">
        <f>IF(B347="","",COUNT('Diário 3º PA'!$A$4:$A$4242)+ROW()-3)</f>
        <v/>
      </c>
      <c r="B347" s="510"/>
      <c r="C347" s="359"/>
      <c r="D347" s="392"/>
      <c r="E347" s="392"/>
      <c r="F347" s="395"/>
      <c r="G347" s="360"/>
      <c r="H347" s="362"/>
      <c r="I347" s="410"/>
      <c r="J347" s="363"/>
      <c r="K347" s="363"/>
      <c r="L347" s="364"/>
      <c r="M347" s="364"/>
      <c r="N347" s="387"/>
      <c r="O347" s="315">
        <f t="shared" si="17"/>
        <v>0</v>
      </c>
      <c r="P347" s="70">
        <f t="shared" si="19"/>
        <v>0</v>
      </c>
      <c r="Q347" s="135" t="str">
        <f t="shared" si="18"/>
        <v/>
      </c>
    </row>
    <row r="348" spans="1:17" ht="13.5" thickBot="1" x14ac:dyDescent="0.25">
      <c r="A348" s="518" t="str">
        <f>IF(B348="","",COUNT('Diário 3º PA'!$A$4:$A$4242)+ROW()-3)</f>
        <v/>
      </c>
      <c r="B348" s="510"/>
      <c r="C348" s="359"/>
      <c r="D348" s="392"/>
      <c r="E348" s="392"/>
      <c r="F348" s="395"/>
      <c r="G348" s="360"/>
      <c r="H348" s="362"/>
      <c r="I348" s="410"/>
      <c r="J348" s="363"/>
      <c r="K348" s="363"/>
      <c r="L348" s="364"/>
      <c r="M348" s="364"/>
      <c r="N348" s="387"/>
      <c r="O348" s="315">
        <f t="shared" si="17"/>
        <v>0</v>
      </c>
      <c r="P348" s="70">
        <f t="shared" si="19"/>
        <v>0</v>
      </c>
      <c r="Q348" s="92" t="str">
        <f t="shared" si="18"/>
        <v/>
      </c>
    </row>
    <row r="349" spans="1:17" ht="13.5" thickBot="1" x14ac:dyDescent="0.25">
      <c r="A349" s="518" t="str">
        <f>IF(B349="","",COUNT('Diário 3º PA'!$A$4:$A$4242)+ROW()-3)</f>
        <v/>
      </c>
      <c r="B349" s="510"/>
      <c r="C349" s="359"/>
      <c r="D349" s="392"/>
      <c r="E349" s="392"/>
      <c r="F349" s="395"/>
      <c r="G349" s="360"/>
      <c r="H349" s="362"/>
      <c r="I349" s="410"/>
      <c r="J349" s="363"/>
      <c r="K349" s="363"/>
      <c r="L349" s="364"/>
      <c r="M349" s="364"/>
      <c r="N349" s="387"/>
      <c r="O349" s="315">
        <f t="shared" si="17"/>
        <v>0</v>
      </c>
      <c r="P349" s="70">
        <f t="shared" si="19"/>
        <v>0</v>
      </c>
      <c r="Q349" s="92" t="str">
        <f t="shared" si="18"/>
        <v/>
      </c>
    </row>
    <row r="350" spans="1:17" ht="13.5" thickBot="1" x14ac:dyDescent="0.25">
      <c r="A350" s="518" t="str">
        <f>IF(B350="","",COUNT('Diário 3º PA'!$A$4:$A$4242)+ROW()-3)</f>
        <v/>
      </c>
      <c r="B350" s="510"/>
      <c r="C350" s="359"/>
      <c r="D350" s="392"/>
      <c r="E350" s="392"/>
      <c r="F350" s="395"/>
      <c r="G350" s="360"/>
      <c r="H350" s="362"/>
      <c r="I350" s="410"/>
      <c r="J350" s="363"/>
      <c r="K350" s="363"/>
      <c r="L350" s="364"/>
      <c r="M350" s="364"/>
      <c r="N350" s="387"/>
      <c r="O350" s="315">
        <f t="shared" si="17"/>
        <v>0</v>
      </c>
      <c r="P350" s="70">
        <f t="shared" si="19"/>
        <v>0</v>
      </c>
      <c r="Q350" s="92" t="str">
        <f t="shared" si="18"/>
        <v/>
      </c>
    </row>
    <row r="351" spans="1:17" ht="13.5" thickBot="1" x14ac:dyDescent="0.25">
      <c r="A351" s="518" t="str">
        <f>IF(B351="","",COUNT('Diário 3º PA'!$A$4:$A$4242)+ROW()-3)</f>
        <v/>
      </c>
      <c r="B351" s="510"/>
      <c r="C351" s="359"/>
      <c r="D351" s="392"/>
      <c r="E351" s="392"/>
      <c r="F351" s="395"/>
      <c r="G351" s="360"/>
      <c r="H351" s="362"/>
      <c r="I351" s="410"/>
      <c r="J351" s="363"/>
      <c r="K351" s="363"/>
      <c r="L351" s="364"/>
      <c r="M351" s="364"/>
      <c r="N351" s="387"/>
      <c r="O351" s="315">
        <f t="shared" si="17"/>
        <v>0</v>
      </c>
      <c r="P351" s="70">
        <f t="shared" si="19"/>
        <v>0</v>
      </c>
      <c r="Q351" s="135" t="str">
        <f t="shared" si="18"/>
        <v/>
      </c>
    </row>
    <row r="352" spans="1:17" ht="13.5" thickBot="1" x14ac:dyDescent="0.25">
      <c r="A352" s="518" t="str">
        <f>IF(B352="","",COUNT('Diário 3º PA'!$A$4:$A$4242)+ROW()-3)</f>
        <v/>
      </c>
      <c r="B352" s="510"/>
      <c r="C352" s="359"/>
      <c r="D352" s="392"/>
      <c r="E352" s="392"/>
      <c r="F352" s="395"/>
      <c r="G352" s="360"/>
      <c r="H352" s="362"/>
      <c r="I352" s="410"/>
      <c r="J352" s="363"/>
      <c r="K352" s="363"/>
      <c r="L352" s="364"/>
      <c r="M352" s="364"/>
      <c r="N352" s="387"/>
      <c r="O352" s="315">
        <f t="shared" si="17"/>
        <v>0</v>
      </c>
      <c r="P352" s="70">
        <f t="shared" si="19"/>
        <v>0</v>
      </c>
      <c r="Q352" s="92" t="str">
        <f t="shared" si="18"/>
        <v/>
      </c>
    </row>
    <row r="353" spans="1:17" ht="13.5" thickBot="1" x14ac:dyDescent="0.25">
      <c r="A353" s="518" t="str">
        <f>IF(B353="","",COUNT('Diário 3º PA'!$A$4:$A$4242)+ROW()-3)</f>
        <v/>
      </c>
      <c r="B353" s="510"/>
      <c r="C353" s="359"/>
      <c r="D353" s="392"/>
      <c r="E353" s="392"/>
      <c r="F353" s="395"/>
      <c r="G353" s="392"/>
      <c r="H353" s="362"/>
      <c r="I353" s="410"/>
      <c r="J353" s="364"/>
      <c r="K353" s="363"/>
      <c r="L353" s="364"/>
      <c r="M353" s="364"/>
      <c r="N353" s="387"/>
      <c r="O353" s="315">
        <f t="shared" si="17"/>
        <v>0</v>
      </c>
      <c r="P353" s="70">
        <f t="shared" si="19"/>
        <v>0</v>
      </c>
      <c r="Q353" s="92" t="str">
        <f t="shared" si="18"/>
        <v/>
      </c>
    </row>
    <row r="354" spans="1:17" ht="13.5" thickBot="1" x14ac:dyDescent="0.25">
      <c r="A354" s="518" t="str">
        <f>IF(B354="","",COUNT('Diário 3º PA'!$A$4:$A$4242)+ROW()-3)</f>
        <v/>
      </c>
      <c r="B354" s="510"/>
      <c r="C354" s="359"/>
      <c r="D354" s="392"/>
      <c r="E354" s="392"/>
      <c r="F354" s="395"/>
      <c r="G354" s="392"/>
      <c r="H354" s="362"/>
      <c r="I354" s="410"/>
      <c r="J354" s="364"/>
      <c r="K354" s="363"/>
      <c r="L354" s="364"/>
      <c r="M354" s="364"/>
      <c r="N354" s="387"/>
      <c r="O354" s="315">
        <f t="shared" si="17"/>
        <v>0</v>
      </c>
      <c r="P354" s="70">
        <f t="shared" si="19"/>
        <v>0</v>
      </c>
      <c r="Q354" s="92" t="str">
        <f t="shared" si="18"/>
        <v/>
      </c>
    </row>
    <row r="355" spans="1:17" ht="13.5" thickBot="1" x14ac:dyDescent="0.25">
      <c r="A355" s="518" t="str">
        <f>IF(B355="","",COUNT('Diário 3º PA'!$A$4:$A$4242)+ROW()-3)</f>
        <v/>
      </c>
      <c r="B355" s="510"/>
      <c r="C355" s="359"/>
      <c r="D355" s="392"/>
      <c r="E355" s="392"/>
      <c r="F355" s="395"/>
      <c r="G355" s="392"/>
      <c r="H355" s="362"/>
      <c r="I355" s="410"/>
      <c r="J355" s="364"/>
      <c r="K355" s="363"/>
      <c r="L355" s="364"/>
      <c r="M355" s="364"/>
      <c r="N355" s="387"/>
      <c r="O355" s="315">
        <f t="shared" si="17"/>
        <v>0</v>
      </c>
      <c r="P355" s="70">
        <f t="shared" si="19"/>
        <v>0</v>
      </c>
      <c r="Q355" s="135" t="str">
        <f t="shared" si="18"/>
        <v/>
      </c>
    </row>
    <row r="356" spans="1:17" ht="13.5" thickBot="1" x14ac:dyDescent="0.25">
      <c r="A356" s="518" t="str">
        <f>IF(B356="","",COUNT('Diário 3º PA'!$A$4:$A$4242)+ROW()-3)</f>
        <v/>
      </c>
      <c r="B356" s="510"/>
      <c r="C356" s="359"/>
      <c r="D356" s="392"/>
      <c r="E356" s="392"/>
      <c r="F356" s="395"/>
      <c r="G356" s="360"/>
      <c r="H356" s="362"/>
      <c r="I356" s="410"/>
      <c r="J356" s="363"/>
      <c r="K356" s="363"/>
      <c r="L356" s="364"/>
      <c r="M356" s="364"/>
      <c r="N356" s="387"/>
      <c r="O356" s="315">
        <f t="shared" si="17"/>
        <v>0</v>
      </c>
      <c r="P356" s="70">
        <f t="shared" si="19"/>
        <v>0</v>
      </c>
      <c r="Q356" s="92" t="str">
        <f t="shared" si="18"/>
        <v/>
      </c>
    </row>
    <row r="357" spans="1:17" ht="13.5" thickBot="1" x14ac:dyDescent="0.25">
      <c r="A357" s="518" t="str">
        <f>IF(B357="","",COUNT('Diário 3º PA'!$A$4:$A$4242)+ROW()-3)</f>
        <v/>
      </c>
      <c r="B357" s="510"/>
      <c r="C357" s="359"/>
      <c r="D357" s="392"/>
      <c r="E357" s="392"/>
      <c r="F357" s="395"/>
      <c r="G357" s="360"/>
      <c r="H357" s="362"/>
      <c r="I357" s="410"/>
      <c r="J357" s="363"/>
      <c r="K357" s="363"/>
      <c r="L357" s="364"/>
      <c r="M357" s="364"/>
      <c r="N357" s="387"/>
      <c r="O357" s="315">
        <f t="shared" si="17"/>
        <v>0</v>
      </c>
      <c r="P357" s="70">
        <f t="shared" si="19"/>
        <v>0</v>
      </c>
      <c r="Q357" s="92" t="str">
        <f t="shared" si="18"/>
        <v/>
      </c>
    </row>
    <row r="358" spans="1:17" ht="13.5" thickBot="1" x14ac:dyDescent="0.25">
      <c r="A358" s="518" t="str">
        <f>IF(B358="","",COUNT('Diário 3º PA'!$A$4:$A$4242)+ROW()-3)</f>
        <v/>
      </c>
      <c r="B358" s="510"/>
      <c r="C358" s="359"/>
      <c r="D358" s="392"/>
      <c r="E358" s="392"/>
      <c r="F358" s="395"/>
      <c r="G358" s="360"/>
      <c r="H358" s="362"/>
      <c r="I358" s="410"/>
      <c r="J358" s="363"/>
      <c r="K358" s="363"/>
      <c r="L358" s="364"/>
      <c r="M358" s="364"/>
      <c r="N358" s="387"/>
      <c r="O358" s="315">
        <f t="shared" si="17"/>
        <v>0</v>
      </c>
      <c r="P358" s="70">
        <f t="shared" si="19"/>
        <v>0</v>
      </c>
      <c r="Q358" s="92" t="str">
        <f t="shared" si="18"/>
        <v/>
      </c>
    </row>
    <row r="359" spans="1:17" ht="13.5" thickBot="1" x14ac:dyDescent="0.25">
      <c r="A359" s="518" t="str">
        <f>IF(B359="","",COUNT('Diário 3º PA'!$A$4:$A$4242)+ROW()-3)</f>
        <v/>
      </c>
      <c r="B359" s="510"/>
      <c r="C359" s="359"/>
      <c r="D359" s="392"/>
      <c r="E359" s="392"/>
      <c r="F359" s="395"/>
      <c r="G359" s="360"/>
      <c r="H359" s="362"/>
      <c r="I359" s="410"/>
      <c r="J359" s="363"/>
      <c r="K359" s="363"/>
      <c r="L359" s="364"/>
      <c r="M359" s="364"/>
      <c r="N359" s="387"/>
      <c r="O359" s="315">
        <f t="shared" si="17"/>
        <v>0</v>
      </c>
      <c r="P359" s="70">
        <f t="shared" si="19"/>
        <v>0</v>
      </c>
      <c r="Q359" s="135" t="str">
        <f t="shared" si="18"/>
        <v/>
      </c>
    </row>
    <row r="360" spans="1:17" ht="13.5" thickBot="1" x14ac:dyDescent="0.25">
      <c r="A360" s="518" t="str">
        <f>IF(B360="","",COUNT('Diário 3º PA'!$A$4:$A$4242)+ROW()-3)</f>
        <v/>
      </c>
      <c r="B360" s="510"/>
      <c r="C360" s="359"/>
      <c r="D360" s="392"/>
      <c r="E360" s="392"/>
      <c r="F360" s="395"/>
      <c r="G360" s="360"/>
      <c r="H360" s="362"/>
      <c r="I360" s="410"/>
      <c r="J360" s="363"/>
      <c r="K360" s="363"/>
      <c r="L360" s="364"/>
      <c r="M360" s="364"/>
      <c r="N360" s="387"/>
      <c r="O360" s="315">
        <f t="shared" si="17"/>
        <v>0</v>
      </c>
      <c r="P360" s="70">
        <f t="shared" si="19"/>
        <v>0</v>
      </c>
      <c r="Q360" s="92" t="str">
        <f t="shared" si="18"/>
        <v/>
      </c>
    </row>
    <row r="361" spans="1:17" ht="13.5" thickBot="1" x14ac:dyDescent="0.25">
      <c r="A361" s="518" t="str">
        <f>IF(B361="","",COUNT('Diário 3º PA'!$A$4:$A$4242)+ROW()-3)</f>
        <v/>
      </c>
      <c r="B361" s="510"/>
      <c r="C361" s="359"/>
      <c r="D361" s="392"/>
      <c r="E361" s="392"/>
      <c r="F361" s="395"/>
      <c r="G361" s="360"/>
      <c r="H361" s="362"/>
      <c r="I361" s="410"/>
      <c r="J361" s="363"/>
      <c r="K361" s="363"/>
      <c r="L361" s="364"/>
      <c r="M361" s="364"/>
      <c r="N361" s="387"/>
      <c r="O361" s="315">
        <f t="shared" si="17"/>
        <v>0</v>
      </c>
      <c r="P361" s="70">
        <f t="shared" si="19"/>
        <v>0</v>
      </c>
      <c r="Q361" s="92" t="str">
        <f t="shared" si="18"/>
        <v/>
      </c>
    </row>
    <row r="362" spans="1:17" ht="13.5" thickBot="1" x14ac:dyDescent="0.25">
      <c r="A362" s="518" t="str">
        <f>IF(B362="","",COUNT('Diário 3º PA'!$A$4:$A$4242)+ROW()-3)</f>
        <v/>
      </c>
      <c r="B362" s="510"/>
      <c r="C362" s="359"/>
      <c r="D362" s="392"/>
      <c r="E362" s="392"/>
      <c r="F362" s="395"/>
      <c r="G362" s="360"/>
      <c r="H362" s="362"/>
      <c r="I362" s="410"/>
      <c r="J362" s="363"/>
      <c r="K362" s="363"/>
      <c r="L362" s="364"/>
      <c r="M362" s="364"/>
      <c r="N362" s="387"/>
      <c r="O362" s="315">
        <f t="shared" si="17"/>
        <v>0</v>
      </c>
      <c r="P362" s="70">
        <f t="shared" si="19"/>
        <v>0</v>
      </c>
      <c r="Q362" s="92" t="str">
        <f t="shared" si="18"/>
        <v/>
      </c>
    </row>
    <row r="363" spans="1:17" ht="13.5" thickBot="1" x14ac:dyDescent="0.25">
      <c r="A363" s="518" t="str">
        <f>IF(B363="","",COUNT('Diário 3º PA'!$A$4:$A$4242)+ROW()-3)</f>
        <v/>
      </c>
      <c r="B363" s="510"/>
      <c r="C363" s="359"/>
      <c r="D363" s="392"/>
      <c r="E363" s="392"/>
      <c r="F363" s="395"/>
      <c r="G363" s="360"/>
      <c r="H363" s="362"/>
      <c r="I363" s="410"/>
      <c r="J363" s="363"/>
      <c r="K363" s="363"/>
      <c r="L363" s="364"/>
      <c r="M363" s="364"/>
      <c r="N363" s="387"/>
      <c r="O363" s="315">
        <f t="shared" si="17"/>
        <v>0</v>
      </c>
      <c r="P363" s="70">
        <f t="shared" si="19"/>
        <v>0</v>
      </c>
      <c r="Q363" s="135" t="str">
        <f t="shared" si="18"/>
        <v/>
      </c>
    </row>
    <row r="364" spans="1:17" ht="13.5" thickBot="1" x14ac:dyDescent="0.25">
      <c r="A364" s="518" t="str">
        <f>IF(B364="","",COUNT('Diário 3º PA'!$A$4:$A$4242)+ROW()-3)</f>
        <v/>
      </c>
      <c r="B364" s="510"/>
      <c r="C364" s="359"/>
      <c r="D364" s="392"/>
      <c r="E364" s="392"/>
      <c r="F364" s="395"/>
      <c r="G364" s="360"/>
      <c r="H364" s="362"/>
      <c r="I364" s="410"/>
      <c r="J364" s="363"/>
      <c r="K364" s="363"/>
      <c r="L364" s="364"/>
      <c r="M364" s="364"/>
      <c r="N364" s="387"/>
      <c r="O364" s="315">
        <f t="shared" si="17"/>
        <v>0</v>
      </c>
      <c r="P364" s="70">
        <f t="shared" si="19"/>
        <v>0</v>
      </c>
      <c r="Q364" s="92" t="str">
        <f t="shared" si="18"/>
        <v/>
      </c>
    </row>
    <row r="365" spans="1:17" ht="13.5" thickBot="1" x14ac:dyDescent="0.25">
      <c r="A365" s="518" t="str">
        <f>IF(B365="","",COUNT('Diário 3º PA'!$A$4:$A$4242)+ROW()-3)</f>
        <v/>
      </c>
      <c r="B365" s="510"/>
      <c r="C365" s="359"/>
      <c r="D365" s="392"/>
      <c r="E365" s="392"/>
      <c r="F365" s="395"/>
      <c r="G365" s="360"/>
      <c r="H365" s="362"/>
      <c r="I365" s="410"/>
      <c r="J365" s="363"/>
      <c r="K365" s="363"/>
      <c r="L365" s="364"/>
      <c r="M365" s="364"/>
      <c r="N365" s="387"/>
      <c r="O365" s="315">
        <f t="shared" si="17"/>
        <v>0</v>
      </c>
      <c r="P365" s="70">
        <f t="shared" si="19"/>
        <v>0</v>
      </c>
      <c r="Q365" s="92" t="str">
        <f t="shared" si="18"/>
        <v/>
      </c>
    </row>
    <row r="366" spans="1:17" ht="13.5" thickBot="1" x14ac:dyDescent="0.25">
      <c r="A366" s="518" t="str">
        <f>IF(B366="","",COUNT('Diário 3º PA'!$A$4:$A$4242)+ROW()-3)</f>
        <v/>
      </c>
      <c r="B366" s="510"/>
      <c r="C366" s="359"/>
      <c r="D366" s="392"/>
      <c r="E366" s="392"/>
      <c r="F366" s="395"/>
      <c r="G366" s="360"/>
      <c r="H366" s="362"/>
      <c r="I366" s="410"/>
      <c r="J366" s="363"/>
      <c r="K366" s="363"/>
      <c r="L366" s="364"/>
      <c r="M366" s="364"/>
      <c r="N366" s="387"/>
      <c r="O366" s="315">
        <f t="shared" si="17"/>
        <v>0</v>
      </c>
      <c r="P366" s="70">
        <f t="shared" si="19"/>
        <v>0</v>
      </c>
      <c r="Q366" s="92" t="str">
        <f t="shared" si="18"/>
        <v/>
      </c>
    </row>
    <row r="367" spans="1:17" ht="13.5" thickBot="1" x14ac:dyDescent="0.25">
      <c r="A367" s="518" t="str">
        <f>IF(B367="","",COUNT('Diário 3º PA'!$A$4:$A$4242)+ROW()-3)</f>
        <v/>
      </c>
      <c r="B367" s="510"/>
      <c r="C367" s="359"/>
      <c r="D367" s="392"/>
      <c r="E367" s="392"/>
      <c r="F367" s="395"/>
      <c r="G367" s="360"/>
      <c r="H367" s="362"/>
      <c r="I367" s="410"/>
      <c r="J367" s="363"/>
      <c r="K367" s="363"/>
      <c r="L367" s="364"/>
      <c r="M367" s="364"/>
      <c r="N367" s="387"/>
      <c r="O367" s="315">
        <f t="shared" si="17"/>
        <v>0</v>
      </c>
      <c r="P367" s="70">
        <f t="shared" si="19"/>
        <v>0</v>
      </c>
      <c r="Q367" s="135" t="str">
        <f t="shared" si="18"/>
        <v/>
      </c>
    </row>
    <row r="368" spans="1:17" ht="13.5" thickBot="1" x14ac:dyDescent="0.25">
      <c r="A368" s="518" t="str">
        <f>IF(B368="","",COUNT('Diário 3º PA'!$A$4:$A$4242)+ROW()-3)</f>
        <v/>
      </c>
      <c r="B368" s="510"/>
      <c r="C368" s="359"/>
      <c r="D368" s="392"/>
      <c r="E368" s="392"/>
      <c r="F368" s="395"/>
      <c r="G368" s="360"/>
      <c r="H368" s="362"/>
      <c r="I368" s="410"/>
      <c r="J368" s="363"/>
      <c r="K368" s="363"/>
      <c r="L368" s="364"/>
      <c r="M368" s="364"/>
      <c r="N368" s="387"/>
      <c r="O368" s="315">
        <f t="shared" si="17"/>
        <v>0</v>
      </c>
      <c r="P368" s="70">
        <f t="shared" si="19"/>
        <v>0</v>
      </c>
      <c r="Q368" s="92" t="str">
        <f t="shared" si="18"/>
        <v/>
      </c>
    </row>
    <row r="369" spans="1:17" ht="13.5" thickBot="1" x14ac:dyDescent="0.25">
      <c r="A369" s="518" t="str">
        <f>IF(B369="","",COUNT('Diário 3º PA'!$A$4:$A$4242)+ROW()-3)</f>
        <v/>
      </c>
      <c r="B369" s="510"/>
      <c r="C369" s="359"/>
      <c r="D369" s="392"/>
      <c r="E369" s="392"/>
      <c r="F369" s="395"/>
      <c r="G369" s="392"/>
      <c r="H369" s="362"/>
      <c r="I369" s="410"/>
      <c r="J369" s="364"/>
      <c r="K369" s="363"/>
      <c r="L369" s="364"/>
      <c r="M369" s="364"/>
      <c r="N369" s="387"/>
      <c r="O369" s="315">
        <f t="shared" si="17"/>
        <v>0</v>
      </c>
      <c r="P369" s="70">
        <f t="shared" si="19"/>
        <v>0</v>
      </c>
      <c r="Q369" s="92" t="str">
        <f t="shared" si="18"/>
        <v/>
      </c>
    </row>
    <row r="370" spans="1:17" ht="13.5" thickBot="1" x14ac:dyDescent="0.25">
      <c r="A370" s="518" t="str">
        <f>IF(B370="","",COUNT('Diário 3º PA'!$A$4:$A$4242)+ROW()-3)</f>
        <v/>
      </c>
      <c r="B370" s="510"/>
      <c r="C370" s="359"/>
      <c r="D370" s="392"/>
      <c r="E370" s="392"/>
      <c r="F370" s="395"/>
      <c r="G370" s="360"/>
      <c r="H370" s="360"/>
      <c r="I370" s="364"/>
      <c r="J370" s="363"/>
      <c r="K370" s="363"/>
      <c r="L370" s="364"/>
      <c r="M370" s="364"/>
      <c r="N370" s="387"/>
      <c r="O370" s="315">
        <f t="shared" si="17"/>
        <v>0</v>
      </c>
      <c r="P370" s="70">
        <f t="shared" si="19"/>
        <v>0</v>
      </c>
      <c r="Q370" s="92" t="str">
        <f t="shared" si="18"/>
        <v/>
      </c>
    </row>
    <row r="371" spans="1:17" ht="13.5" thickBot="1" x14ac:dyDescent="0.25">
      <c r="A371" s="518" t="str">
        <f>IF(B371="","",COUNT('Diário 3º PA'!$A$4:$A$4242)+ROW()-3)</f>
        <v/>
      </c>
      <c r="B371" s="510"/>
      <c r="C371" s="359"/>
      <c r="D371" s="392"/>
      <c r="E371" s="392"/>
      <c r="F371" s="395"/>
      <c r="G371" s="392"/>
      <c r="H371" s="362"/>
      <c r="I371" s="410"/>
      <c r="J371" s="364"/>
      <c r="K371" s="363"/>
      <c r="L371" s="364"/>
      <c r="M371" s="364"/>
      <c r="N371" s="387"/>
      <c r="O371" s="315">
        <f t="shared" si="17"/>
        <v>0</v>
      </c>
      <c r="P371" s="70">
        <f t="shared" si="19"/>
        <v>0</v>
      </c>
      <c r="Q371" s="135" t="str">
        <f t="shared" si="18"/>
        <v/>
      </c>
    </row>
    <row r="372" spans="1:17" ht="13.5" thickBot="1" x14ac:dyDescent="0.25">
      <c r="A372" s="518" t="str">
        <f>IF(B372="","",COUNT('Diário 3º PA'!$A$4:$A$4242)+ROW()-3)</f>
        <v/>
      </c>
      <c r="B372" s="510"/>
      <c r="C372" s="359"/>
      <c r="D372" s="392"/>
      <c r="E372" s="392"/>
      <c r="F372" s="395"/>
      <c r="G372" s="392"/>
      <c r="H372" s="362"/>
      <c r="I372" s="410"/>
      <c r="J372" s="364"/>
      <c r="K372" s="364"/>
      <c r="L372" s="364"/>
      <c r="M372" s="364"/>
      <c r="N372" s="387"/>
      <c r="O372" s="315">
        <f t="shared" si="17"/>
        <v>0</v>
      </c>
      <c r="P372" s="70">
        <f t="shared" si="19"/>
        <v>0</v>
      </c>
      <c r="Q372" s="92" t="str">
        <f t="shared" si="18"/>
        <v/>
      </c>
    </row>
    <row r="373" spans="1:17" ht="13.5" thickBot="1" x14ac:dyDescent="0.25">
      <c r="A373" s="518" t="str">
        <f>IF(B373="","",COUNT('Diário 3º PA'!$A$4:$A$4242)+ROW()-3)</f>
        <v/>
      </c>
      <c r="B373" s="510"/>
      <c r="C373" s="359"/>
      <c r="D373" s="392"/>
      <c r="E373" s="392"/>
      <c r="F373" s="395"/>
      <c r="G373" s="392"/>
      <c r="H373" s="362"/>
      <c r="I373" s="410"/>
      <c r="J373" s="364"/>
      <c r="K373" s="364"/>
      <c r="L373" s="364"/>
      <c r="M373" s="364"/>
      <c r="N373" s="387"/>
      <c r="O373" s="315">
        <f t="shared" si="17"/>
        <v>0</v>
      </c>
      <c r="P373" s="70">
        <f t="shared" si="19"/>
        <v>0</v>
      </c>
      <c r="Q373" s="92" t="str">
        <f t="shared" si="18"/>
        <v/>
      </c>
    </row>
    <row r="374" spans="1:17" ht="13.5" thickBot="1" x14ac:dyDescent="0.25">
      <c r="A374" s="518" t="str">
        <f>IF(B374="","",COUNT('Diário 3º PA'!$A$4:$A$4242)+ROW()-3)</f>
        <v/>
      </c>
      <c r="B374" s="510"/>
      <c r="C374" s="359"/>
      <c r="D374" s="392"/>
      <c r="E374" s="392"/>
      <c r="F374" s="395"/>
      <c r="G374" s="392"/>
      <c r="H374" s="362"/>
      <c r="I374" s="410"/>
      <c r="J374" s="364"/>
      <c r="K374" s="364"/>
      <c r="L374" s="364"/>
      <c r="M374" s="364"/>
      <c r="N374" s="387"/>
      <c r="O374" s="315">
        <f t="shared" si="17"/>
        <v>0</v>
      </c>
      <c r="P374" s="70">
        <f t="shared" si="19"/>
        <v>0</v>
      </c>
      <c r="Q374" s="92" t="str">
        <f t="shared" si="18"/>
        <v/>
      </c>
    </row>
    <row r="375" spans="1:17" ht="13.5" thickBot="1" x14ac:dyDescent="0.25">
      <c r="A375" s="518" t="str">
        <f>IF(B375="","",COUNT('Diário 3º PA'!$A$4:$A$4242)+ROW()-3)</f>
        <v/>
      </c>
      <c r="B375" s="510"/>
      <c r="C375" s="359"/>
      <c r="D375" s="392"/>
      <c r="E375" s="392"/>
      <c r="F375" s="395"/>
      <c r="G375" s="392"/>
      <c r="H375" s="362"/>
      <c r="I375" s="410"/>
      <c r="J375" s="364"/>
      <c r="K375" s="364"/>
      <c r="L375" s="364"/>
      <c r="M375" s="364"/>
      <c r="N375" s="387"/>
      <c r="O375" s="315">
        <f t="shared" si="17"/>
        <v>0</v>
      </c>
      <c r="P375" s="70">
        <f t="shared" si="19"/>
        <v>0</v>
      </c>
      <c r="Q375" s="135" t="str">
        <f t="shared" si="18"/>
        <v/>
      </c>
    </row>
    <row r="376" spans="1:17" ht="13.5" thickBot="1" x14ac:dyDescent="0.25">
      <c r="A376" s="518" t="str">
        <f>IF(B376="","",COUNT('Diário 3º PA'!$A$4:$A$4242)+ROW()-3)</f>
        <v/>
      </c>
      <c r="B376" s="510"/>
      <c r="C376" s="359"/>
      <c r="D376" s="392"/>
      <c r="E376" s="392"/>
      <c r="F376" s="395"/>
      <c r="G376" s="392"/>
      <c r="H376" s="362"/>
      <c r="I376" s="410"/>
      <c r="J376" s="364"/>
      <c r="K376" s="364"/>
      <c r="L376" s="364"/>
      <c r="M376" s="364"/>
      <c r="N376" s="387"/>
      <c r="O376" s="315">
        <f t="shared" si="17"/>
        <v>0</v>
      </c>
      <c r="P376" s="70">
        <f t="shared" si="19"/>
        <v>0</v>
      </c>
      <c r="Q376" s="92" t="str">
        <f t="shared" si="18"/>
        <v/>
      </c>
    </row>
    <row r="377" spans="1:17" ht="13.5" thickBot="1" x14ac:dyDescent="0.25">
      <c r="A377" s="518" t="str">
        <f>IF(B377="","",COUNT('Diário 3º PA'!$A$4:$A$4242)+ROW()-3)</f>
        <v/>
      </c>
      <c r="B377" s="510"/>
      <c r="C377" s="359"/>
      <c r="D377" s="392"/>
      <c r="E377" s="392"/>
      <c r="F377" s="395"/>
      <c r="G377" s="392"/>
      <c r="H377" s="362"/>
      <c r="I377" s="410"/>
      <c r="J377" s="364"/>
      <c r="K377" s="364"/>
      <c r="L377" s="364"/>
      <c r="M377" s="364"/>
      <c r="N377" s="387"/>
      <c r="O377" s="315">
        <f t="shared" si="17"/>
        <v>0</v>
      </c>
      <c r="P377" s="70">
        <f t="shared" si="19"/>
        <v>0</v>
      </c>
      <c r="Q377" s="92" t="str">
        <f t="shared" si="18"/>
        <v/>
      </c>
    </row>
    <row r="378" spans="1:17" ht="13.5" thickBot="1" x14ac:dyDescent="0.25">
      <c r="A378" s="518" t="str">
        <f>IF(B378="","",COUNT('Diário 3º PA'!$A$4:$A$4242)+ROW()-3)</f>
        <v/>
      </c>
      <c r="B378" s="510"/>
      <c r="C378" s="359"/>
      <c r="D378" s="392"/>
      <c r="E378" s="392"/>
      <c r="F378" s="395"/>
      <c r="G378" s="392"/>
      <c r="H378" s="362"/>
      <c r="I378" s="410"/>
      <c r="J378" s="364"/>
      <c r="K378" s="364"/>
      <c r="L378" s="364"/>
      <c r="M378" s="364"/>
      <c r="N378" s="387"/>
      <c r="O378" s="315">
        <f t="shared" si="17"/>
        <v>0</v>
      </c>
      <c r="P378" s="70">
        <f t="shared" si="19"/>
        <v>0</v>
      </c>
      <c r="Q378" s="92" t="str">
        <f t="shared" si="18"/>
        <v/>
      </c>
    </row>
    <row r="379" spans="1:17" ht="13.5" thickBot="1" x14ac:dyDescent="0.25">
      <c r="A379" s="518" t="str">
        <f>IF(B379="","",COUNT('Diário 3º PA'!$A$4:$A$4242)+ROW()-3)</f>
        <v/>
      </c>
      <c r="B379" s="510"/>
      <c r="C379" s="359"/>
      <c r="D379" s="392"/>
      <c r="E379" s="392"/>
      <c r="F379" s="395"/>
      <c r="G379" s="392"/>
      <c r="H379" s="362"/>
      <c r="I379" s="410"/>
      <c r="J379" s="364"/>
      <c r="K379" s="364"/>
      <c r="L379" s="364"/>
      <c r="M379" s="364"/>
      <c r="N379" s="387"/>
      <c r="O379" s="315">
        <f t="shared" si="17"/>
        <v>0</v>
      </c>
      <c r="P379" s="70">
        <f t="shared" si="19"/>
        <v>0</v>
      </c>
      <c r="Q379" s="135" t="str">
        <f t="shared" si="18"/>
        <v/>
      </c>
    </row>
    <row r="380" spans="1:17" ht="13.5" thickBot="1" x14ac:dyDescent="0.25">
      <c r="A380" s="518" t="str">
        <f>IF(B380="","",COUNT('Diário 3º PA'!$A$4:$A$4242)+ROW()-3)</f>
        <v/>
      </c>
      <c r="B380" s="510"/>
      <c r="C380" s="359"/>
      <c r="D380" s="392"/>
      <c r="E380" s="392"/>
      <c r="F380" s="395"/>
      <c r="G380" s="392"/>
      <c r="H380" s="362"/>
      <c r="I380" s="410"/>
      <c r="J380" s="364"/>
      <c r="K380" s="364"/>
      <c r="L380" s="364"/>
      <c r="M380" s="364"/>
      <c r="N380" s="387"/>
      <c r="O380" s="315">
        <f t="shared" si="17"/>
        <v>0</v>
      </c>
      <c r="P380" s="70">
        <f t="shared" si="19"/>
        <v>0</v>
      </c>
      <c r="Q380" s="92" t="str">
        <f t="shared" si="18"/>
        <v/>
      </c>
    </row>
    <row r="381" spans="1:17" ht="13.5" thickBot="1" x14ac:dyDescent="0.25">
      <c r="A381" s="518" t="str">
        <f>IF(B381="","",COUNT('Diário 3º PA'!$A$4:$A$4242)+ROW()-3)</f>
        <v/>
      </c>
      <c r="B381" s="510"/>
      <c r="C381" s="359"/>
      <c r="D381" s="392"/>
      <c r="E381" s="392"/>
      <c r="F381" s="395"/>
      <c r="G381" s="392"/>
      <c r="H381" s="362"/>
      <c r="I381" s="410"/>
      <c r="J381" s="364"/>
      <c r="K381" s="364"/>
      <c r="L381" s="364"/>
      <c r="M381" s="364"/>
      <c r="N381" s="387"/>
      <c r="O381" s="315">
        <f t="shared" si="17"/>
        <v>0</v>
      </c>
      <c r="P381" s="70">
        <f t="shared" si="19"/>
        <v>0</v>
      </c>
      <c r="Q381" s="92" t="str">
        <f t="shared" si="18"/>
        <v/>
      </c>
    </row>
    <row r="382" spans="1:17" ht="13.5" thickBot="1" x14ac:dyDescent="0.25">
      <c r="A382" s="518" t="str">
        <f>IF(B382="","",COUNT('Diário 3º PA'!$A$4:$A$4242)+ROW()-3)</f>
        <v/>
      </c>
      <c r="B382" s="510"/>
      <c r="C382" s="359"/>
      <c r="D382" s="392"/>
      <c r="E382" s="392"/>
      <c r="F382" s="395"/>
      <c r="G382" s="392"/>
      <c r="H382" s="362"/>
      <c r="I382" s="410"/>
      <c r="J382" s="364"/>
      <c r="K382" s="364"/>
      <c r="L382" s="364"/>
      <c r="M382" s="364"/>
      <c r="N382" s="387"/>
      <c r="O382" s="315">
        <f t="shared" si="17"/>
        <v>0</v>
      </c>
      <c r="P382" s="70">
        <f t="shared" si="19"/>
        <v>0</v>
      </c>
      <c r="Q382" s="92" t="str">
        <f t="shared" si="18"/>
        <v/>
      </c>
    </row>
    <row r="383" spans="1:17" ht="13.5" thickBot="1" x14ac:dyDescent="0.25">
      <c r="A383" s="518" t="str">
        <f>IF(B383="","",COUNT('Diário 3º PA'!$A$4:$A$4242)+ROW()-3)</f>
        <v/>
      </c>
      <c r="B383" s="510"/>
      <c r="C383" s="359"/>
      <c r="D383" s="392"/>
      <c r="E383" s="392"/>
      <c r="F383" s="395"/>
      <c r="G383" s="392"/>
      <c r="H383" s="362"/>
      <c r="I383" s="410"/>
      <c r="J383" s="364"/>
      <c r="K383" s="364"/>
      <c r="L383" s="364"/>
      <c r="M383" s="364"/>
      <c r="N383" s="387"/>
      <c r="O383" s="315">
        <f t="shared" si="17"/>
        <v>0</v>
      </c>
      <c r="P383" s="70">
        <f t="shared" si="19"/>
        <v>0</v>
      </c>
      <c r="Q383" s="135" t="str">
        <f t="shared" si="18"/>
        <v/>
      </c>
    </row>
    <row r="384" spans="1:17" ht="13.5" thickBot="1" x14ac:dyDescent="0.25">
      <c r="A384" s="518" t="str">
        <f>IF(B384="","",COUNT('Diário 3º PA'!$A$4:$A$4242)+ROW()-3)</f>
        <v/>
      </c>
      <c r="B384" s="510"/>
      <c r="C384" s="359"/>
      <c r="D384" s="392"/>
      <c r="E384" s="392"/>
      <c r="F384" s="395"/>
      <c r="G384" s="392"/>
      <c r="H384" s="362"/>
      <c r="I384" s="410"/>
      <c r="J384" s="364"/>
      <c r="K384" s="364"/>
      <c r="L384" s="364"/>
      <c r="M384" s="364"/>
      <c r="N384" s="387"/>
      <c r="O384" s="315">
        <f t="shared" si="17"/>
        <v>0</v>
      </c>
      <c r="P384" s="70">
        <f t="shared" si="19"/>
        <v>0</v>
      </c>
      <c r="Q384" s="92" t="str">
        <f t="shared" si="18"/>
        <v/>
      </c>
    </row>
    <row r="385" spans="1:17" ht="13.5" thickBot="1" x14ac:dyDescent="0.25">
      <c r="A385" s="518" t="str">
        <f>IF(B385="","",COUNT('Diário 3º PA'!$A$4:$A$4242)+ROW()-3)</f>
        <v/>
      </c>
      <c r="B385" s="510"/>
      <c r="C385" s="359"/>
      <c r="D385" s="392"/>
      <c r="E385" s="392"/>
      <c r="F385" s="395"/>
      <c r="G385" s="392"/>
      <c r="H385" s="362"/>
      <c r="I385" s="410"/>
      <c r="J385" s="364"/>
      <c r="K385" s="364"/>
      <c r="L385" s="364"/>
      <c r="M385" s="364"/>
      <c r="N385" s="387"/>
      <c r="O385" s="315">
        <f t="shared" si="17"/>
        <v>0</v>
      </c>
      <c r="P385" s="70">
        <f t="shared" si="19"/>
        <v>0</v>
      </c>
      <c r="Q385" s="92" t="str">
        <f t="shared" si="18"/>
        <v/>
      </c>
    </row>
    <row r="386" spans="1:17" ht="13.5" thickBot="1" x14ac:dyDescent="0.25">
      <c r="A386" s="518" t="str">
        <f>IF(B386="","",COUNT('Diário 3º PA'!$A$4:$A$4242)+ROW()-3)</f>
        <v/>
      </c>
      <c r="B386" s="510"/>
      <c r="C386" s="359"/>
      <c r="D386" s="362"/>
      <c r="E386" s="362"/>
      <c r="F386" s="372"/>
      <c r="G386" s="362"/>
      <c r="H386" s="362"/>
      <c r="I386" s="410"/>
      <c r="J386" s="364"/>
      <c r="K386" s="364"/>
      <c r="L386" s="364"/>
      <c r="M386" s="364"/>
      <c r="N386" s="387"/>
      <c r="O386" s="315">
        <f t="shared" si="17"/>
        <v>0</v>
      </c>
      <c r="P386" s="70">
        <f t="shared" si="19"/>
        <v>0</v>
      </c>
      <c r="Q386" s="92" t="str">
        <f t="shared" si="18"/>
        <v/>
      </c>
    </row>
    <row r="387" spans="1:17" ht="13.5" thickBot="1" x14ac:dyDescent="0.25">
      <c r="A387" s="518" t="str">
        <f>IF(B387="","",COUNT('Diário 3º PA'!$A$4:$A$4242)+ROW()-3)</f>
        <v/>
      </c>
      <c r="B387" s="510"/>
      <c r="C387" s="359"/>
      <c r="D387" s="362"/>
      <c r="E387" s="362"/>
      <c r="F387" s="372"/>
      <c r="G387" s="362"/>
      <c r="H387" s="362"/>
      <c r="I387" s="410"/>
      <c r="J387" s="364"/>
      <c r="K387" s="364"/>
      <c r="L387" s="364"/>
      <c r="M387" s="364"/>
      <c r="N387" s="387"/>
      <c r="O387" s="315">
        <f t="shared" si="17"/>
        <v>0</v>
      </c>
      <c r="P387" s="70">
        <f t="shared" si="19"/>
        <v>0</v>
      </c>
      <c r="Q387" s="135" t="str">
        <f t="shared" si="18"/>
        <v/>
      </c>
    </row>
    <row r="388" spans="1:17" ht="13.5" thickBot="1" x14ac:dyDescent="0.25">
      <c r="A388" s="518" t="str">
        <f>IF(B388="","",COUNT('Diário 3º PA'!$A$4:$A$4242)+ROW()-3)</f>
        <v/>
      </c>
      <c r="B388" s="510"/>
      <c r="C388" s="359"/>
      <c r="D388" s="362"/>
      <c r="E388" s="362"/>
      <c r="F388" s="372"/>
      <c r="G388" s="362"/>
      <c r="H388" s="362"/>
      <c r="I388" s="410"/>
      <c r="J388" s="364"/>
      <c r="K388" s="364"/>
      <c r="L388" s="364"/>
      <c r="M388" s="364"/>
      <c r="N388" s="387"/>
      <c r="O388" s="315">
        <f t="shared" si="17"/>
        <v>0</v>
      </c>
      <c r="P388" s="70">
        <f t="shared" si="19"/>
        <v>0</v>
      </c>
      <c r="Q388" s="92" t="str">
        <f t="shared" si="18"/>
        <v/>
      </c>
    </row>
    <row r="389" spans="1:17" ht="13.5" thickBot="1" x14ac:dyDescent="0.25">
      <c r="A389" s="518" t="str">
        <f>IF(B389="","",COUNT('Diário 3º PA'!$A$4:$A$4242)+ROW()-3)</f>
        <v/>
      </c>
      <c r="B389" s="510"/>
      <c r="C389" s="359"/>
      <c r="D389" s="362"/>
      <c r="E389" s="362"/>
      <c r="F389" s="372"/>
      <c r="G389" s="362"/>
      <c r="H389" s="362"/>
      <c r="I389" s="410"/>
      <c r="J389" s="364"/>
      <c r="K389" s="364"/>
      <c r="L389" s="364"/>
      <c r="M389" s="364"/>
      <c r="N389" s="387"/>
      <c r="O389" s="315">
        <f t="shared" ref="O389:O452" si="20">IF(B389=0,0,IF(YEAR(B389)=$P$1,MONTH(B389)-$O$1+1,(YEAR(B389)-$P$1)*12-$O$1+1+MONTH(B389)))</f>
        <v>0</v>
      </c>
      <c r="P389" s="70">
        <f t="shared" si="19"/>
        <v>0</v>
      </c>
      <c r="Q389" s="92" t="str">
        <f t="shared" si="18"/>
        <v/>
      </c>
    </row>
    <row r="390" spans="1:17" ht="13.5" thickBot="1" x14ac:dyDescent="0.25">
      <c r="A390" s="518" t="str">
        <f>IF(B390="","",COUNT('Diário 3º PA'!$A$4:$A$4242)+ROW()-3)</f>
        <v/>
      </c>
      <c r="B390" s="510"/>
      <c r="C390" s="359"/>
      <c r="D390" s="362"/>
      <c r="E390" s="362"/>
      <c r="F390" s="372"/>
      <c r="G390" s="362"/>
      <c r="H390" s="362"/>
      <c r="I390" s="410"/>
      <c r="J390" s="364"/>
      <c r="K390" s="364"/>
      <c r="L390" s="364"/>
      <c r="M390" s="364"/>
      <c r="N390" s="387"/>
      <c r="O390" s="315">
        <f t="shared" si="20"/>
        <v>0</v>
      </c>
      <c r="P390" s="70">
        <f t="shared" si="19"/>
        <v>0</v>
      </c>
      <c r="Q390" s="92" t="str">
        <f t="shared" si="18"/>
        <v/>
      </c>
    </row>
    <row r="391" spans="1:17" ht="13.5" thickBot="1" x14ac:dyDescent="0.25">
      <c r="A391" s="518" t="str">
        <f>IF(B391="","",COUNT('Diário 3º PA'!$A$4:$A$4242)+ROW()-3)</f>
        <v/>
      </c>
      <c r="B391" s="510"/>
      <c r="C391" s="359"/>
      <c r="D391" s="362"/>
      <c r="E391" s="362"/>
      <c r="F391" s="372"/>
      <c r="G391" s="362"/>
      <c r="H391" s="362"/>
      <c r="I391" s="410"/>
      <c r="J391" s="364"/>
      <c r="K391" s="364"/>
      <c r="L391" s="364"/>
      <c r="M391" s="364"/>
      <c r="N391" s="387"/>
      <c r="O391" s="315">
        <f t="shared" si="20"/>
        <v>0</v>
      </c>
      <c r="P391" s="70">
        <f t="shared" si="19"/>
        <v>0</v>
      </c>
      <c r="Q391" s="135" t="str">
        <f t="shared" si="18"/>
        <v/>
      </c>
    </row>
    <row r="392" spans="1:17" ht="13.5" thickBot="1" x14ac:dyDescent="0.25">
      <c r="A392" s="518" t="str">
        <f>IF(B392="","",COUNT('Diário 3º PA'!$A$4:$A$4242)+ROW()-3)</f>
        <v/>
      </c>
      <c r="B392" s="510"/>
      <c r="C392" s="359"/>
      <c r="D392" s="362"/>
      <c r="E392" s="362"/>
      <c r="F392" s="372"/>
      <c r="G392" s="362"/>
      <c r="H392" s="362"/>
      <c r="I392" s="410"/>
      <c r="J392" s="364"/>
      <c r="K392" s="364"/>
      <c r="L392" s="364"/>
      <c r="M392" s="364"/>
      <c r="N392" s="387"/>
      <c r="O392" s="315">
        <f t="shared" si="20"/>
        <v>0</v>
      </c>
      <c r="P392" s="70">
        <f t="shared" si="19"/>
        <v>0</v>
      </c>
      <c r="Q392" s="92" t="str">
        <f t="shared" si="18"/>
        <v/>
      </c>
    </row>
    <row r="393" spans="1:17" ht="13.5" thickBot="1" x14ac:dyDescent="0.25">
      <c r="A393" s="518" t="str">
        <f>IF(B393="","",COUNT('Diário 3º PA'!$A$4:$A$4242)+ROW()-3)</f>
        <v/>
      </c>
      <c r="B393" s="510"/>
      <c r="C393" s="359"/>
      <c r="D393" s="362"/>
      <c r="E393" s="362"/>
      <c r="F393" s="372"/>
      <c r="G393" s="362"/>
      <c r="H393" s="362"/>
      <c r="I393" s="410"/>
      <c r="J393" s="364"/>
      <c r="K393" s="364"/>
      <c r="L393" s="364"/>
      <c r="M393" s="364"/>
      <c r="N393" s="387"/>
      <c r="O393" s="315">
        <f t="shared" si="20"/>
        <v>0</v>
      </c>
      <c r="P393" s="70">
        <f t="shared" si="19"/>
        <v>0</v>
      </c>
      <c r="Q393" s="92" t="str">
        <f t="shared" si="18"/>
        <v/>
      </c>
    </row>
    <row r="394" spans="1:17" ht="13.5" thickBot="1" x14ac:dyDescent="0.25">
      <c r="A394" s="518" t="str">
        <f>IF(B394="","",COUNT('Diário 3º PA'!$A$4:$A$4242)+ROW()-3)</f>
        <v/>
      </c>
      <c r="B394" s="510"/>
      <c r="C394" s="359"/>
      <c r="D394" s="362"/>
      <c r="E394" s="362"/>
      <c r="F394" s="372"/>
      <c r="G394" s="362"/>
      <c r="H394" s="362"/>
      <c r="I394" s="410"/>
      <c r="J394" s="364"/>
      <c r="K394" s="364"/>
      <c r="L394" s="364"/>
      <c r="M394" s="364"/>
      <c r="N394" s="387"/>
      <c r="O394" s="315">
        <f t="shared" si="20"/>
        <v>0</v>
      </c>
      <c r="P394" s="70">
        <f t="shared" si="19"/>
        <v>0</v>
      </c>
      <c r="Q394" s="92" t="str">
        <f t="shared" si="18"/>
        <v/>
      </c>
    </row>
    <row r="395" spans="1:17" ht="13.5" thickBot="1" x14ac:dyDescent="0.25">
      <c r="A395" s="518" t="str">
        <f>IF(B395="","",COUNT('Diário 3º PA'!$A$4:$A$4242)+ROW()-3)</f>
        <v/>
      </c>
      <c r="B395" s="510"/>
      <c r="C395" s="359"/>
      <c r="D395" s="362"/>
      <c r="E395" s="362"/>
      <c r="F395" s="372"/>
      <c r="G395" s="362"/>
      <c r="H395" s="362"/>
      <c r="I395" s="410"/>
      <c r="J395" s="364"/>
      <c r="K395" s="364"/>
      <c r="L395" s="364"/>
      <c r="M395" s="364"/>
      <c r="N395" s="387"/>
      <c r="O395" s="315">
        <f t="shared" si="20"/>
        <v>0</v>
      </c>
      <c r="P395" s="70">
        <f t="shared" si="19"/>
        <v>0</v>
      </c>
      <c r="Q395" s="135" t="str">
        <f t="shared" si="18"/>
        <v/>
      </c>
    </row>
    <row r="396" spans="1:17" ht="13.5" thickBot="1" x14ac:dyDescent="0.25">
      <c r="A396" s="518" t="str">
        <f>IF(B396="","",COUNT('Diário 3º PA'!$A$4:$A$4242)+ROW()-3)</f>
        <v/>
      </c>
      <c r="B396" s="510"/>
      <c r="C396" s="359"/>
      <c r="D396" s="362"/>
      <c r="E396" s="362"/>
      <c r="F396" s="372"/>
      <c r="G396" s="362"/>
      <c r="H396" s="362"/>
      <c r="I396" s="410"/>
      <c r="J396" s="364"/>
      <c r="K396" s="364"/>
      <c r="L396" s="364"/>
      <c r="M396" s="364"/>
      <c r="N396" s="387"/>
      <c r="O396" s="315">
        <f t="shared" si="20"/>
        <v>0</v>
      </c>
      <c r="P396" s="70">
        <f t="shared" si="19"/>
        <v>0</v>
      </c>
      <c r="Q396" s="92" t="str">
        <f t="shared" si="18"/>
        <v/>
      </c>
    </row>
    <row r="397" spans="1:17" ht="13.5" thickBot="1" x14ac:dyDescent="0.25">
      <c r="A397" s="518" t="str">
        <f>IF(B397="","",COUNT('Diário 3º PA'!$A$4:$A$4242)+ROW()-3)</f>
        <v/>
      </c>
      <c r="B397" s="510"/>
      <c r="C397" s="359"/>
      <c r="D397" s="362"/>
      <c r="E397" s="362"/>
      <c r="F397" s="372"/>
      <c r="G397" s="362"/>
      <c r="H397" s="362"/>
      <c r="I397" s="410"/>
      <c r="J397" s="364"/>
      <c r="K397" s="364"/>
      <c r="L397" s="364"/>
      <c r="M397" s="364"/>
      <c r="N397" s="387"/>
      <c r="O397" s="315">
        <f t="shared" si="20"/>
        <v>0</v>
      </c>
      <c r="P397" s="70">
        <f t="shared" si="19"/>
        <v>0</v>
      </c>
      <c r="Q397" s="92" t="str">
        <f t="shared" si="18"/>
        <v/>
      </c>
    </row>
    <row r="398" spans="1:17" ht="13.5" thickBot="1" x14ac:dyDescent="0.25">
      <c r="A398" s="518" t="str">
        <f>IF(B398="","",COUNT('Diário 3º PA'!$A$4:$A$4242)+ROW()-3)</f>
        <v/>
      </c>
      <c r="B398" s="510"/>
      <c r="C398" s="359"/>
      <c r="D398" s="362"/>
      <c r="E398" s="362"/>
      <c r="F398" s="372"/>
      <c r="G398" s="362"/>
      <c r="H398" s="362"/>
      <c r="I398" s="410"/>
      <c r="J398" s="364"/>
      <c r="K398" s="364"/>
      <c r="L398" s="364"/>
      <c r="M398" s="364"/>
      <c r="N398" s="387"/>
      <c r="O398" s="315">
        <f t="shared" si="20"/>
        <v>0</v>
      </c>
      <c r="P398" s="70">
        <f t="shared" si="19"/>
        <v>0</v>
      </c>
      <c r="Q398" s="92" t="str">
        <f t="shared" si="18"/>
        <v/>
      </c>
    </row>
    <row r="399" spans="1:17" ht="13.5" thickBot="1" x14ac:dyDescent="0.25">
      <c r="A399" s="518" t="str">
        <f>IF(B399="","",COUNT('Diário 3º PA'!$A$4:$A$4242)+ROW()-3)</f>
        <v/>
      </c>
      <c r="B399" s="510"/>
      <c r="C399" s="359"/>
      <c r="D399" s="362"/>
      <c r="E399" s="362"/>
      <c r="F399" s="372"/>
      <c r="G399" s="362"/>
      <c r="H399" s="362"/>
      <c r="I399" s="410"/>
      <c r="J399" s="364"/>
      <c r="K399" s="364"/>
      <c r="L399" s="364"/>
      <c r="M399" s="364"/>
      <c r="N399" s="387"/>
      <c r="O399" s="315">
        <f t="shared" si="20"/>
        <v>0</v>
      </c>
      <c r="P399" s="70">
        <f t="shared" si="19"/>
        <v>0</v>
      </c>
      <c r="Q399" s="135" t="str">
        <f t="shared" si="18"/>
        <v/>
      </c>
    </row>
    <row r="400" spans="1:17" ht="13.5" thickBot="1" x14ac:dyDescent="0.25">
      <c r="A400" s="518" t="str">
        <f>IF(B400="","",COUNT('Diário 3º PA'!$A$4:$A$4242)+ROW()-3)</f>
        <v/>
      </c>
      <c r="B400" s="510"/>
      <c r="C400" s="359"/>
      <c r="D400" s="362"/>
      <c r="E400" s="362"/>
      <c r="F400" s="372"/>
      <c r="G400" s="362"/>
      <c r="H400" s="362"/>
      <c r="I400" s="410"/>
      <c r="J400" s="364"/>
      <c r="K400" s="364"/>
      <c r="L400" s="364"/>
      <c r="M400" s="364"/>
      <c r="N400" s="387"/>
      <c r="O400" s="315">
        <f t="shared" si="20"/>
        <v>0</v>
      </c>
      <c r="P400" s="70">
        <f t="shared" si="19"/>
        <v>0</v>
      </c>
      <c r="Q400" s="92" t="str">
        <f t="shared" si="18"/>
        <v/>
      </c>
    </row>
    <row r="401" spans="1:17" ht="13.5" thickBot="1" x14ac:dyDescent="0.25">
      <c r="A401" s="518" t="str">
        <f>IF(B401="","",COUNT('Diário 3º PA'!$A$4:$A$4242)+ROW()-3)</f>
        <v/>
      </c>
      <c r="B401" s="510"/>
      <c r="C401" s="359"/>
      <c r="D401" s="362"/>
      <c r="E401" s="362"/>
      <c r="F401" s="372"/>
      <c r="G401" s="362"/>
      <c r="H401" s="362"/>
      <c r="I401" s="410"/>
      <c r="J401" s="364"/>
      <c r="K401" s="364"/>
      <c r="L401" s="364"/>
      <c r="M401" s="364"/>
      <c r="N401" s="387"/>
      <c r="O401" s="315">
        <f t="shared" si="20"/>
        <v>0</v>
      </c>
      <c r="P401" s="70">
        <f t="shared" si="19"/>
        <v>0</v>
      </c>
      <c r="Q401" s="92" t="str">
        <f t="shared" si="18"/>
        <v/>
      </c>
    </row>
    <row r="402" spans="1:17" ht="13.5" thickBot="1" x14ac:dyDescent="0.25">
      <c r="A402" s="518" t="str">
        <f>IF(B402="","",COUNT('Diário 3º PA'!$A$4:$A$4242)+ROW()-3)</f>
        <v/>
      </c>
      <c r="B402" s="510"/>
      <c r="C402" s="359"/>
      <c r="D402" s="362"/>
      <c r="E402" s="362"/>
      <c r="F402" s="372"/>
      <c r="G402" s="362"/>
      <c r="H402" s="362"/>
      <c r="I402" s="410"/>
      <c r="J402" s="364"/>
      <c r="K402" s="364"/>
      <c r="L402" s="364"/>
      <c r="M402" s="364"/>
      <c r="N402" s="387"/>
      <c r="O402" s="315">
        <f t="shared" si="20"/>
        <v>0</v>
      </c>
      <c r="P402" s="70">
        <f t="shared" si="19"/>
        <v>0</v>
      </c>
      <c r="Q402" s="92" t="str">
        <f t="shared" si="18"/>
        <v/>
      </c>
    </row>
    <row r="403" spans="1:17" ht="13.5" thickBot="1" x14ac:dyDescent="0.25">
      <c r="A403" s="518" t="str">
        <f>IF(B403="","",COUNT('Diário 3º PA'!$A$4:$A$4242)+ROW()-3)</f>
        <v/>
      </c>
      <c r="B403" s="510"/>
      <c r="C403" s="359"/>
      <c r="D403" s="362"/>
      <c r="E403" s="362"/>
      <c r="F403" s="372"/>
      <c r="G403" s="362"/>
      <c r="H403" s="362"/>
      <c r="I403" s="410"/>
      <c r="J403" s="364"/>
      <c r="K403" s="364"/>
      <c r="L403" s="364"/>
      <c r="M403" s="364"/>
      <c r="N403" s="387"/>
      <c r="O403" s="315">
        <f t="shared" si="20"/>
        <v>0</v>
      </c>
      <c r="P403" s="70">
        <f t="shared" si="19"/>
        <v>0</v>
      </c>
      <c r="Q403" s="135" t="str">
        <f t="shared" si="18"/>
        <v/>
      </c>
    </row>
    <row r="404" spans="1:17" ht="13.5" thickBot="1" x14ac:dyDescent="0.25">
      <c r="A404" s="518" t="str">
        <f>IF(B404="","",COUNT('Diário 3º PA'!$A$4:$A$4242)+ROW()-3)</f>
        <v/>
      </c>
      <c r="B404" s="510"/>
      <c r="C404" s="359"/>
      <c r="D404" s="362"/>
      <c r="E404" s="362"/>
      <c r="F404" s="372"/>
      <c r="G404" s="362"/>
      <c r="H404" s="362"/>
      <c r="I404" s="410"/>
      <c r="J404" s="364"/>
      <c r="K404" s="364"/>
      <c r="L404" s="364"/>
      <c r="M404" s="364"/>
      <c r="N404" s="387"/>
      <c r="O404" s="315">
        <f t="shared" si="20"/>
        <v>0</v>
      </c>
      <c r="P404" s="70">
        <f t="shared" si="19"/>
        <v>0</v>
      </c>
      <c r="Q404" s="92" t="str">
        <f t="shared" si="18"/>
        <v/>
      </c>
    </row>
    <row r="405" spans="1:17" ht="13.5" thickBot="1" x14ac:dyDescent="0.25">
      <c r="A405" s="518" t="str">
        <f>IF(B405="","",COUNT('Diário 3º PA'!$A$4:$A$4242)+ROW()-3)</f>
        <v/>
      </c>
      <c r="B405" s="510"/>
      <c r="C405" s="359"/>
      <c r="D405" s="362"/>
      <c r="E405" s="362"/>
      <c r="F405" s="372"/>
      <c r="G405" s="362"/>
      <c r="H405" s="362"/>
      <c r="I405" s="410"/>
      <c r="J405" s="364"/>
      <c r="K405" s="364"/>
      <c r="L405" s="364"/>
      <c r="M405" s="364"/>
      <c r="N405" s="387"/>
      <c r="O405" s="315">
        <f t="shared" si="20"/>
        <v>0</v>
      </c>
      <c r="P405" s="70">
        <f t="shared" si="19"/>
        <v>0</v>
      </c>
      <c r="Q405" s="92" t="str">
        <f t="shared" si="18"/>
        <v/>
      </c>
    </row>
    <row r="406" spans="1:17" ht="13.5" thickBot="1" x14ac:dyDescent="0.25">
      <c r="A406" s="518" t="str">
        <f>IF(B406="","",COUNT('Diário 3º PA'!$A$4:$A$4242)+ROW()-3)</f>
        <v/>
      </c>
      <c r="B406" s="510"/>
      <c r="C406" s="359"/>
      <c r="D406" s="362"/>
      <c r="E406" s="362"/>
      <c r="F406" s="372"/>
      <c r="G406" s="362"/>
      <c r="H406" s="362"/>
      <c r="I406" s="410"/>
      <c r="J406" s="364"/>
      <c r="K406" s="364"/>
      <c r="L406" s="364"/>
      <c r="M406" s="364"/>
      <c r="N406" s="387"/>
      <c r="O406" s="315">
        <f t="shared" si="20"/>
        <v>0</v>
      </c>
      <c r="P406" s="70">
        <f t="shared" si="19"/>
        <v>0</v>
      </c>
      <c r="Q406" s="92" t="str">
        <f t="shared" si="18"/>
        <v/>
      </c>
    </row>
    <row r="407" spans="1:17" ht="13.5" thickBot="1" x14ac:dyDescent="0.25">
      <c r="A407" s="518" t="str">
        <f>IF(B407="","",COUNT('Diário 3º PA'!$A$4:$A$4242)+ROW()-3)</f>
        <v/>
      </c>
      <c r="B407" s="510"/>
      <c r="C407" s="359"/>
      <c r="D407" s="362"/>
      <c r="E407" s="362"/>
      <c r="F407" s="372"/>
      <c r="G407" s="362"/>
      <c r="H407" s="362"/>
      <c r="I407" s="410"/>
      <c r="J407" s="364"/>
      <c r="K407" s="364"/>
      <c r="L407" s="364"/>
      <c r="M407" s="364"/>
      <c r="N407" s="387"/>
      <c r="O407" s="315">
        <f t="shared" si="20"/>
        <v>0</v>
      </c>
      <c r="P407" s="70">
        <f t="shared" si="19"/>
        <v>0</v>
      </c>
      <c r="Q407" s="135" t="str">
        <f t="shared" ref="Q407:Q470" si="21">SUBSTITUTE(D407," ","_")</f>
        <v/>
      </c>
    </row>
    <row r="408" spans="1:17" ht="13.5" thickBot="1" x14ac:dyDescent="0.25">
      <c r="A408" s="518" t="str">
        <f>IF(B408="","",COUNT('Diário 3º PA'!$A$4:$A$4242)+ROW()-3)</f>
        <v/>
      </c>
      <c r="B408" s="510"/>
      <c r="C408" s="359"/>
      <c r="D408" s="362"/>
      <c r="E408" s="362"/>
      <c r="F408" s="372"/>
      <c r="G408" s="362"/>
      <c r="H408" s="362"/>
      <c r="I408" s="410"/>
      <c r="J408" s="364"/>
      <c r="K408" s="364"/>
      <c r="L408" s="364"/>
      <c r="M408" s="364"/>
      <c r="N408" s="387"/>
      <c r="O408" s="315">
        <f t="shared" si="20"/>
        <v>0</v>
      </c>
      <c r="P408" s="70">
        <f t="shared" ref="P408:P471" si="22">IF(C408=0,0,IF(YEAR(C408)=$P$1,MONTH(C408)-$O$1+1,(YEAR(C408)-$P$1)*12-$O$1+1+MONTH(C408)))</f>
        <v>0</v>
      </c>
      <c r="Q408" s="92" t="str">
        <f t="shared" si="21"/>
        <v/>
      </c>
    </row>
    <row r="409" spans="1:17" ht="13.5" thickBot="1" x14ac:dyDescent="0.25">
      <c r="A409" s="518" t="str">
        <f>IF(B409="","",COUNT('Diário 3º PA'!$A$4:$A$4242)+ROW()-3)</f>
        <v/>
      </c>
      <c r="B409" s="510"/>
      <c r="C409" s="359"/>
      <c r="D409" s="362"/>
      <c r="E409" s="362"/>
      <c r="F409" s="372"/>
      <c r="G409" s="362"/>
      <c r="H409" s="362"/>
      <c r="I409" s="410"/>
      <c r="J409" s="364"/>
      <c r="K409" s="364"/>
      <c r="L409" s="364"/>
      <c r="M409" s="364"/>
      <c r="N409" s="387"/>
      <c r="O409" s="315">
        <f t="shared" si="20"/>
        <v>0</v>
      </c>
      <c r="P409" s="70">
        <f t="shared" si="22"/>
        <v>0</v>
      </c>
      <c r="Q409" s="92" t="str">
        <f t="shared" si="21"/>
        <v/>
      </c>
    </row>
    <row r="410" spans="1:17" ht="13.5" thickBot="1" x14ac:dyDescent="0.25">
      <c r="A410" s="518" t="str">
        <f>IF(B410="","",COUNT('Diário 3º PA'!$A$4:$A$4242)+ROW()-3)</f>
        <v/>
      </c>
      <c r="B410" s="510"/>
      <c r="C410" s="359"/>
      <c r="D410" s="362"/>
      <c r="E410" s="362"/>
      <c r="F410" s="372"/>
      <c r="G410" s="362"/>
      <c r="H410" s="362"/>
      <c r="I410" s="410"/>
      <c r="J410" s="364"/>
      <c r="K410" s="364"/>
      <c r="L410" s="364"/>
      <c r="M410" s="364"/>
      <c r="N410" s="387"/>
      <c r="O410" s="315">
        <f t="shared" si="20"/>
        <v>0</v>
      </c>
      <c r="P410" s="70">
        <f t="shared" si="22"/>
        <v>0</v>
      </c>
      <c r="Q410" s="92" t="str">
        <f t="shared" si="21"/>
        <v/>
      </c>
    </row>
    <row r="411" spans="1:17" ht="13.5" thickBot="1" x14ac:dyDescent="0.25">
      <c r="A411" s="518" t="str">
        <f>IF(B411="","",COUNT('Diário 3º PA'!$A$4:$A$4242)+ROW()-3)</f>
        <v/>
      </c>
      <c r="B411" s="510"/>
      <c r="C411" s="359"/>
      <c r="D411" s="362"/>
      <c r="E411" s="362"/>
      <c r="F411" s="372"/>
      <c r="G411" s="362"/>
      <c r="H411" s="362"/>
      <c r="I411" s="410"/>
      <c r="J411" s="364"/>
      <c r="K411" s="364"/>
      <c r="L411" s="364"/>
      <c r="M411" s="364"/>
      <c r="N411" s="387"/>
      <c r="O411" s="315">
        <f t="shared" si="20"/>
        <v>0</v>
      </c>
      <c r="P411" s="70">
        <f t="shared" si="22"/>
        <v>0</v>
      </c>
      <c r="Q411" s="135" t="str">
        <f t="shared" si="21"/>
        <v/>
      </c>
    </row>
    <row r="412" spans="1:17" ht="13.5" thickBot="1" x14ac:dyDescent="0.25">
      <c r="A412" s="518" t="str">
        <f>IF(B412="","",COUNT('Diário 3º PA'!$A$4:$A$4242)+ROW()-3)</f>
        <v/>
      </c>
      <c r="B412" s="510"/>
      <c r="C412" s="359"/>
      <c r="D412" s="362"/>
      <c r="E412" s="362"/>
      <c r="F412" s="372"/>
      <c r="G412" s="362"/>
      <c r="H412" s="362"/>
      <c r="I412" s="410"/>
      <c r="J412" s="364"/>
      <c r="K412" s="364"/>
      <c r="L412" s="364"/>
      <c r="M412" s="364"/>
      <c r="N412" s="387"/>
      <c r="O412" s="315">
        <f t="shared" si="20"/>
        <v>0</v>
      </c>
      <c r="P412" s="70">
        <f t="shared" si="22"/>
        <v>0</v>
      </c>
      <c r="Q412" s="92" t="str">
        <f t="shared" si="21"/>
        <v/>
      </c>
    </row>
    <row r="413" spans="1:17" ht="13.5" thickBot="1" x14ac:dyDescent="0.25">
      <c r="A413" s="518" t="str">
        <f>IF(B413="","",COUNT('Diário 3º PA'!$A$4:$A$4242)+ROW()-3)</f>
        <v/>
      </c>
      <c r="B413" s="510"/>
      <c r="C413" s="359"/>
      <c r="D413" s="362"/>
      <c r="E413" s="362"/>
      <c r="F413" s="372"/>
      <c r="G413" s="362"/>
      <c r="H413" s="362"/>
      <c r="I413" s="410"/>
      <c r="J413" s="364"/>
      <c r="K413" s="364"/>
      <c r="L413" s="364"/>
      <c r="M413" s="364"/>
      <c r="N413" s="387"/>
      <c r="O413" s="315">
        <f t="shared" si="20"/>
        <v>0</v>
      </c>
      <c r="P413" s="70">
        <f t="shared" si="22"/>
        <v>0</v>
      </c>
      <c r="Q413" s="92" t="str">
        <f t="shared" si="21"/>
        <v/>
      </c>
    </row>
    <row r="414" spans="1:17" ht="13.5" thickBot="1" x14ac:dyDescent="0.25">
      <c r="A414" s="518" t="str">
        <f>IF(B414="","",COUNT('Diário 3º PA'!$A$4:$A$4242)+ROW()-3)</f>
        <v/>
      </c>
      <c r="B414" s="510"/>
      <c r="C414" s="359"/>
      <c r="D414" s="362"/>
      <c r="E414" s="362"/>
      <c r="F414" s="372"/>
      <c r="G414" s="362"/>
      <c r="H414" s="362"/>
      <c r="I414" s="410"/>
      <c r="J414" s="364"/>
      <c r="K414" s="364"/>
      <c r="L414" s="364"/>
      <c r="M414" s="364"/>
      <c r="N414" s="387"/>
      <c r="O414" s="315">
        <f t="shared" si="20"/>
        <v>0</v>
      </c>
      <c r="P414" s="70">
        <f t="shared" si="22"/>
        <v>0</v>
      </c>
      <c r="Q414" s="92" t="str">
        <f t="shared" si="21"/>
        <v/>
      </c>
    </row>
    <row r="415" spans="1:17" ht="13.5" thickBot="1" x14ac:dyDescent="0.25">
      <c r="A415" s="518" t="str">
        <f>IF(B415="","",COUNT('Diário 3º PA'!$A$4:$A$4242)+ROW()-3)</f>
        <v/>
      </c>
      <c r="B415" s="510"/>
      <c r="C415" s="359"/>
      <c r="D415" s="362"/>
      <c r="E415" s="362"/>
      <c r="F415" s="372"/>
      <c r="G415" s="362"/>
      <c r="H415" s="362"/>
      <c r="I415" s="410"/>
      <c r="J415" s="364"/>
      <c r="K415" s="364"/>
      <c r="L415" s="364"/>
      <c r="M415" s="364"/>
      <c r="N415" s="387"/>
      <c r="O415" s="315">
        <f t="shared" si="20"/>
        <v>0</v>
      </c>
      <c r="P415" s="70">
        <f t="shared" si="22"/>
        <v>0</v>
      </c>
      <c r="Q415" s="135" t="str">
        <f t="shared" si="21"/>
        <v/>
      </c>
    </row>
    <row r="416" spans="1:17" ht="13.5" thickBot="1" x14ac:dyDescent="0.25">
      <c r="A416" s="518" t="str">
        <f>IF(B416="","",COUNT('Diário 3º PA'!$A$4:$A$4242)+ROW()-3)</f>
        <v/>
      </c>
      <c r="B416" s="510"/>
      <c r="C416" s="359"/>
      <c r="D416" s="362"/>
      <c r="E416" s="362"/>
      <c r="F416" s="372"/>
      <c r="G416" s="362"/>
      <c r="H416" s="362"/>
      <c r="I416" s="410"/>
      <c r="J416" s="364"/>
      <c r="K416" s="364"/>
      <c r="L416" s="364"/>
      <c r="M416" s="364"/>
      <c r="N416" s="387"/>
      <c r="O416" s="315">
        <f t="shared" si="20"/>
        <v>0</v>
      </c>
      <c r="P416" s="70">
        <f t="shared" si="22"/>
        <v>0</v>
      </c>
      <c r="Q416" s="92" t="str">
        <f t="shared" si="21"/>
        <v/>
      </c>
    </row>
    <row r="417" spans="1:17" ht="13.5" thickBot="1" x14ac:dyDescent="0.25">
      <c r="A417" s="518" t="str">
        <f>IF(B417="","",COUNT('Diário 3º PA'!$A$4:$A$4242)+ROW()-3)</f>
        <v/>
      </c>
      <c r="B417" s="510"/>
      <c r="C417" s="359"/>
      <c r="D417" s="362"/>
      <c r="E417" s="362"/>
      <c r="F417" s="372"/>
      <c r="G417" s="362"/>
      <c r="H417" s="362"/>
      <c r="I417" s="410"/>
      <c r="J417" s="364"/>
      <c r="K417" s="364"/>
      <c r="L417" s="364"/>
      <c r="M417" s="364"/>
      <c r="N417" s="387"/>
      <c r="O417" s="315">
        <f t="shared" si="20"/>
        <v>0</v>
      </c>
      <c r="P417" s="70">
        <f t="shared" si="22"/>
        <v>0</v>
      </c>
      <c r="Q417" s="92" t="str">
        <f t="shared" si="21"/>
        <v/>
      </c>
    </row>
    <row r="418" spans="1:17" ht="13.5" thickBot="1" x14ac:dyDescent="0.25">
      <c r="A418" s="518" t="str">
        <f>IF(B418="","",COUNT('Diário 3º PA'!$A$4:$A$4242)+ROW()-3)</f>
        <v/>
      </c>
      <c r="B418" s="510"/>
      <c r="C418" s="359"/>
      <c r="D418" s="362"/>
      <c r="E418" s="362"/>
      <c r="F418" s="372"/>
      <c r="G418" s="362"/>
      <c r="H418" s="362"/>
      <c r="I418" s="410"/>
      <c r="J418" s="364"/>
      <c r="K418" s="364"/>
      <c r="L418" s="364"/>
      <c r="M418" s="364"/>
      <c r="N418" s="387"/>
      <c r="O418" s="315">
        <f t="shared" si="20"/>
        <v>0</v>
      </c>
      <c r="P418" s="70">
        <f t="shared" si="22"/>
        <v>0</v>
      </c>
      <c r="Q418" s="92" t="str">
        <f t="shared" si="21"/>
        <v/>
      </c>
    </row>
    <row r="419" spans="1:17" ht="13.5" thickBot="1" x14ac:dyDescent="0.25">
      <c r="A419" s="518" t="str">
        <f>IF(B419="","",COUNT('Diário 3º PA'!$A$4:$A$4242)+ROW()-3)</f>
        <v/>
      </c>
      <c r="B419" s="510"/>
      <c r="C419" s="359"/>
      <c r="D419" s="362"/>
      <c r="E419" s="362"/>
      <c r="F419" s="372"/>
      <c r="G419" s="362"/>
      <c r="H419" s="362"/>
      <c r="I419" s="410"/>
      <c r="J419" s="364"/>
      <c r="K419" s="364"/>
      <c r="L419" s="364"/>
      <c r="M419" s="364"/>
      <c r="N419" s="387"/>
      <c r="O419" s="315">
        <f t="shared" si="20"/>
        <v>0</v>
      </c>
      <c r="P419" s="70">
        <f t="shared" si="22"/>
        <v>0</v>
      </c>
      <c r="Q419" s="135" t="str">
        <f t="shared" si="21"/>
        <v/>
      </c>
    </row>
    <row r="420" spans="1:17" ht="13.5" thickBot="1" x14ac:dyDescent="0.25">
      <c r="A420" s="518" t="str">
        <f>IF(B420="","",COUNT('Diário 3º PA'!$A$4:$A$4242)+ROW()-3)</f>
        <v/>
      </c>
      <c r="B420" s="510"/>
      <c r="C420" s="359"/>
      <c r="D420" s="362"/>
      <c r="E420" s="362"/>
      <c r="F420" s="372"/>
      <c r="G420" s="362"/>
      <c r="H420" s="362"/>
      <c r="I420" s="410"/>
      <c r="J420" s="364"/>
      <c r="K420" s="364"/>
      <c r="L420" s="364"/>
      <c r="M420" s="364"/>
      <c r="N420" s="387"/>
      <c r="O420" s="315">
        <f t="shared" si="20"/>
        <v>0</v>
      </c>
      <c r="P420" s="70">
        <f t="shared" si="22"/>
        <v>0</v>
      </c>
      <c r="Q420" s="92" t="str">
        <f t="shared" si="21"/>
        <v/>
      </c>
    </row>
    <row r="421" spans="1:17" ht="13.5" thickBot="1" x14ac:dyDescent="0.25">
      <c r="A421" s="518" t="str">
        <f>IF(B421="","",COUNT('Diário 3º PA'!$A$4:$A$4242)+ROW()-3)</f>
        <v/>
      </c>
      <c r="B421" s="510"/>
      <c r="C421" s="359"/>
      <c r="D421" s="362"/>
      <c r="E421" s="362"/>
      <c r="F421" s="372"/>
      <c r="G421" s="362"/>
      <c r="H421" s="362"/>
      <c r="I421" s="410"/>
      <c r="J421" s="364"/>
      <c r="K421" s="364"/>
      <c r="L421" s="364"/>
      <c r="M421" s="364"/>
      <c r="N421" s="387"/>
      <c r="O421" s="315">
        <f t="shared" si="20"/>
        <v>0</v>
      </c>
      <c r="P421" s="70">
        <f t="shared" si="22"/>
        <v>0</v>
      </c>
      <c r="Q421" s="92" t="str">
        <f t="shared" si="21"/>
        <v/>
      </c>
    </row>
    <row r="422" spans="1:17" ht="13.5" thickBot="1" x14ac:dyDescent="0.25">
      <c r="A422" s="518" t="str">
        <f>IF(B422="","",COUNT('Diário 3º PA'!$A$4:$A$4242)+ROW()-3)</f>
        <v/>
      </c>
      <c r="B422" s="510"/>
      <c r="C422" s="359"/>
      <c r="D422" s="362"/>
      <c r="E422" s="362"/>
      <c r="F422" s="372"/>
      <c r="G422" s="362"/>
      <c r="H422" s="362"/>
      <c r="I422" s="410"/>
      <c r="J422" s="364"/>
      <c r="K422" s="364"/>
      <c r="L422" s="364"/>
      <c r="M422" s="364"/>
      <c r="N422" s="387"/>
      <c r="O422" s="315">
        <f t="shared" si="20"/>
        <v>0</v>
      </c>
      <c r="P422" s="70">
        <f t="shared" si="22"/>
        <v>0</v>
      </c>
      <c r="Q422" s="92" t="str">
        <f t="shared" si="21"/>
        <v/>
      </c>
    </row>
    <row r="423" spans="1:17" ht="13.5" thickBot="1" x14ac:dyDescent="0.25">
      <c r="A423" s="518" t="str">
        <f>IF(B423="","",COUNT('Diário 3º PA'!$A$4:$A$4242)+ROW()-3)</f>
        <v/>
      </c>
      <c r="B423" s="510"/>
      <c r="C423" s="359"/>
      <c r="D423" s="362"/>
      <c r="E423" s="362"/>
      <c r="F423" s="372"/>
      <c r="G423" s="362"/>
      <c r="H423" s="362"/>
      <c r="I423" s="410"/>
      <c r="J423" s="364"/>
      <c r="K423" s="364"/>
      <c r="L423" s="364"/>
      <c r="M423" s="364"/>
      <c r="N423" s="387"/>
      <c r="O423" s="315">
        <f t="shared" si="20"/>
        <v>0</v>
      </c>
      <c r="P423" s="70">
        <f t="shared" si="22"/>
        <v>0</v>
      </c>
      <c r="Q423" s="135" t="str">
        <f t="shared" si="21"/>
        <v/>
      </c>
    </row>
    <row r="424" spans="1:17" ht="13.5" thickBot="1" x14ac:dyDescent="0.25">
      <c r="A424" s="518" t="str">
        <f>IF(B424="","",COUNT('Diário 3º PA'!$A$4:$A$4242)+ROW()-3)</f>
        <v/>
      </c>
      <c r="B424" s="510"/>
      <c r="C424" s="359"/>
      <c r="D424" s="362"/>
      <c r="E424" s="362"/>
      <c r="F424" s="372"/>
      <c r="G424" s="362"/>
      <c r="H424" s="362"/>
      <c r="I424" s="410"/>
      <c r="J424" s="364"/>
      <c r="K424" s="364"/>
      <c r="L424" s="364"/>
      <c r="M424" s="364"/>
      <c r="N424" s="387"/>
      <c r="O424" s="315">
        <f t="shared" si="20"/>
        <v>0</v>
      </c>
      <c r="P424" s="70">
        <f t="shared" si="22"/>
        <v>0</v>
      </c>
      <c r="Q424" s="92" t="str">
        <f t="shared" si="21"/>
        <v/>
      </c>
    </row>
    <row r="425" spans="1:17" ht="13.5" thickBot="1" x14ac:dyDescent="0.25">
      <c r="A425" s="518" t="str">
        <f>IF(B425="","",COUNT('Diário 3º PA'!$A$4:$A$4242)+ROW()-3)</f>
        <v/>
      </c>
      <c r="B425" s="510"/>
      <c r="C425" s="359"/>
      <c r="D425" s="362"/>
      <c r="E425" s="362"/>
      <c r="F425" s="372"/>
      <c r="G425" s="362"/>
      <c r="H425" s="362"/>
      <c r="I425" s="410"/>
      <c r="J425" s="364"/>
      <c r="K425" s="364"/>
      <c r="L425" s="364"/>
      <c r="M425" s="364"/>
      <c r="N425" s="387"/>
      <c r="O425" s="315">
        <f t="shared" si="20"/>
        <v>0</v>
      </c>
      <c r="P425" s="70">
        <f t="shared" si="22"/>
        <v>0</v>
      </c>
      <c r="Q425" s="92" t="str">
        <f t="shared" si="21"/>
        <v/>
      </c>
    </row>
    <row r="426" spans="1:17" ht="13.5" thickBot="1" x14ac:dyDescent="0.25">
      <c r="A426" s="518" t="str">
        <f>IF(B426="","",COUNT('Diário 3º PA'!$A$4:$A$4242)+ROW()-3)</f>
        <v/>
      </c>
      <c r="B426" s="510"/>
      <c r="C426" s="359"/>
      <c r="D426" s="362"/>
      <c r="E426" s="362"/>
      <c r="F426" s="372"/>
      <c r="G426" s="362"/>
      <c r="H426" s="362"/>
      <c r="I426" s="410"/>
      <c r="J426" s="364"/>
      <c r="K426" s="364"/>
      <c r="L426" s="364"/>
      <c r="M426" s="364"/>
      <c r="N426" s="387"/>
      <c r="O426" s="315">
        <f t="shared" si="20"/>
        <v>0</v>
      </c>
      <c r="P426" s="70">
        <f t="shared" si="22"/>
        <v>0</v>
      </c>
      <c r="Q426" s="92" t="str">
        <f t="shared" si="21"/>
        <v/>
      </c>
    </row>
    <row r="427" spans="1:17" ht="13.5" thickBot="1" x14ac:dyDescent="0.25">
      <c r="A427" s="518" t="str">
        <f>IF(B427="","",COUNT('Diário 3º PA'!$A$4:$A$4242)+ROW()-3)</f>
        <v/>
      </c>
      <c r="B427" s="510"/>
      <c r="C427" s="359"/>
      <c r="D427" s="362"/>
      <c r="E427" s="362"/>
      <c r="F427" s="372"/>
      <c r="G427" s="362"/>
      <c r="H427" s="362"/>
      <c r="I427" s="410"/>
      <c r="J427" s="364"/>
      <c r="K427" s="364"/>
      <c r="L427" s="364"/>
      <c r="M427" s="364"/>
      <c r="N427" s="387"/>
      <c r="O427" s="315">
        <f t="shared" si="20"/>
        <v>0</v>
      </c>
      <c r="P427" s="70">
        <f t="shared" si="22"/>
        <v>0</v>
      </c>
      <c r="Q427" s="135" t="str">
        <f t="shared" si="21"/>
        <v/>
      </c>
    </row>
    <row r="428" spans="1:17" ht="13.5" thickBot="1" x14ac:dyDescent="0.25">
      <c r="A428" s="518" t="str">
        <f>IF(B428="","",COUNT('Diário 3º PA'!$A$4:$A$4242)+ROW()-3)</f>
        <v/>
      </c>
      <c r="B428" s="510"/>
      <c r="C428" s="359"/>
      <c r="D428" s="362"/>
      <c r="E428" s="362"/>
      <c r="F428" s="372"/>
      <c r="G428" s="362"/>
      <c r="H428" s="362"/>
      <c r="I428" s="410"/>
      <c r="J428" s="364"/>
      <c r="K428" s="364"/>
      <c r="L428" s="364"/>
      <c r="M428" s="364"/>
      <c r="N428" s="387"/>
      <c r="O428" s="315">
        <f t="shared" si="20"/>
        <v>0</v>
      </c>
      <c r="P428" s="70">
        <f t="shared" si="22"/>
        <v>0</v>
      </c>
      <c r="Q428" s="92" t="str">
        <f t="shared" si="21"/>
        <v/>
      </c>
    </row>
    <row r="429" spans="1:17" ht="13.5" thickBot="1" x14ac:dyDescent="0.25">
      <c r="A429" s="518" t="str">
        <f>IF(B429="","",COUNT('Diário 3º PA'!$A$4:$A$4242)+ROW()-3)</f>
        <v/>
      </c>
      <c r="B429" s="510"/>
      <c r="C429" s="359"/>
      <c r="D429" s="362"/>
      <c r="E429" s="362"/>
      <c r="F429" s="372"/>
      <c r="G429" s="362"/>
      <c r="H429" s="362"/>
      <c r="I429" s="410"/>
      <c r="J429" s="364"/>
      <c r="K429" s="364"/>
      <c r="L429" s="364"/>
      <c r="M429" s="364"/>
      <c r="N429" s="387"/>
      <c r="O429" s="315">
        <f t="shared" si="20"/>
        <v>0</v>
      </c>
      <c r="P429" s="70">
        <f t="shared" si="22"/>
        <v>0</v>
      </c>
      <c r="Q429" s="92" t="str">
        <f t="shared" si="21"/>
        <v/>
      </c>
    </row>
    <row r="430" spans="1:17" ht="13.5" thickBot="1" x14ac:dyDescent="0.25">
      <c r="A430" s="518" t="str">
        <f>IF(B430="","",COUNT('Diário 3º PA'!$A$4:$A$4242)+ROW()-3)</f>
        <v/>
      </c>
      <c r="B430" s="510"/>
      <c r="C430" s="359"/>
      <c r="D430" s="362"/>
      <c r="E430" s="362"/>
      <c r="F430" s="372"/>
      <c r="G430" s="362"/>
      <c r="H430" s="362"/>
      <c r="I430" s="410"/>
      <c r="J430" s="364"/>
      <c r="K430" s="364"/>
      <c r="L430" s="364"/>
      <c r="M430" s="364"/>
      <c r="N430" s="387"/>
      <c r="O430" s="315">
        <f t="shared" si="20"/>
        <v>0</v>
      </c>
      <c r="P430" s="70">
        <f t="shared" si="22"/>
        <v>0</v>
      </c>
      <c r="Q430" s="92" t="str">
        <f t="shared" si="21"/>
        <v/>
      </c>
    </row>
    <row r="431" spans="1:17" ht="13.5" thickBot="1" x14ac:dyDescent="0.25">
      <c r="A431" s="518" t="str">
        <f>IF(B431="","",COUNT('Diário 3º PA'!$A$4:$A$4242)+ROW()-3)</f>
        <v/>
      </c>
      <c r="B431" s="510"/>
      <c r="C431" s="359"/>
      <c r="D431" s="362"/>
      <c r="E431" s="362"/>
      <c r="F431" s="372"/>
      <c r="G431" s="362"/>
      <c r="H431" s="362"/>
      <c r="I431" s="410"/>
      <c r="J431" s="364"/>
      <c r="K431" s="364"/>
      <c r="L431" s="364"/>
      <c r="M431" s="364"/>
      <c r="N431" s="387"/>
      <c r="O431" s="315">
        <f t="shared" si="20"/>
        <v>0</v>
      </c>
      <c r="P431" s="70">
        <f t="shared" si="22"/>
        <v>0</v>
      </c>
      <c r="Q431" s="135" t="str">
        <f t="shared" si="21"/>
        <v/>
      </c>
    </row>
    <row r="432" spans="1:17" ht="13.5" thickBot="1" x14ac:dyDescent="0.25">
      <c r="A432" s="518" t="str">
        <f>IF(B432="","",COUNT('Diário 3º PA'!$A$4:$A$4242)+ROW()-3)</f>
        <v/>
      </c>
      <c r="B432" s="510"/>
      <c r="C432" s="359"/>
      <c r="D432" s="362"/>
      <c r="E432" s="362"/>
      <c r="F432" s="372"/>
      <c r="G432" s="362"/>
      <c r="H432" s="362"/>
      <c r="I432" s="410"/>
      <c r="J432" s="364"/>
      <c r="K432" s="364"/>
      <c r="L432" s="364"/>
      <c r="M432" s="364"/>
      <c r="N432" s="387"/>
      <c r="O432" s="315">
        <f t="shared" si="20"/>
        <v>0</v>
      </c>
      <c r="P432" s="70">
        <f t="shared" si="22"/>
        <v>0</v>
      </c>
      <c r="Q432" s="92" t="str">
        <f t="shared" si="21"/>
        <v/>
      </c>
    </row>
    <row r="433" spans="1:17" ht="13.5" thickBot="1" x14ac:dyDescent="0.25">
      <c r="A433" s="518" t="str">
        <f>IF(B433="","",COUNT('Diário 3º PA'!$A$4:$A$4242)+ROW()-3)</f>
        <v/>
      </c>
      <c r="B433" s="510"/>
      <c r="C433" s="359"/>
      <c r="D433" s="362"/>
      <c r="E433" s="362"/>
      <c r="F433" s="372"/>
      <c r="G433" s="362"/>
      <c r="H433" s="362"/>
      <c r="I433" s="410"/>
      <c r="J433" s="364"/>
      <c r="K433" s="364"/>
      <c r="L433" s="364"/>
      <c r="M433" s="364"/>
      <c r="N433" s="387"/>
      <c r="O433" s="315">
        <f t="shared" si="20"/>
        <v>0</v>
      </c>
      <c r="P433" s="70">
        <f t="shared" si="22"/>
        <v>0</v>
      </c>
      <c r="Q433" s="92" t="str">
        <f t="shared" si="21"/>
        <v/>
      </c>
    </row>
    <row r="434" spans="1:17" ht="13.5" thickBot="1" x14ac:dyDescent="0.25">
      <c r="A434" s="518" t="str">
        <f>IF(B434="","",COUNT('Diário 3º PA'!$A$4:$A$4242)+ROW()-3)</f>
        <v/>
      </c>
      <c r="B434" s="510"/>
      <c r="C434" s="359"/>
      <c r="D434" s="362"/>
      <c r="E434" s="362"/>
      <c r="F434" s="372"/>
      <c r="G434" s="362"/>
      <c r="H434" s="362"/>
      <c r="I434" s="410"/>
      <c r="J434" s="364"/>
      <c r="K434" s="364"/>
      <c r="L434" s="364"/>
      <c r="M434" s="364"/>
      <c r="N434" s="387"/>
      <c r="O434" s="315">
        <f t="shared" si="20"/>
        <v>0</v>
      </c>
      <c r="P434" s="70">
        <f t="shared" si="22"/>
        <v>0</v>
      </c>
      <c r="Q434" s="92" t="str">
        <f t="shared" si="21"/>
        <v/>
      </c>
    </row>
    <row r="435" spans="1:17" ht="13.5" thickBot="1" x14ac:dyDescent="0.25">
      <c r="A435" s="518" t="str">
        <f>IF(B435="","",COUNT('Diário 3º PA'!$A$4:$A$4242)+ROW()-3)</f>
        <v/>
      </c>
      <c r="B435" s="510"/>
      <c r="C435" s="359"/>
      <c r="D435" s="362"/>
      <c r="E435" s="362"/>
      <c r="F435" s="372"/>
      <c r="G435" s="362"/>
      <c r="H435" s="362"/>
      <c r="I435" s="410"/>
      <c r="J435" s="364"/>
      <c r="K435" s="364"/>
      <c r="L435" s="364"/>
      <c r="M435" s="364"/>
      <c r="N435" s="387"/>
      <c r="O435" s="315">
        <f t="shared" si="20"/>
        <v>0</v>
      </c>
      <c r="P435" s="70">
        <f t="shared" si="22"/>
        <v>0</v>
      </c>
      <c r="Q435" s="135" t="str">
        <f t="shared" si="21"/>
        <v/>
      </c>
    </row>
    <row r="436" spans="1:17" ht="13.5" thickBot="1" x14ac:dyDescent="0.25">
      <c r="A436" s="518" t="str">
        <f>IF(B436="","",COUNT('Diário 3º PA'!$A$4:$A$4242)+ROW()-3)</f>
        <v/>
      </c>
      <c r="B436" s="510"/>
      <c r="C436" s="359"/>
      <c r="D436" s="362"/>
      <c r="E436" s="362"/>
      <c r="F436" s="372"/>
      <c r="G436" s="362"/>
      <c r="H436" s="362"/>
      <c r="I436" s="410"/>
      <c r="J436" s="364"/>
      <c r="K436" s="364"/>
      <c r="L436" s="364"/>
      <c r="M436" s="364"/>
      <c r="N436" s="387"/>
      <c r="O436" s="315">
        <f t="shared" si="20"/>
        <v>0</v>
      </c>
      <c r="P436" s="70">
        <f t="shared" si="22"/>
        <v>0</v>
      </c>
      <c r="Q436" s="92" t="str">
        <f t="shared" si="21"/>
        <v/>
      </c>
    </row>
    <row r="437" spans="1:17" ht="13.5" thickBot="1" x14ac:dyDescent="0.25">
      <c r="A437" s="518" t="str">
        <f>IF(B437="","",COUNT('Diário 3º PA'!$A$4:$A$4242)+ROW()-3)</f>
        <v/>
      </c>
      <c r="B437" s="510"/>
      <c r="C437" s="359"/>
      <c r="D437" s="362"/>
      <c r="E437" s="362"/>
      <c r="F437" s="372"/>
      <c r="G437" s="362"/>
      <c r="H437" s="362"/>
      <c r="I437" s="410"/>
      <c r="J437" s="364"/>
      <c r="K437" s="364"/>
      <c r="L437" s="364"/>
      <c r="M437" s="364"/>
      <c r="N437" s="387"/>
      <c r="O437" s="315">
        <f t="shared" si="20"/>
        <v>0</v>
      </c>
      <c r="P437" s="70">
        <f t="shared" si="22"/>
        <v>0</v>
      </c>
      <c r="Q437" s="92" t="str">
        <f t="shared" si="21"/>
        <v/>
      </c>
    </row>
    <row r="438" spans="1:17" ht="13.5" thickBot="1" x14ac:dyDescent="0.25">
      <c r="A438" s="518" t="str">
        <f>IF(B438="","",COUNT('Diário 3º PA'!$A$4:$A$4242)+ROW()-3)</f>
        <v/>
      </c>
      <c r="B438" s="510"/>
      <c r="C438" s="359"/>
      <c r="D438" s="362"/>
      <c r="E438" s="362"/>
      <c r="F438" s="372"/>
      <c r="G438" s="362"/>
      <c r="H438" s="362"/>
      <c r="I438" s="410"/>
      <c r="J438" s="364"/>
      <c r="K438" s="364"/>
      <c r="L438" s="364"/>
      <c r="M438" s="364"/>
      <c r="N438" s="387"/>
      <c r="O438" s="315">
        <f t="shared" si="20"/>
        <v>0</v>
      </c>
      <c r="P438" s="70">
        <f t="shared" si="22"/>
        <v>0</v>
      </c>
      <c r="Q438" s="92" t="str">
        <f t="shared" si="21"/>
        <v/>
      </c>
    </row>
    <row r="439" spans="1:17" ht="13.5" thickBot="1" x14ac:dyDescent="0.25">
      <c r="A439" s="518" t="str">
        <f>IF(B439="","",COUNT('Diário 3º PA'!$A$4:$A$4242)+ROW()-3)</f>
        <v/>
      </c>
      <c r="B439" s="510"/>
      <c r="C439" s="359"/>
      <c r="D439" s="362"/>
      <c r="E439" s="362"/>
      <c r="F439" s="372"/>
      <c r="G439" s="362"/>
      <c r="H439" s="362"/>
      <c r="I439" s="410"/>
      <c r="J439" s="364"/>
      <c r="K439" s="364"/>
      <c r="L439" s="364"/>
      <c r="M439" s="364"/>
      <c r="N439" s="387"/>
      <c r="O439" s="315">
        <f t="shared" si="20"/>
        <v>0</v>
      </c>
      <c r="P439" s="70">
        <f t="shared" si="22"/>
        <v>0</v>
      </c>
      <c r="Q439" s="135" t="str">
        <f t="shared" si="21"/>
        <v/>
      </c>
    </row>
    <row r="440" spans="1:17" ht="13.5" thickBot="1" x14ac:dyDescent="0.25">
      <c r="A440" s="518" t="str">
        <f>IF(B440="","",COUNT('Diário 3º PA'!$A$4:$A$4242)+ROW()-3)</f>
        <v/>
      </c>
      <c r="B440" s="510"/>
      <c r="C440" s="359"/>
      <c r="D440" s="362"/>
      <c r="E440" s="362"/>
      <c r="F440" s="372"/>
      <c r="G440" s="362"/>
      <c r="H440" s="362"/>
      <c r="I440" s="410"/>
      <c r="J440" s="364"/>
      <c r="K440" s="364"/>
      <c r="L440" s="364"/>
      <c r="M440" s="364"/>
      <c r="N440" s="387"/>
      <c r="O440" s="315">
        <f t="shared" si="20"/>
        <v>0</v>
      </c>
      <c r="P440" s="70">
        <f t="shared" si="22"/>
        <v>0</v>
      </c>
      <c r="Q440" s="92" t="str">
        <f t="shared" si="21"/>
        <v/>
      </c>
    </row>
    <row r="441" spans="1:17" ht="13.5" thickBot="1" x14ac:dyDescent="0.25">
      <c r="A441" s="518" t="str">
        <f>IF(B441="","",COUNT('Diário 3º PA'!$A$4:$A$4242)+ROW()-3)</f>
        <v/>
      </c>
      <c r="B441" s="510"/>
      <c r="C441" s="359"/>
      <c r="D441" s="362"/>
      <c r="E441" s="362"/>
      <c r="F441" s="372"/>
      <c r="G441" s="362"/>
      <c r="H441" s="362"/>
      <c r="I441" s="410"/>
      <c r="J441" s="364"/>
      <c r="K441" s="364"/>
      <c r="L441" s="364"/>
      <c r="M441" s="364"/>
      <c r="N441" s="387"/>
      <c r="O441" s="315">
        <f t="shared" si="20"/>
        <v>0</v>
      </c>
      <c r="P441" s="70">
        <f t="shared" si="22"/>
        <v>0</v>
      </c>
      <c r="Q441" s="92" t="str">
        <f t="shared" si="21"/>
        <v/>
      </c>
    </row>
    <row r="442" spans="1:17" ht="13.5" thickBot="1" x14ac:dyDescent="0.25">
      <c r="A442" s="518" t="str">
        <f>IF(B442="","",COUNT('Diário 3º PA'!$A$4:$A$4242)+ROW()-3)</f>
        <v/>
      </c>
      <c r="B442" s="510"/>
      <c r="C442" s="359"/>
      <c r="D442" s="362"/>
      <c r="E442" s="362"/>
      <c r="F442" s="372"/>
      <c r="G442" s="362"/>
      <c r="H442" s="362"/>
      <c r="I442" s="410"/>
      <c r="J442" s="364"/>
      <c r="K442" s="364"/>
      <c r="L442" s="364"/>
      <c r="M442" s="364"/>
      <c r="N442" s="387"/>
      <c r="O442" s="315">
        <f t="shared" si="20"/>
        <v>0</v>
      </c>
      <c r="P442" s="70">
        <f t="shared" si="22"/>
        <v>0</v>
      </c>
      <c r="Q442" s="92" t="str">
        <f t="shared" si="21"/>
        <v/>
      </c>
    </row>
    <row r="443" spans="1:17" ht="13.5" thickBot="1" x14ac:dyDescent="0.25">
      <c r="A443" s="518" t="str">
        <f>IF(B443="","",COUNT('Diário 3º PA'!$A$4:$A$4242)+ROW()-3)</f>
        <v/>
      </c>
      <c r="B443" s="510"/>
      <c r="C443" s="359"/>
      <c r="D443" s="362"/>
      <c r="E443" s="362"/>
      <c r="F443" s="372"/>
      <c r="G443" s="362"/>
      <c r="H443" s="362"/>
      <c r="I443" s="410"/>
      <c r="J443" s="364"/>
      <c r="K443" s="364"/>
      <c r="L443" s="364"/>
      <c r="M443" s="364"/>
      <c r="N443" s="387"/>
      <c r="O443" s="315">
        <f t="shared" si="20"/>
        <v>0</v>
      </c>
      <c r="P443" s="70">
        <f t="shared" si="22"/>
        <v>0</v>
      </c>
      <c r="Q443" s="135" t="str">
        <f t="shared" si="21"/>
        <v/>
      </c>
    </row>
    <row r="444" spans="1:17" ht="13.5" thickBot="1" x14ac:dyDescent="0.25">
      <c r="A444" s="518" t="str">
        <f>IF(B444="","",COUNT('Diário 3º PA'!$A$4:$A$4242)+ROW()-3)</f>
        <v/>
      </c>
      <c r="B444" s="510"/>
      <c r="C444" s="359"/>
      <c r="D444" s="362"/>
      <c r="E444" s="362"/>
      <c r="F444" s="372"/>
      <c r="G444" s="362"/>
      <c r="H444" s="362"/>
      <c r="I444" s="410"/>
      <c r="J444" s="364"/>
      <c r="K444" s="364"/>
      <c r="L444" s="364"/>
      <c r="M444" s="364"/>
      <c r="N444" s="387"/>
      <c r="O444" s="315">
        <f t="shared" si="20"/>
        <v>0</v>
      </c>
      <c r="P444" s="70">
        <f t="shared" si="22"/>
        <v>0</v>
      </c>
      <c r="Q444" s="92" t="str">
        <f t="shared" si="21"/>
        <v/>
      </c>
    </row>
    <row r="445" spans="1:17" ht="13.5" thickBot="1" x14ac:dyDescent="0.25">
      <c r="A445" s="518" t="str">
        <f>IF(B445="","",COUNT('Diário 3º PA'!$A$4:$A$4242)+ROW()-3)</f>
        <v/>
      </c>
      <c r="B445" s="510"/>
      <c r="C445" s="359"/>
      <c r="D445" s="362"/>
      <c r="E445" s="362"/>
      <c r="F445" s="372"/>
      <c r="G445" s="362"/>
      <c r="H445" s="362"/>
      <c r="I445" s="410"/>
      <c r="J445" s="364"/>
      <c r="K445" s="364"/>
      <c r="L445" s="364"/>
      <c r="M445" s="364"/>
      <c r="N445" s="387"/>
      <c r="O445" s="315">
        <f t="shared" si="20"/>
        <v>0</v>
      </c>
      <c r="P445" s="70">
        <f t="shared" si="22"/>
        <v>0</v>
      </c>
      <c r="Q445" s="92" t="str">
        <f t="shared" si="21"/>
        <v/>
      </c>
    </row>
    <row r="446" spans="1:17" ht="13.5" thickBot="1" x14ac:dyDescent="0.25">
      <c r="A446" s="518" t="str">
        <f>IF(B446="","",COUNT('Diário 3º PA'!$A$4:$A$4242)+ROW()-3)</f>
        <v/>
      </c>
      <c r="B446" s="510"/>
      <c r="C446" s="359"/>
      <c r="D446" s="362"/>
      <c r="E446" s="362"/>
      <c r="F446" s="372"/>
      <c r="G446" s="362"/>
      <c r="H446" s="362"/>
      <c r="I446" s="410"/>
      <c r="J446" s="364"/>
      <c r="K446" s="364"/>
      <c r="L446" s="364"/>
      <c r="M446" s="364"/>
      <c r="N446" s="387"/>
      <c r="O446" s="315">
        <f t="shared" si="20"/>
        <v>0</v>
      </c>
      <c r="P446" s="70">
        <f t="shared" si="22"/>
        <v>0</v>
      </c>
      <c r="Q446" s="92" t="str">
        <f t="shared" si="21"/>
        <v/>
      </c>
    </row>
    <row r="447" spans="1:17" ht="13.5" thickBot="1" x14ac:dyDescent="0.25">
      <c r="A447" s="518" t="str">
        <f>IF(B447="","",COUNT('Diário 3º PA'!$A$4:$A$4242)+ROW()-3)</f>
        <v/>
      </c>
      <c r="B447" s="510"/>
      <c r="C447" s="359"/>
      <c r="D447" s="362"/>
      <c r="E447" s="362"/>
      <c r="F447" s="372"/>
      <c r="G447" s="362"/>
      <c r="H447" s="362"/>
      <c r="I447" s="410"/>
      <c r="J447" s="364"/>
      <c r="K447" s="364"/>
      <c r="L447" s="364"/>
      <c r="M447" s="364"/>
      <c r="N447" s="387"/>
      <c r="O447" s="315">
        <f t="shared" si="20"/>
        <v>0</v>
      </c>
      <c r="P447" s="70">
        <f t="shared" si="22"/>
        <v>0</v>
      </c>
      <c r="Q447" s="135" t="str">
        <f t="shared" si="21"/>
        <v/>
      </c>
    </row>
    <row r="448" spans="1:17" ht="13.5" thickBot="1" x14ac:dyDescent="0.25">
      <c r="A448" s="518" t="str">
        <f>IF(B448="","",COUNT('Diário 3º PA'!$A$4:$A$4242)+ROW()-3)</f>
        <v/>
      </c>
      <c r="B448" s="510"/>
      <c r="C448" s="359"/>
      <c r="D448" s="362"/>
      <c r="E448" s="362"/>
      <c r="F448" s="372"/>
      <c r="G448" s="362"/>
      <c r="H448" s="362"/>
      <c r="I448" s="410"/>
      <c r="J448" s="364"/>
      <c r="K448" s="364"/>
      <c r="L448" s="364"/>
      <c r="M448" s="364"/>
      <c r="N448" s="387"/>
      <c r="O448" s="315">
        <f t="shared" si="20"/>
        <v>0</v>
      </c>
      <c r="P448" s="70">
        <f t="shared" si="22"/>
        <v>0</v>
      </c>
      <c r="Q448" s="92" t="str">
        <f t="shared" si="21"/>
        <v/>
      </c>
    </row>
    <row r="449" spans="1:17" ht="13.5" thickBot="1" x14ac:dyDescent="0.25">
      <c r="A449" s="518" t="str">
        <f>IF(B449="","",COUNT('Diário 3º PA'!$A$4:$A$4242)+ROW()-3)</f>
        <v/>
      </c>
      <c r="B449" s="510"/>
      <c r="C449" s="359"/>
      <c r="D449" s="362"/>
      <c r="E449" s="362"/>
      <c r="F449" s="372"/>
      <c r="G449" s="362"/>
      <c r="H449" s="362"/>
      <c r="I449" s="410"/>
      <c r="J449" s="364"/>
      <c r="K449" s="364"/>
      <c r="L449" s="364"/>
      <c r="M449" s="364"/>
      <c r="N449" s="387"/>
      <c r="O449" s="315">
        <f t="shared" si="20"/>
        <v>0</v>
      </c>
      <c r="P449" s="70">
        <f t="shared" si="22"/>
        <v>0</v>
      </c>
      <c r="Q449" s="92" t="str">
        <f t="shared" si="21"/>
        <v/>
      </c>
    </row>
    <row r="450" spans="1:17" ht="13.5" thickBot="1" x14ac:dyDescent="0.25">
      <c r="A450" s="518" t="str">
        <f>IF(B450="","",COUNT('Diário 3º PA'!$A$4:$A$4242)+ROW()-3)</f>
        <v/>
      </c>
      <c r="B450" s="510"/>
      <c r="C450" s="359"/>
      <c r="D450" s="362"/>
      <c r="E450" s="362"/>
      <c r="F450" s="372"/>
      <c r="G450" s="362"/>
      <c r="H450" s="362"/>
      <c r="I450" s="410"/>
      <c r="J450" s="364"/>
      <c r="K450" s="364"/>
      <c r="L450" s="364"/>
      <c r="M450" s="364"/>
      <c r="N450" s="387"/>
      <c r="O450" s="315">
        <f t="shared" si="20"/>
        <v>0</v>
      </c>
      <c r="P450" s="70">
        <f t="shared" si="22"/>
        <v>0</v>
      </c>
      <c r="Q450" s="92" t="str">
        <f t="shared" si="21"/>
        <v/>
      </c>
    </row>
    <row r="451" spans="1:17" ht="13.5" thickBot="1" x14ac:dyDescent="0.25">
      <c r="A451" s="518" t="str">
        <f>IF(B451="","",COUNT('Diário 3º PA'!$A$4:$A$4242)+ROW()-3)</f>
        <v/>
      </c>
      <c r="B451" s="510"/>
      <c r="C451" s="359"/>
      <c r="D451" s="362"/>
      <c r="E451" s="362"/>
      <c r="F451" s="372"/>
      <c r="G451" s="362"/>
      <c r="H451" s="362"/>
      <c r="I451" s="410"/>
      <c r="J451" s="364"/>
      <c r="K451" s="364"/>
      <c r="L451" s="364"/>
      <c r="M451" s="364"/>
      <c r="N451" s="387"/>
      <c r="O451" s="315">
        <f t="shared" si="20"/>
        <v>0</v>
      </c>
      <c r="P451" s="70">
        <f t="shared" si="22"/>
        <v>0</v>
      </c>
      <c r="Q451" s="135" t="str">
        <f t="shared" si="21"/>
        <v/>
      </c>
    </row>
    <row r="452" spans="1:17" ht="13.5" thickBot="1" x14ac:dyDescent="0.25">
      <c r="A452" s="518" t="str">
        <f>IF(B452="","",COUNT('Diário 3º PA'!$A$4:$A$4242)+ROW()-3)</f>
        <v/>
      </c>
      <c r="B452" s="510"/>
      <c r="C452" s="359"/>
      <c r="D452" s="362"/>
      <c r="E452" s="362"/>
      <c r="F452" s="372"/>
      <c r="G452" s="362"/>
      <c r="H452" s="362"/>
      <c r="I452" s="410"/>
      <c r="J452" s="364"/>
      <c r="K452" s="364"/>
      <c r="L452" s="364"/>
      <c r="M452" s="364"/>
      <c r="N452" s="387"/>
      <c r="O452" s="315">
        <f t="shared" si="20"/>
        <v>0</v>
      </c>
      <c r="P452" s="70">
        <f t="shared" si="22"/>
        <v>0</v>
      </c>
      <c r="Q452" s="92" t="str">
        <f t="shared" si="21"/>
        <v/>
      </c>
    </row>
    <row r="453" spans="1:17" ht="13.5" thickBot="1" x14ac:dyDescent="0.25">
      <c r="A453" s="518" t="str">
        <f>IF(B453="","",COUNT('Diário 3º PA'!$A$4:$A$4242)+ROW()-3)</f>
        <v/>
      </c>
      <c r="B453" s="510"/>
      <c r="C453" s="359"/>
      <c r="D453" s="362"/>
      <c r="E453" s="362"/>
      <c r="F453" s="372"/>
      <c r="G453" s="362"/>
      <c r="H453" s="362"/>
      <c r="I453" s="410"/>
      <c r="J453" s="364"/>
      <c r="K453" s="364"/>
      <c r="L453" s="364"/>
      <c r="M453" s="364"/>
      <c r="N453" s="387"/>
      <c r="O453" s="315">
        <f t="shared" ref="O453:O454" si="23">IF(B453=0,0,IF(YEAR(B453)=$P$1,MONTH(B453)-$O$1+1,(YEAR(B453)-$P$1)*12-$O$1+1+MONTH(B453)))</f>
        <v>0</v>
      </c>
      <c r="P453" s="70">
        <f t="shared" si="22"/>
        <v>0</v>
      </c>
      <c r="Q453" s="92" t="str">
        <f t="shared" si="21"/>
        <v/>
      </c>
    </row>
    <row r="454" spans="1:17" ht="13.5" thickBot="1" x14ac:dyDescent="0.25">
      <c r="A454" s="518" t="str">
        <f>IF(B454="","",COUNT('Diário 3º PA'!$A$4:$A$4242)+ROW()-3)</f>
        <v/>
      </c>
      <c r="B454" s="510"/>
      <c r="C454" s="359"/>
      <c r="D454" s="362"/>
      <c r="E454" s="362"/>
      <c r="F454" s="372"/>
      <c r="G454" s="362"/>
      <c r="H454" s="362"/>
      <c r="I454" s="410"/>
      <c r="J454" s="364"/>
      <c r="K454" s="364"/>
      <c r="L454" s="364"/>
      <c r="M454" s="364"/>
      <c r="N454" s="387"/>
      <c r="O454" s="315">
        <f t="shared" si="23"/>
        <v>0</v>
      </c>
      <c r="P454" s="70">
        <f t="shared" si="22"/>
        <v>0</v>
      </c>
      <c r="Q454" s="92" t="str">
        <f t="shared" si="21"/>
        <v/>
      </c>
    </row>
    <row r="455" spans="1:17" x14ac:dyDescent="0.2">
      <c r="A455" s="518" t="str">
        <f>IF(B455="","",COUNT('Diário 3º PA'!$A$4:$A$4242)+ROW()-3)</f>
        <v/>
      </c>
      <c r="B455" s="510"/>
      <c r="C455" s="359"/>
      <c r="D455" s="362"/>
      <c r="E455" s="362"/>
      <c r="F455" s="372"/>
      <c r="G455" s="362"/>
      <c r="H455" s="362"/>
      <c r="I455" s="410"/>
      <c r="J455" s="364"/>
      <c r="K455" s="364"/>
      <c r="L455" s="364"/>
      <c r="M455" s="364"/>
      <c r="N455" s="387"/>
      <c r="O455" s="315">
        <f t="shared" ref="O455:O471" si="24">IF(B455=0,0,IF(YEAR(B455)=$P$1,MONTH(B455)-$O$1+1,(YEAR(B455)-$P$1)*12-$O$1+1+MONTH(B455)))</f>
        <v>0</v>
      </c>
      <c r="P455" s="70">
        <f t="shared" si="22"/>
        <v>0</v>
      </c>
      <c r="Q455" s="135" t="str">
        <f t="shared" si="21"/>
        <v/>
      </c>
    </row>
    <row r="456" spans="1:17" x14ac:dyDescent="0.2">
      <c r="A456" s="518" t="str">
        <f>IF(B456="","",COUNT('Diário 3º PA'!$A$4:$A$4242)+ROW()-3)</f>
        <v/>
      </c>
      <c r="B456" s="510"/>
      <c r="C456" s="359"/>
      <c r="D456" s="362"/>
      <c r="E456" s="362"/>
      <c r="F456" s="372"/>
      <c r="G456" s="362"/>
      <c r="H456" s="362"/>
      <c r="I456" s="410"/>
      <c r="J456" s="364"/>
      <c r="K456" s="364"/>
      <c r="L456" s="364"/>
      <c r="M456" s="364"/>
      <c r="N456" s="387"/>
      <c r="O456" s="314">
        <f t="shared" si="24"/>
        <v>0</v>
      </c>
      <c r="P456" s="70">
        <f t="shared" si="22"/>
        <v>0</v>
      </c>
      <c r="Q456" s="92" t="str">
        <f t="shared" si="21"/>
        <v/>
      </c>
    </row>
    <row r="457" spans="1:17" x14ac:dyDescent="0.2">
      <c r="A457" s="518" t="str">
        <f>IF(B457="","",COUNT('Diário 3º PA'!$A$4:$A$4242)+ROW()-3)</f>
        <v/>
      </c>
      <c r="B457" s="510"/>
      <c r="C457" s="359"/>
      <c r="D457" s="362"/>
      <c r="E457" s="362"/>
      <c r="F457" s="372"/>
      <c r="G457" s="362"/>
      <c r="H457" s="362"/>
      <c r="I457" s="410"/>
      <c r="J457" s="364"/>
      <c r="K457" s="364"/>
      <c r="L457" s="364"/>
      <c r="M457" s="364"/>
      <c r="N457" s="387"/>
      <c r="O457" s="314">
        <f t="shared" si="24"/>
        <v>0</v>
      </c>
      <c r="P457" s="70">
        <f t="shared" si="22"/>
        <v>0</v>
      </c>
      <c r="Q457" s="92" t="str">
        <f t="shared" si="21"/>
        <v/>
      </c>
    </row>
    <row r="458" spans="1:17" ht="13.5" thickBot="1" x14ac:dyDescent="0.25">
      <c r="A458" s="518" t="str">
        <f>IF(B458="","",COUNT('Diário 3º PA'!$A$4:$A$4242)+ROW()-3)</f>
        <v/>
      </c>
      <c r="B458" s="510"/>
      <c r="C458" s="359"/>
      <c r="D458" s="362"/>
      <c r="E458" s="362"/>
      <c r="F458" s="372"/>
      <c r="G458" s="362"/>
      <c r="H458" s="362"/>
      <c r="I458" s="410"/>
      <c r="J458" s="364"/>
      <c r="K458" s="364"/>
      <c r="L458" s="364"/>
      <c r="M458" s="364"/>
      <c r="N458" s="387"/>
      <c r="O458" s="314">
        <f t="shared" si="24"/>
        <v>0</v>
      </c>
      <c r="P458" s="70">
        <f t="shared" si="22"/>
        <v>0</v>
      </c>
      <c r="Q458" s="92" t="str">
        <f t="shared" si="21"/>
        <v/>
      </c>
    </row>
    <row r="459" spans="1:17" x14ac:dyDescent="0.2">
      <c r="A459" s="518" t="str">
        <f>IF(B459="","",COUNT('Diário 3º PA'!$A$4:$A$4242)+ROW()-3)</f>
        <v/>
      </c>
      <c r="B459" s="510"/>
      <c r="C459" s="359"/>
      <c r="D459" s="362"/>
      <c r="E459" s="362"/>
      <c r="F459" s="372"/>
      <c r="G459" s="362"/>
      <c r="H459" s="362"/>
      <c r="I459" s="410"/>
      <c r="J459" s="364"/>
      <c r="K459" s="364"/>
      <c r="L459" s="364"/>
      <c r="M459" s="364"/>
      <c r="N459" s="387"/>
      <c r="O459" s="315">
        <f t="shared" si="24"/>
        <v>0</v>
      </c>
      <c r="P459" s="70">
        <f t="shared" si="22"/>
        <v>0</v>
      </c>
      <c r="Q459" s="135" t="str">
        <f t="shared" si="21"/>
        <v/>
      </c>
    </row>
    <row r="460" spans="1:17" x14ac:dyDescent="0.2">
      <c r="A460" s="518" t="str">
        <f>IF(B460="","",COUNT('Diário 3º PA'!$A$4:$A$4242)+ROW()-3)</f>
        <v/>
      </c>
      <c r="B460" s="510"/>
      <c r="C460" s="359"/>
      <c r="D460" s="362"/>
      <c r="E460" s="362"/>
      <c r="F460" s="372"/>
      <c r="G460" s="362"/>
      <c r="H460" s="362"/>
      <c r="I460" s="410"/>
      <c r="J460" s="364"/>
      <c r="K460" s="364"/>
      <c r="L460" s="364"/>
      <c r="M460" s="364"/>
      <c r="N460" s="387"/>
      <c r="O460" s="314">
        <f t="shared" si="24"/>
        <v>0</v>
      </c>
      <c r="P460" s="70">
        <f t="shared" si="22"/>
        <v>0</v>
      </c>
      <c r="Q460" s="92" t="str">
        <f t="shared" si="21"/>
        <v/>
      </c>
    </row>
    <row r="461" spans="1:17" x14ac:dyDescent="0.2">
      <c r="A461" s="518" t="str">
        <f>IF(B461="","",COUNT('Diário 3º PA'!$A$4:$A$4242)+ROW()-3)</f>
        <v/>
      </c>
      <c r="B461" s="510"/>
      <c r="C461" s="359"/>
      <c r="D461" s="362"/>
      <c r="E461" s="362"/>
      <c r="F461" s="372"/>
      <c r="G461" s="362"/>
      <c r="H461" s="362"/>
      <c r="I461" s="410"/>
      <c r="J461" s="364"/>
      <c r="K461" s="364"/>
      <c r="L461" s="364"/>
      <c r="M461" s="364"/>
      <c r="N461" s="387"/>
      <c r="O461" s="314">
        <f t="shared" si="24"/>
        <v>0</v>
      </c>
      <c r="P461" s="70">
        <f t="shared" si="22"/>
        <v>0</v>
      </c>
      <c r="Q461" s="92" t="str">
        <f t="shared" si="21"/>
        <v/>
      </c>
    </row>
    <row r="462" spans="1:17" ht="13.5" thickBot="1" x14ac:dyDescent="0.25">
      <c r="A462" s="518" t="str">
        <f>IF(B462="","",COUNT('Diário 3º PA'!$A$4:$A$4242)+ROW()-3)</f>
        <v/>
      </c>
      <c r="B462" s="510"/>
      <c r="C462" s="359"/>
      <c r="D462" s="362"/>
      <c r="E462" s="362"/>
      <c r="F462" s="372"/>
      <c r="G462" s="362"/>
      <c r="H462" s="362"/>
      <c r="I462" s="410"/>
      <c r="J462" s="364"/>
      <c r="K462" s="364"/>
      <c r="L462" s="364"/>
      <c r="M462" s="364"/>
      <c r="N462" s="387"/>
      <c r="O462" s="314">
        <f t="shared" si="24"/>
        <v>0</v>
      </c>
      <c r="P462" s="70">
        <f t="shared" si="22"/>
        <v>0</v>
      </c>
      <c r="Q462" s="92" t="str">
        <f t="shared" si="21"/>
        <v/>
      </c>
    </row>
    <row r="463" spans="1:17" x14ac:dyDescent="0.2">
      <c r="A463" s="518" t="str">
        <f>IF(B463="","",COUNT('Diário 3º PA'!$A$4:$A$4242)+ROW()-3)</f>
        <v/>
      </c>
      <c r="B463" s="510"/>
      <c r="C463" s="359"/>
      <c r="D463" s="362"/>
      <c r="E463" s="362"/>
      <c r="F463" s="372"/>
      <c r="G463" s="362"/>
      <c r="H463" s="362"/>
      <c r="I463" s="410"/>
      <c r="J463" s="364"/>
      <c r="K463" s="364"/>
      <c r="L463" s="364"/>
      <c r="M463" s="364"/>
      <c r="N463" s="387"/>
      <c r="O463" s="315">
        <f t="shared" si="24"/>
        <v>0</v>
      </c>
      <c r="P463" s="70">
        <f t="shared" si="22"/>
        <v>0</v>
      </c>
      <c r="Q463" s="135" t="str">
        <f t="shared" si="21"/>
        <v/>
      </c>
    </row>
    <row r="464" spans="1:17" x14ac:dyDescent="0.2">
      <c r="A464" s="518" t="str">
        <f>IF(B464="","",COUNT('Diário 3º PA'!$A$4:$A$4242)+ROW()-3)</f>
        <v/>
      </c>
      <c r="B464" s="510"/>
      <c r="C464" s="359"/>
      <c r="D464" s="362"/>
      <c r="E464" s="362"/>
      <c r="F464" s="372"/>
      <c r="G464" s="362"/>
      <c r="H464" s="362"/>
      <c r="I464" s="410"/>
      <c r="J464" s="364"/>
      <c r="K464" s="364"/>
      <c r="L464" s="364"/>
      <c r="M464" s="364"/>
      <c r="N464" s="387"/>
      <c r="O464" s="314">
        <f t="shared" si="24"/>
        <v>0</v>
      </c>
      <c r="P464" s="70">
        <f t="shared" si="22"/>
        <v>0</v>
      </c>
      <c r="Q464" s="92" t="str">
        <f t="shared" si="21"/>
        <v/>
      </c>
    </row>
    <row r="465" spans="1:17" x14ac:dyDescent="0.2">
      <c r="A465" s="518" t="str">
        <f>IF(B465="","",COUNT('Diário 3º PA'!$A$4:$A$4242)+ROW()-3)</f>
        <v/>
      </c>
      <c r="B465" s="510"/>
      <c r="C465" s="359"/>
      <c r="D465" s="362"/>
      <c r="E465" s="362"/>
      <c r="F465" s="372"/>
      <c r="G465" s="362"/>
      <c r="H465" s="362"/>
      <c r="I465" s="410"/>
      <c r="J465" s="364"/>
      <c r="K465" s="364"/>
      <c r="L465" s="364"/>
      <c r="M465" s="364"/>
      <c r="N465" s="387"/>
      <c r="O465" s="314">
        <f t="shared" si="24"/>
        <v>0</v>
      </c>
      <c r="P465" s="70">
        <f t="shared" si="22"/>
        <v>0</v>
      </c>
      <c r="Q465" s="92" t="str">
        <f t="shared" si="21"/>
        <v/>
      </c>
    </row>
    <row r="466" spans="1:17" ht="13.5" thickBot="1" x14ac:dyDescent="0.25">
      <c r="A466" s="518" t="str">
        <f>IF(B466="","",COUNT('Diário 3º PA'!$A$4:$A$4242)+ROW()-3)</f>
        <v/>
      </c>
      <c r="B466" s="510"/>
      <c r="C466" s="359"/>
      <c r="D466" s="362"/>
      <c r="E466" s="362"/>
      <c r="F466" s="372"/>
      <c r="G466" s="362"/>
      <c r="H466" s="362"/>
      <c r="I466" s="410"/>
      <c r="J466" s="364"/>
      <c r="K466" s="364"/>
      <c r="L466" s="364"/>
      <c r="M466" s="364"/>
      <c r="N466" s="387"/>
      <c r="O466" s="314">
        <f t="shared" si="24"/>
        <v>0</v>
      </c>
      <c r="P466" s="70">
        <f t="shared" si="22"/>
        <v>0</v>
      </c>
      <c r="Q466" s="92" t="str">
        <f t="shared" si="21"/>
        <v/>
      </c>
    </row>
    <row r="467" spans="1:17" x14ac:dyDescent="0.2">
      <c r="A467" s="518" t="str">
        <f>IF(B467="","",COUNT('Diário 3º PA'!$A$4:$A$4242)+ROW()-3)</f>
        <v/>
      </c>
      <c r="B467" s="510"/>
      <c r="C467" s="359"/>
      <c r="D467" s="362"/>
      <c r="E467" s="362"/>
      <c r="F467" s="372"/>
      <c r="G467" s="362"/>
      <c r="H467" s="362"/>
      <c r="I467" s="410"/>
      <c r="J467" s="364"/>
      <c r="K467" s="364"/>
      <c r="L467" s="364"/>
      <c r="M467" s="364"/>
      <c r="N467" s="387"/>
      <c r="O467" s="315">
        <f t="shared" si="24"/>
        <v>0</v>
      </c>
      <c r="P467" s="70">
        <f t="shared" si="22"/>
        <v>0</v>
      </c>
      <c r="Q467" s="135" t="str">
        <f t="shared" si="21"/>
        <v/>
      </c>
    </row>
    <row r="468" spans="1:17" x14ac:dyDescent="0.2">
      <c r="A468" s="518" t="str">
        <f>IF(B468="","",COUNT('Diário 3º PA'!$A$4:$A$4242)+ROW()-3)</f>
        <v/>
      </c>
      <c r="B468" s="510"/>
      <c r="C468" s="359"/>
      <c r="D468" s="362"/>
      <c r="E468" s="362"/>
      <c r="F468" s="372"/>
      <c r="G468" s="362"/>
      <c r="H468" s="362"/>
      <c r="I468" s="410"/>
      <c r="J468" s="364"/>
      <c r="K468" s="364"/>
      <c r="L468" s="364"/>
      <c r="M468" s="364"/>
      <c r="N468" s="387"/>
      <c r="O468" s="314">
        <f t="shared" si="24"/>
        <v>0</v>
      </c>
      <c r="P468" s="70">
        <f t="shared" si="22"/>
        <v>0</v>
      </c>
      <c r="Q468" s="92" t="str">
        <f t="shared" si="21"/>
        <v/>
      </c>
    </row>
    <row r="469" spans="1:17" x14ac:dyDescent="0.2">
      <c r="A469" s="518" t="str">
        <f>IF(B469="","",COUNT('Diário 3º PA'!$A$4:$A$4242)+ROW()-3)</f>
        <v/>
      </c>
      <c r="B469" s="510"/>
      <c r="C469" s="359"/>
      <c r="D469" s="362"/>
      <c r="E469" s="362"/>
      <c r="F469" s="372"/>
      <c r="G469" s="362"/>
      <c r="H469" s="362"/>
      <c r="I469" s="410"/>
      <c r="J469" s="364"/>
      <c r="K469" s="364"/>
      <c r="L469" s="364"/>
      <c r="M469" s="364"/>
      <c r="N469" s="387"/>
      <c r="O469" s="314">
        <f t="shared" si="24"/>
        <v>0</v>
      </c>
      <c r="P469" s="70">
        <f t="shared" si="22"/>
        <v>0</v>
      </c>
      <c r="Q469" s="92" t="str">
        <f t="shared" si="21"/>
        <v/>
      </c>
    </row>
    <row r="470" spans="1:17" ht="13.5" thickBot="1" x14ac:dyDescent="0.25">
      <c r="A470" s="518" t="str">
        <f>IF(B470="","",COUNT('Diário 3º PA'!$A$4:$A$4242)+ROW()-3)</f>
        <v/>
      </c>
      <c r="B470" s="510"/>
      <c r="C470" s="359"/>
      <c r="D470" s="362"/>
      <c r="E470" s="362"/>
      <c r="F470" s="372"/>
      <c r="G470" s="362"/>
      <c r="H470" s="362"/>
      <c r="I470" s="410"/>
      <c r="J470" s="364"/>
      <c r="K470" s="364"/>
      <c r="L470" s="364"/>
      <c r="M470" s="364"/>
      <c r="N470" s="387"/>
      <c r="O470" s="314">
        <f t="shared" si="24"/>
        <v>0</v>
      </c>
      <c r="P470" s="70">
        <f t="shared" si="22"/>
        <v>0</v>
      </c>
      <c r="Q470" s="92" t="str">
        <f t="shared" si="21"/>
        <v/>
      </c>
    </row>
    <row r="471" spans="1:17" x14ac:dyDescent="0.2">
      <c r="A471" s="518" t="str">
        <f>IF(B471="","",COUNT('Diário 3º PA'!$A$4:$A$4242)+ROW()-3)</f>
        <v/>
      </c>
      <c r="B471" s="510"/>
      <c r="C471" s="359"/>
      <c r="D471" s="362"/>
      <c r="E471" s="362"/>
      <c r="F471" s="372"/>
      <c r="G471" s="362"/>
      <c r="H471" s="362"/>
      <c r="I471" s="410"/>
      <c r="J471" s="364"/>
      <c r="K471" s="364"/>
      <c r="L471" s="364"/>
      <c r="M471" s="364"/>
      <c r="N471" s="387"/>
      <c r="O471" s="315">
        <f t="shared" si="24"/>
        <v>0</v>
      </c>
      <c r="P471" s="70">
        <f t="shared" si="22"/>
        <v>0</v>
      </c>
      <c r="Q471" s="135" t="str">
        <f t="shared" ref="Q471:Q534" si="25">SUBSTITUTE(D471," ","_")</f>
        <v/>
      </c>
    </row>
    <row r="472" spans="1:17" x14ac:dyDescent="0.2">
      <c r="A472" s="518" t="str">
        <f>IF(B472="","",COUNT('Diário 3º PA'!$A$4:$A$4242)+ROW()-3)</f>
        <v/>
      </c>
      <c r="B472" s="510"/>
      <c r="C472" s="359"/>
      <c r="D472" s="362"/>
      <c r="E472" s="362"/>
      <c r="F472" s="372"/>
      <c r="G472" s="362"/>
      <c r="H472" s="362"/>
      <c r="I472" s="410"/>
      <c r="J472" s="364"/>
      <c r="K472" s="364"/>
      <c r="L472" s="364"/>
      <c r="M472" s="364"/>
      <c r="N472" s="387"/>
      <c r="O472" s="314">
        <f t="shared" ref="O472:O535" si="26">IF(B472=0,0,IF(YEAR(B472)=$P$1,MONTH(B472)-$O$1+1,(YEAR(B472)-$P$1)*12-$O$1+1+MONTH(B472)))</f>
        <v>0</v>
      </c>
      <c r="P472" s="70">
        <f t="shared" ref="P472:P535" si="27">IF(C472=0,0,IF(YEAR(C472)=$P$1,MONTH(C472)-$O$1+1,(YEAR(C472)-$P$1)*12-$O$1+1+MONTH(C472)))</f>
        <v>0</v>
      </c>
      <c r="Q472" s="92" t="str">
        <f t="shared" si="25"/>
        <v/>
      </c>
    </row>
    <row r="473" spans="1:17" x14ac:dyDescent="0.2">
      <c r="A473" s="518" t="str">
        <f>IF(B473="","",COUNT('Diário 3º PA'!$A$4:$A$4242)+ROW()-3)</f>
        <v/>
      </c>
      <c r="B473" s="510"/>
      <c r="C473" s="359"/>
      <c r="D473" s="362"/>
      <c r="E473" s="362"/>
      <c r="F473" s="372"/>
      <c r="G473" s="362"/>
      <c r="H473" s="362"/>
      <c r="I473" s="410"/>
      <c r="J473" s="364"/>
      <c r="K473" s="364"/>
      <c r="L473" s="364"/>
      <c r="M473" s="364"/>
      <c r="N473" s="387"/>
      <c r="O473" s="314">
        <f t="shared" si="26"/>
        <v>0</v>
      </c>
      <c r="P473" s="70">
        <f t="shared" si="27"/>
        <v>0</v>
      </c>
      <c r="Q473" s="92" t="str">
        <f t="shared" si="25"/>
        <v/>
      </c>
    </row>
    <row r="474" spans="1:17" ht="13.5" thickBot="1" x14ac:dyDescent="0.25">
      <c r="A474" s="518" t="str">
        <f>IF(B474="","",COUNT('Diário 3º PA'!$A$4:$A$4242)+ROW()-3)</f>
        <v/>
      </c>
      <c r="B474" s="510"/>
      <c r="C474" s="359"/>
      <c r="D474" s="362"/>
      <c r="E474" s="362"/>
      <c r="F474" s="372"/>
      <c r="G474" s="362"/>
      <c r="H474" s="362"/>
      <c r="I474" s="410"/>
      <c r="J474" s="364"/>
      <c r="K474" s="364"/>
      <c r="L474" s="364"/>
      <c r="M474" s="364"/>
      <c r="N474" s="387"/>
      <c r="O474" s="314">
        <f t="shared" si="26"/>
        <v>0</v>
      </c>
      <c r="P474" s="70">
        <f t="shared" si="27"/>
        <v>0</v>
      </c>
      <c r="Q474" s="92" t="str">
        <f t="shared" si="25"/>
        <v/>
      </c>
    </row>
    <row r="475" spans="1:17" x14ac:dyDescent="0.2">
      <c r="A475" s="518" t="str">
        <f>IF(B475="","",COUNT('Diário 3º PA'!$A$4:$A$4242)+ROW()-3)</f>
        <v/>
      </c>
      <c r="B475" s="510"/>
      <c r="C475" s="359"/>
      <c r="D475" s="362"/>
      <c r="E475" s="362"/>
      <c r="F475" s="372"/>
      <c r="G475" s="362"/>
      <c r="H475" s="362"/>
      <c r="I475" s="410"/>
      <c r="J475" s="364"/>
      <c r="K475" s="364"/>
      <c r="L475" s="364"/>
      <c r="M475" s="364"/>
      <c r="N475" s="387"/>
      <c r="O475" s="315">
        <f t="shared" si="26"/>
        <v>0</v>
      </c>
      <c r="P475" s="70">
        <f t="shared" si="27"/>
        <v>0</v>
      </c>
      <c r="Q475" s="135" t="str">
        <f t="shared" si="25"/>
        <v/>
      </c>
    </row>
    <row r="476" spans="1:17" x14ac:dyDescent="0.2">
      <c r="A476" s="518" t="str">
        <f>IF(B476="","",COUNT('Diário 3º PA'!$A$4:$A$4242)+ROW()-3)</f>
        <v/>
      </c>
      <c r="B476" s="510"/>
      <c r="C476" s="359"/>
      <c r="D476" s="362"/>
      <c r="E476" s="362"/>
      <c r="F476" s="372"/>
      <c r="G476" s="362"/>
      <c r="H476" s="362"/>
      <c r="I476" s="410"/>
      <c r="J476" s="364"/>
      <c r="K476" s="364"/>
      <c r="L476" s="364"/>
      <c r="M476" s="364"/>
      <c r="N476" s="387"/>
      <c r="O476" s="314">
        <f t="shared" si="26"/>
        <v>0</v>
      </c>
      <c r="P476" s="70">
        <f t="shared" si="27"/>
        <v>0</v>
      </c>
      <c r="Q476" s="92" t="str">
        <f t="shared" si="25"/>
        <v/>
      </c>
    </row>
    <row r="477" spans="1:17" x14ac:dyDescent="0.2">
      <c r="A477" s="518" t="str">
        <f>IF(B477="","",COUNT('Diário 3º PA'!$A$4:$A$4242)+ROW()-3)</f>
        <v/>
      </c>
      <c r="B477" s="510"/>
      <c r="C477" s="359"/>
      <c r="D477" s="362"/>
      <c r="E477" s="362"/>
      <c r="F477" s="372"/>
      <c r="G477" s="362"/>
      <c r="H477" s="362"/>
      <c r="I477" s="410"/>
      <c r="J477" s="364"/>
      <c r="K477" s="364"/>
      <c r="L477" s="364"/>
      <c r="M477" s="364"/>
      <c r="N477" s="387"/>
      <c r="O477" s="314">
        <f t="shared" si="26"/>
        <v>0</v>
      </c>
      <c r="P477" s="70">
        <f t="shared" si="27"/>
        <v>0</v>
      </c>
      <c r="Q477" s="92" t="str">
        <f t="shared" si="25"/>
        <v/>
      </c>
    </row>
    <row r="478" spans="1:17" ht="13.5" thickBot="1" x14ac:dyDescent="0.25">
      <c r="A478" s="518" t="str">
        <f>IF(B478="","",COUNT('Diário 3º PA'!$A$4:$A$4242)+ROW()-3)</f>
        <v/>
      </c>
      <c r="B478" s="510"/>
      <c r="C478" s="359"/>
      <c r="D478" s="362"/>
      <c r="E478" s="362"/>
      <c r="F478" s="372"/>
      <c r="G478" s="362"/>
      <c r="H478" s="362"/>
      <c r="I478" s="410"/>
      <c r="J478" s="364"/>
      <c r="K478" s="364"/>
      <c r="L478" s="364"/>
      <c r="M478" s="364"/>
      <c r="N478" s="387"/>
      <c r="O478" s="314">
        <f t="shared" si="26"/>
        <v>0</v>
      </c>
      <c r="P478" s="70">
        <f t="shared" si="27"/>
        <v>0</v>
      </c>
      <c r="Q478" s="92" t="str">
        <f t="shared" si="25"/>
        <v/>
      </c>
    </row>
    <row r="479" spans="1:17" x14ac:dyDescent="0.2">
      <c r="A479" s="518" t="str">
        <f>IF(B479="","",COUNT('Diário 3º PA'!$A$4:$A$4242)+ROW()-3)</f>
        <v/>
      </c>
      <c r="B479" s="510"/>
      <c r="C479" s="359"/>
      <c r="D479" s="362"/>
      <c r="E479" s="362"/>
      <c r="F479" s="372"/>
      <c r="G479" s="362"/>
      <c r="H479" s="362"/>
      <c r="I479" s="410"/>
      <c r="J479" s="364"/>
      <c r="K479" s="364"/>
      <c r="L479" s="364"/>
      <c r="M479" s="364"/>
      <c r="N479" s="387"/>
      <c r="O479" s="315">
        <f t="shared" si="26"/>
        <v>0</v>
      </c>
      <c r="P479" s="70">
        <f t="shared" si="27"/>
        <v>0</v>
      </c>
      <c r="Q479" s="135" t="str">
        <f t="shared" si="25"/>
        <v/>
      </c>
    </row>
    <row r="480" spans="1:17" x14ac:dyDescent="0.2">
      <c r="A480" s="518" t="str">
        <f>IF(B480="","",COUNT('Diário 3º PA'!$A$4:$A$4242)+ROW()-3)</f>
        <v/>
      </c>
      <c r="B480" s="510"/>
      <c r="C480" s="359"/>
      <c r="D480" s="362"/>
      <c r="E480" s="362"/>
      <c r="F480" s="372"/>
      <c r="G480" s="362"/>
      <c r="H480" s="362"/>
      <c r="I480" s="410"/>
      <c r="J480" s="364"/>
      <c r="K480" s="364"/>
      <c r="L480" s="364"/>
      <c r="M480" s="364"/>
      <c r="N480" s="387"/>
      <c r="O480" s="314">
        <f t="shared" si="26"/>
        <v>0</v>
      </c>
      <c r="P480" s="70">
        <f t="shared" si="27"/>
        <v>0</v>
      </c>
      <c r="Q480" s="92" t="str">
        <f t="shared" si="25"/>
        <v/>
      </c>
    </row>
    <row r="481" spans="1:17" x14ac:dyDescent="0.2">
      <c r="A481" s="518" t="str">
        <f>IF(B481="","",COUNT('Diário 3º PA'!$A$4:$A$4242)+ROW()-3)</f>
        <v/>
      </c>
      <c r="B481" s="510"/>
      <c r="C481" s="359"/>
      <c r="D481" s="362"/>
      <c r="E481" s="362"/>
      <c r="F481" s="372"/>
      <c r="G481" s="362"/>
      <c r="H481" s="362"/>
      <c r="I481" s="410"/>
      <c r="J481" s="364"/>
      <c r="K481" s="364"/>
      <c r="L481" s="364"/>
      <c r="M481" s="364"/>
      <c r="N481" s="387"/>
      <c r="O481" s="314">
        <f t="shared" si="26"/>
        <v>0</v>
      </c>
      <c r="P481" s="70">
        <f t="shared" si="27"/>
        <v>0</v>
      </c>
      <c r="Q481" s="92" t="str">
        <f t="shared" si="25"/>
        <v/>
      </c>
    </row>
    <row r="482" spans="1:17" ht="13.5" thickBot="1" x14ac:dyDescent="0.25">
      <c r="A482" s="518" t="str">
        <f>IF(B482="","",COUNT('Diário 3º PA'!$A$4:$A$4242)+ROW()-3)</f>
        <v/>
      </c>
      <c r="B482" s="510"/>
      <c r="C482" s="359"/>
      <c r="D482" s="362"/>
      <c r="E482" s="362"/>
      <c r="F482" s="372"/>
      <c r="G482" s="362"/>
      <c r="H482" s="362"/>
      <c r="I482" s="410"/>
      <c r="J482" s="364"/>
      <c r="K482" s="364"/>
      <c r="L482" s="364"/>
      <c r="M482" s="364"/>
      <c r="N482" s="387"/>
      <c r="O482" s="314">
        <f t="shared" si="26"/>
        <v>0</v>
      </c>
      <c r="P482" s="70">
        <f t="shared" si="27"/>
        <v>0</v>
      </c>
      <c r="Q482" s="92" t="str">
        <f t="shared" si="25"/>
        <v/>
      </c>
    </row>
    <row r="483" spans="1:17" x14ac:dyDescent="0.2">
      <c r="A483" s="518" t="str">
        <f>IF(B483="","",COUNT('Diário 3º PA'!$A$4:$A$4242)+ROW()-3)</f>
        <v/>
      </c>
      <c r="B483" s="510"/>
      <c r="C483" s="359"/>
      <c r="D483" s="362"/>
      <c r="E483" s="362"/>
      <c r="F483" s="372"/>
      <c r="G483" s="362"/>
      <c r="H483" s="362"/>
      <c r="I483" s="410"/>
      <c r="J483" s="364"/>
      <c r="K483" s="364"/>
      <c r="L483" s="364"/>
      <c r="M483" s="364"/>
      <c r="N483" s="387"/>
      <c r="O483" s="315">
        <f t="shared" si="26"/>
        <v>0</v>
      </c>
      <c r="P483" s="70">
        <f t="shared" si="27"/>
        <v>0</v>
      </c>
      <c r="Q483" s="135" t="str">
        <f t="shared" si="25"/>
        <v/>
      </c>
    </row>
    <row r="484" spans="1:17" x14ac:dyDescent="0.2">
      <c r="A484" s="518" t="str">
        <f>IF(B484="","",COUNT('Diário 3º PA'!$A$4:$A$4242)+ROW()-3)</f>
        <v/>
      </c>
      <c r="B484" s="510"/>
      <c r="C484" s="359"/>
      <c r="D484" s="362"/>
      <c r="E484" s="362"/>
      <c r="F484" s="372"/>
      <c r="G484" s="362"/>
      <c r="H484" s="362"/>
      <c r="I484" s="410"/>
      <c r="J484" s="364"/>
      <c r="K484" s="364"/>
      <c r="L484" s="364"/>
      <c r="M484" s="364"/>
      <c r="N484" s="387"/>
      <c r="O484" s="314">
        <f t="shared" si="26"/>
        <v>0</v>
      </c>
      <c r="P484" s="70">
        <f t="shared" si="27"/>
        <v>0</v>
      </c>
      <c r="Q484" s="92" t="str">
        <f t="shared" si="25"/>
        <v/>
      </c>
    </row>
    <row r="485" spans="1:17" x14ac:dyDescent="0.2">
      <c r="A485" s="518" t="str">
        <f>IF(B485="","",COUNT('Diário 3º PA'!$A$4:$A$4242)+ROW()-3)</f>
        <v/>
      </c>
      <c r="B485" s="510"/>
      <c r="C485" s="359"/>
      <c r="D485" s="362"/>
      <c r="E485" s="362"/>
      <c r="F485" s="372"/>
      <c r="G485" s="362"/>
      <c r="H485" s="362"/>
      <c r="I485" s="410"/>
      <c r="J485" s="364"/>
      <c r="K485" s="364"/>
      <c r="L485" s="364"/>
      <c r="M485" s="364"/>
      <c r="N485" s="387"/>
      <c r="O485" s="314">
        <f t="shared" si="26"/>
        <v>0</v>
      </c>
      <c r="P485" s="70">
        <f t="shared" si="27"/>
        <v>0</v>
      </c>
      <c r="Q485" s="92" t="str">
        <f t="shared" si="25"/>
        <v/>
      </c>
    </row>
    <row r="486" spans="1:17" ht="13.5" thickBot="1" x14ac:dyDescent="0.25">
      <c r="A486" s="518" t="str">
        <f>IF(B486="","",COUNT('Diário 3º PA'!$A$4:$A$4242)+ROW()-3)</f>
        <v/>
      </c>
      <c r="B486" s="510"/>
      <c r="C486" s="359"/>
      <c r="D486" s="362"/>
      <c r="E486" s="362"/>
      <c r="F486" s="372"/>
      <c r="G486" s="362"/>
      <c r="H486" s="362"/>
      <c r="I486" s="410"/>
      <c r="J486" s="364"/>
      <c r="K486" s="364"/>
      <c r="L486" s="364"/>
      <c r="M486" s="364"/>
      <c r="N486" s="387"/>
      <c r="O486" s="314">
        <f t="shared" si="26"/>
        <v>0</v>
      </c>
      <c r="P486" s="70">
        <f t="shared" si="27"/>
        <v>0</v>
      </c>
      <c r="Q486" s="92" t="str">
        <f t="shared" si="25"/>
        <v/>
      </c>
    </row>
    <row r="487" spans="1:17" x14ac:dyDescent="0.2">
      <c r="A487" s="518" t="str">
        <f>IF(B487="","",COUNT('Diário 3º PA'!$A$4:$A$4242)+ROW()-3)</f>
        <v/>
      </c>
      <c r="B487" s="510"/>
      <c r="C487" s="359"/>
      <c r="D487" s="362"/>
      <c r="E487" s="362"/>
      <c r="F487" s="372"/>
      <c r="G487" s="362"/>
      <c r="H487" s="362"/>
      <c r="I487" s="410"/>
      <c r="J487" s="364"/>
      <c r="K487" s="364"/>
      <c r="L487" s="364"/>
      <c r="M487" s="364"/>
      <c r="N487" s="387"/>
      <c r="O487" s="315">
        <f t="shared" si="26"/>
        <v>0</v>
      </c>
      <c r="P487" s="70">
        <f t="shared" si="27"/>
        <v>0</v>
      </c>
      <c r="Q487" s="135" t="str">
        <f t="shared" si="25"/>
        <v/>
      </c>
    </row>
    <row r="488" spans="1:17" x14ac:dyDescent="0.2">
      <c r="A488" s="518" t="str">
        <f>IF(B488="","",COUNT('Diário 3º PA'!$A$4:$A$4242)+ROW()-3)</f>
        <v/>
      </c>
      <c r="B488" s="510"/>
      <c r="C488" s="359"/>
      <c r="D488" s="362"/>
      <c r="E488" s="362"/>
      <c r="F488" s="372"/>
      <c r="G488" s="362"/>
      <c r="H488" s="362"/>
      <c r="I488" s="410"/>
      <c r="J488" s="364"/>
      <c r="K488" s="364"/>
      <c r="L488" s="364"/>
      <c r="M488" s="364"/>
      <c r="N488" s="387"/>
      <c r="O488" s="314">
        <f t="shared" si="26"/>
        <v>0</v>
      </c>
      <c r="P488" s="70">
        <f t="shared" si="27"/>
        <v>0</v>
      </c>
      <c r="Q488" s="92" t="str">
        <f t="shared" si="25"/>
        <v/>
      </c>
    </row>
    <row r="489" spans="1:17" x14ac:dyDescent="0.2">
      <c r="A489" s="518" t="str">
        <f>IF(B489="","",COUNT('Diário 3º PA'!$A$4:$A$4242)+ROW()-3)</f>
        <v/>
      </c>
      <c r="B489" s="510"/>
      <c r="C489" s="359"/>
      <c r="D489" s="362"/>
      <c r="E489" s="362"/>
      <c r="F489" s="372"/>
      <c r="G489" s="362"/>
      <c r="H489" s="362"/>
      <c r="I489" s="410"/>
      <c r="J489" s="364"/>
      <c r="K489" s="364"/>
      <c r="L489" s="364"/>
      <c r="M489" s="364"/>
      <c r="N489" s="387"/>
      <c r="O489" s="314">
        <f t="shared" si="26"/>
        <v>0</v>
      </c>
      <c r="P489" s="70">
        <f t="shared" si="27"/>
        <v>0</v>
      </c>
      <c r="Q489" s="92" t="str">
        <f t="shared" si="25"/>
        <v/>
      </c>
    </row>
    <row r="490" spans="1:17" ht="13.5" thickBot="1" x14ac:dyDescent="0.25">
      <c r="A490" s="518" t="str">
        <f>IF(B490="","",COUNT('Diário 3º PA'!$A$4:$A$4242)+ROW()-3)</f>
        <v/>
      </c>
      <c r="B490" s="510"/>
      <c r="C490" s="359"/>
      <c r="D490" s="362"/>
      <c r="E490" s="362"/>
      <c r="F490" s="372"/>
      <c r="G490" s="362"/>
      <c r="H490" s="362"/>
      <c r="I490" s="410"/>
      <c r="J490" s="364"/>
      <c r="K490" s="364"/>
      <c r="L490" s="364"/>
      <c r="M490" s="364"/>
      <c r="N490" s="387"/>
      <c r="O490" s="314">
        <f t="shared" si="26"/>
        <v>0</v>
      </c>
      <c r="P490" s="70">
        <f t="shared" si="27"/>
        <v>0</v>
      </c>
      <c r="Q490" s="92" t="str">
        <f t="shared" si="25"/>
        <v/>
      </c>
    </row>
    <row r="491" spans="1:17" x14ac:dyDescent="0.2">
      <c r="A491" s="518" t="str">
        <f>IF(B491="","",COUNT('Diário 3º PA'!$A$4:$A$4242)+ROW()-3)</f>
        <v/>
      </c>
      <c r="B491" s="510"/>
      <c r="C491" s="359"/>
      <c r="D491" s="362"/>
      <c r="E491" s="362"/>
      <c r="F491" s="372"/>
      <c r="G491" s="362"/>
      <c r="H491" s="362"/>
      <c r="I491" s="410"/>
      <c r="J491" s="364"/>
      <c r="K491" s="364"/>
      <c r="L491" s="364"/>
      <c r="M491" s="364"/>
      <c r="N491" s="387"/>
      <c r="O491" s="315">
        <f t="shared" si="26"/>
        <v>0</v>
      </c>
      <c r="P491" s="70">
        <f t="shared" si="27"/>
        <v>0</v>
      </c>
      <c r="Q491" s="135" t="str">
        <f t="shared" si="25"/>
        <v/>
      </c>
    </row>
    <row r="492" spans="1:17" x14ac:dyDescent="0.2">
      <c r="A492" s="518" t="str">
        <f>IF(B492="","",COUNT('Diário 3º PA'!$A$4:$A$4242)+ROW()-3)</f>
        <v/>
      </c>
      <c r="B492" s="510"/>
      <c r="C492" s="359"/>
      <c r="D492" s="362"/>
      <c r="E492" s="362"/>
      <c r="F492" s="372"/>
      <c r="G492" s="362"/>
      <c r="H492" s="362"/>
      <c r="I492" s="410"/>
      <c r="J492" s="364"/>
      <c r="K492" s="364"/>
      <c r="L492" s="364"/>
      <c r="M492" s="364"/>
      <c r="N492" s="387"/>
      <c r="O492" s="314">
        <f t="shared" si="26"/>
        <v>0</v>
      </c>
      <c r="P492" s="70">
        <f t="shared" si="27"/>
        <v>0</v>
      </c>
      <c r="Q492" s="92" t="str">
        <f t="shared" si="25"/>
        <v/>
      </c>
    </row>
    <row r="493" spans="1:17" x14ac:dyDescent="0.2">
      <c r="A493" s="518" t="str">
        <f>IF(B493="","",COUNT('Diário 3º PA'!$A$4:$A$4242)+ROW()-3)</f>
        <v/>
      </c>
      <c r="B493" s="510"/>
      <c r="C493" s="359"/>
      <c r="D493" s="362"/>
      <c r="E493" s="362"/>
      <c r="F493" s="372"/>
      <c r="G493" s="362"/>
      <c r="H493" s="362"/>
      <c r="I493" s="410"/>
      <c r="J493" s="364"/>
      <c r="K493" s="364"/>
      <c r="L493" s="364"/>
      <c r="M493" s="364"/>
      <c r="N493" s="387"/>
      <c r="O493" s="314">
        <f t="shared" si="26"/>
        <v>0</v>
      </c>
      <c r="P493" s="70">
        <f t="shared" si="27"/>
        <v>0</v>
      </c>
      <c r="Q493" s="92" t="str">
        <f t="shared" si="25"/>
        <v/>
      </c>
    </row>
    <row r="494" spans="1:17" ht="13.5" thickBot="1" x14ac:dyDescent="0.25">
      <c r="A494" s="518" t="str">
        <f>IF(B494="","",COUNT('Diário 3º PA'!$A$4:$A$4242)+ROW()-3)</f>
        <v/>
      </c>
      <c r="B494" s="510"/>
      <c r="C494" s="359"/>
      <c r="D494" s="362"/>
      <c r="E494" s="362"/>
      <c r="F494" s="372"/>
      <c r="G494" s="362"/>
      <c r="H494" s="362"/>
      <c r="I494" s="410"/>
      <c r="J494" s="364"/>
      <c r="K494" s="364"/>
      <c r="L494" s="364"/>
      <c r="M494" s="364"/>
      <c r="N494" s="387"/>
      <c r="O494" s="314">
        <f t="shared" si="26"/>
        <v>0</v>
      </c>
      <c r="P494" s="70">
        <f t="shared" si="27"/>
        <v>0</v>
      </c>
      <c r="Q494" s="92" t="str">
        <f t="shared" si="25"/>
        <v/>
      </c>
    </row>
    <row r="495" spans="1:17" x14ac:dyDescent="0.2">
      <c r="A495" s="518" t="str">
        <f>IF(B495="","",COUNT('Diário 3º PA'!$A$4:$A$4242)+ROW()-3)</f>
        <v/>
      </c>
      <c r="B495" s="510"/>
      <c r="C495" s="359"/>
      <c r="D495" s="362"/>
      <c r="E495" s="362"/>
      <c r="F495" s="372"/>
      <c r="G495" s="362"/>
      <c r="H495" s="362"/>
      <c r="I495" s="410"/>
      <c r="J495" s="364"/>
      <c r="K495" s="364"/>
      <c r="L495" s="364"/>
      <c r="M495" s="364"/>
      <c r="N495" s="387"/>
      <c r="O495" s="315">
        <f t="shared" si="26"/>
        <v>0</v>
      </c>
      <c r="P495" s="70">
        <f t="shared" si="27"/>
        <v>0</v>
      </c>
      <c r="Q495" s="135" t="str">
        <f t="shared" si="25"/>
        <v/>
      </c>
    </row>
    <row r="496" spans="1:17" x14ac:dyDescent="0.2">
      <c r="A496" s="518" t="str">
        <f>IF(B496="","",COUNT('Diário 3º PA'!$A$4:$A$4242)+ROW()-3)</f>
        <v/>
      </c>
      <c r="B496" s="510"/>
      <c r="C496" s="359"/>
      <c r="D496" s="362"/>
      <c r="E496" s="362"/>
      <c r="F496" s="372"/>
      <c r="G496" s="362"/>
      <c r="H496" s="362"/>
      <c r="I496" s="410"/>
      <c r="J496" s="364"/>
      <c r="K496" s="364"/>
      <c r="L496" s="364"/>
      <c r="M496" s="364"/>
      <c r="N496" s="387"/>
      <c r="O496" s="314">
        <f t="shared" si="26"/>
        <v>0</v>
      </c>
      <c r="P496" s="70">
        <f t="shared" si="27"/>
        <v>0</v>
      </c>
      <c r="Q496" s="92" t="str">
        <f t="shared" si="25"/>
        <v/>
      </c>
    </row>
    <row r="497" spans="1:17" x14ac:dyDescent="0.2">
      <c r="A497" s="518" t="str">
        <f>IF(B497="","",COUNT('Diário 3º PA'!$A$4:$A$4242)+ROW()-3)</f>
        <v/>
      </c>
      <c r="B497" s="510"/>
      <c r="C497" s="359"/>
      <c r="D497" s="362"/>
      <c r="E497" s="362"/>
      <c r="F497" s="372"/>
      <c r="G497" s="362"/>
      <c r="H497" s="362"/>
      <c r="I497" s="410"/>
      <c r="J497" s="364"/>
      <c r="K497" s="364"/>
      <c r="L497" s="364"/>
      <c r="M497" s="364"/>
      <c r="N497" s="387"/>
      <c r="O497" s="314">
        <f t="shared" si="26"/>
        <v>0</v>
      </c>
      <c r="P497" s="70">
        <f t="shared" si="27"/>
        <v>0</v>
      </c>
      <c r="Q497" s="92" t="str">
        <f t="shared" si="25"/>
        <v/>
      </c>
    </row>
    <row r="498" spans="1:17" ht="13.5" thickBot="1" x14ac:dyDescent="0.25">
      <c r="A498" s="518" t="str">
        <f>IF(B498="","",COUNT('Diário 3º PA'!$A$4:$A$4242)+ROW()-3)</f>
        <v/>
      </c>
      <c r="B498" s="510"/>
      <c r="C498" s="359"/>
      <c r="D498" s="362"/>
      <c r="E498" s="362"/>
      <c r="F498" s="372"/>
      <c r="G498" s="362"/>
      <c r="H498" s="362"/>
      <c r="I498" s="410"/>
      <c r="J498" s="364"/>
      <c r="K498" s="364"/>
      <c r="L498" s="364"/>
      <c r="M498" s="364"/>
      <c r="N498" s="387"/>
      <c r="O498" s="314">
        <f t="shared" si="26"/>
        <v>0</v>
      </c>
      <c r="P498" s="70">
        <f t="shared" si="27"/>
        <v>0</v>
      </c>
      <c r="Q498" s="92" t="str">
        <f t="shared" si="25"/>
        <v/>
      </c>
    </row>
    <row r="499" spans="1:17" x14ac:dyDescent="0.2">
      <c r="A499" s="518" t="str">
        <f>IF(B499="","",COUNT('Diário 3º PA'!$A$4:$A$4242)+ROW()-3)</f>
        <v/>
      </c>
      <c r="B499" s="510"/>
      <c r="C499" s="359"/>
      <c r="D499" s="362"/>
      <c r="E499" s="362"/>
      <c r="F499" s="372"/>
      <c r="G499" s="362"/>
      <c r="H499" s="362"/>
      <c r="I499" s="410"/>
      <c r="J499" s="364"/>
      <c r="K499" s="364"/>
      <c r="L499" s="364"/>
      <c r="M499" s="364"/>
      <c r="N499" s="387"/>
      <c r="O499" s="315">
        <f t="shared" si="26"/>
        <v>0</v>
      </c>
      <c r="P499" s="70">
        <f t="shared" si="27"/>
        <v>0</v>
      </c>
      <c r="Q499" s="135" t="str">
        <f t="shared" si="25"/>
        <v/>
      </c>
    </row>
    <row r="500" spans="1:17" x14ac:dyDescent="0.2">
      <c r="A500" s="518" t="str">
        <f>IF(B500="","",COUNT('Diário 3º PA'!$A$4:$A$4242)+ROW()-3)</f>
        <v/>
      </c>
      <c r="B500" s="510"/>
      <c r="C500" s="359"/>
      <c r="D500" s="362"/>
      <c r="E500" s="362"/>
      <c r="F500" s="372"/>
      <c r="G500" s="362"/>
      <c r="H500" s="362"/>
      <c r="I500" s="410"/>
      <c r="J500" s="364"/>
      <c r="K500" s="364"/>
      <c r="L500" s="364"/>
      <c r="M500" s="364"/>
      <c r="N500" s="387"/>
      <c r="O500" s="314">
        <f t="shared" si="26"/>
        <v>0</v>
      </c>
      <c r="P500" s="70">
        <f t="shared" si="27"/>
        <v>0</v>
      </c>
      <c r="Q500" s="92" t="str">
        <f t="shared" si="25"/>
        <v/>
      </c>
    </row>
    <row r="501" spans="1:17" x14ac:dyDescent="0.2">
      <c r="A501" s="518" t="str">
        <f>IF(B501="","",COUNT('Diário 3º PA'!$A$4:$A$4242)+ROW()-3)</f>
        <v/>
      </c>
      <c r="B501" s="510"/>
      <c r="C501" s="359"/>
      <c r="D501" s="362"/>
      <c r="E501" s="362"/>
      <c r="F501" s="372"/>
      <c r="G501" s="362"/>
      <c r="H501" s="362"/>
      <c r="I501" s="410"/>
      <c r="J501" s="364"/>
      <c r="K501" s="364"/>
      <c r="L501" s="364"/>
      <c r="M501" s="364"/>
      <c r="N501" s="387"/>
      <c r="O501" s="314">
        <f t="shared" si="26"/>
        <v>0</v>
      </c>
      <c r="P501" s="70">
        <f t="shared" si="27"/>
        <v>0</v>
      </c>
      <c r="Q501" s="92" t="str">
        <f t="shared" si="25"/>
        <v/>
      </c>
    </row>
    <row r="502" spans="1:17" ht="13.5" thickBot="1" x14ac:dyDescent="0.25">
      <c r="A502" s="518" t="str">
        <f>IF(B502="","",COUNT('Diário 3º PA'!$A$4:$A$4242)+ROW()-3)</f>
        <v/>
      </c>
      <c r="B502" s="510"/>
      <c r="C502" s="359"/>
      <c r="D502" s="362"/>
      <c r="E502" s="362"/>
      <c r="F502" s="372"/>
      <c r="G502" s="362"/>
      <c r="H502" s="362"/>
      <c r="I502" s="410"/>
      <c r="J502" s="364"/>
      <c r="K502" s="364"/>
      <c r="L502" s="364"/>
      <c r="M502" s="364"/>
      <c r="N502" s="387"/>
      <c r="O502" s="314">
        <f t="shared" si="26"/>
        <v>0</v>
      </c>
      <c r="P502" s="70">
        <f t="shared" si="27"/>
        <v>0</v>
      </c>
      <c r="Q502" s="92" t="str">
        <f t="shared" si="25"/>
        <v/>
      </c>
    </row>
    <row r="503" spans="1:17" x14ac:dyDescent="0.2">
      <c r="A503" s="518" t="str">
        <f>IF(B503="","",COUNT('Diário 3º PA'!$A$4:$A$4242)+ROW()-3)</f>
        <v/>
      </c>
      <c r="B503" s="510"/>
      <c r="C503" s="359"/>
      <c r="D503" s="362"/>
      <c r="E503" s="362"/>
      <c r="F503" s="372"/>
      <c r="G503" s="362"/>
      <c r="H503" s="362"/>
      <c r="I503" s="410"/>
      <c r="J503" s="364"/>
      <c r="K503" s="364"/>
      <c r="L503" s="364"/>
      <c r="M503" s="364"/>
      <c r="N503" s="387"/>
      <c r="O503" s="315">
        <f t="shared" si="26"/>
        <v>0</v>
      </c>
      <c r="P503" s="70">
        <f t="shared" si="27"/>
        <v>0</v>
      </c>
      <c r="Q503" s="135" t="str">
        <f t="shared" si="25"/>
        <v/>
      </c>
    </row>
    <row r="504" spans="1:17" x14ac:dyDescent="0.2">
      <c r="A504" s="518" t="str">
        <f>IF(B504="","",COUNT('Diário 3º PA'!$A$4:$A$4242)+ROW()-3)</f>
        <v/>
      </c>
      <c r="B504" s="510"/>
      <c r="C504" s="359"/>
      <c r="D504" s="362"/>
      <c r="E504" s="362"/>
      <c r="F504" s="372"/>
      <c r="G504" s="362"/>
      <c r="H504" s="362"/>
      <c r="I504" s="410"/>
      <c r="J504" s="364"/>
      <c r="K504" s="364"/>
      <c r="L504" s="364"/>
      <c r="M504" s="364"/>
      <c r="N504" s="387"/>
      <c r="O504" s="314">
        <f t="shared" si="26"/>
        <v>0</v>
      </c>
      <c r="P504" s="70">
        <f t="shared" si="27"/>
        <v>0</v>
      </c>
      <c r="Q504" s="92" t="str">
        <f t="shared" si="25"/>
        <v/>
      </c>
    </row>
    <row r="505" spans="1:17" x14ac:dyDescent="0.2">
      <c r="A505" s="518" t="str">
        <f>IF(B505="","",COUNT('Diário 3º PA'!$A$4:$A$4242)+ROW()-3)</f>
        <v/>
      </c>
      <c r="B505" s="510"/>
      <c r="C505" s="359"/>
      <c r="D505" s="362"/>
      <c r="E505" s="362"/>
      <c r="F505" s="372"/>
      <c r="G505" s="362"/>
      <c r="H505" s="362"/>
      <c r="I505" s="410"/>
      <c r="J505" s="364"/>
      <c r="K505" s="364"/>
      <c r="L505" s="364"/>
      <c r="M505" s="364"/>
      <c r="N505" s="387"/>
      <c r="O505" s="314">
        <f t="shared" si="26"/>
        <v>0</v>
      </c>
      <c r="P505" s="70">
        <f t="shared" si="27"/>
        <v>0</v>
      </c>
      <c r="Q505" s="92" t="str">
        <f t="shared" si="25"/>
        <v/>
      </c>
    </row>
    <row r="506" spans="1:17" ht="13.5" thickBot="1" x14ac:dyDescent="0.25">
      <c r="A506" s="518" t="str">
        <f>IF(B506="","",COUNT('Diário 3º PA'!$A$4:$A$4242)+ROW()-3)</f>
        <v/>
      </c>
      <c r="B506" s="510"/>
      <c r="C506" s="359"/>
      <c r="D506" s="362"/>
      <c r="E506" s="362"/>
      <c r="F506" s="372"/>
      <c r="G506" s="362"/>
      <c r="H506" s="362"/>
      <c r="I506" s="410"/>
      <c r="J506" s="364"/>
      <c r="K506" s="364"/>
      <c r="L506" s="364"/>
      <c r="M506" s="364"/>
      <c r="N506" s="387"/>
      <c r="O506" s="314">
        <f t="shared" si="26"/>
        <v>0</v>
      </c>
      <c r="P506" s="70">
        <f t="shared" si="27"/>
        <v>0</v>
      </c>
      <c r="Q506" s="92" t="str">
        <f t="shared" si="25"/>
        <v/>
      </c>
    </row>
    <row r="507" spans="1:17" x14ac:dyDescent="0.2">
      <c r="A507" s="518" t="str">
        <f>IF(B507="","",COUNT('Diário 3º PA'!$A$4:$A$4242)+ROW()-3)</f>
        <v/>
      </c>
      <c r="B507" s="510"/>
      <c r="C507" s="359"/>
      <c r="D507" s="362"/>
      <c r="E507" s="362"/>
      <c r="F507" s="372"/>
      <c r="G507" s="362"/>
      <c r="H507" s="362"/>
      <c r="I507" s="410"/>
      <c r="J507" s="364"/>
      <c r="K507" s="364"/>
      <c r="L507" s="364"/>
      <c r="M507" s="364"/>
      <c r="N507" s="387"/>
      <c r="O507" s="315">
        <f t="shared" si="26"/>
        <v>0</v>
      </c>
      <c r="P507" s="70">
        <f t="shared" si="27"/>
        <v>0</v>
      </c>
      <c r="Q507" s="135" t="str">
        <f t="shared" si="25"/>
        <v/>
      </c>
    </row>
    <row r="508" spans="1:17" x14ac:dyDescent="0.2">
      <c r="A508" s="518" t="str">
        <f>IF(B508="","",COUNT('Diário 3º PA'!$A$4:$A$4242)+ROW()-3)</f>
        <v/>
      </c>
      <c r="B508" s="510"/>
      <c r="C508" s="359"/>
      <c r="D508" s="362"/>
      <c r="E508" s="362"/>
      <c r="F508" s="372"/>
      <c r="G508" s="362"/>
      <c r="H508" s="362"/>
      <c r="I508" s="410"/>
      <c r="J508" s="364"/>
      <c r="K508" s="364"/>
      <c r="L508" s="364"/>
      <c r="M508" s="364"/>
      <c r="N508" s="387"/>
      <c r="O508" s="314">
        <f t="shared" si="26"/>
        <v>0</v>
      </c>
      <c r="P508" s="70">
        <f t="shared" si="27"/>
        <v>0</v>
      </c>
      <c r="Q508" s="92" t="str">
        <f t="shared" si="25"/>
        <v/>
      </c>
    </row>
    <row r="509" spans="1:17" x14ac:dyDescent="0.2">
      <c r="A509" s="518" t="str">
        <f>IF(B509="","",COUNT('Diário 3º PA'!$A$4:$A$4242)+ROW()-3)</f>
        <v/>
      </c>
      <c r="B509" s="510"/>
      <c r="C509" s="359"/>
      <c r="D509" s="362"/>
      <c r="E509" s="362"/>
      <c r="F509" s="372"/>
      <c r="G509" s="362"/>
      <c r="H509" s="362"/>
      <c r="I509" s="410"/>
      <c r="J509" s="364"/>
      <c r="K509" s="364"/>
      <c r="L509" s="364"/>
      <c r="M509" s="364"/>
      <c r="N509" s="387"/>
      <c r="O509" s="314">
        <f t="shared" si="26"/>
        <v>0</v>
      </c>
      <c r="P509" s="70">
        <f t="shared" si="27"/>
        <v>0</v>
      </c>
      <c r="Q509" s="92" t="str">
        <f t="shared" si="25"/>
        <v/>
      </c>
    </row>
    <row r="510" spans="1:17" ht="13.5" thickBot="1" x14ac:dyDescent="0.25">
      <c r="A510" s="518" t="str">
        <f>IF(B510="","",COUNT('Diário 3º PA'!$A$4:$A$4242)+ROW()-3)</f>
        <v/>
      </c>
      <c r="B510" s="510"/>
      <c r="C510" s="359"/>
      <c r="D510" s="362"/>
      <c r="E510" s="362"/>
      <c r="F510" s="372"/>
      <c r="G510" s="362"/>
      <c r="H510" s="362"/>
      <c r="I510" s="410"/>
      <c r="J510" s="364"/>
      <c r="K510" s="364"/>
      <c r="L510" s="364"/>
      <c r="M510" s="364"/>
      <c r="N510" s="387"/>
      <c r="O510" s="314">
        <f t="shared" si="26"/>
        <v>0</v>
      </c>
      <c r="P510" s="70">
        <f t="shared" si="27"/>
        <v>0</v>
      </c>
      <c r="Q510" s="92" t="str">
        <f t="shared" si="25"/>
        <v/>
      </c>
    </row>
    <row r="511" spans="1:17" x14ac:dyDescent="0.2">
      <c r="A511" s="518" t="str">
        <f>IF(B511="","",COUNT('Diário 3º PA'!$A$4:$A$4242)+ROW()-3)</f>
        <v/>
      </c>
      <c r="B511" s="510"/>
      <c r="C511" s="359"/>
      <c r="D511" s="362"/>
      <c r="E511" s="362"/>
      <c r="F511" s="372"/>
      <c r="G511" s="362"/>
      <c r="H511" s="362"/>
      <c r="I511" s="410"/>
      <c r="J511" s="364"/>
      <c r="K511" s="364"/>
      <c r="L511" s="364"/>
      <c r="M511" s="364"/>
      <c r="N511" s="387"/>
      <c r="O511" s="315">
        <f t="shared" si="26"/>
        <v>0</v>
      </c>
      <c r="P511" s="70">
        <f t="shared" si="27"/>
        <v>0</v>
      </c>
      <c r="Q511" s="135" t="str">
        <f t="shared" si="25"/>
        <v/>
      </c>
    </row>
    <row r="512" spans="1:17" x14ac:dyDescent="0.2">
      <c r="A512" s="518" t="str">
        <f>IF(B512="","",COUNT('Diário 3º PA'!$A$4:$A$4242)+ROW()-3)</f>
        <v/>
      </c>
      <c r="B512" s="510"/>
      <c r="C512" s="359"/>
      <c r="D512" s="362"/>
      <c r="E512" s="362"/>
      <c r="F512" s="372"/>
      <c r="G512" s="362"/>
      <c r="H512" s="362"/>
      <c r="I512" s="410"/>
      <c r="J512" s="364"/>
      <c r="K512" s="364"/>
      <c r="L512" s="364"/>
      <c r="M512" s="364"/>
      <c r="N512" s="387"/>
      <c r="O512" s="314">
        <f t="shared" si="26"/>
        <v>0</v>
      </c>
      <c r="P512" s="70">
        <f t="shared" si="27"/>
        <v>0</v>
      </c>
      <c r="Q512" s="92" t="str">
        <f t="shared" si="25"/>
        <v/>
      </c>
    </row>
    <row r="513" spans="1:17" x14ac:dyDescent="0.2">
      <c r="A513" s="518" t="str">
        <f>IF(B513="","",COUNT('Diário 3º PA'!$A$4:$A$4242)+ROW()-3)</f>
        <v/>
      </c>
      <c r="B513" s="510"/>
      <c r="C513" s="359"/>
      <c r="D513" s="362"/>
      <c r="E513" s="362"/>
      <c r="F513" s="372"/>
      <c r="G513" s="362"/>
      <c r="H513" s="362"/>
      <c r="I513" s="410"/>
      <c r="J513" s="364"/>
      <c r="K513" s="364"/>
      <c r="L513" s="364"/>
      <c r="M513" s="364"/>
      <c r="N513" s="387"/>
      <c r="O513" s="314">
        <f t="shared" si="26"/>
        <v>0</v>
      </c>
      <c r="P513" s="70">
        <f t="shared" si="27"/>
        <v>0</v>
      </c>
      <c r="Q513" s="92" t="str">
        <f t="shared" si="25"/>
        <v/>
      </c>
    </row>
    <row r="514" spans="1:17" ht="13.5" thickBot="1" x14ac:dyDescent="0.25">
      <c r="A514" s="518" t="str">
        <f>IF(B514="","",COUNT('Diário 3º PA'!$A$4:$A$4242)+ROW()-3)</f>
        <v/>
      </c>
      <c r="B514" s="510"/>
      <c r="C514" s="359"/>
      <c r="D514" s="362"/>
      <c r="E514" s="362"/>
      <c r="F514" s="372"/>
      <c r="G514" s="362"/>
      <c r="H514" s="362"/>
      <c r="I514" s="410"/>
      <c r="J514" s="364"/>
      <c r="K514" s="364"/>
      <c r="L514" s="364"/>
      <c r="M514" s="364"/>
      <c r="N514" s="387"/>
      <c r="O514" s="314">
        <f t="shared" si="26"/>
        <v>0</v>
      </c>
      <c r="P514" s="70">
        <f t="shared" si="27"/>
        <v>0</v>
      </c>
      <c r="Q514" s="92" t="str">
        <f t="shared" si="25"/>
        <v/>
      </c>
    </row>
    <row r="515" spans="1:17" x14ac:dyDescent="0.2">
      <c r="A515" s="518" t="str">
        <f>IF(B515="","",COUNT('Diário 3º PA'!$A$4:$A$4242)+ROW()-3)</f>
        <v/>
      </c>
      <c r="B515" s="510"/>
      <c r="C515" s="359"/>
      <c r="D515" s="362"/>
      <c r="E515" s="362"/>
      <c r="F515" s="372"/>
      <c r="G515" s="362"/>
      <c r="H515" s="362"/>
      <c r="I515" s="410"/>
      <c r="J515" s="364"/>
      <c r="K515" s="364"/>
      <c r="L515" s="364"/>
      <c r="M515" s="364"/>
      <c r="N515" s="387"/>
      <c r="O515" s="315">
        <f t="shared" si="26"/>
        <v>0</v>
      </c>
      <c r="P515" s="70">
        <f t="shared" si="27"/>
        <v>0</v>
      </c>
      <c r="Q515" s="135" t="str">
        <f t="shared" si="25"/>
        <v/>
      </c>
    </row>
    <row r="516" spans="1:17" x14ac:dyDescent="0.2">
      <c r="A516" s="518" t="str">
        <f>IF(B516="","",COUNT('Diário 3º PA'!$A$4:$A$4242)+ROW()-3)</f>
        <v/>
      </c>
      <c r="B516" s="510"/>
      <c r="C516" s="359"/>
      <c r="D516" s="362"/>
      <c r="E516" s="362"/>
      <c r="F516" s="372"/>
      <c r="G516" s="362"/>
      <c r="H516" s="362"/>
      <c r="I516" s="410"/>
      <c r="J516" s="364"/>
      <c r="K516" s="364"/>
      <c r="L516" s="364"/>
      <c r="M516" s="364"/>
      <c r="N516" s="387"/>
      <c r="O516" s="314">
        <f t="shared" si="26"/>
        <v>0</v>
      </c>
      <c r="P516" s="70">
        <f t="shared" si="27"/>
        <v>0</v>
      </c>
      <c r="Q516" s="92" t="str">
        <f t="shared" si="25"/>
        <v/>
      </c>
    </row>
    <row r="517" spans="1:17" x14ac:dyDescent="0.2">
      <c r="A517" s="518" t="str">
        <f>IF(B517="","",COUNT('Diário 3º PA'!$A$4:$A$4242)+ROW()-3)</f>
        <v/>
      </c>
      <c r="B517" s="510"/>
      <c r="C517" s="359"/>
      <c r="D517" s="362"/>
      <c r="E517" s="362"/>
      <c r="F517" s="372"/>
      <c r="G517" s="362"/>
      <c r="H517" s="362"/>
      <c r="I517" s="410"/>
      <c r="J517" s="364"/>
      <c r="K517" s="364"/>
      <c r="L517" s="364"/>
      <c r="M517" s="364"/>
      <c r="N517" s="387"/>
      <c r="O517" s="314">
        <f t="shared" si="26"/>
        <v>0</v>
      </c>
      <c r="P517" s="70">
        <f t="shared" si="27"/>
        <v>0</v>
      </c>
      <c r="Q517" s="92" t="str">
        <f t="shared" si="25"/>
        <v/>
      </c>
    </row>
    <row r="518" spans="1:17" ht="13.5" thickBot="1" x14ac:dyDescent="0.25">
      <c r="A518" s="518" t="str">
        <f>IF(B518="","",COUNT('Diário 3º PA'!$A$4:$A$4242)+ROW()-3)</f>
        <v/>
      </c>
      <c r="B518" s="510"/>
      <c r="C518" s="359"/>
      <c r="D518" s="362"/>
      <c r="E518" s="362"/>
      <c r="F518" s="372"/>
      <c r="G518" s="362"/>
      <c r="H518" s="362"/>
      <c r="I518" s="410"/>
      <c r="J518" s="364"/>
      <c r="K518" s="364"/>
      <c r="L518" s="364"/>
      <c r="M518" s="364"/>
      <c r="N518" s="387"/>
      <c r="O518" s="314">
        <f t="shared" si="26"/>
        <v>0</v>
      </c>
      <c r="P518" s="70">
        <f t="shared" si="27"/>
        <v>0</v>
      </c>
      <c r="Q518" s="92" t="str">
        <f t="shared" si="25"/>
        <v/>
      </c>
    </row>
    <row r="519" spans="1:17" x14ac:dyDescent="0.2">
      <c r="A519" s="518" t="str">
        <f>IF(B519="","",COUNT('Diário 3º PA'!$A$4:$A$4242)+ROW()-3)</f>
        <v/>
      </c>
      <c r="B519" s="510"/>
      <c r="C519" s="359"/>
      <c r="D519" s="362"/>
      <c r="E519" s="362"/>
      <c r="F519" s="372"/>
      <c r="G519" s="362"/>
      <c r="H519" s="362"/>
      <c r="I519" s="410"/>
      <c r="J519" s="364"/>
      <c r="K519" s="364"/>
      <c r="L519" s="364"/>
      <c r="M519" s="364"/>
      <c r="N519" s="387"/>
      <c r="O519" s="315">
        <f t="shared" si="26"/>
        <v>0</v>
      </c>
      <c r="P519" s="70">
        <f t="shared" si="27"/>
        <v>0</v>
      </c>
      <c r="Q519" s="135" t="str">
        <f t="shared" si="25"/>
        <v/>
      </c>
    </row>
    <row r="520" spans="1:17" x14ac:dyDescent="0.2">
      <c r="A520" s="518" t="str">
        <f>IF(B520="","",COUNT('Diário 3º PA'!$A$4:$A$4242)+ROW()-3)</f>
        <v/>
      </c>
      <c r="B520" s="510"/>
      <c r="C520" s="359"/>
      <c r="D520" s="362"/>
      <c r="E520" s="362"/>
      <c r="F520" s="372"/>
      <c r="G520" s="362"/>
      <c r="H520" s="362"/>
      <c r="I520" s="410"/>
      <c r="J520" s="364"/>
      <c r="K520" s="364"/>
      <c r="L520" s="364"/>
      <c r="M520" s="364"/>
      <c r="N520" s="387"/>
      <c r="O520" s="314">
        <f t="shared" si="26"/>
        <v>0</v>
      </c>
      <c r="P520" s="70">
        <f t="shared" si="27"/>
        <v>0</v>
      </c>
      <c r="Q520" s="92" t="str">
        <f t="shared" si="25"/>
        <v/>
      </c>
    </row>
    <row r="521" spans="1:17" x14ac:dyDescent="0.2">
      <c r="A521" s="518" t="str">
        <f>IF(B521="","",COUNT('Diário 3º PA'!$A$4:$A$4242)+ROW()-3)</f>
        <v/>
      </c>
      <c r="B521" s="510"/>
      <c r="C521" s="359"/>
      <c r="D521" s="362"/>
      <c r="E521" s="362"/>
      <c r="F521" s="372"/>
      <c r="G521" s="362"/>
      <c r="H521" s="362"/>
      <c r="I521" s="410"/>
      <c r="J521" s="364"/>
      <c r="K521" s="364"/>
      <c r="L521" s="364"/>
      <c r="M521" s="364"/>
      <c r="N521" s="387"/>
      <c r="O521" s="314">
        <f t="shared" si="26"/>
        <v>0</v>
      </c>
      <c r="P521" s="70">
        <f t="shared" si="27"/>
        <v>0</v>
      </c>
      <c r="Q521" s="92" t="str">
        <f t="shared" si="25"/>
        <v/>
      </c>
    </row>
    <row r="522" spans="1:17" ht="13.5" thickBot="1" x14ac:dyDescent="0.25">
      <c r="A522" s="518" t="str">
        <f>IF(B522="","",COUNT('Diário 3º PA'!$A$4:$A$4242)+ROW()-3)</f>
        <v/>
      </c>
      <c r="B522" s="510"/>
      <c r="C522" s="359"/>
      <c r="D522" s="362"/>
      <c r="E522" s="362"/>
      <c r="F522" s="372"/>
      <c r="G522" s="362"/>
      <c r="H522" s="362"/>
      <c r="I522" s="410"/>
      <c r="J522" s="364"/>
      <c r="K522" s="364"/>
      <c r="L522" s="364"/>
      <c r="M522" s="364"/>
      <c r="N522" s="387"/>
      <c r="O522" s="314">
        <f t="shared" si="26"/>
        <v>0</v>
      </c>
      <c r="P522" s="70">
        <f t="shared" si="27"/>
        <v>0</v>
      </c>
      <c r="Q522" s="92" t="str">
        <f t="shared" si="25"/>
        <v/>
      </c>
    </row>
    <row r="523" spans="1:17" x14ac:dyDescent="0.2">
      <c r="A523" s="518" t="str">
        <f>IF(B523="","",COUNT('Diário 3º PA'!$A$4:$A$4242)+ROW()-3)</f>
        <v/>
      </c>
      <c r="B523" s="510"/>
      <c r="C523" s="359"/>
      <c r="D523" s="362"/>
      <c r="E523" s="362"/>
      <c r="F523" s="372"/>
      <c r="G523" s="362"/>
      <c r="H523" s="362"/>
      <c r="I523" s="410"/>
      <c r="J523" s="364"/>
      <c r="K523" s="364"/>
      <c r="L523" s="364"/>
      <c r="M523" s="364"/>
      <c r="N523" s="387"/>
      <c r="O523" s="315">
        <f t="shared" si="26"/>
        <v>0</v>
      </c>
      <c r="P523" s="70">
        <f t="shared" si="27"/>
        <v>0</v>
      </c>
      <c r="Q523" s="135" t="str">
        <f t="shared" si="25"/>
        <v/>
      </c>
    </row>
    <row r="524" spans="1:17" x14ac:dyDescent="0.2">
      <c r="A524" s="518" t="str">
        <f>IF(B524="","",COUNT('Diário 3º PA'!$A$4:$A$4242)+ROW()-3)</f>
        <v/>
      </c>
      <c r="B524" s="510"/>
      <c r="C524" s="359"/>
      <c r="D524" s="362"/>
      <c r="E524" s="362"/>
      <c r="F524" s="372"/>
      <c r="G524" s="362"/>
      <c r="H524" s="362"/>
      <c r="I524" s="410"/>
      <c r="J524" s="364"/>
      <c r="K524" s="364"/>
      <c r="L524" s="364"/>
      <c r="M524" s="364"/>
      <c r="N524" s="387"/>
      <c r="O524" s="314">
        <f t="shared" si="26"/>
        <v>0</v>
      </c>
      <c r="P524" s="70">
        <f t="shared" si="27"/>
        <v>0</v>
      </c>
      <c r="Q524" s="92" t="str">
        <f t="shared" si="25"/>
        <v/>
      </c>
    </row>
    <row r="525" spans="1:17" x14ac:dyDescent="0.2">
      <c r="A525" s="518" t="str">
        <f>IF(B525="","",COUNT('Diário 3º PA'!$A$4:$A$4242)+ROW()-3)</f>
        <v/>
      </c>
      <c r="B525" s="510"/>
      <c r="C525" s="359"/>
      <c r="D525" s="362"/>
      <c r="E525" s="362"/>
      <c r="F525" s="372"/>
      <c r="G525" s="362"/>
      <c r="H525" s="362"/>
      <c r="I525" s="410"/>
      <c r="J525" s="364"/>
      <c r="K525" s="364"/>
      <c r="L525" s="364"/>
      <c r="M525" s="364"/>
      <c r="N525" s="387"/>
      <c r="O525" s="314">
        <f t="shared" si="26"/>
        <v>0</v>
      </c>
      <c r="P525" s="70">
        <f t="shared" si="27"/>
        <v>0</v>
      </c>
      <c r="Q525" s="92" t="str">
        <f t="shared" si="25"/>
        <v/>
      </c>
    </row>
    <row r="526" spans="1:17" ht="13.5" thickBot="1" x14ac:dyDescent="0.25">
      <c r="A526" s="518" t="str">
        <f>IF(B526="","",COUNT('Diário 3º PA'!$A$4:$A$4242)+ROW()-3)</f>
        <v/>
      </c>
      <c r="B526" s="510"/>
      <c r="C526" s="359"/>
      <c r="D526" s="362"/>
      <c r="E526" s="362"/>
      <c r="F526" s="372"/>
      <c r="G526" s="362"/>
      <c r="H526" s="362"/>
      <c r="I526" s="410"/>
      <c r="J526" s="364"/>
      <c r="K526" s="364"/>
      <c r="L526" s="364"/>
      <c r="M526" s="364"/>
      <c r="N526" s="387"/>
      <c r="O526" s="314">
        <f t="shared" si="26"/>
        <v>0</v>
      </c>
      <c r="P526" s="70">
        <f t="shared" si="27"/>
        <v>0</v>
      </c>
      <c r="Q526" s="92" t="str">
        <f t="shared" si="25"/>
        <v/>
      </c>
    </row>
    <row r="527" spans="1:17" x14ac:dyDescent="0.2">
      <c r="A527" s="518" t="str">
        <f>IF(B527="","",COUNT('Diário 3º PA'!$A$4:$A$4242)+ROW()-3)</f>
        <v/>
      </c>
      <c r="B527" s="510"/>
      <c r="C527" s="359"/>
      <c r="D527" s="362"/>
      <c r="E527" s="362"/>
      <c r="F527" s="372"/>
      <c r="G527" s="362"/>
      <c r="H527" s="362"/>
      <c r="I527" s="410"/>
      <c r="J527" s="364"/>
      <c r="K527" s="364"/>
      <c r="L527" s="364"/>
      <c r="M527" s="364"/>
      <c r="N527" s="387"/>
      <c r="O527" s="315">
        <f t="shared" si="26"/>
        <v>0</v>
      </c>
      <c r="P527" s="70">
        <f t="shared" si="27"/>
        <v>0</v>
      </c>
      <c r="Q527" s="135" t="str">
        <f t="shared" si="25"/>
        <v/>
      </c>
    </row>
    <row r="528" spans="1:17" x14ac:dyDescent="0.2">
      <c r="A528" s="518" t="str">
        <f>IF(B528="","",COUNT('Diário 3º PA'!$A$4:$A$4242)+ROW()-3)</f>
        <v/>
      </c>
      <c r="B528" s="510"/>
      <c r="C528" s="359"/>
      <c r="D528" s="362"/>
      <c r="E528" s="362"/>
      <c r="F528" s="372"/>
      <c r="G528" s="362"/>
      <c r="H528" s="362"/>
      <c r="I528" s="410"/>
      <c r="J528" s="364"/>
      <c r="K528" s="364"/>
      <c r="L528" s="364"/>
      <c r="M528" s="364"/>
      <c r="N528" s="387"/>
      <c r="O528" s="314">
        <f t="shared" si="26"/>
        <v>0</v>
      </c>
      <c r="P528" s="70">
        <f t="shared" si="27"/>
        <v>0</v>
      </c>
      <c r="Q528" s="92" t="str">
        <f t="shared" si="25"/>
        <v/>
      </c>
    </row>
    <row r="529" spans="1:17" x14ac:dyDescent="0.2">
      <c r="A529" s="518" t="str">
        <f>IF(B529="","",COUNT('Diário 3º PA'!$A$4:$A$4242)+ROW()-3)</f>
        <v/>
      </c>
      <c r="B529" s="510"/>
      <c r="C529" s="359"/>
      <c r="D529" s="362"/>
      <c r="E529" s="362"/>
      <c r="F529" s="372"/>
      <c r="G529" s="362"/>
      <c r="H529" s="362"/>
      <c r="I529" s="410"/>
      <c r="J529" s="364"/>
      <c r="K529" s="364"/>
      <c r="L529" s="364"/>
      <c r="M529" s="364"/>
      <c r="N529" s="387"/>
      <c r="O529" s="314">
        <f t="shared" si="26"/>
        <v>0</v>
      </c>
      <c r="P529" s="70">
        <f t="shared" si="27"/>
        <v>0</v>
      </c>
      <c r="Q529" s="92" t="str">
        <f t="shared" si="25"/>
        <v/>
      </c>
    </row>
    <row r="530" spans="1:17" ht="13.5" thickBot="1" x14ac:dyDescent="0.25">
      <c r="A530" s="518" t="str">
        <f>IF(B530="","",COUNT('Diário 3º PA'!$A$4:$A$4242)+ROW()-3)</f>
        <v/>
      </c>
      <c r="B530" s="510"/>
      <c r="C530" s="359"/>
      <c r="D530" s="362"/>
      <c r="E530" s="362"/>
      <c r="F530" s="372"/>
      <c r="G530" s="362"/>
      <c r="H530" s="362"/>
      <c r="I530" s="410"/>
      <c r="J530" s="364"/>
      <c r="K530" s="364"/>
      <c r="L530" s="364"/>
      <c r="M530" s="364"/>
      <c r="N530" s="387"/>
      <c r="O530" s="314">
        <f t="shared" si="26"/>
        <v>0</v>
      </c>
      <c r="P530" s="70">
        <f t="shared" si="27"/>
        <v>0</v>
      </c>
      <c r="Q530" s="92" t="str">
        <f t="shared" si="25"/>
        <v/>
      </c>
    </row>
    <row r="531" spans="1:17" x14ac:dyDescent="0.2">
      <c r="A531" s="518" t="str">
        <f>IF(B531="","",COUNT('Diário 3º PA'!$A$4:$A$4242)+ROW()-3)</f>
        <v/>
      </c>
      <c r="B531" s="510"/>
      <c r="C531" s="359"/>
      <c r="D531" s="362"/>
      <c r="E531" s="362"/>
      <c r="F531" s="372"/>
      <c r="G531" s="362"/>
      <c r="H531" s="362"/>
      <c r="I531" s="410"/>
      <c r="J531" s="364"/>
      <c r="K531" s="364"/>
      <c r="L531" s="364"/>
      <c r="M531" s="364"/>
      <c r="N531" s="387"/>
      <c r="O531" s="315">
        <f t="shared" si="26"/>
        <v>0</v>
      </c>
      <c r="P531" s="70">
        <f t="shared" si="27"/>
        <v>0</v>
      </c>
      <c r="Q531" s="135" t="str">
        <f t="shared" si="25"/>
        <v/>
      </c>
    </row>
    <row r="532" spans="1:17" x14ac:dyDescent="0.2">
      <c r="A532" s="518" t="str">
        <f>IF(B532="","",COUNT('Diário 3º PA'!$A$4:$A$4242)+ROW()-3)</f>
        <v/>
      </c>
      <c r="B532" s="510"/>
      <c r="C532" s="359"/>
      <c r="D532" s="362"/>
      <c r="E532" s="362"/>
      <c r="F532" s="372"/>
      <c r="G532" s="362"/>
      <c r="H532" s="362"/>
      <c r="I532" s="410"/>
      <c r="J532" s="364"/>
      <c r="K532" s="364"/>
      <c r="L532" s="364"/>
      <c r="M532" s="364"/>
      <c r="N532" s="387"/>
      <c r="O532" s="314">
        <f t="shared" si="26"/>
        <v>0</v>
      </c>
      <c r="P532" s="70">
        <f t="shared" si="27"/>
        <v>0</v>
      </c>
      <c r="Q532" s="92" t="str">
        <f t="shared" si="25"/>
        <v/>
      </c>
    </row>
    <row r="533" spans="1:17" x14ac:dyDescent="0.2">
      <c r="A533" s="518" t="str">
        <f>IF(B533="","",COUNT('Diário 3º PA'!$A$4:$A$4242)+ROW()-3)</f>
        <v/>
      </c>
      <c r="B533" s="510"/>
      <c r="C533" s="359"/>
      <c r="D533" s="362"/>
      <c r="E533" s="362"/>
      <c r="F533" s="372"/>
      <c r="G533" s="362"/>
      <c r="H533" s="362"/>
      <c r="I533" s="410"/>
      <c r="J533" s="364"/>
      <c r="K533" s="364"/>
      <c r="L533" s="364"/>
      <c r="M533" s="364"/>
      <c r="N533" s="387"/>
      <c r="O533" s="314">
        <f t="shared" si="26"/>
        <v>0</v>
      </c>
      <c r="P533" s="70">
        <f t="shared" si="27"/>
        <v>0</v>
      </c>
      <c r="Q533" s="92" t="str">
        <f t="shared" si="25"/>
        <v/>
      </c>
    </row>
    <row r="534" spans="1:17" ht="13.5" thickBot="1" x14ac:dyDescent="0.25">
      <c r="A534" s="518" t="str">
        <f>IF(B534="","",COUNT('Diário 3º PA'!$A$4:$A$4242)+ROW()-3)</f>
        <v/>
      </c>
      <c r="B534" s="510"/>
      <c r="C534" s="359"/>
      <c r="D534" s="362"/>
      <c r="E534" s="362"/>
      <c r="F534" s="372"/>
      <c r="G534" s="362"/>
      <c r="H534" s="362"/>
      <c r="I534" s="410"/>
      <c r="J534" s="364"/>
      <c r="K534" s="364"/>
      <c r="L534" s="364"/>
      <c r="M534" s="364"/>
      <c r="N534" s="387"/>
      <c r="O534" s="314">
        <f t="shared" si="26"/>
        <v>0</v>
      </c>
      <c r="P534" s="70">
        <f t="shared" si="27"/>
        <v>0</v>
      </c>
      <c r="Q534" s="92" t="str">
        <f t="shared" si="25"/>
        <v/>
      </c>
    </row>
    <row r="535" spans="1:17" x14ac:dyDescent="0.2">
      <c r="A535" s="518" t="str">
        <f>IF(B535="","",COUNT('Diário 3º PA'!$A$4:$A$4242)+ROW()-3)</f>
        <v/>
      </c>
      <c r="B535" s="510"/>
      <c r="C535" s="359"/>
      <c r="D535" s="362"/>
      <c r="E535" s="362"/>
      <c r="F535" s="372"/>
      <c r="G535" s="362"/>
      <c r="H535" s="362"/>
      <c r="I535" s="410"/>
      <c r="J535" s="364"/>
      <c r="K535" s="364"/>
      <c r="L535" s="364"/>
      <c r="M535" s="364"/>
      <c r="N535" s="387"/>
      <c r="O535" s="315">
        <f t="shared" si="26"/>
        <v>0</v>
      </c>
      <c r="P535" s="70">
        <f t="shared" si="27"/>
        <v>0</v>
      </c>
      <c r="Q535" s="135" t="str">
        <f t="shared" ref="Q535:Q598" si="28">SUBSTITUTE(D535," ","_")</f>
        <v/>
      </c>
    </row>
    <row r="536" spans="1:17" x14ac:dyDescent="0.2">
      <c r="A536" s="518" t="str">
        <f>IF(B536="","",COUNT('Diário 3º PA'!$A$4:$A$4242)+ROW()-3)</f>
        <v/>
      </c>
      <c r="B536" s="510"/>
      <c r="C536" s="359"/>
      <c r="D536" s="362"/>
      <c r="E536" s="362"/>
      <c r="F536" s="372"/>
      <c r="G536" s="362"/>
      <c r="H536" s="362"/>
      <c r="I536" s="410"/>
      <c r="J536" s="364"/>
      <c r="K536" s="364"/>
      <c r="L536" s="364"/>
      <c r="M536" s="364"/>
      <c r="N536" s="387"/>
      <c r="O536" s="314">
        <f t="shared" ref="O536:O599" si="29">IF(B536=0,0,IF(YEAR(B536)=$P$1,MONTH(B536)-$O$1+1,(YEAR(B536)-$P$1)*12-$O$1+1+MONTH(B536)))</f>
        <v>0</v>
      </c>
      <c r="P536" s="70">
        <f t="shared" ref="P536:P599" si="30">IF(C536=0,0,IF(YEAR(C536)=$P$1,MONTH(C536)-$O$1+1,(YEAR(C536)-$P$1)*12-$O$1+1+MONTH(C536)))</f>
        <v>0</v>
      </c>
      <c r="Q536" s="92" t="str">
        <f t="shared" si="28"/>
        <v/>
      </c>
    </row>
    <row r="537" spans="1:17" x14ac:dyDescent="0.2">
      <c r="A537" s="518" t="str">
        <f>IF(B537="","",COUNT('Diário 3º PA'!$A$4:$A$4242)+ROW()-3)</f>
        <v/>
      </c>
      <c r="B537" s="510"/>
      <c r="C537" s="359"/>
      <c r="D537" s="362"/>
      <c r="E537" s="362"/>
      <c r="F537" s="372"/>
      <c r="G537" s="362"/>
      <c r="H537" s="362"/>
      <c r="I537" s="410"/>
      <c r="J537" s="364"/>
      <c r="K537" s="364"/>
      <c r="L537" s="364"/>
      <c r="M537" s="364"/>
      <c r="N537" s="387"/>
      <c r="O537" s="314">
        <f t="shared" si="29"/>
        <v>0</v>
      </c>
      <c r="P537" s="70">
        <f t="shared" si="30"/>
        <v>0</v>
      </c>
      <c r="Q537" s="92" t="str">
        <f t="shared" si="28"/>
        <v/>
      </c>
    </row>
    <row r="538" spans="1:17" ht="13.5" thickBot="1" x14ac:dyDescent="0.25">
      <c r="A538" s="518" t="str">
        <f>IF(B538="","",COUNT('Diário 3º PA'!$A$4:$A$4242)+ROW()-3)</f>
        <v/>
      </c>
      <c r="B538" s="510"/>
      <c r="C538" s="359"/>
      <c r="D538" s="362"/>
      <c r="E538" s="362"/>
      <c r="F538" s="372"/>
      <c r="G538" s="362"/>
      <c r="H538" s="362"/>
      <c r="I538" s="410"/>
      <c r="J538" s="364"/>
      <c r="K538" s="364"/>
      <c r="L538" s="364"/>
      <c r="M538" s="364"/>
      <c r="N538" s="387"/>
      <c r="O538" s="314">
        <f t="shared" si="29"/>
        <v>0</v>
      </c>
      <c r="P538" s="70">
        <f t="shared" si="30"/>
        <v>0</v>
      </c>
      <c r="Q538" s="92" t="str">
        <f t="shared" si="28"/>
        <v/>
      </c>
    </row>
    <row r="539" spans="1:17" x14ac:dyDescent="0.2">
      <c r="A539" s="518" t="str">
        <f>IF(B539="","",COUNT('Diário 3º PA'!$A$4:$A$4242)+ROW()-3)</f>
        <v/>
      </c>
      <c r="B539" s="510"/>
      <c r="C539" s="359"/>
      <c r="D539" s="362"/>
      <c r="E539" s="362"/>
      <c r="F539" s="372"/>
      <c r="G539" s="362"/>
      <c r="H539" s="362"/>
      <c r="I539" s="410"/>
      <c r="J539" s="364"/>
      <c r="K539" s="364"/>
      <c r="L539" s="364"/>
      <c r="M539" s="364"/>
      <c r="N539" s="387"/>
      <c r="O539" s="315">
        <f t="shared" si="29"/>
        <v>0</v>
      </c>
      <c r="P539" s="70">
        <f t="shared" si="30"/>
        <v>0</v>
      </c>
      <c r="Q539" s="135" t="str">
        <f t="shared" si="28"/>
        <v/>
      </c>
    </row>
    <row r="540" spans="1:17" x14ac:dyDescent="0.2">
      <c r="A540" s="518" t="str">
        <f>IF(B540="","",COUNT('Diário 3º PA'!$A$4:$A$4242)+ROW()-3)</f>
        <v/>
      </c>
      <c r="B540" s="510"/>
      <c r="C540" s="359"/>
      <c r="D540" s="362"/>
      <c r="E540" s="362"/>
      <c r="F540" s="372"/>
      <c r="G540" s="362"/>
      <c r="H540" s="362"/>
      <c r="I540" s="410"/>
      <c r="J540" s="364"/>
      <c r="K540" s="364"/>
      <c r="L540" s="364"/>
      <c r="M540" s="364"/>
      <c r="N540" s="387"/>
      <c r="O540" s="314">
        <f t="shared" si="29"/>
        <v>0</v>
      </c>
      <c r="P540" s="70">
        <f t="shared" si="30"/>
        <v>0</v>
      </c>
      <c r="Q540" s="92" t="str">
        <f t="shared" si="28"/>
        <v/>
      </c>
    </row>
    <row r="541" spans="1:17" x14ac:dyDescent="0.2">
      <c r="A541" s="518" t="str">
        <f>IF(B541="","",COUNT('Diário 3º PA'!$A$4:$A$4242)+ROW()-3)</f>
        <v/>
      </c>
      <c r="B541" s="510"/>
      <c r="C541" s="359"/>
      <c r="D541" s="362"/>
      <c r="E541" s="362"/>
      <c r="F541" s="372"/>
      <c r="G541" s="362"/>
      <c r="H541" s="362"/>
      <c r="I541" s="410"/>
      <c r="J541" s="364"/>
      <c r="K541" s="364"/>
      <c r="L541" s="364"/>
      <c r="M541" s="364"/>
      <c r="N541" s="387"/>
      <c r="O541" s="314">
        <f t="shared" si="29"/>
        <v>0</v>
      </c>
      <c r="P541" s="70">
        <f t="shared" si="30"/>
        <v>0</v>
      </c>
      <c r="Q541" s="92" t="str">
        <f t="shared" si="28"/>
        <v/>
      </c>
    </row>
    <row r="542" spans="1:17" ht="13.5" thickBot="1" x14ac:dyDescent="0.25">
      <c r="A542" s="518" t="str">
        <f>IF(B542="","",COUNT('Diário 3º PA'!$A$4:$A$4242)+ROW()-3)</f>
        <v/>
      </c>
      <c r="B542" s="510"/>
      <c r="C542" s="359"/>
      <c r="D542" s="362"/>
      <c r="E542" s="362"/>
      <c r="F542" s="372"/>
      <c r="G542" s="362"/>
      <c r="H542" s="362"/>
      <c r="I542" s="410"/>
      <c r="J542" s="364"/>
      <c r="K542" s="364"/>
      <c r="L542" s="364"/>
      <c r="M542" s="364"/>
      <c r="N542" s="387"/>
      <c r="O542" s="314">
        <f t="shared" si="29"/>
        <v>0</v>
      </c>
      <c r="P542" s="70">
        <f t="shared" si="30"/>
        <v>0</v>
      </c>
      <c r="Q542" s="92" t="str">
        <f t="shared" si="28"/>
        <v/>
      </c>
    </row>
    <row r="543" spans="1:17" x14ac:dyDescent="0.2">
      <c r="A543" s="518" t="str">
        <f>IF(B543="","",COUNT('Diário 3º PA'!$A$4:$A$4242)+ROW()-3)</f>
        <v/>
      </c>
      <c r="B543" s="510"/>
      <c r="C543" s="359"/>
      <c r="D543" s="362"/>
      <c r="E543" s="362"/>
      <c r="F543" s="372"/>
      <c r="G543" s="362"/>
      <c r="H543" s="362"/>
      <c r="I543" s="410"/>
      <c r="J543" s="364"/>
      <c r="K543" s="364"/>
      <c r="L543" s="364"/>
      <c r="M543" s="364"/>
      <c r="N543" s="387"/>
      <c r="O543" s="315">
        <f t="shared" si="29"/>
        <v>0</v>
      </c>
      <c r="P543" s="70">
        <f t="shared" si="30"/>
        <v>0</v>
      </c>
      <c r="Q543" s="135" t="str">
        <f t="shared" si="28"/>
        <v/>
      </c>
    </row>
    <row r="544" spans="1:17" x14ac:dyDescent="0.2">
      <c r="A544" s="518" t="str">
        <f>IF(B544="","",COUNT('Diário 3º PA'!$A$4:$A$4242)+ROW()-3)</f>
        <v/>
      </c>
      <c r="B544" s="510"/>
      <c r="C544" s="359"/>
      <c r="D544" s="362"/>
      <c r="E544" s="362"/>
      <c r="F544" s="372"/>
      <c r="G544" s="362"/>
      <c r="H544" s="362"/>
      <c r="I544" s="410"/>
      <c r="J544" s="364"/>
      <c r="K544" s="364"/>
      <c r="L544" s="364"/>
      <c r="M544" s="364"/>
      <c r="N544" s="387"/>
      <c r="O544" s="314">
        <f t="shared" si="29"/>
        <v>0</v>
      </c>
      <c r="P544" s="70">
        <f t="shared" si="30"/>
        <v>0</v>
      </c>
      <c r="Q544" s="92" t="str">
        <f t="shared" si="28"/>
        <v/>
      </c>
    </row>
    <row r="545" spans="1:17" x14ac:dyDescent="0.2">
      <c r="A545" s="518" t="str">
        <f>IF(B545="","",COUNT('Diário 3º PA'!$A$4:$A$4242)+ROW()-3)</f>
        <v/>
      </c>
      <c r="B545" s="510"/>
      <c r="C545" s="359"/>
      <c r="D545" s="362"/>
      <c r="E545" s="362"/>
      <c r="F545" s="372"/>
      <c r="G545" s="362"/>
      <c r="H545" s="362"/>
      <c r="I545" s="410"/>
      <c r="J545" s="364"/>
      <c r="K545" s="364"/>
      <c r="L545" s="364"/>
      <c r="M545" s="364"/>
      <c r="N545" s="387"/>
      <c r="O545" s="314">
        <f t="shared" si="29"/>
        <v>0</v>
      </c>
      <c r="P545" s="70">
        <f t="shared" si="30"/>
        <v>0</v>
      </c>
      <c r="Q545" s="92" t="str">
        <f t="shared" si="28"/>
        <v/>
      </c>
    </row>
    <row r="546" spans="1:17" ht="13.5" thickBot="1" x14ac:dyDescent="0.25">
      <c r="A546" s="518" t="str">
        <f>IF(B546="","",COUNT('Diário 3º PA'!$A$4:$A$4242)+ROW()-3)</f>
        <v/>
      </c>
      <c r="B546" s="510"/>
      <c r="C546" s="359"/>
      <c r="D546" s="362"/>
      <c r="E546" s="362"/>
      <c r="F546" s="372"/>
      <c r="G546" s="362"/>
      <c r="H546" s="362"/>
      <c r="I546" s="410"/>
      <c r="J546" s="364"/>
      <c r="K546" s="364"/>
      <c r="L546" s="364"/>
      <c r="M546" s="364"/>
      <c r="N546" s="387"/>
      <c r="O546" s="314">
        <f t="shared" si="29"/>
        <v>0</v>
      </c>
      <c r="P546" s="70">
        <f t="shared" si="30"/>
        <v>0</v>
      </c>
      <c r="Q546" s="92" t="str">
        <f t="shared" si="28"/>
        <v/>
      </c>
    </row>
    <row r="547" spans="1:17" x14ac:dyDescent="0.2">
      <c r="A547" s="518" t="str">
        <f>IF(B547="","",COUNT('Diário 3º PA'!$A$4:$A$4242)+ROW()-3)</f>
        <v/>
      </c>
      <c r="B547" s="510"/>
      <c r="C547" s="359"/>
      <c r="D547" s="362"/>
      <c r="E547" s="362"/>
      <c r="F547" s="372"/>
      <c r="G547" s="362"/>
      <c r="H547" s="362"/>
      <c r="I547" s="410"/>
      <c r="J547" s="364"/>
      <c r="K547" s="364"/>
      <c r="L547" s="364"/>
      <c r="M547" s="364"/>
      <c r="N547" s="387"/>
      <c r="O547" s="315">
        <f t="shared" si="29"/>
        <v>0</v>
      </c>
      <c r="P547" s="70">
        <f t="shared" si="30"/>
        <v>0</v>
      </c>
      <c r="Q547" s="135" t="str">
        <f t="shared" si="28"/>
        <v/>
      </c>
    </row>
    <row r="548" spans="1:17" x14ac:dyDescent="0.2">
      <c r="A548" s="518" t="str">
        <f>IF(B548="","",COUNT('Diário 3º PA'!$A$4:$A$4242)+ROW()-3)</f>
        <v/>
      </c>
      <c r="B548" s="510"/>
      <c r="C548" s="359"/>
      <c r="D548" s="362"/>
      <c r="E548" s="362"/>
      <c r="F548" s="372"/>
      <c r="G548" s="362"/>
      <c r="H548" s="362"/>
      <c r="I548" s="410"/>
      <c r="J548" s="364"/>
      <c r="K548" s="364"/>
      <c r="L548" s="364"/>
      <c r="M548" s="364"/>
      <c r="N548" s="387"/>
      <c r="O548" s="314">
        <f t="shared" si="29"/>
        <v>0</v>
      </c>
      <c r="P548" s="70">
        <f t="shared" si="30"/>
        <v>0</v>
      </c>
      <c r="Q548" s="92" t="str">
        <f t="shared" si="28"/>
        <v/>
      </c>
    </row>
    <row r="549" spans="1:17" x14ac:dyDescent="0.2">
      <c r="A549" s="518" t="str">
        <f>IF(B549="","",COUNT('Diário 3º PA'!$A$4:$A$4242)+ROW()-3)</f>
        <v/>
      </c>
      <c r="B549" s="510"/>
      <c r="C549" s="359"/>
      <c r="D549" s="362"/>
      <c r="E549" s="362"/>
      <c r="F549" s="372"/>
      <c r="G549" s="362"/>
      <c r="H549" s="362"/>
      <c r="I549" s="410"/>
      <c r="J549" s="364"/>
      <c r="K549" s="364"/>
      <c r="L549" s="364"/>
      <c r="M549" s="364"/>
      <c r="N549" s="387"/>
      <c r="O549" s="314">
        <f t="shared" si="29"/>
        <v>0</v>
      </c>
      <c r="P549" s="70">
        <f t="shared" si="30"/>
        <v>0</v>
      </c>
      <c r="Q549" s="92" t="str">
        <f t="shared" si="28"/>
        <v/>
      </c>
    </row>
    <row r="550" spans="1:17" ht="13.5" thickBot="1" x14ac:dyDescent="0.25">
      <c r="A550" s="518" t="str">
        <f>IF(B550="","",COUNT('Diário 3º PA'!$A$4:$A$4242)+ROW()-3)</f>
        <v/>
      </c>
      <c r="B550" s="510"/>
      <c r="C550" s="359"/>
      <c r="D550" s="362"/>
      <c r="E550" s="362"/>
      <c r="F550" s="372"/>
      <c r="G550" s="362"/>
      <c r="H550" s="362"/>
      <c r="I550" s="410"/>
      <c r="J550" s="364"/>
      <c r="K550" s="364"/>
      <c r="L550" s="364"/>
      <c r="M550" s="364"/>
      <c r="N550" s="387"/>
      <c r="O550" s="314">
        <f t="shared" si="29"/>
        <v>0</v>
      </c>
      <c r="P550" s="70">
        <f t="shared" si="30"/>
        <v>0</v>
      </c>
      <c r="Q550" s="92" t="str">
        <f t="shared" si="28"/>
        <v/>
      </c>
    </row>
    <row r="551" spans="1:17" x14ac:dyDescent="0.2">
      <c r="A551" s="518" t="str">
        <f>IF(B551="","",COUNT('Diário 3º PA'!$A$4:$A$4242)+ROW()-3)</f>
        <v/>
      </c>
      <c r="B551" s="510"/>
      <c r="C551" s="359"/>
      <c r="D551" s="362"/>
      <c r="E551" s="362"/>
      <c r="F551" s="372"/>
      <c r="G551" s="362"/>
      <c r="H551" s="362"/>
      <c r="I551" s="410"/>
      <c r="J551" s="364"/>
      <c r="K551" s="364"/>
      <c r="L551" s="364"/>
      <c r="M551" s="364"/>
      <c r="N551" s="387"/>
      <c r="O551" s="315">
        <f t="shared" si="29"/>
        <v>0</v>
      </c>
      <c r="P551" s="70">
        <f t="shared" si="30"/>
        <v>0</v>
      </c>
      <c r="Q551" s="135" t="str">
        <f t="shared" si="28"/>
        <v/>
      </c>
    </row>
    <row r="552" spans="1:17" x14ac:dyDescent="0.2">
      <c r="A552" s="518" t="str">
        <f>IF(B552="","",COUNT('Diário 3º PA'!$A$4:$A$4242)+ROW()-3)</f>
        <v/>
      </c>
      <c r="B552" s="510"/>
      <c r="C552" s="359"/>
      <c r="D552" s="362"/>
      <c r="E552" s="362"/>
      <c r="F552" s="372"/>
      <c r="G552" s="362"/>
      <c r="H552" s="362"/>
      <c r="I552" s="410"/>
      <c r="J552" s="364"/>
      <c r="K552" s="364"/>
      <c r="L552" s="364"/>
      <c r="M552" s="364"/>
      <c r="N552" s="387"/>
      <c r="O552" s="314">
        <f t="shared" si="29"/>
        <v>0</v>
      </c>
      <c r="P552" s="70">
        <f t="shared" si="30"/>
        <v>0</v>
      </c>
      <c r="Q552" s="92" t="str">
        <f t="shared" si="28"/>
        <v/>
      </c>
    </row>
    <row r="553" spans="1:17" x14ac:dyDescent="0.2">
      <c r="A553" s="518" t="str">
        <f>IF(B553="","",COUNT('Diário 3º PA'!$A$4:$A$4242)+ROW()-3)</f>
        <v/>
      </c>
      <c r="B553" s="510"/>
      <c r="C553" s="359"/>
      <c r="D553" s="362"/>
      <c r="E553" s="362"/>
      <c r="F553" s="372"/>
      <c r="G553" s="362"/>
      <c r="H553" s="362"/>
      <c r="I553" s="410"/>
      <c r="J553" s="364"/>
      <c r="K553" s="364"/>
      <c r="L553" s="364"/>
      <c r="M553" s="364"/>
      <c r="N553" s="387"/>
      <c r="O553" s="314">
        <f t="shared" si="29"/>
        <v>0</v>
      </c>
      <c r="P553" s="70">
        <f t="shared" si="30"/>
        <v>0</v>
      </c>
      <c r="Q553" s="92" t="str">
        <f t="shared" si="28"/>
        <v/>
      </c>
    </row>
    <row r="554" spans="1:17" ht="13.5" thickBot="1" x14ac:dyDescent="0.25">
      <c r="A554" s="518" t="str">
        <f>IF(B554="","",COUNT('Diário 3º PA'!$A$4:$A$4242)+ROW()-3)</f>
        <v/>
      </c>
      <c r="B554" s="510"/>
      <c r="C554" s="359"/>
      <c r="D554" s="362"/>
      <c r="E554" s="362"/>
      <c r="F554" s="372"/>
      <c r="G554" s="362"/>
      <c r="H554" s="362"/>
      <c r="I554" s="410"/>
      <c r="J554" s="364"/>
      <c r="K554" s="364"/>
      <c r="L554" s="364"/>
      <c r="M554" s="364"/>
      <c r="N554" s="387"/>
      <c r="O554" s="314">
        <f t="shared" si="29"/>
        <v>0</v>
      </c>
      <c r="P554" s="70">
        <f t="shared" si="30"/>
        <v>0</v>
      </c>
      <c r="Q554" s="92" t="str">
        <f t="shared" si="28"/>
        <v/>
      </c>
    </row>
    <row r="555" spans="1:17" x14ac:dyDescent="0.2">
      <c r="A555" s="518" t="str">
        <f>IF(B555="","",COUNT('Diário 3º PA'!$A$4:$A$4242)+ROW()-3)</f>
        <v/>
      </c>
      <c r="B555" s="510"/>
      <c r="C555" s="359"/>
      <c r="D555" s="362"/>
      <c r="E555" s="362"/>
      <c r="F555" s="372"/>
      <c r="G555" s="362"/>
      <c r="H555" s="362"/>
      <c r="I555" s="410"/>
      <c r="J555" s="364"/>
      <c r="K555" s="364"/>
      <c r="L555" s="364"/>
      <c r="M555" s="364"/>
      <c r="N555" s="387"/>
      <c r="O555" s="315">
        <f t="shared" si="29"/>
        <v>0</v>
      </c>
      <c r="P555" s="70">
        <f t="shared" si="30"/>
        <v>0</v>
      </c>
      <c r="Q555" s="135" t="str">
        <f t="shared" si="28"/>
        <v/>
      </c>
    </row>
    <row r="556" spans="1:17" x14ac:dyDescent="0.2">
      <c r="A556" s="518" t="str">
        <f>IF(B556="","",COUNT('Diário 3º PA'!$A$4:$A$4242)+ROW()-3)</f>
        <v/>
      </c>
      <c r="B556" s="510"/>
      <c r="C556" s="359"/>
      <c r="D556" s="362"/>
      <c r="E556" s="362"/>
      <c r="F556" s="372"/>
      <c r="G556" s="362"/>
      <c r="H556" s="362"/>
      <c r="I556" s="410"/>
      <c r="J556" s="364"/>
      <c r="K556" s="364"/>
      <c r="L556" s="364"/>
      <c r="M556" s="364"/>
      <c r="N556" s="387"/>
      <c r="O556" s="314">
        <f t="shared" si="29"/>
        <v>0</v>
      </c>
      <c r="P556" s="70">
        <f t="shared" si="30"/>
        <v>0</v>
      </c>
      <c r="Q556" s="92" t="str">
        <f t="shared" si="28"/>
        <v/>
      </c>
    </row>
    <row r="557" spans="1:17" x14ac:dyDescent="0.2">
      <c r="A557" s="518" t="str">
        <f>IF(B557="","",COUNT('Diário 3º PA'!$A$4:$A$4242)+ROW()-3)</f>
        <v/>
      </c>
      <c r="B557" s="510"/>
      <c r="C557" s="359"/>
      <c r="D557" s="362"/>
      <c r="E557" s="362"/>
      <c r="F557" s="372"/>
      <c r="G557" s="362"/>
      <c r="H557" s="362"/>
      <c r="I557" s="410"/>
      <c r="J557" s="364"/>
      <c r="K557" s="364"/>
      <c r="L557" s="364"/>
      <c r="M557" s="364"/>
      <c r="N557" s="387"/>
      <c r="O557" s="314">
        <f t="shared" si="29"/>
        <v>0</v>
      </c>
      <c r="P557" s="70">
        <f t="shared" si="30"/>
        <v>0</v>
      </c>
      <c r="Q557" s="92" t="str">
        <f t="shared" si="28"/>
        <v/>
      </c>
    </row>
    <row r="558" spans="1:17" ht="13.5" thickBot="1" x14ac:dyDescent="0.25">
      <c r="A558" s="518" t="str">
        <f>IF(B558="","",COUNT('Diário 3º PA'!$A$4:$A$4242)+ROW()-3)</f>
        <v/>
      </c>
      <c r="B558" s="510"/>
      <c r="C558" s="406"/>
      <c r="D558" s="379"/>
      <c r="E558" s="379"/>
      <c r="F558" s="384"/>
      <c r="G558" s="362"/>
      <c r="H558" s="362"/>
      <c r="I558" s="410"/>
      <c r="J558" s="364"/>
      <c r="K558" s="364"/>
      <c r="L558" s="364"/>
      <c r="M558" s="364"/>
      <c r="N558" s="387"/>
      <c r="O558" s="314">
        <f t="shared" si="29"/>
        <v>0</v>
      </c>
      <c r="P558" s="70">
        <f t="shared" si="30"/>
        <v>0</v>
      </c>
      <c r="Q558" s="92" t="str">
        <f t="shared" si="28"/>
        <v/>
      </c>
    </row>
    <row r="559" spans="1:17" x14ac:dyDescent="0.2">
      <c r="A559" s="518" t="str">
        <f>IF(B559="","",COUNT('Diário 3º PA'!$A$4:$A$4242)+ROW()-3)</f>
        <v/>
      </c>
      <c r="B559" s="510"/>
      <c r="C559" s="359"/>
      <c r="D559" s="362"/>
      <c r="E559" s="362"/>
      <c r="F559" s="372"/>
      <c r="G559" s="362"/>
      <c r="H559" s="362"/>
      <c r="I559" s="410"/>
      <c r="J559" s="364"/>
      <c r="K559" s="364"/>
      <c r="L559" s="364"/>
      <c r="M559" s="364"/>
      <c r="N559" s="387"/>
      <c r="O559" s="315">
        <f t="shared" si="29"/>
        <v>0</v>
      </c>
      <c r="P559" s="70">
        <f t="shared" si="30"/>
        <v>0</v>
      </c>
      <c r="Q559" s="135" t="str">
        <f t="shared" si="28"/>
        <v/>
      </c>
    </row>
    <row r="560" spans="1:17" x14ac:dyDescent="0.2">
      <c r="A560" s="518" t="str">
        <f>IF(B560="","",COUNT('Diário 3º PA'!$A$4:$A$4242)+ROW()-3)</f>
        <v/>
      </c>
      <c r="B560" s="510"/>
      <c r="C560" s="359"/>
      <c r="D560" s="362"/>
      <c r="E560" s="362"/>
      <c r="F560" s="372"/>
      <c r="G560" s="362"/>
      <c r="H560" s="362"/>
      <c r="I560" s="410"/>
      <c r="J560" s="364"/>
      <c r="K560" s="364"/>
      <c r="L560" s="364"/>
      <c r="M560" s="364"/>
      <c r="N560" s="387"/>
      <c r="O560" s="314">
        <f t="shared" si="29"/>
        <v>0</v>
      </c>
      <c r="P560" s="70">
        <f t="shared" si="30"/>
        <v>0</v>
      </c>
      <c r="Q560" s="92" t="str">
        <f t="shared" si="28"/>
        <v/>
      </c>
    </row>
    <row r="561" spans="1:17" x14ac:dyDescent="0.2">
      <c r="A561" s="518" t="str">
        <f>IF(B561="","",COUNT('Diário 3º PA'!$A$4:$A$4242)+ROW()-3)</f>
        <v/>
      </c>
      <c r="B561" s="510"/>
      <c r="C561" s="359"/>
      <c r="D561" s="362"/>
      <c r="E561" s="362"/>
      <c r="F561" s="372"/>
      <c r="G561" s="362"/>
      <c r="H561" s="362"/>
      <c r="I561" s="410"/>
      <c r="J561" s="364"/>
      <c r="K561" s="364"/>
      <c r="L561" s="364"/>
      <c r="M561" s="364"/>
      <c r="N561" s="387"/>
      <c r="O561" s="314">
        <f t="shared" si="29"/>
        <v>0</v>
      </c>
      <c r="P561" s="70">
        <f t="shared" si="30"/>
        <v>0</v>
      </c>
      <c r="Q561" s="92" t="str">
        <f t="shared" si="28"/>
        <v/>
      </c>
    </row>
    <row r="562" spans="1:17" ht="13.5" thickBot="1" x14ac:dyDescent="0.25">
      <c r="A562" s="518" t="str">
        <f>IF(B562="","",COUNT('Diário 3º PA'!$A$4:$A$4242)+ROW()-3)</f>
        <v/>
      </c>
      <c r="B562" s="510"/>
      <c r="C562" s="359"/>
      <c r="D562" s="362"/>
      <c r="E562" s="362"/>
      <c r="F562" s="372"/>
      <c r="G562" s="362"/>
      <c r="H562" s="362"/>
      <c r="I562" s="410"/>
      <c r="J562" s="364"/>
      <c r="K562" s="364"/>
      <c r="L562" s="364"/>
      <c r="M562" s="364"/>
      <c r="N562" s="387"/>
      <c r="O562" s="314">
        <f t="shared" si="29"/>
        <v>0</v>
      </c>
      <c r="P562" s="70">
        <f t="shared" si="30"/>
        <v>0</v>
      </c>
      <c r="Q562" s="92" t="str">
        <f t="shared" si="28"/>
        <v/>
      </c>
    </row>
    <row r="563" spans="1:17" x14ac:dyDescent="0.2">
      <c r="A563" s="518" t="str">
        <f>IF(B563="","",COUNT('Diário 3º PA'!$A$4:$A$4242)+ROW()-3)</f>
        <v/>
      </c>
      <c r="B563" s="510"/>
      <c r="C563" s="359"/>
      <c r="D563" s="362"/>
      <c r="E563" s="362"/>
      <c r="F563" s="372"/>
      <c r="G563" s="362"/>
      <c r="H563" s="362"/>
      <c r="I563" s="410"/>
      <c r="J563" s="364"/>
      <c r="K563" s="364"/>
      <c r="L563" s="364"/>
      <c r="M563" s="364"/>
      <c r="N563" s="387"/>
      <c r="O563" s="315">
        <f t="shared" si="29"/>
        <v>0</v>
      </c>
      <c r="P563" s="70">
        <f t="shared" si="30"/>
        <v>0</v>
      </c>
      <c r="Q563" s="135" t="str">
        <f t="shared" si="28"/>
        <v/>
      </c>
    </row>
    <row r="564" spans="1:17" x14ac:dyDescent="0.2">
      <c r="A564" s="518" t="str">
        <f>IF(B564="","",COUNT('Diário 3º PA'!$A$4:$A$4242)+ROW()-3)</f>
        <v/>
      </c>
      <c r="B564" s="510"/>
      <c r="C564" s="359"/>
      <c r="D564" s="362"/>
      <c r="E564" s="362"/>
      <c r="F564" s="372"/>
      <c r="G564" s="362"/>
      <c r="H564" s="362"/>
      <c r="I564" s="410"/>
      <c r="J564" s="364"/>
      <c r="K564" s="364"/>
      <c r="L564" s="364"/>
      <c r="M564" s="364"/>
      <c r="N564" s="387"/>
      <c r="O564" s="314">
        <f t="shared" si="29"/>
        <v>0</v>
      </c>
      <c r="P564" s="70">
        <f t="shared" si="30"/>
        <v>0</v>
      </c>
      <c r="Q564" s="92" t="str">
        <f t="shared" si="28"/>
        <v/>
      </c>
    </row>
    <row r="565" spans="1:17" x14ac:dyDescent="0.2">
      <c r="A565" s="518" t="str">
        <f>IF(B565="","",COUNT('Diário 3º PA'!$A$4:$A$4242)+ROW()-3)</f>
        <v/>
      </c>
      <c r="B565" s="510"/>
      <c r="C565" s="359"/>
      <c r="D565" s="362"/>
      <c r="E565" s="362"/>
      <c r="F565" s="372"/>
      <c r="G565" s="362"/>
      <c r="H565" s="362"/>
      <c r="I565" s="410"/>
      <c r="J565" s="364"/>
      <c r="K565" s="364"/>
      <c r="L565" s="364"/>
      <c r="M565" s="364"/>
      <c r="N565" s="387"/>
      <c r="O565" s="314">
        <f t="shared" si="29"/>
        <v>0</v>
      </c>
      <c r="P565" s="70">
        <f t="shared" si="30"/>
        <v>0</v>
      </c>
      <c r="Q565" s="92" t="str">
        <f t="shared" si="28"/>
        <v/>
      </c>
    </row>
    <row r="566" spans="1:17" ht="13.5" thickBot="1" x14ac:dyDescent="0.25">
      <c r="A566" s="518" t="str">
        <f>IF(B566="","",COUNT('Diário 3º PA'!$A$4:$A$4242)+ROW()-3)</f>
        <v/>
      </c>
      <c r="B566" s="510"/>
      <c r="C566" s="359"/>
      <c r="D566" s="362"/>
      <c r="E566" s="362"/>
      <c r="F566" s="372"/>
      <c r="G566" s="362"/>
      <c r="H566" s="362"/>
      <c r="I566" s="410"/>
      <c r="J566" s="364"/>
      <c r="K566" s="364"/>
      <c r="L566" s="364"/>
      <c r="M566" s="364"/>
      <c r="N566" s="387"/>
      <c r="O566" s="314">
        <f t="shared" si="29"/>
        <v>0</v>
      </c>
      <c r="P566" s="70">
        <f t="shared" si="30"/>
        <v>0</v>
      </c>
      <c r="Q566" s="92" t="str">
        <f t="shared" si="28"/>
        <v/>
      </c>
    </row>
    <row r="567" spans="1:17" x14ac:dyDescent="0.2">
      <c r="A567" s="518" t="str">
        <f>IF(B567="","",COUNT('Diário 3º PA'!$A$4:$A$4242)+ROW()-3)</f>
        <v/>
      </c>
      <c r="B567" s="510"/>
      <c r="C567" s="359"/>
      <c r="D567" s="362"/>
      <c r="E567" s="362"/>
      <c r="F567" s="372"/>
      <c r="G567" s="362"/>
      <c r="H567" s="362"/>
      <c r="I567" s="410"/>
      <c r="J567" s="364"/>
      <c r="K567" s="364"/>
      <c r="L567" s="364"/>
      <c r="M567" s="364"/>
      <c r="N567" s="387"/>
      <c r="O567" s="315">
        <f t="shared" si="29"/>
        <v>0</v>
      </c>
      <c r="P567" s="70">
        <f t="shared" si="30"/>
        <v>0</v>
      </c>
      <c r="Q567" s="135" t="str">
        <f t="shared" si="28"/>
        <v/>
      </c>
    </row>
    <row r="568" spans="1:17" x14ac:dyDescent="0.2">
      <c r="A568" s="518" t="str">
        <f>IF(B568="","",COUNT('Diário 3º PA'!$A$4:$A$4242)+ROW()-3)</f>
        <v/>
      </c>
      <c r="B568" s="510"/>
      <c r="C568" s="359"/>
      <c r="D568" s="362"/>
      <c r="E568" s="362"/>
      <c r="F568" s="372"/>
      <c r="G568" s="362"/>
      <c r="H568" s="362"/>
      <c r="I568" s="410"/>
      <c r="J568" s="364"/>
      <c r="K568" s="364"/>
      <c r="L568" s="364"/>
      <c r="M568" s="364"/>
      <c r="N568" s="387"/>
      <c r="O568" s="314">
        <f t="shared" si="29"/>
        <v>0</v>
      </c>
      <c r="P568" s="70">
        <f t="shared" si="30"/>
        <v>0</v>
      </c>
      <c r="Q568" s="92" t="str">
        <f t="shared" si="28"/>
        <v/>
      </c>
    </row>
    <row r="569" spans="1:17" x14ac:dyDescent="0.2">
      <c r="A569" s="518" t="str">
        <f>IF(B569="","",COUNT('Diário 3º PA'!$A$4:$A$4242)+ROW()-3)</f>
        <v/>
      </c>
      <c r="B569" s="510"/>
      <c r="C569" s="359"/>
      <c r="D569" s="362"/>
      <c r="E569" s="362"/>
      <c r="F569" s="372"/>
      <c r="G569" s="362"/>
      <c r="H569" s="362"/>
      <c r="I569" s="410"/>
      <c r="J569" s="364"/>
      <c r="K569" s="364"/>
      <c r="L569" s="364"/>
      <c r="M569" s="364"/>
      <c r="N569" s="387"/>
      <c r="O569" s="314">
        <f t="shared" si="29"/>
        <v>0</v>
      </c>
      <c r="P569" s="70">
        <f t="shared" si="30"/>
        <v>0</v>
      </c>
      <c r="Q569" s="92" t="str">
        <f t="shared" si="28"/>
        <v/>
      </c>
    </row>
    <row r="570" spans="1:17" ht="13.5" thickBot="1" x14ac:dyDescent="0.25">
      <c r="A570" s="518" t="str">
        <f>IF(B570="","",COUNT('Diário 3º PA'!$A$4:$A$4242)+ROW()-3)</f>
        <v/>
      </c>
      <c r="B570" s="510"/>
      <c r="C570" s="359"/>
      <c r="D570" s="362"/>
      <c r="E570" s="362"/>
      <c r="F570" s="372"/>
      <c r="G570" s="362"/>
      <c r="H570" s="362"/>
      <c r="I570" s="410"/>
      <c r="J570" s="364"/>
      <c r="K570" s="364"/>
      <c r="L570" s="364"/>
      <c r="M570" s="364"/>
      <c r="N570" s="387"/>
      <c r="O570" s="314">
        <f t="shared" si="29"/>
        <v>0</v>
      </c>
      <c r="P570" s="70">
        <f t="shared" si="30"/>
        <v>0</v>
      </c>
      <c r="Q570" s="92" t="str">
        <f t="shared" si="28"/>
        <v/>
      </c>
    </row>
    <row r="571" spans="1:17" x14ac:dyDescent="0.2">
      <c r="A571" s="518" t="str">
        <f>IF(B571="","",COUNT('Diário 3º PA'!$A$4:$A$4242)+ROW()-3)</f>
        <v/>
      </c>
      <c r="B571" s="510"/>
      <c r="C571" s="359"/>
      <c r="D571" s="362"/>
      <c r="E571" s="362"/>
      <c r="F571" s="372"/>
      <c r="G571" s="362"/>
      <c r="H571" s="362"/>
      <c r="I571" s="410"/>
      <c r="J571" s="364"/>
      <c r="K571" s="364"/>
      <c r="L571" s="364"/>
      <c r="M571" s="364"/>
      <c r="N571" s="387"/>
      <c r="O571" s="315">
        <f t="shared" si="29"/>
        <v>0</v>
      </c>
      <c r="P571" s="70">
        <f t="shared" si="30"/>
        <v>0</v>
      </c>
      <c r="Q571" s="135" t="str">
        <f t="shared" si="28"/>
        <v/>
      </c>
    </row>
    <row r="572" spans="1:17" x14ac:dyDescent="0.2">
      <c r="A572" s="518" t="str">
        <f>IF(B572="","",COUNT('Diário 3º PA'!$A$4:$A$4242)+ROW()-3)</f>
        <v/>
      </c>
      <c r="B572" s="510"/>
      <c r="C572" s="359"/>
      <c r="D572" s="362"/>
      <c r="E572" s="362"/>
      <c r="F572" s="372"/>
      <c r="G572" s="362"/>
      <c r="H572" s="362"/>
      <c r="I572" s="410"/>
      <c r="J572" s="364"/>
      <c r="K572" s="364"/>
      <c r="L572" s="364"/>
      <c r="M572" s="364"/>
      <c r="N572" s="387"/>
      <c r="O572" s="314">
        <f t="shared" si="29"/>
        <v>0</v>
      </c>
      <c r="P572" s="70">
        <f t="shared" si="30"/>
        <v>0</v>
      </c>
      <c r="Q572" s="92" t="str">
        <f t="shared" si="28"/>
        <v/>
      </c>
    </row>
    <row r="573" spans="1:17" x14ac:dyDescent="0.2">
      <c r="A573" s="518" t="str">
        <f>IF(B573="","",COUNT('Diário 3º PA'!$A$4:$A$4242)+ROW()-3)</f>
        <v/>
      </c>
      <c r="B573" s="510"/>
      <c r="C573" s="359"/>
      <c r="D573" s="362"/>
      <c r="E573" s="362"/>
      <c r="F573" s="372"/>
      <c r="G573" s="362"/>
      <c r="H573" s="362"/>
      <c r="I573" s="410"/>
      <c r="J573" s="364"/>
      <c r="K573" s="364"/>
      <c r="L573" s="364"/>
      <c r="M573" s="364"/>
      <c r="N573" s="387"/>
      <c r="O573" s="314">
        <f t="shared" si="29"/>
        <v>0</v>
      </c>
      <c r="P573" s="70">
        <f t="shared" si="30"/>
        <v>0</v>
      </c>
      <c r="Q573" s="92" t="str">
        <f t="shared" si="28"/>
        <v/>
      </c>
    </row>
    <row r="574" spans="1:17" ht="13.5" thickBot="1" x14ac:dyDescent="0.25">
      <c r="A574" s="518" t="str">
        <f>IF(B574="","",COUNT('Diário 3º PA'!$A$4:$A$4242)+ROW()-3)</f>
        <v/>
      </c>
      <c r="B574" s="510"/>
      <c r="C574" s="359"/>
      <c r="D574" s="362"/>
      <c r="E574" s="362"/>
      <c r="F574" s="372"/>
      <c r="G574" s="362"/>
      <c r="H574" s="362"/>
      <c r="I574" s="410"/>
      <c r="J574" s="364"/>
      <c r="K574" s="364"/>
      <c r="L574" s="364"/>
      <c r="M574" s="364"/>
      <c r="N574" s="387"/>
      <c r="O574" s="314">
        <f t="shared" si="29"/>
        <v>0</v>
      </c>
      <c r="P574" s="70">
        <f t="shared" si="30"/>
        <v>0</v>
      </c>
      <c r="Q574" s="92" t="str">
        <f t="shared" si="28"/>
        <v/>
      </c>
    </row>
    <row r="575" spans="1:17" x14ac:dyDescent="0.2">
      <c r="A575" s="518" t="str">
        <f>IF(B575="","",COUNT('Diário 3º PA'!$A$4:$A$4242)+ROW()-3)</f>
        <v/>
      </c>
      <c r="B575" s="510"/>
      <c r="C575" s="359"/>
      <c r="D575" s="362"/>
      <c r="E575" s="362"/>
      <c r="F575" s="372"/>
      <c r="G575" s="362"/>
      <c r="H575" s="362"/>
      <c r="I575" s="410"/>
      <c r="J575" s="364"/>
      <c r="K575" s="364"/>
      <c r="L575" s="364"/>
      <c r="M575" s="364"/>
      <c r="N575" s="387"/>
      <c r="O575" s="315">
        <f t="shared" si="29"/>
        <v>0</v>
      </c>
      <c r="P575" s="70">
        <f t="shared" si="30"/>
        <v>0</v>
      </c>
      <c r="Q575" s="135" t="str">
        <f t="shared" si="28"/>
        <v/>
      </c>
    </row>
    <row r="576" spans="1:17" x14ac:dyDescent="0.2">
      <c r="A576" s="518" t="str">
        <f>IF(B576="","",COUNT('Diário 3º PA'!$A$4:$A$4242)+ROW()-3)</f>
        <v/>
      </c>
      <c r="B576" s="510"/>
      <c r="C576" s="359"/>
      <c r="D576" s="362"/>
      <c r="E576" s="362"/>
      <c r="F576" s="372"/>
      <c r="G576" s="362"/>
      <c r="H576" s="362"/>
      <c r="I576" s="410"/>
      <c r="J576" s="364"/>
      <c r="K576" s="364"/>
      <c r="L576" s="364"/>
      <c r="M576" s="364"/>
      <c r="N576" s="387"/>
      <c r="O576" s="314">
        <f t="shared" si="29"/>
        <v>0</v>
      </c>
      <c r="P576" s="70">
        <f t="shared" si="30"/>
        <v>0</v>
      </c>
      <c r="Q576" s="92" t="str">
        <f t="shared" si="28"/>
        <v/>
      </c>
    </row>
    <row r="577" spans="1:17" x14ac:dyDescent="0.2">
      <c r="A577" s="518" t="str">
        <f>IF(B577="","",COUNT('Diário 3º PA'!$A$4:$A$4242)+ROW()-3)</f>
        <v/>
      </c>
      <c r="B577" s="510"/>
      <c r="C577" s="359"/>
      <c r="D577" s="362"/>
      <c r="E577" s="362"/>
      <c r="F577" s="372"/>
      <c r="G577" s="362"/>
      <c r="H577" s="362"/>
      <c r="I577" s="410"/>
      <c r="J577" s="364"/>
      <c r="K577" s="364"/>
      <c r="L577" s="364"/>
      <c r="M577" s="364"/>
      <c r="N577" s="387"/>
      <c r="O577" s="314">
        <f t="shared" si="29"/>
        <v>0</v>
      </c>
      <c r="P577" s="70">
        <f t="shared" si="30"/>
        <v>0</v>
      </c>
      <c r="Q577" s="92" t="str">
        <f t="shared" si="28"/>
        <v/>
      </c>
    </row>
    <row r="578" spans="1:17" ht="13.5" thickBot="1" x14ac:dyDescent="0.25">
      <c r="A578" s="518" t="str">
        <f>IF(B578="","",COUNT('Diário 3º PA'!$A$4:$A$4242)+ROW()-3)</f>
        <v/>
      </c>
      <c r="B578" s="510"/>
      <c r="C578" s="359"/>
      <c r="D578" s="362"/>
      <c r="E578" s="362"/>
      <c r="F578" s="372"/>
      <c r="G578" s="362"/>
      <c r="H578" s="362"/>
      <c r="I578" s="410"/>
      <c r="J578" s="364"/>
      <c r="K578" s="364"/>
      <c r="L578" s="364"/>
      <c r="M578" s="364"/>
      <c r="N578" s="387"/>
      <c r="O578" s="314">
        <f t="shared" si="29"/>
        <v>0</v>
      </c>
      <c r="P578" s="70">
        <f t="shared" si="30"/>
        <v>0</v>
      </c>
      <c r="Q578" s="92" t="str">
        <f t="shared" si="28"/>
        <v/>
      </c>
    </row>
    <row r="579" spans="1:17" x14ac:dyDescent="0.2">
      <c r="A579" s="518" t="str">
        <f>IF(B579="","",COUNT('Diário 3º PA'!$A$4:$A$4242)+ROW()-3)</f>
        <v/>
      </c>
      <c r="B579" s="510"/>
      <c r="C579" s="359"/>
      <c r="D579" s="362"/>
      <c r="E579" s="362"/>
      <c r="F579" s="372"/>
      <c r="G579" s="362"/>
      <c r="H579" s="362"/>
      <c r="I579" s="410"/>
      <c r="J579" s="364"/>
      <c r="K579" s="364"/>
      <c r="L579" s="364"/>
      <c r="M579" s="364"/>
      <c r="N579" s="387"/>
      <c r="O579" s="315">
        <f t="shared" si="29"/>
        <v>0</v>
      </c>
      <c r="P579" s="70">
        <f t="shared" si="30"/>
        <v>0</v>
      </c>
      <c r="Q579" s="135" t="str">
        <f t="shared" si="28"/>
        <v/>
      </c>
    </row>
    <row r="580" spans="1:17" x14ac:dyDescent="0.2">
      <c r="A580" s="518" t="str">
        <f>IF(B580="","",COUNT('Diário 3º PA'!$A$4:$A$4242)+ROW()-3)</f>
        <v/>
      </c>
      <c r="B580" s="510"/>
      <c r="C580" s="359"/>
      <c r="D580" s="362"/>
      <c r="E580" s="362"/>
      <c r="F580" s="372"/>
      <c r="G580" s="362"/>
      <c r="H580" s="362"/>
      <c r="I580" s="410"/>
      <c r="J580" s="364"/>
      <c r="K580" s="364"/>
      <c r="L580" s="364"/>
      <c r="M580" s="364"/>
      <c r="N580" s="387"/>
      <c r="O580" s="314">
        <f t="shared" si="29"/>
        <v>0</v>
      </c>
      <c r="P580" s="70">
        <f t="shared" si="30"/>
        <v>0</v>
      </c>
      <c r="Q580" s="92" t="str">
        <f t="shared" si="28"/>
        <v/>
      </c>
    </row>
    <row r="581" spans="1:17" x14ac:dyDescent="0.2">
      <c r="A581" s="518" t="str">
        <f>IF(B581="","",COUNT('Diário 3º PA'!$A$4:$A$4242)+ROW()-3)</f>
        <v/>
      </c>
      <c r="B581" s="510"/>
      <c r="C581" s="359"/>
      <c r="D581" s="362"/>
      <c r="E581" s="362"/>
      <c r="F581" s="372"/>
      <c r="G581" s="362"/>
      <c r="H581" s="362"/>
      <c r="I581" s="410"/>
      <c r="J581" s="364"/>
      <c r="K581" s="364"/>
      <c r="L581" s="364"/>
      <c r="M581" s="364"/>
      <c r="N581" s="387"/>
      <c r="O581" s="314">
        <f t="shared" si="29"/>
        <v>0</v>
      </c>
      <c r="P581" s="70">
        <f t="shared" si="30"/>
        <v>0</v>
      </c>
      <c r="Q581" s="92" t="str">
        <f t="shared" si="28"/>
        <v/>
      </c>
    </row>
    <row r="582" spans="1:17" ht="13.5" thickBot="1" x14ac:dyDescent="0.25">
      <c r="A582" s="518" t="str">
        <f>IF(B582="","",COUNT('Diário 3º PA'!$A$4:$A$4242)+ROW()-3)</f>
        <v/>
      </c>
      <c r="B582" s="510"/>
      <c r="C582" s="359"/>
      <c r="D582" s="362"/>
      <c r="E582" s="362"/>
      <c r="F582" s="372"/>
      <c r="G582" s="362"/>
      <c r="H582" s="362"/>
      <c r="I582" s="410"/>
      <c r="J582" s="364"/>
      <c r="K582" s="364"/>
      <c r="L582" s="364"/>
      <c r="M582" s="364"/>
      <c r="N582" s="387"/>
      <c r="O582" s="314">
        <f t="shared" si="29"/>
        <v>0</v>
      </c>
      <c r="P582" s="70">
        <f t="shared" si="30"/>
        <v>0</v>
      </c>
      <c r="Q582" s="92" t="str">
        <f t="shared" si="28"/>
        <v/>
      </c>
    </row>
    <row r="583" spans="1:17" x14ac:dyDescent="0.2">
      <c r="A583" s="518" t="str">
        <f>IF(B583="","",COUNT('Diário 3º PA'!$A$4:$A$4242)+ROW()-3)</f>
        <v/>
      </c>
      <c r="B583" s="510"/>
      <c r="C583" s="359"/>
      <c r="D583" s="362"/>
      <c r="E583" s="362"/>
      <c r="F583" s="372"/>
      <c r="G583" s="362"/>
      <c r="H583" s="362"/>
      <c r="I583" s="410"/>
      <c r="J583" s="364"/>
      <c r="K583" s="364"/>
      <c r="L583" s="364"/>
      <c r="M583" s="364"/>
      <c r="N583" s="387"/>
      <c r="O583" s="315">
        <f t="shared" si="29"/>
        <v>0</v>
      </c>
      <c r="P583" s="70">
        <f t="shared" si="30"/>
        <v>0</v>
      </c>
      <c r="Q583" s="135" t="str">
        <f t="shared" si="28"/>
        <v/>
      </c>
    </row>
    <row r="584" spans="1:17" x14ac:dyDescent="0.2">
      <c r="A584" s="518" t="str">
        <f>IF(B584="","",COUNT('Diário 3º PA'!$A$4:$A$4242)+ROW()-3)</f>
        <v/>
      </c>
      <c r="B584" s="510"/>
      <c r="C584" s="359"/>
      <c r="D584" s="362"/>
      <c r="E584" s="362"/>
      <c r="F584" s="372"/>
      <c r="G584" s="362"/>
      <c r="H584" s="362"/>
      <c r="I584" s="410"/>
      <c r="J584" s="364"/>
      <c r="K584" s="364"/>
      <c r="L584" s="364"/>
      <c r="M584" s="364"/>
      <c r="N584" s="387"/>
      <c r="O584" s="314">
        <f t="shared" si="29"/>
        <v>0</v>
      </c>
      <c r="P584" s="70">
        <f t="shared" si="30"/>
        <v>0</v>
      </c>
      <c r="Q584" s="92" t="str">
        <f t="shared" si="28"/>
        <v/>
      </c>
    </row>
    <row r="585" spans="1:17" x14ac:dyDescent="0.2">
      <c r="A585" s="518" t="str">
        <f>IF(B585="","",COUNT('Diário 3º PA'!$A$4:$A$4242)+ROW()-3)</f>
        <v/>
      </c>
      <c r="B585" s="510"/>
      <c r="C585" s="359"/>
      <c r="D585" s="362"/>
      <c r="E585" s="362"/>
      <c r="F585" s="372"/>
      <c r="G585" s="362"/>
      <c r="H585" s="362"/>
      <c r="I585" s="410"/>
      <c r="J585" s="364"/>
      <c r="K585" s="364"/>
      <c r="L585" s="364"/>
      <c r="M585" s="364"/>
      <c r="N585" s="387"/>
      <c r="O585" s="314">
        <f t="shared" si="29"/>
        <v>0</v>
      </c>
      <c r="P585" s="70">
        <f t="shared" si="30"/>
        <v>0</v>
      </c>
      <c r="Q585" s="92" t="str">
        <f t="shared" si="28"/>
        <v/>
      </c>
    </row>
    <row r="586" spans="1:17" ht="13.5" thickBot="1" x14ac:dyDescent="0.25">
      <c r="A586" s="518" t="str">
        <f>IF(B586="","",COUNT('Diário 3º PA'!$A$4:$A$4242)+ROW()-3)</f>
        <v/>
      </c>
      <c r="B586" s="510"/>
      <c r="C586" s="359"/>
      <c r="D586" s="362"/>
      <c r="E586" s="362"/>
      <c r="F586" s="372"/>
      <c r="G586" s="362"/>
      <c r="H586" s="362"/>
      <c r="I586" s="410"/>
      <c r="J586" s="364"/>
      <c r="K586" s="364"/>
      <c r="L586" s="364"/>
      <c r="M586" s="364"/>
      <c r="N586" s="387"/>
      <c r="O586" s="314">
        <f t="shared" si="29"/>
        <v>0</v>
      </c>
      <c r="P586" s="70">
        <f t="shared" si="30"/>
        <v>0</v>
      </c>
      <c r="Q586" s="92" t="str">
        <f t="shared" si="28"/>
        <v/>
      </c>
    </row>
    <row r="587" spans="1:17" x14ac:dyDescent="0.2">
      <c r="A587" s="518" t="str">
        <f>IF(B587="","",COUNT('Diário 3º PA'!$A$4:$A$4242)+ROW()-3)</f>
        <v/>
      </c>
      <c r="B587" s="510"/>
      <c r="C587" s="359"/>
      <c r="D587" s="362"/>
      <c r="E587" s="362"/>
      <c r="F587" s="372"/>
      <c r="G587" s="362"/>
      <c r="H587" s="362"/>
      <c r="I587" s="410"/>
      <c r="J587" s="364"/>
      <c r="K587" s="364"/>
      <c r="L587" s="364"/>
      <c r="M587" s="364"/>
      <c r="N587" s="387"/>
      <c r="O587" s="315">
        <f t="shared" si="29"/>
        <v>0</v>
      </c>
      <c r="P587" s="70">
        <f t="shared" si="30"/>
        <v>0</v>
      </c>
      <c r="Q587" s="135" t="str">
        <f t="shared" si="28"/>
        <v/>
      </c>
    </row>
    <row r="588" spans="1:17" x14ac:dyDescent="0.2">
      <c r="A588" s="518" t="str">
        <f>IF(B588="","",COUNT('Diário 3º PA'!$A$4:$A$4242)+ROW()-3)</f>
        <v/>
      </c>
      <c r="B588" s="510"/>
      <c r="C588" s="359"/>
      <c r="D588" s="362"/>
      <c r="E588" s="362"/>
      <c r="F588" s="372"/>
      <c r="G588" s="362"/>
      <c r="H588" s="362"/>
      <c r="I588" s="410"/>
      <c r="J588" s="364"/>
      <c r="K588" s="364"/>
      <c r="L588" s="364"/>
      <c r="M588" s="364"/>
      <c r="N588" s="387"/>
      <c r="O588" s="314">
        <f t="shared" si="29"/>
        <v>0</v>
      </c>
      <c r="P588" s="70">
        <f t="shared" si="30"/>
        <v>0</v>
      </c>
      <c r="Q588" s="92" t="str">
        <f t="shared" si="28"/>
        <v/>
      </c>
    </row>
    <row r="589" spans="1:17" x14ac:dyDescent="0.2">
      <c r="A589" s="518" t="str">
        <f>IF(B589="","",COUNT('Diário 3º PA'!$A$4:$A$4242)+ROW()-3)</f>
        <v/>
      </c>
      <c r="B589" s="510"/>
      <c r="C589" s="359"/>
      <c r="D589" s="362"/>
      <c r="E589" s="362"/>
      <c r="F589" s="372"/>
      <c r="G589" s="362"/>
      <c r="H589" s="362"/>
      <c r="I589" s="410"/>
      <c r="J589" s="364"/>
      <c r="K589" s="364"/>
      <c r="L589" s="364"/>
      <c r="M589" s="364"/>
      <c r="N589" s="387"/>
      <c r="O589" s="314">
        <f t="shared" si="29"/>
        <v>0</v>
      </c>
      <c r="P589" s="70">
        <f t="shared" si="30"/>
        <v>0</v>
      </c>
      <c r="Q589" s="92" t="str">
        <f t="shared" si="28"/>
        <v/>
      </c>
    </row>
    <row r="590" spans="1:17" ht="13.5" thickBot="1" x14ac:dyDescent="0.25">
      <c r="A590" s="518" t="str">
        <f>IF(B590="","",COUNT('Diário 3º PA'!$A$4:$A$4242)+ROW()-3)</f>
        <v/>
      </c>
      <c r="B590" s="510"/>
      <c r="C590" s="359"/>
      <c r="D590" s="362"/>
      <c r="E590" s="362"/>
      <c r="F590" s="372"/>
      <c r="G590" s="362"/>
      <c r="H590" s="362"/>
      <c r="I590" s="410"/>
      <c r="J590" s="364"/>
      <c r="K590" s="364"/>
      <c r="L590" s="364"/>
      <c r="M590" s="364"/>
      <c r="N590" s="387"/>
      <c r="O590" s="314">
        <f t="shared" si="29"/>
        <v>0</v>
      </c>
      <c r="P590" s="70">
        <f t="shared" si="30"/>
        <v>0</v>
      </c>
      <c r="Q590" s="92" t="str">
        <f t="shared" si="28"/>
        <v/>
      </c>
    </row>
    <row r="591" spans="1:17" x14ac:dyDescent="0.2">
      <c r="A591" s="518" t="str">
        <f>IF(B591="","",COUNT('Diário 3º PA'!$A$4:$A$4242)+ROW()-3)</f>
        <v/>
      </c>
      <c r="B591" s="510"/>
      <c r="C591" s="359"/>
      <c r="D591" s="362"/>
      <c r="E591" s="362"/>
      <c r="F591" s="372"/>
      <c r="G591" s="362"/>
      <c r="H591" s="362"/>
      <c r="I591" s="410"/>
      <c r="J591" s="364"/>
      <c r="K591" s="364"/>
      <c r="L591" s="364"/>
      <c r="M591" s="364"/>
      <c r="N591" s="387"/>
      <c r="O591" s="315">
        <f t="shared" si="29"/>
        <v>0</v>
      </c>
      <c r="P591" s="70">
        <f t="shared" si="30"/>
        <v>0</v>
      </c>
      <c r="Q591" s="135" t="str">
        <f t="shared" si="28"/>
        <v/>
      </c>
    </row>
    <row r="592" spans="1:17" x14ac:dyDescent="0.2">
      <c r="A592" s="518" t="str">
        <f>IF(B592="","",COUNT('Diário 3º PA'!$A$4:$A$4242)+ROW()-3)</f>
        <v/>
      </c>
      <c r="B592" s="510"/>
      <c r="C592" s="359"/>
      <c r="D592" s="362"/>
      <c r="E592" s="362"/>
      <c r="F592" s="372"/>
      <c r="G592" s="362"/>
      <c r="H592" s="362"/>
      <c r="I592" s="410"/>
      <c r="J592" s="364"/>
      <c r="K592" s="364"/>
      <c r="L592" s="364"/>
      <c r="M592" s="364"/>
      <c r="N592" s="387"/>
      <c r="O592" s="314">
        <f t="shared" si="29"/>
        <v>0</v>
      </c>
      <c r="P592" s="70">
        <f t="shared" si="30"/>
        <v>0</v>
      </c>
      <c r="Q592" s="92" t="str">
        <f t="shared" si="28"/>
        <v/>
      </c>
    </row>
    <row r="593" spans="1:17" x14ac:dyDescent="0.2">
      <c r="A593" s="518" t="str">
        <f>IF(B593="","",COUNT('Diário 3º PA'!$A$4:$A$4242)+ROW()-3)</f>
        <v/>
      </c>
      <c r="B593" s="510"/>
      <c r="C593" s="359"/>
      <c r="D593" s="362"/>
      <c r="E593" s="362"/>
      <c r="F593" s="372"/>
      <c r="G593" s="362"/>
      <c r="H593" s="362"/>
      <c r="I593" s="410"/>
      <c r="J593" s="364"/>
      <c r="K593" s="364"/>
      <c r="L593" s="364"/>
      <c r="M593" s="364"/>
      <c r="N593" s="387"/>
      <c r="O593" s="314">
        <f t="shared" si="29"/>
        <v>0</v>
      </c>
      <c r="P593" s="70">
        <f t="shared" si="30"/>
        <v>0</v>
      </c>
      <c r="Q593" s="92" t="str">
        <f t="shared" si="28"/>
        <v/>
      </c>
    </row>
    <row r="594" spans="1:17" ht="13.5" thickBot="1" x14ac:dyDescent="0.25">
      <c r="A594" s="518" t="str">
        <f>IF(B594="","",COUNT('Diário 3º PA'!$A$4:$A$4242)+ROW()-3)</f>
        <v/>
      </c>
      <c r="B594" s="510"/>
      <c r="C594" s="359"/>
      <c r="D594" s="362"/>
      <c r="E594" s="362"/>
      <c r="F594" s="372"/>
      <c r="G594" s="362"/>
      <c r="H594" s="362"/>
      <c r="I594" s="410"/>
      <c r="J594" s="364"/>
      <c r="K594" s="364"/>
      <c r="L594" s="364"/>
      <c r="M594" s="364"/>
      <c r="N594" s="387"/>
      <c r="O594" s="314">
        <f t="shared" si="29"/>
        <v>0</v>
      </c>
      <c r="P594" s="70">
        <f t="shared" si="30"/>
        <v>0</v>
      </c>
      <c r="Q594" s="92" t="str">
        <f t="shared" si="28"/>
        <v/>
      </c>
    </row>
    <row r="595" spans="1:17" x14ac:dyDescent="0.2">
      <c r="A595" s="518" t="str">
        <f>IF(B595="","",COUNT('Diário 3º PA'!$A$4:$A$4242)+ROW()-3)</f>
        <v/>
      </c>
      <c r="B595" s="510"/>
      <c r="C595" s="359"/>
      <c r="D595" s="362"/>
      <c r="E595" s="362"/>
      <c r="F595" s="372"/>
      <c r="G595" s="362"/>
      <c r="H595" s="362"/>
      <c r="I595" s="410"/>
      <c r="J595" s="364"/>
      <c r="K595" s="364"/>
      <c r="L595" s="364"/>
      <c r="M595" s="364"/>
      <c r="N595" s="387"/>
      <c r="O595" s="315">
        <f t="shared" si="29"/>
        <v>0</v>
      </c>
      <c r="P595" s="70">
        <f t="shared" si="30"/>
        <v>0</v>
      </c>
      <c r="Q595" s="135" t="str">
        <f t="shared" si="28"/>
        <v/>
      </c>
    </row>
    <row r="596" spans="1:17" x14ac:dyDescent="0.2">
      <c r="A596" s="518" t="str">
        <f>IF(B596="","",COUNT('Diário 3º PA'!$A$4:$A$4242)+ROW()-3)</f>
        <v/>
      </c>
      <c r="B596" s="510"/>
      <c r="C596" s="359"/>
      <c r="D596" s="362"/>
      <c r="E596" s="362"/>
      <c r="F596" s="372"/>
      <c r="G596" s="362"/>
      <c r="H596" s="362"/>
      <c r="I596" s="410"/>
      <c r="J596" s="364"/>
      <c r="K596" s="364"/>
      <c r="L596" s="364"/>
      <c r="M596" s="364"/>
      <c r="N596" s="387"/>
      <c r="O596" s="314">
        <f t="shared" si="29"/>
        <v>0</v>
      </c>
      <c r="P596" s="70">
        <f t="shared" si="30"/>
        <v>0</v>
      </c>
      <c r="Q596" s="92" t="str">
        <f t="shared" si="28"/>
        <v/>
      </c>
    </row>
    <row r="597" spans="1:17" x14ac:dyDescent="0.2">
      <c r="A597" s="518" t="str">
        <f>IF(B597="","",COUNT('Diário 3º PA'!$A$4:$A$4242)+ROW()-3)</f>
        <v/>
      </c>
      <c r="B597" s="510"/>
      <c r="C597" s="359"/>
      <c r="D597" s="362"/>
      <c r="E597" s="362"/>
      <c r="F597" s="372"/>
      <c r="G597" s="362"/>
      <c r="H597" s="362"/>
      <c r="I597" s="410"/>
      <c r="J597" s="364"/>
      <c r="K597" s="364"/>
      <c r="L597" s="364"/>
      <c r="M597" s="364"/>
      <c r="N597" s="387"/>
      <c r="O597" s="314">
        <f t="shared" si="29"/>
        <v>0</v>
      </c>
      <c r="P597" s="70">
        <f t="shared" si="30"/>
        <v>0</v>
      </c>
      <c r="Q597" s="92" t="str">
        <f t="shared" si="28"/>
        <v/>
      </c>
    </row>
    <row r="598" spans="1:17" ht="13.5" thickBot="1" x14ac:dyDescent="0.25">
      <c r="A598" s="518" t="str">
        <f>IF(B598="","",COUNT('Diário 3º PA'!$A$4:$A$4242)+ROW()-3)</f>
        <v/>
      </c>
      <c r="B598" s="510"/>
      <c r="C598" s="359"/>
      <c r="D598" s="362"/>
      <c r="E598" s="362"/>
      <c r="F598" s="372"/>
      <c r="G598" s="362"/>
      <c r="H598" s="362"/>
      <c r="I598" s="410"/>
      <c r="J598" s="364"/>
      <c r="K598" s="364"/>
      <c r="L598" s="364"/>
      <c r="M598" s="364"/>
      <c r="N598" s="387"/>
      <c r="O598" s="314">
        <f t="shared" si="29"/>
        <v>0</v>
      </c>
      <c r="P598" s="70">
        <f t="shared" si="30"/>
        <v>0</v>
      </c>
      <c r="Q598" s="92" t="str">
        <f t="shared" si="28"/>
        <v/>
      </c>
    </row>
    <row r="599" spans="1:17" x14ac:dyDescent="0.2">
      <c r="A599" s="518" t="str">
        <f>IF(B599="","",COUNT('Diário 3º PA'!$A$4:$A$4242)+ROW()-3)</f>
        <v/>
      </c>
      <c r="B599" s="510"/>
      <c r="C599" s="359"/>
      <c r="D599" s="362"/>
      <c r="E599" s="362"/>
      <c r="F599" s="372"/>
      <c r="G599" s="362"/>
      <c r="H599" s="362"/>
      <c r="I599" s="410"/>
      <c r="J599" s="364"/>
      <c r="K599" s="364"/>
      <c r="L599" s="364"/>
      <c r="M599" s="364"/>
      <c r="N599" s="387"/>
      <c r="O599" s="315">
        <f t="shared" si="29"/>
        <v>0</v>
      </c>
      <c r="P599" s="70">
        <f t="shared" si="30"/>
        <v>0</v>
      </c>
      <c r="Q599" s="135" t="str">
        <f t="shared" ref="Q599:Q662" si="31">SUBSTITUTE(D599," ","_")</f>
        <v/>
      </c>
    </row>
    <row r="600" spans="1:17" x14ac:dyDescent="0.2">
      <c r="A600" s="518" t="str">
        <f>IF(B600="","",COUNT('Diário 3º PA'!$A$4:$A$4242)+ROW()-3)</f>
        <v/>
      </c>
      <c r="B600" s="510"/>
      <c r="C600" s="359"/>
      <c r="D600" s="362"/>
      <c r="E600" s="362"/>
      <c r="F600" s="372"/>
      <c r="G600" s="362"/>
      <c r="H600" s="362"/>
      <c r="I600" s="410"/>
      <c r="J600" s="364"/>
      <c r="K600" s="364"/>
      <c r="L600" s="364"/>
      <c r="M600" s="364"/>
      <c r="N600" s="387"/>
      <c r="O600" s="314">
        <f t="shared" ref="O600:O663" si="32">IF(B600=0,0,IF(YEAR(B600)=$P$1,MONTH(B600)-$O$1+1,(YEAR(B600)-$P$1)*12-$O$1+1+MONTH(B600)))</f>
        <v>0</v>
      </c>
      <c r="P600" s="70">
        <f t="shared" ref="P600:P663" si="33">IF(C600=0,0,IF(YEAR(C600)=$P$1,MONTH(C600)-$O$1+1,(YEAR(C600)-$P$1)*12-$O$1+1+MONTH(C600)))</f>
        <v>0</v>
      </c>
      <c r="Q600" s="92" t="str">
        <f t="shared" si="31"/>
        <v/>
      </c>
    </row>
    <row r="601" spans="1:17" x14ac:dyDescent="0.2">
      <c r="A601" s="518" t="str">
        <f>IF(B601="","",COUNT('Diário 3º PA'!$A$4:$A$4242)+ROW()-3)</f>
        <v/>
      </c>
      <c r="B601" s="510"/>
      <c r="C601" s="359"/>
      <c r="D601" s="362"/>
      <c r="E601" s="362"/>
      <c r="F601" s="372"/>
      <c r="G601" s="362"/>
      <c r="H601" s="362"/>
      <c r="I601" s="410"/>
      <c r="J601" s="364"/>
      <c r="K601" s="364"/>
      <c r="L601" s="364"/>
      <c r="M601" s="364"/>
      <c r="N601" s="387"/>
      <c r="O601" s="314">
        <f t="shared" si="32"/>
        <v>0</v>
      </c>
      <c r="P601" s="70">
        <f t="shared" si="33"/>
        <v>0</v>
      </c>
      <c r="Q601" s="92" t="str">
        <f t="shared" si="31"/>
        <v/>
      </c>
    </row>
    <row r="602" spans="1:17" ht="13.5" thickBot="1" x14ac:dyDescent="0.25">
      <c r="A602" s="518" t="str">
        <f>IF(B602="","",COUNT('Diário 3º PA'!$A$4:$A$4242)+ROW()-3)</f>
        <v/>
      </c>
      <c r="B602" s="510"/>
      <c r="C602" s="359"/>
      <c r="D602" s="362"/>
      <c r="E602" s="362"/>
      <c r="F602" s="372"/>
      <c r="G602" s="362"/>
      <c r="H602" s="362"/>
      <c r="I602" s="410"/>
      <c r="J602" s="364"/>
      <c r="K602" s="364"/>
      <c r="L602" s="364"/>
      <c r="M602" s="364"/>
      <c r="N602" s="387"/>
      <c r="O602" s="314">
        <f t="shared" si="32"/>
        <v>0</v>
      </c>
      <c r="P602" s="70">
        <f t="shared" si="33"/>
        <v>0</v>
      </c>
      <c r="Q602" s="92" t="str">
        <f t="shared" si="31"/>
        <v/>
      </c>
    </row>
    <row r="603" spans="1:17" x14ac:dyDescent="0.2">
      <c r="A603" s="518" t="str">
        <f>IF(B603="","",COUNT('Diário 3º PA'!$A$4:$A$4242)+ROW()-3)</f>
        <v/>
      </c>
      <c r="B603" s="510"/>
      <c r="C603" s="359"/>
      <c r="D603" s="362"/>
      <c r="E603" s="362"/>
      <c r="F603" s="372"/>
      <c r="G603" s="362"/>
      <c r="H603" s="362"/>
      <c r="I603" s="410"/>
      <c r="J603" s="364"/>
      <c r="K603" s="364"/>
      <c r="L603" s="364"/>
      <c r="M603" s="364"/>
      <c r="N603" s="387"/>
      <c r="O603" s="315">
        <f t="shared" si="32"/>
        <v>0</v>
      </c>
      <c r="P603" s="70">
        <f t="shared" si="33"/>
        <v>0</v>
      </c>
      <c r="Q603" s="135" t="str">
        <f t="shared" si="31"/>
        <v/>
      </c>
    </row>
    <row r="604" spans="1:17" x14ac:dyDescent="0.2">
      <c r="A604" s="518" t="str">
        <f>IF(B604="","",COUNT('Diário 3º PA'!$A$4:$A$4242)+ROW()-3)</f>
        <v/>
      </c>
      <c r="B604" s="510"/>
      <c r="C604" s="359"/>
      <c r="D604" s="362"/>
      <c r="E604" s="362"/>
      <c r="F604" s="372"/>
      <c r="G604" s="362"/>
      <c r="H604" s="362"/>
      <c r="I604" s="410"/>
      <c r="J604" s="364"/>
      <c r="K604" s="364"/>
      <c r="L604" s="364"/>
      <c r="M604" s="364"/>
      <c r="N604" s="387"/>
      <c r="O604" s="314">
        <f t="shared" si="32"/>
        <v>0</v>
      </c>
      <c r="P604" s="70">
        <f t="shared" si="33"/>
        <v>0</v>
      </c>
      <c r="Q604" s="92" t="str">
        <f t="shared" si="31"/>
        <v/>
      </c>
    </row>
    <row r="605" spans="1:17" x14ac:dyDescent="0.2">
      <c r="A605" s="518" t="str">
        <f>IF(B605="","",COUNT('Diário 3º PA'!$A$4:$A$4242)+ROW()-3)</f>
        <v/>
      </c>
      <c r="B605" s="510"/>
      <c r="C605" s="359"/>
      <c r="D605" s="362"/>
      <c r="E605" s="362"/>
      <c r="F605" s="372"/>
      <c r="G605" s="362"/>
      <c r="H605" s="362"/>
      <c r="I605" s="410"/>
      <c r="J605" s="364"/>
      <c r="K605" s="364"/>
      <c r="L605" s="364"/>
      <c r="M605" s="364"/>
      <c r="N605" s="387"/>
      <c r="O605" s="314">
        <f t="shared" si="32"/>
        <v>0</v>
      </c>
      <c r="P605" s="70">
        <f t="shared" si="33"/>
        <v>0</v>
      </c>
      <c r="Q605" s="92" t="str">
        <f t="shared" si="31"/>
        <v/>
      </c>
    </row>
    <row r="606" spans="1:17" ht="13.5" thickBot="1" x14ac:dyDescent="0.25">
      <c r="A606" s="518" t="str">
        <f>IF(B606="","",COUNT('Diário 3º PA'!$A$4:$A$4242)+ROW()-3)</f>
        <v/>
      </c>
      <c r="B606" s="510"/>
      <c r="C606" s="359"/>
      <c r="D606" s="362"/>
      <c r="E606" s="362"/>
      <c r="F606" s="372"/>
      <c r="G606" s="362"/>
      <c r="H606" s="362"/>
      <c r="I606" s="410"/>
      <c r="J606" s="364"/>
      <c r="K606" s="364"/>
      <c r="L606" s="364"/>
      <c r="M606" s="364"/>
      <c r="N606" s="387"/>
      <c r="O606" s="314">
        <f t="shared" si="32"/>
        <v>0</v>
      </c>
      <c r="P606" s="70">
        <f t="shared" si="33"/>
        <v>0</v>
      </c>
      <c r="Q606" s="92" t="str">
        <f t="shared" si="31"/>
        <v/>
      </c>
    </row>
    <row r="607" spans="1:17" x14ac:dyDescent="0.2">
      <c r="A607" s="518" t="str">
        <f>IF(B607="","",COUNT('Diário 3º PA'!$A$4:$A$4242)+ROW()-3)</f>
        <v/>
      </c>
      <c r="B607" s="510"/>
      <c r="C607" s="359"/>
      <c r="D607" s="362"/>
      <c r="E607" s="362"/>
      <c r="F607" s="372"/>
      <c r="G607" s="362"/>
      <c r="H607" s="362"/>
      <c r="I607" s="410"/>
      <c r="J607" s="364"/>
      <c r="K607" s="364"/>
      <c r="L607" s="364"/>
      <c r="M607" s="364"/>
      <c r="N607" s="387"/>
      <c r="O607" s="315">
        <f t="shared" si="32"/>
        <v>0</v>
      </c>
      <c r="P607" s="70">
        <f t="shared" si="33"/>
        <v>0</v>
      </c>
      <c r="Q607" s="135" t="str">
        <f t="shared" si="31"/>
        <v/>
      </c>
    </row>
    <row r="608" spans="1:17" x14ac:dyDescent="0.2">
      <c r="A608" s="518" t="str">
        <f>IF(B608="","",COUNT('Diário 3º PA'!$A$4:$A$4242)+ROW()-3)</f>
        <v/>
      </c>
      <c r="B608" s="510"/>
      <c r="C608" s="359"/>
      <c r="D608" s="362"/>
      <c r="E608" s="362"/>
      <c r="F608" s="372"/>
      <c r="G608" s="362"/>
      <c r="H608" s="362"/>
      <c r="I608" s="410"/>
      <c r="J608" s="364"/>
      <c r="K608" s="364"/>
      <c r="L608" s="364"/>
      <c r="M608" s="364"/>
      <c r="N608" s="387"/>
      <c r="O608" s="314">
        <f t="shared" si="32"/>
        <v>0</v>
      </c>
      <c r="P608" s="70">
        <f t="shared" si="33"/>
        <v>0</v>
      </c>
      <c r="Q608" s="92" t="str">
        <f t="shared" si="31"/>
        <v/>
      </c>
    </row>
    <row r="609" spans="1:17" x14ac:dyDescent="0.2">
      <c r="A609" s="518" t="str">
        <f>IF(B609="","",COUNT('Diário 3º PA'!$A$4:$A$4242)+ROW()-3)</f>
        <v/>
      </c>
      <c r="B609" s="510"/>
      <c r="C609" s="359"/>
      <c r="D609" s="362"/>
      <c r="E609" s="362"/>
      <c r="F609" s="372"/>
      <c r="G609" s="362"/>
      <c r="H609" s="362"/>
      <c r="I609" s="410"/>
      <c r="J609" s="364"/>
      <c r="K609" s="364"/>
      <c r="L609" s="364"/>
      <c r="M609" s="364"/>
      <c r="N609" s="387"/>
      <c r="O609" s="314">
        <f t="shared" si="32"/>
        <v>0</v>
      </c>
      <c r="P609" s="70">
        <f t="shared" si="33"/>
        <v>0</v>
      </c>
      <c r="Q609" s="92" t="str">
        <f t="shared" si="31"/>
        <v/>
      </c>
    </row>
    <row r="610" spans="1:17" ht="13.5" thickBot="1" x14ac:dyDescent="0.25">
      <c r="A610" s="518" t="str">
        <f>IF(B610="","",COUNT('Diário 3º PA'!$A$4:$A$4242)+ROW()-3)</f>
        <v/>
      </c>
      <c r="B610" s="510"/>
      <c r="C610" s="359"/>
      <c r="D610" s="362"/>
      <c r="E610" s="362"/>
      <c r="F610" s="372"/>
      <c r="G610" s="362"/>
      <c r="H610" s="362"/>
      <c r="I610" s="410"/>
      <c r="J610" s="364"/>
      <c r="K610" s="364"/>
      <c r="L610" s="364"/>
      <c r="M610" s="364"/>
      <c r="N610" s="387"/>
      <c r="O610" s="314">
        <f t="shared" si="32"/>
        <v>0</v>
      </c>
      <c r="P610" s="70">
        <f t="shared" si="33"/>
        <v>0</v>
      </c>
      <c r="Q610" s="92" t="str">
        <f t="shared" si="31"/>
        <v/>
      </c>
    </row>
    <row r="611" spans="1:17" x14ac:dyDescent="0.2">
      <c r="A611" s="518" t="str">
        <f>IF(B611="","",COUNT('Diário 3º PA'!$A$4:$A$4242)+ROW()-3)</f>
        <v/>
      </c>
      <c r="B611" s="510"/>
      <c r="C611" s="359"/>
      <c r="D611" s="362"/>
      <c r="E611" s="362"/>
      <c r="F611" s="372"/>
      <c r="G611" s="362"/>
      <c r="H611" s="362"/>
      <c r="I611" s="410"/>
      <c r="J611" s="364"/>
      <c r="K611" s="364"/>
      <c r="L611" s="364"/>
      <c r="M611" s="364"/>
      <c r="N611" s="387"/>
      <c r="O611" s="315">
        <f t="shared" si="32"/>
        <v>0</v>
      </c>
      <c r="P611" s="70">
        <f t="shared" si="33"/>
        <v>0</v>
      </c>
      <c r="Q611" s="135" t="str">
        <f t="shared" si="31"/>
        <v/>
      </c>
    </row>
    <row r="612" spans="1:17" x14ac:dyDescent="0.2">
      <c r="A612" s="518" t="str">
        <f>IF(B612="","",COUNT('Diário 3º PA'!$A$4:$A$4242)+ROW()-3)</f>
        <v/>
      </c>
      <c r="B612" s="510"/>
      <c r="C612" s="359"/>
      <c r="D612" s="362"/>
      <c r="E612" s="362"/>
      <c r="F612" s="372"/>
      <c r="G612" s="362"/>
      <c r="H612" s="362"/>
      <c r="I612" s="410"/>
      <c r="J612" s="364"/>
      <c r="K612" s="364"/>
      <c r="L612" s="364"/>
      <c r="M612" s="364"/>
      <c r="N612" s="387"/>
      <c r="O612" s="314">
        <f t="shared" si="32"/>
        <v>0</v>
      </c>
      <c r="P612" s="70">
        <f t="shared" si="33"/>
        <v>0</v>
      </c>
      <c r="Q612" s="92" t="str">
        <f t="shared" si="31"/>
        <v/>
      </c>
    </row>
    <row r="613" spans="1:17" x14ac:dyDescent="0.2">
      <c r="A613" s="518" t="str">
        <f>IF(B613="","",COUNT('Diário 3º PA'!$A$4:$A$4242)+ROW()-3)</f>
        <v/>
      </c>
      <c r="B613" s="510"/>
      <c r="C613" s="359"/>
      <c r="D613" s="362"/>
      <c r="E613" s="362"/>
      <c r="F613" s="372"/>
      <c r="G613" s="362"/>
      <c r="H613" s="362"/>
      <c r="I613" s="410"/>
      <c r="J613" s="364"/>
      <c r="K613" s="364"/>
      <c r="L613" s="364"/>
      <c r="M613" s="364"/>
      <c r="N613" s="387"/>
      <c r="O613" s="314">
        <f t="shared" si="32"/>
        <v>0</v>
      </c>
      <c r="P613" s="70">
        <f t="shared" si="33"/>
        <v>0</v>
      </c>
      <c r="Q613" s="92" t="str">
        <f t="shared" si="31"/>
        <v/>
      </c>
    </row>
    <row r="614" spans="1:17" ht="13.5" thickBot="1" x14ac:dyDescent="0.25">
      <c r="A614" s="518" t="str">
        <f>IF(B614="","",COUNT('Diário 3º PA'!$A$4:$A$4242)+ROW()-3)</f>
        <v/>
      </c>
      <c r="B614" s="510"/>
      <c r="C614" s="359"/>
      <c r="D614" s="362"/>
      <c r="E614" s="362"/>
      <c r="F614" s="372"/>
      <c r="G614" s="362"/>
      <c r="H614" s="362"/>
      <c r="I614" s="410"/>
      <c r="J614" s="364"/>
      <c r="K614" s="364"/>
      <c r="L614" s="364"/>
      <c r="M614" s="364"/>
      <c r="N614" s="387"/>
      <c r="O614" s="314">
        <f t="shared" si="32"/>
        <v>0</v>
      </c>
      <c r="P614" s="70">
        <f t="shared" si="33"/>
        <v>0</v>
      </c>
      <c r="Q614" s="92" t="str">
        <f t="shared" si="31"/>
        <v/>
      </c>
    </row>
    <row r="615" spans="1:17" x14ac:dyDescent="0.2">
      <c r="A615" s="518" t="str">
        <f>IF(B615="","",COUNT('Diário 3º PA'!$A$4:$A$4242)+ROW()-3)</f>
        <v/>
      </c>
      <c r="B615" s="510"/>
      <c r="C615" s="359"/>
      <c r="D615" s="362"/>
      <c r="E615" s="362"/>
      <c r="F615" s="372"/>
      <c r="G615" s="362"/>
      <c r="H615" s="362"/>
      <c r="I615" s="410"/>
      <c r="J615" s="364"/>
      <c r="K615" s="364"/>
      <c r="L615" s="364"/>
      <c r="M615" s="364"/>
      <c r="N615" s="387"/>
      <c r="O615" s="315">
        <f t="shared" si="32"/>
        <v>0</v>
      </c>
      <c r="P615" s="70">
        <f t="shared" si="33"/>
        <v>0</v>
      </c>
      <c r="Q615" s="135" t="str">
        <f t="shared" si="31"/>
        <v/>
      </c>
    </row>
    <row r="616" spans="1:17" x14ac:dyDescent="0.2">
      <c r="A616" s="518" t="str">
        <f>IF(B616="","",COUNT('Diário 3º PA'!$A$4:$A$4242)+ROW()-3)</f>
        <v/>
      </c>
      <c r="B616" s="510"/>
      <c r="C616" s="359"/>
      <c r="D616" s="362"/>
      <c r="E616" s="362"/>
      <c r="F616" s="372"/>
      <c r="G616" s="362"/>
      <c r="H616" s="362"/>
      <c r="I616" s="410"/>
      <c r="J616" s="364"/>
      <c r="K616" s="364"/>
      <c r="L616" s="364"/>
      <c r="M616" s="364"/>
      <c r="N616" s="387"/>
      <c r="O616" s="314">
        <f t="shared" si="32"/>
        <v>0</v>
      </c>
      <c r="P616" s="70">
        <f t="shared" si="33"/>
        <v>0</v>
      </c>
      <c r="Q616" s="92" t="str">
        <f t="shared" si="31"/>
        <v/>
      </c>
    </row>
    <row r="617" spans="1:17" x14ac:dyDescent="0.2">
      <c r="A617" s="518" t="str">
        <f>IF(B617="","",COUNT('Diário 3º PA'!$A$4:$A$4242)+ROW()-3)</f>
        <v/>
      </c>
      <c r="B617" s="510"/>
      <c r="C617" s="359"/>
      <c r="D617" s="362"/>
      <c r="E617" s="362"/>
      <c r="F617" s="372"/>
      <c r="G617" s="362"/>
      <c r="H617" s="362"/>
      <c r="I617" s="410"/>
      <c r="J617" s="364"/>
      <c r="K617" s="364"/>
      <c r="L617" s="364"/>
      <c r="M617" s="364"/>
      <c r="N617" s="387"/>
      <c r="O617" s="314">
        <f t="shared" si="32"/>
        <v>0</v>
      </c>
      <c r="P617" s="70">
        <f t="shared" si="33"/>
        <v>0</v>
      </c>
      <c r="Q617" s="92" t="str">
        <f t="shared" si="31"/>
        <v/>
      </c>
    </row>
    <row r="618" spans="1:17" ht="13.5" thickBot="1" x14ac:dyDescent="0.25">
      <c r="A618" s="518" t="str">
        <f>IF(B618="","",COUNT('Diário 3º PA'!$A$4:$A$4242)+ROW()-3)</f>
        <v/>
      </c>
      <c r="B618" s="510"/>
      <c r="C618" s="359"/>
      <c r="D618" s="362"/>
      <c r="E618" s="362"/>
      <c r="F618" s="372"/>
      <c r="G618" s="362"/>
      <c r="H618" s="362"/>
      <c r="I618" s="410"/>
      <c r="J618" s="364"/>
      <c r="K618" s="364"/>
      <c r="L618" s="364"/>
      <c r="M618" s="364"/>
      <c r="N618" s="387"/>
      <c r="O618" s="314">
        <f t="shared" si="32"/>
        <v>0</v>
      </c>
      <c r="P618" s="70">
        <f t="shared" si="33"/>
        <v>0</v>
      </c>
      <c r="Q618" s="92" t="str">
        <f t="shared" si="31"/>
        <v/>
      </c>
    </row>
    <row r="619" spans="1:17" x14ac:dyDescent="0.2">
      <c r="A619" s="518" t="str">
        <f>IF(B619="","",COUNT('Diário 3º PA'!$A$4:$A$4242)+ROW()-3)</f>
        <v/>
      </c>
      <c r="B619" s="510"/>
      <c r="C619" s="359"/>
      <c r="D619" s="362"/>
      <c r="E619" s="362"/>
      <c r="F619" s="372"/>
      <c r="G619" s="362"/>
      <c r="H619" s="362"/>
      <c r="I619" s="410"/>
      <c r="J619" s="364"/>
      <c r="K619" s="364"/>
      <c r="L619" s="364"/>
      <c r="M619" s="364"/>
      <c r="N619" s="387"/>
      <c r="O619" s="315">
        <f t="shared" si="32"/>
        <v>0</v>
      </c>
      <c r="P619" s="70">
        <f t="shared" si="33"/>
        <v>0</v>
      </c>
      <c r="Q619" s="135" t="str">
        <f t="shared" si="31"/>
        <v/>
      </c>
    </row>
    <row r="620" spans="1:17" x14ac:dyDescent="0.2">
      <c r="A620" s="518" t="str">
        <f>IF(B620="","",COUNT('Diário 3º PA'!$A$4:$A$4242)+ROW()-3)</f>
        <v/>
      </c>
      <c r="B620" s="510"/>
      <c r="C620" s="359"/>
      <c r="D620" s="362"/>
      <c r="E620" s="362"/>
      <c r="F620" s="372"/>
      <c r="G620" s="362"/>
      <c r="H620" s="362"/>
      <c r="I620" s="410"/>
      <c r="J620" s="364"/>
      <c r="K620" s="364"/>
      <c r="L620" s="364"/>
      <c r="M620" s="364"/>
      <c r="N620" s="387"/>
      <c r="O620" s="314">
        <f t="shared" si="32"/>
        <v>0</v>
      </c>
      <c r="P620" s="70">
        <f t="shared" si="33"/>
        <v>0</v>
      </c>
      <c r="Q620" s="92" t="str">
        <f t="shared" si="31"/>
        <v/>
      </c>
    </row>
    <row r="621" spans="1:17" x14ac:dyDescent="0.2">
      <c r="A621" s="518" t="str">
        <f>IF(B621="","",COUNT('Diário 3º PA'!$A$4:$A$4242)+ROW()-3)</f>
        <v/>
      </c>
      <c r="B621" s="510"/>
      <c r="C621" s="359"/>
      <c r="D621" s="362"/>
      <c r="E621" s="362"/>
      <c r="F621" s="372"/>
      <c r="G621" s="362"/>
      <c r="H621" s="362"/>
      <c r="I621" s="410"/>
      <c r="J621" s="364"/>
      <c r="K621" s="364"/>
      <c r="L621" s="364"/>
      <c r="M621" s="364"/>
      <c r="N621" s="387"/>
      <c r="O621" s="314">
        <f t="shared" si="32"/>
        <v>0</v>
      </c>
      <c r="P621" s="70">
        <f t="shared" si="33"/>
        <v>0</v>
      </c>
      <c r="Q621" s="92" t="str">
        <f t="shared" si="31"/>
        <v/>
      </c>
    </row>
    <row r="622" spans="1:17" ht="13.5" thickBot="1" x14ac:dyDescent="0.25">
      <c r="A622" s="518" t="str">
        <f>IF(B622="","",COUNT('Diário 3º PA'!$A$4:$A$4242)+ROW()-3)</f>
        <v/>
      </c>
      <c r="B622" s="510"/>
      <c r="C622" s="359"/>
      <c r="D622" s="362"/>
      <c r="E622" s="362"/>
      <c r="F622" s="372"/>
      <c r="G622" s="362"/>
      <c r="H622" s="362"/>
      <c r="I622" s="410"/>
      <c r="J622" s="364"/>
      <c r="K622" s="364"/>
      <c r="L622" s="364"/>
      <c r="M622" s="364"/>
      <c r="N622" s="387"/>
      <c r="O622" s="314">
        <f t="shared" si="32"/>
        <v>0</v>
      </c>
      <c r="P622" s="70">
        <f t="shared" si="33"/>
        <v>0</v>
      </c>
      <c r="Q622" s="92" t="str">
        <f t="shared" si="31"/>
        <v/>
      </c>
    </row>
    <row r="623" spans="1:17" x14ac:dyDescent="0.2">
      <c r="A623" s="518" t="str">
        <f>IF(B623="","",COUNT('Diário 3º PA'!$A$4:$A$4242)+ROW()-3)</f>
        <v/>
      </c>
      <c r="B623" s="510"/>
      <c r="C623" s="359"/>
      <c r="D623" s="362"/>
      <c r="E623" s="362"/>
      <c r="F623" s="372"/>
      <c r="G623" s="362"/>
      <c r="H623" s="362"/>
      <c r="I623" s="410"/>
      <c r="J623" s="364"/>
      <c r="K623" s="364"/>
      <c r="L623" s="364"/>
      <c r="M623" s="364"/>
      <c r="N623" s="387"/>
      <c r="O623" s="315">
        <f t="shared" si="32"/>
        <v>0</v>
      </c>
      <c r="P623" s="70">
        <f t="shared" si="33"/>
        <v>0</v>
      </c>
      <c r="Q623" s="135" t="str">
        <f t="shared" si="31"/>
        <v/>
      </c>
    </row>
    <row r="624" spans="1:17" x14ac:dyDescent="0.2">
      <c r="A624" s="518" t="str">
        <f>IF(B624="","",COUNT('Diário 3º PA'!$A$4:$A$4242)+ROW()-3)</f>
        <v/>
      </c>
      <c r="B624" s="510"/>
      <c r="C624" s="359"/>
      <c r="D624" s="362"/>
      <c r="E624" s="362"/>
      <c r="F624" s="372"/>
      <c r="G624" s="362"/>
      <c r="H624" s="362"/>
      <c r="I624" s="410"/>
      <c r="J624" s="364"/>
      <c r="K624" s="364"/>
      <c r="L624" s="364"/>
      <c r="M624" s="364"/>
      <c r="N624" s="387"/>
      <c r="O624" s="314">
        <f t="shared" si="32"/>
        <v>0</v>
      </c>
      <c r="P624" s="70">
        <f t="shared" si="33"/>
        <v>0</v>
      </c>
      <c r="Q624" s="92" t="str">
        <f t="shared" si="31"/>
        <v/>
      </c>
    </row>
    <row r="625" spans="1:17" x14ac:dyDescent="0.2">
      <c r="A625" s="518" t="str">
        <f>IF(B625="","",COUNT('Diário 3º PA'!$A$4:$A$4242)+ROW()-3)</f>
        <v/>
      </c>
      <c r="B625" s="510"/>
      <c r="C625" s="359"/>
      <c r="D625" s="362"/>
      <c r="E625" s="362"/>
      <c r="F625" s="372"/>
      <c r="G625" s="362"/>
      <c r="H625" s="362"/>
      <c r="I625" s="410"/>
      <c r="J625" s="364"/>
      <c r="K625" s="364"/>
      <c r="L625" s="364"/>
      <c r="M625" s="364"/>
      <c r="N625" s="387"/>
      <c r="O625" s="314">
        <f t="shared" si="32"/>
        <v>0</v>
      </c>
      <c r="P625" s="70">
        <f t="shared" si="33"/>
        <v>0</v>
      </c>
      <c r="Q625" s="92" t="str">
        <f t="shared" si="31"/>
        <v/>
      </c>
    </row>
    <row r="626" spans="1:17" ht="13.5" thickBot="1" x14ac:dyDescent="0.25">
      <c r="A626" s="518" t="str">
        <f>IF(B626="","",COUNT('Diário 3º PA'!$A$4:$A$4242)+ROW()-3)</f>
        <v/>
      </c>
      <c r="B626" s="510"/>
      <c r="C626" s="359"/>
      <c r="D626" s="362"/>
      <c r="E626" s="362"/>
      <c r="F626" s="372"/>
      <c r="G626" s="362"/>
      <c r="H626" s="362"/>
      <c r="I626" s="410"/>
      <c r="J626" s="364"/>
      <c r="K626" s="364"/>
      <c r="L626" s="364"/>
      <c r="M626" s="364"/>
      <c r="N626" s="387"/>
      <c r="O626" s="314">
        <f t="shared" si="32"/>
        <v>0</v>
      </c>
      <c r="P626" s="70">
        <f t="shared" si="33"/>
        <v>0</v>
      </c>
      <c r="Q626" s="92" t="str">
        <f t="shared" si="31"/>
        <v/>
      </c>
    </row>
    <row r="627" spans="1:17" x14ac:dyDescent="0.2">
      <c r="A627" s="518" t="str">
        <f>IF(B627="","",COUNT('Diário 3º PA'!$A$4:$A$4242)+ROW()-3)</f>
        <v/>
      </c>
      <c r="B627" s="510"/>
      <c r="C627" s="359"/>
      <c r="D627" s="362"/>
      <c r="E627" s="362"/>
      <c r="F627" s="372"/>
      <c r="G627" s="362"/>
      <c r="H627" s="362"/>
      <c r="I627" s="410"/>
      <c r="J627" s="364"/>
      <c r="K627" s="364"/>
      <c r="L627" s="364"/>
      <c r="M627" s="364"/>
      <c r="N627" s="387"/>
      <c r="O627" s="315">
        <f t="shared" si="32"/>
        <v>0</v>
      </c>
      <c r="P627" s="70">
        <f t="shared" si="33"/>
        <v>0</v>
      </c>
      <c r="Q627" s="135" t="str">
        <f t="shared" si="31"/>
        <v/>
      </c>
    </row>
    <row r="628" spans="1:17" x14ac:dyDescent="0.2">
      <c r="A628" s="518" t="str">
        <f>IF(B628="","",COUNT('Diário 3º PA'!$A$4:$A$4242)+ROW()-3)</f>
        <v/>
      </c>
      <c r="B628" s="510"/>
      <c r="C628" s="359"/>
      <c r="D628" s="362"/>
      <c r="E628" s="362"/>
      <c r="F628" s="372"/>
      <c r="G628" s="362"/>
      <c r="H628" s="362"/>
      <c r="I628" s="410"/>
      <c r="J628" s="364"/>
      <c r="K628" s="364"/>
      <c r="L628" s="364"/>
      <c r="M628" s="364"/>
      <c r="N628" s="387"/>
      <c r="O628" s="314">
        <f t="shared" si="32"/>
        <v>0</v>
      </c>
      <c r="P628" s="70">
        <f t="shared" si="33"/>
        <v>0</v>
      </c>
      <c r="Q628" s="92" t="str">
        <f t="shared" si="31"/>
        <v/>
      </c>
    </row>
    <row r="629" spans="1:17" x14ac:dyDescent="0.2">
      <c r="A629" s="518" t="str">
        <f>IF(B629="","",COUNT('Diário 3º PA'!$A$4:$A$4242)+ROW()-3)</f>
        <v/>
      </c>
      <c r="B629" s="510"/>
      <c r="C629" s="359"/>
      <c r="D629" s="362"/>
      <c r="E629" s="362"/>
      <c r="F629" s="372"/>
      <c r="G629" s="362"/>
      <c r="H629" s="362"/>
      <c r="I629" s="410"/>
      <c r="J629" s="364"/>
      <c r="K629" s="364"/>
      <c r="L629" s="364"/>
      <c r="M629" s="364"/>
      <c r="N629" s="387"/>
      <c r="O629" s="314">
        <f t="shared" si="32"/>
        <v>0</v>
      </c>
      <c r="P629" s="70">
        <f t="shared" si="33"/>
        <v>0</v>
      </c>
      <c r="Q629" s="92" t="str">
        <f t="shared" si="31"/>
        <v/>
      </c>
    </row>
    <row r="630" spans="1:17" ht="13.5" thickBot="1" x14ac:dyDescent="0.25">
      <c r="A630" s="518" t="str">
        <f>IF(B630="","",COUNT('Diário 3º PA'!$A$4:$A$4242)+ROW()-3)</f>
        <v/>
      </c>
      <c r="B630" s="510"/>
      <c r="C630" s="359"/>
      <c r="D630" s="362"/>
      <c r="E630" s="362"/>
      <c r="F630" s="372"/>
      <c r="G630" s="362"/>
      <c r="H630" s="362"/>
      <c r="I630" s="410"/>
      <c r="J630" s="364"/>
      <c r="K630" s="364"/>
      <c r="L630" s="364"/>
      <c r="M630" s="364"/>
      <c r="N630" s="387"/>
      <c r="O630" s="314">
        <f t="shared" si="32"/>
        <v>0</v>
      </c>
      <c r="P630" s="70">
        <f t="shared" si="33"/>
        <v>0</v>
      </c>
      <c r="Q630" s="92" t="str">
        <f t="shared" si="31"/>
        <v/>
      </c>
    </row>
    <row r="631" spans="1:17" x14ac:dyDescent="0.2">
      <c r="A631" s="518" t="str">
        <f>IF(B631="","",COUNT('Diário 3º PA'!$A$4:$A$4242)+ROW()-3)</f>
        <v/>
      </c>
      <c r="B631" s="510"/>
      <c r="C631" s="359"/>
      <c r="D631" s="362"/>
      <c r="E631" s="362"/>
      <c r="F631" s="372"/>
      <c r="G631" s="362"/>
      <c r="H631" s="362"/>
      <c r="I631" s="410"/>
      <c r="J631" s="364"/>
      <c r="K631" s="364"/>
      <c r="L631" s="364"/>
      <c r="M631" s="364"/>
      <c r="N631" s="387"/>
      <c r="O631" s="315">
        <f t="shared" si="32"/>
        <v>0</v>
      </c>
      <c r="P631" s="70">
        <f t="shared" si="33"/>
        <v>0</v>
      </c>
      <c r="Q631" s="135" t="str">
        <f t="shared" si="31"/>
        <v/>
      </c>
    </row>
    <row r="632" spans="1:17" x14ac:dyDescent="0.2">
      <c r="A632" s="518" t="str">
        <f>IF(B632="","",COUNT('Diário 3º PA'!$A$4:$A$4242)+ROW()-3)</f>
        <v/>
      </c>
      <c r="B632" s="510"/>
      <c r="C632" s="359"/>
      <c r="D632" s="362"/>
      <c r="E632" s="362"/>
      <c r="F632" s="372"/>
      <c r="G632" s="362"/>
      <c r="H632" s="362"/>
      <c r="I632" s="410"/>
      <c r="J632" s="364"/>
      <c r="K632" s="364"/>
      <c r="L632" s="364"/>
      <c r="M632" s="364"/>
      <c r="N632" s="387"/>
      <c r="O632" s="314">
        <f t="shared" si="32"/>
        <v>0</v>
      </c>
      <c r="P632" s="70">
        <f t="shared" si="33"/>
        <v>0</v>
      </c>
      <c r="Q632" s="92" t="str">
        <f t="shared" si="31"/>
        <v/>
      </c>
    </row>
    <row r="633" spans="1:17" x14ac:dyDescent="0.2">
      <c r="A633" s="518" t="str">
        <f>IF(B633="","",COUNT('Diário 3º PA'!$A$4:$A$4242)+ROW()-3)</f>
        <v/>
      </c>
      <c r="B633" s="510"/>
      <c r="C633" s="359"/>
      <c r="D633" s="362"/>
      <c r="E633" s="362"/>
      <c r="F633" s="372"/>
      <c r="G633" s="362"/>
      <c r="H633" s="362"/>
      <c r="I633" s="410"/>
      <c r="J633" s="364"/>
      <c r="K633" s="364"/>
      <c r="L633" s="364"/>
      <c r="M633" s="364"/>
      <c r="N633" s="387"/>
      <c r="O633" s="314">
        <f t="shared" si="32"/>
        <v>0</v>
      </c>
      <c r="P633" s="70">
        <f t="shared" si="33"/>
        <v>0</v>
      </c>
      <c r="Q633" s="92" t="str">
        <f t="shared" si="31"/>
        <v/>
      </c>
    </row>
    <row r="634" spans="1:17" ht="13.5" thickBot="1" x14ac:dyDescent="0.25">
      <c r="A634" s="518" t="str">
        <f>IF(B634="","",COUNT('Diário 3º PA'!$A$4:$A$4242)+ROW()-3)</f>
        <v/>
      </c>
      <c r="B634" s="510"/>
      <c r="C634" s="359"/>
      <c r="D634" s="362"/>
      <c r="E634" s="362"/>
      <c r="F634" s="372"/>
      <c r="G634" s="362"/>
      <c r="H634" s="362"/>
      <c r="I634" s="410"/>
      <c r="J634" s="364"/>
      <c r="K634" s="364"/>
      <c r="L634" s="364"/>
      <c r="M634" s="364"/>
      <c r="N634" s="387"/>
      <c r="O634" s="314">
        <f t="shared" si="32"/>
        <v>0</v>
      </c>
      <c r="P634" s="70">
        <f t="shared" si="33"/>
        <v>0</v>
      </c>
      <c r="Q634" s="92" t="str">
        <f t="shared" si="31"/>
        <v/>
      </c>
    </row>
    <row r="635" spans="1:17" x14ac:dyDescent="0.2">
      <c r="A635" s="518" t="str">
        <f>IF(B635="","",COUNT('Diário 3º PA'!$A$4:$A$4242)+ROW()-3)</f>
        <v/>
      </c>
      <c r="B635" s="510"/>
      <c r="C635" s="359"/>
      <c r="D635" s="362"/>
      <c r="E635" s="362"/>
      <c r="F635" s="372"/>
      <c r="G635" s="362"/>
      <c r="H635" s="362"/>
      <c r="I635" s="410"/>
      <c r="J635" s="364"/>
      <c r="K635" s="364"/>
      <c r="L635" s="364"/>
      <c r="M635" s="364"/>
      <c r="N635" s="387"/>
      <c r="O635" s="315">
        <f t="shared" si="32"/>
        <v>0</v>
      </c>
      <c r="P635" s="70">
        <f t="shared" si="33"/>
        <v>0</v>
      </c>
      <c r="Q635" s="135" t="str">
        <f t="shared" si="31"/>
        <v/>
      </c>
    </row>
    <row r="636" spans="1:17" x14ac:dyDescent="0.2">
      <c r="A636" s="518" t="str">
        <f>IF(B636="","",COUNT('Diário 3º PA'!$A$4:$A$4242)+ROW()-3)</f>
        <v/>
      </c>
      <c r="B636" s="510"/>
      <c r="C636" s="359"/>
      <c r="D636" s="362"/>
      <c r="E636" s="362"/>
      <c r="F636" s="372"/>
      <c r="G636" s="362"/>
      <c r="H636" s="362"/>
      <c r="I636" s="410"/>
      <c r="J636" s="364"/>
      <c r="K636" s="364"/>
      <c r="L636" s="364"/>
      <c r="M636" s="364"/>
      <c r="N636" s="387"/>
      <c r="O636" s="314">
        <f t="shared" si="32"/>
        <v>0</v>
      </c>
      <c r="P636" s="70">
        <f t="shared" si="33"/>
        <v>0</v>
      </c>
      <c r="Q636" s="92" t="str">
        <f t="shared" si="31"/>
        <v/>
      </c>
    </row>
    <row r="637" spans="1:17" x14ac:dyDescent="0.2">
      <c r="A637" s="518" t="str">
        <f>IF(B637="","",COUNT('Diário 3º PA'!$A$4:$A$4242)+ROW()-3)</f>
        <v/>
      </c>
      <c r="B637" s="510"/>
      <c r="C637" s="359"/>
      <c r="D637" s="362"/>
      <c r="E637" s="362"/>
      <c r="F637" s="372"/>
      <c r="G637" s="362"/>
      <c r="H637" s="362"/>
      <c r="I637" s="410"/>
      <c r="J637" s="364"/>
      <c r="K637" s="364"/>
      <c r="L637" s="364"/>
      <c r="M637" s="364"/>
      <c r="N637" s="387"/>
      <c r="O637" s="314">
        <f t="shared" si="32"/>
        <v>0</v>
      </c>
      <c r="P637" s="70">
        <f t="shared" si="33"/>
        <v>0</v>
      </c>
      <c r="Q637" s="92" t="str">
        <f t="shared" si="31"/>
        <v/>
      </c>
    </row>
    <row r="638" spans="1:17" ht="13.5" thickBot="1" x14ac:dyDescent="0.25">
      <c r="A638" s="518" t="str">
        <f>IF(B638="","",COUNT('Diário 3º PA'!$A$4:$A$4242)+ROW()-3)</f>
        <v/>
      </c>
      <c r="B638" s="510"/>
      <c r="C638" s="359"/>
      <c r="D638" s="362"/>
      <c r="E638" s="362"/>
      <c r="F638" s="372"/>
      <c r="G638" s="362"/>
      <c r="H638" s="362"/>
      <c r="I638" s="410"/>
      <c r="J638" s="364"/>
      <c r="K638" s="364"/>
      <c r="L638" s="364"/>
      <c r="M638" s="364"/>
      <c r="N638" s="387"/>
      <c r="O638" s="314">
        <f t="shared" si="32"/>
        <v>0</v>
      </c>
      <c r="P638" s="70">
        <f t="shared" si="33"/>
        <v>0</v>
      </c>
      <c r="Q638" s="92" t="str">
        <f t="shared" si="31"/>
        <v/>
      </c>
    </row>
    <row r="639" spans="1:17" x14ac:dyDescent="0.2">
      <c r="A639" s="518" t="str">
        <f>IF(B639="","",COUNT('Diário 3º PA'!$A$4:$A$4242)+ROW()-3)</f>
        <v/>
      </c>
      <c r="B639" s="510"/>
      <c r="C639" s="359"/>
      <c r="D639" s="362"/>
      <c r="E639" s="362"/>
      <c r="F639" s="372"/>
      <c r="G639" s="362"/>
      <c r="H639" s="362"/>
      <c r="I639" s="410"/>
      <c r="J639" s="364"/>
      <c r="K639" s="364"/>
      <c r="L639" s="364"/>
      <c r="M639" s="364"/>
      <c r="N639" s="387"/>
      <c r="O639" s="315">
        <f t="shared" si="32"/>
        <v>0</v>
      </c>
      <c r="P639" s="70">
        <f t="shared" si="33"/>
        <v>0</v>
      </c>
      <c r="Q639" s="135" t="str">
        <f t="shared" si="31"/>
        <v/>
      </c>
    </row>
    <row r="640" spans="1:17" x14ac:dyDescent="0.2">
      <c r="A640" s="518" t="str">
        <f>IF(B640="","",COUNT('Diário 3º PA'!$A$4:$A$4242)+ROW()-3)</f>
        <v/>
      </c>
      <c r="B640" s="510"/>
      <c r="C640" s="359"/>
      <c r="D640" s="362"/>
      <c r="E640" s="362"/>
      <c r="F640" s="372"/>
      <c r="G640" s="362"/>
      <c r="H640" s="362"/>
      <c r="I640" s="410"/>
      <c r="J640" s="364"/>
      <c r="K640" s="364"/>
      <c r="L640" s="364"/>
      <c r="M640" s="364"/>
      <c r="N640" s="387"/>
      <c r="O640" s="314">
        <f t="shared" si="32"/>
        <v>0</v>
      </c>
      <c r="P640" s="70">
        <f t="shared" si="33"/>
        <v>0</v>
      </c>
      <c r="Q640" s="92" t="str">
        <f t="shared" si="31"/>
        <v/>
      </c>
    </row>
    <row r="641" spans="1:17" x14ac:dyDescent="0.2">
      <c r="A641" s="518" t="str">
        <f>IF(B641="","",COUNT('Diário 3º PA'!$A$4:$A$4242)+ROW()-3)</f>
        <v/>
      </c>
      <c r="B641" s="510"/>
      <c r="C641" s="359"/>
      <c r="D641" s="362"/>
      <c r="E641" s="362"/>
      <c r="F641" s="372"/>
      <c r="G641" s="362"/>
      <c r="H641" s="362"/>
      <c r="I641" s="410"/>
      <c r="J641" s="364"/>
      <c r="K641" s="364"/>
      <c r="L641" s="364"/>
      <c r="M641" s="364"/>
      <c r="N641" s="387"/>
      <c r="O641" s="314">
        <f t="shared" si="32"/>
        <v>0</v>
      </c>
      <c r="P641" s="70">
        <f t="shared" si="33"/>
        <v>0</v>
      </c>
      <c r="Q641" s="92" t="str">
        <f t="shared" si="31"/>
        <v/>
      </c>
    </row>
    <row r="642" spans="1:17" ht="13.5" thickBot="1" x14ac:dyDescent="0.25">
      <c r="A642" s="518" t="str">
        <f>IF(B642="","",COUNT('Diário 3º PA'!$A$4:$A$4242)+ROW()-3)</f>
        <v/>
      </c>
      <c r="B642" s="510"/>
      <c r="C642" s="359"/>
      <c r="D642" s="362"/>
      <c r="E642" s="362"/>
      <c r="F642" s="372"/>
      <c r="G642" s="362"/>
      <c r="H642" s="362"/>
      <c r="I642" s="410"/>
      <c r="J642" s="364"/>
      <c r="K642" s="364"/>
      <c r="L642" s="364"/>
      <c r="M642" s="364"/>
      <c r="N642" s="387"/>
      <c r="O642" s="314">
        <f t="shared" si="32"/>
        <v>0</v>
      </c>
      <c r="P642" s="70">
        <f t="shared" si="33"/>
        <v>0</v>
      </c>
      <c r="Q642" s="92" t="str">
        <f t="shared" si="31"/>
        <v/>
      </c>
    </row>
    <row r="643" spans="1:17" x14ac:dyDescent="0.2">
      <c r="A643" s="518" t="str">
        <f>IF(B643="","",COUNT('Diário 3º PA'!$A$4:$A$4242)+ROW()-3)</f>
        <v/>
      </c>
      <c r="B643" s="510"/>
      <c r="C643" s="359"/>
      <c r="D643" s="362"/>
      <c r="E643" s="362"/>
      <c r="F643" s="372"/>
      <c r="G643" s="362"/>
      <c r="H643" s="362"/>
      <c r="I643" s="410"/>
      <c r="J643" s="364"/>
      <c r="K643" s="364"/>
      <c r="L643" s="364"/>
      <c r="M643" s="364"/>
      <c r="N643" s="387"/>
      <c r="O643" s="315">
        <f t="shared" si="32"/>
        <v>0</v>
      </c>
      <c r="P643" s="70">
        <f t="shared" si="33"/>
        <v>0</v>
      </c>
      <c r="Q643" s="135" t="str">
        <f t="shared" si="31"/>
        <v/>
      </c>
    </row>
    <row r="644" spans="1:17" x14ac:dyDescent="0.2">
      <c r="A644" s="518" t="str">
        <f>IF(B644="","",COUNT('Diário 3º PA'!$A$4:$A$4242)+ROW()-3)</f>
        <v/>
      </c>
      <c r="B644" s="510"/>
      <c r="C644" s="359"/>
      <c r="D644" s="362"/>
      <c r="E644" s="362"/>
      <c r="F644" s="372"/>
      <c r="G644" s="362"/>
      <c r="H644" s="362"/>
      <c r="I644" s="410"/>
      <c r="J644" s="364"/>
      <c r="K644" s="364"/>
      <c r="L644" s="364"/>
      <c r="M644" s="364"/>
      <c r="N644" s="387"/>
      <c r="O644" s="314">
        <f t="shared" si="32"/>
        <v>0</v>
      </c>
      <c r="P644" s="70">
        <f t="shared" si="33"/>
        <v>0</v>
      </c>
      <c r="Q644" s="92" t="str">
        <f t="shared" si="31"/>
        <v/>
      </c>
    </row>
    <row r="645" spans="1:17" x14ac:dyDescent="0.2">
      <c r="A645" s="518" t="str">
        <f>IF(B645="","",COUNT('Diário 3º PA'!$A$4:$A$4242)+ROW()-3)</f>
        <v/>
      </c>
      <c r="B645" s="510"/>
      <c r="C645" s="359"/>
      <c r="D645" s="362"/>
      <c r="E645" s="362"/>
      <c r="F645" s="372"/>
      <c r="G645" s="362"/>
      <c r="H645" s="362"/>
      <c r="I645" s="410"/>
      <c r="J645" s="364"/>
      <c r="K645" s="364"/>
      <c r="L645" s="364"/>
      <c r="M645" s="364"/>
      <c r="N645" s="387"/>
      <c r="O645" s="314">
        <f t="shared" si="32"/>
        <v>0</v>
      </c>
      <c r="P645" s="70">
        <f t="shared" si="33"/>
        <v>0</v>
      </c>
      <c r="Q645" s="92" t="str">
        <f t="shared" si="31"/>
        <v/>
      </c>
    </row>
    <row r="646" spans="1:17" ht="13.5" thickBot="1" x14ac:dyDescent="0.25">
      <c r="A646" s="518" t="str">
        <f>IF(B646="","",COUNT('Diário 3º PA'!$A$4:$A$4242)+ROW()-3)</f>
        <v/>
      </c>
      <c r="B646" s="510"/>
      <c r="C646" s="359"/>
      <c r="D646" s="362"/>
      <c r="E646" s="362"/>
      <c r="F646" s="372"/>
      <c r="G646" s="362"/>
      <c r="H646" s="362"/>
      <c r="I646" s="410"/>
      <c r="J646" s="364"/>
      <c r="K646" s="364"/>
      <c r="L646" s="364"/>
      <c r="M646" s="364"/>
      <c r="N646" s="387"/>
      <c r="O646" s="314">
        <f t="shared" si="32"/>
        <v>0</v>
      </c>
      <c r="P646" s="70">
        <f t="shared" si="33"/>
        <v>0</v>
      </c>
      <c r="Q646" s="92" t="str">
        <f t="shared" si="31"/>
        <v/>
      </c>
    </row>
    <row r="647" spans="1:17" x14ac:dyDescent="0.2">
      <c r="A647" s="518" t="str">
        <f>IF(B647="","",COUNT('Diário 3º PA'!$A$4:$A$4242)+ROW()-3)</f>
        <v/>
      </c>
      <c r="B647" s="510"/>
      <c r="C647" s="359"/>
      <c r="D647" s="362"/>
      <c r="E647" s="362"/>
      <c r="F647" s="372"/>
      <c r="G647" s="362"/>
      <c r="H647" s="362"/>
      <c r="I647" s="410"/>
      <c r="J647" s="364"/>
      <c r="K647" s="364"/>
      <c r="L647" s="364"/>
      <c r="M647" s="364"/>
      <c r="N647" s="387"/>
      <c r="O647" s="315">
        <f t="shared" si="32"/>
        <v>0</v>
      </c>
      <c r="P647" s="70">
        <f t="shared" si="33"/>
        <v>0</v>
      </c>
      <c r="Q647" s="135" t="str">
        <f t="shared" si="31"/>
        <v/>
      </c>
    </row>
    <row r="648" spans="1:17" x14ac:dyDescent="0.2">
      <c r="A648" s="518" t="str">
        <f>IF(B648="","",COUNT('Diário 3º PA'!$A$4:$A$4242)+ROW()-3)</f>
        <v/>
      </c>
      <c r="B648" s="510"/>
      <c r="C648" s="359"/>
      <c r="D648" s="362"/>
      <c r="E648" s="362"/>
      <c r="F648" s="372"/>
      <c r="G648" s="362"/>
      <c r="H648" s="362"/>
      <c r="I648" s="410"/>
      <c r="J648" s="364"/>
      <c r="K648" s="364"/>
      <c r="L648" s="364"/>
      <c r="M648" s="364"/>
      <c r="N648" s="387"/>
      <c r="O648" s="314">
        <f t="shared" si="32"/>
        <v>0</v>
      </c>
      <c r="P648" s="70">
        <f t="shared" si="33"/>
        <v>0</v>
      </c>
      <c r="Q648" s="92" t="str">
        <f t="shared" si="31"/>
        <v/>
      </c>
    </row>
    <row r="649" spans="1:17" x14ac:dyDescent="0.2">
      <c r="A649" s="518" t="str">
        <f>IF(B649="","",COUNT('Diário 3º PA'!$A$4:$A$4242)+ROW()-3)</f>
        <v/>
      </c>
      <c r="B649" s="510"/>
      <c r="C649" s="359"/>
      <c r="D649" s="362"/>
      <c r="E649" s="362"/>
      <c r="F649" s="372"/>
      <c r="G649" s="362"/>
      <c r="H649" s="362"/>
      <c r="I649" s="410"/>
      <c r="J649" s="364"/>
      <c r="K649" s="364"/>
      <c r="L649" s="364"/>
      <c r="M649" s="364"/>
      <c r="N649" s="387"/>
      <c r="O649" s="314">
        <f t="shared" si="32"/>
        <v>0</v>
      </c>
      <c r="P649" s="70">
        <f t="shared" si="33"/>
        <v>0</v>
      </c>
      <c r="Q649" s="92" t="str">
        <f t="shared" si="31"/>
        <v/>
      </c>
    </row>
    <row r="650" spans="1:17" ht="13.5" thickBot="1" x14ac:dyDescent="0.25">
      <c r="A650" s="518" t="str">
        <f>IF(B650="","",COUNT('Diário 3º PA'!$A$4:$A$4242)+ROW()-3)</f>
        <v/>
      </c>
      <c r="B650" s="510"/>
      <c r="C650" s="359"/>
      <c r="D650" s="362"/>
      <c r="E650" s="362"/>
      <c r="F650" s="372"/>
      <c r="G650" s="362"/>
      <c r="H650" s="362"/>
      <c r="I650" s="410"/>
      <c r="J650" s="364"/>
      <c r="K650" s="364"/>
      <c r="L650" s="364"/>
      <c r="M650" s="364"/>
      <c r="N650" s="387"/>
      <c r="O650" s="314">
        <f t="shared" si="32"/>
        <v>0</v>
      </c>
      <c r="P650" s="70">
        <f t="shared" si="33"/>
        <v>0</v>
      </c>
      <c r="Q650" s="92" t="str">
        <f t="shared" si="31"/>
        <v/>
      </c>
    </row>
    <row r="651" spans="1:17" x14ac:dyDescent="0.2">
      <c r="A651" s="518" t="str">
        <f>IF(B651="","",COUNT('Diário 3º PA'!$A$4:$A$4242)+ROW()-3)</f>
        <v/>
      </c>
      <c r="B651" s="510"/>
      <c r="C651" s="359"/>
      <c r="D651" s="362"/>
      <c r="E651" s="362"/>
      <c r="F651" s="372"/>
      <c r="G651" s="362"/>
      <c r="H651" s="362"/>
      <c r="I651" s="410"/>
      <c r="J651" s="364"/>
      <c r="K651" s="364"/>
      <c r="L651" s="364"/>
      <c r="M651" s="364"/>
      <c r="N651" s="387"/>
      <c r="O651" s="315">
        <f t="shared" si="32"/>
        <v>0</v>
      </c>
      <c r="P651" s="70">
        <f t="shared" si="33"/>
        <v>0</v>
      </c>
      <c r="Q651" s="135" t="str">
        <f t="shared" si="31"/>
        <v/>
      </c>
    </row>
    <row r="652" spans="1:17" x14ac:dyDescent="0.2">
      <c r="A652" s="518" t="str">
        <f>IF(B652="","",COUNT('Diário 3º PA'!$A$4:$A$4242)+ROW()-3)</f>
        <v/>
      </c>
      <c r="B652" s="510"/>
      <c r="C652" s="359"/>
      <c r="D652" s="362"/>
      <c r="E652" s="362"/>
      <c r="F652" s="372"/>
      <c r="G652" s="362"/>
      <c r="H652" s="362"/>
      <c r="I652" s="410"/>
      <c r="J652" s="364"/>
      <c r="K652" s="364"/>
      <c r="L652" s="364"/>
      <c r="M652" s="364"/>
      <c r="N652" s="387"/>
      <c r="O652" s="314">
        <f t="shared" si="32"/>
        <v>0</v>
      </c>
      <c r="P652" s="70">
        <f t="shared" si="33"/>
        <v>0</v>
      </c>
      <c r="Q652" s="92" t="str">
        <f t="shared" si="31"/>
        <v/>
      </c>
    </row>
    <row r="653" spans="1:17" x14ac:dyDescent="0.2">
      <c r="A653" s="518" t="str">
        <f>IF(B653="","",COUNT('Diário 3º PA'!$A$4:$A$4242)+ROW()-3)</f>
        <v/>
      </c>
      <c r="B653" s="510"/>
      <c r="C653" s="359"/>
      <c r="D653" s="362"/>
      <c r="E653" s="362"/>
      <c r="F653" s="372"/>
      <c r="G653" s="362"/>
      <c r="H653" s="362"/>
      <c r="I653" s="410"/>
      <c r="J653" s="364"/>
      <c r="K653" s="364"/>
      <c r="L653" s="364"/>
      <c r="M653" s="364"/>
      <c r="N653" s="387"/>
      <c r="O653" s="314">
        <f t="shared" si="32"/>
        <v>0</v>
      </c>
      <c r="P653" s="70">
        <f t="shared" si="33"/>
        <v>0</v>
      </c>
      <c r="Q653" s="92" t="str">
        <f t="shared" si="31"/>
        <v/>
      </c>
    </row>
    <row r="654" spans="1:17" ht="13.5" thickBot="1" x14ac:dyDescent="0.25">
      <c r="A654" s="518" t="str">
        <f>IF(B654="","",COUNT('Diário 3º PA'!$A$4:$A$4242)+ROW()-3)</f>
        <v/>
      </c>
      <c r="B654" s="510"/>
      <c r="C654" s="359"/>
      <c r="D654" s="362"/>
      <c r="E654" s="362"/>
      <c r="F654" s="372"/>
      <c r="G654" s="362"/>
      <c r="H654" s="362"/>
      <c r="I654" s="410"/>
      <c r="J654" s="364"/>
      <c r="K654" s="364"/>
      <c r="L654" s="364"/>
      <c r="M654" s="364"/>
      <c r="N654" s="387"/>
      <c r="O654" s="314">
        <f t="shared" si="32"/>
        <v>0</v>
      </c>
      <c r="P654" s="70">
        <f t="shared" si="33"/>
        <v>0</v>
      </c>
      <c r="Q654" s="92" t="str">
        <f t="shared" si="31"/>
        <v/>
      </c>
    </row>
    <row r="655" spans="1:17" x14ac:dyDescent="0.2">
      <c r="A655" s="518" t="str">
        <f>IF(B655="","",COUNT('Diário 3º PA'!$A$4:$A$4242)+ROW()-3)</f>
        <v/>
      </c>
      <c r="B655" s="510"/>
      <c r="C655" s="359"/>
      <c r="D655" s="362"/>
      <c r="E655" s="362"/>
      <c r="F655" s="372"/>
      <c r="G655" s="362"/>
      <c r="H655" s="362"/>
      <c r="I655" s="410"/>
      <c r="J655" s="364"/>
      <c r="K655" s="364"/>
      <c r="L655" s="364"/>
      <c r="M655" s="364"/>
      <c r="N655" s="387"/>
      <c r="O655" s="315">
        <f t="shared" si="32"/>
        <v>0</v>
      </c>
      <c r="P655" s="70">
        <f t="shared" si="33"/>
        <v>0</v>
      </c>
      <c r="Q655" s="135" t="str">
        <f t="shared" si="31"/>
        <v/>
      </c>
    </row>
    <row r="656" spans="1:17" x14ac:dyDescent="0.2">
      <c r="A656" s="518" t="str">
        <f>IF(B656="","",COUNT('Diário 3º PA'!$A$4:$A$4242)+ROW()-3)</f>
        <v/>
      </c>
      <c r="B656" s="510"/>
      <c r="C656" s="359"/>
      <c r="D656" s="362"/>
      <c r="E656" s="362"/>
      <c r="F656" s="372"/>
      <c r="G656" s="362"/>
      <c r="H656" s="362"/>
      <c r="I656" s="410"/>
      <c r="J656" s="364"/>
      <c r="K656" s="364"/>
      <c r="L656" s="364"/>
      <c r="M656" s="364"/>
      <c r="N656" s="387"/>
      <c r="O656" s="314">
        <f t="shared" si="32"/>
        <v>0</v>
      </c>
      <c r="P656" s="70">
        <f t="shared" si="33"/>
        <v>0</v>
      </c>
      <c r="Q656" s="92" t="str">
        <f t="shared" si="31"/>
        <v/>
      </c>
    </row>
    <row r="657" spans="1:17" x14ac:dyDescent="0.2">
      <c r="A657" s="518" t="str">
        <f>IF(B657="","",COUNT('Diário 3º PA'!$A$4:$A$4242)+ROW()-3)</f>
        <v/>
      </c>
      <c r="B657" s="510"/>
      <c r="C657" s="359"/>
      <c r="D657" s="362"/>
      <c r="E657" s="362"/>
      <c r="F657" s="372"/>
      <c r="G657" s="362"/>
      <c r="H657" s="362"/>
      <c r="I657" s="410"/>
      <c r="J657" s="364"/>
      <c r="K657" s="364"/>
      <c r="L657" s="364"/>
      <c r="M657" s="364"/>
      <c r="N657" s="387"/>
      <c r="O657" s="314">
        <f t="shared" si="32"/>
        <v>0</v>
      </c>
      <c r="P657" s="70">
        <f t="shared" si="33"/>
        <v>0</v>
      </c>
      <c r="Q657" s="92" t="str">
        <f t="shared" si="31"/>
        <v/>
      </c>
    </row>
    <row r="658" spans="1:17" ht="13.5" thickBot="1" x14ac:dyDescent="0.25">
      <c r="A658" s="518" t="str">
        <f>IF(B658="","",COUNT('Diário 3º PA'!$A$4:$A$4242)+ROW()-3)</f>
        <v/>
      </c>
      <c r="B658" s="510"/>
      <c r="C658" s="359"/>
      <c r="D658" s="362"/>
      <c r="E658" s="362"/>
      <c r="F658" s="372"/>
      <c r="G658" s="362"/>
      <c r="H658" s="362"/>
      <c r="I658" s="410"/>
      <c r="J658" s="364"/>
      <c r="K658" s="364"/>
      <c r="L658" s="364"/>
      <c r="M658" s="364"/>
      <c r="N658" s="387"/>
      <c r="O658" s="314">
        <f t="shared" si="32"/>
        <v>0</v>
      </c>
      <c r="P658" s="70">
        <f t="shared" si="33"/>
        <v>0</v>
      </c>
      <c r="Q658" s="92" t="str">
        <f t="shared" si="31"/>
        <v/>
      </c>
    </row>
    <row r="659" spans="1:17" x14ac:dyDescent="0.2">
      <c r="A659" s="518" t="str">
        <f>IF(B659="","",COUNT('Diário 3º PA'!$A$4:$A$4242)+ROW()-3)</f>
        <v/>
      </c>
      <c r="B659" s="510"/>
      <c r="C659" s="359"/>
      <c r="D659" s="362"/>
      <c r="E659" s="362"/>
      <c r="F659" s="372"/>
      <c r="G659" s="362"/>
      <c r="H659" s="362"/>
      <c r="I659" s="410"/>
      <c r="J659" s="364"/>
      <c r="K659" s="364"/>
      <c r="L659" s="364"/>
      <c r="M659" s="364"/>
      <c r="N659" s="387"/>
      <c r="O659" s="315">
        <f t="shared" si="32"/>
        <v>0</v>
      </c>
      <c r="P659" s="70">
        <f t="shared" si="33"/>
        <v>0</v>
      </c>
      <c r="Q659" s="135" t="str">
        <f t="shared" si="31"/>
        <v/>
      </c>
    </row>
    <row r="660" spans="1:17" x14ac:dyDescent="0.2">
      <c r="A660" s="518" t="str">
        <f>IF(B660="","",COUNT('Diário 3º PA'!$A$4:$A$4242)+ROW()-3)</f>
        <v/>
      </c>
      <c r="B660" s="510"/>
      <c r="C660" s="359"/>
      <c r="D660" s="362"/>
      <c r="E660" s="362"/>
      <c r="F660" s="372"/>
      <c r="G660" s="362"/>
      <c r="H660" s="362"/>
      <c r="I660" s="410"/>
      <c r="J660" s="364"/>
      <c r="K660" s="364"/>
      <c r="L660" s="364"/>
      <c r="M660" s="364"/>
      <c r="N660" s="387"/>
      <c r="O660" s="314">
        <f t="shared" si="32"/>
        <v>0</v>
      </c>
      <c r="P660" s="70">
        <f t="shared" si="33"/>
        <v>0</v>
      </c>
      <c r="Q660" s="92" t="str">
        <f t="shared" si="31"/>
        <v/>
      </c>
    </row>
    <row r="661" spans="1:17" x14ac:dyDescent="0.2">
      <c r="A661" s="518" t="str">
        <f>IF(B661="","",COUNT('Diário 3º PA'!$A$4:$A$4242)+ROW()-3)</f>
        <v/>
      </c>
      <c r="B661" s="510"/>
      <c r="C661" s="359"/>
      <c r="D661" s="362"/>
      <c r="E661" s="362"/>
      <c r="F661" s="372"/>
      <c r="G661" s="362"/>
      <c r="H661" s="362"/>
      <c r="I661" s="410"/>
      <c r="J661" s="364"/>
      <c r="K661" s="364"/>
      <c r="L661" s="364"/>
      <c r="M661" s="364"/>
      <c r="N661" s="387"/>
      <c r="O661" s="314">
        <f t="shared" si="32"/>
        <v>0</v>
      </c>
      <c r="P661" s="70">
        <f t="shared" si="33"/>
        <v>0</v>
      </c>
      <c r="Q661" s="92" t="str">
        <f t="shared" si="31"/>
        <v/>
      </c>
    </row>
    <row r="662" spans="1:17" ht="13.5" thickBot="1" x14ac:dyDescent="0.25">
      <c r="A662" s="518" t="str">
        <f>IF(B662="","",COUNT('Diário 3º PA'!$A$4:$A$4242)+ROW()-3)</f>
        <v/>
      </c>
      <c r="B662" s="510"/>
      <c r="C662" s="359"/>
      <c r="D662" s="362"/>
      <c r="E662" s="362"/>
      <c r="F662" s="372"/>
      <c r="G662" s="362"/>
      <c r="H662" s="362"/>
      <c r="I662" s="410"/>
      <c r="J662" s="364"/>
      <c r="K662" s="364"/>
      <c r="L662" s="364"/>
      <c r="M662" s="364"/>
      <c r="N662" s="387"/>
      <c r="O662" s="314">
        <f t="shared" si="32"/>
        <v>0</v>
      </c>
      <c r="P662" s="70">
        <f t="shared" si="33"/>
        <v>0</v>
      </c>
      <c r="Q662" s="92" t="str">
        <f t="shared" si="31"/>
        <v/>
      </c>
    </row>
    <row r="663" spans="1:17" x14ac:dyDescent="0.2">
      <c r="A663" s="518" t="str">
        <f>IF(B663="","",COUNT('Diário 3º PA'!$A$4:$A$4242)+ROW()-3)</f>
        <v/>
      </c>
      <c r="B663" s="510"/>
      <c r="C663" s="359"/>
      <c r="D663" s="362"/>
      <c r="E663" s="362"/>
      <c r="F663" s="372"/>
      <c r="G663" s="362"/>
      <c r="H663" s="362"/>
      <c r="I663" s="410"/>
      <c r="J663" s="364"/>
      <c r="K663" s="364"/>
      <c r="L663" s="364"/>
      <c r="M663" s="364"/>
      <c r="N663" s="387"/>
      <c r="O663" s="315">
        <f t="shared" si="32"/>
        <v>0</v>
      </c>
      <c r="P663" s="70">
        <f t="shared" si="33"/>
        <v>0</v>
      </c>
      <c r="Q663" s="135" t="str">
        <f t="shared" ref="Q663:Q726" si="34">SUBSTITUTE(D663," ","_")</f>
        <v/>
      </c>
    </row>
    <row r="664" spans="1:17" x14ac:dyDescent="0.2">
      <c r="A664" s="518" t="str">
        <f>IF(B664="","",COUNT('Diário 3º PA'!$A$4:$A$4242)+ROW()-3)</f>
        <v/>
      </c>
      <c r="B664" s="510"/>
      <c r="C664" s="359"/>
      <c r="D664" s="362"/>
      <c r="E664" s="362"/>
      <c r="F664" s="372"/>
      <c r="G664" s="362"/>
      <c r="H664" s="362"/>
      <c r="I664" s="410"/>
      <c r="J664" s="364"/>
      <c r="K664" s="364"/>
      <c r="L664" s="364"/>
      <c r="M664" s="364"/>
      <c r="N664" s="387"/>
      <c r="O664" s="314">
        <f t="shared" ref="O664:O727" si="35">IF(B664=0,0,IF(YEAR(B664)=$P$1,MONTH(B664)-$O$1+1,(YEAR(B664)-$P$1)*12-$O$1+1+MONTH(B664)))</f>
        <v>0</v>
      </c>
      <c r="P664" s="70">
        <f t="shared" ref="P664:P727" si="36">IF(C664=0,0,IF(YEAR(C664)=$P$1,MONTH(C664)-$O$1+1,(YEAR(C664)-$P$1)*12-$O$1+1+MONTH(C664)))</f>
        <v>0</v>
      </c>
      <c r="Q664" s="92" t="str">
        <f t="shared" si="34"/>
        <v/>
      </c>
    </row>
    <row r="665" spans="1:17" x14ac:dyDescent="0.2">
      <c r="A665" s="518" t="str">
        <f>IF(B665="","",COUNT('Diário 3º PA'!$A$4:$A$4242)+ROW()-3)</f>
        <v/>
      </c>
      <c r="B665" s="510"/>
      <c r="C665" s="359"/>
      <c r="D665" s="362"/>
      <c r="E665" s="362"/>
      <c r="F665" s="372"/>
      <c r="G665" s="362"/>
      <c r="H665" s="362"/>
      <c r="I665" s="410"/>
      <c r="J665" s="364"/>
      <c r="K665" s="364"/>
      <c r="L665" s="364"/>
      <c r="M665" s="364"/>
      <c r="N665" s="387"/>
      <c r="O665" s="314">
        <f t="shared" si="35"/>
        <v>0</v>
      </c>
      <c r="P665" s="70">
        <f t="shared" si="36"/>
        <v>0</v>
      </c>
      <c r="Q665" s="92" t="str">
        <f t="shared" si="34"/>
        <v/>
      </c>
    </row>
    <row r="666" spans="1:17" ht="13.5" thickBot="1" x14ac:dyDescent="0.25">
      <c r="A666" s="518" t="str">
        <f>IF(B666="","",COUNT('Diário 3º PA'!$A$4:$A$4242)+ROW()-3)</f>
        <v/>
      </c>
      <c r="B666" s="510"/>
      <c r="C666" s="359"/>
      <c r="D666" s="362"/>
      <c r="E666" s="362"/>
      <c r="F666" s="372"/>
      <c r="G666" s="362"/>
      <c r="H666" s="362"/>
      <c r="I666" s="410"/>
      <c r="J666" s="364"/>
      <c r="K666" s="364"/>
      <c r="L666" s="364"/>
      <c r="M666" s="364"/>
      <c r="N666" s="387"/>
      <c r="O666" s="314">
        <f t="shared" si="35"/>
        <v>0</v>
      </c>
      <c r="P666" s="70">
        <f t="shared" si="36"/>
        <v>0</v>
      </c>
      <c r="Q666" s="92" t="str">
        <f t="shared" si="34"/>
        <v/>
      </c>
    </row>
    <row r="667" spans="1:17" x14ac:dyDescent="0.2">
      <c r="A667" s="518" t="str">
        <f>IF(B667="","",COUNT('Diário 3º PA'!$A$4:$A$4242)+ROW()-3)</f>
        <v/>
      </c>
      <c r="B667" s="510"/>
      <c r="C667" s="359"/>
      <c r="D667" s="362"/>
      <c r="E667" s="362"/>
      <c r="F667" s="372"/>
      <c r="G667" s="362"/>
      <c r="H667" s="362"/>
      <c r="I667" s="410"/>
      <c r="J667" s="364"/>
      <c r="K667" s="364"/>
      <c r="L667" s="364"/>
      <c r="M667" s="364"/>
      <c r="N667" s="387"/>
      <c r="O667" s="315">
        <f t="shared" si="35"/>
        <v>0</v>
      </c>
      <c r="P667" s="70">
        <f t="shared" si="36"/>
        <v>0</v>
      </c>
      <c r="Q667" s="135" t="str">
        <f t="shared" si="34"/>
        <v/>
      </c>
    </row>
    <row r="668" spans="1:17" x14ac:dyDescent="0.2">
      <c r="A668" s="518" t="str">
        <f>IF(B668="","",COUNT('Diário 3º PA'!$A$4:$A$4242)+ROW()-3)</f>
        <v/>
      </c>
      <c r="B668" s="510"/>
      <c r="C668" s="359"/>
      <c r="D668" s="362"/>
      <c r="E668" s="362"/>
      <c r="F668" s="372"/>
      <c r="G668" s="362"/>
      <c r="H668" s="362"/>
      <c r="I668" s="410"/>
      <c r="J668" s="364"/>
      <c r="K668" s="364"/>
      <c r="L668" s="364"/>
      <c r="M668" s="364"/>
      <c r="N668" s="387"/>
      <c r="O668" s="314">
        <f t="shared" si="35"/>
        <v>0</v>
      </c>
      <c r="P668" s="70">
        <f t="shared" si="36"/>
        <v>0</v>
      </c>
      <c r="Q668" s="92" t="str">
        <f t="shared" si="34"/>
        <v/>
      </c>
    </row>
    <row r="669" spans="1:17" x14ac:dyDescent="0.2">
      <c r="A669" s="518" t="str">
        <f>IF(B669="","",COUNT('Diário 3º PA'!$A$4:$A$4242)+ROW()-3)</f>
        <v/>
      </c>
      <c r="B669" s="510"/>
      <c r="C669" s="359"/>
      <c r="D669" s="362"/>
      <c r="E669" s="362"/>
      <c r="F669" s="372"/>
      <c r="G669" s="362"/>
      <c r="H669" s="362"/>
      <c r="I669" s="410"/>
      <c r="J669" s="364"/>
      <c r="K669" s="364"/>
      <c r="L669" s="364"/>
      <c r="M669" s="364"/>
      <c r="N669" s="387"/>
      <c r="O669" s="314">
        <f t="shared" si="35"/>
        <v>0</v>
      </c>
      <c r="P669" s="70">
        <f t="shared" si="36"/>
        <v>0</v>
      </c>
      <c r="Q669" s="92" t="str">
        <f t="shared" si="34"/>
        <v/>
      </c>
    </row>
    <row r="670" spans="1:17" ht="13.5" thickBot="1" x14ac:dyDescent="0.25">
      <c r="A670" s="518" t="str">
        <f>IF(B670="","",COUNT('Diário 3º PA'!$A$4:$A$4242)+ROW()-3)</f>
        <v/>
      </c>
      <c r="B670" s="510"/>
      <c r="C670" s="359"/>
      <c r="D670" s="362"/>
      <c r="E670" s="362"/>
      <c r="F670" s="372"/>
      <c r="G670" s="362"/>
      <c r="H670" s="362"/>
      <c r="I670" s="410"/>
      <c r="J670" s="364"/>
      <c r="K670" s="364"/>
      <c r="L670" s="364"/>
      <c r="M670" s="364"/>
      <c r="N670" s="387"/>
      <c r="O670" s="314">
        <f t="shared" si="35"/>
        <v>0</v>
      </c>
      <c r="P670" s="70">
        <f t="shared" si="36"/>
        <v>0</v>
      </c>
      <c r="Q670" s="92" t="str">
        <f t="shared" si="34"/>
        <v/>
      </c>
    </row>
    <row r="671" spans="1:17" x14ac:dyDescent="0.2">
      <c r="A671" s="518" t="str">
        <f>IF(B671="","",COUNT('Diário 3º PA'!$A$4:$A$4242)+ROW()-3)</f>
        <v/>
      </c>
      <c r="B671" s="510"/>
      <c r="C671" s="359"/>
      <c r="D671" s="362"/>
      <c r="E671" s="362"/>
      <c r="F671" s="372"/>
      <c r="G671" s="362"/>
      <c r="H671" s="362"/>
      <c r="I671" s="410"/>
      <c r="J671" s="364"/>
      <c r="K671" s="364"/>
      <c r="L671" s="364"/>
      <c r="M671" s="364"/>
      <c r="N671" s="387"/>
      <c r="O671" s="315">
        <f t="shared" si="35"/>
        <v>0</v>
      </c>
      <c r="P671" s="70">
        <f t="shared" si="36"/>
        <v>0</v>
      </c>
      <c r="Q671" s="135" t="str">
        <f t="shared" si="34"/>
        <v/>
      </c>
    </row>
    <row r="672" spans="1:17" x14ac:dyDescent="0.2">
      <c r="A672" s="518" t="str">
        <f>IF(B672="","",COUNT('Diário 3º PA'!$A$4:$A$4242)+ROW()-3)</f>
        <v/>
      </c>
      <c r="B672" s="510"/>
      <c r="C672" s="359"/>
      <c r="D672" s="362"/>
      <c r="E672" s="362"/>
      <c r="F672" s="372"/>
      <c r="G672" s="362"/>
      <c r="H672" s="362"/>
      <c r="I672" s="410"/>
      <c r="J672" s="364"/>
      <c r="K672" s="364"/>
      <c r="L672" s="364"/>
      <c r="M672" s="364"/>
      <c r="N672" s="387"/>
      <c r="O672" s="314">
        <f t="shared" si="35"/>
        <v>0</v>
      </c>
      <c r="P672" s="70">
        <f t="shared" si="36"/>
        <v>0</v>
      </c>
      <c r="Q672" s="92" t="str">
        <f t="shared" si="34"/>
        <v/>
      </c>
    </row>
    <row r="673" spans="1:17" x14ac:dyDescent="0.2">
      <c r="A673" s="518" t="str">
        <f>IF(B673="","",COUNT('Diário 3º PA'!$A$4:$A$4242)+ROW()-3)</f>
        <v/>
      </c>
      <c r="B673" s="510"/>
      <c r="C673" s="359"/>
      <c r="D673" s="362"/>
      <c r="E673" s="362"/>
      <c r="F673" s="372"/>
      <c r="G673" s="362"/>
      <c r="H673" s="362"/>
      <c r="I673" s="410"/>
      <c r="J673" s="364"/>
      <c r="K673" s="364"/>
      <c r="L673" s="364"/>
      <c r="M673" s="364"/>
      <c r="N673" s="387"/>
      <c r="O673" s="314">
        <f t="shared" si="35"/>
        <v>0</v>
      </c>
      <c r="P673" s="70">
        <f t="shared" si="36"/>
        <v>0</v>
      </c>
      <c r="Q673" s="92" t="str">
        <f t="shared" si="34"/>
        <v/>
      </c>
    </row>
    <row r="674" spans="1:17" ht="13.5" thickBot="1" x14ac:dyDescent="0.25">
      <c r="A674" s="518" t="str">
        <f>IF(B674="","",COUNT('Diário 3º PA'!$A$4:$A$4242)+ROW()-3)</f>
        <v/>
      </c>
      <c r="B674" s="510"/>
      <c r="C674" s="359"/>
      <c r="D674" s="362"/>
      <c r="E674" s="362"/>
      <c r="F674" s="372"/>
      <c r="G674" s="362"/>
      <c r="H674" s="362"/>
      <c r="I674" s="410"/>
      <c r="J674" s="364"/>
      <c r="K674" s="364"/>
      <c r="L674" s="364"/>
      <c r="M674" s="364"/>
      <c r="N674" s="387"/>
      <c r="O674" s="314">
        <f t="shared" si="35"/>
        <v>0</v>
      </c>
      <c r="P674" s="70">
        <f t="shared" si="36"/>
        <v>0</v>
      </c>
      <c r="Q674" s="92" t="str">
        <f t="shared" si="34"/>
        <v/>
      </c>
    </row>
    <row r="675" spans="1:17" x14ac:dyDescent="0.2">
      <c r="A675" s="518" t="str">
        <f>IF(B675="","",COUNT('Diário 3º PA'!$A$4:$A$4242)+ROW()-3)</f>
        <v/>
      </c>
      <c r="B675" s="510"/>
      <c r="C675" s="359"/>
      <c r="D675" s="362"/>
      <c r="E675" s="362"/>
      <c r="F675" s="372"/>
      <c r="G675" s="362"/>
      <c r="H675" s="362"/>
      <c r="I675" s="410"/>
      <c r="J675" s="364"/>
      <c r="K675" s="364"/>
      <c r="L675" s="364"/>
      <c r="M675" s="364"/>
      <c r="N675" s="387"/>
      <c r="O675" s="315">
        <f t="shared" si="35"/>
        <v>0</v>
      </c>
      <c r="P675" s="70">
        <f t="shared" si="36"/>
        <v>0</v>
      </c>
      <c r="Q675" s="135" t="str">
        <f t="shared" si="34"/>
        <v/>
      </c>
    </row>
    <row r="676" spans="1:17" x14ac:dyDescent="0.2">
      <c r="A676" s="518" t="str">
        <f>IF(B676="","",COUNT('Diário 3º PA'!$A$4:$A$4242)+ROW()-3)</f>
        <v/>
      </c>
      <c r="B676" s="510"/>
      <c r="C676" s="359"/>
      <c r="D676" s="362"/>
      <c r="E676" s="362"/>
      <c r="F676" s="372"/>
      <c r="G676" s="362"/>
      <c r="H676" s="362"/>
      <c r="I676" s="410"/>
      <c r="J676" s="364"/>
      <c r="K676" s="364"/>
      <c r="L676" s="364"/>
      <c r="M676" s="364"/>
      <c r="N676" s="387"/>
      <c r="O676" s="314">
        <f t="shared" si="35"/>
        <v>0</v>
      </c>
      <c r="P676" s="70">
        <f t="shared" si="36"/>
        <v>0</v>
      </c>
      <c r="Q676" s="92" t="str">
        <f t="shared" si="34"/>
        <v/>
      </c>
    </row>
    <row r="677" spans="1:17" x14ac:dyDescent="0.2">
      <c r="A677" s="518" t="str">
        <f>IF(B677="","",COUNT('Diário 3º PA'!$A$4:$A$4242)+ROW()-3)</f>
        <v/>
      </c>
      <c r="B677" s="510"/>
      <c r="C677" s="359"/>
      <c r="D677" s="362"/>
      <c r="E677" s="362"/>
      <c r="F677" s="372"/>
      <c r="G677" s="362"/>
      <c r="H677" s="362"/>
      <c r="I677" s="410"/>
      <c r="J677" s="364"/>
      <c r="K677" s="364"/>
      <c r="L677" s="364"/>
      <c r="M677" s="364"/>
      <c r="N677" s="387"/>
      <c r="O677" s="314">
        <f t="shared" si="35"/>
        <v>0</v>
      </c>
      <c r="P677" s="70">
        <f t="shared" si="36"/>
        <v>0</v>
      </c>
      <c r="Q677" s="92" t="str">
        <f t="shared" si="34"/>
        <v/>
      </c>
    </row>
    <row r="678" spans="1:17" ht="13.5" thickBot="1" x14ac:dyDescent="0.25">
      <c r="A678" s="518" t="str">
        <f>IF(B678="","",COUNT('Diário 3º PA'!$A$4:$A$4242)+ROW()-3)</f>
        <v/>
      </c>
      <c r="B678" s="510"/>
      <c r="C678" s="359"/>
      <c r="D678" s="362"/>
      <c r="E678" s="362"/>
      <c r="F678" s="372"/>
      <c r="G678" s="362"/>
      <c r="H678" s="362"/>
      <c r="I678" s="410"/>
      <c r="J678" s="364"/>
      <c r="K678" s="364"/>
      <c r="L678" s="364"/>
      <c r="M678" s="364"/>
      <c r="N678" s="387"/>
      <c r="O678" s="314">
        <f t="shared" si="35"/>
        <v>0</v>
      </c>
      <c r="P678" s="70">
        <f t="shared" si="36"/>
        <v>0</v>
      </c>
      <c r="Q678" s="92" t="str">
        <f t="shared" si="34"/>
        <v/>
      </c>
    </row>
    <row r="679" spans="1:17" x14ac:dyDescent="0.2">
      <c r="A679" s="518" t="str">
        <f>IF(B679="","",COUNT('Diário 3º PA'!$A$4:$A$4242)+ROW()-3)</f>
        <v/>
      </c>
      <c r="B679" s="510"/>
      <c r="C679" s="359"/>
      <c r="D679" s="362"/>
      <c r="E679" s="362"/>
      <c r="F679" s="372"/>
      <c r="G679" s="362"/>
      <c r="H679" s="362"/>
      <c r="I679" s="410"/>
      <c r="J679" s="364"/>
      <c r="K679" s="364"/>
      <c r="L679" s="364"/>
      <c r="M679" s="364"/>
      <c r="N679" s="387"/>
      <c r="O679" s="315">
        <f t="shared" si="35"/>
        <v>0</v>
      </c>
      <c r="P679" s="70">
        <f t="shared" si="36"/>
        <v>0</v>
      </c>
      <c r="Q679" s="135" t="str">
        <f t="shared" si="34"/>
        <v/>
      </c>
    </row>
    <row r="680" spans="1:17" x14ac:dyDescent="0.2">
      <c r="A680" s="518" t="str">
        <f>IF(B680="","",COUNT('Diário 3º PA'!$A$4:$A$4242)+ROW()-3)</f>
        <v/>
      </c>
      <c r="B680" s="510"/>
      <c r="C680" s="359"/>
      <c r="D680" s="362"/>
      <c r="E680" s="362"/>
      <c r="F680" s="372"/>
      <c r="G680" s="362"/>
      <c r="H680" s="362"/>
      <c r="I680" s="410"/>
      <c r="J680" s="364"/>
      <c r="K680" s="364"/>
      <c r="L680" s="364"/>
      <c r="M680" s="364"/>
      <c r="N680" s="387"/>
      <c r="O680" s="314">
        <f t="shared" si="35"/>
        <v>0</v>
      </c>
      <c r="P680" s="70">
        <f t="shared" si="36"/>
        <v>0</v>
      </c>
      <c r="Q680" s="92" t="str">
        <f t="shared" si="34"/>
        <v/>
      </c>
    </row>
    <row r="681" spans="1:17" x14ac:dyDescent="0.2">
      <c r="A681" s="518" t="str">
        <f>IF(B681="","",COUNT('Diário 3º PA'!$A$4:$A$4242)+ROW()-3)</f>
        <v/>
      </c>
      <c r="B681" s="510"/>
      <c r="C681" s="359"/>
      <c r="D681" s="362"/>
      <c r="E681" s="362"/>
      <c r="F681" s="372"/>
      <c r="G681" s="362"/>
      <c r="H681" s="362"/>
      <c r="I681" s="410"/>
      <c r="J681" s="364"/>
      <c r="K681" s="364"/>
      <c r="L681" s="364"/>
      <c r="M681" s="364"/>
      <c r="N681" s="387"/>
      <c r="O681" s="314">
        <f t="shared" si="35"/>
        <v>0</v>
      </c>
      <c r="P681" s="70">
        <f t="shared" si="36"/>
        <v>0</v>
      </c>
      <c r="Q681" s="92" t="str">
        <f t="shared" si="34"/>
        <v/>
      </c>
    </row>
    <row r="682" spans="1:17" ht="13.5" thickBot="1" x14ac:dyDescent="0.25">
      <c r="A682" s="518" t="str">
        <f>IF(B682="","",COUNT('Diário 3º PA'!$A$4:$A$4242)+ROW()-3)</f>
        <v/>
      </c>
      <c r="B682" s="510"/>
      <c r="C682" s="359"/>
      <c r="D682" s="362"/>
      <c r="E682" s="362"/>
      <c r="F682" s="372"/>
      <c r="G682" s="362"/>
      <c r="H682" s="362"/>
      <c r="I682" s="410"/>
      <c r="J682" s="364"/>
      <c r="K682" s="364"/>
      <c r="L682" s="364"/>
      <c r="M682" s="364"/>
      <c r="N682" s="387"/>
      <c r="O682" s="314">
        <f t="shared" si="35"/>
        <v>0</v>
      </c>
      <c r="P682" s="70">
        <f t="shared" si="36"/>
        <v>0</v>
      </c>
      <c r="Q682" s="92" t="str">
        <f t="shared" si="34"/>
        <v/>
      </c>
    </row>
    <row r="683" spans="1:17" x14ac:dyDescent="0.2">
      <c r="A683" s="518" t="str">
        <f>IF(B683="","",COUNT('Diário 3º PA'!$A$4:$A$4242)+ROW()-3)</f>
        <v/>
      </c>
      <c r="B683" s="510"/>
      <c r="C683" s="359"/>
      <c r="D683" s="362"/>
      <c r="E683" s="362"/>
      <c r="F683" s="372"/>
      <c r="G683" s="362"/>
      <c r="H683" s="362"/>
      <c r="I683" s="410"/>
      <c r="J683" s="364"/>
      <c r="K683" s="364"/>
      <c r="L683" s="364"/>
      <c r="M683" s="364"/>
      <c r="N683" s="387"/>
      <c r="O683" s="315">
        <f t="shared" si="35"/>
        <v>0</v>
      </c>
      <c r="P683" s="70">
        <f t="shared" si="36"/>
        <v>0</v>
      </c>
      <c r="Q683" s="135" t="str">
        <f t="shared" si="34"/>
        <v/>
      </c>
    </row>
    <row r="684" spans="1:17" x14ac:dyDescent="0.2">
      <c r="A684" s="518" t="str">
        <f>IF(B684="","",COUNT('Diário 3º PA'!$A$4:$A$4242)+ROW()-3)</f>
        <v/>
      </c>
      <c r="B684" s="510"/>
      <c r="C684" s="359"/>
      <c r="D684" s="362"/>
      <c r="E684" s="362"/>
      <c r="F684" s="372"/>
      <c r="G684" s="362"/>
      <c r="H684" s="362"/>
      <c r="I684" s="410"/>
      <c r="J684" s="364"/>
      <c r="K684" s="364"/>
      <c r="L684" s="364"/>
      <c r="M684" s="364"/>
      <c r="N684" s="387"/>
      <c r="O684" s="314">
        <f t="shared" si="35"/>
        <v>0</v>
      </c>
      <c r="P684" s="70">
        <f t="shared" si="36"/>
        <v>0</v>
      </c>
      <c r="Q684" s="92" t="str">
        <f t="shared" si="34"/>
        <v/>
      </c>
    </row>
    <row r="685" spans="1:17" x14ac:dyDescent="0.2">
      <c r="A685" s="518" t="str">
        <f>IF(B685="","",COUNT('Diário 3º PA'!$A$4:$A$4242)+ROW()-3)</f>
        <v/>
      </c>
      <c r="B685" s="510"/>
      <c r="C685" s="359"/>
      <c r="D685" s="362"/>
      <c r="E685" s="362"/>
      <c r="F685" s="372"/>
      <c r="G685" s="362"/>
      <c r="H685" s="362"/>
      <c r="I685" s="410"/>
      <c r="J685" s="364"/>
      <c r="K685" s="364"/>
      <c r="L685" s="364"/>
      <c r="M685" s="364"/>
      <c r="N685" s="387"/>
      <c r="O685" s="314">
        <f t="shared" si="35"/>
        <v>0</v>
      </c>
      <c r="P685" s="70">
        <f t="shared" si="36"/>
        <v>0</v>
      </c>
      <c r="Q685" s="92" t="str">
        <f t="shared" si="34"/>
        <v/>
      </c>
    </row>
    <row r="686" spans="1:17" ht="13.5" thickBot="1" x14ac:dyDescent="0.25">
      <c r="A686" s="518" t="str">
        <f>IF(B686="","",COUNT('Diário 3º PA'!$A$4:$A$4242)+ROW()-3)</f>
        <v/>
      </c>
      <c r="B686" s="510"/>
      <c r="C686" s="359"/>
      <c r="D686" s="362"/>
      <c r="E686" s="362"/>
      <c r="F686" s="372"/>
      <c r="G686" s="362"/>
      <c r="H686" s="362"/>
      <c r="I686" s="410"/>
      <c r="J686" s="364"/>
      <c r="K686" s="364"/>
      <c r="L686" s="364"/>
      <c r="M686" s="364"/>
      <c r="N686" s="387"/>
      <c r="O686" s="314">
        <f t="shared" si="35"/>
        <v>0</v>
      </c>
      <c r="P686" s="70">
        <f t="shared" si="36"/>
        <v>0</v>
      </c>
      <c r="Q686" s="92" t="str">
        <f t="shared" si="34"/>
        <v/>
      </c>
    </row>
    <row r="687" spans="1:17" x14ac:dyDescent="0.2">
      <c r="A687" s="518" t="str">
        <f>IF(B687="","",COUNT('Diário 3º PA'!$A$4:$A$4242)+ROW()-3)</f>
        <v/>
      </c>
      <c r="B687" s="510"/>
      <c r="C687" s="359"/>
      <c r="D687" s="362"/>
      <c r="E687" s="362"/>
      <c r="F687" s="372"/>
      <c r="G687" s="362"/>
      <c r="H687" s="362"/>
      <c r="I687" s="410"/>
      <c r="J687" s="364"/>
      <c r="K687" s="364"/>
      <c r="L687" s="364"/>
      <c r="M687" s="364"/>
      <c r="N687" s="387"/>
      <c r="O687" s="315">
        <f t="shared" si="35"/>
        <v>0</v>
      </c>
      <c r="P687" s="70">
        <f t="shared" si="36"/>
        <v>0</v>
      </c>
      <c r="Q687" s="135" t="str">
        <f t="shared" si="34"/>
        <v/>
      </c>
    </row>
    <row r="688" spans="1:17" x14ac:dyDescent="0.2">
      <c r="A688" s="518" t="str">
        <f>IF(B688="","",COUNT('Diário 3º PA'!$A$4:$A$4242)+ROW()-3)</f>
        <v/>
      </c>
      <c r="B688" s="510"/>
      <c r="C688" s="359"/>
      <c r="D688" s="362"/>
      <c r="E688" s="362"/>
      <c r="F688" s="372"/>
      <c r="G688" s="362"/>
      <c r="H688" s="362"/>
      <c r="I688" s="410"/>
      <c r="J688" s="364"/>
      <c r="K688" s="364"/>
      <c r="L688" s="364"/>
      <c r="M688" s="364"/>
      <c r="N688" s="387"/>
      <c r="O688" s="314">
        <f t="shared" si="35"/>
        <v>0</v>
      </c>
      <c r="P688" s="70">
        <f t="shared" si="36"/>
        <v>0</v>
      </c>
      <c r="Q688" s="92" t="str">
        <f t="shared" si="34"/>
        <v/>
      </c>
    </row>
    <row r="689" spans="1:17" x14ac:dyDescent="0.2">
      <c r="A689" s="518" t="str">
        <f>IF(B689="","",COUNT('Diário 3º PA'!$A$4:$A$4242)+ROW()-3)</f>
        <v/>
      </c>
      <c r="B689" s="515"/>
      <c r="C689" s="406"/>
      <c r="D689" s="379"/>
      <c r="E689" s="379"/>
      <c r="F689" s="384"/>
      <c r="G689" s="379"/>
      <c r="H689" s="379"/>
      <c r="I689" s="505"/>
      <c r="J689" s="381"/>
      <c r="K689" s="381"/>
      <c r="L689" s="381"/>
      <c r="M689" s="381"/>
      <c r="N689" s="407"/>
      <c r="O689" s="314">
        <f t="shared" si="35"/>
        <v>0</v>
      </c>
      <c r="P689" s="70">
        <f t="shared" si="36"/>
        <v>0</v>
      </c>
      <c r="Q689" s="92" t="str">
        <f t="shared" si="34"/>
        <v/>
      </c>
    </row>
    <row r="690" spans="1:17" ht="13.5" thickBot="1" x14ac:dyDescent="0.25">
      <c r="A690" s="518" t="str">
        <f>IF(B690="","",COUNT('Diário 3º PA'!$A$4:$A$4242)+ROW()-3)</f>
        <v/>
      </c>
      <c r="B690" s="515"/>
      <c r="C690" s="406"/>
      <c r="D690" s="379"/>
      <c r="E690" s="379"/>
      <c r="F690" s="384"/>
      <c r="G690" s="379"/>
      <c r="H690" s="379"/>
      <c r="I690" s="505"/>
      <c r="J690" s="381"/>
      <c r="K690" s="381"/>
      <c r="L690" s="381"/>
      <c r="M690" s="381"/>
      <c r="N690" s="407"/>
      <c r="O690" s="314">
        <f t="shared" si="35"/>
        <v>0</v>
      </c>
      <c r="P690" s="70">
        <f t="shared" si="36"/>
        <v>0</v>
      </c>
      <c r="Q690" s="92" t="str">
        <f t="shared" si="34"/>
        <v/>
      </c>
    </row>
    <row r="691" spans="1:17" x14ac:dyDescent="0.2">
      <c r="A691" s="518" t="str">
        <f>IF(B691="","",COUNT('Diário 3º PA'!$A$4:$A$4242)+ROW()-3)</f>
        <v/>
      </c>
      <c r="B691" s="510"/>
      <c r="C691" s="359"/>
      <c r="D691" s="362"/>
      <c r="E691" s="362"/>
      <c r="F691" s="372"/>
      <c r="G691" s="379"/>
      <c r="H691" s="362"/>
      <c r="I691" s="410"/>
      <c r="J691" s="364"/>
      <c r="K691" s="381"/>
      <c r="L691" s="381"/>
      <c r="M691" s="381"/>
      <c r="N691" s="407"/>
      <c r="O691" s="315">
        <f t="shared" si="35"/>
        <v>0</v>
      </c>
      <c r="P691" s="70">
        <f t="shared" si="36"/>
        <v>0</v>
      </c>
      <c r="Q691" s="135" t="str">
        <f t="shared" si="34"/>
        <v/>
      </c>
    </row>
    <row r="692" spans="1:17" x14ac:dyDescent="0.2">
      <c r="A692" s="518" t="str">
        <f>IF(B692="","",COUNT('Diário 3º PA'!$A$4:$A$4242)+ROW()-3)</f>
        <v/>
      </c>
      <c r="B692" s="510"/>
      <c r="C692" s="359"/>
      <c r="D692" s="362"/>
      <c r="E692" s="362"/>
      <c r="F692" s="372"/>
      <c r="G692" s="379"/>
      <c r="H692" s="362"/>
      <c r="I692" s="410"/>
      <c r="J692" s="364"/>
      <c r="K692" s="381"/>
      <c r="L692" s="381"/>
      <c r="M692" s="381"/>
      <c r="N692" s="407"/>
      <c r="O692" s="314">
        <f t="shared" si="35"/>
        <v>0</v>
      </c>
      <c r="P692" s="70">
        <f t="shared" si="36"/>
        <v>0</v>
      </c>
      <c r="Q692" s="92" t="str">
        <f t="shared" si="34"/>
        <v/>
      </c>
    </row>
    <row r="693" spans="1:17" x14ac:dyDescent="0.2">
      <c r="A693" s="518" t="str">
        <f>IF(B693="","",COUNT('Diário 3º PA'!$A$4:$A$4242)+ROW()-3)</f>
        <v/>
      </c>
      <c r="B693" s="510"/>
      <c r="C693" s="359"/>
      <c r="D693" s="362"/>
      <c r="E693" s="362"/>
      <c r="F693" s="372"/>
      <c r="G693" s="379"/>
      <c r="H693" s="362"/>
      <c r="I693" s="410"/>
      <c r="J693" s="364"/>
      <c r="K693" s="381"/>
      <c r="L693" s="381"/>
      <c r="M693" s="381"/>
      <c r="N693" s="407"/>
      <c r="O693" s="314">
        <f t="shared" si="35"/>
        <v>0</v>
      </c>
      <c r="P693" s="70">
        <f t="shared" si="36"/>
        <v>0</v>
      </c>
      <c r="Q693" s="92" t="str">
        <f t="shared" si="34"/>
        <v/>
      </c>
    </row>
    <row r="694" spans="1:17" ht="13.5" thickBot="1" x14ac:dyDescent="0.25">
      <c r="A694" s="518" t="str">
        <f>IF(B694="","",COUNT('Diário 3º PA'!$A$4:$A$4242)+ROW()-3)</f>
        <v/>
      </c>
      <c r="B694" s="510"/>
      <c r="C694" s="359"/>
      <c r="D694" s="362"/>
      <c r="E694" s="362"/>
      <c r="F694" s="372"/>
      <c r="G694" s="379"/>
      <c r="H694" s="362"/>
      <c r="I694" s="410"/>
      <c r="J694" s="364"/>
      <c r="K694" s="381"/>
      <c r="L694" s="381"/>
      <c r="M694" s="381"/>
      <c r="N694" s="407"/>
      <c r="O694" s="314">
        <f t="shared" si="35"/>
        <v>0</v>
      </c>
      <c r="P694" s="70">
        <f t="shared" si="36"/>
        <v>0</v>
      </c>
      <c r="Q694" s="92" t="str">
        <f t="shared" si="34"/>
        <v/>
      </c>
    </row>
    <row r="695" spans="1:17" x14ac:dyDescent="0.2">
      <c r="A695" s="518" t="str">
        <f>IF(B695="","",COUNT('Diário 3º PA'!$A$4:$A$4242)+ROW()-3)</f>
        <v/>
      </c>
      <c r="B695" s="510"/>
      <c r="C695" s="359"/>
      <c r="D695" s="362"/>
      <c r="E695" s="362"/>
      <c r="F695" s="372"/>
      <c r="G695" s="362"/>
      <c r="H695" s="362"/>
      <c r="I695" s="410"/>
      <c r="J695" s="364"/>
      <c r="K695" s="381"/>
      <c r="L695" s="381"/>
      <c r="M695" s="381"/>
      <c r="N695" s="407"/>
      <c r="O695" s="315">
        <f t="shared" si="35"/>
        <v>0</v>
      </c>
      <c r="P695" s="70">
        <f t="shared" si="36"/>
        <v>0</v>
      </c>
      <c r="Q695" s="135" t="str">
        <f t="shared" si="34"/>
        <v/>
      </c>
    </row>
    <row r="696" spans="1:17" x14ac:dyDescent="0.2">
      <c r="A696" s="518" t="str">
        <f>IF(B696="","",COUNT('Diário 3º PA'!$A$4:$A$4242)+ROW()-3)</f>
        <v/>
      </c>
      <c r="B696" s="510"/>
      <c r="C696" s="359"/>
      <c r="D696" s="362"/>
      <c r="E696" s="362"/>
      <c r="F696" s="372"/>
      <c r="G696" s="379"/>
      <c r="H696" s="362"/>
      <c r="I696" s="410"/>
      <c r="J696" s="364"/>
      <c r="K696" s="381"/>
      <c r="L696" s="381"/>
      <c r="M696" s="381"/>
      <c r="N696" s="407"/>
      <c r="O696" s="314">
        <f t="shared" si="35"/>
        <v>0</v>
      </c>
      <c r="P696" s="70">
        <f t="shared" si="36"/>
        <v>0</v>
      </c>
      <c r="Q696" s="92" t="str">
        <f t="shared" si="34"/>
        <v/>
      </c>
    </row>
    <row r="697" spans="1:17" x14ac:dyDescent="0.2">
      <c r="A697" s="518" t="str">
        <f>IF(B697="","",COUNT('Diário 3º PA'!$A$4:$A$4242)+ROW()-3)</f>
        <v/>
      </c>
      <c r="B697" s="510"/>
      <c r="C697" s="359"/>
      <c r="D697" s="362"/>
      <c r="E697" s="362"/>
      <c r="F697" s="372"/>
      <c r="G697" s="379"/>
      <c r="H697" s="362"/>
      <c r="I697" s="410"/>
      <c r="J697" s="364"/>
      <c r="K697" s="381"/>
      <c r="L697" s="381"/>
      <c r="M697" s="381"/>
      <c r="N697" s="407"/>
      <c r="O697" s="314">
        <f t="shared" si="35"/>
        <v>0</v>
      </c>
      <c r="P697" s="70">
        <f t="shared" si="36"/>
        <v>0</v>
      </c>
      <c r="Q697" s="92" t="str">
        <f t="shared" si="34"/>
        <v/>
      </c>
    </row>
    <row r="698" spans="1:17" ht="13.5" thickBot="1" x14ac:dyDescent="0.25">
      <c r="A698" s="518" t="str">
        <f>IF(B698="","",COUNT('Diário 3º PA'!$A$4:$A$4242)+ROW()-3)</f>
        <v/>
      </c>
      <c r="B698" s="510"/>
      <c r="C698" s="359"/>
      <c r="D698" s="362"/>
      <c r="E698" s="362"/>
      <c r="F698" s="372"/>
      <c r="G698" s="379"/>
      <c r="H698" s="362"/>
      <c r="I698" s="410"/>
      <c r="J698" s="364"/>
      <c r="K698" s="381"/>
      <c r="L698" s="381"/>
      <c r="M698" s="381"/>
      <c r="N698" s="407"/>
      <c r="O698" s="314">
        <f t="shared" si="35"/>
        <v>0</v>
      </c>
      <c r="P698" s="70">
        <f t="shared" si="36"/>
        <v>0</v>
      </c>
      <c r="Q698" s="92" t="str">
        <f t="shared" si="34"/>
        <v/>
      </c>
    </row>
    <row r="699" spans="1:17" x14ac:dyDescent="0.2">
      <c r="A699" s="518" t="str">
        <f>IF(B699="","",COUNT('Diário 3º PA'!$A$4:$A$4242)+ROW()-3)</f>
        <v/>
      </c>
      <c r="B699" s="510"/>
      <c r="C699" s="359"/>
      <c r="D699" s="362"/>
      <c r="E699" s="362"/>
      <c r="F699" s="372"/>
      <c r="G699" s="379"/>
      <c r="H699" s="362"/>
      <c r="I699" s="410"/>
      <c r="J699" s="364"/>
      <c r="K699" s="381"/>
      <c r="L699" s="381"/>
      <c r="M699" s="381"/>
      <c r="N699" s="407"/>
      <c r="O699" s="315">
        <f t="shared" si="35"/>
        <v>0</v>
      </c>
      <c r="P699" s="70">
        <f t="shared" si="36"/>
        <v>0</v>
      </c>
      <c r="Q699" s="135" t="str">
        <f t="shared" si="34"/>
        <v/>
      </c>
    </row>
    <row r="700" spans="1:17" x14ac:dyDescent="0.2">
      <c r="A700" s="518" t="str">
        <f>IF(B700="","",COUNT('Diário 3º PA'!$A$4:$A$4242)+ROW()-3)</f>
        <v/>
      </c>
      <c r="B700" s="510"/>
      <c r="C700" s="359"/>
      <c r="D700" s="362"/>
      <c r="E700" s="362"/>
      <c r="F700" s="372"/>
      <c r="G700" s="379"/>
      <c r="H700" s="362"/>
      <c r="I700" s="410"/>
      <c r="J700" s="364"/>
      <c r="K700" s="381"/>
      <c r="L700" s="381"/>
      <c r="M700" s="381"/>
      <c r="N700" s="407"/>
      <c r="O700" s="314">
        <f t="shared" si="35"/>
        <v>0</v>
      </c>
      <c r="P700" s="70">
        <f t="shared" si="36"/>
        <v>0</v>
      </c>
      <c r="Q700" s="92" t="str">
        <f t="shared" si="34"/>
        <v/>
      </c>
    </row>
    <row r="701" spans="1:17" x14ac:dyDescent="0.2">
      <c r="A701" s="518" t="str">
        <f>IF(B701="","",COUNT('Diário 3º PA'!$A$4:$A$4242)+ROW()-3)</f>
        <v/>
      </c>
      <c r="B701" s="510"/>
      <c r="C701" s="359"/>
      <c r="D701" s="362"/>
      <c r="E701" s="362"/>
      <c r="F701" s="372"/>
      <c r="G701" s="379"/>
      <c r="H701" s="362"/>
      <c r="I701" s="410"/>
      <c r="J701" s="364"/>
      <c r="K701" s="381"/>
      <c r="L701" s="381"/>
      <c r="M701" s="381"/>
      <c r="N701" s="407"/>
      <c r="O701" s="314">
        <f t="shared" si="35"/>
        <v>0</v>
      </c>
      <c r="P701" s="70">
        <f t="shared" si="36"/>
        <v>0</v>
      </c>
      <c r="Q701" s="92" t="str">
        <f t="shared" si="34"/>
        <v/>
      </c>
    </row>
    <row r="702" spans="1:17" ht="13.5" thickBot="1" x14ac:dyDescent="0.25">
      <c r="A702" s="518" t="str">
        <f>IF(B702="","",COUNT('Diário 3º PA'!$A$4:$A$4242)+ROW()-3)</f>
        <v/>
      </c>
      <c r="B702" s="510"/>
      <c r="C702" s="359"/>
      <c r="D702" s="362"/>
      <c r="E702" s="362"/>
      <c r="F702" s="372"/>
      <c r="G702" s="379"/>
      <c r="H702" s="362"/>
      <c r="I702" s="410"/>
      <c r="J702" s="364"/>
      <c r="K702" s="381"/>
      <c r="L702" s="381"/>
      <c r="M702" s="381"/>
      <c r="N702" s="407"/>
      <c r="O702" s="314">
        <f t="shared" si="35"/>
        <v>0</v>
      </c>
      <c r="P702" s="70">
        <f t="shared" si="36"/>
        <v>0</v>
      </c>
      <c r="Q702" s="92" t="str">
        <f t="shared" si="34"/>
        <v/>
      </c>
    </row>
    <row r="703" spans="1:17" x14ac:dyDescent="0.2">
      <c r="A703" s="518" t="str">
        <f>IF(B703="","",COUNT('Diário 3º PA'!$A$4:$A$4242)+ROW()-3)</f>
        <v/>
      </c>
      <c r="B703" s="515"/>
      <c r="C703" s="406"/>
      <c r="D703" s="379"/>
      <c r="E703" s="379"/>
      <c r="F703" s="384"/>
      <c r="G703" s="379"/>
      <c r="H703" s="379"/>
      <c r="I703" s="505"/>
      <c r="J703" s="381"/>
      <c r="K703" s="381"/>
      <c r="L703" s="381"/>
      <c r="M703" s="381"/>
      <c r="N703" s="407"/>
      <c r="O703" s="315">
        <f t="shared" si="35"/>
        <v>0</v>
      </c>
      <c r="P703" s="70">
        <f t="shared" si="36"/>
        <v>0</v>
      </c>
      <c r="Q703" s="135" t="str">
        <f t="shared" si="34"/>
        <v/>
      </c>
    </row>
    <row r="704" spans="1:17" x14ac:dyDescent="0.2">
      <c r="A704" s="518" t="str">
        <f>IF(B704="","",COUNT('Diário 3º PA'!$A$4:$A$4242)+ROW()-3)</f>
        <v/>
      </c>
      <c r="B704" s="515"/>
      <c r="C704" s="406"/>
      <c r="D704" s="379"/>
      <c r="E704" s="379"/>
      <c r="F704" s="384"/>
      <c r="G704" s="379"/>
      <c r="H704" s="379"/>
      <c r="I704" s="505"/>
      <c r="J704" s="381"/>
      <c r="K704" s="381"/>
      <c r="L704" s="381"/>
      <c r="M704" s="381"/>
      <c r="N704" s="407"/>
      <c r="O704" s="314">
        <f t="shared" si="35"/>
        <v>0</v>
      </c>
      <c r="P704" s="70">
        <f t="shared" si="36"/>
        <v>0</v>
      </c>
      <c r="Q704" s="92" t="str">
        <f t="shared" si="34"/>
        <v/>
      </c>
    </row>
    <row r="705" spans="1:17" x14ac:dyDescent="0.2">
      <c r="A705" s="518" t="str">
        <f>IF(B705="","",COUNT('Diário 3º PA'!$A$4:$A$4242)+ROW()-3)</f>
        <v/>
      </c>
      <c r="B705" s="510"/>
      <c r="C705" s="359"/>
      <c r="D705" s="362"/>
      <c r="E705" s="362"/>
      <c r="F705" s="372"/>
      <c r="G705" s="379"/>
      <c r="H705" s="362"/>
      <c r="I705" s="410"/>
      <c r="J705" s="363"/>
      <c r="K705" s="363"/>
      <c r="L705" s="364"/>
      <c r="M705" s="364"/>
      <c r="N705" s="387"/>
      <c r="O705" s="314">
        <f t="shared" si="35"/>
        <v>0</v>
      </c>
      <c r="P705" s="70">
        <f t="shared" si="36"/>
        <v>0</v>
      </c>
      <c r="Q705" s="92" t="str">
        <f t="shared" si="34"/>
        <v/>
      </c>
    </row>
    <row r="706" spans="1:17" ht="13.5" thickBot="1" x14ac:dyDescent="0.25">
      <c r="A706" s="518" t="str">
        <f>IF(B706="","",COUNT('Diário 3º PA'!$A$4:$A$4242)+ROW()-3)</f>
        <v/>
      </c>
      <c r="B706" s="510"/>
      <c r="C706" s="359"/>
      <c r="D706" s="362"/>
      <c r="E706" s="362"/>
      <c r="F706" s="372"/>
      <c r="G706" s="362"/>
      <c r="H706" s="362"/>
      <c r="I706" s="410"/>
      <c r="J706" s="364"/>
      <c r="K706" s="381"/>
      <c r="L706" s="381"/>
      <c r="M706" s="381"/>
      <c r="N706" s="407"/>
      <c r="O706" s="314">
        <f t="shared" si="35"/>
        <v>0</v>
      </c>
      <c r="P706" s="70">
        <f t="shared" si="36"/>
        <v>0</v>
      </c>
      <c r="Q706" s="92" t="str">
        <f t="shared" si="34"/>
        <v/>
      </c>
    </row>
    <row r="707" spans="1:17" x14ac:dyDescent="0.2">
      <c r="A707" s="518" t="str">
        <f>IF(B707="","",COUNT('Diário 3º PA'!$A$4:$A$4242)+ROW()-3)</f>
        <v/>
      </c>
      <c r="B707" s="510"/>
      <c r="C707" s="359"/>
      <c r="D707" s="362"/>
      <c r="E707" s="362"/>
      <c r="F707" s="372"/>
      <c r="G707" s="362"/>
      <c r="H707" s="362"/>
      <c r="I707" s="410"/>
      <c r="J707" s="364"/>
      <c r="K707" s="381"/>
      <c r="L707" s="381"/>
      <c r="M707" s="381"/>
      <c r="N707" s="407"/>
      <c r="O707" s="315">
        <f t="shared" si="35"/>
        <v>0</v>
      </c>
      <c r="P707" s="70">
        <f t="shared" si="36"/>
        <v>0</v>
      </c>
      <c r="Q707" s="135" t="str">
        <f t="shared" si="34"/>
        <v/>
      </c>
    </row>
    <row r="708" spans="1:17" x14ac:dyDescent="0.2">
      <c r="A708" s="518" t="str">
        <f>IF(B708="","",COUNT('Diário 3º PA'!$A$4:$A$4242)+ROW()-3)</f>
        <v/>
      </c>
      <c r="B708" s="510"/>
      <c r="C708" s="359"/>
      <c r="D708" s="362"/>
      <c r="E708" s="362"/>
      <c r="F708" s="372"/>
      <c r="G708" s="362"/>
      <c r="H708" s="362"/>
      <c r="I708" s="410"/>
      <c r="J708" s="364"/>
      <c r="K708" s="381"/>
      <c r="L708" s="381"/>
      <c r="M708" s="381"/>
      <c r="N708" s="407"/>
      <c r="O708" s="314">
        <f t="shared" si="35"/>
        <v>0</v>
      </c>
      <c r="P708" s="70">
        <f t="shared" si="36"/>
        <v>0</v>
      </c>
      <c r="Q708" s="92" t="str">
        <f t="shared" si="34"/>
        <v/>
      </c>
    </row>
    <row r="709" spans="1:17" x14ac:dyDescent="0.2">
      <c r="A709" s="518" t="str">
        <f>IF(B709="","",COUNT('Diário 3º PA'!$A$4:$A$4242)+ROW()-3)</f>
        <v/>
      </c>
      <c r="B709" s="510"/>
      <c r="C709" s="359"/>
      <c r="D709" s="362"/>
      <c r="E709" s="362"/>
      <c r="F709" s="372"/>
      <c r="G709" s="362"/>
      <c r="H709" s="362"/>
      <c r="I709" s="410"/>
      <c r="J709" s="364"/>
      <c r="K709" s="381"/>
      <c r="L709" s="381"/>
      <c r="M709" s="381"/>
      <c r="N709" s="407"/>
      <c r="O709" s="314">
        <f t="shared" si="35"/>
        <v>0</v>
      </c>
      <c r="P709" s="70">
        <f t="shared" si="36"/>
        <v>0</v>
      </c>
      <c r="Q709" s="92" t="str">
        <f t="shared" si="34"/>
        <v/>
      </c>
    </row>
    <row r="710" spans="1:17" ht="13.5" thickBot="1" x14ac:dyDescent="0.25">
      <c r="A710" s="518" t="str">
        <f>IF(B710="","",COUNT('Diário 3º PA'!$A$4:$A$4242)+ROW()-3)</f>
        <v/>
      </c>
      <c r="B710" s="510"/>
      <c r="C710" s="406"/>
      <c r="D710" s="379"/>
      <c r="E710" s="379"/>
      <c r="F710" s="384"/>
      <c r="G710" s="362"/>
      <c r="H710" s="362"/>
      <c r="I710" s="410"/>
      <c r="J710" s="364"/>
      <c r="K710" s="381"/>
      <c r="L710" s="381"/>
      <c r="M710" s="381"/>
      <c r="N710" s="407"/>
      <c r="O710" s="314">
        <f t="shared" si="35"/>
        <v>0</v>
      </c>
      <c r="P710" s="70">
        <f t="shared" si="36"/>
        <v>0</v>
      </c>
      <c r="Q710" s="92" t="str">
        <f t="shared" si="34"/>
        <v/>
      </c>
    </row>
    <row r="711" spans="1:17" x14ac:dyDescent="0.2">
      <c r="A711" s="518" t="str">
        <f>IF(B711="","",COUNT('Diário 3º PA'!$A$4:$A$4242)+ROW()-3)</f>
        <v/>
      </c>
      <c r="B711" s="510"/>
      <c r="C711" s="406"/>
      <c r="D711" s="379"/>
      <c r="E711" s="379"/>
      <c r="F711" s="384"/>
      <c r="G711" s="379"/>
      <c r="H711" s="379"/>
      <c r="I711" s="410"/>
      <c r="J711" s="364"/>
      <c r="K711" s="381"/>
      <c r="L711" s="381"/>
      <c r="M711" s="381"/>
      <c r="N711" s="407"/>
      <c r="O711" s="315">
        <f t="shared" si="35"/>
        <v>0</v>
      </c>
      <c r="P711" s="70">
        <f t="shared" si="36"/>
        <v>0</v>
      </c>
      <c r="Q711" s="135" t="str">
        <f t="shared" si="34"/>
        <v/>
      </c>
    </row>
    <row r="712" spans="1:17" x14ac:dyDescent="0.2">
      <c r="A712" s="518" t="str">
        <f>IF(B712="","",COUNT('Diário 3º PA'!$A$4:$A$4242)+ROW()-3)</f>
        <v/>
      </c>
      <c r="B712" s="510"/>
      <c r="C712" s="406"/>
      <c r="D712" s="379"/>
      <c r="E712" s="379"/>
      <c r="F712" s="384"/>
      <c r="G712" s="362"/>
      <c r="H712" s="379"/>
      <c r="I712" s="505"/>
      <c r="J712" s="381"/>
      <c r="K712" s="381"/>
      <c r="L712" s="381"/>
      <c r="M712" s="381"/>
      <c r="N712" s="407"/>
      <c r="O712" s="314">
        <f t="shared" si="35"/>
        <v>0</v>
      </c>
      <c r="P712" s="70">
        <f t="shared" si="36"/>
        <v>0</v>
      </c>
      <c r="Q712" s="92" t="str">
        <f t="shared" si="34"/>
        <v/>
      </c>
    </row>
    <row r="713" spans="1:17" x14ac:dyDescent="0.2">
      <c r="A713" s="518" t="str">
        <f>IF(B713="","",COUNT('Diário 3º PA'!$A$4:$A$4242)+ROW()-3)</f>
        <v/>
      </c>
      <c r="B713" s="510"/>
      <c r="C713" s="359"/>
      <c r="D713" s="362"/>
      <c r="E713" s="362"/>
      <c r="F713" s="372"/>
      <c r="G713" s="379"/>
      <c r="H713" s="362"/>
      <c r="I713" s="505"/>
      <c r="J713" s="381"/>
      <c r="K713" s="381"/>
      <c r="L713" s="381"/>
      <c r="M713" s="381"/>
      <c r="N713" s="407"/>
      <c r="O713" s="314">
        <f t="shared" si="35"/>
        <v>0</v>
      </c>
      <c r="P713" s="70">
        <f t="shared" si="36"/>
        <v>0</v>
      </c>
      <c r="Q713" s="92" t="str">
        <f t="shared" si="34"/>
        <v/>
      </c>
    </row>
    <row r="714" spans="1:17" ht="13.5" thickBot="1" x14ac:dyDescent="0.25">
      <c r="A714" s="518" t="str">
        <f>IF(B714="","",COUNT('Diário 3º PA'!$A$4:$A$4242)+ROW()-3)</f>
        <v/>
      </c>
      <c r="B714" s="510"/>
      <c r="C714" s="359"/>
      <c r="D714" s="362"/>
      <c r="E714" s="362"/>
      <c r="F714" s="372"/>
      <c r="G714" s="362"/>
      <c r="H714" s="362"/>
      <c r="I714" s="410"/>
      <c r="J714" s="364"/>
      <c r="K714" s="381"/>
      <c r="L714" s="381"/>
      <c r="M714" s="381"/>
      <c r="N714" s="407"/>
      <c r="O714" s="314">
        <f t="shared" si="35"/>
        <v>0</v>
      </c>
      <c r="P714" s="70">
        <f t="shared" si="36"/>
        <v>0</v>
      </c>
      <c r="Q714" s="92" t="str">
        <f t="shared" si="34"/>
        <v/>
      </c>
    </row>
    <row r="715" spans="1:17" x14ac:dyDescent="0.2">
      <c r="A715" s="518" t="str">
        <f>IF(B715="","",COUNT('Diário 3º PA'!$A$4:$A$4242)+ROW()-3)</f>
        <v/>
      </c>
      <c r="B715" s="510"/>
      <c r="C715" s="359"/>
      <c r="D715" s="362"/>
      <c r="E715" s="362"/>
      <c r="F715" s="372"/>
      <c r="G715" s="362"/>
      <c r="H715" s="362"/>
      <c r="I715" s="410"/>
      <c r="J715" s="364"/>
      <c r="K715" s="381"/>
      <c r="L715" s="381"/>
      <c r="M715" s="381"/>
      <c r="N715" s="407"/>
      <c r="O715" s="315">
        <f t="shared" si="35"/>
        <v>0</v>
      </c>
      <c r="P715" s="70">
        <f t="shared" si="36"/>
        <v>0</v>
      </c>
      <c r="Q715" s="135" t="str">
        <f t="shared" si="34"/>
        <v/>
      </c>
    </row>
    <row r="716" spans="1:17" x14ac:dyDescent="0.2">
      <c r="A716" s="518" t="str">
        <f>IF(B716="","",COUNT('Diário 3º PA'!$A$4:$A$4242)+ROW()-3)</f>
        <v/>
      </c>
      <c r="B716" s="510"/>
      <c r="C716" s="359"/>
      <c r="D716" s="362"/>
      <c r="E716" s="362"/>
      <c r="F716" s="372"/>
      <c r="G716" s="362"/>
      <c r="H716" s="362"/>
      <c r="I716" s="410"/>
      <c r="J716" s="364"/>
      <c r="K716" s="381"/>
      <c r="L716" s="381"/>
      <c r="M716" s="381"/>
      <c r="N716" s="407"/>
      <c r="O716" s="314">
        <f t="shared" si="35"/>
        <v>0</v>
      </c>
      <c r="P716" s="70">
        <f t="shared" si="36"/>
        <v>0</v>
      </c>
      <c r="Q716" s="92" t="str">
        <f t="shared" si="34"/>
        <v/>
      </c>
    </row>
    <row r="717" spans="1:17" x14ac:dyDescent="0.2">
      <c r="A717" s="518" t="str">
        <f>IF(B717="","",COUNT('Diário 3º PA'!$A$4:$A$4242)+ROW()-3)</f>
        <v/>
      </c>
      <c r="B717" s="510"/>
      <c r="C717" s="359"/>
      <c r="D717" s="362"/>
      <c r="E717" s="362"/>
      <c r="F717" s="372"/>
      <c r="G717" s="362"/>
      <c r="H717" s="362"/>
      <c r="I717" s="410"/>
      <c r="J717" s="364"/>
      <c r="K717" s="381"/>
      <c r="L717" s="381"/>
      <c r="M717" s="381"/>
      <c r="N717" s="407"/>
      <c r="O717" s="314">
        <f t="shared" si="35"/>
        <v>0</v>
      </c>
      <c r="P717" s="70">
        <f t="shared" si="36"/>
        <v>0</v>
      </c>
      <c r="Q717" s="92" t="str">
        <f t="shared" si="34"/>
        <v/>
      </c>
    </row>
    <row r="718" spans="1:17" ht="13.5" thickBot="1" x14ac:dyDescent="0.25">
      <c r="A718" s="518" t="str">
        <f>IF(B718="","",COUNT('Diário 3º PA'!$A$4:$A$4242)+ROW()-3)</f>
        <v/>
      </c>
      <c r="B718" s="510"/>
      <c r="C718" s="359"/>
      <c r="D718" s="362"/>
      <c r="E718" s="362"/>
      <c r="F718" s="372"/>
      <c r="G718" s="362"/>
      <c r="H718" s="362"/>
      <c r="I718" s="410"/>
      <c r="J718" s="364"/>
      <c r="K718" s="381"/>
      <c r="L718" s="381"/>
      <c r="M718" s="381"/>
      <c r="N718" s="407"/>
      <c r="O718" s="314">
        <f t="shared" si="35"/>
        <v>0</v>
      </c>
      <c r="P718" s="70">
        <f t="shared" si="36"/>
        <v>0</v>
      </c>
      <c r="Q718" s="92" t="str">
        <f t="shared" si="34"/>
        <v/>
      </c>
    </row>
    <row r="719" spans="1:17" x14ac:dyDescent="0.2">
      <c r="A719" s="518" t="str">
        <f>IF(B719="","",COUNT('Diário 3º PA'!$A$4:$A$4242)+ROW()-3)</f>
        <v/>
      </c>
      <c r="B719" s="510"/>
      <c r="C719" s="359"/>
      <c r="D719" s="362"/>
      <c r="E719" s="362"/>
      <c r="F719" s="372"/>
      <c r="G719" s="362"/>
      <c r="H719" s="362"/>
      <c r="I719" s="410"/>
      <c r="J719" s="364"/>
      <c r="K719" s="381"/>
      <c r="L719" s="381"/>
      <c r="M719" s="381"/>
      <c r="N719" s="407"/>
      <c r="O719" s="315">
        <f t="shared" si="35"/>
        <v>0</v>
      </c>
      <c r="P719" s="70">
        <f t="shared" si="36"/>
        <v>0</v>
      </c>
      <c r="Q719" s="135" t="str">
        <f t="shared" si="34"/>
        <v/>
      </c>
    </row>
    <row r="720" spans="1:17" x14ac:dyDescent="0.2">
      <c r="A720" s="518" t="str">
        <f>IF(B720="","",COUNT('Diário 3º PA'!$A$4:$A$4242)+ROW()-3)</f>
        <v/>
      </c>
      <c r="B720" s="510"/>
      <c r="C720" s="359"/>
      <c r="D720" s="362"/>
      <c r="E720" s="362"/>
      <c r="F720" s="372"/>
      <c r="G720" s="362"/>
      <c r="H720" s="362"/>
      <c r="I720" s="410"/>
      <c r="J720" s="364"/>
      <c r="K720" s="381"/>
      <c r="L720" s="381"/>
      <c r="M720" s="381"/>
      <c r="N720" s="407"/>
      <c r="O720" s="314">
        <f t="shared" si="35"/>
        <v>0</v>
      </c>
      <c r="P720" s="70">
        <f t="shared" si="36"/>
        <v>0</v>
      </c>
      <c r="Q720" s="92" t="str">
        <f t="shared" si="34"/>
        <v/>
      </c>
    </row>
    <row r="721" spans="1:17" x14ac:dyDescent="0.2">
      <c r="A721" s="518" t="str">
        <f>IF(B721="","",COUNT('Diário 3º PA'!$A$4:$A$4242)+ROW()-3)</f>
        <v/>
      </c>
      <c r="B721" s="510"/>
      <c r="C721" s="359"/>
      <c r="D721" s="362"/>
      <c r="E721" s="362"/>
      <c r="F721" s="372"/>
      <c r="G721" s="362"/>
      <c r="H721" s="362"/>
      <c r="I721" s="410"/>
      <c r="J721" s="364"/>
      <c r="K721" s="381"/>
      <c r="L721" s="381"/>
      <c r="M721" s="381"/>
      <c r="N721" s="407"/>
      <c r="O721" s="314">
        <f t="shared" si="35"/>
        <v>0</v>
      </c>
      <c r="P721" s="70">
        <f t="shared" si="36"/>
        <v>0</v>
      </c>
      <c r="Q721" s="92" t="str">
        <f t="shared" si="34"/>
        <v/>
      </c>
    </row>
    <row r="722" spans="1:17" ht="13.5" thickBot="1" x14ac:dyDescent="0.25">
      <c r="A722" s="518" t="str">
        <f>IF(B722="","",COUNT('Diário 3º PA'!$A$4:$A$4242)+ROW()-3)</f>
        <v/>
      </c>
      <c r="B722" s="510"/>
      <c r="C722" s="359"/>
      <c r="D722" s="362"/>
      <c r="E722" s="362"/>
      <c r="F722" s="372"/>
      <c r="G722" s="362"/>
      <c r="H722" s="362"/>
      <c r="I722" s="410"/>
      <c r="J722" s="364"/>
      <c r="K722" s="381"/>
      <c r="L722" s="381"/>
      <c r="M722" s="381"/>
      <c r="N722" s="407"/>
      <c r="O722" s="314">
        <f t="shared" si="35"/>
        <v>0</v>
      </c>
      <c r="P722" s="70">
        <f t="shared" si="36"/>
        <v>0</v>
      </c>
      <c r="Q722" s="92" t="str">
        <f t="shared" si="34"/>
        <v/>
      </c>
    </row>
    <row r="723" spans="1:17" x14ac:dyDescent="0.2">
      <c r="A723" s="518" t="str">
        <f>IF(B723="","",COUNT('Diário 3º PA'!$A$4:$A$4242)+ROW()-3)</f>
        <v/>
      </c>
      <c r="B723" s="510"/>
      <c r="C723" s="359"/>
      <c r="D723" s="362"/>
      <c r="E723" s="362"/>
      <c r="F723" s="372"/>
      <c r="G723" s="362"/>
      <c r="H723" s="362"/>
      <c r="I723" s="410"/>
      <c r="J723" s="364"/>
      <c r="K723" s="381"/>
      <c r="L723" s="381"/>
      <c r="M723" s="381"/>
      <c r="N723" s="407"/>
      <c r="O723" s="315">
        <f t="shared" si="35"/>
        <v>0</v>
      </c>
      <c r="P723" s="70">
        <f t="shared" si="36"/>
        <v>0</v>
      </c>
      <c r="Q723" s="135" t="str">
        <f t="shared" si="34"/>
        <v/>
      </c>
    </row>
    <row r="724" spans="1:17" x14ac:dyDescent="0.2">
      <c r="A724" s="518" t="str">
        <f>IF(B724="","",COUNT('Diário 3º PA'!$A$4:$A$4242)+ROW()-3)</f>
        <v/>
      </c>
      <c r="B724" s="510"/>
      <c r="C724" s="359"/>
      <c r="D724" s="362"/>
      <c r="E724" s="362"/>
      <c r="F724" s="372"/>
      <c r="G724" s="362"/>
      <c r="H724" s="362"/>
      <c r="I724" s="410"/>
      <c r="J724" s="364"/>
      <c r="K724" s="381"/>
      <c r="L724" s="381"/>
      <c r="M724" s="381"/>
      <c r="N724" s="407"/>
      <c r="O724" s="314">
        <f t="shared" si="35"/>
        <v>0</v>
      </c>
      <c r="P724" s="70">
        <f t="shared" si="36"/>
        <v>0</v>
      </c>
      <c r="Q724" s="92" t="str">
        <f t="shared" si="34"/>
        <v/>
      </c>
    </row>
    <row r="725" spans="1:17" x14ac:dyDescent="0.2">
      <c r="A725" s="518" t="str">
        <f>IF(B725="","",COUNT('Diário 3º PA'!$A$4:$A$4242)+ROW()-3)</f>
        <v/>
      </c>
      <c r="B725" s="510"/>
      <c r="C725" s="359"/>
      <c r="D725" s="362"/>
      <c r="E725" s="362"/>
      <c r="F725" s="372"/>
      <c r="G725" s="362"/>
      <c r="H725" s="362"/>
      <c r="I725" s="410"/>
      <c r="J725" s="364"/>
      <c r="K725" s="381"/>
      <c r="L725" s="381"/>
      <c r="M725" s="381"/>
      <c r="N725" s="407"/>
      <c r="O725" s="314">
        <f t="shared" si="35"/>
        <v>0</v>
      </c>
      <c r="P725" s="70">
        <f t="shared" si="36"/>
        <v>0</v>
      </c>
      <c r="Q725" s="92" t="str">
        <f t="shared" si="34"/>
        <v/>
      </c>
    </row>
    <row r="726" spans="1:17" ht="13.5" thickBot="1" x14ac:dyDescent="0.25">
      <c r="A726" s="518" t="str">
        <f>IF(B726="","",COUNT('Diário 3º PA'!$A$4:$A$4242)+ROW()-3)</f>
        <v/>
      </c>
      <c r="B726" s="510"/>
      <c r="C726" s="359"/>
      <c r="D726" s="362"/>
      <c r="E726" s="362"/>
      <c r="F726" s="372"/>
      <c r="G726" s="360"/>
      <c r="H726" s="362"/>
      <c r="I726" s="410"/>
      <c r="J726" s="363"/>
      <c r="K726" s="363"/>
      <c r="L726" s="364"/>
      <c r="M726" s="363"/>
      <c r="N726" s="407"/>
      <c r="O726" s="314">
        <f t="shared" si="35"/>
        <v>0</v>
      </c>
      <c r="P726" s="70">
        <f t="shared" si="36"/>
        <v>0</v>
      </c>
      <c r="Q726" s="92" t="str">
        <f t="shared" si="34"/>
        <v/>
      </c>
    </row>
    <row r="727" spans="1:17" x14ac:dyDescent="0.2">
      <c r="A727" s="518" t="str">
        <f>IF(B727="","",COUNT('Diário 3º PA'!$A$4:$A$4242)+ROW()-3)</f>
        <v/>
      </c>
      <c r="B727" s="510"/>
      <c r="C727" s="359"/>
      <c r="D727" s="362"/>
      <c r="E727" s="362"/>
      <c r="F727" s="372"/>
      <c r="G727" s="360"/>
      <c r="H727" s="362"/>
      <c r="I727" s="410"/>
      <c r="J727" s="363"/>
      <c r="K727" s="363"/>
      <c r="L727" s="364"/>
      <c r="M727" s="363"/>
      <c r="N727" s="407"/>
      <c r="O727" s="315">
        <f t="shared" si="35"/>
        <v>0</v>
      </c>
      <c r="P727" s="70">
        <f t="shared" si="36"/>
        <v>0</v>
      </c>
      <c r="Q727" s="135" t="str">
        <f t="shared" ref="Q727:Q790" si="37">SUBSTITUTE(D727," ","_")</f>
        <v/>
      </c>
    </row>
    <row r="728" spans="1:17" x14ac:dyDescent="0.2">
      <c r="A728" s="518" t="str">
        <f>IF(B728="","",COUNT('Diário 3º PA'!$A$4:$A$4242)+ROW()-3)</f>
        <v/>
      </c>
      <c r="B728" s="510"/>
      <c r="C728" s="359"/>
      <c r="D728" s="362"/>
      <c r="E728" s="362"/>
      <c r="F728" s="372"/>
      <c r="G728" s="360"/>
      <c r="H728" s="362"/>
      <c r="I728" s="410"/>
      <c r="J728" s="363"/>
      <c r="K728" s="363"/>
      <c r="L728" s="364"/>
      <c r="M728" s="363"/>
      <c r="N728" s="407"/>
      <c r="O728" s="314">
        <f t="shared" ref="O728:O791" si="38">IF(B728=0,0,IF(YEAR(B728)=$P$1,MONTH(B728)-$O$1+1,(YEAR(B728)-$P$1)*12-$O$1+1+MONTH(B728)))</f>
        <v>0</v>
      </c>
      <c r="P728" s="70">
        <f t="shared" ref="P728:P791" si="39">IF(C728=0,0,IF(YEAR(C728)=$P$1,MONTH(C728)-$O$1+1,(YEAR(C728)-$P$1)*12-$O$1+1+MONTH(C728)))</f>
        <v>0</v>
      </c>
      <c r="Q728" s="92" t="str">
        <f t="shared" si="37"/>
        <v/>
      </c>
    </row>
    <row r="729" spans="1:17" x14ac:dyDescent="0.2">
      <c r="A729" s="518" t="str">
        <f>IF(B729="","",COUNT('Diário 3º PA'!$A$4:$A$4242)+ROW()-3)</f>
        <v/>
      </c>
      <c r="B729" s="510"/>
      <c r="C729" s="359"/>
      <c r="D729" s="362"/>
      <c r="E729" s="362"/>
      <c r="F729" s="372"/>
      <c r="G729" s="360"/>
      <c r="H729" s="362"/>
      <c r="I729" s="410"/>
      <c r="J729" s="363"/>
      <c r="K729" s="363"/>
      <c r="L729" s="364"/>
      <c r="M729" s="363"/>
      <c r="N729" s="407"/>
      <c r="O729" s="314">
        <f t="shared" si="38"/>
        <v>0</v>
      </c>
      <c r="P729" s="70">
        <f t="shared" si="39"/>
        <v>0</v>
      </c>
      <c r="Q729" s="92" t="str">
        <f t="shared" si="37"/>
        <v/>
      </c>
    </row>
    <row r="730" spans="1:17" ht="13.5" thickBot="1" x14ac:dyDescent="0.25">
      <c r="A730" s="518" t="str">
        <f>IF(B730="","",COUNT('Diário 3º PA'!$A$4:$A$4242)+ROW()-3)</f>
        <v/>
      </c>
      <c r="B730" s="510"/>
      <c r="C730" s="359"/>
      <c r="D730" s="362"/>
      <c r="E730" s="362"/>
      <c r="F730" s="372"/>
      <c r="G730" s="360"/>
      <c r="H730" s="362"/>
      <c r="I730" s="410"/>
      <c r="J730" s="363"/>
      <c r="K730" s="363"/>
      <c r="L730" s="364"/>
      <c r="M730" s="363"/>
      <c r="N730" s="407"/>
      <c r="O730" s="314">
        <f t="shared" si="38"/>
        <v>0</v>
      </c>
      <c r="P730" s="70">
        <f t="shared" si="39"/>
        <v>0</v>
      </c>
      <c r="Q730" s="92" t="str">
        <f t="shared" si="37"/>
        <v/>
      </c>
    </row>
    <row r="731" spans="1:17" x14ac:dyDescent="0.2">
      <c r="A731" s="518" t="str">
        <f>IF(B731="","",COUNT('Diário 3º PA'!$A$4:$A$4242)+ROW()-3)</f>
        <v/>
      </c>
      <c r="B731" s="510"/>
      <c r="C731" s="359"/>
      <c r="D731" s="362"/>
      <c r="E731" s="362"/>
      <c r="F731" s="372"/>
      <c r="G731" s="360"/>
      <c r="H731" s="362"/>
      <c r="I731" s="410"/>
      <c r="J731" s="363"/>
      <c r="K731" s="363"/>
      <c r="L731" s="364"/>
      <c r="M731" s="363"/>
      <c r="N731" s="407"/>
      <c r="O731" s="315">
        <f t="shared" si="38"/>
        <v>0</v>
      </c>
      <c r="P731" s="70">
        <f t="shared" si="39"/>
        <v>0</v>
      </c>
      <c r="Q731" s="135" t="str">
        <f t="shared" si="37"/>
        <v/>
      </c>
    </row>
    <row r="732" spans="1:17" x14ac:dyDescent="0.2">
      <c r="A732" s="518" t="str">
        <f>IF(B732="","",COUNT('Diário 3º PA'!$A$4:$A$4242)+ROW()-3)</f>
        <v/>
      </c>
      <c r="B732" s="510"/>
      <c r="C732" s="359"/>
      <c r="D732" s="362"/>
      <c r="E732" s="362"/>
      <c r="F732" s="372"/>
      <c r="G732" s="360"/>
      <c r="H732" s="362"/>
      <c r="I732" s="410"/>
      <c r="J732" s="363"/>
      <c r="K732" s="363"/>
      <c r="L732" s="364"/>
      <c r="M732" s="364"/>
      <c r="N732" s="407"/>
      <c r="O732" s="314">
        <f t="shared" si="38"/>
        <v>0</v>
      </c>
      <c r="P732" s="70">
        <f t="shared" si="39"/>
        <v>0</v>
      </c>
      <c r="Q732" s="92" t="str">
        <f t="shared" si="37"/>
        <v/>
      </c>
    </row>
    <row r="733" spans="1:17" x14ac:dyDescent="0.2">
      <c r="A733" s="518" t="str">
        <f>IF(B733="","",COUNT('Diário 3º PA'!$A$4:$A$4242)+ROW()-3)</f>
        <v/>
      </c>
      <c r="B733" s="510"/>
      <c r="C733" s="359"/>
      <c r="D733" s="362"/>
      <c r="E733" s="362"/>
      <c r="F733" s="372"/>
      <c r="G733" s="362"/>
      <c r="H733" s="362"/>
      <c r="I733" s="410"/>
      <c r="J733" s="364"/>
      <c r="K733" s="364"/>
      <c r="L733" s="364"/>
      <c r="M733" s="364"/>
      <c r="N733" s="387"/>
      <c r="O733" s="314">
        <f t="shared" si="38"/>
        <v>0</v>
      </c>
      <c r="P733" s="70">
        <f t="shared" si="39"/>
        <v>0</v>
      </c>
      <c r="Q733" s="92" t="str">
        <f t="shared" si="37"/>
        <v/>
      </c>
    </row>
    <row r="734" spans="1:17" ht="13.5" thickBot="1" x14ac:dyDescent="0.25">
      <c r="A734" s="518" t="str">
        <f>IF(B734="","",COUNT('Diário 3º PA'!$A$4:$A$4242)+ROW()-3)</f>
        <v/>
      </c>
      <c r="B734" s="510"/>
      <c r="C734" s="359"/>
      <c r="D734" s="362"/>
      <c r="E734" s="362"/>
      <c r="F734" s="372"/>
      <c r="G734" s="362"/>
      <c r="H734" s="362"/>
      <c r="I734" s="410"/>
      <c r="J734" s="364"/>
      <c r="K734" s="364"/>
      <c r="L734" s="364"/>
      <c r="M734" s="364"/>
      <c r="N734" s="387"/>
      <c r="O734" s="314">
        <f t="shared" si="38"/>
        <v>0</v>
      </c>
      <c r="P734" s="70">
        <f t="shared" si="39"/>
        <v>0</v>
      </c>
      <c r="Q734" s="92" t="str">
        <f t="shared" si="37"/>
        <v/>
      </c>
    </row>
    <row r="735" spans="1:17" x14ac:dyDescent="0.2">
      <c r="A735" s="518" t="str">
        <f>IF(B735="","",COUNT('Diário 3º PA'!$A$4:$A$4242)+ROW()-3)</f>
        <v/>
      </c>
      <c r="B735" s="510"/>
      <c r="C735" s="359"/>
      <c r="D735" s="362"/>
      <c r="E735" s="362"/>
      <c r="F735" s="372"/>
      <c r="G735" s="362"/>
      <c r="H735" s="362"/>
      <c r="I735" s="410"/>
      <c r="J735" s="364"/>
      <c r="K735" s="364"/>
      <c r="L735" s="364"/>
      <c r="M735" s="364"/>
      <c r="N735" s="387"/>
      <c r="O735" s="315">
        <f t="shared" si="38"/>
        <v>0</v>
      </c>
      <c r="P735" s="70">
        <f t="shared" si="39"/>
        <v>0</v>
      </c>
      <c r="Q735" s="135" t="str">
        <f t="shared" si="37"/>
        <v/>
      </c>
    </row>
    <row r="736" spans="1:17" x14ac:dyDescent="0.2">
      <c r="A736" s="518" t="str">
        <f>IF(B736="","",COUNT('Diário 3º PA'!$A$4:$A$4242)+ROW()-3)</f>
        <v/>
      </c>
      <c r="B736" s="510"/>
      <c r="C736" s="359"/>
      <c r="D736" s="362"/>
      <c r="E736" s="362"/>
      <c r="F736" s="372"/>
      <c r="G736" s="362"/>
      <c r="H736" s="362"/>
      <c r="I736" s="410"/>
      <c r="J736" s="364"/>
      <c r="K736" s="364"/>
      <c r="L736" s="364"/>
      <c r="M736" s="364"/>
      <c r="N736" s="387"/>
      <c r="O736" s="314">
        <f t="shared" si="38"/>
        <v>0</v>
      </c>
      <c r="P736" s="70">
        <f t="shared" si="39"/>
        <v>0</v>
      </c>
      <c r="Q736" s="92" t="str">
        <f t="shared" si="37"/>
        <v/>
      </c>
    </row>
    <row r="737" spans="1:17" x14ac:dyDescent="0.2">
      <c r="A737" s="518" t="str">
        <f>IF(B737="","",COUNT('Diário 3º PA'!$A$4:$A$4242)+ROW()-3)</f>
        <v/>
      </c>
      <c r="B737" s="510"/>
      <c r="C737" s="359"/>
      <c r="D737" s="362"/>
      <c r="E737" s="362"/>
      <c r="F737" s="372"/>
      <c r="G737" s="362"/>
      <c r="H737" s="362"/>
      <c r="I737" s="410"/>
      <c r="J737" s="364"/>
      <c r="K737" s="364"/>
      <c r="L737" s="364"/>
      <c r="M737" s="364"/>
      <c r="N737" s="387"/>
      <c r="O737" s="314">
        <f t="shared" si="38"/>
        <v>0</v>
      </c>
      <c r="P737" s="70">
        <f t="shared" si="39"/>
        <v>0</v>
      </c>
      <c r="Q737" s="92" t="str">
        <f t="shared" si="37"/>
        <v/>
      </c>
    </row>
    <row r="738" spans="1:17" ht="13.5" thickBot="1" x14ac:dyDescent="0.25">
      <c r="A738" s="518" t="str">
        <f>IF(B738="","",COUNT('Diário 3º PA'!$A$4:$A$4242)+ROW()-3)</f>
        <v/>
      </c>
      <c r="B738" s="510"/>
      <c r="C738" s="359"/>
      <c r="D738" s="362"/>
      <c r="E738" s="362"/>
      <c r="F738" s="372"/>
      <c r="G738" s="362"/>
      <c r="H738" s="362"/>
      <c r="I738" s="410"/>
      <c r="J738" s="364"/>
      <c r="K738" s="364"/>
      <c r="L738" s="364"/>
      <c r="M738" s="364"/>
      <c r="N738" s="387"/>
      <c r="O738" s="314">
        <f t="shared" si="38"/>
        <v>0</v>
      </c>
      <c r="P738" s="70">
        <f t="shared" si="39"/>
        <v>0</v>
      </c>
      <c r="Q738" s="92" t="str">
        <f t="shared" si="37"/>
        <v/>
      </c>
    </row>
    <row r="739" spans="1:17" x14ac:dyDescent="0.2">
      <c r="A739" s="518" t="str">
        <f>IF(B739="","",COUNT('Diário 3º PA'!$A$4:$A$4242)+ROW()-3)</f>
        <v/>
      </c>
      <c r="B739" s="510"/>
      <c r="C739" s="359"/>
      <c r="D739" s="362"/>
      <c r="E739" s="362"/>
      <c r="F739" s="372"/>
      <c r="G739" s="362"/>
      <c r="H739" s="362"/>
      <c r="I739" s="410"/>
      <c r="J739" s="364"/>
      <c r="K739" s="364"/>
      <c r="L739" s="364"/>
      <c r="M739" s="364"/>
      <c r="N739" s="387"/>
      <c r="O739" s="315">
        <f t="shared" si="38"/>
        <v>0</v>
      </c>
      <c r="P739" s="70">
        <f t="shared" si="39"/>
        <v>0</v>
      </c>
      <c r="Q739" s="135" t="str">
        <f t="shared" si="37"/>
        <v/>
      </c>
    </row>
    <row r="740" spans="1:17" x14ac:dyDescent="0.2">
      <c r="A740" s="518" t="str">
        <f>IF(B740="","",COUNT('Diário 3º PA'!$A$4:$A$4242)+ROW()-3)</f>
        <v/>
      </c>
      <c r="B740" s="510"/>
      <c r="C740" s="359"/>
      <c r="D740" s="362"/>
      <c r="E740" s="362"/>
      <c r="F740" s="372"/>
      <c r="G740" s="360"/>
      <c r="H740" s="362"/>
      <c r="I740" s="410"/>
      <c r="J740" s="363"/>
      <c r="K740" s="363"/>
      <c r="L740" s="364"/>
      <c r="M740" s="364"/>
      <c r="N740" s="387"/>
      <c r="O740" s="314">
        <f t="shared" si="38"/>
        <v>0</v>
      </c>
      <c r="P740" s="70">
        <f t="shared" si="39"/>
        <v>0</v>
      </c>
      <c r="Q740" s="92" t="str">
        <f t="shared" si="37"/>
        <v/>
      </c>
    </row>
    <row r="741" spans="1:17" x14ac:dyDescent="0.2">
      <c r="A741" s="518" t="str">
        <f>IF(B741="","",COUNT('Diário 3º PA'!$A$4:$A$4242)+ROW()-3)</f>
        <v/>
      </c>
      <c r="B741" s="510"/>
      <c r="C741" s="359"/>
      <c r="D741" s="362"/>
      <c r="E741" s="362"/>
      <c r="F741" s="372"/>
      <c r="G741" s="379"/>
      <c r="H741" s="362"/>
      <c r="I741" s="505"/>
      <c r="J741" s="381"/>
      <c r="K741" s="381"/>
      <c r="L741" s="381"/>
      <c r="M741" s="364"/>
      <c r="N741" s="387"/>
      <c r="O741" s="314">
        <f t="shared" si="38"/>
        <v>0</v>
      </c>
      <c r="P741" s="70">
        <f t="shared" si="39"/>
        <v>0</v>
      </c>
      <c r="Q741" s="92" t="str">
        <f t="shared" si="37"/>
        <v/>
      </c>
    </row>
    <row r="742" spans="1:17" ht="13.5" thickBot="1" x14ac:dyDescent="0.25">
      <c r="A742" s="518" t="str">
        <f>IF(B742="","",COUNT('Diário 3º PA'!$A$4:$A$4242)+ROW()-3)</f>
        <v/>
      </c>
      <c r="B742" s="510"/>
      <c r="C742" s="359"/>
      <c r="D742" s="362"/>
      <c r="E742" s="362"/>
      <c r="F742" s="372"/>
      <c r="G742" s="379"/>
      <c r="H742" s="362"/>
      <c r="I742" s="505"/>
      <c r="J742" s="381"/>
      <c r="K742" s="381"/>
      <c r="L742" s="381"/>
      <c r="M742" s="364"/>
      <c r="N742" s="387"/>
      <c r="O742" s="314">
        <f t="shared" si="38"/>
        <v>0</v>
      </c>
      <c r="P742" s="70">
        <f t="shared" si="39"/>
        <v>0</v>
      </c>
      <c r="Q742" s="92" t="str">
        <f t="shared" si="37"/>
        <v/>
      </c>
    </row>
    <row r="743" spans="1:17" x14ac:dyDescent="0.2">
      <c r="A743" s="518" t="str">
        <f>IF(B743="","",COUNT('Diário 3º PA'!$A$4:$A$4242)+ROW()-3)</f>
        <v/>
      </c>
      <c r="B743" s="510"/>
      <c r="C743" s="359"/>
      <c r="D743" s="362"/>
      <c r="E743" s="362"/>
      <c r="F743" s="372"/>
      <c r="G743" s="362"/>
      <c r="H743" s="362"/>
      <c r="I743" s="410"/>
      <c r="J743" s="364"/>
      <c r="K743" s="381"/>
      <c r="L743" s="381"/>
      <c r="M743" s="386"/>
      <c r="N743" s="387"/>
      <c r="O743" s="315">
        <f t="shared" si="38"/>
        <v>0</v>
      </c>
      <c r="P743" s="70">
        <f t="shared" si="39"/>
        <v>0</v>
      </c>
      <c r="Q743" s="135" t="str">
        <f t="shared" si="37"/>
        <v/>
      </c>
    </row>
    <row r="744" spans="1:17" x14ac:dyDescent="0.2">
      <c r="A744" s="518" t="str">
        <f>IF(B744="","",COUNT('Diário 3º PA'!$A$4:$A$4242)+ROW()-3)</f>
        <v/>
      </c>
      <c r="B744" s="510"/>
      <c r="C744" s="359"/>
      <c r="D744" s="362"/>
      <c r="E744" s="362"/>
      <c r="F744" s="372"/>
      <c r="G744" s="362"/>
      <c r="H744" s="362"/>
      <c r="I744" s="410"/>
      <c r="J744" s="364"/>
      <c r="K744" s="381"/>
      <c r="L744" s="381"/>
      <c r="M744" s="386"/>
      <c r="N744" s="387"/>
      <c r="O744" s="314">
        <f t="shared" si="38"/>
        <v>0</v>
      </c>
      <c r="P744" s="70">
        <f t="shared" si="39"/>
        <v>0</v>
      </c>
      <c r="Q744" s="92" t="str">
        <f t="shared" si="37"/>
        <v/>
      </c>
    </row>
    <row r="745" spans="1:17" x14ac:dyDescent="0.2">
      <c r="A745" s="518" t="str">
        <f>IF(B745="","",COUNT('Diário 3º PA'!$A$4:$A$4242)+ROW()-3)</f>
        <v/>
      </c>
      <c r="B745" s="510"/>
      <c r="C745" s="359"/>
      <c r="D745" s="362"/>
      <c r="E745" s="362"/>
      <c r="F745" s="372"/>
      <c r="G745" s="362"/>
      <c r="H745" s="362"/>
      <c r="I745" s="410"/>
      <c r="J745" s="364"/>
      <c r="K745" s="381"/>
      <c r="L745" s="381"/>
      <c r="M745" s="386"/>
      <c r="N745" s="387"/>
      <c r="O745" s="314">
        <f t="shared" si="38"/>
        <v>0</v>
      </c>
      <c r="P745" s="70">
        <f t="shared" si="39"/>
        <v>0</v>
      </c>
      <c r="Q745" s="92" t="str">
        <f t="shared" si="37"/>
        <v/>
      </c>
    </row>
    <row r="746" spans="1:17" ht="13.5" thickBot="1" x14ac:dyDescent="0.25">
      <c r="A746" s="518" t="str">
        <f>IF(B746="","",COUNT('Diário 3º PA'!$A$4:$A$4242)+ROW()-3)</f>
        <v/>
      </c>
      <c r="B746" s="510"/>
      <c r="C746" s="359"/>
      <c r="D746" s="362"/>
      <c r="E746" s="362"/>
      <c r="F746" s="372"/>
      <c r="G746" s="362"/>
      <c r="H746" s="362"/>
      <c r="I746" s="410"/>
      <c r="J746" s="364"/>
      <c r="K746" s="381"/>
      <c r="L746" s="381"/>
      <c r="M746" s="386"/>
      <c r="N746" s="387"/>
      <c r="O746" s="314">
        <f t="shared" si="38"/>
        <v>0</v>
      </c>
      <c r="P746" s="70">
        <f t="shared" si="39"/>
        <v>0</v>
      </c>
      <c r="Q746" s="92" t="str">
        <f t="shared" si="37"/>
        <v/>
      </c>
    </row>
    <row r="747" spans="1:17" x14ac:dyDescent="0.2">
      <c r="A747" s="518" t="str">
        <f>IF(B747="","",COUNT('Diário 3º PA'!$A$4:$A$4242)+ROW()-3)</f>
        <v/>
      </c>
      <c r="B747" s="510"/>
      <c r="C747" s="359"/>
      <c r="D747" s="362"/>
      <c r="E747" s="362"/>
      <c r="F747" s="372"/>
      <c r="G747" s="362"/>
      <c r="H747" s="362"/>
      <c r="I747" s="410"/>
      <c r="J747" s="364"/>
      <c r="K747" s="381"/>
      <c r="L747" s="381"/>
      <c r="M747" s="386"/>
      <c r="N747" s="387"/>
      <c r="O747" s="315">
        <f t="shared" si="38"/>
        <v>0</v>
      </c>
      <c r="P747" s="70">
        <f t="shared" si="39"/>
        <v>0</v>
      </c>
      <c r="Q747" s="135" t="str">
        <f t="shared" si="37"/>
        <v/>
      </c>
    </row>
    <row r="748" spans="1:17" x14ac:dyDescent="0.2">
      <c r="A748" s="518" t="str">
        <f>IF(B748="","",COUNT('Diário 3º PA'!$A$4:$A$4242)+ROW()-3)</f>
        <v/>
      </c>
      <c r="B748" s="510"/>
      <c r="C748" s="359"/>
      <c r="D748" s="362"/>
      <c r="E748" s="362"/>
      <c r="F748" s="372"/>
      <c r="G748" s="362"/>
      <c r="H748" s="362"/>
      <c r="I748" s="410"/>
      <c r="J748" s="364"/>
      <c r="K748" s="381"/>
      <c r="L748" s="381"/>
      <c r="M748" s="386"/>
      <c r="N748" s="387"/>
      <c r="O748" s="314">
        <f t="shared" si="38"/>
        <v>0</v>
      </c>
      <c r="P748" s="70">
        <f t="shared" si="39"/>
        <v>0</v>
      </c>
      <c r="Q748" s="92" t="str">
        <f t="shared" si="37"/>
        <v/>
      </c>
    </row>
    <row r="749" spans="1:17" x14ac:dyDescent="0.2">
      <c r="A749" s="518" t="str">
        <f>IF(B749="","",COUNT('Diário 3º PA'!$A$4:$A$4242)+ROW()-3)</f>
        <v/>
      </c>
      <c r="B749" s="510"/>
      <c r="C749" s="359"/>
      <c r="D749" s="362"/>
      <c r="E749" s="362"/>
      <c r="F749" s="372"/>
      <c r="G749" s="362"/>
      <c r="H749" s="362"/>
      <c r="I749" s="410"/>
      <c r="J749" s="364"/>
      <c r="K749" s="381"/>
      <c r="L749" s="381"/>
      <c r="M749" s="386"/>
      <c r="N749" s="387"/>
      <c r="O749" s="314">
        <f t="shared" si="38"/>
        <v>0</v>
      </c>
      <c r="P749" s="70">
        <f t="shared" si="39"/>
        <v>0</v>
      </c>
      <c r="Q749" s="92" t="str">
        <f t="shared" si="37"/>
        <v/>
      </c>
    </row>
    <row r="750" spans="1:17" ht="13.5" thickBot="1" x14ac:dyDescent="0.25">
      <c r="A750" s="518" t="str">
        <f>IF(B750="","",COUNT('Diário 3º PA'!$A$4:$A$4242)+ROW()-3)</f>
        <v/>
      </c>
      <c r="B750" s="510"/>
      <c r="C750" s="359"/>
      <c r="D750" s="362"/>
      <c r="E750" s="362"/>
      <c r="F750" s="372"/>
      <c r="G750" s="362"/>
      <c r="H750" s="362"/>
      <c r="I750" s="410"/>
      <c r="J750" s="364"/>
      <c r="K750" s="381"/>
      <c r="L750" s="381"/>
      <c r="M750" s="386"/>
      <c r="N750" s="387"/>
      <c r="O750" s="314">
        <f t="shared" si="38"/>
        <v>0</v>
      </c>
      <c r="P750" s="70">
        <f t="shared" si="39"/>
        <v>0</v>
      </c>
      <c r="Q750" s="92" t="str">
        <f t="shared" si="37"/>
        <v/>
      </c>
    </row>
    <row r="751" spans="1:17" x14ac:dyDescent="0.2">
      <c r="A751" s="518" t="str">
        <f>IF(B751="","",COUNT('Diário 3º PA'!$A$4:$A$4242)+ROW()-3)</f>
        <v/>
      </c>
      <c r="B751" s="510"/>
      <c r="C751" s="359"/>
      <c r="D751" s="362"/>
      <c r="E751" s="362"/>
      <c r="F751" s="372"/>
      <c r="G751" s="362"/>
      <c r="H751" s="362"/>
      <c r="I751" s="410"/>
      <c r="J751" s="364"/>
      <c r="K751" s="364"/>
      <c r="L751" s="381"/>
      <c r="M751" s="386"/>
      <c r="N751" s="387"/>
      <c r="O751" s="315">
        <f t="shared" si="38"/>
        <v>0</v>
      </c>
      <c r="P751" s="70">
        <f t="shared" si="39"/>
        <v>0</v>
      </c>
      <c r="Q751" s="135" t="str">
        <f t="shared" si="37"/>
        <v/>
      </c>
    </row>
    <row r="752" spans="1:17" x14ac:dyDescent="0.2">
      <c r="A752" s="518" t="str">
        <f>IF(B752="","",COUNT('Diário 3º PA'!$A$4:$A$4242)+ROW()-3)</f>
        <v/>
      </c>
      <c r="B752" s="510"/>
      <c r="C752" s="359"/>
      <c r="D752" s="362"/>
      <c r="E752" s="362"/>
      <c r="F752" s="372"/>
      <c r="G752" s="362"/>
      <c r="H752" s="362"/>
      <c r="I752" s="410"/>
      <c r="J752" s="364"/>
      <c r="K752" s="364"/>
      <c r="L752" s="381"/>
      <c r="M752" s="386"/>
      <c r="N752" s="387"/>
      <c r="O752" s="314">
        <f t="shared" si="38"/>
        <v>0</v>
      </c>
      <c r="P752" s="70">
        <f t="shared" si="39"/>
        <v>0</v>
      </c>
      <c r="Q752" s="92" t="str">
        <f t="shared" si="37"/>
        <v/>
      </c>
    </row>
    <row r="753" spans="1:17" x14ac:dyDescent="0.2">
      <c r="A753" s="518" t="str">
        <f>IF(B753="","",COUNT('Diário 3º PA'!$A$4:$A$4242)+ROW()-3)</f>
        <v/>
      </c>
      <c r="B753" s="510"/>
      <c r="C753" s="359"/>
      <c r="D753" s="362"/>
      <c r="E753" s="362"/>
      <c r="F753" s="372"/>
      <c r="G753" s="362"/>
      <c r="H753" s="362"/>
      <c r="I753" s="410"/>
      <c r="J753" s="364"/>
      <c r="K753" s="364"/>
      <c r="L753" s="381"/>
      <c r="M753" s="386"/>
      <c r="N753" s="387"/>
      <c r="O753" s="314">
        <f t="shared" si="38"/>
        <v>0</v>
      </c>
      <c r="P753" s="70">
        <f t="shared" si="39"/>
        <v>0</v>
      </c>
      <c r="Q753" s="92" t="str">
        <f t="shared" si="37"/>
        <v/>
      </c>
    </row>
    <row r="754" spans="1:17" ht="13.5" thickBot="1" x14ac:dyDescent="0.25">
      <c r="A754" s="518" t="str">
        <f>IF(B754="","",COUNT('Diário 3º PA'!$A$4:$A$4242)+ROW()-3)</f>
        <v/>
      </c>
      <c r="B754" s="510"/>
      <c r="C754" s="359"/>
      <c r="D754" s="362"/>
      <c r="E754" s="362"/>
      <c r="F754" s="372"/>
      <c r="G754" s="362"/>
      <c r="H754" s="362"/>
      <c r="I754" s="410"/>
      <c r="J754" s="364"/>
      <c r="K754" s="364"/>
      <c r="L754" s="381"/>
      <c r="M754" s="386"/>
      <c r="N754" s="387"/>
      <c r="O754" s="314">
        <f t="shared" si="38"/>
        <v>0</v>
      </c>
      <c r="P754" s="70">
        <f t="shared" si="39"/>
        <v>0</v>
      </c>
      <c r="Q754" s="92" t="str">
        <f t="shared" si="37"/>
        <v/>
      </c>
    </row>
    <row r="755" spans="1:17" x14ac:dyDescent="0.2">
      <c r="A755" s="518" t="str">
        <f>IF(B755="","",COUNT('Diário 3º PA'!$A$4:$A$4242)+ROW()-3)</f>
        <v/>
      </c>
      <c r="B755" s="510"/>
      <c r="C755" s="359"/>
      <c r="D755" s="362"/>
      <c r="E755" s="362"/>
      <c r="F755" s="372"/>
      <c r="G755" s="362"/>
      <c r="H755" s="362"/>
      <c r="I755" s="410"/>
      <c r="J755" s="364"/>
      <c r="K755" s="364"/>
      <c r="L755" s="381"/>
      <c r="M755" s="386"/>
      <c r="N755" s="387"/>
      <c r="O755" s="315">
        <f t="shared" si="38"/>
        <v>0</v>
      </c>
      <c r="P755" s="70">
        <f t="shared" si="39"/>
        <v>0</v>
      </c>
      <c r="Q755" s="135" t="str">
        <f t="shared" si="37"/>
        <v/>
      </c>
    </row>
    <row r="756" spans="1:17" x14ac:dyDescent="0.2">
      <c r="A756" s="518" t="str">
        <f>IF(B756="","",COUNT('Diário 3º PA'!$A$4:$A$4242)+ROW()-3)</f>
        <v/>
      </c>
      <c r="B756" s="510"/>
      <c r="C756" s="359"/>
      <c r="D756" s="362"/>
      <c r="E756" s="362"/>
      <c r="F756" s="372"/>
      <c r="G756" s="362"/>
      <c r="H756" s="362"/>
      <c r="I756" s="410"/>
      <c r="J756" s="364"/>
      <c r="K756" s="364"/>
      <c r="L756" s="381"/>
      <c r="M756" s="386"/>
      <c r="N756" s="387"/>
      <c r="O756" s="314">
        <f t="shared" si="38"/>
        <v>0</v>
      </c>
      <c r="P756" s="70">
        <f t="shared" si="39"/>
        <v>0</v>
      </c>
      <c r="Q756" s="92" t="str">
        <f t="shared" si="37"/>
        <v/>
      </c>
    </row>
    <row r="757" spans="1:17" x14ac:dyDescent="0.2">
      <c r="A757" s="518" t="str">
        <f>IF(B757="","",COUNT('Diário 3º PA'!$A$4:$A$4242)+ROW()-3)</f>
        <v/>
      </c>
      <c r="B757" s="510"/>
      <c r="C757" s="359"/>
      <c r="D757" s="362"/>
      <c r="E757" s="362"/>
      <c r="F757" s="372"/>
      <c r="G757" s="362"/>
      <c r="H757" s="362"/>
      <c r="I757" s="410"/>
      <c r="J757" s="364"/>
      <c r="K757" s="364"/>
      <c r="L757" s="381"/>
      <c r="M757" s="386"/>
      <c r="N757" s="387"/>
      <c r="O757" s="314">
        <f t="shared" si="38"/>
        <v>0</v>
      </c>
      <c r="P757" s="70">
        <f t="shared" si="39"/>
        <v>0</v>
      </c>
      <c r="Q757" s="92" t="str">
        <f t="shared" si="37"/>
        <v/>
      </c>
    </row>
    <row r="758" spans="1:17" ht="13.5" thickBot="1" x14ac:dyDescent="0.25">
      <c r="A758" s="518" t="str">
        <f>IF(B758="","",COUNT('Diário 3º PA'!$A$4:$A$4242)+ROW()-3)</f>
        <v/>
      </c>
      <c r="B758" s="510"/>
      <c r="C758" s="359"/>
      <c r="D758" s="362"/>
      <c r="E758" s="362"/>
      <c r="F758" s="372"/>
      <c r="G758" s="362"/>
      <c r="H758" s="362"/>
      <c r="I758" s="410"/>
      <c r="J758" s="364"/>
      <c r="K758" s="364"/>
      <c r="L758" s="381"/>
      <c r="M758" s="386"/>
      <c r="N758" s="387"/>
      <c r="O758" s="314">
        <f t="shared" si="38"/>
        <v>0</v>
      </c>
      <c r="P758" s="70">
        <f t="shared" si="39"/>
        <v>0</v>
      </c>
      <c r="Q758" s="92" t="str">
        <f t="shared" si="37"/>
        <v/>
      </c>
    </row>
    <row r="759" spans="1:17" x14ac:dyDescent="0.2">
      <c r="A759" s="518" t="str">
        <f>IF(B759="","",COUNT('Diário 3º PA'!$A$4:$A$4242)+ROW()-3)</f>
        <v/>
      </c>
      <c r="B759" s="510"/>
      <c r="C759" s="359"/>
      <c r="D759" s="362"/>
      <c r="E759" s="362"/>
      <c r="F759" s="372"/>
      <c r="G759" s="362"/>
      <c r="H759" s="362"/>
      <c r="I759" s="410"/>
      <c r="J759" s="364"/>
      <c r="K759" s="364"/>
      <c r="L759" s="381"/>
      <c r="M759" s="386"/>
      <c r="N759" s="387"/>
      <c r="O759" s="315">
        <f t="shared" si="38"/>
        <v>0</v>
      </c>
      <c r="P759" s="70">
        <f t="shared" si="39"/>
        <v>0</v>
      </c>
      <c r="Q759" s="135" t="str">
        <f t="shared" si="37"/>
        <v/>
      </c>
    </row>
    <row r="760" spans="1:17" x14ac:dyDescent="0.2">
      <c r="A760" s="518" t="str">
        <f>IF(B760="","",COUNT('Diário 3º PA'!$A$4:$A$4242)+ROW()-3)</f>
        <v/>
      </c>
      <c r="B760" s="510"/>
      <c r="C760" s="359"/>
      <c r="D760" s="362"/>
      <c r="E760" s="362"/>
      <c r="F760" s="372"/>
      <c r="G760" s="362"/>
      <c r="H760" s="362"/>
      <c r="I760" s="410"/>
      <c r="J760" s="364"/>
      <c r="K760" s="364"/>
      <c r="L760" s="381"/>
      <c r="M760" s="386"/>
      <c r="N760" s="387"/>
      <c r="O760" s="314">
        <f t="shared" si="38"/>
        <v>0</v>
      </c>
      <c r="P760" s="70">
        <f t="shared" si="39"/>
        <v>0</v>
      </c>
      <c r="Q760" s="92" t="str">
        <f t="shared" si="37"/>
        <v/>
      </c>
    </row>
    <row r="761" spans="1:17" x14ac:dyDescent="0.2">
      <c r="A761" s="518" t="str">
        <f>IF(B761="","",COUNT('Diário 3º PA'!$A$4:$A$4242)+ROW()-3)</f>
        <v/>
      </c>
      <c r="B761" s="510"/>
      <c r="C761" s="359"/>
      <c r="D761" s="362"/>
      <c r="E761" s="362"/>
      <c r="F761" s="372"/>
      <c r="G761" s="362"/>
      <c r="H761" s="362"/>
      <c r="I761" s="410"/>
      <c r="J761" s="364"/>
      <c r="K761" s="364"/>
      <c r="L761" s="381"/>
      <c r="M761" s="386"/>
      <c r="N761" s="387"/>
      <c r="O761" s="314">
        <f t="shared" si="38"/>
        <v>0</v>
      </c>
      <c r="P761" s="70">
        <f t="shared" si="39"/>
        <v>0</v>
      </c>
      <c r="Q761" s="92" t="str">
        <f t="shared" si="37"/>
        <v/>
      </c>
    </row>
    <row r="762" spans="1:17" ht="13.5" thickBot="1" x14ac:dyDescent="0.25">
      <c r="A762" s="518" t="str">
        <f>IF(B762="","",COUNT('Diário 3º PA'!$A$4:$A$4242)+ROW()-3)</f>
        <v/>
      </c>
      <c r="B762" s="510"/>
      <c r="C762" s="359"/>
      <c r="D762" s="362"/>
      <c r="E762" s="362"/>
      <c r="F762" s="372"/>
      <c r="G762" s="362"/>
      <c r="H762" s="362"/>
      <c r="I762" s="410"/>
      <c r="J762" s="364"/>
      <c r="K762" s="364"/>
      <c r="L762" s="381"/>
      <c r="M762" s="386"/>
      <c r="N762" s="387"/>
      <c r="O762" s="314">
        <f t="shared" si="38"/>
        <v>0</v>
      </c>
      <c r="P762" s="70">
        <f t="shared" si="39"/>
        <v>0</v>
      </c>
      <c r="Q762" s="92" t="str">
        <f t="shared" si="37"/>
        <v/>
      </c>
    </row>
    <row r="763" spans="1:17" x14ac:dyDescent="0.2">
      <c r="A763" s="518" t="str">
        <f>IF(B763="","",COUNT('Diário 3º PA'!$A$4:$A$4242)+ROW()-3)</f>
        <v/>
      </c>
      <c r="B763" s="510"/>
      <c r="C763" s="359"/>
      <c r="D763" s="362"/>
      <c r="E763" s="362"/>
      <c r="F763" s="372"/>
      <c r="G763" s="362"/>
      <c r="H763" s="362"/>
      <c r="I763" s="410"/>
      <c r="J763" s="364"/>
      <c r="K763" s="364"/>
      <c r="L763" s="381"/>
      <c r="M763" s="386"/>
      <c r="N763" s="387"/>
      <c r="O763" s="315">
        <f t="shared" si="38"/>
        <v>0</v>
      </c>
      <c r="P763" s="70">
        <f t="shared" si="39"/>
        <v>0</v>
      </c>
      <c r="Q763" s="135" t="str">
        <f t="shared" si="37"/>
        <v/>
      </c>
    </row>
    <row r="764" spans="1:17" x14ac:dyDescent="0.2">
      <c r="A764" s="518" t="str">
        <f>IF(B764="","",COUNT('Diário 3º PA'!$A$4:$A$4242)+ROW()-3)</f>
        <v/>
      </c>
      <c r="B764" s="515"/>
      <c r="C764" s="406"/>
      <c r="D764" s="379"/>
      <c r="E764" s="379"/>
      <c r="F764" s="384"/>
      <c r="G764" s="379"/>
      <c r="H764" s="379"/>
      <c r="I764" s="410"/>
      <c r="J764" s="364"/>
      <c r="K764" s="364"/>
      <c r="L764" s="381"/>
      <c r="M764" s="386"/>
      <c r="N764" s="387"/>
      <c r="O764" s="314">
        <f t="shared" si="38"/>
        <v>0</v>
      </c>
      <c r="P764" s="70">
        <f t="shared" si="39"/>
        <v>0</v>
      </c>
      <c r="Q764" s="92" t="str">
        <f t="shared" si="37"/>
        <v/>
      </c>
    </row>
    <row r="765" spans="1:17" x14ac:dyDescent="0.2">
      <c r="A765" s="518" t="str">
        <f>IF(B765="","",COUNT('Diário 3º PA'!$A$4:$A$4242)+ROW()-3)</f>
        <v/>
      </c>
      <c r="B765" s="510"/>
      <c r="C765" s="359"/>
      <c r="D765" s="362"/>
      <c r="E765" s="362"/>
      <c r="F765" s="372"/>
      <c r="G765" s="362"/>
      <c r="H765" s="362"/>
      <c r="I765" s="410"/>
      <c r="J765" s="364"/>
      <c r="K765" s="364"/>
      <c r="L765" s="381"/>
      <c r="M765" s="386"/>
      <c r="N765" s="387"/>
      <c r="O765" s="314">
        <f t="shared" si="38"/>
        <v>0</v>
      </c>
      <c r="P765" s="70">
        <f t="shared" si="39"/>
        <v>0</v>
      </c>
      <c r="Q765" s="92" t="str">
        <f t="shared" si="37"/>
        <v/>
      </c>
    </row>
    <row r="766" spans="1:17" ht="13.5" thickBot="1" x14ac:dyDescent="0.25">
      <c r="A766" s="518" t="str">
        <f>IF(B766="","",COUNT('Diário 3º PA'!$A$4:$A$4242)+ROW()-3)</f>
        <v/>
      </c>
      <c r="B766" s="510"/>
      <c r="C766" s="359"/>
      <c r="D766" s="362"/>
      <c r="E766" s="362"/>
      <c r="F766" s="372"/>
      <c r="G766" s="362"/>
      <c r="H766" s="362"/>
      <c r="I766" s="410"/>
      <c r="J766" s="364"/>
      <c r="K766" s="364"/>
      <c r="L766" s="381"/>
      <c r="M766" s="386"/>
      <c r="N766" s="387"/>
      <c r="O766" s="314">
        <f t="shared" si="38"/>
        <v>0</v>
      </c>
      <c r="P766" s="70">
        <f t="shared" si="39"/>
        <v>0</v>
      </c>
      <c r="Q766" s="92" t="str">
        <f t="shared" si="37"/>
        <v/>
      </c>
    </row>
    <row r="767" spans="1:17" x14ac:dyDescent="0.2">
      <c r="A767" s="518" t="str">
        <f>IF(B767="","",COUNT('Diário 3º PA'!$A$4:$A$4242)+ROW()-3)</f>
        <v/>
      </c>
      <c r="B767" s="510"/>
      <c r="C767" s="359"/>
      <c r="D767" s="362"/>
      <c r="E767" s="362"/>
      <c r="F767" s="372"/>
      <c r="G767" s="362"/>
      <c r="H767" s="362"/>
      <c r="I767" s="410"/>
      <c r="J767" s="364"/>
      <c r="K767" s="364"/>
      <c r="L767" s="381"/>
      <c r="M767" s="386"/>
      <c r="N767" s="387"/>
      <c r="O767" s="315">
        <f t="shared" si="38"/>
        <v>0</v>
      </c>
      <c r="P767" s="70">
        <f t="shared" si="39"/>
        <v>0</v>
      </c>
      <c r="Q767" s="135" t="str">
        <f t="shared" si="37"/>
        <v/>
      </c>
    </row>
    <row r="768" spans="1:17" x14ac:dyDescent="0.2">
      <c r="A768" s="518" t="str">
        <f>IF(B768="","",COUNT('Diário 3º PA'!$A$4:$A$4242)+ROW()-3)</f>
        <v/>
      </c>
      <c r="B768" s="510"/>
      <c r="C768" s="359"/>
      <c r="D768" s="362"/>
      <c r="E768" s="362"/>
      <c r="F768" s="372"/>
      <c r="G768" s="362"/>
      <c r="H768" s="362"/>
      <c r="I768" s="410"/>
      <c r="J768" s="364"/>
      <c r="K768" s="364"/>
      <c r="L768" s="381"/>
      <c r="M768" s="386"/>
      <c r="N768" s="387"/>
      <c r="O768" s="314">
        <f t="shared" si="38"/>
        <v>0</v>
      </c>
      <c r="P768" s="70">
        <f t="shared" si="39"/>
        <v>0</v>
      </c>
      <c r="Q768" s="92" t="str">
        <f t="shared" si="37"/>
        <v/>
      </c>
    </row>
    <row r="769" spans="1:17" x14ac:dyDescent="0.2">
      <c r="A769" s="518" t="str">
        <f>IF(B769="","",COUNT('Diário 3º PA'!$A$4:$A$4242)+ROW()-3)</f>
        <v/>
      </c>
      <c r="B769" s="510"/>
      <c r="C769" s="359"/>
      <c r="D769" s="362"/>
      <c r="E769" s="362"/>
      <c r="F769" s="372"/>
      <c r="G769" s="362"/>
      <c r="H769" s="362"/>
      <c r="I769" s="410"/>
      <c r="J769" s="364"/>
      <c r="K769" s="364"/>
      <c r="L769" s="381"/>
      <c r="M769" s="386"/>
      <c r="N769" s="387"/>
      <c r="O769" s="314">
        <f t="shared" si="38"/>
        <v>0</v>
      </c>
      <c r="P769" s="70">
        <f t="shared" si="39"/>
        <v>0</v>
      </c>
      <c r="Q769" s="92" t="str">
        <f t="shared" si="37"/>
        <v/>
      </c>
    </row>
    <row r="770" spans="1:17" ht="13.5" thickBot="1" x14ac:dyDescent="0.25">
      <c r="A770" s="518" t="str">
        <f>IF(B770="","",COUNT('Diário 3º PA'!$A$4:$A$4242)+ROW()-3)</f>
        <v/>
      </c>
      <c r="B770" s="510"/>
      <c r="C770" s="359"/>
      <c r="D770" s="362"/>
      <c r="E770" s="362"/>
      <c r="F770" s="372"/>
      <c r="G770" s="362"/>
      <c r="H770" s="362"/>
      <c r="I770" s="410"/>
      <c r="J770" s="364"/>
      <c r="K770" s="364"/>
      <c r="L770" s="381"/>
      <c r="M770" s="386"/>
      <c r="N770" s="387"/>
      <c r="O770" s="314">
        <f t="shared" si="38"/>
        <v>0</v>
      </c>
      <c r="P770" s="70">
        <f t="shared" si="39"/>
        <v>0</v>
      </c>
      <c r="Q770" s="92" t="str">
        <f t="shared" si="37"/>
        <v/>
      </c>
    </row>
    <row r="771" spans="1:17" x14ac:dyDescent="0.2">
      <c r="A771" s="518" t="str">
        <f>IF(B771="","",COUNT('Diário 3º PA'!$A$4:$A$4242)+ROW()-3)</f>
        <v/>
      </c>
      <c r="B771" s="510"/>
      <c r="C771" s="359"/>
      <c r="D771" s="362"/>
      <c r="E771" s="362"/>
      <c r="F771" s="372"/>
      <c r="G771" s="362"/>
      <c r="H771" s="362"/>
      <c r="I771" s="410"/>
      <c r="J771" s="364"/>
      <c r="K771" s="364"/>
      <c r="L771" s="364"/>
      <c r="M771" s="364"/>
      <c r="N771" s="387"/>
      <c r="O771" s="315">
        <f t="shared" si="38"/>
        <v>0</v>
      </c>
      <c r="P771" s="70">
        <f t="shared" si="39"/>
        <v>0</v>
      </c>
      <c r="Q771" s="135" t="str">
        <f t="shared" si="37"/>
        <v/>
      </c>
    </row>
    <row r="772" spans="1:17" x14ac:dyDescent="0.2">
      <c r="A772" s="518" t="str">
        <f>IF(B772="","",COUNT('Diário 3º PA'!$A$4:$A$4242)+ROW()-3)</f>
        <v/>
      </c>
      <c r="B772" s="510"/>
      <c r="C772" s="359"/>
      <c r="D772" s="362"/>
      <c r="E772" s="362"/>
      <c r="F772" s="372"/>
      <c r="G772" s="362"/>
      <c r="H772" s="362"/>
      <c r="I772" s="410"/>
      <c r="J772" s="364"/>
      <c r="K772" s="364"/>
      <c r="L772" s="364"/>
      <c r="M772" s="364"/>
      <c r="N772" s="387"/>
      <c r="O772" s="314">
        <f t="shared" si="38"/>
        <v>0</v>
      </c>
      <c r="P772" s="70">
        <f t="shared" si="39"/>
        <v>0</v>
      </c>
      <c r="Q772" s="92" t="str">
        <f t="shared" si="37"/>
        <v/>
      </c>
    </row>
    <row r="773" spans="1:17" x14ac:dyDescent="0.2">
      <c r="A773" s="518" t="str">
        <f>IF(B773="","",COUNT('Diário 3º PA'!$A$4:$A$4242)+ROW()-3)</f>
        <v/>
      </c>
      <c r="B773" s="510"/>
      <c r="C773" s="359"/>
      <c r="D773" s="362"/>
      <c r="E773" s="362"/>
      <c r="F773" s="372"/>
      <c r="G773" s="362"/>
      <c r="H773" s="362"/>
      <c r="I773" s="410"/>
      <c r="J773" s="364"/>
      <c r="K773" s="364"/>
      <c r="L773" s="364"/>
      <c r="M773" s="364"/>
      <c r="N773" s="387"/>
      <c r="O773" s="314">
        <f t="shared" si="38"/>
        <v>0</v>
      </c>
      <c r="P773" s="70">
        <f t="shared" si="39"/>
        <v>0</v>
      </c>
      <c r="Q773" s="92" t="str">
        <f t="shared" si="37"/>
        <v/>
      </c>
    </row>
    <row r="774" spans="1:17" ht="13.5" thickBot="1" x14ac:dyDescent="0.25">
      <c r="A774" s="518" t="str">
        <f>IF(B774="","",COUNT('Diário 3º PA'!$A$4:$A$4242)+ROW()-3)</f>
        <v/>
      </c>
      <c r="B774" s="510"/>
      <c r="C774" s="359"/>
      <c r="D774" s="362"/>
      <c r="E774" s="362"/>
      <c r="F774" s="372"/>
      <c r="G774" s="362"/>
      <c r="H774" s="362"/>
      <c r="I774" s="410"/>
      <c r="J774" s="364"/>
      <c r="K774" s="364"/>
      <c r="L774" s="364"/>
      <c r="M774" s="364"/>
      <c r="N774" s="387"/>
      <c r="O774" s="314">
        <f t="shared" si="38"/>
        <v>0</v>
      </c>
      <c r="P774" s="70">
        <f t="shared" si="39"/>
        <v>0</v>
      </c>
      <c r="Q774" s="92" t="str">
        <f t="shared" si="37"/>
        <v/>
      </c>
    </row>
    <row r="775" spans="1:17" x14ac:dyDescent="0.2">
      <c r="A775" s="518" t="str">
        <f>IF(B775="","",COUNT('Diário 3º PA'!$A$4:$A$4242)+ROW()-3)</f>
        <v/>
      </c>
      <c r="B775" s="510"/>
      <c r="C775" s="359"/>
      <c r="D775" s="362"/>
      <c r="E775" s="362"/>
      <c r="F775" s="372"/>
      <c r="G775" s="362"/>
      <c r="H775" s="362"/>
      <c r="I775" s="410"/>
      <c r="J775" s="364"/>
      <c r="K775" s="364"/>
      <c r="L775" s="364"/>
      <c r="M775" s="364"/>
      <c r="N775" s="387"/>
      <c r="O775" s="315">
        <f t="shared" si="38"/>
        <v>0</v>
      </c>
      <c r="P775" s="70">
        <f t="shared" si="39"/>
        <v>0</v>
      </c>
      <c r="Q775" s="135" t="str">
        <f t="shared" si="37"/>
        <v/>
      </c>
    </row>
    <row r="776" spans="1:17" x14ac:dyDescent="0.2">
      <c r="A776" s="518" t="str">
        <f>IF(B776="","",COUNT('Diário 3º PA'!$A$4:$A$4242)+ROW()-3)</f>
        <v/>
      </c>
      <c r="B776" s="510"/>
      <c r="C776" s="359"/>
      <c r="D776" s="362"/>
      <c r="E776" s="362"/>
      <c r="F776" s="372"/>
      <c r="G776" s="362"/>
      <c r="H776" s="362"/>
      <c r="I776" s="410"/>
      <c r="J776" s="364"/>
      <c r="K776" s="364"/>
      <c r="L776" s="364"/>
      <c r="M776" s="364"/>
      <c r="N776" s="387"/>
      <c r="O776" s="314">
        <f t="shared" si="38"/>
        <v>0</v>
      </c>
      <c r="P776" s="70">
        <f t="shared" si="39"/>
        <v>0</v>
      </c>
      <c r="Q776" s="92" t="str">
        <f t="shared" si="37"/>
        <v/>
      </c>
    </row>
    <row r="777" spans="1:17" x14ac:dyDescent="0.2">
      <c r="A777" s="518" t="str">
        <f>IF(B777="","",COUNT('Diário 3º PA'!$A$4:$A$4242)+ROW()-3)</f>
        <v/>
      </c>
      <c r="B777" s="510"/>
      <c r="C777" s="359"/>
      <c r="D777" s="362"/>
      <c r="E777" s="362"/>
      <c r="F777" s="372"/>
      <c r="G777" s="362"/>
      <c r="H777" s="362"/>
      <c r="I777" s="410"/>
      <c r="J777" s="364"/>
      <c r="K777" s="364"/>
      <c r="L777" s="364"/>
      <c r="M777" s="364"/>
      <c r="N777" s="387"/>
      <c r="O777" s="314">
        <f t="shared" si="38"/>
        <v>0</v>
      </c>
      <c r="P777" s="70">
        <f t="shared" si="39"/>
        <v>0</v>
      </c>
      <c r="Q777" s="92" t="str">
        <f t="shared" si="37"/>
        <v/>
      </c>
    </row>
    <row r="778" spans="1:17" ht="13.5" thickBot="1" x14ac:dyDescent="0.25">
      <c r="A778" s="518" t="str">
        <f>IF(B778="","",COUNT('Diário 3º PA'!$A$4:$A$4242)+ROW()-3)</f>
        <v/>
      </c>
      <c r="B778" s="510"/>
      <c r="C778" s="359"/>
      <c r="D778" s="362"/>
      <c r="E778" s="362"/>
      <c r="F778" s="372"/>
      <c r="G778" s="362"/>
      <c r="H778" s="362"/>
      <c r="I778" s="410"/>
      <c r="J778" s="364"/>
      <c r="K778" s="364"/>
      <c r="L778" s="364"/>
      <c r="M778" s="364"/>
      <c r="N778" s="387"/>
      <c r="O778" s="314">
        <f t="shared" si="38"/>
        <v>0</v>
      </c>
      <c r="P778" s="70">
        <f t="shared" si="39"/>
        <v>0</v>
      </c>
      <c r="Q778" s="92" t="str">
        <f t="shared" si="37"/>
        <v/>
      </c>
    </row>
    <row r="779" spans="1:17" x14ac:dyDescent="0.2">
      <c r="A779" s="518" t="str">
        <f>IF(B779="","",COUNT('Diário 3º PA'!$A$4:$A$4242)+ROW()-3)</f>
        <v/>
      </c>
      <c r="B779" s="510"/>
      <c r="C779" s="359"/>
      <c r="D779" s="362"/>
      <c r="E779" s="362"/>
      <c r="F779" s="372"/>
      <c r="G779" s="362"/>
      <c r="H779" s="362"/>
      <c r="I779" s="410"/>
      <c r="J779" s="364"/>
      <c r="K779" s="364"/>
      <c r="L779" s="364"/>
      <c r="M779" s="364"/>
      <c r="N779" s="387"/>
      <c r="O779" s="315">
        <f t="shared" si="38"/>
        <v>0</v>
      </c>
      <c r="P779" s="70">
        <f t="shared" si="39"/>
        <v>0</v>
      </c>
      <c r="Q779" s="135" t="str">
        <f t="shared" si="37"/>
        <v/>
      </c>
    </row>
    <row r="780" spans="1:17" x14ac:dyDescent="0.2">
      <c r="A780" s="518" t="str">
        <f>IF(B780="","",COUNT('Diário 3º PA'!$A$4:$A$4242)+ROW()-3)</f>
        <v/>
      </c>
      <c r="B780" s="510"/>
      <c r="C780" s="359"/>
      <c r="D780" s="362"/>
      <c r="E780" s="362"/>
      <c r="F780" s="372"/>
      <c r="G780" s="362"/>
      <c r="H780" s="362"/>
      <c r="I780" s="410"/>
      <c r="J780" s="364"/>
      <c r="K780" s="364"/>
      <c r="L780" s="364"/>
      <c r="M780" s="364"/>
      <c r="N780" s="387"/>
      <c r="O780" s="314">
        <f t="shared" si="38"/>
        <v>0</v>
      </c>
      <c r="P780" s="70">
        <f t="shared" si="39"/>
        <v>0</v>
      </c>
      <c r="Q780" s="92" t="str">
        <f t="shared" si="37"/>
        <v/>
      </c>
    </row>
    <row r="781" spans="1:17" x14ac:dyDescent="0.2">
      <c r="A781" s="518" t="str">
        <f>IF(B781="","",COUNT('Diário 3º PA'!$A$4:$A$4242)+ROW()-3)</f>
        <v/>
      </c>
      <c r="B781" s="510"/>
      <c r="C781" s="359"/>
      <c r="D781" s="362"/>
      <c r="E781" s="362"/>
      <c r="F781" s="372"/>
      <c r="G781" s="362"/>
      <c r="H781" s="362"/>
      <c r="I781" s="410"/>
      <c r="J781" s="364"/>
      <c r="K781" s="364"/>
      <c r="L781" s="364"/>
      <c r="M781" s="364"/>
      <c r="N781" s="387"/>
      <c r="O781" s="314">
        <f t="shared" si="38"/>
        <v>0</v>
      </c>
      <c r="P781" s="70">
        <f t="shared" si="39"/>
        <v>0</v>
      </c>
      <c r="Q781" s="92" t="str">
        <f t="shared" si="37"/>
        <v/>
      </c>
    </row>
    <row r="782" spans="1:17" ht="13.5" thickBot="1" x14ac:dyDescent="0.25">
      <c r="A782" s="518" t="str">
        <f>IF(B782="","",COUNT('Diário 3º PA'!$A$4:$A$4242)+ROW()-3)</f>
        <v/>
      </c>
      <c r="B782" s="510"/>
      <c r="C782" s="359"/>
      <c r="D782" s="362"/>
      <c r="E782" s="362"/>
      <c r="F782" s="372"/>
      <c r="G782" s="362"/>
      <c r="H782" s="362"/>
      <c r="I782" s="410"/>
      <c r="J782" s="364"/>
      <c r="K782" s="364"/>
      <c r="L782" s="364"/>
      <c r="M782" s="364"/>
      <c r="N782" s="387"/>
      <c r="O782" s="314">
        <f t="shared" si="38"/>
        <v>0</v>
      </c>
      <c r="P782" s="70">
        <f t="shared" si="39"/>
        <v>0</v>
      </c>
      <c r="Q782" s="92" t="str">
        <f t="shared" si="37"/>
        <v/>
      </c>
    </row>
    <row r="783" spans="1:17" x14ac:dyDescent="0.2">
      <c r="A783" s="518" t="str">
        <f>IF(B783="","",COUNT('Diário 3º PA'!$A$4:$A$4242)+ROW()-3)</f>
        <v/>
      </c>
      <c r="B783" s="510"/>
      <c r="C783" s="359"/>
      <c r="D783" s="362"/>
      <c r="E783" s="362"/>
      <c r="F783" s="372"/>
      <c r="G783" s="362"/>
      <c r="H783" s="362"/>
      <c r="I783" s="410"/>
      <c r="J783" s="364"/>
      <c r="K783" s="364"/>
      <c r="L783" s="364"/>
      <c r="M783" s="364"/>
      <c r="N783" s="387"/>
      <c r="O783" s="315">
        <f t="shared" si="38"/>
        <v>0</v>
      </c>
      <c r="P783" s="70">
        <f t="shared" si="39"/>
        <v>0</v>
      </c>
      <c r="Q783" s="135" t="str">
        <f t="shared" si="37"/>
        <v/>
      </c>
    </row>
    <row r="784" spans="1:17" x14ac:dyDescent="0.2">
      <c r="A784" s="518" t="str">
        <f>IF(B784="","",COUNT('Diário 3º PA'!$A$4:$A$4242)+ROW()-3)</f>
        <v/>
      </c>
      <c r="B784" s="510"/>
      <c r="C784" s="359"/>
      <c r="D784" s="362"/>
      <c r="E784" s="362"/>
      <c r="F784" s="372"/>
      <c r="G784" s="362"/>
      <c r="H784" s="362"/>
      <c r="I784" s="410"/>
      <c r="J784" s="364"/>
      <c r="K784" s="364"/>
      <c r="L784" s="364"/>
      <c r="M784" s="364"/>
      <c r="N784" s="387"/>
      <c r="O784" s="314">
        <f t="shared" si="38"/>
        <v>0</v>
      </c>
      <c r="P784" s="70">
        <f t="shared" si="39"/>
        <v>0</v>
      </c>
      <c r="Q784" s="92" t="str">
        <f t="shared" si="37"/>
        <v/>
      </c>
    </row>
    <row r="785" spans="1:17" x14ac:dyDescent="0.2">
      <c r="A785" s="518" t="str">
        <f>IF(B785="","",COUNT('Diário 3º PA'!$A$4:$A$4242)+ROW()-3)</f>
        <v/>
      </c>
      <c r="B785" s="510"/>
      <c r="C785" s="359"/>
      <c r="D785" s="362"/>
      <c r="E785" s="362"/>
      <c r="F785" s="372"/>
      <c r="G785" s="362"/>
      <c r="H785" s="362"/>
      <c r="I785" s="410"/>
      <c r="J785" s="364"/>
      <c r="K785" s="364"/>
      <c r="L785" s="364"/>
      <c r="M785" s="364"/>
      <c r="N785" s="387"/>
      <c r="O785" s="314">
        <f t="shared" si="38"/>
        <v>0</v>
      </c>
      <c r="P785" s="70">
        <f t="shared" si="39"/>
        <v>0</v>
      </c>
      <c r="Q785" s="92" t="str">
        <f t="shared" si="37"/>
        <v/>
      </c>
    </row>
    <row r="786" spans="1:17" ht="13.5" thickBot="1" x14ac:dyDescent="0.25">
      <c r="A786" s="518" t="str">
        <f>IF(B786="","",COUNT('Diário 3º PA'!$A$4:$A$4242)+ROW()-3)</f>
        <v/>
      </c>
      <c r="B786" s="510"/>
      <c r="C786" s="359"/>
      <c r="D786" s="362"/>
      <c r="E786" s="362"/>
      <c r="F786" s="372"/>
      <c r="G786" s="362"/>
      <c r="H786" s="362"/>
      <c r="I786" s="410"/>
      <c r="J786" s="364"/>
      <c r="K786" s="364"/>
      <c r="L786" s="364"/>
      <c r="M786" s="364"/>
      <c r="N786" s="387"/>
      <c r="O786" s="314">
        <f t="shared" si="38"/>
        <v>0</v>
      </c>
      <c r="P786" s="70">
        <f t="shared" si="39"/>
        <v>0</v>
      </c>
      <c r="Q786" s="92" t="str">
        <f t="shared" si="37"/>
        <v/>
      </c>
    </row>
    <row r="787" spans="1:17" x14ac:dyDescent="0.2">
      <c r="A787" s="518" t="str">
        <f>IF(B787="","",COUNT('Diário 3º PA'!$A$4:$A$4242)+ROW()-3)</f>
        <v/>
      </c>
      <c r="B787" s="510"/>
      <c r="C787" s="359"/>
      <c r="D787" s="362"/>
      <c r="E787" s="362"/>
      <c r="F787" s="372"/>
      <c r="G787" s="362"/>
      <c r="H787" s="362"/>
      <c r="I787" s="410"/>
      <c r="J787" s="364"/>
      <c r="K787" s="364"/>
      <c r="L787" s="364"/>
      <c r="M787" s="364"/>
      <c r="N787" s="387"/>
      <c r="O787" s="315">
        <f t="shared" si="38"/>
        <v>0</v>
      </c>
      <c r="P787" s="70">
        <f t="shared" si="39"/>
        <v>0</v>
      </c>
      <c r="Q787" s="135" t="str">
        <f t="shared" si="37"/>
        <v/>
      </c>
    </row>
    <row r="788" spans="1:17" x14ac:dyDescent="0.2">
      <c r="A788" s="518" t="str">
        <f>IF(B788="","",COUNT('Diário 3º PA'!$A$4:$A$4242)+ROW()-3)</f>
        <v/>
      </c>
      <c r="B788" s="510"/>
      <c r="C788" s="359"/>
      <c r="D788" s="362"/>
      <c r="E788" s="362"/>
      <c r="F788" s="372"/>
      <c r="G788" s="362"/>
      <c r="H788" s="362"/>
      <c r="I788" s="410"/>
      <c r="J788" s="364"/>
      <c r="K788" s="364"/>
      <c r="L788" s="364"/>
      <c r="M788" s="364"/>
      <c r="N788" s="387"/>
      <c r="O788" s="314">
        <f t="shared" si="38"/>
        <v>0</v>
      </c>
      <c r="P788" s="70">
        <f t="shared" si="39"/>
        <v>0</v>
      </c>
      <c r="Q788" s="92" t="str">
        <f t="shared" si="37"/>
        <v/>
      </c>
    </row>
    <row r="789" spans="1:17" x14ac:dyDescent="0.2">
      <c r="A789" s="518" t="str">
        <f>IF(B789="","",COUNT('Diário 3º PA'!$A$4:$A$4242)+ROW()-3)</f>
        <v/>
      </c>
      <c r="B789" s="510"/>
      <c r="C789" s="359"/>
      <c r="D789" s="362"/>
      <c r="E789" s="362"/>
      <c r="F789" s="372"/>
      <c r="G789" s="362"/>
      <c r="H789" s="362"/>
      <c r="I789" s="410"/>
      <c r="J789" s="364"/>
      <c r="K789" s="364"/>
      <c r="L789" s="364"/>
      <c r="M789" s="364"/>
      <c r="N789" s="387"/>
      <c r="O789" s="314">
        <f t="shared" si="38"/>
        <v>0</v>
      </c>
      <c r="P789" s="70">
        <f t="shared" si="39"/>
        <v>0</v>
      </c>
      <c r="Q789" s="92" t="str">
        <f t="shared" si="37"/>
        <v/>
      </c>
    </row>
    <row r="790" spans="1:17" ht="13.5" thickBot="1" x14ac:dyDescent="0.25">
      <c r="A790" s="518" t="str">
        <f>IF(B790="","",COUNT('Diário 3º PA'!$A$4:$A$4242)+ROW()-3)</f>
        <v/>
      </c>
      <c r="B790" s="510"/>
      <c r="C790" s="359"/>
      <c r="D790" s="362"/>
      <c r="E790" s="362"/>
      <c r="F790" s="372"/>
      <c r="G790" s="362"/>
      <c r="H790" s="362"/>
      <c r="I790" s="410"/>
      <c r="J790" s="364"/>
      <c r="K790" s="364"/>
      <c r="L790" s="364"/>
      <c r="M790" s="364"/>
      <c r="N790" s="387"/>
      <c r="O790" s="314">
        <f t="shared" si="38"/>
        <v>0</v>
      </c>
      <c r="P790" s="70">
        <f t="shared" si="39"/>
        <v>0</v>
      </c>
      <c r="Q790" s="92" t="str">
        <f t="shared" si="37"/>
        <v/>
      </c>
    </row>
    <row r="791" spans="1:17" x14ac:dyDescent="0.2">
      <c r="A791" s="518" t="str">
        <f>IF(B791="","",COUNT('Diário 3º PA'!$A$4:$A$4242)+ROW()-3)</f>
        <v/>
      </c>
      <c r="B791" s="510"/>
      <c r="C791" s="359"/>
      <c r="D791" s="362"/>
      <c r="E791" s="362"/>
      <c r="F791" s="372"/>
      <c r="G791" s="362"/>
      <c r="H791" s="362"/>
      <c r="I791" s="410"/>
      <c r="J791" s="364"/>
      <c r="K791" s="364"/>
      <c r="L791" s="364"/>
      <c r="M791" s="364"/>
      <c r="N791" s="387"/>
      <c r="O791" s="315">
        <f t="shared" si="38"/>
        <v>0</v>
      </c>
      <c r="P791" s="70">
        <f t="shared" si="39"/>
        <v>0</v>
      </c>
      <c r="Q791" s="135" t="str">
        <f t="shared" ref="Q791:Q854" si="40">SUBSTITUTE(D791," ","_")</f>
        <v/>
      </c>
    </row>
    <row r="792" spans="1:17" x14ac:dyDescent="0.2">
      <c r="A792" s="518" t="str">
        <f>IF(B792="","",COUNT('Diário 3º PA'!$A$4:$A$4242)+ROW()-3)</f>
        <v/>
      </c>
      <c r="B792" s="510"/>
      <c r="C792" s="359"/>
      <c r="D792" s="362"/>
      <c r="E792" s="362"/>
      <c r="F792" s="372"/>
      <c r="G792" s="362"/>
      <c r="H792" s="362"/>
      <c r="I792" s="410"/>
      <c r="J792" s="364"/>
      <c r="K792" s="364"/>
      <c r="L792" s="364"/>
      <c r="M792" s="364"/>
      <c r="N792" s="387"/>
      <c r="O792" s="314">
        <f t="shared" ref="O792:O855" si="41">IF(B792=0,0,IF(YEAR(B792)=$P$1,MONTH(B792)-$O$1+1,(YEAR(B792)-$P$1)*12-$O$1+1+MONTH(B792)))</f>
        <v>0</v>
      </c>
      <c r="P792" s="70">
        <f t="shared" ref="P792:P855" si="42">IF(C792=0,0,IF(YEAR(C792)=$P$1,MONTH(C792)-$O$1+1,(YEAR(C792)-$P$1)*12-$O$1+1+MONTH(C792)))</f>
        <v>0</v>
      </c>
      <c r="Q792" s="92" t="str">
        <f t="shared" si="40"/>
        <v/>
      </c>
    </row>
    <row r="793" spans="1:17" x14ac:dyDescent="0.2">
      <c r="A793" s="518" t="str">
        <f>IF(B793="","",COUNT('Diário 3º PA'!$A$4:$A$4242)+ROW()-3)</f>
        <v/>
      </c>
      <c r="B793" s="510"/>
      <c r="C793" s="359"/>
      <c r="D793" s="362"/>
      <c r="E793" s="362"/>
      <c r="F793" s="372"/>
      <c r="G793" s="362"/>
      <c r="H793" s="362"/>
      <c r="I793" s="410"/>
      <c r="J793" s="364"/>
      <c r="K793" s="364"/>
      <c r="L793" s="364"/>
      <c r="M793" s="364"/>
      <c r="N793" s="387"/>
      <c r="O793" s="314">
        <f t="shared" si="41"/>
        <v>0</v>
      </c>
      <c r="P793" s="70">
        <f t="shared" si="42"/>
        <v>0</v>
      </c>
      <c r="Q793" s="92" t="str">
        <f t="shared" si="40"/>
        <v/>
      </c>
    </row>
    <row r="794" spans="1:17" ht="13.5" thickBot="1" x14ac:dyDescent="0.25">
      <c r="A794" s="518" t="str">
        <f>IF(B794="","",COUNT('Diário 3º PA'!$A$4:$A$4242)+ROW()-3)</f>
        <v/>
      </c>
      <c r="B794" s="510"/>
      <c r="C794" s="359"/>
      <c r="D794" s="362"/>
      <c r="E794" s="362"/>
      <c r="F794" s="372"/>
      <c r="G794" s="362"/>
      <c r="H794" s="362"/>
      <c r="I794" s="410"/>
      <c r="J794" s="364"/>
      <c r="K794" s="364"/>
      <c r="L794" s="364"/>
      <c r="M794" s="364"/>
      <c r="N794" s="387"/>
      <c r="O794" s="314">
        <f t="shared" si="41"/>
        <v>0</v>
      </c>
      <c r="P794" s="70">
        <f t="shared" si="42"/>
        <v>0</v>
      </c>
      <c r="Q794" s="92" t="str">
        <f t="shared" si="40"/>
        <v/>
      </c>
    </row>
    <row r="795" spans="1:17" x14ac:dyDescent="0.2">
      <c r="A795" s="518" t="str">
        <f>IF(B795="","",COUNT('Diário 3º PA'!$A$4:$A$4242)+ROW()-3)</f>
        <v/>
      </c>
      <c r="B795" s="510"/>
      <c r="C795" s="359"/>
      <c r="D795" s="362"/>
      <c r="E795" s="362"/>
      <c r="F795" s="372"/>
      <c r="G795" s="362"/>
      <c r="H795" s="362"/>
      <c r="I795" s="410"/>
      <c r="J795" s="364"/>
      <c r="K795" s="364"/>
      <c r="L795" s="364"/>
      <c r="M795" s="364"/>
      <c r="N795" s="387"/>
      <c r="O795" s="315">
        <f t="shared" si="41"/>
        <v>0</v>
      </c>
      <c r="P795" s="70">
        <f t="shared" si="42"/>
        <v>0</v>
      </c>
      <c r="Q795" s="135" t="str">
        <f t="shared" si="40"/>
        <v/>
      </c>
    </row>
    <row r="796" spans="1:17" x14ac:dyDescent="0.2">
      <c r="A796" s="518" t="str">
        <f>IF(B796="","",COUNT('Diário 3º PA'!$A$4:$A$4242)+ROW()-3)</f>
        <v/>
      </c>
      <c r="B796" s="510"/>
      <c r="C796" s="359"/>
      <c r="D796" s="362"/>
      <c r="E796" s="362"/>
      <c r="F796" s="372"/>
      <c r="G796" s="362"/>
      <c r="H796" s="362"/>
      <c r="I796" s="410"/>
      <c r="J796" s="364"/>
      <c r="K796" s="364"/>
      <c r="L796" s="364"/>
      <c r="M796" s="364"/>
      <c r="N796" s="387"/>
      <c r="O796" s="314">
        <f t="shared" si="41"/>
        <v>0</v>
      </c>
      <c r="P796" s="70">
        <f t="shared" si="42"/>
        <v>0</v>
      </c>
      <c r="Q796" s="92" t="str">
        <f t="shared" si="40"/>
        <v/>
      </c>
    </row>
    <row r="797" spans="1:17" x14ac:dyDescent="0.2">
      <c r="A797" s="518" t="str">
        <f>IF(B797="","",COUNT('Diário 3º PA'!$A$4:$A$4242)+ROW()-3)</f>
        <v/>
      </c>
      <c r="B797" s="510"/>
      <c r="C797" s="359"/>
      <c r="D797" s="362"/>
      <c r="E797" s="362"/>
      <c r="F797" s="372"/>
      <c r="G797" s="362"/>
      <c r="H797" s="362"/>
      <c r="I797" s="410"/>
      <c r="J797" s="364"/>
      <c r="K797" s="364"/>
      <c r="L797" s="364"/>
      <c r="M797" s="364"/>
      <c r="N797" s="387"/>
      <c r="O797" s="314">
        <f t="shared" si="41"/>
        <v>0</v>
      </c>
      <c r="P797" s="70">
        <f t="shared" si="42"/>
        <v>0</v>
      </c>
      <c r="Q797" s="92" t="str">
        <f t="shared" si="40"/>
        <v/>
      </c>
    </row>
    <row r="798" spans="1:17" ht="13.5" thickBot="1" x14ac:dyDescent="0.25">
      <c r="A798" s="518" t="str">
        <f>IF(B798="","",COUNT('Diário 3º PA'!$A$4:$A$4242)+ROW()-3)</f>
        <v/>
      </c>
      <c r="B798" s="510"/>
      <c r="C798" s="359"/>
      <c r="D798" s="362"/>
      <c r="E798" s="362"/>
      <c r="F798" s="372"/>
      <c r="G798" s="362"/>
      <c r="H798" s="362"/>
      <c r="I798" s="410"/>
      <c r="J798" s="364"/>
      <c r="K798" s="364"/>
      <c r="L798" s="364"/>
      <c r="M798" s="364"/>
      <c r="N798" s="387"/>
      <c r="O798" s="314">
        <f t="shared" si="41"/>
        <v>0</v>
      </c>
      <c r="P798" s="70">
        <f t="shared" si="42"/>
        <v>0</v>
      </c>
      <c r="Q798" s="92" t="str">
        <f t="shared" si="40"/>
        <v/>
      </c>
    </row>
    <row r="799" spans="1:17" x14ac:dyDescent="0.2">
      <c r="A799" s="518" t="str">
        <f>IF(B799="","",COUNT('Diário 3º PA'!$A$4:$A$4242)+ROW()-3)</f>
        <v/>
      </c>
      <c r="B799" s="510"/>
      <c r="C799" s="359"/>
      <c r="D799" s="362"/>
      <c r="E799" s="362"/>
      <c r="F799" s="372"/>
      <c r="G799" s="362"/>
      <c r="H799" s="362"/>
      <c r="I799" s="410"/>
      <c r="J799" s="364"/>
      <c r="K799" s="364"/>
      <c r="L799" s="364"/>
      <c r="M799" s="364"/>
      <c r="N799" s="387"/>
      <c r="O799" s="315">
        <f t="shared" si="41"/>
        <v>0</v>
      </c>
      <c r="P799" s="70">
        <f t="shared" si="42"/>
        <v>0</v>
      </c>
      <c r="Q799" s="135" t="str">
        <f t="shared" si="40"/>
        <v/>
      </c>
    </row>
    <row r="800" spans="1:17" x14ac:dyDescent="0.2">
      <c r="A800" s="518" t="str">
        <f>IF(B800="","",COUNT('Diário 3º PA'!$A$4:$A$4242)+ROW()-3)</f>
        <v/>
      </c>
      <c r="B800" s="510"/>
      <c r="C800" s="359"/>
      <c r="D800" s="362"/>
      <c r="E800" s="362"/>
      <c r="F800" s="372"/>
      <c r="G800" s="362"/>
      <c r="H800" s="362"/>
      <c r="I800" s="410"/>
      <c r="J800" s="364"/>
      <c r="K800" s="364"/>
      <c r="L800" s="364"/>
      <c r="M800" s="364"/>
      <c r="N800" s="387"/>
      <c r="O800" s="314">
        <f t="shared" si="41"/>
        <v>0</v>
      </c>
      <c r="P800" s="70">
        <f t="shared" si="42"/>
        <v>0</v>
      </c>
      <c r="Q800" s="92" t="str">
        <f t="shared" si="40"/>
        <v/>
      </c>
    </row>
    <row r="801" spans="1:17" x14ac:dyDescent="0.2">
      <c r="A801" s="518" t="str">
        <f>IF(B801="","",COUNT('Diário 3º PA'!$A$4:$A$4242)+ROW()-3)</f>
        <v/>
      </c>
      <c r="B801" s="510"/>
      <c r="C801" s="359"/>
      <c r="D801" s="362"/>
      <c r="E801" s="362"/>
      <c r="F801" s="372"/>
      <c r="G801" s="362"/>
      <c r="H801" s="362"/>
      <c r="I801" s="410"/>
      <c r="J801" s="364"/>
      <c r="K801" s="364"/>
      <c r="L801" s="364"/>
      <c r="M801" s="364"/>
      <c r="N801" s="387"/>
      <c r="O801" s="314">
        <f t="shared" si="41"/>
        <v>0</v>
      </c>
      <c r="P801" s="70">
        <f t="shared" si="42"/>
        <v>0</v>
      </c>
      <c r="Q801" s="92" t="str">
        <f t="shared" si="40"/>
        <v/>
      </c>
    </row>
    <row r="802" spans="1:17" ht="13.5" thickBot="1" x14ac:dyDescent="0.25">
      <c r="A802" s="518" t="str">
        <f>IF(B802="","",COUNT('Diário 3º PA'!$A$4:$A$4242)+ROW()-3)</f>
        <v/>
      </c>
      <c r="B802" s="510"/>
      <c r="C802" s="359"/>
      <c r="D802" s="362"/>
      <c r="E802" s="362"/>
      <c r="F802" s="372"/>
      <c r="G802" s="362"/>
      <c r="H802" s="362"/>
      <c r="I802" s="410"/>
      <c r="J802" s="364"/>
      <c r="K802" s="364"/>
      <c r="L802" s="364"/>
      <c r="M802" s="364"/>
      <c r="N802" s="387"/>
      <c r="O802" s="314">
        <f t="shared" si="41"/>
        <v>0</v>
      </c>
      <c r="P802" s="70">
        <f t="shared" si="42"/>
        <v>0</v>
      </c>
      <c r="Q802" s="92" t="str">
        <f t="shared" si="40"/>
        <v/>
      </c>
    </row>
    <row r="803" spans="1:17" x14ac:dyDescent="0.2">
      <c r="A803" s="518" t="str">
        <f>IF(B803="","",COUNT('Diário 3º PA'!$A$4:$A$4242)+ROW()-3)</f>
        <v/>
      </c>
      <c r="B803" s="510"/>
      <c r="C803" s="359"/>
      <c r="D803" s="362"/>
      <c r="E803" s="362"/>
      <c r="F803" s="372"/>
      <c r="G803" s="362"/>
      <c r="H803" s="362"/>
      <c r="I803" s="410"/>
      <c r="J803" s="364"/>
      <c r="K803" s="364"/>
      <c r="L803" s="364"/>
      <c r="M803" s="364"/>
      <c r="N803" s="387"/>
      <c r="O803" s="315">
        <f t="shared" si="41"/>
        <v>0</v>
      </c>
      <c r="P803" s="70">
        <f t="shared" si="42"/>
        <v>0</v>
      </c>
      <c r="Q803" s="135" t="str">
        <f t="shared" si="40"/>
        <v/>
      </c>
    </row>
    <row r="804" spans="1:17" x14ac:dyDescent="0.2">
      <c r="A804" s="518" t="str">
        <f>IF(B804="","",COUNT('Diário 3º PA'!$A$4:$A$4242)+ROW()-3)</f>
        <v/>
      </c>
      <c r="B804" s="510"/>
      <c r="C804" s="359"/>
      <c r="D804" s="362"/>
      <c r="E804" s="362"/>
      <c r="F804" s="372"/>
      <c r="G804" s="362"/>
      <c r="H804" s="362"/>
      <c r="I804" s="410"/>
      <c r="J804" s="364"/>
      <c r="K804" s="364"/>
      <c r="L804" s="364"/>
      <c r="M804" s="364"/>
      <c r="N804" s="387"/>
      <c r="O804" s="314">
        <f t="shared" si="41"/>
        <v>0</v>
      </c>
      <c r="P804" s="70">
        <f t="shared" si="42"/>
        <v>0</v>
      </c>
      <c r="Q804" s="92" t="str">
        <f t="shared" si="40"/>
        <v/>
      </c>
    </row>
    <row r="805" spans="1:17" x14ac:dyDescent="0.2">
      <c r="A805" s="518" t="str">
        <f>IF(B805="","",COUNT('Diário 3º PA'!$A$4:$A$4242)+ROW()-3)</f>
        <v/>
      </c>
      <c r="B805" s="510"/>
      <c r="C805" s="359"/>
      <c r="D805" s="362"/>
      <c r="E805" s="362"/>
      <c r="F805" s="372"/>
      <c r="G805" s="362"/>
      <c r="H805" s="362"/>
      <c r="I805" s="410"/>
      <c r="J805" s="364"/>
      <c r="K805" s="364"/>
      <c r="L805" s="364"/>
      <c r="M805" s="364"/>
      <c r="N805" s="387"/>
      <c r="O805" s="314">
        <f t="shared" si="41"/>
        <v>0</v>
      </c>
      <c r="P805" s="70">
        <f t="shared" si="42"/>
        <v>0</v>
      </c>
      <c r="Q805" s="92" t="str">
        <f t="shared" si="40"/>
        <v/>
      </c>
    </row>
    <row r="806" spans="1:17" ht="13.5" thickBot="1" x14ac:dyDescent="0.25">
      <c r="A806" s="518" t="str">
        <f>IF(B806="","",COUNT('Diário 3º PA'!$A$4:$A$4242)+ROW()-3)</f>
        <v/>
      </c>
      <c r="B806" s="510"/>
      <c r="C806" s="359"/>
      <c r="D806" s="362"/>
      <c r="E806" s="362"/>
      <c r="F806" s="372"/>
      <c r="G806" s="362"/>
      <c r="H806" s="362"/>
      <c r="I806" s="410"/>
      <c r="J806" s="364"/>
      <c r="K806" s="364"/>
      <c r="L806" s="364"/>
      <c r="M806" s="364"/>
      <c r="N806" s="387"/>
      <c r="O806" s="314">
        <f t="shared" si="41"/>
        <v>0</v>
      </c>
      <c r="P806" s="70">
        <f t="shared" si="42"/>
        <v>0</v>
      </c>
      <c r="Q806" s="92" t="str">
        <f t="shared" si="40"/>
        <v/>
      </c>
    </row>
    <row r="807" spans="1:17" x14ac:dyDescent="0.2">
      <c r="A807" s="518" t="str">
        <f>IF(B807="","",COUNT('Diário 3º PA'!$A$4:$A$4242)+ROW()-3)</f>
        <v/>
      </c>
      <c r="B807" s="510"/>
      <c r="C807" s="359"/>
      <c r="D807" s="362"/>
      <c r="E807" s="362"/>
      <c r="F807" s="372"/>
      <c r="G807" s="362"/>
      <c r="H807" s="362"/>
      <c r="I807" s="410"/>
      <c r="J807" s="364"/>
      <c r="K807" s="364"/>
      <c r="L807" s="364"/>
      <c r="M807" s="364"/>
      <c r="N807" s="387"/>
      <c r="O807" s="315">
        <f t="shared" si="41"/>
        <v>0</v>
      </c>
      <c r="P807" s="70">
        <f t="shared" si="42"/>
        <v>0</v>
      </c>
      <c r="Q807" s="135" t="str">
        <f t="shared" si="40"/>
        <v/>
      </c>
    </row>
    <row r="808" spans="1:17" x14ac:dyDescent="0.2">
      <c r="A808" s="518" t="str">
        <f>IF(B808="","",COUNT('Diário 3º PA'!$A$4:$A$4242)+ROW()-3)</f>
        <v/>
      </c>
      <c r="B808" s="510"/>
      <c r="C808" s="359"/>
      <c r="D808" s="362"/>
      <c r="E808" s="362"/>
      <c r="F808" s="372"/>
      <c r="G808" s="362"/>
      <c r="H808" s="362"/>
      <c r="I808" s="410"/>
      <c r="J808" s="364"/>
      <c r="K808" s="364"/>
      <c r="L808" s="364"/>
      <c r="M808" s="364"/>
      <c r="N808" s="387"/>
      <c r="O808" s="314">
        <f t="shared" si="41"/>
        <v>0</v>
      </c>
      <c r="P808" s="70">
        <f t="shared" si="42"/>
        <v>0</v>
      </c>
      <c r="Q808" s="92" t="str">
        <f t="shared" si="40"/>
        <v/>
      </c>
    </row>
    <row r="809" spans="1:17" x14ac:dyDescent="0.2">
      <c r="A809" s="518" t="str">
        <f>IF(B809="","",COUNT('Diário 3º PA'!$A$4:$A$4242)+ROW()-3)</f>
        <v/>
      </c>
      <c r="B809" s="510"/>
      <c r="C809" s="359"/>
      <c r="D809" s="362"/>
      <c r="E809" s="362"/>
      <c r="F809" s="372"/>
      <c r="G809" s="362"/>
      <c r="H809" s="362"/>
      <c r="I809" s="410"/>
      <c r="J809" s="364"/>
      <c r="K809" s="364"/>
      <c r="L809" s="364"/>
      <c r="M809" s="364"/>
      <c r="N809" s="387"/>
      <c r="O809" s="314">
        <f t="shared" si="41"/>
        <v>0</v>
      </c>
      <c r="P809" s="70">
        <f t="shared" si="42"/>
        <v>0</v>
      </c>
      <c r="Q809" s="92" t="str">
        <f t="shared" si="40"/>
        <v/>
      </c>
    </row>
    <row r="810" spans="1:17" ht="13.5" thickBot="1" x14ac:dyDescent="0.25">
      <c r="A810" s="518" t="str">
        <f>IF(B810="","",COUNT('Diário 3º PA'!$A$4:$A$4242)+ROW()-3)</f>
        <v/>
      </c>
      <c r="B810" s="510"/>
      <c r="C810" s="359"/>
      <c r="D810" s="362"/>
      <c r="E810" s="362"/>
      <c r="F810" s="372"/>
      <c r="G810" s="362"/>
      <c r="H810" s="362"/>
      <c r="I810" s="410"/>
      <c r="J810" s="364"/>
      <c r="K810" s="364"/>
      <c r="L810" s="364"/>
      <c r="M810" s="364"/>
      <c r="N810" s="387"/>
      <c r="O810" s="314">
        <f t="shared" si="41"/>
        <v>0</v>
      </c>
      <c r="P810" s="70">
        <f t="shared" si="42"/>
        <v>0</v>
      </c>
      <c r="Q810" s="92" t="str">
        <f t="shared" si="40"/>
        <v/>
      </c>
    </row>
    <row r="811" spans="1:17" x14ac:dyDescent="0.2">
      <c r="A811" s="518" t="str">
        <f>IF(B811="","",COUNT('Diário 3º PA'!$A$4:$A$4242)+ROW()-3)</f>
        <v/>
      </c>
      <c r="B811" s="510"/>
      <c r="C811" s="359"/>
      <c r="D811" s="362"/>
      <c r="E811" s="362"/>
      <c r="F811" s="372"/>
      <c r="G811" s="362"/>
      <c r="H811" s="362"/>
      <c r="I811" s="410"/>
      <c r="J811" s="364"/>
      <c r="K811" s="364"/>
      <c r="L811" s="364"/>
      <c r="M811" s="364"/>
      <c r="N811" s="387"/>
      <c r="O811" s="315">
        <f t="shared" si="41"/>
        <v>0</v>
      </c>
      <c r="P811" s="70">
        <f t="shared" si="42"/>
        <v>0</v>
      </c>
      <c r="Q811" s="135" t="str">
        <f t="shared" si="40"/>
        <v/>
      </c>
    </row>
    <row r="812" spans="1:17" x14ac:dyDescent="0.2">
      <c r="A812" s="518" t="str">
        <f>IF(B812="","",COUNT('Diário 3º PA'!$A$4:$A$4242)+ROW()-3)</f>
        <v/>
      </c>
      <c r="B812" s="510"/>
      <c r="C812" s="359"/>
      <c r="D812" s="362"/>
      <c r="E812" s="362"/>
      <c r="F812" s="372"/>
      <c r="G812" s="362"/>
      <c r="H812" s="362"/>
      <c r="I812" s="410"/>
      <c r="J812" s="364"/>
      <c r="K812" s="364"/>
      <c r="L812" s="364"/>
      <c r="M812" s="364"/>
      <c r="N812" s="387"/>
      <c r="O812" s="314">
        <f t="shared" si="41"/>
        <v>0</v>
      </c>
      <c r="P812" s="70">
        <f t="shared" si="42"/>
        <v>0</v>
      </c>
      <c r="Q812" s="92" t="str">
        <f t="shared" si="40"/>
        <v/>
      </c>
    </row>
    <row r="813" spans="1:17" x14ac:dyDescent="0.2">
      <c r="A813" s="518" t="str">
        <f>IF(B813="","",COUNT('Diário 3º PA'!$A$4:$A$4242)+ROW()-3)</f>
        <v/>
      </c>
      <c r="B813" s="510"/>
      <c r="C813" s="359"/>
      <c r="D813" s="362"/>
      <c r="E813" s="362"/>
      <c r="F813" s="372"/>
      <c r="G813" s="362"/>
      <c r="H813" s="362"/>
      <c r="I813" s="410"/>
      <c r="J813" s="364"/>
      <c r="K813" s="364"/>
      <c r="L813" s="364"/>
      <c r="M813" s="364"/>
      <c r="N813" s="387"/>
      <c r="O813" s="314">
        <f t="shared" si="41"/>
        <v>0</v>
      </c>
      <c r="P813" s="70">
        <f t="shared" si="42"/>
        <v>0</v>
      </c>
      <c r="Q813" s="92" t="str">
        <f t="shared" si="40"/>
        <v/>
      </c>
    </row>
    <row r="814" spans="1:17" ht="13.5" thickBot="1" x14ac:dyDescent="0.25">
      <c r="A814" s="518" t="str">
        <f>IF(B814="","",COUNT('Diário 3º PA'!$A$4:$A$4242)+ROW()-3)</f>
        <v/>
      </c>
      <c r="B814" s="510"/>
      <c r="C814" s="359"/>
      <c r="D814" s="362"/>
      <c r="E814" s="362"/>
      <c r="F814" s="372"/>
      <c r="G814" s="362"/>
      <c r="H814" s="362"/>
      <c r="I814" s="410"/>
      <c r="J814" s="364"/>
      <c r="K814" s="364"/>
      <c r="L814" s="364"/>
      <c r="M814" s="364"/>
      <c r="N814" s="387"/>
      <c r="O814" s="314">
        <f t="shared" si="41"/>
        <v>0</v>
      </c>
      <c r="P814" s="70">
        <f t="shared" si="42"/>
        <v>0</v>
      </c>
      <c r="Q814" s="92" t="str">
        <f t="shared" si="40"/>
        <v/>
      </c>
    </row>
    <row r="815" spans="1:17" x14ac:dyDescent="0.2">
      <c r="A815" s="518" t="str">
        <f>IF(B815="","",COUNT('Diário 3º PA'!$A$4:$A$4242)+ROW()-3)</f>
        <v/>
      </c>
      <c r="B815" s="510"/>
      <c r="C815" s="359"/>
      <c r="D815" s="362"/>
      <c r="E815" s="362"/>
      <c r="F815" s="372"/>
      <c r="G815" s="362"/>
      <c r="H815" s="362"/>
      <c r="I815" s="410"/>
      <c r="J815" s="364"/>
      <c r="K815" s="364"/>
      <c r="L815" s="364"/>
      <c r="M815" s="364"/>
      <c r="N815" s="387"/>
      <c r="O815" s="315">
        <f t="shared" si="41"/>
        <v>0</v>
      </c>
      <c r="P815" s="70">
        <f t="shared" si="42"/>
        <v>0</v>
      </c>
      <c r="Q815" s="135" t="str">
        <f t="shared" si="40"/>
        <v/>
      </c>
    </row>
    <row r="816" spans="1:17" x14ac:dyDescent="0.2">
      <c r="A816" s="518" t="str">
        <f>IF(B816="","",COUNT('Diário 3º PA'!$A$4:$A$4242)+ROW()-3)</f>
        <v/>
      </c>
      <c r="B816" s="510"/>
      <c r="C816" s="359"/>
      <c r="D816" s="362"/>
      <c r="E816" s="362"/>
      <c r="F816" s="372"/>
      <c r="G816" s="362"/>
      <c r="H816" s="362"/>
      <c r="I816" s="410"/>
      <c r="J816" s="364"/>
      <c r="K816" s="364"/>
      <c r="L816" s="364"/>
      <c r="M816" s="364"/>
      <c r="N816" s="387"/>
      <c r="O816" s="314">
        <f t="shared" si="41"/>
        <v>0</v>
      </c>
      <c r="P816" s="70">
        <f t="shared" si="42"/>
        <v>0</v>
      </c>
      <c r="Q816" s="92" t="str">
        <f t="shared" si="40"/>
        <v/>
      </c>
    </row>
    <row r="817" spans="1:17" x14ac:dyDescent="0.2">
      <c r="A817" s="518" t="str">
        <f>IF(B817="","",COUNT('Diário 3º PA'!$A$4:$A$4242)+ROW()-3)</f>
        <v/>
      </c>
      <c r="B817" s="510"/>
      <c r="C817" s="359"/>
      <c r="D817" s="362"/>
      <c r="E817" s="362"/>
      <c r="F817" s="372"/>
      <c r="G817" s="362"/>
      <c r="H817" s="362"/>
      <c r="I817" s="410"/>
      <c r="J817" s="364"/>
      <c r="K817" s="364"/>
      <c r="L817" s="364"/>
      <c r="M817" s="364"/>
      <c r="N817" s="387"/>
      <c r="O817" s="314">
        <f t="shared" si="41"/>
        <v>0</v>
      </c>
      <c r="P817" s="70">
        <f t="shared" si="42"/>
        <v>0</v>
      </c>
      <c r="Q817" s="92" t="str">
        <f t="shared" si="40"/>
        <v/>
      </c>
    </row>
    <row r="818" spans="1:17" ht="13.5" thickBot="1" x14ac:dyDescent="0.25">
      <c r="A818" s="518" t="str">
        <f>IF(B818="","",COUNT('Diário 3º PA'!$A$4:$A$4242)+ROW()-3)</f>
        <v/>
      </c>
      <c r="B818" s="510"/>
      <c r="C818" s="359"/>
      <c r="D818" s="362"/>
      <c r="E818" s="362"/>
      <c r="F818" s="372"/>
      <c r="G818" s="362"/>
      <c r="H818" s="362"/>
      <c r="I818" s="410"/>
      <c r="J818" s="364"/>
      <c r="K818" s="364"/>
      <c r="L818" s="364"/>
      <c r="M818" s="364"/>
      <c r="N818" s="387"/>
      <c r="O818" s="314">
        <f t="shared" si="41"/>
        <v>0</v>
      </c>
      <c r="P818" s="70">
        <f t="shared" si="42"/>
        <v>0</v>
      </c>
      <c r="Q818" s="92" t="str">
        <f t="shared" si="40"/>
        <v/>
      </c>
    </row>
    <row r="819" spans="1:17" x14ac:dyDescent="0.2">
      <c r="A819" s="518" t="str">
        <f>IF(B819="","",COUNT('Diário 3º PA'!$A$4:$A$4242)+ROW()-3)</f>
        <v/>
      </c>
      <c r="B819" s="510"/>
      <c r="C819" s="359"/>
      <c r="D819" s="362"/>
      <c r="E819" s="362"/>
      <c r="F819" s="372"/>
      <c r="G819" s="362"/>
      <c r="H819" s="362"/>
      <c r="I819" s="410"/>
      <c r="J819" s="364"/>
      <c r="K819" s="364"/>
      <c r="L819" s="364"/>
      <c r="M819" s="364"/>
      <c r="N819" s="387"/>
      <c r="O819" s="315">
        <f t="shared" si="41"/>
        <v>0</v>
      </c>
      <c r="P819" s="70">
        <f t="shared" si="42"/>
        <v>0</v>
      </c>
      <c r="Q819" s="135" t="str">
        <f t="shared" si="40"/>
        <v/>
      </c>
    </row>
    <row r="820" spans="1:17" x14ac:dyDescent="0.2">
      <c r="A820" s="518" t="str">
        <f>IF(B820="","",COUNT('Diário 3º PA'!$A$4:$A$4242)+ROW()-3)</f>
        <v/>
      </c>
      <c r="B820" s="510"/>
      <c r="C820" s="359"/>
      <c r="D820" s="362"/>
      <c r="E820" s="362"/>
      <c r="F820" s="372"/>
      <c r="G820" s="362"/>
      <c r="H820" s="362"/>
      <c r="I820" s="410"/>
      <c r="J820" s="364"/>
      <c r="K820" s="364"/>
      <c r="L820" s="364"/>
      <c r="M820" s="364"/>
      <c r="N820" s="387"/>
      <c r="O820" s="314">
        <f t="shared" si="41"/>
        <v>0</v>
      </c>
      <c r="P820" s="70">
        <f t="shared" si="42"/>
        <v>0</v>
      </c>
      <c r="Q820" s="92" t="str">
        <f t="shared" si="40"/>
        <v/>
      </c>
    </row>
    <row r="821" spans="1:17" x14ac:dyDescent="0.2">
      <c r="A821" s="518" t="str">
        <f>IF(B821="","",COUNT('Diário 3º PA'!$A$4:$A$4242)+ROW()-3)</f>
        <v/>
      </c>
      <c r="B821" s="510"/>
      <c r="C821" s="359"/>
      <c r="D821" s="362"/>
      <c r="E821" s="362"/>
      <c r="F821" s="372"/>
      <c r="G821" s="362"/>
      <c r="H821" s="362"/>
      <c r="I821" s="410"/>
      <c r="J821" s="364"/>
      <c r="K821" s="364"/>
      <c r="L821" s="364"/>
      <c r="M821" s="364"/>
      <c r="N821" s="387"/>
      <c r="O821" s="314">
        <f t="shared" si="41"/>
        <v>0</v>
      </c>
      <c r="P821" s="70">
        <f t="shared" si="42"/>
        <v>0</v>
      </c>
      <c r="Q821" s="92" t="str">
        <f t="shared" si="40"/>
        <v/>
      </c>
    </row>
    <row r="822" spans="1:17" ht="13.5" thickBot="1" x14ac:dyDescent="0.25">
      <c r="A822" s="518" t="str">
        <f>IF(B822="","",COUNT('Diário 3º PA'!$A$4:$A$4242)+ROW()-3)</f>
        <v/>
      </c>
      <c r="B822" s="510"/>
      <c r="C822" s="359"/>
      <c r="D822" s="362"/>
      <c r="E822" s="362"/>
      <c r="F822" s="372"/>
      <c r="G822" s="362"/>
      <c r="H822" s="362"/>
      <c r="I822" s="410"/>
      <c r="J822" s="364"/>
      <c r="K822" s="364"/>
      <c r="L822" s="364"/>
      <c r="M822" s="364"/>
      <c r="N822" s="387"/>
      <c r="O822" s="314">
        <f t="shared" si="41"/>
        <v>0</v>
      </c>
      <c r="P822" s="70">
        <f t="shared" si="42"/>
        <v>0</v>
      </c>
      <c r="Q822" s="92" t="str">
        <f t="shared" si="40"/>
        <v/>
      </c>
    </row>
    <row r="823" spans="1:17" x14ac:dyDescent="0.2">
      <c r="A823" s="518" t="str">
        <f>IF(B823="","",COUNT('Diário 3º PA'!$A$4:$A$4242)+ROW()-3)</f>
        <v/>
      </c>
      <c r="B823" s="510"/>
      <c r="C823" s="359"/>
      <c r="D823" s="362"/>
      <c r="E823" s="362"/>
      <c r="F823" s="372"/>
      <c r="G823" s="362"/>
      <c r="H823" s="362"/>
      <c r="I823" s="410"/>
      <c r="J823" s="364"/>
      <c r="K823" s="364"/>
      <c r="L823" s="364"/>
      <c r="M823" s="364"/>
      <c r="N823" s="387"/>
      <c r="O823" s="315">
        <f t="shared" si="41"/>
        <v>0</v>
      </c>
      <c r="P823" s="70">
        <f t="shared" si="42"/>
        <v>0</v>
      </c>
      <c r="Q823" s="135" t="str">
        <f t="shared" si="40"/>
        <v/>
      </c>
    </row>
    <row r="824" spans="1:17" x14ac:dyDescent="0.2">
      <c r="A824" s="518" t="str">
        <f>IF(B824="","",COUNT('Diário 3º PA'!$A$4:$A$4242)+ROW()-3)</f>
        <v/>
      </c>
      <c r="B824" s="510"/>
      <c r="C824" s="359"/>
      <c r="D824" s="362"/>
      <c r="E824" s="362"/>
      <c r="F824" s="372"/>
      <c r="G824" s="362"/>
      <c r="H824" s="362"/>
      <c r="I824" s="410"/>
      <c r="J824" s="364"/>
      <c r="K824" s="364"/>
      <c r="L824" s="364"/>
      <c r="M824" s="364"/>
      <c r="N824" s="387"/>
      <c r="O824" s="314">
        <f t="shared" si="41"/>
        <v>0</v>
      </c>
      <c r="P824" s="70">
        <f t="shared" si="42"/>
        <v>0</v>
      </c>
      <c r="Q824" s="92" t="str">
        <f t="shared" si="40"/>
        <v/>
      </c>
    </row>
    <row r="825" spans="1:17" x14ac:dyDescent="0.2">
      <c r="A825" s="518" t="str">
        <f>IF(B825="","",COUNT('Diário 3º PA'!$A$4:$A$4242)+ROW()-3)</f>
        <v/>
      </c>
      <c r="B825" s="510"/>
      <c r="C825" s="359"/>
      <c r="D825" s="362"/>
      <c r="E825" s="362"/>
      <c r="F825" s="372"/>
      <c r="G825" s="362"/>
      <c r="H825" s="362"/>
      <c r="I825" s="410"/>
      <c r="J825" s="364"/>
      <c r="K825" s="364"/>
      <c r="L825" s="364"/>
      <c r="M825" s="364"/>
      <c r="N825" s="387"/>
      <c r="O825" s="314">
        <f t="shared" si="41"/>
        <v>0</v>
      </c>
      <c r="P825" s="70">
        <f t="shared" si="42"/>
        <v>0</v>
      </c>
      <c r="Q825" s="92" t="str">
        <f t="shared" si="40"/>
        <v/>
      </c>
    </row>
    <row r="826" spans="1:17" ht="13.5" thickBot="1" x14ac:dyDescent="0.25">
      <c r="A826" s="518" t="str">
        <f>IF(B826="","",COUNT('Diário 3º PA'!$A$4:$A$4242)+ROW()-3)</f>
        <v/>
      </c>
      <c r="B826" s="510"/>
      <c r="C826" s="359"/>
      <c r="D826" s="362"/>
      <c r="E826" s="362"/>
      <c r="F826" s="372"/>
      <c r="G826" s="362"/>
      <c r="H826" s="362"/>
      <c r="I826" s="410"/>
      <c r="J826" s="364"/>
      <c r="K826" s="364"/>
      <c r="L826" s="364"/>
      <c r="M826" s="364"/>
      <c r="N826" s="387"/>
      <c r="O826" s="314">
        <f t="shared" si="41"/>
        <v>0</v>
      </c>
      <c r="P826" s="70">
        <f t="shared" si="42"/>
        <v>0</v>
      </c>
      <c r="Q826" s="92" t="str">
        <f t="shared" si="40"/>
        <v/>
      </c>
    </row>
    <row r="827" spans="1:17" x14ac:dyDescent="0.2">
      <c r="A827" s="518" t="str">
        <f>IF(B827="","",COUNT('Diário 3º PA'!$A$4:$A$4242)+ROW()-3)</f>
        <v/>
      </c>
      <c r="B827" s="510"/>
      <c r="C827" s="359"/>
      <c r="D827" s="362"/>
      <c r="E827" s="362"/>
      <c r="F827" s="372"/>
      <c r="G827" s="362"/>
      <c r="H827" s="362"/>
      <c r="I827" s="410"/>
      <c r="J827" s="364"/>
      <c r="K827" s="364"/>
      <c r="L827" s="364"/>
      <c r="M827" s="364"/>
      <c r="N827" s="387"/>
      <c r="O827" s="315">
        <f t="shared" si="41"/>
        <v>0</v>
      </c>
      <c r="P827" s="70">
        <f t="shared" si="42"/>
        <v>0</v>
      </c>
      <c r="Q827" s="135" t="str">
        <f t="shared" si="40"/>
        <v/>
      </c>
    </row>
    <row r="828" spans="1:17" x14ac:dyDescent="0.2">
      <c r="A828" s="518" t="str">
        <f>IF(B828="","",COUNT('Diário 3º PA'!$A$4:$A$4242)+ROW()-3)</f>
        <v/>
      </c>
      <c r="B828" s="510"/>
      <c r="C828" s="359"/>
      <c r="D828" s="362"/>
      <c r="E828" s="362"/>
      <c r="F828" s="372"/>
      <c r="G828" s="362"/>
      <c r="H828" s="362"/>
      <c r="I828" s="410"/>
      <c r="J828" s="364"/>
      <c r="K828" s="364"/>
      <c r="L828" s="364"/>
      <c r="M828" s="364"/>
      <c r="N828" s="387"/>
      <c r="O828" s="314">
        <f t="shared" si="41"/>
        <v>0</v>
      </c>
      <c r="P828" s="70">
        <f t="shared" si="42"/>
        <v>0</v>
      </c>
      <c r="Q828" s="92" t="str">
        <f t="shared" si="40"/>
        <v/>
      </c>
    </row>
    <row r="829" spans="1:17" x14ac:dyDescent="0.2">
      <c r="A829" s="518" t="str">
        <f>IF(B829="","",COUNT('Diário 3º PA'!$A$4:$A$4242)+ROW()-3)</f>
        <v/>
      </c>
      <c r="B829" s="510"/>
      <c r="C829" s="359"/>
      <c r="D829" s="362"/>
      <c r="E829" s="362"/>
      <c r="F829" s="372"/>
      <c r="G829" s="362"/>
      <c r="H829" s="362"/>
      <c r="I829" s="410"/>
      <c r="J829" s="364"/>
      <c r="K829" s="364"/>
      <c r="L829" s="364"/>
      <c r="M829" s="364"/>
      <c r="N829" s="387"/>
      <c r="O829" s="314">
        <f t="shared" si="41"/>
        <v>0</v>
      </c>
      <c r="P829" s="70">
        <f t="shared" si="42"/>
        <v>0</v>
      </c>
      <c r="Q829" s="92" t="str">
        <f t="shared" si="40"/>
        <v/>
      </c>
    </row>
    <row r="830" spans="1:17" ht="13.5" thickBot="1" x14ac:dyDescent="0.25">
      <c r="A830" s="518" t="str">
        <f>IF(B830="","",COUNT('Diário 3º PA'!$A$4:$A$4242)+ROW()-3)</f>
        <v/>
      </c>
      <c r="B830" s="510"/>
      <c r="C830" s="359"/>
      <c r="D830" s="362"/>
      <c r="E830" s="362"/>
      <c r="F830" s="372"/>
      <c r="G830" s="362"/>
      <c r="H830" s="362"/>
      <c r="I830" s="410"/>
      <c r="J830" s="364"/>
      <c r="K830" s="364"/>
      <c r="L830" s="364"/>
      <c r="M830" s="364"/>
      <c r="N830" s="387"/>
      <c r="O830" s="314">
        <f t="shared" si="41"/>
        <v>0</v>
      </c>
      <c r="P830" s="70">
        <f t="shared" si="42"/>
        <v>0</v>
      </c>
      <c r="Q830" s="92" t="str">
        <f t="shared" si="40"/>
        <v/>
      </c>
    </row>
    <row r="831" spans="1:17" x14ac:dyDescent="0.2">
      <c r="A831" s="518" t="str">
        <f>IF(B831="","",COUNT('Diário 3º PA'!$A$4:$A$4242)+ROW()-3)</f>
        <v/>
      </c>
      <c r="B831" s="510"/>
      <c r="C831" s="359"/>
      <c r="D831" s="362"/>
      <c r="E831" s="362"/>
      <c r="F831" s="372"/>
      <c r="G831" s="362"/>
      <c r="H831" s="362"/>
      <c r="I831" s="410"/>
      <c r="J831" s="364"/>
      <c r="K831" s="364"/>
      <c r="L831" s="364"/>
      <c r="M831" s="364"/>
      <c r="N831" s="387"/>
      <c r="O831" s="315">
        <f t="shared" si="41"/>
        <v>0</v>
      </c>
      <c r="P831" s="70">
        <f t="shared" si="42"/>
        <v>0</v>
      </c>
      <c r="Q831" s="135" t="str">
        <f t="shared" si="40"/>
        <v/>
      </c>
    </row>
    <row r="832" spans="1:17" x14ac:dyDescent="0.2">
      <c r="A832" s="518" t="str">
        <f>IF(B832="","",COUNT('Diário 3º PA'!$A$4:$A$4242)+ROW()-3)</f>
        <v/>
      </c>
      <c r="B832" s="510"/>
      <c r="C832" s="359"/>
      <c r="D832" s="362"/>
      <c r="E832" s="362"/>
      <c r="F832" s="372"/>
      <c r="G832" s="362"/>
      <c r="H832" s="362"/>
      <c r="I832" s="410"/>
      <c r="J832" s="364"/>
      <c r="K832" s="364"/>
      <c r="L832" s="364"/>
      <c r="M832" s="364"/>
      <c r="N832" s="387"/>
      <c r="O832" s="314">
        <f t="shared" si="41"/>
        <v>0</v>
      </c>
      <c r="P832" s="70">
        <f t="shared" si="42"/>
        <v>0</v>
      </c>
      <c r="Q832" s="92" t="str">
        <f t="shared" si="40"/>
        <v/>
      </c>
    </row>
    <row r="833" spans="1:17" x14ac:dyDescent="0.2">
      <c r="A833" s="518" t="str">
        <f>IF(B833="","",COUNT('Diário 3º PA'!$A$4:$A$4242)+ROW()-3)</f>
        <v/>
      </c>
      <c r="B833" s="510"/>
      <c r="C833" s="359"/>
      <c r="D833" s="362"/>
      <c r="E833" s="362"/>
      <c r="F833" s="372"/>
      <c r="G833" s="362"/>
      <c r="H833" s="362"/>
      <c r="I833" s="410"/>
      <c r="J833" s="364"/>
      <c r="K833" s="364"/>
      <c r="L833" s="364"/>
      <c r="M833" s="364"/>
      <c r="N833" s="387"/>
      <c r="O833" s="314">
        <f t="shared" si="41"/>
        <v>0</v>
      </c>
      <c r="P833" s="70">
        <f t="shared" si="42"/>
        <v>0</v>
      </c>
      <c r="Q833" s="92" t="str">
        <f t="shared" si="40"/>
        <v/>
      </c>
    </row>
    <row r="834" spans="1:17" ht="13.5" thickBot="1" x14ac:dyDescent="0.25">
      <c r="A834" s="518" t="str">
        <f>IF(B834="","",COUNT('Diário 3º PA'!$A$4:$A$4242)+ROW()-3)</f>
        <v/>
      </c>
      <c r="B834" s="510"/>
      <c r="C834" s="359"/>
      <c r="D834" s="362"/>
      <c r="E834" s="362"/>
      <c r="F834" s="372"/>
      <c r="G834" s="362"/>
      <c r="H834" s="362"/>
      <c r="I834" s="410"/>
      <c r="J834" s="364"/>
      <c r="K834" s="364"/>
      <c r="L834" s="364"/>
      <c r="M834" s="364"/>
      <c r="N834" s="387"/>
      <c r="O834" s="314">
        <f t="shared" si="41"/>
        <v>0</v>
      </c>
      <c r="P834" s="70">
        <f t="shared" si="42"/>
        <v>0</v>
      </c>
      <c r="Q834" s="92" t="str">
        <f t="shared" si="40"/>
        <v/>
      </c>
    </row>
    <row r="835" spans="1:17" x14ac:dyDescent="0.2">
      <c r="A835" s="518" t="str">
        <f>IF(B835="","",COUNT('Diário 3º PA'!$A$4:$A$4242)+ROW()-3)</f>
        <v/>
      </c>
      <c r="B835" s="510"/>
      <c r="C835" s="359"/>
      <c r="D835" s="362"/>
      <c r="E835" s="362"/>
      <c r="F835" s="372"/>
      <c r="G835" s="362"/>
      <c r="H835" s="362"/>
      <c r="I835" s="410"/>
      <c r="J835" s="364"/>
      <c r="K835" s="364"/>
      <c r="L835" s="364"/>
      <c r="M835" s="364"/>
      <c r="N835" s="387"/>
      <c r="O835" s="315">
        <f t="shared" si="41"/>
        <v>0</v>
      </c>
      <c r="P835" s="70">
        <f t="shared" si="42"/>
        <v>0</v>
      </c>
      <c r="Q835" s="135" t="str">
        <f t="shared" si="40"/>
        <v/>
      </c>
    </row>
    <row r="836" spans="1:17" x14ac:dyDescent="0.2">
      <c r="A836" s="518" t="str">
        <f>IF(B836="","",COUNT('Diário 3º PA'!$A$4:$A$4242)+ROW()-3)</f>
        <v/>
      </c>
      <c r="B836" s="510"/>
      <c r="C836" s="359"/>
      <c r="D836" s="362"/>
      <c r="E836" s="362"/>
      <c r="F836" s="372"/>
      <c r="G836" s="362"/>
      <c r="H836" s="362"/>
      <c r="I836" s="410"/>
      <c r="J836" s="364"/>
      <c r="K836" s="364"/>
      <c r="L836" s="364"/>
      <c r="M836" s="364"/>
      <c r="N836" s="387"/>
      <c r="O836" s="314">
        <f t="shared" si="41"/>
        <v>0</v>
      </c>
      <c r="P836" s="70">
        <f t="shared" si="42"/>
        <v>0</v>
      </c>
      <c r="Q836" s="92" t="str">
        <f t="shared" si="40"/>
        <v/>
      </c>
    </row>
    <row r="837" spans="1:17" x14ac:dyDescent="0.2">
      <c r="A837" s="518" t="str">
        <f>IF(B837="","",COUNT('Diário 3º PA'!$A$4:$A$4242)+ROW()-3)</f>
        <v/>
      </c>
      <c r="B837" s="510"/>
      <c r="C837" s="359"/>
      <c r="D837" s="362"/>
      <c r="E837" s="362"/>
      <c r="F837" s="372"/>
      <c r="G837" s="362"/>
      <c r="H837" s="362"/>
      <c r="I837" s="410"/>
      <c r="J837" s="364"/>
      <c r="K837" s="364"/>
      <c r="L837" s="364"/>
      <c r="M837" s="364"/>
      <c r="N837" s="387"/>
      <c r="O837" s="314">
        <f t="shared" si="41"/>
        <v>0</v>
      </c>
      <c r="P837" s="70">
        <f t="shared" si="42"/>
        <v>0</v>
      </c>
      <c r="Q837" s="92" t="str">
        <f t="shared" si="40"/>
        <v/>
      </c>
    </row>
    <row r="838" spans="1:17" ht="13.5" thickBot="1" x14ac:dyDescent="0.25">
      <c r="A838" s="518" t="str">
        <f>IF(B838="","",COUNT('Diário 3º PA'!$A$4:$A$4242)+ROW()-3)</f>
        <v/>
      </c>
      <c r="B838" s="510"/>
      <c r="C838" s="359"/>
      <c r="D838" s="362"/>
      <c r="E838" s="362"/>
      <c r="F838" s="372"/>
      <c r="G838" s="362"/>
      <c r="H838" s="362"/>
      <c r="I838" s="410"/>
      <c r="J838" s="364"/>
      <c r="K838" s="364"/>
      <c r="L838" s="364"/>
      <c r="M838" s="364"/>
      <c r="N838" s="387"/>
      <c r="O838" s="314">
        <f t="shared" si="41"/>
        <v>0</v>
      </c>
      <c r="P838" s="70">
        <f t="shared" si="42"/>
        <v>0</v>
      </c>
      <c r="Q838" s="92" t="str">
        <f t="shared" si="40"/>
        <v/>
      </c>
    </row>
    <row r="839" spans="1:17" x14ac:dyDescent="0.2">
      <c r="A839" s="518" t="str">
        <f>IF(B839="","",COUNT('Diário 3º PA'!$A$4:$A$4242)+ROW()-3)</f>
        <v/>
      </c>
      <c r="B839" s="510"/>
      <c r="C839" s="359"/>
      <c r="D839" s="362"/>
      <c r="E839" s="362"/>
      <c r="F839" s="372"/>
      <c r="G839" s="362"/>
      <c r="H839" s="362"/>
      <c r="I839" s="410"/>
      <c r="J839" s="364"/>
      <c r="K839" s="364"/>
      <c r="L839" s="364"/>
      <c r="M839" s="364"/>
      <c r="N839" s="387"/>
      <c r="O839" s="315">
        <f t="shared" si="41"/>
        <v>0</v>
      </c>
      <c r="P839" s="70">
        <f t="shared" si="42"/>
        <v>0</v>
      </c>
      <c r="Q839" s="135" t="str">
        <f t="shared" si="40"/>
        <v/>
      </c>
    </row>
    <row r="840" spans="1:17" x14ac:dyDescent="0.2">
      <c r="A840" s="518" t="str">
        <f>IF(B840="","",COUNT('Diário 3º PA'!$A$4:$A$4242)+ROW()-3)</f>
        <v/>
      </c>
      <c r="B840" s="510"/>
      <c r="C840" s="359"/>
      <c r="D840" s="362"/>
      <c r="E840" s="362"/>
      <c r="F840" s="372"/>
      <c r="G840" s="362"/>
      <c r="H840" s="362"/>
      <c r="I840" s="410"/>
      <c r="J840" s="364"/>
      <c r="K840" s="364"/>
      <c r="L840" s="364"/>
      <c r="M840" s="364"/>
      <c r="N840" s="387"/>
      <c r="O840" s="314">
        <f t="shared" si="41"/>
        <v>0</v>
      </c>
      <c r="P840" s="70">
        <f t="shared" si="42"/>
        <v>0</v>
      </c>
      <c r="Q840" s="92" t="str">
        <f t="shared" si="40"/>
        <v/>
      </c>
    </row>
    <row r="841" spans="1:17" x14ac:dyDescent="0.2">
      <c r="A841" s="518" t="str">
        <f>IF(B841="","",COUNT('Diário 3º PA'!$A$4:$A$4242)+ROW()-3)</f>
        <v/>
      </c>
      <c r="B841" s="510"/>
      <c r="C841" s="359"/>
      <c r="D841" s="362"/>
      <c r="E841" s="362"/>
      <c r="F841" s="372"/>
      <c r="G841" s="362"/>
      <c r="H841" s="362"/>
      <c r="I841" s="410"/>
      <c r="J841" s="364"/>
      <c r="K841" s="364"/>
      <c r="L841" s="364"/>
      <c r="M841" s="364"/>
      <c r="N841" s="387"/>
      <c r="O841" s="314">
        <f t="shared" si="41"/>
        <v>0</v>
      </c>
      <c r="P841" s="70">
        <f t="shared" si="42"/>
        <v>0</v>
      </c>
      <c r="Q841" s="92" t="str">
        <f t="shared" si="40"/>
        <v/>
      </c>
    </row>
    <row r="842" spans="1:17" ht="13.5" thickBot="1" x14ac:dyDescent="0.25">
      <c r="A842" s="518" t="str">
        <f>IF(B842="","",COUNT('Diário 3º PA'!$A$4:$A$4242)+ROW()-3)</f>
        <v/>
      </c>
      <c r="B842" s="510"/>
      <c r="C842" s="359"/>
      <c r="D842" s="362"/>
      <c r="E842" s="362"/>
      <c r="F842" s="372"/>
      <c r="G842" s="362"/>
      <c r="H842" s="362"/>
      <c r="I842" s="410"/>
      <c r="J842" s="364"/>
      <c r="K842" s="364"/>
      <c r="L842" s="364"/>
      <c r="M842" s="364"/>
      <c r="N842" s="387"/>
      <c r="O842" s="314">
        <f t="shared" si="41"/>
        <v>0</v>
      </c>
      <c r="P842" s="70">
        <f t="shared" si="42"/>
        <v>0</v>
      </c>
      <c r="Q842" s="92" t="str">
        <f t="shared" si="40"/>
        <v/>
      </c>
    </row>
    <row r="843" spans="1:17" x14ac:dyDescent="0.2">
      <c r="A843" s="518" t="str">
        <f>IF(B843="","",COUNT('Diário 3º PA'!$A$4:$A$4242)+ROW()-3)</f>
        <v/>
      </c>
      <c r="B843" s="510"/>
      <c r="C843" s="359"/>
      <c r="D843" s="362"/>
      <c r="E843" s="362"/>
      <c r="F843" s="372"/>
      <c r="G843" s="362"/>
      <c r="H843" s="362"/>
      <c r="I843" s="410"/>
      <c r="J843" s="364"/>
      <c r="K843" s="364"/>
      <c r="L843" s="364"/>
      <c r="M843" s="364"/>
      <c r="N843" s="387"/>
      <c r="O843" s="315">
        <f t="shared" si="41"/>
        <v>0</v>
      </c>
      <c r="P843" s="70">
        <f t="shared" si="42"/>
        <v>0</v>
      </c>
      <c r="Q843" s="135" t="str">
        <f t="shared" si="40"/>
        <v/>
      </c>
    </row>
    <row r="844" spans="1:17" x14ac:dyDescent="0.2">
      <c r="A844" s="518" t="str">
        <f>IF(B844="","",COUNT('Diário 3º PA'!$A$4:$A$4242)+ROW()-3)</f>
        <v/>
      </c>
      <c r="B844" s="510"/>
      <c r="C844" s="359"/>
      <c r="D844" s="362"/>
      <c r="E844" s="362"/>
      <c r="F844" s="372"/>
      <c r="G844" s="362"/>
      <c r="H844" s="362"/>
      <c r="I844" s="410"/>
      <c r="J844" s="364"/>
      <c r="K844" s="364"/>
      <c r="L844" s="364"/>
      <c r="M844" s="364"/>
      <c r="N844" s="387"/>
      <c r="O844" s="314">
        <f t="shared" si="41"/>
        <v>0</v>
      </c>
      <c r="P844" s="70">
        <f t="shared" si="42"/>
        <v>0</v>
      </c>
      <c r="Q844" s="92" t="str">
        <f t="shared" si="40"/>
        <v/>
      </c>
    </row>
    <row r="845" spans="1:17" x14ac:dyDescent="0.2">
      <c r="A845" s="518" t="str">
        <f>IF(B845="","",COUNT('Diário 3º PA'!$A$4:$A$4242)+ROW()-3)</f>
        <v/>
      </c>
      <c r="B845" s="510"/>
      <c r="C845" s="359"/>
      <c r="D845" s="362"/>
      <c r="E845" s="362"/>
      <c r="F845" s="372"/>
      <c r="G845" s="362"/>
      <c r="H845" s="362"/>
      <c r="I845" s="410"/>
      <c r="J845" s="364"/>
      <c r="K845" s="364"/>
      <c r="L845" s="364"/>
      <c r="M845" s="364"/>
      <c r="N845" s="387"/>
      <c r="O845" s="314">
        <f t="shared" si="41"/>
        <v>0</v>
      </c>
      <c r="P845" s="70">
        <f t="shared" si="42"/>
        <v>0</v>
      </c>
      <c r="Q845" s="92" t="str">
        <f t="shared" si="40"/>
        <v/>
      </c>
    </row>
    <row r="846" spans="1:17" ht="13.5" thickBot="1" x14ac:dyDescent="0.25">
      <c r="A846" s="518" t="str">
        <f>IF(B846="","",COUNT('Diário 3º PA'!$A$4:$A$4242)+ROW()-3)</f>
        <v/>
      </c>
      <c r="B846" s="510"/>
      <c r="C846" s="359"/>
      <c r="D846" s="362"/>
      <c r="E846" s="362"/>
      <c r="F846" s="372"/>
      <c r="G846" s="362"/>
      <c r="H846" s="362"/>
      <c r="I846" s="410"/>
      <c r="J846" s="364"/>
      <c r="K846" s="364"/>
      <c r="L846" s="364"/>
      <c r="M846" s="364"/>
      <c r="N846" s="387"/>
      <c r="O846" s="314">
        <f t="shared" si="41"/>
        <v>0</v>
      </c>
      <c r="P846" s="70">
        <f t="shared" si="42"/>
        <v>0</v>
      </c>
      <c r="Q846" s="92" t="str">
        <f t="shared" si="40"/>
        <v/>
      </c>
    </row>
    <row r="847" spans="1:17" x14ac:dyDescent="0.2">
      <c r="A847" s="518" t="str">
        <f>IF(B847="","",COUNT('Diário 3º PA'!$A$4:$A$4242)+ROW()-3)</f>
        <v/>
      </c>
      <c r="B847" s="510"/>
      <c r="C847" s="359"/>
      <c r="D847" s="362"/>
      <c r="E847" s="362"/>
      <c r="F847" s="372"/>
      <c r="G847" s="362"/>
      <c r="H847" s="362"/>
      <c r="I847" s="410"/>
      <c r="J847" s="364"/>
      <c r="K847" s="364"/>
      <c r="L847" s="364"/>
      <c r="M847" s="364"/>
      <c r="N847" s="387"/>
      <c r="O847" s="315">
        <f t="shared" si="41"/>
        <v>0</v>
      </c>
      <c r="P847" s="70">
        <f t="shared" si="42"/>
        <v>0</v>
      </c>
      <c r="Q847" s="135" t="str">
        <f t="shared" si="40"/>
        <v/>
      </c>
    </row>
    <row r="848" spans="1:17" x14ac:dyDescent="0.2">
      <c r="A848" s="518" t="str">
        <f>IF(B848="","",COUNT('Diário 3º PA'!$A$4:$A$4242)+ROW()-3)</f>
        <v/>
      </c>
      <c r="B848" s="510"/>
      <c r="C848" s="359"/>
      <c r="D848" s="362"/>
      <c r="E848" s="362"/>
      <c r="F848" s="372"/>
      <c r="G848" s="362"/>
      <c r="H848" s="362"/>
      <c r="I848" s="410"/>
      <c r="J848" s="364"/>
      <c r="K848" s="364"/>
      <c r="L848" s="364"/>
      <c r="M848" s="364"/>
      <c r="N848" s="387"/>
      <c r="O848" s="314">
        <f t="shared" si="41"/>
        <v>0</v>
      </c>
      <c r="P848" s="70">
        <f t="shared" si="42"/>
        <v>0</v>
      </c>
      <c r="Q848" s="92" t="str">
        <f t="shared" si="40"/>
        <v/>
      </c>
    </row>
    <row r="849" spans="1:17" x14ac:dyDescent="0.2">
      <c r="A849" s="518" t="str">
        <f>IF(B849="","",COUNT('Diário 3º PA'!$A$4:$A$4242)+ROW()-3)</f>
        <v/>
      </c>
      <c r="B849" s="510"/>
      <c r="C849" s="359"/>
      <c r="D849" s="362"/>
      <c r="E849" s="362"/>
      <c r="F849" s="372"/>
      <c r="G849" s="362"/>
      <c r="H849" s="362"/>
      <c r="I849" s="410"/>
      <c r="J849" s="364"/>
      <c r="K849" s="364"/>
      <c r="L849" s="364"/>
      <c r="M849" s="364"/>
      <c r="N849" s="387"/>
      <c r="O849" s="314">
        <f t="shared" si="41"/>
        <v>0</v>
      </c>
      <c r="P849" s="70">
        <f t="shared" si="42"/>
        <v>0</v>
      </c>
      <c r="Q849" s="92" t="str">
        <f t="shared" si="40"/>
        <v/>
      </c>
    </row>
    <row r="850" spans="1:17" ht="13.5" thickBot="1" x14ac:dyDescent="0.25">
      <c r="A850" s="518" t="str">
        <f>IF(B850="","",COUNT('Diário 3º PA'!$A$4:$A$4242)+ROW()-3)</f>
        <v/>
      </c>
      <c r="B850" s="510"/>
      <c r="C850" s="359"/>
      <c r="D850" s="362"/>
      <c r="E850" s="362"/>
      <c r="F850" s="372"/>
      <c r="G850" s="362"/>
      <c r="H850" s="362"/>
      <c r="I850" s="410"/>
      <c r="J850" s="364"/>
      <c r="K850" s="364"/>
      <c r="L850" s="364"/>
      <c r="M850" s="364"/>
      <c r="N850" s="387"/>
      <c r="O850" s="314">
        <f t="shared" si="41"/>
        <v>0</v>
      </c>
      <c r="P850" s="70">
        <f t="shared" si="42"/>
        <v>0</v>
      </c>
      <c r="Q850" s="92" t="str">
        <f t="shared" si="40"/>
        <v/>
      </c>
    </row>
    <row r="851" spans="1:17" x14ac:dyDescent="0.2">
      <c r="A851" s="518" t="str">
        <f>IF(B851="","",COUNT('Diário 3º PA'!$A$4:$A$4242)+ROW()-3)</f>
        <v/>
      </c>
      <c r="B851" s="510"/>
      <c r="C851" s="359"/>
      <c r="D851" s="362"/>
      <c r="E851" s="362"/>
      <c r="F851" s="372"/>
      <c r="G851" s="362"/>
      <c r="H851" s="362"/>
      <c r="I851" s="410"/>
      <c r="J851" s="364"/>
      <c r="K851" s="364"/>
      <c r="L851" s="364"/>
      <c r="M851" s="364"/>
      <c r="N851" s="387"/>
      <c r="O851" s="315">
        <f t="shared" si="41"/>
        <v>0</v>
      </c>
      <c r="P851" s="70">
        <f t="shared" si="42"/>
        <v>0</v>
      </c>
      <c r="Q851" s="135" t="str">
        <f t="shared" si="40"/>
        <v/>
      </c>
    </row>
    <row r="852" spans="1:17" x14ac:dyDescent="0.2">
      <c r="A852" s="518" t="str">
        <f>IF(B852="","",COUNT('Diário 3º PA'!$A$4:$A$4242)+ROW()-3)</f>
        <v/>
      </c>
      <c r="B852" s="510"/>
      <c r="C852" s="359"/>
      <c r="D852" s="362"/>
      <c r="E852" s="362"/>
      <c r="F852" s="372"/>
      <c r="G852" s="362"/>
      <c r="H852" s="362"/>
      <c r="I852" s="410"/>
      <c r="J852" s="364"/>
      <c r="K852" s="364"/>
      <c r="L852" s="364"/>
      <c r="M852" s="364"/>
      <c r="N852" s="387"/>
      <c r="O852" s="314">
        <f t="shared" si="41"/>
        <v>0</v>
      </c>
      <c r="P852" s="70">
        <f t="shared" si="42"/>
        <v>0</v>
      </c>
      <c r="Q852" s="92" t="str">
        <f t="shared" si="40"/>
        <v/>
      </c>
    </row>
    <row r="853" spans="1:17" x14ac:dyDescent="0.2">
      <c r="A853" s="518" t="str">
        <f>IF(B853="","",COUNT('Diário 3º PA'!$A$4:$A$4242)+ROW()-3)</f>
        <v/>
      </c>
      <c r="B853" s="510"/>
      <c r="C853" s="359"/>
      <c r="D853" s="362"/>
      <c r="E853" s="362"/>
      <c r="F853" s="372"/>
      <c r="G853" s="362"/>
      <c r="H853" s="362"/>
      <c r="I853" s="410"/>
      <c r="J853" s="364"/>
      <c r="K853" s="364"/>
      <c r="L853" s="364"/>
      <c r="M853" s="364"/>
      <c r="N853" s="387"/>
      <c r="O853" s="314">
        <f t="shared" si="41"/>
        <v>0</v>
      </c>
      <c r="P853" s="70">
        <f t="shared" si="42"/>
        <v>0</v>
      </c>
      <c r="Q853" s="92" t="str">
        <f t="shared" si="40"/>
        <v/>
      </c>
    </row>
    <row r="854" spans="1:17" ht="13.5" thickBot="1" x14ac:dyDescent="0.25">
      <c r="A854" s="518" t="str">
        <f>IF(B854="","",COUNT('Diário 3º PA'!$A$4:$A$4242)+ROW()-3)</f>
        <v/>
      </c>
      <c r="B854" s="510"/>
      <c r="C854" s="359"/>
      <c r="D854" s="362"/>
      <c r="E854" s="362"/>
      <c r="F854" s="372"/>
      <c r="G854" s="362"/>
      <c r="H854" s="362"/>
      <c r="I854" s="410"/>
      <c r="J854" s="364"/>
      <c r="K854" s="364"/>
      <c r="L854" s="364"/>
      <c r="M854" s="364"/>
      <c r="N854" s="387"/>
      <c r="O854" s="314">
        <f t="shared" si="41"/>
        <v>0</v>
      </c>
      <c r="P854" s="70">
        <f t="shared" si="42"/>
        <v>0</v>
      </c>
      <c r="Q854" s="92" t="str">
        <f t="shared" si="40"/>
        <v/>
      </c>
    </row>
    <row r="855" spans="1:17" x14ac:dyDescent="0.2">
      <c r="A855" s="518" t="str">
        <f>IF(B855="","",COUNT('Diário 3º PA'!$A$4:$A$4242)+ROW()-3)</f>
        <v/>
      </c>
      <c r="B855" s="510"/>
      <c r="C855" s="359"/>
      <c r="D855" s="362"/>
      <c r="E855" s="362"/>
      <c r="F855" s="372"/>
      <c r="G855" s="362"/>
      <c r="H855" s="362"/>
      <c r="I855" s="410"/>
      <c r="J855" s="364"/>
      <c r="K855" s="364"/>
      <c r="L855" s="364"/>
      <c r="M855" s="364"/>
      <c r="N855" s="387"/>
      <c r="O855" s="315">
        <f t="shared" si="41"/>
        <v>0</v>
      </c>
      <c r="P855" s="70">
        <f t="shared" si="42"/>
        <v>0</v>
      </c>
      <c r="Q855" s="135" t="str">
        <f t="shared" ref="Q855:Q918" si="43">SUBSTITUTE(D855," ","_")</f>
        <v/>
      </c>
    </row>
    <row r="856" spans="1:17" x14ac:dyDescent="0.2">
      <c r="A856" s="518" t="str">
        <f>IF(B856="","",COUNT('Diário 3º PA'!$A$4:$A$4242)+ROW()-3)</f>
        <v/>
      </c>
      <c r="B856" s="510"/>
      <c r="C856" s="359"/>
      <c r="D856" s="362"/>
      <c r="E856" s="362"/>
      <c r="F856" s="372"/>
      <c r="G856" s="362"/>
      <c r="H856" s="362"/>
      <c r="I856" s="410"/>
      <c r="J856" s="364"/>
      <c r="K856" s="364"/>
      <c r="L856" s="364"/>
      <c r="M856" s="364"/>
      <c r="N856" s="387"/>
      <c r="O856" s="314">
        <f t="shared" ref="O856:O919" si="44">IF(B856=0,0,IF(YEAR(B856)=$P$1,MONTH(B856)-$O$1+1,(YEAR(B856)-$P$1)*12-$O$1+1+MONTH(B856)))</f>
        <v>0</v>
      </c>
      <c r="P856" s="70">
        <f t="shared" ref="P856:P919" si="45">IF(C856=0,0,IF(YEAR(C856)=$P$1,MONTH(C856)-$O$1+1,(YEAR(C856)-$P$1)*12-$O$1+1+MONTH(C856)))</f>
        <v>0</v>
      </c>
      <c r="Q856" s="92" t="str">
        <f t="shared" si="43"/>
        <v/>
      </c>
    </row>
    <row r="857" spans="1:17" x14ac:dyDescent="0.2">
      <c r="A857" s="518" t="str">
        <f>IF(B857="","",COUNT('Diário 3º PA'!$A$4:$A$4242)+ROW()-3)</f>
        <v/>
      </c>
      <c r="B857" s="510"/>
      <c r="C857" s="359"/>
      <c r="D857" s="362"/>
      <c r="E857" s="362"/>
      <c r="F857" s="372"/>
      <c r="G857" s="362"/>
      <c r="H857" s="362"/>
      <c r="I857" s="410"/>
      <c r="J857" s="364"/>
      <c r="K857" s="364"/>
      <c r="L857" s="364"/>
      <c r="M857" s="364"/>
      <c r="N857" s="387"/>
      <c r="O857" s="314">
        <f t="shared" si="44"/>
        <v>0</v>
      </c>
      <c r="P857" s="70">
        <f t="shared" si="45"/>
        <v>0</v>
      </c>
      <c r="Q857" s="92" t="str">
        <f t="shared" si="43"/>
        <v/>
      </c>
    </row>
    <row r="858" spans="1:17" ht="13.5" thickBot="1" x14ac:dyDescent="0.25">
      <c r="A858" s="518" t="str">
        <f>IF(B858="","",COUNT('Diário 3º PA'!$A$4:$A$4242)+ROW()-3)</f>
        <v/>
      </c>
      <c r="B858" s="510"/>
      <c r="C858" s="359"/>
      <c r="D858" s="362"/>
      <c r="E858" s="362"/>
      <c r="F858" s="372"/>
      <c r="G858" s="362"/>
      <c r="H858" s="362"/>
      <c r="I858" s="410"/>
      <c r="J858" s="364"/>
      <c r="K858" s="364"/>
      <c r="L858" s="364"/>
      <c r="M858" s="364"/>
      <c r="N858" s="387"/>
      <c r="O858" s="314">
        <f t="shared" si="44"/>
        <v>0</v>
      </c>
      <c r="P858" s="70">
        <f t="shared" si="45"/>
        <v>0</v>
      </c>
      <c r="Q858" s="92" t="str">
        <f t="shared" si="43"/>
        <v/>
      </c>
    </row>
    <row r="859" spans="1:17" x14ac:dyDescent="0.2">
      <c r="A859" s="518" t="str">
        <f>IF(B859="","",COUNT('Diário 3º PA'!$A$4:$A$4242)+ROW()-3)</f>
        <v/>
      </c>
      <c r="B859" s="510"/>
      <c r="C859" s="359"/>
      <c r="D859" s="362"/>
      <c r="E859" s="362"/>
      <c r="F859" s="372"/>
      <c r="G859" s="362"/>
      <c r="H859" s="362"/>
      <c r="I859" s="410"/>
      <c r="J859" s="364"/>
      <c r="K859" s="364"/>
      <c r="L859" s="364"/>
      <c r="M859" s="364"/>
      <c r="N859" s="387"/>
      <c r="O859" s="315">
        <f t="shared" si="44"/>
        <v>0</v>
      </c>
      <c r="P859" s="70">
        <f t="shared" si="45"/>
        <v>0</v>
      </c>
      <c r="Q859" s="135" t="str">
        <f t="shared" si="43"/>
        <v/>
      </c>
    </row>
    <row r="860" spans="1:17" x14ac:dyDescent="0.2">
      <c r="A860" s="518" t="str">
        <f>IF(B860="","",COUNT('Diário 3º PA'!$A$4:$A$4242)+ROW()-3)</f>
        <v/>
      </c>
      <c r="B860" s="510"/>
      <c r="C860" s="359"/>
      <c r="D860" s="362"/>
      <c r="E860" s="362"/>
      <c r="F860" s="372"/>
      <c r="G860" s="362"/>
      <c r="H860" s="362"/>
      <c r="I860" s="410"/>
      <c r="J860" s="364"/>
      <c r="K860" s="364"/>
      <c r="L860" s="364"/>
      <c r="M860" s="364"/>
      <c r="N860" s="387"/>
      <c r="O860" s="314">
        <f t="shared" si="44"/>
        <v>0</v>
      </c>
      <c r="P860" s="70">
        <f t="shared" si="45"/>
        <v>0</v>
      </c>
      <c r="Q860" s="92" t="str">
        <f t="shared" si="43"/>
        <v/>
      </c>
    </row>
    <row r="861" spans="1:17" x14ac:dyDescent="0.2">
      <c r="A861" s="518" t="str">
        <f>IF(B861="","",COUNT('Diário 3º PA'!$A$4:$A$4242)+ROW()-3)</f>
        <v/>
      </c>
      <c r="B861" s="510"/>
      <c r="C861" s="359"/>
      <c r="D861" s="362"/>
      <c r="E861" s="362"/>
      <c r="F861" s="372"/>
      <c r="G861" s="362"/>
      <c r="H861" s="362"/>
      <c r="I861" s="410"/>
      <c r="J861" s="364"/>
      <c r="K861" s="364"/>
      <c r="L861" s="364"/>
      <c r="M861" s="364"/>
      <c r="N861" s="387"/>
      <c r="O861" s="314">
        <f t="shared" si="44"/>
        <v>0</v>
      </c>
      <c r="P861" s="70">
        <f t="shared" si="45"/>
        <v>0</v>
      </c>
      <c r="Q861" s="92" t="str">
        <f t="shared" si="43"/>
        <v/>
      </c>
    </row>
    <row r="862" spans="1:17" ht="13.5" thickBot="1" x14ac:dyDescent="0.25">
      <c r="A862" s="518" t="str">
        <f>IF(B862="","",COUNT('Diário 3º PA'!$A$4:$A$4242)+ROW()-3)</f>
        <v/>
      </c>
      <c r="B862" s="510"/>
      <c r="C862" s="359"/>
      <c r="D862" s="362"/>
      <c r="E862" s="362"/>
      <c r="F862" s="372"/>
      <c r="G862" s="362"/>
      <c r="H862" s="362"/>
      <c r="I862" s="410"/>
      <c r="J862" s="364"/>
      <c r="K862" s="364"/>
      <c r="L862" s="364"/>
      <c r="M862" s="364"/>
      <c r="N862" s="387"/>
      <c r="O862" s="314">
        <f t="shared" si="44"/>
        <v>0</v>
      </c>
      <c r="P862" s="70">
        <f t="shared" si="45"/>
        <v>0</v>
      </c>
      <c r="Q862" s="92" t="str">
        <f t="shared" si="43"/>
        <v/>
      </c>
    </row>
    <row r="863" spans="1:17" x14ac:dyDescent="0.2">
      <c r="A863" s="518" t="str">
        <f>IF(B863="","",COUNT('Diário 3º PA'!$A$4:$A$4242)+ROW()-3)</f>
        <v/>
      </c>
      <c r="B863" s="510"/>
      <c r="C863" s="359"/>
      <c r="D863" s="362"/>
      <c r="E863" s="362"/>
      <c r="F863" s="372"/>
      <c r="G863" s="362"/>
      <c r="H863" s="362"/>
      <c r="I863" s="410"/>
      <c r="J863" s="364"/>
      <c r="K863" s="364"/>
      <c r="L863" s="364"/>
      <c r="M863" s="364"/>
      <c r="N863" s="387"/>
      <c r="O863" s="315">
        <f t="shared" si="44"/>
        <v>0</v>
      </c>
      <c r="P863" s="70">
        <f t="shared" si="45"/>
        <v>0</v>
      </c>
      <c r="Q863" s="135" t="str">
        <f t="shared" si="43"/>
        <v/>
      </c>
    </row>
    <row r="864" spans="1:17" x14ac:dyDescent="0.2">
      <c r="A864" s="518" t="str">
        <f>IF(B864="","",COUNT('Diário 3º PA'!$A$4:$A$4242)+ROW()-3)</f>
        <v/>
      </c>
      <c r="B864" s="510"/>
      <c r="C864" s="359"/>
      <c r="D864" s="362"/>
      <c r="E864" s="362"/>
      <c r="F864" s="372"/>
      <c r="G864" s="362"/>
      <c r="H864" s="362"/>
      <c r="I864" s="410"/>
      <c r="J864" s="364"/>
      <c r="K864" s="364"/>
      <c r="L864" s="364"/>
      <c r="M864" s="364"/>
      <c r="N864" s="387"/>
      <c r="O864" s="314">
        <f t="shared" si="44"/>
        <v>0</v>
      </c>
      <c r="P864" s="70">
        <f t="shared" si="45"/>
        <v>0</v>
      </c>
      <c r="Q864" s="92" t="str">
        <f t="shared" si="43"/>
        <v/>
      </c>
    </row>
    <row r="865" spans="1:17" x14ac:dyDescent="0.2">
      <c r="A865" s="518" t="str">
        <f>IF(B865="","",COUNT('Diário 3º PA'!$A$4:$A$4242)+ROW()-3)</f>
        <v/>
      </c>
      <c r="B865" s="510"/>
      <c r="C865" s="359"/>
      <c r="D865" s="362"/>
      <c r="E865" s="362"/>
      <c r="F865" s="372"/>
      <c r="G865" s="362"/>
      <c r="H865" s="362"/>
      <c r="I865" s="410"/>
      <c r="J865" s="364"/>
      <c r="K865" s="364"/>
      <c r="L865" s="364"/>
      <c r="M865" s="364"/>
      <c r="N865" s="387"/>
      <c r="O865" s="314">
        <f t="shared" si="44"/>
        <v>0</v>
      </c>
      <c r="P865" s="70">
        <f t="shared" si="45"/>
        <v>0</v>
      </c>
      <c r="Q865" s="92" t="str">
        <f t="shared" si="43"/>
        <v/>
      </c>
    </row>
    <row r="866" spans="1:17" ht="13.5" thickBot="1" x14ac:dyDescent="0.25">
      <c r="A866" s="518" t="str">
        <f>IF(B866="","",COUNT('Diário 3º PA'!$A$4:$A$4242)+ROW()-3)</f>
        <v/>
      </c>
      <c r="B866" s="510"/>
      <c r="C866" s="359"/>
      <c r="D866" s="362"/>
      <c r="E866" s="362"/>
      <c r="F866" s="372"/>
      <c r="G866" s="362"/>
      <c r="H866" s="362"/>
      <c r="I866" s="410"/>
      <c r="J866" s="364"/>
      <c r="K866" s="364"/>
      <c r="L866" s="364"/>
      <c r="M866" s="364"/>
      <c r="N866" s="387"/>
      <c r="O866" s="314">
        <f t="shared" si="44"/>
        <v>0</v>
      </c>
      <c r="P866" s="70">
        <f t="shared" si="45"/>
        <v>0</v>
      </c>
      <c r="Q866" s="92" t="str">
        <f t="shared" si="43"/>
        <v/>
      </c>
    </row>
    <row r="867" spans="1:17" x14ac:dyDescent="0.2">
      <c r="A867" s="518" t="str">
        <f>IF(B867="","",COUNT('Diário 3º PA'!$A$4:$A$4242)+ROW()-3)</f>
        <v/>
      </c>
      <c r="B867" s="510"/>
      <c r="C867" s="359"/>
      <c r="D867" s="362"/>
      <c r="E867" s="362"/>
      <c r="F867" s="372"/>
      <c r="G867" s="362"/>
      <c r="H867" s="362"/>
      <c r="I867" s="410"/>
      <c r="J867" s="364"/>
      <c r="K867" s="364"/>
      <c r="L867" s="364"/>
      <c r="M867" s="364"/>
      <c r="N867" s="387"/>
      <c r="O867" s="315">
        <f t="shared" si="44"/>
        <v>0</v>
      </c>
      <c r="P867" s="70">
        <f t="shared" si="45"/>
        <v>0</v>
      </c>
      <c r="Q867" s="135" t="str">
        <f t="shared" si="43"/>
        <v/>
      </c>
    </row>
    <row r="868" spans="1:17" x14ac:dyDescent="0.2">
      <c r="A868" s="518" t="str">
        <f>IF(B868="","",COUNT('Diário 3º PA'!$A$4:$A$4242)+ROW()-3)</f>
        <v/>
      </c>
      <c r="B868" s="510"/>
      <c r="C868" s="359"/>
      <c r="D868" s="362"/>
      <c r="E868" s="362"/>
      <c r="F868" s="372"/>
      <c r="G868" s="362"/>
      <c r="H868" s="362"/>
      <c r="I868" s="410"/>
      <c r="J868" s="364"/>
      <c r="K868" s="364"/>
      <c r="L868" s="364"/>
      <c r="M868" s="364"/>
      <c r="N868" s="387"/>
      <c r="O868" s="314">
        <f t="shared" si="44"/>
        <v>0</v>
      </c>
      <c r="P868" s="70">
        <f t="shared" si="45"/>
        <v>0</v>
      </c>
      <c r="Q868" s="92" t="str">
        <f t="shared" si="43"/>
        <v/>
      </c>
    </row>
    <row r="869" spans="1:17" x14ac:dyDescent="0.2">
      <c r="A869" s="518" t="str">
        <f>IF(B869="","",COUNT('Diário 3º PA'!$A$4:$A$4242)+ROW()-3)</f>
        <v/>
      </c>
      <c r="B869" s="510"/>
      <c r="C869" s="359"/>
      <c r="D869" s="362"/>
      <c r="E869" s="362"/>
      <c r="F869" s="372"/>
      <c r="G869" s="362"/>
      <c r="H869" s="362"/>
      <c r="I869" s="410"/>
      <c r="J869" s="364"/>
      <c r="K869" s="364"/>
      <c r="L869" s="364"/>
      <c r="M869" s="364"/>
      <c r="N869" s="387"/>
      <c r="O869" s="314">
        <f t="shared" si="44"/>
        <v>0</v>
      </c>
      <c r="P869" s="70">
        <f t="shared" si="45"/>
        <v>0</v>
      </c>
      <c r="Q869" s="92" t="str">
        <f t="shared" si="43"/>
        <v/>
      </c>
    </row>
    <row r="870" spans="1:17" ht="13.5" thickBot="1" x14ac:dyDescent="0.25">
      <c r="A870" s="518" t="str">
        <f>IF(B870="","",COUNT('Diário 3º PA'!$A$4:$A$4242)+ROW()-3)</f>
        <v/>
      </c>
      <c r="B870" s="510"/>
      <c r="C870" s="359"/>
      <c r="D870" s="362"/>
      <c r="E870" s="362"/>
      <c r="F870" s="372"/>
      <c r="G870" s="362"/>
      <c r="H870" s="362"/>
      <c r="I870" s="410"/>
      <c r="J870" s="364"/>
      <c r="K870" s="364"/>
      <c r="L870" s="364"/>
      <c r="M870" s="364"/>
      <c r="N870" s="387"/>
      <c r="O870" s="314">
        <f t="shared" si="44"/>
        <v>0</v>
      </c>
      <c r="P870" s="70">
        <f t="shared" si="45"/>
        <v>0</v>
      </c>
      <c r="Q870" s="92" t="str">
        <f t="shared" si="43"/>
        <v/>
      </c>
    </row>
    <row r="871" spans="1:17" x14ac:dyDescent="0.2">
      <c r="A871" s="518" t="str">
        <f>IF(B871="","",COUNT('Diário 3º PA'!$A$4:$A$4242)+ROW()-3)</f>
        <v/>
      </c>
      <c r="B871" s="510"/>
      <c r="C871" s="359"/>
      <c r="D871" s="362"/>
      <c r="E871" s="362"/>
      <c r="F871" s="372"/>
      <c r="G871" s="362"/>
      <c r="H871" s="362"/>
      <c r="I871" s="410"/>
      <c r="J871" s="364"/>
      <c r="K871" s="364"/>
      <c r="L871" s="364"/>
      <c r="M871" s="364"/>
      <c r="N871" s="387"/>
      <c r="O871" s="315">
        <f t="shared" si="44"/>
        <v>0</v>
      </c>
      <c r="P871" s="70">
        <f t="shared" si="45"/>
        <v>0</v>
      </c>
      <c r="Q871" s="135" t="str">
        <f t="shared" si="43"/>
        <v/>
      </c>
    </row>
    <row r="872" spans="1:17" x14ac:dyDescent="0.2">
      <c r="A872" s="518" t="str">
        <f>IF(B872="","",COUNT('Diário 3º PA'!$A$4:$A$4242)+ROW()-3)</f>
        <v/>
      </c>
      <c r="B872" s="510"/>
      <c r="C872" s="359"/>
      <c r="D872" s="362"/>
      <c r="E872" s="362"/>
      <c r="F872" s="372"/>
      <c r="G872" s="362"/>
      <c r="H872" s="362"/>
      <c r="I872" s="410"/>
      <c r="J872" s="364"/>
      <c r="K872" s="364"/>
      <c r="L872" s="364"/>
      <c r="M872" s="364"/>
      <c r="N872" s="387"/>
      <c r="O872" s="314">
        <f t="shared" si="44"/>
        <v>0</v>
      </c>
      <c r="P872" s="70">
        <f t="shared" si="45"/>
        <v>0</v>
      </c>
      <c r="Q872" s="92" t="str">
        <f t="shared" si="43"/>
        <v/>
      </c>
    </row>
    <row r="873" spans="1:17" x14ac:dyDescent="0.2">
      <c r="A873" s="518" t="str">
        <f>IF(B873="","",COUNT('Diário 3º PA'!$A$4:$A$4242)+ROW()-3)</f>
        <v/>
      </c>
      <c r="B873" s="510"/>
      <c r="C873" s="359"/>
      <c r="D873" s="362"/>
      <c r="E873" s="362"/>
      <c r="F873" s="372"/>
      <c r="G873" s="362"/>
      <c r="H873" s="362"/>
      <c r="I873" s="410"/>
      <c r="J873" s="364"/>
      <c r="K873" s="364"/>
      <c r="L873" s="364"/>
      <c r="M873" s="364"/>
      <c r="N873" s="387"/>
      <c r="O873" s="314">
        <f t="shared" si="44"/>
        <v>0</v>
      </c>
      <c r="P873" s="70">
        <f t="shared" si="45"/>
        <v>0</v>
      </c>
      <c r="Q873" s="92" t="str">
        <f t="shared" si="43"/>
        <v/>
      </c>
    </row>
    <row r="874" spans="1:17" ht="13.5" thickBot="1" x14ac:dyDescent="0.25">
      <c r="A874" s="518" t="str">
        <f>IF(B874="","",COUNT('Diário 3º PA'!$A$4:$A$4242)+ROW()-3)</f>
        <v/>
      </c>
      <c r="B874" s="510"/>
      <c r="C874" s="359"/>
      <c r="D874" s="362"/>
      <c r="E874" s="362"/>
      <c r="F874" s="372"/>
      <c r="G874" s="362"/>
      <c r="H874" s="362"/>
      <c r="I874" s="410"/>
      <c r="J874" s="364"/>
      <c r="K874" s="364"/>
      <c r="L874" s="364"/>
      <c r="M874" s="364"/>
      <c r="N874" s="387"/>
      <c r="O874" s="314">
        <f t="shared" si="44"/>
        <v>0</v>
      </c>
      <c r="P874" s="70">
        <f t="shared" si="45"/>
        <v>0</v>
      </c>
      <c r="Q874" s="92" t="str">
        <f t="shared" si="43"/>
        <v/>
      </c>
    </row>
    <row r="875" spans="1:17" x14ac:dyDescent="0.2">
      <c r="A875" s="518" t="str">
        <f>IF(B875="","",COUNT('Diário 3º PA'!$A$4:$A$4242)+ROW()-3)</f>
        <v/>
      </c>
      <c r="B875" s="510"/>
      <c r="C875" s="359"/>
      <c r="D875" s="362"/>
      <c r="E875" s="362"/>
      <c r="F875" s="384"/>
      <c r="G875" s="362"/>
      <c r="H875" s="362"/>
      <c r="I875" s="410"/>
      <c r="J875" s="364"/>
      <c r="K875" s="364"/>
      <c r="L875" s="364"/>
      <c r="M875" s="364"/>
      <c r="N875" s="387"/>
      <c r="O875" s="315">
        <f t="shared" si="44"/>
        <v>0</v>
      </c>
      <c r="P875" s="70">
        <f t="shared" si="45"/>
        <v>0</v>
      </c>
      <c r="Q875" s="135" t="str">
        <f t="shared" si="43"/>
        <v/>
      </c>
    </row>
    <row r="876" spans="1:17" x14ac:dyDescent="0.2">
      <c r="A876" s="518" t="str">
        <f>IF(B876="","",COUNT('Diário 3º PA'!$A$4:$A$4242)+ROW()-3)</f>
        <v/>
      </c>
      <c r="B876" s="510"/>
      <c r="C876" s="359"/>
      <c r="D876" s="362"/>
      <c r="E876" s="362"/>
      <c r="F876" s="372"/>
      <c r="G876" s="362"/>
      <c r="H876" s="362"/>
      <c r="I876" s="410"/>
      <c r="J876" s="364"/>
      <c r="K876" s="364"/>
      <c r="L876" s="364"/>
      <c r="M876" s="364"/>
      <c r="N876" s="387"/>
      <c r="O876" s="314">
        <f t="shared" si="44"/>
        <v>0</v>
      </c>
      <c r="P876" s="70">
        <f t="shared" si="45"/>
        <v>0</v>
      </c>
      <c r="Q876" s="92" t="str">
        <f t="shared" si="43"/>
        <v/>
      </c>
    </row>
    <row r="877" spans="1:17" x14ac:dyDescent="0.2">
      <c r="A877" s="518" t="str">
        <f>IF(B877="","",COUNT('Diário 3º PA'!$A$4:$A$4242)+ROW()-3)</f>
        <v/>
      </c>
      <c r="B877" s="510"/>
      <c r="C877" s="359"/>
      <c r="D877" s="362"/>
      <c r="E877" s="362"/>
      <c r="F877" s="372"/>
      <c r="G877" s="362"/>
      <c r="H877" s="362"/>
      <c r="I877" s="410"/>
      <c r="J877" s="364"/>
      <c r="K877" s="364"/>
      <c r="L877" s="364"/>
      <c r="M877" s="364"/>
      <c r="N877" s="387"/>
      <c r="O877" s="314">
        <f t="shared" si="44"/>
        <v>0</v>
      </c>
      <c r="P877" s="70">
        <f t="shared" si="45"/>
        <v>0</v>
      </c>
      <c r="Q877" s="92" t="str">
        <f t="shared" si="43"/>
        <v/>
      </c>
    </row>
    <row r="878" spans="1:17" ht="13.5" thickBot="1" x14ac:dyDescent="0.25">
      <c r="A878" s="518" t="str">
        <f>IF(B878="","",COUNT('Diário 3º PA'!$A$4:$A$4242)+ROW()-3)</f>
        <v/>
      </c>
      <c r="B878" s="510"/>
      <c r="C878" s="359"/>
      <c r="D878" s="362"/>
      <c r="E878" s="362"/>
      <c r="F878" s="372"/>
      <c r="G878" s="362"/>
      <c r="H878" s="362"/>
      <c r="I878" s="410"/>
      <c r="J878" s="364"/>
      <c r="K878" s="364"/>
      <c r="L878" s="364"/>
      <c r="M878" s="364"/>
      <c r="N878" s="387"/>
      <c r="O878" s="314">
        <f t="shared" si="44"/>
        <v>0</v>
      </c>
      <c r="P878" s="70">
        <f t="shared" si="45"/>
        <v>0</v>
      </c>
      <c r="Q878" s="92" t="str">
        <f t="shared" si="43"/>
        <v/>
      </c>
    </row>
    <row r="879" spans="1:17" x14ac:dyDescent="0.2">
      <c r="A879" s="518" t="str">
        <f>IF(B879="","",COUNT('Diário 3º PA'!$A$4:$A$4242)+ROW()-3)</f>
        <v/>
      </c>
      <c r="B879" s="510"/>
      <c r="C879" s="359"/>
      <c r="D879" s="362"/>
      <c r="E879" s="362"/>
      <c r="F879" s="372"/>
      <c r="G879" s="362"/>
      <c r="H879" s="362"/>
      <c r="I879" s="410"/>
      <c r="J879" s="364"/>
      <c r="K879" s="364"/>
      <c r="L879" s="364"/>
      <c r="M879" s="364"/>
      <c r="N879" s="387"/>
      <c r="O879" s="315">
        <f t="shared" si="44"/>
        <v>0</v>
      </c>
      <c r="P879" s="70">
        <f t="shared" si="45"/>
        <v>0</v>
      </c>
      <c r="Q879" s="135" t="str">
        <f t="shared" si="43"/>
        <v/>
      </c>
    </row>
    <row r="880" spans="1:17" x14ac:dyDescent="0.2">
      <c r="A880" s="518" t="str">
        <f>IF(B880="","",COUNT('Diário 3º PA'!$A$4:$A$4242)+ROW()-3)</f>
        <v/>
      </c>
      <c r="B880" s="510"/>
      <c r="C880" s="359"/>
      <c r="D880" s="362"/>
      <c r="E880" s="362"/>
      <c r="F880" s="372"/>
      <c r="G880" s="362"/>
      <c r="H880" s="362"/>
      <c r="I880" s="410"/>
      <c r="J880" s="364"/>
      <c r="K880" s="364"/>
      <c r="L880" s="364"/>
      <c r="M880" s="364"/>
      <c r="N880" s="387"/>
      <c r="O880" s="314">
        <f t="shared" si="44"/>
        <v>0</v>
      </c>
      <c r="P880" s="70">
        <f t="shared" si="45"/>
        <v>0</v>
      </c>
      <c r="Q880" s="92" t="str">
        <f t="shared" si="43"/>
        <v/>
      </c>
    </row>
    <row r="881" spans="1:17" x14ac:dyDescent="0.2">
      <c r="A881" s="518" t="str">
        <f>IF(B881="","",COUNT('Diário 3º PA'!$A$4:$A$4242)+ROW()-3)</f>
        <v/>
      </c>
      <c r="B881" s="510"/>
      <c r="C881" s="359"/>
      <c r="D881" s="362"/>
      <c r="E881" s="362"/>
      <c r="F881" s="372"/>
      <c r="G881" s="362"/>
      <c r="H881" s="362"/>
      <c r="I881" s="410"/>
      <c r="J881" s="364"/>
      <c r="K881" s="364"/>
      <c r="L881" s="364"/>
      <c r="M881" s="364"/>
      <c r="N881" s="387"/>
      <c r="O881" s="314">
        <f t="shared" si="44"/>
        <v>0</v>
      </c>
      <c r="P881" s="70">
        <f t="shared" si="45"/>
        <v>0</v>
      </c>
      <c r="Q881" s="92" t="str">
        <f t="shared" si="43"/>
        <v/>
      </c>
    </row>
    <row r="882" spans="1:17" ht="13.5" thickBot="1" x14ac:dyDescent="0.25">
      <c r="A882" s="518" t="str">
        <f>IF(B882="","",COUNT('Diário 3º PA'!$A$4:$A$4242)+ROW()-3)</f>
        <v/>
      </c>
      <c r="B882" s="510"/>
      <c r="C882" s="359"/>
      <c r="D882" s="362"/>
      <c r="E882" s="362"/>
      <c r="F882" s="372"/>
      <c r="G882" s="362"/>
      <c r="H882" s="362"/>
      <c r="I882" s="410"/>
      <c r="J882" s="364"/>
      <c r="K882" s="364"/>
      <c r="L882" s="364"/>
      <c r="M882" s="364"/>
      <c r="N882" s="387"/>
      <c r="O882" s="314">
        <f t="shared" si="44"/>
        <v>0</v>
      </c>
      <c r="P882" s="70">
        <f t="shared" si="45"/>
        <v>0</v>
      </c>
      <c r="Q882" s="92" t="str">
        <f t="shared" si="43"/>
        <v/>
      </c>
    </row>
    <row r="883" spans="1:17" x14ac:dyDescent="0.2">
      <c r="A883" s="518" t="str">
        <f>IF(B883="","",COUNT('Diário 3º PA'!$A$4:$A$4242)+ROW()-3)</f>
        <v/>
      </c>
      <c r="B883" s="510"/>
      <c r="C883" s="359"/>
      <c r="D883" s="362"/>
      <c r="E883" s="362"/>
      <c r="F883" s="372"/>
      <c r="G883" s="362"/>
      <c r="H883" s="362"/>
      <c r="I883" s="410"/>
      <c r="J883" s="364"/>
      <c r="K883" s="364"/>
      <c r="L883" s="381"/>
      <c r="M883" s="386"/>
      <c r="N883" s="387"/>
      <c r="O883" s="315">
        <f t="shared" si="44"/>
        <v>0</v>
      </c>
      <c r="P883" s="70">
        <f t="shared" si="45"/>
        <v>0</v>
      </c>
      <c r="Q883" s="135" t="str">
        <f t="shared" si="43"/>
        <v/>
      </c>
    </row>
    <row r="884" spans="1:17" x14ac:dyDescent="0.2">
      <c r="A884" s="518" t="str">
        <f>IF(B884="","",COUNT('Diário 3º PA'!$A$4:$A$4242)+ROW()-3)</f>
        <v/>
      </c>
      <c r="B884" s="510"/>
      <c r="C884" s="359"/>
      <c r="D884" s="362"/>
      <c r="E884" s="362"/>
      <c r="F884" s="372"/>
      <c r="G884" s="362"/>
      <c r="H884" s="362"/>
      <c r="I884" s="410"/>
      <c r="J884" s="364"/>
      <c r="K884" s="364"/>
      <c r="L884" s="364"/>
      <c r="M884" s="364"/>
      <c r="N884" s="387"/>
      <c r="O884" s="314">
        <f t="shared" si="44"/>
        <v>0</v>
      </c>
      <c r="P884" s="70">
        <f t="shared" si="45"/>
        <v>0</v>
      </c>
      <c r="Q884" s="92" t="str">
        <f t="shared" si="43"/>
        <v/>
      </c>
    </row>
    <row r="885" spans="1:17" x14ac:dyDescent="0.2">
      <c r="A885" s="518" t="str">
        <f>IF(B885="","",COUNT('Diário 3º PA'!$A$4:$A$4242)+ROW()-3)</f>
        <v/>
      </c>
      <c r="B885" s="510"/>
      <c r="C885" s="359"/>
      <c r="D885" s="362"/>
      <c r="E885" s="362"/>
      <c r="F885" s="372"/>
      <c r="G885" s="362"/>
      <c r="H885" s="362"/>
      <c r="I885" s="410"/>
      <c r="J885" s="364"/>
      <c r="K885" s="364"/>
      <c r="L885" s="364"/>
      <c r="M885" s="364"/>
      <c r="N885" s="387"/>
      <c r="O885" s="314">
        <f t="shared" si="44"/>
        <v>0</v>
      </c>
      <c r="P885" s="70">
        <f t="shared" si="45"/>
        <v>0</v>
      </c>
      <c r="Q885" s="92" t="str">
        <f t="shared" si="43"/>
        <v/>
      </c>
    </row>
    <row r="886" spans="1:17" ht="13.5" thickBot="1" x14ac:dyDescent="0.25">
      <c r="A886" s="518" t="str">
        <f>IF(B886="","",COUNT('Diário 3º PA'!$A$4:$A$4242)+ROW()-3)</f>
        <v/>
      </c>
      <c r="B886" s="510"/>
      <c r="C886" s="359"/>
      <c r="D886" s="362"/>
      <c r="E886" s="362"/>
      <c r="F886" s="372"/>
      <c r="G886" s="362"/>
      <c r="H886" s="362"/>
      <c r="I886" s="410"/>
      <c r="J886" s="364"/>
      <c r="K886" s="364"/>
      <c r="L886" s="364"/>
      <c r="M886" s="364"/>
      <c r="N886" s="387"/>
      <c r="O886" s="314">
        <f t="shared" si="44"/>
        <v>0</v>
      </c>
      <c r="P886" s="70">
        <f t="shared" si="45"/>
        <v>0</v>
      </c>
      <c r="Q886" s="92" t="str">
        <f t="shared" si="43"/>
        <v/>
      </c>
    </row>
    <row r="887" spans="1:17" x14ac:dyDescent="0.2">
      <c r="A887" s="518" t="str">
        <f>IF(B887="","",COUNT('Diário 3º PA'!$A$4:$A$4242)+ROW()-3)</f>
        <v/>
      </c>
      <c r="B887" s="510"/>
      <c r="C887" s="359"/>
      <c r="D887" s="362"/>
      <c r="E887" s="362"/>
      <c r="F887" s="372"/>
      <c r="G887" s="362"/>
      <c r="H887" s="362"/>
      <c r="I887" s="410"/>
      <c r="J887" s="364"/>
      <c r="K887" s="364"/>
      <c r="L887" s="364"/>
      <c r="M887" s="364"/>
      <c r="N887" s="387"/>
      <c r="O887" s="315">
        <f t="shared" si="44"/>
        <v>0</v>
      </c>
      <c r="P887" s="70">
        <f t="shared" si="45"/>
        <v>0</v>
      </c>
      <c r="Q887" s="135" t="str">
        <f t="shared" si="43"/>
        <v/>
      </c>
    </row>
    <row r="888" spans="1:17" x14ac:dyDescent="0.2">
      <c r="A888" s="518" t="str">
        <f>IF(B888="","",COUNT('Diário 3º PA'!$A$4:$A$4242)+ROW()-3)</f>
        <v/>
      </c>
      <c r="B888" s="510"/>
      <c r="C888" s="359"/>
      <c r="D888" s="362"/>
      <c r="E888" s="362"/>
      <c r="F888" s="372"/>
      <c r="G888" s="360"/>
      <c r="H888" s="362"/>
      <c r="I888" s="410"/>
      <c r="J888" s="364"/>
      <c r="K888" s="364"/>
      <c r="L888" s="364"/>
      <c r="M888" s="364"/>
      <c r="N888" s="387"/>
      <c r="O888" s="314">
        <f t="shared" si="44"/>
        <v>0</v>
      </c>
      <c r="P888" s="70">
        <f t="shared" si="45"/>
        <v>0</v>
      </c>
      <c r="Q888" s="92" t="str">
        <f t="shared" si="43"/>
        <v/>
      </c>
    </row>
    <row r="889" spans="1:17" x14ac:dyDescent="0.2">
      <c r="A889" s="518" t="str">
        <f>IF(B889="","",COUNT('Diário 3º PA'!$A$4:$A$4242)+ROW()-3)</f>
        <v/>
      </c>
      <c r="B889" s="510"/>
      <c r="C889" s="359"/>
      <c r="D889" s="362"/>
      <c r="E889" s="362"/>
      <c r="F889" s="372"/>
      <c r="G889" s="362"/>
      <c r="H889" s="362"/>
      <c r="I889" s="410"/>
      <c r="J889" s="364"/>
      <c r="K889" s="364"/>
      <c r="L889" s="364"/>
      <c r="M889" s="364"/>
      <c r="N889" s="387"/>
      <c r="O889" s="314">
        <f t="shared" si="44"/>
        <v>0</v>
      </c>
      <c r="P889" s="70">
        <f t="shared" si="45"/>
        <v>0</v>
      </c>
      <c r="Q889" s="92" t="str">
        <f t="shared" si="43"/>
        <v/>
      </c>
    </row>
    <row r="890" spans="1:17" ht="13.5" thickBot="1" x14ac:dyDescent="0.25">
      <c r="A890" s="518" t="str">
        <f>IF(B890="","",COUNT('Diário 3º PA'!$A$4:$A$4242)+ROW()-3)</f>
        <v/>
      </c>
      <c r="B890" s="510"/>
      <c r="C890" s="359"/>
      <c r="D890" s="362"/>
      <c r="E890" s="362"/>
      <c r="F890" s="372"/>
      <c r="G890" s="362"/>
      <c r="H890" s="362"/>
      <c r="I890" s="410"/>
      <c r="J890" s="364"/>
      <c r="K890" s="364"/>
      <c r="L890" s="364"/>
      <c r="M890" s="364"/>
      <c r="N890" s="387"/>
      <c r="O890" s="314">
        <f t="shared" si="44"/>
        <v>0</v>
      </c>
      <c r="P890" s="70">
        <f t="shared" si="45"/>
        <v>0</v>
      </c>
      <c r="Q890" s="92" t="str">
        <f t="shared" si="43"/>
        <v/>
      </c>
    </row>
    <row r="891" spans="1:17" x14ac:dyDescent="0.2">
      <c r="A891" s="518" t="str">
        <f>IF(B891="","",COUNT('Diário 3º PA'!$A$4:$A$4242)+ROW()-3)</f>
        <v/>
      </c>
      <c r="B891" s="510"/>
      <c r="C891" s="359"/>
      <c r="D891" s="362"/>
      <c r="E891" s="362"/>
      <c r="F891" s="372"/>
      <c r="G891" s="362"/>
      <c r="H891" s="362"/>
      <c r="I891" s="410"/>
      <c r="J891" s="364"/>
      <c r="K891" s="364"/>
      <c r="L891" s="364"/>
      <c r="M891" s="364"/>
      <c r="N891" s="387"/>
      <c r="O891" s="315">
        <f t="shared" si="44"/>
        <v>0</v>
      </c>
      <c r="P891" s="70">
        <f t="shared" si="45"/>
        <v>0</v>
      </c>
      <c r="Q891" s="135" t="str">
        <f t="shared" si="43"/>
        <v/>
      </c>
    </row>
    <row r="892" spans="1:17" x14ac:dyDescent="0.2">
      <c r="A892" s="518" t="str">
        <f>IF(B892="","",COUNT('Diário 3º PA'!$A$4:$A$4242)+ROW()-3)</f>
        <v/>
      </c>
      <c r="B892" s="510"/>
      <c r="C892" s="359"/>
      <c r="D892" s="362"/>
      <c r="E892" s="362"/>
      <c r="F892" s="372"/>
      <c r="G892" s="362"/>
      <c r="H892" s="362"/>
      <c r="I892" s="410"/>
      <c r="J892" s="364"/>
      <c r="K892" s="364"/>
      <c r="L892" s="364"/>
      <c r="M892" s="363"/>
      <c r="N892" s="387"/>
      <c r="O892" s="314">
        <f t="shared" si="44"/>
        <v>0</v>
      </c>
      <c r="P892" s="70">
        <f t="shared" si="45"/>
        <v>0</v>
      </c>
      <c r="Q892" s="92" t="str">
        <f t="shared" si="43"/>
        <v/>
      </c>
    </row>
    <row r="893" spans="1:17" x14ac:dyDescent="0.2">
      <c r="A893" s="518" t="str">
        <f>IF(B893="","",COUNT('Diário 3º PA'!$A$4:$A$4242)+ROW()-3)</f>
        <v/>
      </c>
      <c r="B893" s="510"/>
      <c r="C893" s="359"/>
      <c r="D893" s="362"/>
      <c r="E893" s="362"/>
      <c r="F893" s="372"/>
      <c r="G893" s="362"/>
      <c r="H893" s="362"/>
      <c r="I893" s="410"/>
      <c r="J893" s="364"/>
      <c r="K893" s="364"/>
      <c r="L893" s="364"/>
      <c r="M893" s="364"/>
      <c r="N893" s="387"/>
      <c r="O893" s="314">
        <f t="shared" si="44"/>
        <v>0</v>
      </c>
      <c r="P893" s="70">
        <f t="shared" si="45"/>
        <v>0</v>
      </c>
      <c r="Q893" s="92" t="str">
        <f t="shared" si="43"/>
        <v/>
      </c>
    </row>
    <row r="894" spans="1:17" ht="13.5" thickBot="1" x14ac:dyDescent="0.25">
      <c r="A894" s="518" t="str">
        <f>IF(B894="","",COUNT('Diário 3º PA'!$A$4:$A$4242)+ROW()-3)</f>
        <v/>
      </c>
      <c r="B894" s="510"/>
      <c r="C894" s="359"/>
      <c r="D894" s="362"/>
      <c r="E894" s="362"/>
      <c r="F894" s="372"/>
      <c r="G894" s="362"/>
      <c r="H894" s="362"/>
      <c r="I894" s="410"/>
      <c r="J894" s="364"/>
      <c r="K894" s="364"/>
      <c r="L894" s="364"/>
      <c r="M894" s="364"/>
      <c r="N894" s="387"/>
      <c r="O894" s="314">
        <f t="shared" si="44"/>
        <v>0</v>
      </c>
      <c r="P894" s="70">
        <f t="shared" si="45"/>
        <v>0</v>
      </c>
      <c r="Q894" s="92" t="str">
        <f t="shared" si="43"/>
        <v/>
      </c>
    </row>
    <row r="895" spans="1:17" x14ac:dyDescent="0.2">
      <c r="A895" s="518" t="str">
        <f>IF(B895="","",COUNT('Diário 3º PA'!$A$4:$A$4242)+ROW()-3)</f>
        <v/>
      </c>
      <c r="B895" s="510"/>
      <c r="C895" s="359"/>
      <c r="D895" s="362"/>
      <c r="E895" s="362"/>
      <c r="F895" s="372"/>
      <c r="G895" s="362"/>
      <c r="H895" s="362"/>
      <c r="I895" s="410"/>
      <c r="J895" s="364"/>
      <c r="K895" s="364"/>
      <c r="L895" s="364"/>
      <c r="M895" s="364"/>
      <c r="N895" s="387"/>
      <c r="O895" s="315">
        <f t="shared" si="44"/>
        <v>0</v>
      </c>
      <c r="P895" s="70">
        <f t="shared" si="45"/>
        <v>0</v>
      </c>
      <c r="Q895" s="135" t="str">
        <f t="shared" si="43"/>
        <v/>
      </c>
    </row>
    <row r="896" spans="1:17" x14ac:dyDescent="0.2">
      <c r="A896" s="518" t="str">
        <f>IF(B896="","",COUNT('Diário 3º PA'!$A$4:$A$4242)+ROW()-3)</f>
        <v/>
      </c>
      <c r="B896" s="510"/>
      <c r="C896" s="359"/>
      <c r="D896" s="362"/>
      <c r="E896" s="362"/>
      <c r="F896" s="372"/>
      <c r="G896" s="362"/>
      <c r="H896" s="362"/>
      <c r="I896" s="410"/>
      <c r="J896" s="364"/>
      <c r="K896" s="364"/>
      <c r="L896" s="364"/>
      <c r="M896" s="364"/>
      <c r="N896" s="387"/>
      <c r="O896" s="314">
        <f t="shared" si="44"/>
        <v>0</v>
      </c>
      <c r="P896" s="70">
        <f t="shared" si="45"/>
        <v>0</v>
      </c>
      <c r="Q896" s="92" t="str">
        <f t="shared" si="43"/>
        <v/>
      </c>
    </row>
    <row r="897" spans="1:17" x14ac:dyDescent="0.2">
      <c r="A897" s="518" t="str">
        <f>IF(B897="","",COUNT('Diário 3º PA'!$A$4:$A$4242)+ROW()-3)</f>
        <v/>
      </c>
      <c r="B897" s="510"/>
      <c r="C897" s="359"/>
      <c r="D897" s="362"/>
      <c r="E897" s="362"/>
      <c r="F897" s="372"/>
      <c r="G897" s="362"/>
      <c r="H897" s="362"/>
      <c r="I897" s="410"/>
      <c r="J897" s="364"/>
      <c r="K897" s="364"/>
      <c r="L897" s="364"/>
      <c r="M897" s="364"/>
      <c r="N897" s="387"/>
      <c r="O897" s="314">
        <f t="shared" si="44"/>
        <v>0</v>
      </c>
      <c r="P897" s="70">
        <f t="shared" si="45"/>
        <v>0</v>
      </c>
      <c r="Q897" s="92" t="str">
        <f t="shared" si="43"/>
        <v/>
      </c>
    </row>
    <row r="898" spans="1:17" ht="13.5" thickBot="1" x14ac:dyDescent="0.25">
      <c r="A898" s="518" t="str">
        <f>IF(B898="","",COUNT('Diário 3º PA'!$A$4:$A$4242)+ROW()-3)</f>
        <v/>
      </c>
      <c r="B898" s="515"/>
      <c r="C898" s="406"/>
      <c r="D898" s="379"/>
      <c r="E898" s="379"/>
      <c r="F898" s="384"/>
      <c r="G898" s="377"/>
      <c r="H898" s="379"/>
      <c r="I898" s="505"/>
      <c r="J898" s="380"/>
      <c r="K898" s="363"/>
      <c r="L898" s="364"/>
      <c r="M898" s="364"/>
      <c r="N898" s="387"/>
      <c r="O898" s="314">
        <f t="shared" si="44"/>
        <v>0</v>
      </c>
      <c r="P898" s="70">
        <f t="shared" si="45"/>
        <v>0</v>
      </c>
      <c r="Q898" s="92" t="str">
        <f t="shared" si="43"/>
        <v/>
      </c>
    </row>
    <row r="899" spans="1:17" x14ac:dyDescent="0.2">
      <c r="A899" s="518" t="str">
        <f>IF(B899="","",COUNT('Diário 3º PA'!$A$4:$A$4242)+ROW()-3)</f>
        <v/>
      </c>
      <c r="B899" s="510"/>
      <c r="C899" s="359"/>
      <c r="D899" s="362"/>
      <c r="E899" s="362"/>
      <c r="F899" s="372"/>
      <c r="G899" s="362"/>
      <c r="H899" s="362"/>
      <c r="I899" s="410"/>
      <c r="J899" s="364"/>
      <c r="K899" s="364"/>
      <c r="L899" s="364"/>
      <c r="M899" s="364"/>
      <c r="N899" s="387"/>
      <c r="O899" s="315">
        <f t="shared" si="44"/>
        <v>0</v>
      </c>
      <c r="P899" s="70">
        <f t="shared" si="45"/>
        <v>0</v>
      </c>
      <c r="Q899" s="135" t="str">
        <f t="shared" si="43"/>
        <v/>
      </c>
    </row>
    <row r="900" spans="1:17" s="340" customFormat="1" x14ac:dyDescent="0.2">
      <c r="A900" s="518" t="str">
        <f>IF(B900="","",COUNT('Diário 3º PA'!$A$4:$A$4242)+ROW()-3)</f>
        <v/>
      </c>
      <c r="B900" s="510"/>
      <c r="C900" s="359"/>
      <c r="D900" s="362"/>
      <c r="E900" s="362"/>
      <c r="F900" s="372"/>
      <c r="G900" s="360"/>
      <c r="H900" s="362"/>
      <c r="I900" s="410"/>
      <c r="J900" s="364"/>
      <c r="K900" s="364"/>
      <c r="L900" s="364"/>
      <c r="M900" s="364"/>
      <c r="N900" s="387"/>
      <c r="O900" s="314">
        <f t="shared" si="44"/>
        <v>0</v>
      </c>
      <c r="P900" s="70">
        <f t="shared" si="45"/>
        <v>0</v>
      </c>
      <c r="Q900" s="339" t="str">
        <f t="shared" si="43"/>
        <v/>
      </c>
    </row>
    <row r="901" spans="1:17" x14ac:dyDescent="0.2">
      <c r="A901" s="518" t="str">
        <f>IF(B901="","",COUNT('Diário 3º PA'!$A$4:$A$4242)+ROW()-3)</f>
        <v/>
      </c>
      <c r="B901" s="510"/>
      <c r="C901" s="359"/>
      <c r="D901" s="362"/>
      <c r="E901" s="362"/>
      <c r="F901" s="372"/>
      <c r="G901" s="362"/>
      <c r="H901" s="362"/>
      <c r="I901" s="410"/>
      <c r="J901" s="364"/>
      <c r="K901" s="364"/>
      <c r="L901" s="364"/>
      <c r="M901" s="364"/>
      <c r="N901" s="387"/>
      <c r="O901" s="314">
        <f t="shared" si="44"/>
        <v>0</v>
      </c>
      <c r="P901" s="70">
        <f t="shared" si="45"/>
        <v>0</v>
      </c>
      <c r="Q901" s="92" t="str">
        <f t="shared" si="43"/>
        <v/>
      </c>
    </row>
    <row r="902" spans="1:17" ht="13.5" thickBot="1" x14ac:dyDescent="0.25">
      <c r="A902" s="518" t="str">
        <f>IF(B902="","",COUNT('Diário 3º PA'!$A$4:$A$4242)+ROW()-3)</f>
        <v/>
      </c>
      <c r="B902" s="510"/>
      <c r="C902" s="359"/>
      <c r="D902" s="362"/>
      <c r="E902" s="362"/>
      <c r="F902" s="372"/>
      <c r="G902" s="362"/>
      <c r="H902" s="362"/>
      <c r="I902" s="410"/>
      <c r="J902" s="364"/>
      <c r="K902" s="364"/>
      <c r="L902" s="364"/>
      <c r="M902" s="364"/>
      <c r="N902" s="387"/>
      <c r="O902" s="314">
        <f t="shared" si="44"/>
        <v>0</v>
      </c>
      <c r="P902" s="70">
        <f t="shared" si="45"/>
        <v>0</v>
      </c>
      <c r="Q902" s="92" t="str">
        <f t="shared" si="43"/>
        <v/>
      </c>
    </row>
    <row r="903" spans="1:17" x14ac:dyDescent="0.2">
      <c r="A903" s="518" t="str">
        <f>IF(B903="","",COUNT('Diário 3º PA'!$A$4:$A$4242)+ROW()-3)</f>
        <v/>
      </c>
      <c r="B903" s="510"/>
      <c r="C903" s="359"/>
      <c r="D903" s="362"/>
      <c r="E903" s="362"/>
      <c r="F903" s="372"/>
      <c r="G903" s="362"/>
      <c r="H903" s="362"/>
      <c r="I903" s="410"/>
      <c r="J903" s="364"/>
      <c r="K903" s="364"/>
      <c r="L903" s="364"/>
      <c r="M903" s="364"/>
      <c r="N903" s="387"/>
      <c r="O903" s="315">
        <f t="shared" si="44"/>
        <v>0</v>
      </c>
      <c r="P903" s="70">
        <f t="shared" si="45"/>
        <v>0</v>
      </c>
      <c r="Q903" s="135" t="str">
        <f t="shared" si="43"/>
        <v/>
      </c>
    </row>
    <row r="904" spans="1:17" x14ac:dyDescent="0.2">
      <c r="A904" s="518" t="str">
        <f>IF(B904="","",COUNT('Diário 3º PA'!$A$4:$A$4242)+ROW()-3)</f>
        <v/>
      </c>
      <c r="B904" s="510"/>
      <c r="C904" s="359"/>
      <c r="D904" s="362"/>
      <c r="E904" s="362"/>
      <c r="F904" s="372"/>
      <c r="G904" s="362"/>
      <c r="H904" s="362"/>
      <c r="I904" s="410"/>
      <c r="J904" s="364"/>
      <c r="K904" s="364"/>
      <c r="L904" s="364"/>
      <c r="M904" s="364"/>
      <c r="N904" s="387"/>
      <c r="O904" s="314">
        <f t="shared" si="44"/>
        <v>0</v>
      </c>
      <c r="P904" s="70">
        <f t="shared" si="45"/>
        <v>0</v>
      </c>
      <c r="Q904" s="92" t="str">
        <f t="shared" si="43"/>
        <v/>
      </c>
    </row>
    <row r="905" spans="1:17" x14ac:dyDescent="0.2">
      <c r="A905" s="518" t="str">
        <f>IF(B905="","",COUNT('Diário 3º PA'!$A$4:$A$4242)+ROW()-3)</f>
        <v/>
      </c>
      <c r="B905" s="510"/>
      <c r="C905" s="359"/>
      <c r="D905" s="362"/>
      <c r="E905" s="362"/>
      <c r="F905" s="372"/>
      <c r="G905" s="362"/>
      <c r="H905" s="362"/>
      <c r="I905" s="410"/>
      <c r="J905" s="364"/>
      <c r="K905" s="364"/>
      <c r="L905" s="364"/>
      <c r="M905" s="364"/>
      <c r="N905" s="387"/>
      <c r="O905" s="314">
        <f t="shared" si="44"/>
        <v>0</v>
      </c>
      <c r="P905" s="70">
        <f t="shared" si="45"/>
        <v>0</v>
      </c>
      <c r="Q905" s="92" t="str">
        <f t="shared" si="43"/>
        <v/>
      </c>
    </row>
    <row r="906" spans="1:17" ht="13.5" thickBot="1" x14ac:dyDescent="0.25">
      <c r="A906" s="518" t="str">
        <f>IF(B906="","",COUNT('Diário 3º PA'!$A$4:$A$4242)+ROW()-3)</f>
        <v/>
      </c>
      <c r="B906" s="510"/>
      <c r="C906" s="359"/>
      <c r="D906" s="362"/>
      <c r="E906" s="362"/>
      <c r="F906" s="372"/>
      <c r="G906" s="360"/>
      <c r="H906" s="362"/>
      <c r="I906" s="410"/>
      <c r="J906" s="364"/>
      <c r="K906" s="364"/>
      <c r="L906" s="364"/>
      <c r="M906" s="364"/>
      <c r="N906" s="387"/>
      <c r="O906" s="314">
        <f t="shared" si="44"/>
        <v>0</v>
      </c>
      <c r="P906" s="70">
        <f t="shared" si="45"/>
        <v>0</v>
      </c>
      <c r="Q906" s="92" t="str">
        <f t="shared" si="43"/>
        <v/>
      </c>
    </row>
    <row r="907" spans="1:17" x14ac:dyDescent="0.2">
      <c r="A907" s="518" t="str">
        <f>IF(B907="","",COUNT('Diário 3º PA'!$A$4:$A$4242)+ROW()-3)</f>
        <v/>
      </c>
      <c r="B907" s="510"/>
      <c r="C907" s="359"/>
      <c r="D907" s="362"/>
      <c r="E907" s="362"/>
      <c r="F907" s="372"/>
      <c r="G907" s="362"/>
      <c r="H907" s="362"/>
      <c r="I907" s="410"/>
      <c r="J907" s="364"/>
      <c r="K907" s="364"/>
      <c r="L907" s="364"/>
      <c r="M907" s="364"/>
      <c r="N907" s="387"/>
      <c r="O907" s="315">
        <f t="shared" si="44"/>
        <v>0</v>
      </c>
      <c r="P907" s="70">
        <f t="shared" si="45"/>
        <v>0</v>
      </c>
      <c r="Q907" s="135" t="str">
        <f t="shared" si="43"/>
        <v/>
      </c>
    </row>
    <row r="908" spans="1:17" x14ac:dyDescent="0.2">
      <c r="A908" s="518" t="str">
        <f>IF(B908="","",COUNT('Diário 3º PA'!$A$4:$A$4242)+ROW()-3)</f>
        <v/>
      </c>
      <c r="B908" s="510"/>
      <c r="C908" s="359"/>
      <c r="D908" s="362"/>
      <c r="E908" s="362"/>
      <c r="F908" s="372"/>
      <c r="G908" s="362"/>
      <c r="H908" s="362"/>
      <c r="I908" s="410"/>
      <c r="J908" s="364"/>
      <c r="K908" s="364"/>
      <c r="L908" s="364"/>
      <c r="M908" s="364"/>
      <c r="N908" s="387"/>
      <c r="O908" s="314">
        <f t="shared" si="44"/>
        <v>0</v>
      </c>
      <c r="P908" s="70">
        <f t="shared" si="45"/>
        <v>0</v>
      </c>
      <c r="Q908" s="92" t="str">
        <f t="shared" si="43"/>
        <v/>
      </c>
    </row>
    <row r="909" spans="1:17" x14ac:dyDescent="0.2">
      <c r="A909" s="518" t="str">
        <f>IF(B909="","",COUNT('Diário 3º PA'!$A$4:$A$4242)+ROW()-3)</f>
        <v/>
      </c>
      <c r="B909" s="510"/>
      <c r="C909" s="359"/>
      <c r="D909" s="362"/>
      <c r="E909" s="362"/>
      <c r="F909" s="372"/>
      <c r="G909" s="362"/>
      <c r="H909" s="362"/>
      <c r="I909" s="410"/>
      <c r="J909" s="364"/>
      <c r="K909" s="364"/>
      <c r="L909" s="364"/>
      <c r="M909" s="364"/>
      <c r="N909" s="387"/>
      <c r="O909" s="314">
        <f t="shared" si="44"/>
        <v>0</v>
      </c>
      <c r="P909" s="70">
        <f t="shared" si="45"/>
        <v>0</v>
      </c>
      <c r="Q909" s="92" t="str">
        <f t="shared" si="43"/>
        <v/>
      </c>
    </row>
    <row r="910" spans="1:17" ht="13.5" thickBot="1" x14ac:dyDescent="0.25">
      <c r="A910" s="518" t="str">
        <f>IF(B910="","",COUNT('Diário 3º PA'!$A$4:$A$4242)+ROW()-3)</f>
        <v/>
      </c>
      <c r="B910" s="510"/>
      <c r="C910" s="359"/>
      <c r="D910" s="362"/>
      <c r="E910" s="362"/>
      <c r="F910" s="372"/>
      <c r="G910" s="362"/>
      <c r="H910" s="362"/>
      <c r="I910" s="410"/>
      <c r="J910" s="364"/>
      <c r="K910" s="364"/>
      <c r="L910" s="364"/>
      <c r="M910" s="364"/>
      <c r="N910" s="387"/>
      <c r="O910" s="314">
        <f t="shared" si="44"/>
        <v>0</v>
      </c>
      <c r="P910" s="70">
        <f t="shared" si="45"/>
        <v>0</v>
      </c>
      <c r="Q910" s="92" t="str">
        <f t="shared" si="43"/>
        <v/>
      </c>
    </row>
    <row r="911" spans="1:17" x14ac:dyDescent="0.2">
      <c r="A911" s="518" t="str">
        <f>IF(B911="","",COUNT('Diário 3º PA'!$A$4:$A$4242)+ROW()-3)</f>
        <v/>
      </c>
      <c r="B911" s="510"/>
      <c r="C911" s="359"/>
      <c r="D911" s="362"/>
      <c r="E911" s="362"/>
      <c r="F911" s="372"/>
      <c r="G911" s="362"/>
      <c r="H911" s="362"/>
      <c r="I911" s="410"/>
      <c r="J911" s="364"/>
      <c r="K911" s="364"/>
      <c r="L911" s="364"/>
      <c r="M911" s="364"/>
      <c r="N911" s="387"/>
      <c r="O911" s="315">
        <f t="shared" si="44"/>
        <v>0</v>
      </c>
      <c r="P911" s="70">
        <f t="shared" si="45"/>
        <v>0</v>
      </c>
      <c r="Q911" s="135" t="str">
        <f t="shared" si="43"/>
        <v/>
      </c>
    </row>
    <row r="912" spans="1:17" x14ac:dyDescent="0.2">
      <c r="A912" s="518" t="str">
        <f>IF(B912="","",COUNT('Diário 3º PA'!$A$4:$A$4242)+ROW()-3)</f>
        <v/>
      </c>
      <c r="B912" s="510"/>
      <c r="C912" s="359"/>
      <c r="D912" s="362"/>
      <c r="E912" s="362"/>
      <c r="F912" s="372"/>
      <c r="G912" s="362"/>
      <c r="H912" s="362"/>
      <c r="I912" s="410"/>
      <c r="J912" s="364"/>
      <c r="K912" s="364"/>
      <c r="L912" s="364"/>
      <c r="M912" s="364"/>
      <c r="N912" s="387"/>
      <c r="O912" s="314">
        <f t="shared" si="44"/>
        <v>0</v>
      </c>
      <c r="P912" s="70">
        <f t="shared" si="45"/>
        <v>0</v>
      </c>
      <c r="Q912" s="92" t="str">
        <f t="shared" si="43"/>
        <v/>
      </c>
    </row>
    <row r="913" spans="1:17" x14ac:dyDescent="0.2">
      <c r="A913" s="518" t="str">
        <f>IF(B913="","",COUNT('Diário 3º PA'!$A$4:$A$4242)+ROW()-3)</f>
        <v/>
      </c>
      <c r="B913" s="510"/>
      <c r="C913" s="359"/>
      <c r="D913" s="362"/>
      <c r="E913" s="362"/>
      <c r="F913" s="372"/>
      <c r="G913" s="362"/>
      <c r="H913" s="362"/>
      <c r="I913" s="410"/>
      <c r="J913" s="364"/>
      <c r="K913" s="364"/>
      <c r="L913" s="364"/>
      <c r="M913" s="364"/>
      <c r="N913" s="387"/>
      <c r="O913" s="314">
        <f t="shared" si="44"/>
        <v>0</v>
      </c>
      <c r="P913" s="70">
        <f t="shared" si="45"/>
        <v>0</v>
      </c>
      <c r="Q913" s="92" t="str">
        <f t="shared" si="43"/>
        <v/>
      </c>
    </row>
    <row r="914" spans="1:17" ht="13.5" thickBot="1" x14ac:dyDescent="0.25">
      <c r="A914" s="518" t="str">
        <f>IF(B914="","",COUNT('Diário 3º PA'!$A$4:$A$4242)+ROW()-3)</f>
        <v/>
      </c>
      <c r="B914" s="510"/>
      <c r="C914" s="359"/>
      <c r="D914" s="362"/>
      <c r="E914" s="362"/>
      <c r="F914" s="372"/>
      <c r="G914" s="362"/>
      <c r="H914" s="362"/>
      <c r="I914" s="410"/>
      <c r="J914" s="364"/>
      <c r="K914" s="364"/>
      <c r="L914" s="364"/>
      <c r="M914" s="364"/>
      <c r="N914" s="387"/>
      <c r="O914" s="314">
        <f t="shared" si="44"/>
        <v>0</v>
      </c>
      <c r="P914" s="70">
        <f t="shared" si="45"/>
        <v>0</v>
      </c>
      <c r="Q914" s="92" t="str">
        <f t="shared" si="43"/>
        <v/>
      </c>
    </row>
    <row r="915" spans="1:17" x14ac:dyDescent="0.2">
      <c r="A915" s="518" t="str">
        <f>IF(B915="","",COUNT('Diário 3º PA'!$A$4:$A$4242)+ROW()-3)</f>
        <v/>
      </c>
      <c r="B915" s="510"/>
      <c r="C915" s="359"/>
      <c r="D915" s="362"/>
      <c r="E915" s="362"/>
      <c r="F915" s="372"/>
      <c r="G915" s="362"/>
      <c r="H915" s="362"/>
      <c r="I915" s="410"/>
      <c r="J915" s="364"/>
      <c r="K915" s="364"/>
      <c r="L915" s="364"/>
      <c r="M915" s="364"/>
      <c r="N915" s="387"/>
      <c r="O915" s="315">
        <f t="shared" si="44"/>
        <v>0</v>
      </c>
      <c r="P915" s="70">
        <f t="shared" si="45"/>
        <v>0</v>
      </c>
      <c r="Q915" s="135" t="str">
        <f t="shared" si="43"/>
        <v/>
      </c>
    </row>
    <row r="916" spans="1:17" x14ac:dyDescent="0.2">
      <c r="A916" s="518" t="str">
        <f>IF(B916="","",COUNT('Diário 3º PA'!$A$4:$A$4242)+ROW()-3)</f>
        <v/>
      </c>
      <c r="B916" s="510"/>
      <c r="C916" s="359"/>
      <c r="D916" s="362"/>
      <c r="E916" s="362"/>
      <c r="F916" s="372"/>
      <c r="G916" s="362"/>
      <c r="H916" s="362"/>
      <c r="I916" s="410"/>
      <c r="J916" s="364"/>
      <c r="K916" s="364"/>
      <c r="L916" s="364"/>
      <c r="M916" s="364"/>
      <c r="N916" s="387"/>
      <c r="O916" s="314">
        <f t="shared" si="44"/>
        <v>0</v>
      </c>
      <c r="P916" s="70">
        <f t="shared" si="45"/>
        <v>0</v>
      </c>
      <c r="Q916" s="92" t="str">
        <f t="shared" si="43"/>
        <v/>
      </c>
    </row>
    <row r="917" spans="1:17" x14ac:dyDescent="0.2">
      <c r="A917" s="518" t="str">
        <f>IF(B917="","",COUNT('Diário 3º PA'!$A$4:$A$4242)+ROW()-3)</f>
        <v/>
      </c>
      <c r="B917" s="510"/>
      <c r="C917" s="359"/>
      <c r="D917" s="362"/>
      <c r="E917" s="362"/>
      <c r="F917" s="372"/>
      <c r="G917" s="362"/>
      <c r="H917" s="362"/>
      <c r="I917" s="410"/>
      <c r="J917" s="408"/>
      <c r="K917" s="364"/>
      <c r="L917" s="364"/>
      <c r="M917" s="364"/>
      <c r="N917" s="387"/>
      <c r="O917" s="314">
        <f t="shared" si="44"/>
        <v>0</v>
      </c>
      <c r="P917" s="70">
        <f t="shared" si="45"/>
        <v>0</v>
      </c>
      <c r="Q917" s="92" t="str">
        <f t="shared" si="43"/>
        <v/>
      </c>
    </row>
    <row r="918" spans="1:17" ht="13.5" thickBot="1" x14ac:dyDescent="0.25">
      <c r="A918" s="518" t="str">
        <f>IF(B918="","",COUNT('Diário 3º PA'!$A$4:$A$4242)+ROW()-3)</f>
        <v/>
      </c>
      <c r="B918" s="510"/>
      <c r="C918" s="359"/>
      <c r="D918" s="362"/>
      <c r="E918" s="362"/>
      <c r="F918" s="372"/>
      <c r="G918" s="362"/>
      <c r="H918" s="362"/>
      <c r="I918" s="410"/>
      <c r="J918" s="364"/>
      <c r="K918" s="364"/>
      <c r="L918" s="364"/>
      <c r="M918" s="364"/>
      <c r="N918" s="387"/>
      <c r="O918" s="314">
        <f t="shared" si="44"/>
        <v>0</v>
      </c>
      <c r="P918" s="70">
        <f t="shared" si="45"/>
        <v>0</v>
      </c>
      <c r="Q918" s="92" t="str">
        <f t="shared" si="43"/>
        <v/>
      </c>
    </row>
    <row r="919" spans="1:17" x14ac:dyDescent="0.2">
      <c r="A919" s="518" t="str">
        <f>IF(B919="","",COUNT('Diário 3º PA'!$A$4:$A$4242)+ROW()-3)</f>
        <v/>
      </c>
      <c r="B919" s="510"/>
      <c r="C919" s="359"/>
      <c r="D919" s="362"/>
      <c r="E919" s="362"/>
      <c r="F919" s="372"/>
      <c r="G919" s="362"/>
      <c r="H919" s="362"/>
      <c r="I919" s="410"/>
      <c r="J919" s="364"/>
      <c r="K919" s="364"/>
      <c r="L919" s="364"/>
      <c r="M919" s="364"/>
      <c r="N919" s="387"/>
      <c r="O919" s="315">
        <f t="shared" si="44"/>
        <v>0</v>
      </c>
      <c r="P919" s="70">
        <f t="shared" si="45"/>
        <v>0</v>
      </c>
      <c r="Q919" s="135" t="str">
        <f t="shared" ref="Q919:Q983" si="46">SUBSTITUTE(D919," ","_")</f>
        <v/>
      </c>
    </row>
    <row r="920" spans="1:17" x14ac:dyDescent="0.2">
      <c r="A920" s="518" t="str">
        <f>IF(B920="","",COUNT('Diário 3º PA'!$A$4:$A$4242)+ROW()-3)</f>
        <v/>
      </c>
      <c r="B920" s="510"/>
      <c r="C920" s="359"/>
      <c r="D920" s="362"/>
      <c r="E920" s="362"/>
      <c r="F920" s="372"/>
      <c r="G920" s="362"/>
      <c r="H920" s="362"/>
      <c r="I920" s="410"/>
      <c r="J920" s="364"/>
      <c r="K920" s="364"/>
      <c r="L920" s="364"/>
      <c r="M920" s="364"/>
      <c r="N920" s="387"/>
      <c r="O920" s="314">
        <f t="shared" ref="O920:O984" si="47">IF(B920=0,0,IF(YEAR(B920)=$P$1,MONTH(B920)-$O$1+1,(YEAR(B920)-$P$1)*12-$O$1+1+MONTH(B920)))</f>
        <v>0</v>
      </c>
      <c r="P920" s="70">
        <f t="shared" ref="P920:P984" si="48">IF(C920=0,0,IF(YEAR(C920)=$P$1,MONTH(C920)-$O$1+1,(YEAR(C920)-$P$1)*12-$O$1+1+MONTH(C920)))</f>
        <v>0</v>
      </c>
      <c r="Q920" s="92" t="str">
        <f t="shared" si="46"/>
        <v/>
      </c>
    </row>
    <row r="921" spans="1:17" x14ac:dyDescent="0.2">
      <c r="A921" s="518" t="str">
        <f>IF(B921="","",COUNT('Diário 3º PA'!$A$4:$A$4242)+ROW()-3)</f>
        <v/>
      </c>
      <c r="B921" s="510"/>
      <c r="C921" s="359"/>
      <c r="D921" s="362"/>
      <c r="E921" s="362"/>
      <c r="F921" s="372"/>
      <c r="G921" s="362"/>
      <c r="H921" s="362"/>
      <c r="I921" s="410"/>
      <c r="J921" s="364"/>
      <c r="K921" s="364"/>
      <c r="L921" s="364"/>
      <c r="M921" s="364"/>
      <c r="N921" s="387"/>
      <c r="O921" s="314">
        <f t="shared" si="47"/>
        <v>0</v>
      </c>
      <c r="P921" s="70">
        <f t="shared" si="48"/>
        <v>0</v>
      </c>
      <c r="Q921" s="92" t="str">
        <f t="shared" si="46"/>
        <v/>
      </c>
    </row>
    <row r="922" spans="1:17" ht="13.5" thickBot="1" x14ac:dyDescent="0.25">
      <c r="A922" s="518" t="str">
        <f>IF(B922="","",COUNT('Diário 3º PA'!$A$4:$A$4242)+ROW()-3)</f>
        <v/>
      </c>
      <c r="B922" s="510"/>
      <c r="C922" s="359"/>
      <c r="D922" s="362"/>
      <c r="E922" s="362"/>
      <c r="F922" s="372"/>
      <c r="G922" s="362"/>
      <c r="H922" s="362"/>
      <c r="I922" s="410"/>
      <c r="J922" s="364"/>
      <c r="K922" s="364"/>
      <c r="L922" s="364"/>
      <c r="M922" s="364"/>
      <c r="N922" s="387"/>
      <c r="O922" s="314">
        <f t="shared" si="47"/>
        <v>0</v>
      </c>
      <c r="P922" s="70">
        <f t="shared" si="48"/>
        <v>0</v>
      </c>
      <c r="Q922" s="92" t="str">
        <f t="shared" si="46"/>
        <v/>
      </c>
    </row>
    <row r="923" spans="1:17" x14ac:dyDescent="0.2">
      <c r="A923" s="518" t="str">
        <f>IF(B923="","",COUNT('Diário 3º PA'!$A$4:$A$4242)+ROW()-3)</f>
        <v/>
      </c>
      <c r="B923" s="510"/>
      <c r="C923" s="359"/>
      <c r="D923" s="362"/>
      <c r="E923" s="362"/>
      <c r="F923" s="372"/>
      <c r="G923" s="362"/>
      <c r="H923" s="362"/>
      <c r="I923" s="410"/>
      <c r="J923" s="364"/>
      <c r="K923" s="364"/>
      <c r="L923" s="364"/>
      <c r="M923" s="364"/>
      <c r="N923" s="387"/>
      <c r="O923" s="315">
        <f t="shared" si="47"/>
        <v>0</v>
      </c>
      <c r="P923" s="70">
        <f t="shared" si="48"/>
        <v>0</v>
      </c>
      <c r="Q923" s="135" t="str">
        <f t="shared" si="46"/>
        <v/>
      </c>
    </row>
    <row r="924" spans="1:17" x14ac:dyDescent="0.2">
      <c r="A924" s="518" t="str">
        <f>IF(B924="","",COUNT('Diário 3º PA'!$A$4:$A$4242)+ROW()-3)</f>
        <v/>
      </c>
      <c r="B924" s="510"/>
      <c r="C924" s="359"/>
      <c r="D924" s="362"/>
      <c r="E924" s="362"/>
      <c r="F924" s="372"/>
      <c r="G924" s="362"/>
      <c r="H924" s="362"/>
      <c r="I924" s="410"/>
      <c r="J924" s="364"/>
      <c r="K924" s="364"/>
      <c r="L924" s="364"/>
      <c r="M924" s="364"/>
      <c r="N924" s="387"/>
      <c r="O924" s="314">
        <f t="shared" si="47"/>
        <v>0</v>
      </c>
      <c r="P924" s="70">
        <f t="shared" si="48"/>
        <v>0</v>
      </c>
      <c r="Q924" s="92" t="str">
        <f t="shared" si="46"/>
        <v/>
      </c>
    </row>
    <row r="925" spans="1:17" x14ac:dyDescent="0.2">
      <c r="A925" s="518" t="str">
        <f>IF(B925="","",COUNT('Diário 3º PA'!$A$4:$A$4242)+ROW()-3)</f>
        <v/>
      </c>
      <c r="B925" s="510"/>
      <c r="C925" s="359"/>
      <c r="D925" s="362"/>
      <c r="E925" s="362"/>
      <c r="F925" s="372"/>
      <c r="G925" s="362"/>
      <c r="H925" s="362"/>
      <c r="I925" s="410"/>
      <c r="J925" s="364"/>
      <c r="K925" s="364"/>
      <c r="L925" s="364"/>
      <c r="M925" s="364"/>
      <c r="N925" s="387"/>
      <c r="O925" s="314">
        <f t="shared" si="47"/>
        <v>0</v>
      </c>
      <c r="P925" s="70">
        <f t="shared" si="48"/>
        <v>0</v>
      </c>
      <c r="Q925" s="92" t="str">
        <f t="shared" si="46"/>
        <v/>
      </c>
    </row>
    <row r="926" spans="1:17" ht="13.5" thickBot="1" x14ac:dyDescent="0.25">
      <c r="A926" s="518" t="str">
        <f>IF(B926="","",COUNT('Diário 3º PA'!$A$4:$A$4242)+ROW()-3)</f>
        <v/>
      </c>
      <c r="B926" s="510"/>
      <c r="C926" s="359"/>
      <c r="D926" s="362"/>
      <c r="E926" s="362"/>
      <c r="F926" s="372"/>
      <c r="G926" s="362"/>
      <c r="H926" s="362"/>
      <c r="I926" s="410"/>
      <c r="J926" s="364"/>
      <c r="K926" s="364"/>
      <c r="L926" s="364"/>
      <c r="M926" s="364"/>
      <c r="N926" s="387"/>
      <c r="O926" s="314">
        <f t="shared" si="47"/>
        <v>0</v>
      </c>
      <c r="P926" s="70">
        <f t="shared" si="48"/>
        <v>0</v>
      </c>
      <c r="Q926" s="92" t="str">
        <f t="shared" si="46"/>
        <v/>
      </c>
    </row>
    <row r="927" spans="1:17" x14ac:dyDescent="0.2">
      <c r="A927" s="518" t="str">
        <f>IF(B927="","",COUNT('Diário 3º PA'!$A$4:$A$4242)+ROW()-3)</f>
        <v/>
      </c>
      <c r="B927" s="510"/>
      <c r="C927" s="359"/>
      <c r="D927" s="362"/>
      <c r="E927" s="362"/>
      <c r="F927" s="372"/>
      <c r="G927" s="362"/>
      <c r="H927" s="362"/>
      <c r="I927" s="410"/>
      <c r="J927" s="364"/>
      <c r="K927" s="364"/>
      <c r="L927" s="364"/>
      <c r="M927" s="364"/>
      <c r="N927" s="387"/>
      <c r="O927" s="315">
        <f t="shared" si="47"/>
        <v>0</v>
      </c>
      <c r="P927" s="70">
        <f t="shared" si="48"/>
        <v>0</v>
      </c>
      <c r="Q927" s="135" t="str">
        <f t="shared" si="46"/>
        <v/>
      </c>
    </row>
    <row r="928" spans="1:17" x14ac:dyDescent="0.2">
      <c r="A928" s="518" t="str">
        <f>IF(B928="","",COUNT('Diário 3º PA'!$A$4:$A$4242)+ROW()-3)</f>
        <v/>
      </c>
      <c r="B928" s="510"/>
      <c r="C928" s="359"/>
      <c r="D928" s="362"/>
      <c r="E928" s="362"/>
      <c r="F928" s="372"/>
      <c r="G928" s="362"/>
      <c r="H928" s="362"/>
      <c r="I928" s="410"/>
      <c r="J928" s="364"/>
      <c r="K928" s="364"/>
      <c r="L928" s="364"/>
      <c r="M928" s="364"/>
      <c r="N928" s="387"/>
      <c r="O928" s="314">
        <f t="shared" si="47"/>
        <v>0</v>
      </c>
      <c r="P928" s="70">
        <f t="shared" si="48"/>
        <v>0</v>
      </c>
      <c r="Q928" s="92" t="str">
        <f t="shared" si="46"/>
        <v/>
      </c>
    </row>
    <row r="929" spans="1:17" x14ac:dyDescent="0.2">
      <c r="A929" s="518" t="str">
        <f>IF(B929="","",COUNT('Diário 3º PA'!$A$4:$A$4242)+ROW()-3)</f>
        <v/>
      </c>
      <c r="B929" s="510"/>
      <c r="C929" s="359"/>
      <c r="D929" s="362"/>
      <c r="E929" s="362"/>
      <c r="F929" s="372"/>
      <c r="G929" s="362"/>
      <c r="H929" s="362"/>
      <c r="I929" s="410"/>
      <c r="J929" s="364"/>
      <c r="K929" s="364"/>
      <c r="L929" s="364"/>
      <c r="M929" s="364"/>
      <c r="N929" s="387"/>
      <c r="O929" s="314">
        <f t="shared" si="47"/>
        <v>0</v>
      </c>
      <c r="P929" s="70">
        <f t="shared" si="48"/>
        <v>0</v>
      </c>
      <c r="Q929" s="92" t="str">
        <f t="shared" si="46"/>
        <v/>
      </c>
    </row>
    <row r="930" spans="1:17" ht="13.5" thickBot="1" x14ac:dyDescent="0.25">
      <c r="A930" s="518" t="str">
        <f>IF(B930="","",COUNT('Diário 3º PA'!$A$4:$A$4242)+ROW()-3)</f>
        <v/>
      </c>
      <c r="B930" s="510"/>
      <c r="C930" s="359"/>
      <c r="D930" s="362"/>
      <c r="E930" s="362"/>
      <c r="F930" s="372"/>
      <c r="G930" s="362"/>
      <c r="H930" s="362"/>
      <c r="I930" s="410"/>
      <c r="J930" s="364"/>
      <c r="K930" s="364"/>
      <c r="L930" s="364"/>
      <c r="M930" s="364"/>
      <c r="N930" s="387"/>
      <c r="O930" s="314">
        <f t="shared" si="47"/>
        <v>0</v>
      </c>
      <c r="P930" s="70">
        <f t="shared" si="48"/>
        <v>0</v>
      </c>
      <c r="Q930" s="92" t="str">
        <f t="shared" si="46"/>
        <v/>
      </c>
    </row>
    <row r="931" spans="1:17" x14ac:dyDescent="0.2">
      <c r="A931" s="518" t="str">
        <f>IF(B931="","",COUNT('Diário 3º PA'!$A$4:$A$4242)+ROW()-3)</f>
        <v/>
      </c>
      <c r="B931" s="510"/>
      <c r="C931" s="359"/>
      <c r="D931" s="362"/>
      <c r="E931" s="362"/>
      <c r="F931" s="372"/>
      <c r="G931" s="362"/>
      <c r="H931" s="362"/>
      <c r="I931" s="410"/>
      <c r="J931" s="364"/>
      <c r="K931" s="364"/>
      <c r="L931" s="364"/>
      <c r="M931" s="364"/>
      <c r="N931" s="387"/>
      <c r="O931" s="315">
        <f t="shared" si="47"/>
        <v>0</v>
      </c>
      <c r="P931" s="70">
        <f t="shared" si="48"/>
        <v>0</v>
      </c>
      <c r="Q931" s="135" t="str">
        <f t="shared" si="46"/>
        <v/>
      </c>
    </row>
    <row r="932" spans="1:17" x14ac:dyDescent="0.2">
      <c r="A932" s="518" t="str">
        <f>IF(B932="","",COUNT('Diário 3º PA'!$A$4:$A$4242)+ROW()-3)</f>
        <v/>
      </c>
      <c r="B932" s="510"/>
      <c r="C932" s="359"/>
      <c r="D932" s="362"/>
      <c r="E932" s="362"/>
      <c r="F932" s="372"/>
      <c r="G932" s="362"/>
      <c r="H932" s="362"/>
      <c r="I932" s="410"/>
      <c r="J932" s="364"/>
      <c r="K932" s="364"/>
      <c r="L932" s="364"/>
      <c r="M932" s="364"/>
      <c r="N932" s="387"/>
      <c r="O932" s="314">
        <f t="shared" si="47"/>
        <v>0</v>
      </c>
      <c r="P932" s="70">
        <f t="shared" si="48"/>
        <v>0</v>
      </c>
      <c r="Q932" s="92" t="str">
        <f t="shared" si="46"/>
        <v/>
      </c>
    </row>
    <row r="933" spans="1:17" x14ac:dyDescent="0.2">
      <c r="A933" s="518" t="str">
        <f>IF(B933="","",COUNT('Diário 3º PA'!$A$4:$A$4242)+ROW()-3)</f>
        <v/>
      </c>
      <c r="B933" s="510"/>
      <c r="C933" s="359"/>
      <c r="D933" s="362"/>
      <c r="E933" s="362"/>
      <c r="F933" s="372"/>
      <c r="G933" s="362"/>
      <c r="H933" s="362"/>
      <c r="I933" s="410"/>
      <c r="J933" s="364"/>
      <c r="K933" s="364"/>
      <c r="L933" s="364"/>
      <c r="M933" s="364"/>
      <c r="N933" s="387"/>
      <c r="O933" s="314">
        <f t="shared" si="47"/>
        <v>0</v>
      </c>
      <c r="P933" s="70">
        <f t="shared" si="48"/>
        <v>0</v>
      </c>
      <c r="Q933" s="92" t="str">
        <f t="shared" si="46"/>
        <v/>
      </c>
    </row>
    <row r="934" spans="1:17" ht="13.5" thickBot="1" x14ac:dyDescent="0.25">
      <c r="A934" s="518" t="str">
        <f>IF(B934="","",COUNT('Diário 3º PA'!$A$4:$A$4242)+ROW()-3)</f>
        <v/>
      </c>
      <c r="B934" s="510"/>
      <c r="C934" s="359"/>
      <c r="D934" s="362"/>
      <c r="E934" s="362"/>
      <c r="F934" s="372"/>
      <c r="G934" s="362"/>
      <c r="H934" s="362"/>
      <c r="I934" s="410"/>
      <c r="J934" s="364"/>
      <c r="K934" s="364"/>
      <c r="L934" s="364"/>
      <c r="M934" s="364"/>
      <c r="N934" s="387"/>
      <c r="O934" s="314">
        <f t="shared" si="47"/>
        <v>0</v>
      </c>
      <c r="P934" s="70">
        <f t="shared" si="48"/>
        <v>0</v>
      </c>
      <c r="Q934" s="92" t="str">
        <f t="shared" si="46"/>
        <v/>
      </c>
    </row>
    <row r="935" spans="1:17" x14ac:dyDescent="0.2">
      <c r="A935" s="518" t="str">
        <f>IF(B935="","",COUNT('Diário 3º PA'!$A$4:$A$4242)+ROW()-3)</f>
        <v/>
      </c>
      <c r="B935" s="510"/>
      <c r="C935" s="359"/>
      <c r="D935" s="362"/>
      <c r="E935" s="362"/>
      <c r="F935" s="372"/>
      <c r="G935" s="362"/>
      <c r="H935" s="362"/>
      <c r="I935" s="410"/>
      <c r="J935" s="364"/>
      <c r="K935" s="364"/>
      <c r="L935" s="364"/>
      <c r="M935" s="364"/>
      <c r="N935" s="387"/>
      <c r="O935" s="315">
        <f t="shared" si="47"/>
        <v>0</v>
      </c>
      <c r="P935" s="70">
        <f t="shared" si="48"/>
        <v>0</v>
      </c>
      <c r="Q935" s="135" t="str">
        <f t="shared" si="46"/>
        <v/>
      </c>
    </row>
    <row r="936" spans="1:17" x14ac:dyDescent="0.2">
      <c r="A936" s="518" t="str">
        <f>IF(B936="","",COUNT('Diário 3º PA'!$A$4:$A$4242)+ROW()-3)</f>
        <v/>
      </c>
      <c r="B936" s="510"/>
      <c r="C936" s="359"/>
      <c r="D936" s="362"/>
      <c r="E936" s="362"/>
      <c r="F936" s="372"/>
      <c r="G936" s="362"/>
      <c r="H936" s="362"/>
      <c r="I936" s="410"/>
      <c r="J936" s="364"/>
      <c r="K936" s="364"/>
      <c r="L936" s="364"/>
      <c r="M936" s="364"/>
      <c r="N936" s="387"/>
      <c r="O936" s="314">
        <f t="shared" si="47"/>
        <v>0</v>
      </c>
      <c r="P936" s="70">
        <f t="shared" si="48"/>
        <v>0</v>
      </c>
      <c r="Q936" s="92" t="str">
        <f t="shared" si="46"/>
        <v/>
      </c>
    </row>
    <row r="937" spans="1:17" x14ac:dyDescent="0.2">
      <c r="A937" s="518" t="str">
        <f>IF(B937="","",COUNT('Diário 3º PA'!$A$4:$A$4242)+ROW()-3)</f>
        <v/>
      </c>
      <c r="B937" s="510"/>
      <c r="C937" s="359"/>
      <c r="D937" s="362"/>
      <c r="E937" s="362"/>
      <c r="F937" s="372"/>
      <c r="G937" s="362"/>
      <c r="H937" s="362"/>
      <c r="I937" s="410"/>
      <c r="J937" s="364"/>
      <c r="K937" s="364"/>
      <c r="L937" s="364"/>
      <c r="M937" s="364"/>
      <c r="N937" s="387"/>
      <c r="O937" s="314">
        <f t="shared" si="47"/>
        <v>0</v>
      </c>
      <c r="P937" s="70">
        <f t="shared" si="48"/>
        <v>0</v>
      </c>
      <c r="Q937" s="92" t="str">
        <f t="shared" si="46"/>
        <v/>
      </c>
    </row>
    <row r="938" spans="1:17" ht="13.5" thickBot="1" x14ac:dyDescent="0.25">
      <c r="A938" s="518" t="str">
        <f>IF(B938="","",COUNT('Diário 3º PA'!$A$4:$A$4242)+ROW()-3)</f>
        <v/>
      </c>
      <c r="B938" s="510"/>
      <c r="C938" s="359"/>
      <c r="D938" s="362"/>
      <c r="E938" s="362"/>
      <c r="F938" s="372"/>
      <c r="G938" s="362"/>
      <c r="H938" s="362"/>
      <c r="I938" s="410"/>
      <c r="J938" s="364"/>
      <c r="K938" s="364"/>
      <c r="L938" s="364"/>
      <c r="M938" s="364"/>
      <c r="N938" s="387"/>
      <c r="O938" s="314">
        <f t="shared" si="47"/>
        <v>0</v>
      </c>
      <c r="P938" s="70">
        <f t="shared" si="48"/>
        <v>0</v>
      </c>
      <c r="Q938" s="92" t="str">
        <f t="shared" si="46"/>
        <v/>
      </c>
    </row>
    <row r="939" spans="1:17" x14ac:dyDescent="0.2">
      <c r="A939" s="518" t="str">
        <f>IF(B939="","",COUNT('Diário 3º PA'!$A$4:$A$4242)+ROW()-3)</f>
        <v/>
      </c>
      <c r="B939" s="510"/>
      <c r="C939" s="359"/>
      <c r="D939" s="362"/>
      <c r="E939" s="362"/>
      <c r="F939" s="372"/>
      <c r="G939" s="362"/>
      <c r="H939" s="362"/>
      <c r="I939" s="410"/>
      <c r="J939" s="364"/>
      <c r="K939" s="364"/>
      <c r="L939" s="364"/>
      <c r="M939" s="364"/>
      <c r="N939" s="387"/>
      <c r="O939" s="315">
        <f t="shared" si="47"/>
        <v>0</v>
      </c>
      <c r="P939" s="70">
        <f t="shared" si="48"/>
        <v>0</v>
      </c>
      <c r="Q939" s="135" t="str">
        <f t="shared" si="46"/>
        <v/>
      </c>
    </row>
    <row r="940" spans="1:17" x14ac:dyDescent="0.2">
      <c r="A940" s="518" t="str">
        <f>IF(B940="","",COUNT('Diário 3º PA'!$A$4:$A$4242)+ROW()-3)</f>
        <v/>
      </c>
      <c r="B940" s="510"/>
      <c r="C940" s="359"/>
      <c r="D940" s="362"/>
      <c r="E940" s="362"/>
      <c r="F940" s="372"/>
      <c r="G940" s="362"/>
      <c r="H940" s="362"/>
      <c r="I940" s="410"/>
      <c r="J940" s="364"/>
      <c r="K940" s="364"/>
      <c r="L940" s="364"/>
      <c r="M940" s="364"/>
      <c r="N940" s="387"/>
      <c r="O940" s="314">
        <f t="shared" si="47"/>
        <v>0</v>
      </c>
      <c r="P940" s="70">
        <f t="shared" si="48"/>
        <v>0</v>
      </c>
      <c r="Q940" s="92" t="str">
        <f t="shared" si="46"/>
        <v/>
      </c>
    </row>
    <row r="941" spans="1:17" x14ac:dyDescent="0.2">
      <c r="A941" s="518" t="str">
        <f>IF(B941="","",COUNT('Diário 3º PA'!$A$4:$A$4242)+ROW()-3)</f>
        <v/>
      </c>
      <c r="B941" s="510"/>
      <c r="C941" s="359"/>
      <c r="D941" s="362"/>
      <c r="E941" s="362"/>
      <c r="F941" s="372"/>
      <c r="G941" s="362"/>
      <c r="H941" s="362"/>
      <c r="I941" s="410"/>
      <c r="J941" s="364"/>
      <c r="K941" s="364"/>
      <c r="L941" s="364"/>
      <c r="M941" s="364"/>
      <c r="N941" s="387"/>
      <c r="O941" s="314">
        <f t="shared" si="47"/>
        <v>0</v>
      </c>
      <c r="P941" s="70">
        <f t="shared" si="48"/>
        <v>0</v>
      </c>
      <c r="Q941" s="92" t="str">
        <f t="shared" si="46"/>
        <v/>
      </c>
    </row>
    <row r="942" spans="1:17" ht="13.5" thickBot="1" x14ac:dyDescent="0.25">
      <c r="A942" s="518" t="str">
        <f>IF(B942="","",COUNT('Diário 3º PA'!$A$4:$A$4242)+ROW()-3)</f>
        <v/>
      </c>
      <c r="B942" s="510"/>
      <c r="C942" s="359"/>
      <c r="D942" s="362"/>
      <c r="E942" s="362"/>
      <c r="F942" s="372"/>
      <c r="G942" s="362"/>
      <c r="H942" s="362"/>
      <c r="I942" s="410"/>
      <c r="J942" s="364"/>
      <c r="K942" s="364"/>
      <c r="L942" s="364"/>
      <c r="M942" s="364"/>
      <c r="N942" s="387"/>
      <c r="O942" s="314">
        <f t="shared" si="47"/>
        <v>0</v>
      </c>
      <c r="P942" s="70">
        <f t="shared" si="48"/>
        <v>0</v>
      </c>
      <c r="Q942" s="92" t="str">
        <f t="shared" si="46"/>
        <v/>
      </c>
    </row>
    <row r="943" spans="1:17" x14ac:dyDescent="0.2">
      <c r="A943" s="518" t="str">
        <f>IF(B943="","",COUNT('Diário 3º PA'!$A$4:$A$4242)+ROW()-3)</f>
        <v/>
      </c>
      <c r="B943" s="510"/>
      <c r="C943" s="359"/>
      <c r="D943" s="362"/>
      <c r="E943" s="362"/>
      <c r="F943" s="372"/>
      <c r="G943" s="362"/>
      <c r="H943" s="362"/>
      <c r="I943" s="410"/>
      <c r="J943" s="364"/>
      <c r="K943" s="364"/>
      <c r="L943" s="364"/>
      <c r="M943" s="364"/>
      <c r="N943" s="387"/>
      <c r="O943" s="315">
        <f t="shared" si="47"/>
        <v>0</v>
      </c>
      <c r="P943" s="70">
        <f t="shared" si="48"/>
        <v>0</v>
      </c>
      <c r="Q943" s="135" t="str">
        <f t="shared" si="46"/>
        <v/>
      </c>
    </row>
    <row r="944" spans="1:17" x14ac:dyDescent="0.2">
      <c r="A944" s="518" t="str">
        <f>IF(B944="","",COUNT('Diário 3º PA'!$A$4:$A$4242)+ROW()-3)</f>
        <v/>
      </c>
      <c r="B944" s="510"/>
      <c r="C944" s="359"/>
      <c r="D944" s="362"/>
      <c r="E944" s="362"/>
      <c r="F944" s="372"/>
      <c r="G944" s="362"/>
      <c r="H944" s="362"/>
      <c r="I944" s="410"/>
      <c r="J944" s="364"/>
      <c r="K944" s="364"/>
      <c r="L944" s="364"/>
      <c r="M944" s="364"/>
      <c r="N944" s="387"/>
      <c r="O944" s="314">
        <f t="shared" si="47"/>
        <v>0</v>
      </c>
      <c r="P944" s="70">
        <f t="shared" si="48"/>
        <v>0</v>
      </c>
      <c r="Q944" s="92" t="str">
        <f t="shared" si="46"/>
        <v/>
      </c>
    </row>
    <row r="945" spans="1:17" x14ac:dyDescent="0.2">
      <c r="A945" s="518" t="str">
        <f>IF(B945="","",COUNT('Diário 3º PA'!$A$4:$A$4242)+ROW()-3)</f>
        <v/>
      </c>
      <c r="B945" s="510"/>
      <c r="C945" s="359"/>
      <c r="D945" s="362"/>
      <c r="E945" s="362"/>
      <c r="F945" s="372"/>
      <c r="G945" s="362"/>
      <c r="H945" s="362"/>
      <c r="I945" s="410"/>
      <c r="J945" s="364"/>
      <c r="K945" s="364"/>
      <c r="L945" s="364"/>
      <c r="M945" s="364"/>
      <c r="N945" s="387"/>
      <c r="O945" s="314">
        <f t="shared" si="47"/>
        <v>0</v>
      </c>
      <c r="P945" s="70">
        <f t="shared" si="48"/>
        <v>0</v>
      </c>
      <c r="Q945" s="92" t="str">
        <f t="shared" si="46"/>
        <v/>
      </c>
    </row>
    <row r="946" spans="1:17" ht="13.5" thickBot="1" x14ac:dyDescent="0.25">
      <c r="A946" s="518" t="str">
        <f>IF(B946="","",COUNT('Diário 3º PA'!$A$4:$A$4242)+ROW()-3)</f>
        <v/>
      </c>
      <c r="B946" s="510"/>
      <c r="C946" s="359"/>
      <c r="D946" s="362"/>
      <c r="E946" s="362"/>
      <c r="F946" s="372"/>
      <c r="G946" s="362"/>
      <c r="H946" s="362"/>
      <c r="I946" s="410"/>
      <c r="J946" s="364"/>
      <c r="K946" s="364"/>
      <c r="L946" s="364"/>
      <c r="M946" s="364"/>
      <c r="N946" s="387"/>
      <c r="O946" s="314">
        <f t="shared" si="47"/>
        <v>0</v>
      </c>
      <c r="P946" s="70">
        <f t="shared" si="48"/>
        <v>0</v>
      </c>
      <c r="Q946" s="92" t="str">
        <f t="shared" si="46"/>
        <v/>
      </c>
    </row>
    <row r="947" spans="1:17" x14ac:dyDescent="0.2">
      <c r="A947" s="518" t="str">
        <f>IF(B947="","",COUNT('Diário 3º PA'!$A$4:$A$4242)+ROW()-3)</f>
        <v/>
      </c>
      <c r="B947" s="510"/>
      <c r="C947" s="359"/>
      <c r="D947" s="362"/>
      <c r="E947" s="362"/>
      <c r="F947" s="372"/>
      <c r="G947" s="362"/>
      <c r="H947" s="362"/>
      <c r="I947" s="410"/>
      <c r="J947" s="364"/>
      <c r="K947" s="364"/>
      <c r="L947" s="364"/>
      <c r="M947" s="364"/>
      <c r="N947" s="387"/>
      <c r="O947" s="315">
        <f t="shared" si="47"/>
        <v>0</v>
      </c>
      <c r="P947" s="70">
        <f t="shared" si="48"/>
        <v>0</v>
      </c>
      <c r="Q947" s="135" t="str">
        <f t="shared" si="46"/>
        <v/>
      </c>
    </row>
    <row r="948" spans="1:17" x14ac:dyDescent="0.2">
      <c r="A948" s="518" t="str">
        <f>IF(B948="","",COUNT('Diário 3º PA'!$A$4:$A$4242)+ROW()-3)</f>
        <v/>
      </c>
      <c r="B948" s="510"/>
      <c r="C948" s="359"/>
      <c r="D948" s="362"/>
      <c r="E948" s="362"/>
      <c r="F948" s="372"/>
      <c r="G948" s="362"/>
      <c r="H948" s="362"/>
      <c r="I948" s="410"/>
      <c r="J948" s="364"/>
      <c r="K948" s="364"/>
      <c r="L948" s="364"/>
      <c r="M948" s="364"/>
      <c r="N948" s="387"/>
      <c r="O948" s="314">
        <f t="shared" si="47"/>
        <v>0</v>
      </c>
      <c r="P948" s="70">
        <f t="shared" si="48"/>
        <v>0</v>
      </c>
      <c r="Q948" s="92" t="str">
        <f t="shared" si="46"/>
        <v/>
      </c>
    </row>
    <row r="949" spans="1:17" x14ac:dyDescent="0.2">
      <c r="A949" s="518" t="str">
        <f>IF(B949="","",COUNT('Diário 3º PA'!$A$4:$A$4242)+ROW()-3)</f>
        <v/>
      </c>
      <c r="B949" s="510"/>
      <c r="C949" s="359"/>
      <c r="D949" s="362"/>
      <c r="E949" s="362"/>
      <c r="F949" s="372"/>
      <c r="G949" s="362"/>
      <c r="H949" s="362"/>
      <c r="I949" s="410"/>
      <c r="J949" s="364"/>
      <c r="K949" s="364"/>
      <c r="L949" s="364"/>
      <c r="M949" s="364"/>
      <c r="N949" s="387"/>
      <c r="O949" s="314">
        <f t="shared" si="47"/>
        <v>0</v>
      </c>
      <c r="P949" s="70">
        <f t="shared" si="48"/>
        <v>0</v>
      </c>
      <c r="Q949" s="92" t="str">
        <f t="shared" si="46"/>
        <v/>
      </c>
    </row>
    <row r="950" spans="1:17" ht="13.5" thickBot="1" x14ac:dyDescent="0.25">
      <c r="A950" s="518" t="str">
        <f>IF(B950="","",COUNT('Diário 3º PA'!$A$4:$A$4242)+ROW()-3)</f>
        <v/>
      </c>
      <c r="B950" s="510"/>
      <c r="C950" s="359"/>
      <c r="D950" s="362"/>
      <c r="E950" s="362"/>
      <c r="F950" s="372"/>
      <c r="G950" s="362"/>
      <c r="H950" s="362"/>
      <c r="I950" s="410"/>
      <c r="J950" s="364"/>
      <c r="K950" s="364"/>
      <c r="L950" s="364"/>
      <c r="M950" s="364"/>
      <c r="N950" s="387"/>
      <c r="O950" s="314">
        <f t="shared" si="47"/>
        <v>0</v>
      </c>
      <c r="P950" s="70">
        <f t="shared" si="48"/>
        <v>0</v>
      </c>
      <c r="Q950" s="92" t="str">
        <f t="shared" si="46"/>
        <v/>
      </c>
    </row>
    <row r="951" spans="1:17" x14ac:dyDescent="0.2">
      <c r="A951" s="518" t="str">
        <f>IF(B951="","",COUNT('Diário 3º PA'!$A$4:$A$4242)+ROW()-3)</f>
        <v/>
      </c>
      <c r="B951" s="510"/>
      <c r="C951" s="359"/>
      <c r="D951" s="362"/>
      <c r="E951" s="362"/>
      <c r="F951" s="372"/>
      <c r="G951" s="362"/>
      <c r="H951" s="362"/>
      <c r="I951" s="410"/>
      <c r="J951" s="364"/>
      <c r="K951" s="364"/>
      <c r="L951" s="364"/>
      <c r="M951" s="364"/>
      <c r="N951" s="387"/>
      <c r="O951" s="315">
        <f t="shared" si="47"/>
        <v>0</v>
      </c>
      <c r="P951" s="70">
        <f t="shared" si="48"/>
        <v>0</v>
      </c>
      <c r="Q951" s="135" t="str">
        <f t="shared" si="46"/>
        <v/>
      </c>
    </row>
    <row r="952" spans="1:17" x14ac:dyDescent="0.2">
      <c r="A952" s="518" t="str">
        <f>IF(B952="","",COUNT('Diário 3º PA'!$A$4:$A$4242)+ROW()-3)</f>
        <v/>
      </c>
      <c r="B952" s="510"/>
      <c r="C952" s="359"/>
      <c r="D952" s="362"/>
      <c r="E952" s="362"/>
      <c r="F952" s="372"/>
      <c r="G952" s="362"/>
      <c r="H952" s="362"/>
      <c r="I952" s="410"/>
      <c r="J952" s="364"/>
      <c r="K952" s="364"/>
      <c r="L952" s="364"/>
      <c r="M952" s="364"/>
      <c r="N952" s="387"/>
      <c r="O952" s="314">
        <f t="shared" si="47"/>
        <v>0</v>
      </c>
      <c r="P952" s="70">
        <f t="shared" si="48"/>
        <v>0</v>
      </c>
      <c r="Q952" s="92" t="str">
        <f t="shared" si="46"/>
        <v/>
      </c>
    </row>
    <row r="953" spans="1:17" x14ac:dyDescent="0.2">
      <c r="A953" s="518" t="str">
        <f>IF(B953="","",COUNT('Diário 3º PA'!$A$4:$A$4242)+ROW()-3)</f>
        <v/>
      </c>
      <c r="B953" s="510"/>
      <c r="C953" s="359"/>
      <c r="D953" s="362"/>
      <c r="E953" s="362"/>
      <c r="F953" s="372"/>
      <c r="G953" s="362"/>
      <c r="H953" s="362"/>
      <c r="I953" s="410"/>
      <c r="J953" s="364"/>
      <c r="K953" s="364"/>
      <c r="L953" s="364"/>
      <c r="M953" s="364"/>
      <c r="N953" s="387"/>
      <c r="O953" s="314">
        <f t="shared" si="47"/>
        <v>0</v>
      </c>
      <c r="P953" s="70">
        <f t="shared" si="48"/>
        <v>0</v>
      </c>
      <c r="Q953" s="92" t="str">
        <f t="shared" si="46"/>
        <v/>
      </c>
    </row>
    <row r="954" spans="1:17" ht="13.5" thickBot="1" x14ac:dyDescent="0.25">
      <c r="A954" s="518" t="str">
        <f>IF(B954="","",COUNT('Diário 3º PA'!$A$4:$A$4242)+ROW()-3)</f>
        <v/>
      </c>
      <c r="B954" s="510"/>
      <c r="C954" s="359"/>
      <c r="D954" s="362"/>
      <c r="E954" s="362"/>
      <c r="F954" s="372"/>
      <c r="G954" s="362"/>
      <c r="H954" s="362"/>
      <c r="I954" s="410"/>
      <c r="J954" s="364"/>
      <c r="K954" s="364"/>
      <c r="L954" s="364"/>
      <c r="M954" s="364"/>
      <c r="N954" s="387"/>
      <c r="O954" s="314">
        <f t="shared" si="47"/>
        <v>0</v>
      </c>
      <c r="P954" s="70">
        <f t="shared" si="48"/>
        <v>0</v>
      </c>
      <c r="Q954" s="92" t="str">
        <f t="shared" si="46"/>
        <v/>
      </c>
    </row>
    <row r="955" spans="1:17" x14ac:dyDescent="0.2">
      <c r="A955" s="518" t="str">
        <f>IF(B955="","",COUNT('Diário 3º PA'!$A$4:$A$4242)+ROW()-3)</f>
        <v/>
      </c>
      <c r="B955" s="510"/>
      <c r="C955" s="359"/>
      <c r="D955" s="362"/>
      <c r="E955" s="362"/>
      <c r="F955" s="372"/>
      <c r="G955" s="362"/>
      <c r="H955" s="362"/>
      <c r="I955" s="410"/>
      <c r="J955" s="364"/>
      <c r="K955" s="364"/>
      <c r="L955" s="364"/>
      <c r="M955" s="364"/>
      <c r="N955" s="387"/>
      <c r="O955" s="315">
        <f t="shared" si="47"/>
        <v>0</v>
      </c>
      <c r="P955" s="70">
        <f t="shared" si="48"/>
        <v>0</v>
      </c>
      <c r="Q955" s="135" t="str">
        <f t="shared" si="46"/>
        <v/>
      </c>
    </row>
    <row r="956" spans="1:17" x14ac:dyDescent="0.2">
      <c r="A956" s="518" t="str">
        <f>IF(B956="","",COUNT('Diário 3º PA'!$A$4:$A$4242)+ROW()-3)</f>
        <v/>
      </c>
      <c r="B956" s="510"/>
      <c r="C956" s="359"/>
      <c r="D956" s="362"/>
      <c r="E956" s="362"/>
      <c r="F956" s="372"/>
      <c r="G956" s="362"/>
      <c r="H956" s="362"/>
      <c r="I956" s="410"/>
      <c r="J956" s="364"/>
      <c r="K956" s="364"/>
      <c r="L956" s="364"/>
      <c r="M956" s="364"/>
      <c r="N956" s="387"/>
      <c r="O956" s="314">
        <f t="shared" si="47"/>
        <v>0</v>
      </c>
      <c r="P956" s="70">
        <f t="shared" si="48"/>
        <v>0</v>
      </c>
      <c r="Q956" s="92" t="str">
        <f t="shared" si="46"/>
        <v/>
      </c>
    </row>
    <row r="957" spans="1:17" x14ac:dyDescent="0.2">
      <c r="A957" s="518" t="str">
        <f>IF(B957="","",COUNT('Diário 3º PA'!$A$4:$A$4242)+ROW()-3)</f>
        <v/>
      </c>
      <c r="B957" s="510"/>
      <c r="C957" s="359"/>
      <c r="D957" s="362"/>
      <c r="E957" s="362"/>
      <c r="F957" s="372"/>
      <c r="G957" s="362"/>
      <c r="H957" s="362"/>
      <c r="I957" s="410"/>
      <c r="J957" s="364"/>
      <c r="K957" s="364"/>
      <c r="L957" s="364"/>
      <c r="M957" s="364"/>
      <c r="N957" s="387"/>
      <c r="O957" s="314">
        <f t="shared" si="47"/>
        <v>0</v>
      </c>
      <c r="P957" s="70">
        <f t="shared" si="48"/>
        <v>0</v>
      </c>
      <c r="Q957" s="92" t="str">
        <f t="shared" si="46"/>
        <v/>
      </c>
    </row>
    <row r="958" spans="1:17" ht="13.5" thickBot="1" x14ac:dyDescent="0.25">
      <c r="A958" s="518" t="str">
        <f>IF(B958="","",COUNT('Diário 3º PA'!$A$4:$A$4242)+ROW()-3)</f>
        <v/>
      </c>
      <c r="B958" s="510"/>
      <c r="C958" s="359"/>
      <c r="D958" s="362"/>
      <c r="E958" s="362"/>
      <c r="F958" s="372"/>
      <c r="G958" s="362"/>
      <c r="H958" s="362"/>
      <c r="I958" s="410"/>
      <c r="J958" s="364"/>
      <c r="K958" s="364"/>
      <c r="L958" s="364"/>
      <c r="M958" s="364"/>
      <c r="N958" s="387"/>
      <c r="O958" s="314">
        <f t="shared" si="47"/>
        <v>0</v>
      </c>
      <c r="P958" s="70">
        <f t="shared" si="48"/>
        <v>0</v>
      </c>
      <c r="Q958" s="92" t="str">
        <f t="shared" si="46"/>
        <v/>
      </c>
    </row>
    <row r="959" spans="1:17" x14ac:dyDescent="0.2">
      <c r="A959" s="518" t="str">
        <f>IF(B959="","",COUNT('Diário 3º PA'!$A$4:$A$4242)+ROW()-3)</f>
        <v/>
      </c>
      <c r="B959" s="510"/>
      <c r="C959" s="359"/>
      <c r="D959" s="362"/>
      <c r="E959" s="362"/>
      <c r="F959" s="372"/>
      <c r="G959" s="362"/>
      <c r="H959" s="362"/>
      <c r="I959" s="410"/>
      <c r="J959" s="364"/>
      <c r="K959" s="364"/>
      <c r="L959" s="364"/>
      <c r="M959" s="364"/>
      <c r="N959" s="387"/>
      <c r="O959" s="315">
        <f t="shared" si="47"/>
        <v>0</v>
      </c>
      <c r="P959" s="70">
        <f t="shared" si="48"/>
        <v>0</v>
      </c>
      <c r="Q959" s="135" t="str">
        <f t="shared" si="46"/>
        <v/>
      </c>
    </row>
    <row r="960" spans="1:17" x14ac:dyDescent="0.2">
      <c r="A960" s="518" t="str">
        <f>IF(B960="","",COUNT('Diário 3º PA'!$A$4:$A$4242)+ROW()-3)</f>
        <v/>
      </c>
      <c r="B960" s="510"/>
      <c r="C960" s="359"/>
      <c r="D960" s="362"/>
      <c r="E960" s="362"/>
      <c r="F960" s="372"/>
      <c r="G960" s="362"/>
      <c r="H960" s="362"/>
      <c r="I960" s="410"/>
      <c r="J960" s="364"/>
      <c r="K960" s="364"/>
      <c r="L960" s="364"/>
      <c r="M960" s="364"/>
      <c r="N960" s="387"/>
      <c r="O960" s="314">
        <f t="shared" si="47"/>
        <v>0</v>
      </c>
      <c r="P960" s="70">
        <f t="shared" si="48"/>
        <v>0</v>
      </c>
      <c r="Q960" s="92" t="str">
        <f t="shared" si="46"/>
        <v/>
      </c>
    </row>
    <row r="961" spans="1:17" x14ac:dyDescent="0.2">
      <c r="A961" s="518" t="str">
        <f>IF(B961="","",COUNT('Diário 3º PA'!$A$4:$A$4242)+ROW()-3)</f>
        <v/>
      </c>
      <c r="B961" s="510"/>
      <c r="C961" s="359"/>
      <c r="D961" s="362"/>
      <c r="E961" s="362"/>
      <c r="F961" s="372"/>
      <c r="G961" s="362"/>
      <c r="H961" s="362"/>
      <c r="I961" s="410"/>
      <c r="J961" s="364"/>
      <c r="K961" s="364"/>
      <c r="L961" s="364"/>
      <c r="M961" s="364"/>
      <c r="N961" s="387"/>
      <c r="O961" s="314">
        <f t="shared" si="47"/>
        <v>0</v>
      </c>
      <c r="P961" s="70">
        <f t="shared" si="48"/>
        <v>0</v>
      </c>
      <c r="Q961" s="92" t="str">
        <f t="shared" si="46"/>
        <v/>
      </c>
    </row>
    <row r="962" spans="1:17" ht="13.5" thickBot="1" x14ac:dyDescent="0.25">
      <c r="A962" s="518" t="str">
        <f>IF(B962="","",COUNT('Diário 3º PA'!$A$4:$A$4242)+ROW()-3)</f>
        <v/>
      </c>
      <c r="B962" s="510"/>
      <c r="C962" s="359"/>
      <c r="D962" s="362"/>
      <c r="E962" s="362"/>
      <c r="F962" s="372"/>
      <c r="G962" s="362"/>
      <c r="H962" s="362"/>
      <c r="I962" s="410"/>
      <c r="J962" s="364"/>
      <c r="K962" s="364"/>
      <c r="L962" s="364"/>
      <c r="M962" s="364"/>
      <c r="N962" s="387"/>
      <c r="O962" s="314">
        <f t="shared" si="47"/>
        <v>0</v>
      </c>
      <c r="P962" s="70">
        <f t="shared" si="48"/>
        <v>0</v>
      </c>
      <c r="Q962" s="92" t="str">
        <f t="shared" si="46"/>
        <v/>
      </c>
    </row>
    <row r="963" spans="1:17" x14ac:dyDescent="0.2">
      <c r="A963" s="518" t="str">
        <f>IF(B963="","",COUNT('Diário 3º PA'!$A$4:$A$4242)+ROW()-3)</f>
        <v/>
      </c>
      <c r="B963" s="510"/>
      <c r="C963" s="359"/>
      <c r="D963" s="362"/>
      <c r="E963" s="362"/>
      <c r="F963" s="372"/>
      <c r="G963" s="362"/>
      <c r="H963" s="362"/>
      <c r="I963" s="410"/>
      <c r="J963" s="364"/>
      <c r="K963" s="364"/>
      <c r="L963" s="364"/>
      <c r="M963" s="364"/>
      <c r="N963" s="387"/>
      <c r="O963" s="315">
        <f t="shared" si="47"/>
        <v>0</v>
      </c>
      <c r="P963" s="70">
        <f t="shared" si="48"/>
        <v>0</v>
      </c>
      <c r="Q963" s="135" t="str">
        <f t="shared" si="46"/>
        <v/>
      </c>
    </row>
    <row r="964" spans="1:17" x14ac:dyDescent="0.2">
      <c r="A964" s="518" t="str">
        <f>IF(B964="","",COUNT('Diário 3º PA'!$A$4:$A$4242)+ROW()-3)</f>
        <v/>
      </c>
      <c r="B964" s="510"/>
      <c r="C964" s="359"/>
      <c r="D964" s="362"/>
      <c r="E964" s="362"/>
      <c r="F964" s="372"/>
      <c r="G964" s="362"/>
      <c r="H964" s="362"/>
      <c r="I964" s="410"/>
      <c r="J964" s="364"/>
      <c r="K964" s="364"/>
      <c r="L964" s="364"/>
      <c r="M964" s="364"/>
      <c r="N964" s="387"/>
      <c r="O964" s="314">
        <f t="shared" si="47"/>
        <v>0</v>
      </c>
      <c r="P964" s="70">
        <f t="shared" si="48"/>
        <v>0</v>
      </c>
      <c r="Q964" s="92" t="str">
        <f t="shared" si="46"/>
        <v/>
      </c>
    </row>
    <row r="965" spans="1:17" x14ac:dyDescent="0.2">
      <c r="A965" s="518" t="str">
        <f>IF(B965="","",COUNT('Diário 3º PA'!$A$4:$A$4242)+ROW()-3)</f>
        <v/>
      </c>
      <c r="B965" s="510"/>
      <c r="C965" s="359"/>
      <c r="D965" s="362"/>
      <c r="E965" s="362"/>
      <c r="F965" s="372"/>
      <c r="G965" s="362"/>
      <c r="H965" s="362"/>
      <c r="I965" s="410"/>
      <c r="J965" s="364"/>
      <c r="K965" s="364"/>
      <c r="L965" s="364"/>
      <c r="M965" s="364"/>
      <c r="N965" s="387"/>
      <c r="O965" s="314">
        <f t="shared" si="47"/>
        <v>0</v>
      </c>
      <c r="P965" s="70">
        <f t="shared" si="48"/>
        <v>0</v>
      </c>
      <c r="Q965" s="92" t="str">
        <f t="shared" si="46"/>
        <v/>
      </c>
    </row>
    <row r="966" spans="1:17" ht="13.5" thickBot="1" x14ac:dyDescent="0.25">
      <c r="A966" s="518" t="str">
        <f>IF(B966="","",COUNT('Diário 3º PA'!$A$4:$A$4242)+ROW()-3)</f>
        <v/>
      </c>
      <c r="B966" s="510"/>
      <c r="C966" s="359"/>
      <c r="D966" s="362"/>
      <c r="E966" s="362"/>
      <c r="F966" s="372"/>
      <c r="G966" s="362"/>
      <c r="H966" s="362"/>
      <c r="I966" s="410"/>
      <c r="J966" s="364"/>
      <c r="K966" s="364"/>
      <c r="L966" s="364"/>
      <c r="M966" s="364"/>
      <c r="N966" s="387"/>
      <c r="O966" s="314">
        <f t="shared" si="47"/>
        <v>0</v>
      </c>
      <c r="P966" s="70">
        <f t="shared" si="48"/>
        <v>0</v>
      </c>
      <c r="Q966" s="92" t="str">
        <f t="shared" si="46"/>
        <v/>
      </c>
    </row>
    <row r="967" spans="1:17" x14ac:dyDescent="0.2">
      <c r="A967" s="518" t="str">
        <f>IF(B967="","",COUNT('Diário 3º PA'!$A$4:$A$4242)+ROW()-3)</f>
        <v/>
      </c>
      <c r="B967" s="510"/>
      <c r="C967" s="359"/>
      <c r="D967" s="362"/>
      <c r="E967" s="362"/>
      <c r="F967" s="372"/>
      <c r="G967" s="362"/>
      <c r="H967" s="362"/>
      <c r="I967" s="410"/>
      <c r="J967" s="364"/>
      <c r="K967" s="364"/>
      <c r="L967" s="364"/>
      <c r="M967" s="364"/>
      <c r="N967" s="387"/>
      <c r="O967" s="315">
        <f t="shared" si="47"/>
        <v>0</v>
      </c>
      <c r="P967" s="70">
        <f t="shared" si="48"/>
        <v>0</v>
      </c>
      <c r="Q967" s="135" t="str">
        <f t="shared" si="46"/>
        <v/>
      </c>
    </row>
    <row r="968" spans="1:17" x14ac:dyDescent="0.2">
      <c r="A968" s="518" t="str">
        <f>IF(B968="","",COUNT('Diário 3º PA'!$A$4:$A$4242)+ROW()-3)</f>
        <v/>
      </c>
      <c r="B968" s="510"/>
      <c r="C968" s="359"/>
      <c r="D968" s="362"/>
      <c r="E968" s="362"/>
      <c r="F968" s="372"/>
      <c r="G968" s="362"/>
      <c r="H968" s="362"/>
      <c r="I968" s="410"/>
      <c r="J968" s="364"/>
      <c r="K968" s="364"/>
      <c r="L968" s="364"/>
      <c r="M968" s="364"/>
      <c r="N968" s="387"/>
      <c r="O968" s="314">
        <f t="shared" si="47"/>
        <v>0</v>
      </c>
      <c r="P968" s="70">
        <f t="shared" si="48"/>
        <v>0</v>
      </c>
      <c r="Q968" s="92" t="str">
        <f t="shared" si="46"/>
        <v/>
      </c>
    </row>
    <row r="969" spans="1:17" x14ac:dyDescent="0.2">
      <c r="A969" s="518" t="str">
        <f>IF(B969="","",COUNT('Diário 3º PA'!$A$4:$A$4242)+ROW()-3)</f>
        <v/>
      </c>
      <c r="B969" s="510"/>
      <c r="C969" s="359"/>
      <c r="D969" s="362"/>
      <c r="E969" s="362"/>
      <c r="F969" s="372"/>
      <c r="G969" s="362"/>
      <c r="H969" s="362"/>
      <c r="I969" s="410"/>
      <c r="J969" s="364"/>
      <c r="K969" s="364"/>
      <c r="L969" s="364"/>
      <c r="M969" s="364"/>
      <c r="N969" s="387"/>
      <c r="O969" s="314">
        <f t="shared" si="47"/>
        <v>0</v>
      </c>
      <c r="P969" s="70">
        <f t="shared" si="48"/>
        <v>0</v>
      </c>
      <c r="Q969" s="92" t="str">
        <f t="shared" si="46"/>
        <v/>
      </c>
    </row>
    <row r="970" spans="1:17" ht="13.5" thickBot="1" x14ac:dyDescent="0.25">
      <c r="A970" s="518" t="str">
        <f>IF(B970="","",COUNT('Diário 3º PA'!$A$4:$A$4242)+ROW()-3)</f>
        <v/>
      </c>
      <c r="B970" s="510"/>
      <c r="C970" s="359"/>
      <c r="D970" s="362"/>
      <c r="E970" s="362"/>
      <c r="F970" s="372"/>
      <c r="G970" s="362"/>
      <c r="H970" s="362"/>
      <c r="I970" s="410"/>
      <c r="J970" s="364"/>
      <c r="K970" s="364"/>
      <c r="L970" s="364"/>
      <c r="M970" s="364"/>
      <c r="N970" s="387"/>
      <c r="O970" s="314">
        <f t="shared" si="47"/>
        <v>0</v>
      </c>
      <c r="P970" s="70">
        <f t="shared" si="48"/>
        <v>0</v>
      </c>
      <c r="Q970" s="92" t="str">
        <f t="shared" si="46"/>
        <v/>
      </c>
    </row>
    <row r="971" spans="1:17" x14ac:dyDescent="0.2">
      <c r="A971" s="518" t="str">
        <f>IF(B971="","",COUNT('Diário 3º PA'!$A$4:$A$4242)+ROW()-3)</f>
        <v/>
      </c>
      <c r="B971" s="510"/>
      <c r="C971" s="359"/>
      <c r="D971" s="362"/>
      <c r="E971" s="362"/>
      <c r="F971" s="372"/>
      <c r="G971" s="362"/>
      <c r="H971" s="362"/>
      <c r="I971" s="410"/>
      <c r="J971" s="364"/>
      <c r="K971" s="364"/>
      <c r="L971" s="364"/>
      <c r="M971" s="364"/>
      <c r="N971" s="387"/>
      <c r="O971" s="315">
        <f t="shared" si="47"/>
        <v>0</v>
      </c>
      <c r="P971" s="70">
        <f t="shared" si="48"/>
        <v>0</v>
      </c>
      <c r="Q971" s="135" t="str">
        <f t="shared" si="46"/>
        <v/>
      </c>
    </row>
    <row r="972" spans="1:17" x14ac:dyDescent="0.2">
      <c r="A972" s="518" t="str">
        <f>IF(B972="","",COUNT('Diário 3º PA'!$A$4:$A$4242)+ROW()-3)</f>
        <v/>
      </c>
      <c r="B972" s="515"/>
      <c r="C972" s="406"/>
      <c r="D972" s="379"/>
      <c r="E972" s="379"/>
      <c r="F972" s="384"/>
      <c r="G972" s="379"/>
      <c r="H972" s="379"/>
      <c r="I972" s="505"/>
      <c r="J972" s="380"/>
      <c r="K972" s="380"/>
      <c r="L972" s="381"/>
      <c r="M972" s="381"/>
      <c r="N972" s="407"/>
      <c r="O972" s="314">
        <f t="shared" si="47"/>
        <v>0</v>
      </c>
      <c r="P972" s="70">
        <f t="shared" si="48"/>
        <v>0</v>
      </c>
      <c r="Q972" s="92" t="str">
        <f t="shared" si="46"/>
        <v/>
      </c>
    </row>
    <row r="973" spans="1:17" x14ac:dyDescent="0.2">
      <c r="A973" s="518" t="str">
        <f>IF(B973="","",COUNT('Diário 3º PA'!$A$4:$A$4242)+ROW()-3)</f>
        <v/>
      </c>
      <c r="B973" s="510"/>
      <c r="C973" s="359"/>
      <c r="D973" s="362"/>
      <c r="E973" s="362"/>
      <c r="F973" s="372"/>
      <c r="G973" s="362"/>
      <c r="H973" s="362"/>
      <c r="I973" s="410"/>
      <c r="J973" s="364"/>
      <c r="K973" s="364"/>
      <c r="L973" s="364"/>
      <c r="M973" s="364"/>
      <c r="N973" s="387"/>
      <c r="O973" s="314">
        <f t="shared" si="47"/>
        <v>0</v>
      </c>
      <c r="P973" s="70">
        <f t="shared" si="48"/>
        <v>0</v>
      </c>
      <c r="Q973" s="92" t="str">
        <f t="shared" si="46"/>
        <v/>
      </c>
    </row>
    <row r="974" spans="1:17" ht="13.5" thickBot="1" x14ac:dyDescent="0.25">
      <c r="A974" s="518" t="str">
        <f>IF(B974="","",COUNT('Diário 3º PA'!$A$4:$A$4242)+ROW()-3)</f>
        <v/>
      </c>
      <c r="B974" s="510"/>
      <c r="C974" s="359"/>
      <c r="D974" s="362"/>
      <c r="E974" s="362"/>
      <c r="F974" s="372"/>
      <c r="G974" s="362"/>
      <c r="H974" s="362"/>
      <c r="I974" s="410"/>
      <c r="J974" s="364"/>
      <c r="K974" s="364"/>
      <c r="L974" s="364"/>
      <c r="M974" s="364"/>
      <c r="N974" s="387"/>
      <c r="O974" s="314">
        <f t="shared" si="47"/>
        <v>0</v>
      </c>
      <c r="P974" s="70">
        <f t="shared" si="48"/>
        <v>0</v>
      </c>
      <c r="Q974" s="92" t="str">
        <f t="shared" si="46"/>
        <v/>
      </c>
    </row>
    <row r="975" spans="1:17" x14ac:dyDescent="0.2">
      <c r="A975" s="518" t="str">
        <f>IF(B975="","",COUNT('Diário 3º PA'!$A$4:$A$4242)+ROW()-3)</f>
        <v/>
      </c>
      <c r="B975" s="510"/>
      <c r="C975" s="359"/>
      <c r="D975" s="362"/>
      <c r="E975" s="362"/>
      <c r="F975" s="372"/>
      <c r="G975" s="362"/>
      <c r="H975" s="362"/>
      <c r="I975" s="410"/>
      <c r="J975" s="364"/>
      <c r="K975" s="364"/>
      <c r="L975" s="364"/>
      <c r="M975" s="364"/>
      <c r="N975" s="387"/>
      <c r="O975" s="315">
        <f t="shared" si="47"/>
        <v>0</v>
      </c>
      <c r="P975" s="70">
        <f t="shared" si="48"/>
        <v>0</v>
      </c>
      <c r="Q975" s="135" t="str">
        <f t="shared" si="46"/>
        <v/>
      </c>
    </row>
    <row r="976" spans="1:17" x14ac:dyDescent="0.2">
      <c r="A976" s="518" t="str">
        <f>IF(B976="","",COUNT('Diário 3º PA'!$A$4:$A$4242)+ROW()-3)</f>
        <v/>
      </c>
      <c r="B976" s="515"/>
      <c r="C976" s="406"/>
      <c r="D976" s="379"/>
      <c r="E976" s="379"/>
      <c r="F976" s="384"/>
      <c r="G976" s="379"/>
      <c r="H976" s="379"/>
      <c r="I976" s="505"/>
      <c r="J976" s="381"/>
      <c r="K976" s="381"/>
      <c r="L976" s="381"/>
      <c r="M976" s="381"/>
      <c r="N976" s="407"/>
      <c r="O976" s="314">
        <f t="shared" si="47"/>
        <v>0</v>
      </c>
      <c r="P976" s="70">
        <f t="shared" si="48"/>
        <v>0</v>
      </c>
      <c r="Q976" s="92" t="str">
        <f t="shared" si="46"/>
        <v/>
      </c>
    </row>
    <row r="977" spans="1:17" x14ac:dyDescent="0.2">
      <c r="A977" s="518" t="str">
        <f>IF(B977="","",COUNT('Diário 3º PA'!$A$4:$A$4242)+ROW()-3)</f>
        <v/>
      </c>
      <c r="B977" s="515"/>
      <c r="C977" s="406"/>
      <c r="D977" s="379"/>
      <c r="E977" s="379"/>
      <c r="F977" s="384"/>
      <c r="G977" s="379"/>
      <c r="H977" s="379"/>
      <c r="I977" s="505"/>
      <c r="J977" s="381"/>
      <c r="K977" s="381"/>
      <c r="L977" s="381"/>
      <c r="M977" s="381"/>
      <c r="N977" s="407"/>
      <c r="O977" s="314">
        <f t="shared" si="47"/>
        <v>0</v>
      </c>
      <c r="P977" s="70">
        <f t="shared" si="48"/>
        <v>0</v>
      </c>
      <c r="Q977" s="92" t="str">
        <f t="shared" si="46"/>
        <v/>
      </c>
    </row>
    <row r="978" spans="1:17" ht="13.5" thickBot="1" x14ac:dyDescent="0.25">
      <c r="A978" s="518" t="str">
        <f>IF(B978="","",COUNT('Diário 3º PA'!$A$4:$A$4242)+ROW()-3)</f>
        <v/>
      </c>
      <c r="B978" s="510"/>
      <c r="C978" s="359"/>
      <c r="D978" s="362"/>
      <c r="E978" s="362"/>
      <c r="F978" s="372"/>
      <c r="G978" s="362"/>
      <c r="H978" s="362"/>
      <c r="I978" s="410"/>
      <c r="J978" s="364"/>
      <c r="K978" s="364"/>
      <c r="L978" s="364"/>
      <c r="M978" s="364"/>
      <c r="N978" s="387"/>
      <c r="O978" s="314">
        <f t="shared" si="47"/>
        <v>0</v>
      </c>
      <c r="P978" s="70">
        <f t="shared" si="48"/>
        <v>0</v>
      </c>
      <c r="Q978" s="92" t="str">
        <f t="shared" si="46"/>
        <v/>
      </c>
    </row>
    <row r="979" spans="1:17" x14ac:dyDescent="0.2">
      <c r="A979" s="518" t="str">
        <f>IF(B979="","",COUNT('Diário 3º PA'!$A$4:$A$4242)+ROW()-3)</f>
        <v/>
      </c>
      <c r="B979" s="510"/>
      <c r="C979" s="359"/>
      <c r="D979" s="362"/>
      <c r="E979" s="362"/>
      <c r="F979" s="372"/>
      <c r="G979" s="360"/>
      <c r="H979" s="362"/>
      <c r="I979" s="410"/>
      <c r="J979" s="363"/>
      <c r="K979" s="363"/>
      <c r="L979" s="364"/>
      <c r="M979" s="364"/>
      <c r="N979" s="387"/>
      <c r="O979" s="315">
        <f t="shared" si="47"/>
        <v>0</v>
      </c>
      <c r="P979" s="70">
        <f t="shared" si="48"/>
        <v>0</v>
      </c>
      <c r="Q979" s="135" t="str">
        <f t="shared" si="46"/>
        <v/>
      </c>
    </row>
    <row r="980" spans="1:17" ht="13.5" thickBot="1" x14ac:dyDescent="0.25">
      <c r="A980" s="518" t="str">
        <f>IF(B980="","",COUNT('Diário 3º PA'!$A$4:$A$4242)+ROW()-3)</f>
        <v/>
      </c>
      <c r="B980" s="510"/>
      <c r="C980" s="359"/>
      <c r="D980" s="362"/>
      <c r="E980" s="362"/>
      <c r="F980" s="372"/>
      <c r="G980" s="362"/>
      <c r="H980" s="362"/>
      <c r="I980" s="410"/>
      <c r="J980" s="364"/>
      <c r="K980" s="364"/>
      <c r="L980" s="364"/>
      <c r="M980" s="364"/>
      <c r="N980" s="387"/>
      <c r="O980" s="314">
        <f t="shared" si="47"/>
        <v>0</v>
      </c>
      <c r="P980" s="70">
        <f t="shared" si="48"/>
        <v>0</v>
      </c>
      <c r="Q980" s="92" t="str">
        <f t="shared" si="46"/>
        <v/>
      </c>
    </row>
    <row r="981" spans="1:17" x14ac:dyDescent="0.2">
      <c r="A981" s="518" t="str">
        <f>IF(B981="","",COUNT('Diário 3º PA'!$A$4:$A$4242)+ROW()-3)</f>
        <v/>
      </c>
      <c r="B981" s="510"/>
      <c r="C981" s="359"/>
      <c r="D981" s="362"/>
      <c r="E981" s="362"/>
      <c r="F981" s="372"/>
      <c r="G981" s="362"/>
      <c r="H981" s="362"/>
      <c r="I981" s="410"/>
      <c r="J981" s="364"/>
      <c r="K981" s="364"/>
      <c r="L981" s="364"/>
      <c r="M981" s="364"/>
      <c r="N981" s="387"/>
      <c r="O981" s="315">
        <f t="shared" ref="O981" si="49">IF(B981=0,0,IF(YEAR(B981)=$P$1,MONTH(B981)-$O$1+1,(YEAR(B981)-$P$1)*12-$O$1+1+MONTH(B981)))</f>
        <v>0</v>
      </c>
      <c r="P981" s="70">
        <f t="shared" ref="P981" si="50">IF(C981=0,0,IF(YEAR(C981)=$P$1,MONTH(C981)-$O$1+1,(YEAR(C981)-$P$1)*12-$O$1+1+MONTH(C981)))</f>
        <v>0</v>
      </c>
      <c r="Q981" s="135" t="str">
        <f t="shared" ref="Q981" si="51">SUBSTITUTE(D981," ","_")</f>
        <v/>
      </c>
    </row>
    <row r="982" spans="1:17" x14ac:dyDescent="0.2">
      <c r="A982" s="518" t="str">
        <f>IF(B982="","",COUNT('Diário 3º PA'!$A$4:$A$4242)+ROW()-3)</f>
        <v/>
      </c>
      <c r="B982" s="510"/>
      <c r="C982" s="359"/>
      <c r="D982" s="362"/>
      <c r="E982" s="362"/>
      <c r="F982" s="372"/>
      <c r="G982" s="362"/>
      <c r="H982" s="362"/>
      <c r="I982" s="410"/>
      <c r="J982" s="364"/>
      <c r="K982" s="364"/>
      <c r="L982" s="364"/>
      <c r="M982" s="364"/>
      <c r="N982" s="387"/>
      <c r="O982" s="314">
        <f t="shared" si="47"/>
        <v>0</v>
      </c>
      <c r="P982" s="70">
        <f t="shared" si="48"/>
        <v>0</v>
      </c>
      <c r="Q982" s="92" t="str">
        <f t="shared" si="46"/>
        <v/>
      </c>
    </row>
    <row r="983" spans="1:17" ht="13.5" thickBot="1" x14ac:dyDescent="0.25">
      <c r="A983" s="518" t="str">
        <f>IF(B983="","",COUNT('Diário 3º PA'!$A$4:$A$4242)+ROW()-3)</f>
        <v/>
      </c>
      <c r="B983" s="510"/>
      <c r="C983" s="359"/>
      <c r="D983" s="362"/>
      <c r="E983" s="362"/>
      <c r="F983" s="372"/>
      <c r="G983" s="362"/>
      <c r="H983" s="362"/>
      <c r="I983" s="410"/>
      <c r="J983" s="364"/>
      <c r="K983" s="364"/>
      <c r="L983" s="364"/>
      <c r="M983" s="364"/>
      <c r="N983" s="387"/>
      <c r="O983" s="314">
        <f t="shared" si="47"/>
        <v>0</v>
      </c>
      <c r="P983" s="70">
        <f t="shared" si="48"/>
        <v>0</v>
      </c>
      <c r="Q983" s="92" t="str">
        <f t="shared" si="46"/>
        <v/>
      </c>
    </row>
    <row r="984" spans="1:17" x14ac:dyDescent="0.2">
      <c r="A984" s="518" t="str">
        <f>IF(B984="","",COUNT('Diário 3º PA'!$A$4:$A$4242)+ROW()-3)</f>
        <v/>
      </c>
      <c r="B984" s="510"/>
      <c r="C984" s="359"/>
      <c r="D984" s="362"/>
      <c r="E984" s="362"/>
      <c r="F984" s="372"/>
      <c r="G984" s="362"/>
      <c r="H984" s="362"/>
      <c r="I984" s="410"/>
      <c r="J984" s="364"/>
      <c r="K984" s="364"/>
      <c r="L984" s="364"/>
      <c r="M984" s="364"/>
      <c r="N984" s="387"/>
      <c r="O984" s="315">
        <f t="shared" si="47"/>
        <v>0</v>
      </c>
      <c r="P984" s="70">
        <f t="shared" si="48"/>
        <v>0</v>
      </c>
      <c r="Q984" s="135" t="str">
        <f t="shared" ref="Q984:Q1048" si="52">SUBSTITUTE(D984," ","_")</f>
        <v/>
      </c>
    </row>
    <row r="985" spans="1:17" x14ac:dyDescent="0.2">
      <c r="A985" s="518" t="str">
        <f>IF(B985="","",COUNT('Diário 3º PA'!$A$4:$A$4242)+ROW()-3)</f>
        <v/>
      </c>
      <c r="B985" s="510"/>
      <c r="C985" s="359"/>
      <c r="D985" s="362"/>
      <c r="E985" s="362"/>
      <c r="F985" s="372"/>
      <c r="G985" s="362"/>
      <c r="H985" s="362"/>
      <c r="I985" s="410"/>
      <c r="J985" s="364"/>
      <c r="K985" s="364"/>
      <c r="L985" s="364"/>
      <c r="M985" s="364"/>
      <c r="N985" s="387"/>
      <c r="O985" s="314">
        <f t="shared" ref="O985:O1049" si="53">IF(B985=0,0,IF(YEAR(B985)=$P$1,MONTH(B985)-$O$1+1,(YEAR(B985)-$P$1)*12-$O$1+1+MONTH(B985)))</f>
        <v>0</v>
      </c>
      <c r="P985" s="70">
        <f t="shared" ref="P985:P1049" si="54">IF(C985=0,0,IF(YEAR(C985)=$P$1,MONTH(C985)-$O$1+1,(YEAR(C985)-$P$1)*12-$O$1+1+MONTH(C985)))</f>
        <v>0</v>
      </c>
      <c r="Q985" s="92" t="str">
        <f t="shared" si="52"/>
        <v/>
      </c>
    </row>
    <row r="986" spans="1:17" x14ac:dyDescent="0.2">
      <c r="A986" s="518" t="str">
        <f>IF(B986="","",COUNT('Diário 3º PA'!$A$4:$A$4242)+ROW()-3)</f>
        <v/>
      </c>
      <c r="B986" s="510"/>
      <c r="C986" s="359"/>
      <c r="D986" s="362"/>
      <c r="E986" s="362"/>
      <c r="F986" s="372"/>
      <c r="G986" s="362"/>
      <c r="H986" s="362"/>
      <c r="I986" s="410"/>
      <c r="J986" s="364"/>
      <c r="K986" s="364"/>
      <c r="L986" s="364"/>
      <c r="M986" s="364"/>
      <c r="N986" s="387"/>
      <c r="O986" s="314">
        <f t="shared" si="53"/>
        <v>0</v>
      </c>
      <c r="P986" s="70">
        <f t="shared" si="54"/>
        <v>0</v>
      </c>
      <c r="Q986" s="92" t="str">
        <f t="shared" si="52"/>
        <v/>
      </c>
    </row>
    <row r="987" spans="1:17" ht="13.5" thickBot="1" x14ac:dyDescent="0.25">
      <c r="A987" s="518" t="str">
        <f>IF(B987="","",COUNT('Diário 3º PA'!$A$4:$A$4242)+ROW()-3)</f>
        <v/>
      </c>
      <c r="B987" s="510"/>
      <c r="C987" s="359"/>
      <c r="D987" s="362"/>
      <c r="E987" s="362"/>
      <c r="F987" s="372"/>
      <c r="G987" s="362"/>
      <c r="H987" s="362"/>
      <c r="I987" s="410"/>
      <c r="J987" s="364"/>
      <c r="K987" s="364"/>
      <c r="L987" s="364"/>
      <c r="M987" s="364"/>
      <c r="N987" s="387"/>
      <c r="O987" s="314">
        <f t="shared" si="53"/>
        <v>0</v>
      </c>
      <c r="P987" s="70">
        <f t="shared" si="54"/>
        <v>0</v>
      </c>
      <c r="Q987" s="92" t="str">
        <f t="shared" si="52"/>
        <v/>
      </c>
    </row>
    <row r="988" spans="1:17" x14ac:dyDescent="0.2">
      <c r="A988" s="518" t="str">
        <f>IF(B988="","",COUNT('Diário 3º PA'!$A$4:$A$4242)+ROW()-3)</f>
        <v/>
      </c>
      <c r="B988" s="510"/>
      <c r="C988" s="359"/>
      <c r="D988" s="362"/>
      <c r="E988" s="362"/>
      <c r="F988" s="372"/>
      <c r="G988" s="362"/>
      <c r="H988" s="362"/>
      <c r="I988" s="410"/>
      <c r="J988" s="364"/>
      <c r="K988" s="364"/>
      <c r="L988" s="364"/>
      <c r="M988" s="364"/>
      <c r="N988" s="387"/>
      <c r="O988" s="315">
        <f t="shared" si="53"/>
        <v>0</v>
      </c>
      <c r="P988" s="70">
        <f t="shared" si="54"/>
        <v>0</v>
      </c>
      <c r="Q988" s="135" t="str">
        <f t="shared" si="52"/>
        <v/>
      </c>
    </row>
    <row r="989" spans="1:17" x14ac:dyDescent="0.2">
      <c r="A989" s="518" t="str">
        <f>IF(B989="","",COUNT('Diário 3º PA'!$A$4:$A$4242)+ROW()-3)</f>
        <v/>
      </c>
      <c r="B989" s="510"/>
      <c r="C989" s="359"/>
      <c r="D989" s="362"/>
      <c r="E989" s="362"/>
      <c r="F989" s="372"/>
      <c r="G989" s="362"/>
      <c r="H989" s="362"/>
      <c r="I989" s="410"/>
      <c r="J989" s="364"/>
      <c r="K989" s="364"/>
      <c r="L989" s="364"/>
      <c r="M989" s="364"/>
      <c r="N989" s="387"/>
      <c r="O989" s="314">
        <f t="shared" si="53"/>
        <v>0</v>
      </c>
      <c r="P989" s="70">
        <f t="shared" si="54"/>
        <v>0</v>
      </c>
      <c r="Q989" s="92" t="str">
        <f t="shared" si="52"/>
        <v/>
      </c>
    </row>
    <row r="990" spans="1:17" x14ac:dyDescent="0.2">
      <c r="A990" s="518" t="str">
        <f>IF(B990="","",COUNT('Diário 3º PA'!$A$4:$A$4242)+ROW()-3)</f>
        <v/>
      </c>
      <c r="B990" s="510"/>
      <c r="C990" s="359"/>
      <c r="D990" s="362"/>
      <c r="E990" s="362"/>
      <c r="F990" s="372"/>
      <c r="G990" s="362"/>
      <c r="H990" s="362"/>
      <c r="I990" s="410"/>
      <c r="J990" s="364"/>
      <c r="K990" s="364"/>
      <c r="L990" s="364"/>
      <c r="M990" s="364"/>
      <c r="N990" s="387"/>
      <c r="O990" s="314">
        <f t="shared" si="53"/>
        <v>0</v>
      </c>
      <c r="P990" s="70">
        <f t="shared" si="54"/>
        <v>0</v>
      </c>
      <c r="Q990" s="92" t="str">
        <f t="shared" si="52"/>
        <v/>
      </c>
    </row>
    <row r="991" spans="1:17" ht="13.5" thickBot="1" x14ac:dyDescent="0.25">
      <c r="A991" s="518" t="str">
        <f>IF(B991="","",COUNT('Diário 3º PA'!$A$4:$A$4242)+ROW()-3)</f>
        <v/>
      </c>
      <c r="B991" s="510"/>
      <c r="C991" s="359"/>
      <c r="D991" s="362"/>
      <c r="E991" s="362"/>
      <c r="F991" s="372"/>
      <c r="G991" s="362"/>
      <c r="H991" s="362"/>
      <c r="I991" s="410"/>
      <c r="J991" s="364"/>
      <c r="K991" s="364"/>
      <c r="L991" s="364"/>
      <c r="M991" s="364"/>
      <c r="N991" s="387"/>
      <c r="O991" s="314">
        <f t="shared" si="53"/>
        <v>0</v>
      </c>
      <c r="P991" s="70">
        <f t="shared" si="54"/>
        <v>0</v>
      </c>
      <c r="Q991" s="92" t="str">
        <f t="shared" si="52"/>
        <v/>
      </c>
    </row>
    <row r="992" spans="1:17" x14ac:dyDescent="0.2">
      <c r="A992" s="518" t="str">
        <f>IF(B992="","",COUNT('Diário 3º PA'!$A$4:$A$4242)+ROW()-3)</f>
        <v/>
      </c>
      <c r="B992" s="510"/>
      <c r="C992" s="359"/>
      <c r="D992" s="362"/>
      <c r="E992" s="362"/>
      <c r="F992" s="372"/>
      <c r="G992" s="362"/>
      <c r="H992" s="362"/>
      <c r="I992" s="410"/>
      <c r="J992" s="364"/>
      <c r="K992" s="364"/>
      <c r="L992" s="364"/>
      <c r="M992" s="364"/>
      <c r="N992" s="387"/>
      <c r="O992" s="315">
        <f t="shared" si="53"/>
        <v>0</v>
      </c>
      <c r="P992" s="70">
        <f t="shared" si="54"/>
        <v>0</v>
      </c>
      <c r="Q992" s="135" t="str">
        <f t="shared" si="52"/>
        <v/>
      </c>
    </row>
    <row r="993" spans="1:17" x14ac:dyDescent="0.2">
      <c r="A993" s="518" t="str">
        <f>IF(B993="","",COUNT('Diário 3º PA'!$A$4:$A$4242)+ROW()-3)</f>
        <v/>
      </c>
      <c r="B993" s="510"/>
      <c r="C993" s="359"/>
      <c r="D993" s="362"/>
      <c r="E993" s="362"/>
      <c r="F993" s="372"/>
      <c r="G993" s="362"/>
      <c r="H993" s="362"/>
      <c r="I993" s="410"/>
      <c r="J993" s="364"/>
      <c r="K993" s="364"/>
      <c r="L993" s="364"/>
      <c r="M993" s="364"/>
      <c r="N993" s="387"/>
      <c r="O993" s="314">
        <f t="shared" si="53"/>
        <v>0</v>
      </c>
      <c r="P993" s="70">
        <f t="shared" si="54"/>
        <v>0</v>
      </c>
      <c r="Q993" s="92" t="str">
        <f t="shared" si="52"/>
        <v/>
      </c>
    </row>
    <row r="994" spans="1:17" x14ac:dyDescent="0.2">
      <c r="A994" s="518" t="str">
        <f>IF(B994="","",COUNT('Diário 3º PA'!$A$4:$A$4242)+ROW()-3)</f>
        <v/>
      </c>
      <c r="B994" s="510"/>
      <c r="C994" s="359"/>
      <c r="D994" s="362"/>
      <c r="E994" s="362"/>
      <c r="F994" s="372"/>
      <c r="G994" s="362"/>
      <c r="H994" s="362"/>
      <c r="I994" s="410"/>
      <c r="J994" s="364"/>
      <c r="K994" s="364"/>
      <c r="L994" s="364"/>
      <c r="M994" s="364"/>
      <c r="N994" s="387"/>
      <c r="O994" s="314">
        <f t="shared" si="53"/>
        <v>0</v>
      </c>
      <c r="P994" s="70">
        <f t="shared" si="54"/>
        <v>0</v>
      </c>
      <c r="Q994" s="92" t="str">
        <f t="shared" si="52"/>
        <v/>
      </c>
    </row>
    <row r="995" spans="1:17" ht="13.5" thickBot="1" x14ac:dyDescent="0.25">
      <c r="A995" s="518" t="str">
        <f>IF(B995="","",COUNT('Diário 3º PA'!$A$4:$A$4242)+ROW()-3)</f>
        <v/>
      </c>
      <c r="B995" s="510"/>
      <c r="C995" s="359"/>
      <c r="D995" s="362"/>
      <c r="E995" s="362"/>
      <c r="F995" s="372"/>
      <c r="G995" s="362"/>
      <c r="H995" s="362"/>
      <c r="I995" s="410"/>
      <c r="J995" s="364"/>
      <c r="K995" s="364"/>
      <c r="L995" s="364"/>
      <c r="M995" s="364"/>
      <c r="N995" s="387"/>
      <c r="O995" s="314">
        <f t="shared" si="53"/>
        <v>0</v>
      </c>
      <c r="P995" s="70">
        <f t="shared" si="54"/>
        <v>0</v>
      </c>
      <c r="Q995" s="92" t="str">
        <f t="shared" si="52"/>
        <v/>
      </c>
    </row>
    <row r="996" spans="1:17" x14ac:dyDescent="0.2">
      <c r="A996" s="518" t="str">
        <f>IF(B996="","",COUNT('Diário 3º PA'!$A$4:$A$4242)+ROW()-3)</f>
        <v/>
      </c>
      <c r="B996" s="510"/>
      <c r="C996" s="359"/>
      <c r="D996" s="362"/>
      <c r="E996" s="362"/>
      <c r="F996" s="372"/>
      <c r="G996" s="362"/>
      <c r="H996" s="362"/>
      <c r="I996" s="410"/>
      <c r="J996" s="364"/>
      <c r="K996" s="364"/>
      <c r="L996" s="364"/>
      <c r="M996" s="364"/>
      <c r="N996" s="387"/>
      <c r="O996" s="315">
        <f t="shared" si="53"/>
        <v>0</v>
      </c>
      <c r="P996" s="70">
        <f t="shared" si="54"/>
        <v>0</v>
      </c>
      <c r="Q996" s="135" t="str">
        <f t="shared" si="52"/>
        <v/>
      </c>
    </row>
    <row r="997" spans="1:17" x14ac:dyDescent="0.2">
      <c r="A997" s="518" t="str">
        <f>IF(B997="","",COUNT('Diário 3º PA'!$A$4:$A$4242)+ROW()-3)</f>
        <v/>
      </c>
      <c r="B997" s="510"/>
      <c r="C997" s="359"/>
      <c r="D997" s="362"/>
      <c r="E997" s="362"/>
      <c r="F997" s="372"/>
      <c r="G997" s="362"/>
      <c r="H997" s="362"/>
      <c r="I997" s="410"/>
      <c r="J997" s="364"/>
      <c r="K997" s="364"/>
      <c r="L997" s="364"/>
      <c r="M997" s="364"/>
      <c r="N997" s="387"/>
      <c r="O997" s="314">
        <f t="shared" si="53"/>
        <v>0</v>
      </c>
      <c r="P997" s="70">
        <f t="shared" si="54"/>
        <v>0</v>
      </c>
      <c r="Q997" s="92" t="str">
        <f t="shared" si="52"/>
        <v/>
      </c>
    </row>
    <row r="998" spans="1:17" x14ac:dyDescent="0.2">
      <c r="A998" s="518" t="str">
        <f>IF(B998="","",COUNT('Diário 3º PA'!$A$4:$A$4242)+ROW()-3)</f>
        <v/>
      </c>
      <c r="B998" s="510"/>
      <c r="C998" s="359"/>
      <c r="D998" s="362"/>
      <c r="E998" s="362"/>
      <c r="F998" s="372"/>
      <c r="G998" s="362"/>
      <c r="H998" s="362"/>
      <c r="I998" s="410"/>
      <c r="J998" s="364"/>
      <c r="K998" s="364"/>
      <c r="L998" s="364"/>
      <c r="M998" s="364"/>
      <c r="N998" s="387"/>
      <c r="O998" s="314">
        <f t="shared" si="53"/>
        <v>0</v>
      </c>
      <c r="P998" s="70">
        <f t="shared" si="54"/>
        <v>0</v>
      </c>
      <c r="Q998" s="92" t="str">
        <f t="shared" si="52"/>
        <v/>
      </c>
    </row>
    <row r="999" spans="1:17" ht="13.5" thickBot="1" x14ac:dyDescent="0.25">
      <c r="A999" s="518" t="str">
        <f>IF(B999="","",COUNT('Diário 3º PA'!$A$4:$A$4242)+ROW()-3)</f>
        <v/>
      </c>
      <c r="B999" s="510"/>
      <c r="C999" s="359"/>
      <c r="D999" s="362"/>
      <c r="E999" s="362"/>
      <c r="F999" s="372"/>
      <c r="G999" s="362"/>
      <c r="H999" s="362"/>
      <c r="I999" s="410"/>
      <c r="J999" s="364"/>
      <c r="K999" s="364"/>
      <c r="L999" s="364"/>
      <c r="M999" s="364"/>
      <c r="N999" s="387"/>
      <c r="O999" s="314">
        <f t="shared" si="53"/>
        <v>0</v>
      </c>
      <c r="P999" s="70">
        <f t="shared" si="54"/>
        <v>0</v>
      </c>
      <c r="Q999" s="92" t="str">
        <f t="shared" si="52"/>
        <v/>
      </c>
    </row>
    <row r="1000" spans="1:17" x14ac:dyDescent="0.2">
      <c r="A1000" s="518" t="str">
        <f>IF(B1000="","",COUNT('Diário 3º PA'!$A$4:$A$4242)+ROW()-3)</f>
        <v/>
      </c>
      <c r="B1000" s="510"/>
      <c r="C1000" s="359"/>
      <c r="D1000" s="362"/>
      <c r="E1000" s="362"/>
      <c r="F1000" s="372"/>
      <c r="G1000" s="362"/>
      <c r="H1000" s="362"/>
      <c r="I1000" s="410"/>
      <c r="J1000" s="364"/>
      <c r="K1000" s="364"/>
      <c r="L1000" s="364"/>
      <c r="M1000" s="364"/>
      <c r="N1000" s="387"/>
      <c r="O1000" s="315">
        <f t="shared" si="53"/>
        <v>0</v>
      </c>
      <c r="P1000" s="70">
        <f t="shared" si="54"/>
        <v>0</v>
      </c>
      <c r="Q1000" s="135" t="str">
        <f t="shared" si="52"/>
        <v/>
      </c>
    </row>
    <row r="1001" spans="1:17" x14ac:dyDescent="0.2">
      <c r="A1001" s="518" t="str">
        <f>IF(B1001="","",COUNT('Diário 3º PA'!$A$4:$A$4242)+ROW()-3)</f>
        <v/>
      </c>
      <c r="B1001" s="510"/>
      <c r="C1001" s="359"/>
      <c r="D1001" s="362"/>
      <c r="E1001" s="362"/>
      <c r="F1001" s="372"/>
      <c r="G1001" s="362"/>
      <c r="H1001" s="362"/>
      <c r="I1001" s="410"/>
      <c r="J1001" s="364"/>
      <c r="K1001" s="364"/>
      <c r="L1001" s="364"/>
      <c r="M1001" s="364"/>
      <c r="N1001" s="387"/>
      <c r="O1001" s="314">
        <f t="shared" si="53"/>
        <v>0</v>
      </c>
      <c r="P1001" s="70">
        <f t="shared" si="54"/>
        <v>0</v>
      </c>
      <c r="Q1001" s="92" t="str">
        <f t="shared" si="52"/>
        <v/>
      </c>
    </row>
    <row r="1002" spans="1:17" x14ac:dyDescent="0.2">
      <c r="A1002" s="518" t="str">
        <f>IF(B1002="","",COUNT('Diário 3º PA'!$A$4:$A$4242)+ROW()-3)</f>
        <v/>
      </c>
      <c r="B1002" s="510"/>
      <c r="C1002" s="359"/>
      <c r="D1002" s="362"/>
      <c r="E1002" s="362"/>
      <c r="F1002" s="372"/>
      <c r="G1002" s="362"/>
      <c r="H1002" s="362"/>
      <c r="I1002" s="410"/>
      <c r="J1002" s="364"/>
      <c r="K1002" s="364"/>
      <c r="L1002" s="364"/>
      <c r="M1002" s="364"/>
      <c r="N1002" s="387"/>
      <c r="O1002" s="314">
        <f t="shared" si="53"/>
        <v>0</v>
      </c>
      <c r="P1002" s="70">
        <f t="shared" si="54"/>
        <v>0</v>
      </c>
      <c r="Q1002" s="92" t="str">
        <f t="shared" si="52"/>
        <v/>
      </c>
    </row>
    <row r="1003" spans="1:17" ht="13.5" thickBot="1" x14ac:dyDescent="0.25">
      <c r="A1003" s="518" t="str">
        <f>IF(B1003="","",COUNT('Diário 3º PA'!$A$4:$A$4242)+ROW()-3)</f>
        <v/>
      </c>
      <c r="B1003" s="515"/>
      <c r="C1003" s="406"/>
      <c r="D1003" s="379"/>
      <c r="E1003" s="379"/>
      <c r="F1003" s="384"/>
      <c r="G1003" s="379"/>
      <c r="H1003" s="379"/>
      <c r="I1003" s="505"/>
      <c r="J1003" s="381"/>
      <c r="K1003" s="381"/>
      <c r="L1003" s="381"/>
      <c r="M1003" s="381"/>
      <c r="N1003" s="407"/>
      <c r="O1003" s="314">
        <f t="shared" si="53"/>
        <v>0</v>
      </c>
      <c r="P1003" s="70">
        <f t="shared" si="54"/>
        <v>0</v>
      </c>
      <c r="Q1003" s="92" t="str">
        <f t="shared" si="52"/>
        <v/>
      </c>
    </row>
    <row r="1004" spans="1:17" x14ac:dyDescent="0.2">
      <c r="A1004" s="518" t="str">
        <f>IF(B1004="","",COUNT('Diário 3º PA'!$A$4:$A$4242)+ROW()-3)</f>
        <v/>
      </c>
      <c r="B1004" s="515"/>
      <c r="C1004" s="406"/>
      <c r="D1004" s="379"/>
      <c r="E1004" s="379"/>
      <c r="F1004" s="384"/>
      <c r="G1004" s="379"/>
      <c r="H1004" s="379"/>
      <c r="I1004" s="505"/>
      <c r="J1004" s="381"/>
      <c r="K1004" s="381"/>
      <c r="L1004" s="381"/>
      <c r="M1004" s="381"/>
      <c r="N1004" s="407"/>
      <c r="O1004" s="315">
        <f t="shared" si="53"/>
        <v>0</v>
      </c>
      <c r="P1004" s="70">
        <f t="shared" si="54"/>
        <v>0</v>
      </c>
      <c r="Q1004" s="135" t="str">
        <f t="shared" si="52"/>
        <v/>
      </c>
    </row>
    <row r="1005" spans="1:17" x14ac:dyDescent="0.2">
      <c r="A1005" s="518" t="str">
        <f>IF(B1005="","",COUNT('Diário 3º PA'!$A$4:$A$4242)+ROW()-3)</f>
        <v/>
      </c>
      <c r="B1005" s="515"/>
      <c r="C1005" s="406"/>
      <c r="D1005" s="379"/>
      <c r="E1005" s="379"/>
      <c r="F1005" s="384"/>
      <c r="G1005" s="379"/>
      <c r="H1005" s="379"/>
      <c r="I1005" s="505"/>
      <c r="J1005" s="381"/>
      <c r="K1005" s="381"/>
      <c r="L1005" s="381"/>
      <c r="M1005" s="381"/>
      <c r="N1005" s="407"/>
      <c r="O1005" s="314">
        <f t="shared" si="53"/>
        <v>0</v>
      </c>
      <c r="P1005" s="70">
        <f t="shared" si="54"/>
        <v>0</v>
      </c>
      <c r="Q1005" s="92" t="str">
        <f t="shared" si="52"/>
        <v/>
      </c>
    </row>
    <row r="1006" spans="1:17" x14ac:dyDescent="0.2">
      <c r="A1006" s="518" t="str">
        <f>IF(B1006="","",COUNT('Diário 3º PA'!$A$4:$A$4242)+ROW()-3)</f>
        <v/>
      </c>
      <c r="B1006" s="510"/>
      <c r="C1006" s="359"/>
      <c r="D1006" s="362"/>
      <c r="E1006" s="362"/>
      <c r="F1006" s="372"/>
      <c r="G1006" s="362"/>
      <c r="H1006" s="362"/>
      <c r="I1006" s="410"/>
      <c r="J1006" s="364"/>
      <c r="K1006" s="364"/>
      <c r="L1006" s="364"/>
      <c r="M1006" s="364"/>
      <c r="N1006" s="387"/>
      <c r="O1006" s="314">
        <f t="shared" si="53"/>
        <v>0</v>
      </c>
      <c r="P1006" s="70">
        <f t="shared" si="54"/>
        <v>0</v>
      </c>
      <c r="Q1006" s="92" t="str">
        <f t="shared" si="52"/>
        <v/>
      </c>
    </row>
    <row r="1007" spans="1:17" ht="13.5" thickBot="1" x14ac:dyDescent="0.25">
      <c r="A1007" s="518" t="str">
        <f>IF(B1007="","",COUNT('Diário 3º PA'!$A$4:$A$4242)+ROW()-3)</f>
        <v/>
      </c>
      <c r="B1007" s="510"/>
      <c r="C1007" s="359"/>
      <c r="D1007" s="362"/>
      <c r="E1007" s="362"/>
      <c r="F1007" s="372"/>
      <c r="G1007" s="360"/>
      <c r="H1007" s="379"/>
      <c r="I1007" s="505"/>
      <c r="J1007" s="381"/>
      <c r="K1007" s="381"/>
      <c r="L1007" s="381"/>
      <c r="M1007" s="381"/>
      <c r="N1007" s="407"/>
      <c r="O1007" s="314">
        <f t="shared" si="53"/>
        <v>0</v>
      </c>
      <c r="P1007" s="70">
        <f t="shared" si="54"/>
        <v>0</v>
      </c>
      <c r="Q1007" s="92" t="str">
        <f t="shared" si="52"/>
        <v/>
      </c>
    </row>
    <row r="1008" spans="1:17" x14ac:dyDescent="0.2">
      <c r="A1008" s="518" t="str">
        <f>IF(B1008="","",COUNT('Diário 3º PA'!$A$4:$A$4242)+ROW()-3)</f>
        <v/>
      </c>
      <c r="B1008" s="515"/>
      <c r="C1008" s="406"/>
      <c r="D1008" s="379"/>
      <c r="E1008" s="379"/>
      <c r="F1008" s="384"/>
      <c r="G1008" s="377"/>
      <c r="H1008" s="379"/>
      <c r="I1008" s="505"/>
      <c r="J1008" s="381"/>
      <c r="K1008" s="381"/>
      <c r="L1008" s="381"/>
      <c r="M1008" s="381"/>
      <c r="N1008" s="407"/>
      <c r="O1008" s="315">
        <f t="shared" si="53"/>
        <v>0</v>
      </c>
      <c r="P1008" s="70">
        <f t="shared" si="54"/>
        <v>0</v>
      </c>
      <c r="Q1008" s="135" t="str">
        <f t="shared" si="52"/>
        <v/>
      </c>
    </row>
    <row r="1009" spans="1:17" x14ac:dyDescent="0.2">
      <c r="A1009" s="518" t="str">
        <f>IF(B1009="","",COUNT('Diário 3º PA'!$A$4:$A$4242)+ROW()-3)</f>
        <v/>
      </c>
      <c r="B1009" s="510"/>
      <c r="C1009" s="359"/>
      <c r="D1009" s="362"/>
      <c r="E1009" s="362"/>
      <c r="F1009" s="372"/>
      <c r="G1009" s="360"/>
      <c r="H1009" s="362"/>
      <c r="I1009" s="410"/>
      <c r="J1009" s="363"/>
      <c r="K1009" s="363"/>
      <c r="L1009" s="364"/>
      <c r="M1009" s="363"/>
      <c r="N1009" s="387"/>
      <c r="O1009" s="314">
        <f t="shared" si="53"/>
        <v>0</v>
      </c>
      <c r="P1009" s="70">
        <f t="shared" si="54"/>
        <v>0</v>
      </c>
      <c r="Q1009" s="92" t="str">
        <f t="shared" si="52"/>
        <v/>
      </c>
    </row>
    <row r="1010" spans="1:17" x14ac:dyDescent="0.2">
      <c r="A1010" s="518" t="str">
        <f>IF(B1010="","",COUNT('Diário 3º PA'!$A$4:$A$4242)+ROW()-3)</f>
        <v/>
      </c>
      <c r="B1010" s="510"/>
      <c r="C1010" s="359"/>
      <c r="D1010" s="362"/>
      <c r="E1010" s="362"/>
      <c r="F1010" s="372"/>
      <c r="G1010" s="360"/>
      <c r="H1010" s="362"/>
      <c r="I1010" s="410"/>
      <c r="J1010" s="363"/>
      <c r="K1010" s="363"/>
      <c r="L1010" s="364"/>
      <c r="M1010" s="363"/>
      <c r="N1010" s="387"/>
      <c r="O1010" s="314">
        <f t="shared" si="53"/>
        <v>0</v>
      </c>
      <c r="P1010" s="70">
        <f t="shared" si="54"/>
        <v>0</v>
      </c>
      <c r="Q1010" s="92" t="str">
        <f t="shared" si="52"/>
        <v/>
      </c>
    </row>
    <row r="1011" spans="1:17" ht="13.5" thickBot="1" x14ac:dyDescent="0.25">
      <c r="A1011" s="518" t="str">
        <f>IF(B1011="","",COUNT('Diário 3º PA'!$A$4:$A$4242)+ROW()-3)</f>
        <v/>
      </c>
      <c r="B1011" s="510"/>
      <c r="C1011" s="359"/>
      <c r="D1011" s="362"/>
      <c r="E1011" s="362"/>
      <c r="F1011" s="372"/>
      <c r="G1011" s="360"/>
      <c r="H1011" s="362"/>
      <c r="I1011" s="410"/>
      <c r="J1011" s="363"/>
      <c r="K1011" s="363"/>
      <c r="L1011" s="364"/>
      <c r="M1011" s="363"/>
      <c r="N1011" s="387"/>
      <c r="O1011" s="314">
        <f t="shared" si="53"/>
        <v>0</v>
      </c>
      <c r="P1011" s="70">
        <f t="shared" si="54"/>
        <v>0</v>
      </c>
      <c r="Q1011" s="92" t="str">
        <f t="shared" si="52"/>
        <v/>
      </c>
    </row>
    <row r="1012" spans="1:17" x14ac:dyDescent="0.2">
      <c r="A1012" s="518" t="str">
        <f>IF(B1012="","",COUNT('Diário 3º PA'!$A$4:$A$4242)+ROW()-3)</f>
        <v/>
      </c>
      <c r="B1012" s="510"/>
      <c r="C1012" s="359"/>
      <c r="D1012" s="362"/>
      <c r="E1012" s="362"/>
      <c r="F1012" s="372"/>
      <c r="G1012" s="360"/>
      <c r="H1012" s="362"/>
      <c r="I1012" s="410"/>
      <c r="J1012" s="363"/>
      <c r="K1012" s="363"/>
      <c r="L1012" s="364"/>
      <c r="M1012" s="363"/>
      <c r="N1012" s="387"/>
      <c r="O1012" s="315">
        <f t="shared" si="53"/>
        <v>0</v>
      </c>
      <c r="P1012" s="70">
        <f t="shared" si="54"/>
        <v>0</v>
      </c>
      <c r="Q1012" s="135" t="str">
        <f t="shared" si="52"/>
        <v/>
      </c>
    </row>
    <row r="1013" spans="1:17" x14ac:dyDescent="0.2">
      <c r="A1013" s="518" t="str">
        <f>IF(B1013="","",COUNT('Diário 3º PA'!$A$4:$A$4242)+ROW()-3)</f>
        <v/>
      </c>
      <c r="B1013" s="510"/>
      <c r="C1013" s="359"/>
      <c r="D1013" s="362"/>
      <c r="E1013" s="362"/>
      <c r="F1013" s="372"/>
      <c r="G1013" s="360"/>
      <c r="H1013" s="362"/>
      <c r="I1013" s="410"/>
      <c r="J1013" s="363"/>
      <c r="K1013" s="363"/>
      <c r="L1013" s="364"/>
      <c r="M1013" s="364"/>
      <c r="N1013" s="387"/>
      <c r="O1013" s="314">
        <f t="shared" si="53"/>
        <v>0</v>
      </c>
      <c r="P1013" s="70">
        <f t="shared" si="54"/>
        <v>0</v>
      </c>
      <c r="Q1013" s="92" t="str">
        <f t="shared" si="52"/>
        <v/>
      </c>
    </row>
    <row r="1014" spans="1:17" x14ac:dyDescent="0.2">
      <c r="A1014" s="518" t="str">
        <f>IF(B1014="","",COUNT('Diário 3º PA'!$A$4:$A$4242)+ROW()-3)</f>
        <v/>
      </c>
      <c r="B1014" s="510"/>
      <c r="C1014" s="359"/>
      <c r="D1014" s="362"/>
      <c r="E1014" s="362"/>
      <c r="F1014" s="372"/>
      <c r="G1014" s="360"/>
      <c r="H1014" s="362"/>
      <c r="I1014" s="410"/>
      <c r="J1014" s="363"/>
      <c r="K1014" s="363"/>
      <c r="L1014" s="364"/>
      <c r="M1014" s="364"/>
      <c r="N1014" s="387"/>
      <c r="O1014" s="314">
        <f t="shared" si="53"/>
        <v>0</v>
      </c>
      <c r="P1014" s="70">
        <f t="shared" si="54"/>
        <v>0</v>
      </c>
      <c r="Q1014" s="92" t="str">
        <f t="shared" si="52"/>
        <v/>
      </c>
    </row>
    <row r="1015" spans="1:17" ht="13.5" thickBot="1" x14ac:dyDescent="0.25">
      <c r="A1015" s="518" t="str">
        <f>IF(B1015="","",COUNT('Diário 3º PA'!$A$4:$A$4242)+ROW()-3)</f>
        <v/>
      </c>
      <c r="B1015" s="510"/>
      <c r="C1015" s="359"/>
      <c r="D1015" s="362"/>
      <c r="E1015" s="362"/>
      <c r="F1015" s="372"/>
      <c r="G1015" s="360"/>
      <c r="H1015" s="362"/>
      <c r="I1015" s="410"/>
      <c r="J1015" s="363"/>
      <c r="K1015" s="363"/>
      <c r="L1015" s="363"/>
      <c r="M1015" s="364"/>
      <c r="N1015" s="387"/>
      <c r="O1015" s="314">
        <f t="shared" si="53"/>
        <v>0</v>
      </c>
      <c r="P1015" s="70">
        <f t="shared" si="54"/>
        <v>0</v>
      </c>
      <c r="Q1015" s="92" t="str">
        <f t="shared" si="52"/>
        <v/>
      </c>
    </row>
    <row r="1016" spans="1:17" x14ac:dyDescent="0.2">
      <c r="A1016" s="518" t="str">
        <f>IF(B1016="","",COUNT('Diário 3º PA'!$A$4:$A$4242)+ROW()-3)</f>
        <v/>
      </c>
      <c r="B1016" s="515"/>
      <c r="C1016" s="406"/>
      <c r="D1016" s="379"/>
      <c r="E1016" s="379"/>
      <c r="F1016" s="384"/>
      <c r="G1016" s="362"/>
      <c r="H1016" s="362"/>
      <c r="I1016" s="410"/>
      <c r="J1016" s="364"/>
      <c r="K1016" s="364"/>
      <c r="L1016" s="364"/>
      <c r="M1016" s="364"/>
      <c r="N1016" s="387"/>
      <c r="O1016" s="315">
        <f t="shared" si="53"/>
        <v>0</v>
      </c>
      <c r="P1016" s="70">
        <f t="shared" si="54"/>
        <v>0</v>
      </c>
      <c r="Q1016" s="135" t="str">
        <f t="shared" si="52"/>
        <v/>
      </c>
    </row>
    <row r="1017" spans="1:17" x14ac:dyDescent="0.2">
      <c r="A1017" s="518" t="str">
        <f>IF(B1017="","",COUNT('Diário 3º PA'!$A$4:$A$4242)+ROW()-3)</f>
        <v/>
      </c>
      <c r="B1017" s="510"/>
      <c r="C1017" s="359"/>
      <c r="D1017" s="362"/>
      <c r="E1017" s="362"/>
      <c r="F1017" s="372"/>
      <c r="G1017" s="362"/>
      <c r="H1017" s="362"/>
      <c r="I1017" s="410"/>
      <c r="J1017" s="364"/>
      <c r="K1017" s="364"/>
      <c r="L1017" s="364"/>
      <c r="M1017" s="364"/>
      <c r="N1017" s="387"/>
      <c r="O1017" s="314">
        <f t="shared" si="53"/>
        <v>0</v>
      </c>
      <c r="P1017" s="70">
        <f t="shared" si="54"/>
        <v>0</v>
      </c>
      <c r="Q1017" s="92" t="str">
        <f t="shared" si="52"/>
        <v/>
      </c>
    </row>
    <row r="1018" spans="1:17" x14ac:dyDescent="0.2">
      <c r="A1018" s="518" t="str">
        <f>IF(B1018="","",COUNT('Diário 3º PA'!$A$4:$A$4242)+ROW()-3)</f>
        <v/>
      </c>
      <c r="B1018" s="510"/>
      <c r="C1018" s="359"/>
      <c r="D1018" s="362"/>
      <c r="E1018" s="362"/>
      <c r="F1018" s="372"/>
      <c r="G1018" s="362"/>
      <c r="H1018" s="362"/>
      <c r="I1018" s="410"/>
      <c r="J1018" s="364"/>
      <c r="K1018" s="364"/>
      <c r="L1018" s="364"/>
      <c r="M1018" s="364"/>
      <c r="N1018" s="387"/>
      <c r="O1018" s="314">
        <f t="shared" si="53"/>
        <v>0</v>
      </c>
      <c r="P1018" s="70">
        <f t="shared" si="54"/>
        <v>0</v>
      </c>
      <c r="Q1018" s="92" t="str">
        <f t="shared" si="52"/>
        <v/>
      </c>
    </row>
    <row r="1019" spans="1:17" ht="13.5" thickBot="1" x14ac:dyDescent="0.25">
      <c r="A1019" s="518" t="str">
        <f>IF(B1019="","",COUNT('Diário 3º PA'!$A$4:$A$4242)+ROW()-3)</f>
        <v/>
      </c>
      <c r="B1019" s="510"/>
      <c r="C1019" s="359"/>
      <c r="D1019" s="362"/>
      <c r="E1019" s="362"/>
      <c r="F1019" s="372"/>
      <c r="G1019" s="362"/>
      <c r="H1019" s="362"/>
      <c r="I1019" s="410"/>
      <c r="J1019" s="364"/>
      <c r="K1019" s="364"/>
      <c r="L1019" s="364"/>
      <c r="M1019" s="364"/>
      <c r="N1019" s="387"/>
      <c r="O1019" s="314">
        <f t="shared" si="53"/>
        <v>0</v>
      </c>
      <c r="P1019" s="70">
        <f t="shared" si="54"/>
        <v>0</v>
      </c>
      <c r="Q1019" s="92" t="str">
        <f t="shared" si="52"/>
        <v/>
      </c>
    </row>
    <row r="1020" spans="1:17" x14ac:dyDescent="0.2">
      <c r="A1020" s="518" t="str">
        <f>IF(B1020="","",COUNT('Diário 3º PA'!$A$4:$A$4242)+ROW()-3)</f>
        <v/>
      </c>
      <c r="B1020" s="510"/>
      <c r="C1020" s="359"/>
      <c r="D1020" s="362"/>
      <c r="E1020" s="362"/>
      <c r="F1020" s="372"/>
      <c r="G1020" s="360"/>
      <c r="H1020" s="362"/>
      <c r="I1020" s="410"/>
      <c r="J1020" s="364"/>
      <c r="K1020" s="364"/>
      <c r="L1020" s="364"/>
      <c r="M1020" s="364"/>
      <c r="N1020" s="387"/>
      <c r="O1020" s="315">
        <f t="shared" si="53"/>
        <v>0</v>
      </c>
      <c r="P1020" s="70">
        <f t="shared" si="54"/>
        <v>0</v>
      </c>
      <c r="Q1020" s="135" t="str">
        <f t="shared" si="52"/>
        <v/>
      </c>
    </row>
    <row r="1021" spans="1:17" x14ac:dyDescent="0.2">
      <c r="A1021" s="518" t="str">
        <f>IF(B1021="","",COUNT('Diário 3º PA'!$A$4:$A$4242)+ROW()-3)</f>
        <v/>
      </c>
      <c r="B1021" s="510"/>
      <c r="C1021" s="359"/>
      <c r="D1021" s="362"/>
      <c r="E1021" s="362"/>
      <c r="F1021" s="372"/>
      <c r="G1021" s="362"/>
      <c r="H1021" s="362"/>
      <c r="I1021" s="410"/>
      <c r="J1021" s="364"/>
      <c r="K1021" s="364"/>
      <c r="L1021" s="381"/>
      <c r="M1021" s="364"/>
      <c r="N1021" s="387"/>
      <c r="O1021" s="314">
        <f t="shared" si="53"/>
        <v>0</v>
      </c>
      <c r="P1021" s="70">
        <f t="shared" si="54"/>
        <v>0</v>
      </c>
      <c r="Q1021" s="92" t="str">
        <f t="shared" si="52"/>
        <v/>
      </c>
    </row>
    <row r="1022" spans="1:17" x14ac:dyDescent="0.2">
      <c r="A1022" s="518" t="str">
        <f>IF(B1022="","",COUNT('Diário 3º PA'!$A$4:$A$4242)+ROW()-3)</f>
        <v/>
      </c>
      <c r="B1022" s="510"/>
      <c r="C1022" s="359"/>
      <c r="D1022" s="362"/>
      <c r="E1022" s="362"/>
      <c r="F1022" s="372"/>
      <c r="G1022" s="362"/>
      <c r="H1022" s="362"/>
      <c r="I1022" s="410"/>
      <c r="J1022" s="364"/>
      <c r="K1022" s="364"/>
      <c r="L1022" s="364"/>
      <c r="M1022" s="364"/>
      <c r="N1022" s="387"/>
      <c r="O1022" s="314">
        <f t="shared" si="53"/>
        <v>0</v>
      </c>
      <c r="P1022" s="70">
        <f t="shared" si="54"/>
        <v>0</v>
      </c>
      <c r="Q1022" s="92" t="str">
        <f t="shared" si="52"/>
        <v/>
      </c>
    </row>
    <row r="1023" spans="1:17" ht="13.5" thickBot="1" x14ac:dyDescent="0.25">
      <c r="A1023" s="518" t="str">
        <f>IF(B1023="","",COUNT('Diário 3º PA'!$A$4:$A$4242)+ROW()-3)</f>
        <v/>
      </c>
      <c r="B1023" s="510"/>
      <c r="C1023" s="359"/>
      <c r="D1023" s="362"/>
      <c r="E1023" s="362"/>
      <c r="F1023" s="372"/>
      <c r="G1023" s="379"/>
      <c r="H1023" s="362"/>
      <c r="I1023" s="505"/>
      <c r="J1023" s="381"/>
      <c r="K1023" s="381"/>
      <c r="L1023" s="381"/>
      <c r="M1023" s="364"/>
      <c r="N1023" s="387"/>
      <c r="O1023" s="314">
        <f t="shared" si="53"/>
        <v>0</v>
      </c>
      <c r="P1023" s="70">
        <f t="shared" si="54"/>
        <v>0</v>
      </c>
      <c r="Q1023" s="92" t="str">
        <f t="shared" si="52"/>
        <v/>
      </c>
    </row>
    <row r="1024" spans="1:17" x14ac:dyDescent="0.2">
      <c r="A1024" s="518" t="str">
        <f>IF(B1024="","",COUNT('Diário 3º PA'!$A$4:$A$4242)+ROW()-3)</f>
        <v/>
      </c>
      <c r="B1024" s="510"/>
      <c r="C1024" s="359"/>
      <c r="D1024" s="362"/>
      <c r="E1024" s="362"/>
      <c r="F1024" s="372"/>
      <c r="G1024" s="379"/>
      <c r="H1024" s="362"/>
      <c r="I1024" s="505"/>
      <c r="J1024" s="381"/>
      <c r="K1024" s="381"/>
      <c r="L1024" s="381"/>
      <c r="M1024" s="364"/>
      <c r="N1024" s="387"/>
      <c r="O1024" s="315">
        <f t="shared" si="53"/>
        <v>0</v>
      </c>
      <c r="P1024" s="70">
        <f t="shared" si="54"/>
        <v>0</v>
      </c>
      <c r="Q1024" s="135" t="str">
        <f t="shared" si="52"/>
        <v/>
      </c>
    </row>
    <row r="1025" spans="1:17" x14ac:dyDescent="0.2">
      <c r="A1025" s="518" t="str">
        <f>IF(B1025="","",COUNT('Diário 3º PA'!$A$4:$A$4242)+ROW()-3)</f>
        <v/>
      </c>
      <c r="B1025" s="510"/>
      <c r="C1025" s="359"/>
      <c r="D1025" s="362"/>
      <c r="E1025" s="362"/>
      <c r="F1025" s="372"/>
      <c r="G1025" s="362"/>
      <c r="H1025" s="362"/>
      <c r="I1025" s="410"/>
      <c r="J1025" s="363"/>
      <c r="K1025" s="364"/>
      <c r="L1025" s="364"/>
      <c r="M1025" s="364"/>
      <c r="N1025" s="387"/>
      <c r="O1025" s="314">
        <f t="shared" si="53"/>
        <v>0</v>
      </c>
      <c r="P1025" s="70">
        <f t="shared" si="54"/>
        <v>0</v>
      </c>
      <c r="Q1025" s="92" t="str">
        <f t="shared" si="52"/>
        <v/>
      </c>
    </row>
    <row r="1026" spans="1:17" x14ac:dyDescent="0.2">
      <c r="A1026" s="518" t="str">
        <f>IF(B1026="","",COUNT('Diário 3º PA'!$A$4:$A$4242)+ROW()-3)</f>
        <v/>
      </c>
      <c r="B1026" s="510"/>
      <c r="C1026" s="359"/>
      <c r="D1026" s="362"/>
      <c r="E1026" s="362"/>
      <c r="F1026" s="372"/>
      <c r="G1026" s="362"/>
      <c r="H1026" s="362"/>
      <c r="I1026" s="410"/>
      <c r="J1026" s="364"/>
      <c r="K1026" s="364"/>
      <c r="L1026" s="364"/>
      <c r="M1026" s="364"/>
      <c r="N1026" s="387"/>
      <c r="O1026" s="314">
        <f t="shared" si="53"/>
        <v>0</v>
      </c>
      <c r="P1026" s="70">
        <f t="shared" si="54"/>
        <v>0</v>
      </c>
      <c r="Q1026" s="92" t="str">
        <f t="shared" si="52"/>
        <v/>
      </c>
    </row>
    <row r="1027" spans="1:17" ht="13.5" thickBot="1" x14ac:dyDescent="0.25">
      <c r="A1027" s="518" t="str">
        <f>IF(B1027="","",COUNT('Diário 3º PA'!$A$4:$A$4242)+ROW()-3)</f>
        <v/>
      </c>
      <c r="B1027" s="510"/>
      <c r="C1027" s="359"/>
      <c r="D1027" s="362"/>
      <c r="E1027" s="362"/>
      <c r="F1027" s="372"/>
      <c r="G1027" s="362"/>
      <c r="H1027" s="362"/>
      <c r="I1027" s="410"/>
      <c r="J1027" s="364"/>
      <c r="K1027" s="364"/>
      <c r="L1027" s="364"/>
      <c r="M1027" s="364"/>
      <c r="N1027" s="387"/>
      <c r="O1027" s="314">
        <f t="shared" si="53"/>
        <v>0</v>
      </c>
      <c r="P1027" s="70">
        <f t="shared" si="54"/>
        <v>0</v>
      </c>
      <c r="Q1027" s="92" t="str">
        <f t="shared" si="52"/>
        <v/>
      </c>
    </row>
    <row r="1028" spans="1:17" x14ac:dyDescent="0.2">
      <c r="A1028" s="518" t="str">
        <f>IF(B1028="","",COUNT('Diário 3º PA'!$A$4:$A$4242)+ROW()-3)</f>
        <v/>
      </c>
      <c r="B1028" s="510"/>
      <c r="C1028" s="359"/>
      <c r="D1028" s="362"/>
      <c r="E1028" s="362"/>
      <c r="F1028" s="372"/>
      <c r="G1028" s="362"/>
      <c r="H1028" s="362"/>
      <c r="I1028" s="410"/>
      <c r="J1028" s="364"/>
      <c r="K1028" s="364"/>
      <c r="L1028" s="364"/>
      <c r="M1028" s="364"/>
      <c r="N1028" s="387"/>
      <c r="O1028" s="315">
        <f t="shared" si="53"/>
        <v>0</v>
      </c>
      <c r="P1028" s="70">
        <f t="shared" si="54"/>
        <v>0</v>
      </c>
      <c r="Q1028" s="135" t="str">
        <f t="shared" si="52"/>
        <v/>
      </c>
    </row>
    <row r="1029" spans="1:17" x14ac:dyDescent="0.2">
      <c r="A1029" s="518" t="str">
        <f>IF(B1029="","",COUNT('Diário 3º PA'!$A$4:$A$4242)+ROW()-3)</f>
        <v/>
      </c>
      <c r="B1029" s="510"/>
      <c r="C1029" s="359"/>
      <c r="D1029" s="362"/>
      <c r="E1029" s="362"/>
      <c r="F1029" s="372"/>
      <c r="G1029" s="362"/>
      <c r="H1029" s="362"/>
      <c r="I1029" s="410"/>
      <c r="J1029" s="363"/>
      <c r="K1029" s="363"/>
      <c r="L1029" s="364"/>
      <c r="M1029" s="409"/>
      <c r="N1029" s="387"/>
      <c r="O1029" s="314">
        <f t="shared" si="53"/>
        <v>0</v>
      </c>
      <c r="P1029" s="70">
        <f t="shared" si="54"/>
        <v>0</v>
      </c>
      <c r="Q1029" s="92" t="str">
        <f t="shared" si="52"/>
        <v/>
      </c>
    </row>
    <row r="1030" spans="1:17" x14ac:dyDescent="0.2">
      <c r="A1030" s="518" t="str">
        <f>IF(B1030="","",COUNT('Diário 3º PA'!$A$4:$A$4242)+ROW()-3)</f>
        <v/>
      </c>
      <c r="B1030" s="510"/>
      <c r="C1030" s="359"/>
      <c r="D1030" s="362"/>
      <c r="E1030" s="362"/>
      <c r="F1030" s="372"/>
      <c r="G1030" s="362"/>
      <c r="H1030" s="362"/>
      <c r="I1030" s="410"/>
      <c r="J1030" s="364"/>
      <c r="K1030" s="364"/>
      <c r="L1030" s="364"/>
      <c r="M1030" s="364"/>
      <c r="N1030" s="387"/>
      <c r="O1030" s="314">
        <f t="shared" si="53"/>
        <v>0</v>
      </c>
      <c r="P1030" s="70">
        <f t="shared" si="54"/>
        <v>0</v>
      </c>
      <c r="Q1030" s="92" t="str">
        <f t="shared" si="52"/>
        <v/>
      </c>
    </row>
    <row r="1031" spans="1:17" ht="13.5" thickBot="1" x14ac:dyDescent="0.25">
      <c r="A1031" s="518" t="str">
        <f>IF(B1031="","",COUNT('Diário 3º PA'!$A$4:$A$4242)+ROW()-3)</f>
        <v/>
      </c>
      <c r="B1031" s="510"/>
      <c r="C1031" s="359"/>
      <c r="D1031" s="362"/>
      <c r="E1031" s="362"/>
      <c r="F1031" s="372"/>
      <c r="G1031" s="362"/>
      <c r="H1031" s="362"/>
      <c r="I1031" s="410"/>
      <c r="J1031" s="364"/>
      <c r="K1031" s="364"/>
      <c r="L1031" s="364"/>
      <c r="M1031" s="364"/>
      <c r="N1031" s="387"/>
      <c r="O1031" s="314">
        <f t="shared" si="53"/>
        <v>0</v>
      </c>
      <c r="P1031" s="70">
        <f t="shared" si="54"/>
        <v>0</v>
      </c>
      <c r="Q1031" s="92" t="str">
        <f t="shared" si="52"/>
        <v/>
      </c>
    </row>
    <row r="1032" spans="1:17" x14ac:dyDescent="0.2">
      <c r="A1032" s="518" t="str">
        <f>IF(B1032="","",COUNT('Diário 3º PA'!$A$4:$A$4242)+ROW()-3)</f>
        <v/>
      </c>
      <c r="B1032" s="510"/>
      <c r="C1032" s="359"/>
      <c r="D1032" s="362"/>
      <c r="E1032" s="362"/>
      <c r="F1032" s="372"/>
      <c r="G1032" s="360"/>
      <c r="H1032" s="362"/>
      <c r="I1032" s="410"/>
      <c r="J1032" s="364"/>
      <c r="K1032" s="363"/>
      <c r="L1032" s="364"/>
      <c r="M1032" s="364"/>
      <c r="N1032" s="387"/>
      <c r="O1032" s="315">
        <f t="shared" si="53"/>
        <v>0</v>
      </c>
      <c r="P1032" s="70">
        <f t="shared" si="54"/>
        <v>0</v>
      </c>
      <c r="Q1032" s="135" t="str">
        <f t="shared" si="52"/>
        <v/>
      </c>
    </row>
    <row r="1033" spans="1:17" x14ac:dyDescent="0.2">
      <c r="A1033" s="518" t="str">
        <f>IF(B1033="","",COUNT('Diário 3º PA'!$A$4:$A$4242)+ROW()-3)</f>
        <v/>
      </c>
      <c r="B1033" s="515"/>
      <c r="C1033" s="406"/>
      <c r="D1033" s="379"/>
      <c r="E1033" s="379"/>
      <c r="F1033" s="384"/>
      <c r="G1033" s="379"/>
      <c r="H1033" s="379"/>
      <c r="I1033" s="505"/>
      <c r="J1033" s="381"/>
      <c r="K1033" s="381"/>
      <c r="L1033" s="381"/>
      <c r="M1033" s="364"/>
      <c r="N1033" s="387"/>
      <c r="O1033" s="314">
        <f t="shared" si="53"/>
        <v>0</v>
      </c>
      <c r="P1033" s="70">
        <f t="shared" si="54"/>
        <v>0</v>
      </c>
      <c r="Q1033" s="92" t="str">
        <f t="shared" si="52"/>
        <v/>
      </c>
    </row>
    <row r="1034" spans="1:17" x14ac:dyDescent="0.2">
      <c r="A1034" s="518" t="str">
        <f>IF(B1034="","",COUNT('Diário 3º PA'!$A$4:$A$4242)+ROW()-3)</f>
        <v/>
      </c>
      <c r="B1034" s="515"/>
      <c r="C1034" s="406"/>
      <c r="D1034" s="379"/>
      <c r="E1034" s="379"/>
      <c r="F1034" s="384"/>
      <c r="G1034" s="379"/>
      <c r="H1034" s="379"/>
      <c r="I1034" s="505"/>
      <c r="J1034" s="381"/>
      <c r="K1034" s="381"/>
      <c r="L1034" s="381"/>
      <c r="M1034" s="381"/>
      <c r="N1034" s="387"/>
      <c r="O1034" s="314">
        <f t="shared" si="53"/>
        <v>0</v>
      </c>
      <c r="P1034" s="70">
        <f t="shared" si="54"/>
        <v>0</v>
      </c>
      <c r="Q1034" s="92" t="str">
        <f t="shared" si="52"/>
        <v/>
      </c>
    </row>
    <row r="1035" spans="1:17" ht="13.5" thickBot="1" x14ac:dyDescent="0.25">
      <c r="A1035" s="518" t="str">
        <f>IF(B1035="","",COUNT('Diário 3º PA'!$A$4:$A$4242)+ROW()-3)</f>
        <v/>
      </c>
      <c r="B1035" s="515"/>
      <c r="C1035" s="406"/>
      <c r="D1035" s="379"/>
      <c r="E1035" s="379"/>
      <c r="F1035" s="384"/>
      <c r="G1035" s="379"/>
      <c r="H1035" s="379"/>
      <c r="I1035" s="505"/>
      <c r="J1035" s="381"/>
      <c r="K1035" s="381"/>
      <c r="L1035" s="381"/>
      <c r="M1035" s="381"/>
      <c r="N1035" s="387"/>
      <c r="O1035" s="314">
        <f t="shared" si="53"/>
        <v>0</v>
      </c>
      <c r="P1035" s="70">
        <f t="shared" si="54"/>
        <v>0</v>
      </c>
      <c r="Q1035" s="92" t="str">
        <f t="shared" si="52"/>
        <v/>
      </c>
    </row>
    <row r="1036" spans="1:17" x14ac:dyDescent="0.2">
      <c r="A1036" s="518" t="str">
        <f>IF(B1036="","",COUNT('Diário 3º PA'!$A$4:$A$4242)+ROW()-3)</f>
        <v/>
      </c>
      <c r="B1036" s="510"/>
      <c r="C1036" s="359"/>
      <c r="D1036" s="362"/>
      <c r="E1036" s="362"/>
      <c r="F1036" s="372"/>
      <c r="G1036" s="362"/>
      <c r="H1036" s="362"/>
      <c r="I1036" s="410"/>
      <c r="J1036" s="364"/>
      <c r="K1036" s="364"/>
      <c r="L1036" s="364"/>
      <c r="M1036" s="364"/>
      <c r="N1036" s="387"/>
      <c r="O1036" s="315">
        <f t="shared" si="53"/>
        <v>0</v>
      </c>
      <c r="P1036" s="70">
        <f t="shared" si="54"/>
        <v>0</v>
      </c>
      <c r="Q1036" s="135" t="str">
        <f t="shared" si="52"/>
        <v/>
      </c>
    </row>
    <row r="1037" spans="1:17" x14ac:dyDescent="0.2">
      <c r="A1037" s="518" t="str">
        <f>IF(B1037="","",COUNT('Diário 3º PA'!$A$4:$A$4242)+ROW()-3)</f>
        <v/>
      </c>
      <c r="B1037" s="510"/>
      <c r="C1037" s="359"/>
      <c r="D1037" s="362"/>
      <c r="E1037" s="362"/>
      <c r="F1037" s="384"/>
      <c r="G1037" s="362"/>
      <c r="H1037" s="362"/>
      <c r="I1037" s="410"/>
      <c r="J1037" s="364"/>
      <c r="K1037" s="364"/>
      <c r="L1037" s="364"/>
      <c r="M1037" s="364"/>
      <c r="N1037" s="387"/>
      <c r="O1037" s="314">
        <f t="shared" si="53"/>
        <v>0</v>
      </c>
      <c r="P1037" s="70">
        <f t="shared" si="54"/>
        <v>0</v>
      </c>
      <c r="Q1037" s="92" t="str">
        <f t="shared" si="52"/>
        <v/>
      </c>
    </row>
    <row r="1038" spans="1:17" x14ac:dyDescent="0.2">
      <c r="A1038" s="518" t="str">
        <f>IF(B1038="","",COUNT('Diário 3º PA'!$A$4:$A$4242)+ROW()-3)</f>
        <v/>
      </c>
      <c r="B1038" s="510"/>
      <c r="C1038" s="359"/>
      <c r="D1038" s="362"/>
      <c r="E1038" s="362"/>
      <c r="F1038" s="372"/>
      <c r="G1038" s="362"/>
      <c r="H1038" s="362"/>
      <c r="I1038" s="410"/>
      <c r="J1038" s="364"/>
      <c r="K1038" s="364"/>
      <c r="L1038" s="364"/>
      <c r="M1038" s="364"/>
      <c r="N1038" s="387"/>
      <c r="O1038" s="314">
        <f t="shared" si="53"/>
        <v>0</v>
      </c>
      <c r="P1038" s="70">
        <f t="shared" si="54"/>
        <v>0</v>
      </c>
      <c r="Q1038" s="92" t="str">
        <f t="shared" si="52"/>
        <v/>
      </c>
    </row>
    <row r="1039" spans="1:17" ht="13.5" thickBot="1" x14ac:dyDescent="0.25">
      <c r="A1039" s="518" t="str">
        <f>IF(B1039="","",COUNT('Diário 3º PA'!$A$4:$A$4242)+ROW()-3)</f>
        <v/>
      </c>
      <c r="B1039" s="510"/>
      <c r="C1039" s="359"/>
      <c r="D1039" s="362"/>
      <c r="E1039" s="362"/>
      <c r="F1039" s="372"/>
      <c r="G1039" s="362"/>
      <c r="H1039" s="362"/>
      <c r="I1039" s="410"/>
      <c r="J1039" s="364"/>
      <c r="K1039" s="364"/>
      <c r="L1039" s="364"/>
      <c r="M1039" s="364"/>
      <c r="N1039" s="387"/>
      <c r="O1039" s="314">
        <f t="shared" si="53"/>
        <v>0</v>
      </c>
      <c r="P1039" s="70">
        <f t="shared" si="54"/>
        <v>0</v>
      </c>
      <c r="Q1039" s="92" t="str">
        <f t="shared" si="52"/>
        <v/>
      </c>
    </row>
    <row r="1040" spans="1:17" x14ac:dyDescent="0.2">
      <c r="A1040" s="518" t="str">
        <f>IF(B1040="","",COUNT('Diário 3º PA'!$A$4:$A$4242)+ROW()-3)</f>
        <v/>
      </c>
      <c r="B1040" s="510"/>
      <c r="C1040" s="359"/>
      <c r="D1040" s="362"/>
      <c r="E1040" s="362"/>
      <c r="F1040" s="372"/>
      <c r="G1040" s="362"/>
      <c r="H1040" s="362"/>
      <c r="I1040" s="410"/>
      <c r="J1040" s="364"/>
      <c r="K1040" s="364"/>
      <c r="L1040" s="364"/>
      <c r="M1040" s="364"/>
      <c r="N1040" s="387"/>
      <c r="O1040" s="315">
        <f t="shared" si="53"/>
        <v>0</v>
      </c>
      <c r="P1040" s="70">
        <f t="shared" si="54"/>
        <v>0</v>
      </c>
      <c r="Q1040" s="135" t="str">
        <f t="shared" si="52"/>
        <v/>
      </c>
    </row>
    <row r="1041" spans="1:17" x14ac:dyDescent="0.2">
      <c r="A1041" s="518" t="str">
        <f>IF(B1041="","",COUNT('Diário 3º PA'!$A$4:$A$4242)+ROW()-3)</f>
        <v/>
      </c>
      <c r="B1041" s="510"/>
      <c r="C1041" s="359"/>
      <c r="D1041" s="362"/>
      <c r="E1041" s="362"/>
      <c r="F1041" s="372"/>
      <c r="G1041" s="362"/>
      <c r="H1041" s="362"/>
      <c r="I1041" s="410"/>
      <c r="J1041" s="364"/>
      <c r="K1041" s="363"/>
      <c r="L1041" s="364"/>
      <c r="M1041" s="364"/>
      <c r="N1041" s="387"/>
      <c r="O1041" s="314">
        <f t="shared" si="53"/>
        <v>0</v>
      </c>
      <c r="P1041" s="70">
        <f t="shared" si="54"/>
        <v>0</v>
      </c>
      <c r="Q1041" s="92" t="str">
        <f t="shared" si="52"/>
        <v/>
      </c>
    </row>
    <row r="1042" spans="1:17" x14ac:dyDescent="0.2">
      <c r="A1042" s="518" t="str">
        <f>IF(B1042="","",COUNT('Diário 3º PA'!$A$4:$A$4242)+ROW()-3)</f>
        <v/>
      </c>
      <c r="B1042" s="510"/>
      <c r="C1042" s="359"/>
      <c r="D1042" s="362"/>
      <c r="E1042" s="362"/>
      <c r="F1042" s="372"/>
      <c r="G1042" s="362"/>
      <c r="H1042" s="362"/>
      <c r="I1042" s="410"/>
      <c r="J1042" s="364"/>
      <c r="K1042" s="364"/>
      <c r="L1042" s="364"/>
      <c r="M1042" s="364"/>
      <c r="N1042" s="387"/>
      <c r="O1042" s="314">
        <f t="shared" si="53"/>
        <v>0</v>
      </c>
      <c r="P1042" s="70">
        <f t="shared" si="54"/>
        <v>0</v>
      </c>
      <c r="Q1042" s="92" t="str">
        <f t="shared" si="52"/>
        <v/>
      </c>
    </row>
    <row r="1043" spans="1:17" ht="13.5" thickBot="1" x14ac:dyDescent="0.25">
      <c r="A1043" s="518" t="str">
        <f>IF(B1043="","",COUNT('Diário 3º PA'!$A$4:$A$4242)+ROW()-3)</f>
        <v/>
      </c>
      <c r="B1043" s="515"/>
      <c r="C1043" s="406"/>
      <c r="D1043" s="379"/>
      <c r="E1043" s="379"/>
      <c r="F1043" s="384"/>
      <c r="G1043" s="379"/>
      <c r="H1043" s="379"/>
      <c r="I1043" s="505"/>
      <c r="J1043" s="381"/>
      <c r="K1043" s="381"/>
      <c r="L1043" s="381"/>
      <c r="M1043" s="381"/>
      <c r="N1043" s="387"/>
      <c r="O1043" s="314">
        <f t="shared" si="53"/>
        <v>0</v>
      </c>
      <c r="P1043" s="70">
        <f t="shared" si="54"/>
        <v>0</v>
      </c>
      <c r="Q1043" s="92" t="str">
        <f t="shared" si="52"/>
        <v/>
      </c>
    </row>
    <row r="1044" spans="1:17" x14ac:dyDescent="0.2">
      <c r="A1044" s="518" t="str">
        <f>IF(B1044="","",COUNT('Diário 3º PA'!$A$4:$A$4242)+ROW()-3)</f>
        <v/>
      </c>
      <c r="B1044" s="510"/>
      <c r="C1044" s="359"/>
      <c r="D1044" s="362"/>
      <c r="E1044" s="362"/>
      <c r="F1044" s="372"/>
      <c r="G1044" s="362"/>
      <c r="H1044" s="362"/>
      <c r="I1044" s="410"/>
      <c r="J1044" s="364"/>
      <c r="K1044" s="364"/>
      <c r="L1044" s="364"/>
      <c r="M1044" s="364"/>
      <c r="N1044" s="387"/>
      <c r="O1044" s="315">
        <f t="shared" si="53"/>
        <v>0</v>
      </c>
      <c r="P1044" s="70">
        <f t="shared" si="54"/>
        <v>0</v>
      </c>
      <c r="Q1044" s="135" t="str">
        <f t="shared" si="52"/>
        <v/>
      </c>
    </row>
    <row r="1045" spans="1:17" x14ac:dyDescent="0.2">
      <c r="A1045" s="518" t="str">
        <f>IF(B1045="","",COUNT('Diário 3º PA'!$A$4:$A$4242)+ROW()-3)</f>
        <v/>
      </c>
      <c r="B1045" s="510"/>
      <c r="C1045" s="359"/>
      <c r="D1045" s="362"/>
      <c r="E1045" s="362"/>
      <c r="F1045" s="372"/>
      <c r="G1045" s="362"/>
      <c r="H1045" s="362"/>
      <c r="I1045" s="410"/>
      <c r="J1045" s="364"/>
      <c r="K1045" s="364"/>
      <c r="L1045" s="364"/>
      <c r="M1045" s="364"/>
      <c r="N1045" s="387"/>
      <c r="O1045" s="70">
        <f t="shared" si="53"/>
        <v>0</v>
      </c>
      <c r="P1045" s="70">
        <f t="shared" si="54"/>
        <v>0</v>
      </c>
      <c r="Q1045" s="135" t="str">
        <f t="shared" si="52"/>
        <v/>
      </c>
    </row>
    <row r="1046" spans="1:17" x14ac:dyDescent="0.2">
      <c r="A1046" s="518" t="str">
        <f>IF(B1046="","",COUNT('Diário 3º PA'!$A$4:$A$4242)+ROW()-3)</f>
        <v/>
      </c>
      <c r="B1046" s="510"/>
      <c r="C1046" s="359"/>
      <c r="D1046" s="362"/>
      <c r="E1046" s="362"/>
      <c r="F1046" s="372"/>
      <c r="G1046" s="362"/>
      <c r="H1046" s="362"/>
      <c r="I1046" s="410"/>
      <c r="J1046" s="364"/>
      <c r="K1046" s="364"/>
      <c r="L1046" s="364"/>
      <c r="M1046" s="364"/>
      <c r="N1046" s="387"/>
      <c r="O1046" s="314">
        <f t="shared" si="53"/>
        <v>0</v>
      </c>
      <c r="P1046" s="70">
        <f t="shared" si="54"/>
        <v>0</v>
      </c>
      <c r="Q1046" s="92" t="str">
        <f t="shared" si="52"/>
        <v/>
      </c>
    </row>
    <row r="1047" spans="1:17" x14ac:dyDescent="0.2">
      <c r="A1047" s="518" t="str">
        <f>IF(B1047="","",COUNT('Diário 3º PA'!$A$4:$A$4242)+ROW()-3)</f>
        <v/>
      </c>
      <c r="B1047" s="510"/>
      <c r="C1047" s="359"/>
      <c r="D1047" s="362"/>
      <c r="E1047" s="362"/>
      <c r="F1047" s="372"/>
      <c r="G1047" s="362"/>
      <c r="H1047" s="362"/>
      <c r="I1047" s="410"/>
      <c r="J1047" s="364"/>
      <c r="K1047" s="364"/>
      <c r="L1047" s="364"/>
      <c r="M1047" s="364"/>
      <c r="N1047" s="387"/>
      <c r="O1047" s="314">
        <f t="shared" si="53"/>
        <v>0</v>
      </c>
      <c r="P1047" s="70">
        <f t="shared" si="54"/>
        <v>0</v>
      </c>
      <c r="Q1047" s="92" t="str">
        <f t="shared" si="52"/>
        <v/>
      </c>
    </row>
    <row r="1048" spans="1:17" ht="13.5" thickBot="1" x14ac:dyDescent="0.25">
      <c r="A1048" s="518" t="str">
        <f>IF(B1048="","",COUNT('Diário 3º PA'!$A$4:$A$4242)+ROW()-3)</f>
        <v/>
      </c>
      <c r="B1048" s="510"/>
      <c r="C1048" s="359"/>
      <c r="D1048" s="362"/>
      <c r="E1048" s="362"/>
      <c r="F1048" s="372"/>
      <c r="G1048" s="362"/>
      <c r="H1048" s="362"/>
      <c r="I1048" s="410"/>
      <c r="J1048" s="364"/>
      <c r="K1048" s="364"/>
      <c r="L1048" s="364"/>
      <c r="M1048" s="364"/>
      <c r="N1048" s="387"/>
      <c r="O1048" s="314">
        <f t="shared" si="53"/>
        <v>0</v>
      </c>
      <c r="P1048" s="70">
        <f t="shared" si="54"/>
        <v>0</v>
      </c>
      <c r="Q1048" s="92" t="str">
        <f t="shared" si="52"/>
        <v/>
      </c>
    </row>
    <row r="1049" spans="1:17" x14ac:dyDescent="0.2">
      <c r="A1049" s="518" t="str">
        <f>IF(B1049="","",COUNT('Diário 3º PA'!$A$4:$A$4242)+ROW()-3)</f>
        <v/>
      </c>
      <c r="B1049" s="510"/>
      <c r="C1049" s="359"/>
      <c r="D1049" s="362"/>
      <c r="E1049" s="362"/>
      <c r="F1049" s="372"/>
      <c r="G1049" s="362"/>
      <c r="H1049" s="362"/>
      <c r="I1049" s="410"/>
      <c r="J1049" s="364"/>
      <c r="K1049" s="364"/>
      <c r="L1049" s="364"/>
      <c r="M1049" s="364"/>
      <c r="N1049" s="387"/>
      <c r="O1049" s="315">
        <f t="shared" si="53"/>
        <v>0</v>
      </c>
      <c r="P1049" s="70">
        <f t="shared" si="54"/>
        <v>0</v>
      </c>
      <c r="Q1049" s="135" t="str">
        <f t="shared" ref="Q1049:Q1060" si="55">SUBSTITUTE(D1049," ","_")</f>
        <v/>
      </c>
    </row>
    <row r="1050" spans="1:17" x14ac:dyDescent="0.2">
      <c r="A1050" s="518" t="str">
        <f>IF(B1050="","",COUNT('Diário 3º PA'!$A$4:$A$4242)+ROW()-3)</f>
        <v/>
      </c>
      <c r="B1050" s="510"/>
      <c r="C1050" s="359"/>
      <c r="D1050" s="362"/>
      <c r="E1050" s="362"/>
      <c r="F1050" s="372"/>
      <c r="G1050" s="362"/>
      <c r="H1050" s="362"/>
      <c r="I1050" s="410"/>
      <c r="J1050" s="364"/>
      <c r="K1050" s="364"/>
      <c r="L1050" s="364"/>
      <c r="M1050" s="364"/>
      <c r="N1050" s="387"/>
      <c r="O1050" s="314">
        <f t="shared" ref="O1050:O1060" si="56">IF(B1050=0,0,IF(YEAR(B1050)=$P$1,MONTH(B1050)-$O$1+1,(YEAR(B1050)-$P$1)*12-$O$1+1+MONTH(B1050)))</f>
        <v>0</v>
      </c>
      <c r="P1050" s="70">
        <f t="shared" ref="P1050:P1060" si="57">IF(C1050=0,0,IF(YEAR(C1050)=$P$1,MONTH(C1050)-$O$1+1,(YEAR(C1050)-$P$1)*12-$O$1+1+MONTH(C1050)))</f>
        <v>0</v>
      </c>
      <c r="Q1050" s="92" t="str">
        <f t="shared" si="55"/>
        <v/>
      </c>
    </row>
    <row r="1051" spans="1:17" x14ac:dyDescent="0.2">
      <c r="A1051" s="518" t="str">
        <f>IF(B1051="","",COUNT('Diário 3º PA'!$A$4:$A$4242)+ROW()-3)</f>
        <v/>
      </c>
      <c r="B1051" s="510"/>
      <c r="C1051" s="359"/>
      <c r="D1051" s="362"/>
      <c r="E1051" s="362"/>
      <c r="F1051" s="372"/>
      <c r="G1051" s="362"/>
      <c r="H1051" s="362"/>
      <c r="I1051" s="410"/>
      <c r="J1051" s="364"/>
      <c r="K1051" s="364"/>
      <c r="L1051" s="364"/>
      <c r="M1051" s="364"/>
      <c r="N1051" s="387"/>
      <c r="O1051" s="314">
        <f t="shared" si="56"/>
        <v>0</v>
      </c>
      <c r="P1051" s="70">
        <f t="shared" si="57"/>
        <v>0</v>
      </c>
      <c r="Q1051" s="92" t="str">
        <f t="shared" si="55"/>
        <v/>
      </c>
    </row>
    <row r="1052" spans="1:17" ht="13.5" thickBot="1" x14ac:dyDescent="0.25">
      <c r="A1052" s="518" t="str">
        <f>IF(B1052="","",COUNT('Diário 3º PA'!$A$4:$A$4242)+ROW()-3)</f>
        <v/>
      </c>
      <c r="B1052" s="510"/>
      <c r="C1052" s="359"/>
      <c r="D1052" s="362"/>
      <c r="E1052" s="362"/>
      <c r="F1052" s="372"/>
      <c r="G1052" s="362"/>
      <c r="H1052" s="362"/>
      <c r="I1052" s="410"/>
      <c r="J1052" s="364"/>
      <c r="K1052" s="364"/>
      <c r="L1052" s="364"/>
      <c r="M1052" s="364"/>
      <c r="N1052" s="387"/>
      <c r="O1052" s="314">
        <f t="shared" si="56"/>
        <v>0</v>
      </c>
      <c r="P1052" s="70">
        <f t="shared" si="57"/>
        <v>0</v>
      </c>
      <c r="Q1052" s="92" t="str">
        <f t="shared" si="55"/>
        <v/>
      </c>
    </row>
    <row r="1053" spans="1:17" x14ac:dyDescent="0.2">
      <c r="A1053" s="518" t="str">
        <f>IF(B1053="","",COUNT('Diário 3º PA'!$A$4:$A$4242)+ROW()-3)</f>
        <v/>
      </c>
      <c r="B1053" s="510"/>
      <c r="C1053" s="359"/>
      <c r="D1053" s="362"/>
      <c r="E1053" s="362"/>
      <c r="F1053" s="372"/>
      <c r="G1053" s="362"/>
      <c r="H1053" s="362"/>
      <c r="I1053" s="410"/>
      <c r="J1053" s="364"/>
      <c r="K1053" s="364"/>
      <c r="L1053" s="364"/>
      <c r="M1053" s="364"/>
      <c r="N1053" s="387"/>
      <c r="O1053" s="315">
        <f t="shared" si="56"/>
        <v>0</v>
      </c>
      <c r="P1053" s="70">
        <f t="shared" si="57"/>
        <v>0</v>
      </c>
      <c r="Q1053" s="135" t="str">
        <f t="shared" si="55"/>
        <v/>
      </c>
    </row>
    <row r="1054" spans="1:17" x14ac:dyDescent="0.2">
      <c r="A1054" s="518" t="str">
        <f>IF(B1054="","",COUNT('Diário 3º PA'!$A$4:$A$4242)+ROW()-3)</f>
        <v/>
      </c>
      <c r="B1054" s="510"/>
      <c r="C1054" s="359"/>
      <c r="D1054" s="362"/>
      <c r="E1054" s="362"/>
      <c r="F1054" s="372"/>
      <c r="G1054" s="362"/>
      <c r="H1054" s="362"/>
      <c r="I1054" s="410"/>
      <c r="J1054" s="364"/>
      <c r="K1054" s="364"/>
      <c r="L1054" s="364"/>
      <c r="M1054" s="364"/>
      <c r="N1054" s="387"/>
      <c r="O1054" s="314">
        <f t="shared" si="56"/>
        <v>0</v>
      </c>
      <c r="P1054" s="70">
        <f t="shared" si="57"/>
        <v>0</v>
      </c>
      <c r="Q1054" s="92" t="str">
        <f t="shared" si="55"/>
        <v/>
      </c>
    </row>
    <row r="1055" spans="1:17" x14ac:dyDescent="0.2">
      <c r="A1055" s="518" t="str">
        <f>IF(B1055="","",COUNT('Diário 3º PA'!$A$4:$A$4242)+ROW()-3)</f>
        <v/>
      </c>
      <c r="B1055" s="510"/>
      <c r="C1055" s="359"/>
      <c r="D1055" s="362"/>
      <c r="E1055" s="362"/>
      <c r="F1055" s="372"/>
      <c r="G1055" s="362"/>
      <c r="H1055" s="362"/>
      <c r="I1055" s="410"/>
      <c r="J1055" s="364"/>
      <c r="K1055" s="364"/>
      <c r="L1055" s="364"/>
      <c r="M1055" s="364"/>
      <c r="N1055" s="387"/>
      <c r="O1055" s="314">
        <f t="shared" si="56"/>
        <v>0</v>
      </c>
      <c r="P1055" s="70">
        <f t="shared" si="57"/>
        <v>0</v>
      </c>
      <c r="Q1055" s="92" t="str">
        <f t="shared" si="55"/>
        <v/>
      </c>
    </row>
    <row r="1056" spans="1:17" ht="13.5" thickBot="1" x14ac:dyDescent="0.25">
      <c r="A1056" s="518" t="str">
        <f>IF(B1056="","",COUNT('Diário 3º PA'!$A$4:$A$4242)+ROW()-3)</f>
        <v/>
      </c>
      <c r="B1056" s="510"/>
      <c r="C1056" s="359"/>
      <c r="D1056" s="362"/>
      <c r="E1056" s="362"/>
      <c r="F1056" s="372"/>
      <c r="G1056" s="362"/>
      <c r="H1056" s="362"/>
      <c r="I1056" s="410"/>
      <c r="J1056" s="364"/>
      <c r="K1056" s="364"/>
      <c r="L1056" s="364"/>
      <c r="M1056" s="364"/>
      <c r="N1056" s="387"/>
      <c r="O1056" s="314">
        <f t="shared" si="56"/>
        <v>0</v>
      </c>
      <c r="P1056" s="70">
        <f t="shared" si="57"/>
        <v>0</v>
      </c>
      <c r="Q1056" s="92" t="str">
        <f t="shared" si="55"/>
        <v/>
      </c>
    </row>
    <row r="1057" spans="1:17" x14ac:dyDescent="0.2">
      <c r="A1057" s="518" t="str">
        <f>IF(B1057="","",COUNT('Diário 3º PA'!$A$4:$A$4242)+ROW()-3)</f>
        <v/>
      </c>
      <c r="B1057" s="510"/>
      <c r="C1057" s="359"/>
      <c r="D1057" s="362"/>
      <c r="E1057" s="362"/>
      <c r="F1057" s="372"/>
      <c r="G1057" s="362"/>
      <c r="H1057" s="362"/>
      <c r="I1057" s="410"/>
      <c r="J1057" s="364"/>
      <c r="K1057" s="364"/>
      <c r="L1057" s="364"/>
      <c r="M1057" s="364"/>
      <c r="N1057" s="387"/>
      <c r="O1057" s="315">
        <f t="shared" si="56"/>
        <v>0</v>
      </c>
      <c r="P1057" s="70">
        <f t="shared" si="57"/>
        <v>0</v>
      </c>
      <c r="Q1057" s="135" t="str">
        <f t="shared" si="55"/>
        <v/>
      </c>
    </row>
    <row r="1058" spans="1:17" x14ac:dyDescent="0.2">
      <c r="A1058" s="518" t="str">
        <f>IF(B1058="","",COUNT('Diário 3º PA'!$A$4:$A$4242)+ROW()-3)</f>
        <v/>
      </c>
      <c r="B1058" s="510"/>
      <c r="C1058" s="359"/>
      <c r="D1058" s="362"/>
      <c r="E1058" s="362"/>
      <c r="F1058" s="372"/>
      <c r="G1058" s="362"/>
      <c r="H1058" s="362"/>
      <c r="I1058" s="410"/>
      <c r="J1058" s="364"/>
      <c r="K1058" s="364"/>
      <c r="L1058" s="364"/>
      <c r="M1058" s="364"/>
      <c r="N1058" s="387"/>
      <c r="O1058" s="314">
        <f t="shared" si="56"/>
        <v>0</v>
      </c>
      <c r="P1058" s="70">
        <f t="shared" si="57"/>
        <v>0</v>
      </c>
      <c r="Q1058" s="92" t="str">
        <f t="shared" si="55"/>
        <v/>
      </c>
    </row>
    <row r="1059" spans="1:17" x14ac:dyDescent="0.2">
      <c r="A1059" s="518" t="str">
        <f>IF(B1059="","",COUNT('Diário 3º PA'!$A$4:$A$4242)+ROW()-3)</f>
        <v/>
      </c>
      <c r="B1059" s="510"/>
      <c r="C1059" s="359"/>
      <c r="D1059" s="362"/>
      <c r="E1059" s="362"/>
      <c r="F1059" s="372"/>
      <c r="G1059" s="362"/>
      <c r="H1059" s="362"/>
      <c r="I1059" s="410"/>
      <c r="J1059" s="364"/>
      <c r="K1059" s="364"/>
      <c r="L1059" s="364"/>
      <c r="M1059" s="364"/>
      <c r="N1059" s="387"/>
      <c r="O1059" s="314">
        <f t="shared" si="56"/>
        <v>0</v>
      </c>
      <c r="P1059" s="70">
        <f t="shared" si="57"/>
        <v>0</v>
      </c>
      <c r="Q1059" s="92" t="str">
        <f t="shared" si="55"/>
        <v/>
      </c>
    </row>
    <row r="1060" spans="1:17" x14ac:dyDescent="0.2">
      <c r="A1060" s="518" t="str">
        <f>IF(B1060="","",COUNT('Diário 3º PA'!$A$4:$A$4242)+ROW()-3)</f>
        <v/>
      </c>
      <c r="B1060" s="510"/>
      <c r="C1060" s="359"/>
      <c r="D1060" s="362"/>
      <c r="E1060" s="362"/>
      <c r="F1060" s="372"/>
      <c r="G1060" s="362"/>
      <c r="H1060" s="362"/>
      <c r="I1060" s="410"/>
      <c r="J1060" s="364"/>
      <c r="K1060" s="364"/>
      <c r="L1060" s="364"/>
      <c r="M1060" s="364"/>
      <c r="N1060" s="387"/>
      <c r="O1060" s="314">
        <f t="shared" si="56"/>
        <v>0</v>
      </c>
      <c r="P1060" s="70">
        <f t="shared" si="57"/>
        <v>0</v>
      </c>
      <c r="Q1060" s="92" t="str">
        <f t="shared" si="55"/>
        <v/>
      </c>
    </row>
    <row r="1061" spans="1:17" x14ac:dyDescent="0.2">
      <c r="A1061" s="518" t="str">
        <f>IF(B1061="","",COUNT('Diário 3º PA'!$A$4:$A$4242)+ROW()-3)</f>
        <v/>
      </c>
      <c r="B1061" s="510"/>
      <c r="C1061" s="359"/>
      <c r="D1061" s="362"/>
      <c r="E1061" s="362"/>
      <c r="F1061" s="372"/>
      <c r="G1061" s="362"/>
      <c r="H1061" s="362"/>
      <c r="I1061" s="410"/>
      <c r="J1061" s="364"/>
      <c r="K1061" s="364"/>
      <c r="L1061" s="364"/>
      <c r="M1061" s="364"/>
      <c r="N1061" s="387"/>
      <c r="O1061" s="314">
        <f t="shared" ref="O1061:O1076" si="58">IF(B1061=0,0,IF(YEAR(B1061)=$P$1,MONTH(B1061)-$O$1+1,(YEAR(B1061)-$P$1)*12-$O$1+1+MONTH(B1061)))</f>
        <v>0</v>
      </c>
      <c r="P1061" s="70">
        <f t="shared" ref="P1061:P1076" si="59">IF(C1061=0,0,IF(YEAR(C1061)=$P$1,MONTH(C1061)-$O$1+1,(YEAR(C1061)-$P$1)*12-$O$1+1+MONTH(C1061)))</f>
        <v>0</v>
      </c>
      <c r="Q1061" s="92" t="str">
        <f t="shared" ref="Q1061:Q1076" si="60">SUBSTITUTE(D1061," ","_")</f>
        <v/>
      </c>
    </row>
    <row r="1062" spans="1:17" x14ac:dyDescent="0.2">
      <c r="A1062" s="518" t="str">
        <f>IF(B1062="","",COUNT('Diário 3º PA'!$A$4:$A$4242)+ROW()-3)</f>
        <v/>
      </c>
      <c r="B1062" s="510"/>
      <c r="C1062" s="359"/>
      <c r="D1062" s="362"/>
      <c r="E1062" s="362"/>
      <c r="F1062" s="372"/>
      <c r="G1062" s="362"/>
      <c r="H1062" s="362"/>
      <c r="I1062" s="410"/>
      <c r="J1062" s="364"/>
      <c r="K1062" s="364"/>
      <c r="L1062" s="364"/>
      <c r="M1062" s="364"/>
      <c r="N1062" s="387"/>
      <c r="O1062" s="314">
        <f t="shared" si="58"/>
        <v>0</v>
      </c>
      <c r="P1062" s="70">
        <f t="shared" si="59"/>
        <v>0</v>
      </c>
      <c r="Q1062" s="92" t="str">
        <f t="shared" si="60"/>
        <v/>
      </c>
    </row>
    <row r="1063" spans="1:17" x14ac:dyDescent="0.2">
      <c r="A1063" s="518" t="str">
        <f>IF(B1063="","",COUNT('Diário 3º PA'!$A$4:$A$4242)+ROW()-3)</f>
        <v/>
      </c>
      <c r="B1063" s="510"/>
      <c r="C1063" s="359"/>
      <c r="D1063" s="362"/>
      <c r="E1063" s="362"/>
      <c r="F1063" s="372"/>
      <c r="G1063" s="362"/>
      <c r="H1063" s="362"/>
      <c r="I1063" s="410"/>
      <c r="J1063" s="364"/>
      <c r="K1063" s="364"/>
      <c r="L1063" s="364"/>
      <c r="M1063" s="364"/>
      <c r="N1063" s="387"/>
      <c r="O1063" s="314">
        <f t="shared" si="58"/>
        <v>0</v>
      </c>
      <c r="P1063" s="70">
        <f t="shared" si="59"/>
        <v>0</v>
      </c>
      <c r="Q1063" s="92" t="str">
        <f t="shared" si="60"/>
        <v/>
      </c>
    </row>
    <row r="1064" spans="1:17" x14ac:dyDescent="0.2">
      <c r="A1064" s="518" t="str">
        <f>IF(B1064="","",COUNT('Diário 3º PA'!$A$4:$A$4242)+ROW()-3)</f>
        <v/>
      </c>
      <c r="B1064" s="515"/>
      <c r="C1064" s="406"/>
      <c r="D1064" s="379"/>
      <c r="E1064" s="379"/>
      <c r="F1064" s="384"/>
      <c r="G1064" s="379"/>
      <c r="H1064" s="379"/>
      <c r="I1064" s="505"/>
      <c r="J1064" s="381"/>
      <c r="K1064" s="381"/>
      <c r="L1064" s="381"/>
      <c r="M1064" s="381"/>
      <c r="N1064" s="407"/>
      <c r="O1064" s="314">
        <f t="shared" si="58"/>
        <v>0</v>
      </c>
      <c r="P1064" s="70">
        <f t="shared" si="59"/>
        <v>0</v>
      </c>
      <c r="Q1064" s="92" t="str">
        <f t="shared" si="60"/>
        <v/>
      </c>
    </row>
    <row r="1065" spans="1:17" x14ac:dyDescent="0.2">
      <c r="A1065" s="518" t="str">
        <f>IF(B1065="","",COUNT('Diário 3º PA'!$A$4:$A$4242)+ROW()-3)</f>
        <v/>
      </c>
      <c r="B1065" s="515"/>
      <c r="C1065" s="406"/>
      <c r="D1065" s="379"/>
      <c r="E1065" s="379"/>
      <c r="F1065" s="384"/>
      <c r="G1065" s="379"/>
      <c r="H1065" s="379"/>
      <c r="I1065" s="505"/>
      <c r="J1065" s="381"/>
      <c r="K1065" s="381"/>
      <c r="L1065" s="381"/>
      <c r="M1065" s="381"/>
      <c r="N1065" s="407"/>
      <c r="O1065" s="314">
        <f t="shared" si="58"/>
        <v>0</v>
      </c>
      <c r="P1065" s="70">
        <f t="shared" si="59"/>
        <v>0</v>
      </c>
      <c r="Q1065" s="92" t="str">
        <f t="shared" si="60"/>
        <v/>
      </c>
    </row>
    <row r="1066" spans="1:17" x14ac:dyDescent="0.2">
      <c r="A1066" s="518" t="str">
        <f>IF(B1066="","",COUNT('Diário 3º PA'!$A$4:$A$4242)+ROW()-3)</f>
        <v/>
      </c>
      <c r="B1066" s="515"/>
      <c r="C1066" s="406"/>
      <c r="D1066" s="379"/>
      <c r="E1066" s="379"/>
      <c r="F1066" s="384"/>
      <c r="G1066" s="379"/>
      <c r="H1066" s="379"/>
      <c r="I1066" s="505"/>
      <c r="J1066" s="381"/>
      <c r="K1066" s="381"/>
      <c r="L1066" s="381"/>
      <c r="M1066" s="381"/>
      <c r="N1066" s="407"/>
      <c r="O1066" s="314">
        <f t="shared" si="58"/>
        <v>0</v>
      </c>
      <c r="P1066" s="70">
        <f t="shared" si="59"/>
        <v>0</v>
      </c>
      <c r="Q1066" s="92" t="str">
        <f t="shared" si="60"/>
        <v/>
      </c>
    </row>
    <row r="1067" spans="1:17" x14ac:dyDescent="0.2">
      <c r="A1067" s="518" t="str">
        <f>IF(B1067="","",COUNT('Diário 3º PA'!$A$4:$A$4242)+ROW()-3)</f>
        <v/>
      </c>
      <c r="B1067" s="515"/>
      <c r="C1067" s="406"/>
      <c r="D1067" s="379"/>
      <c r="E1067" s="379"/>
      <c r="F1067" s="384"/>
      <c r="G1067" s="379"/>
      <c r="H1067" s="379"/>
      <c r="I1067" s="505"/>
      <c r="J1067" s="381"/>
      <c r="K1067" s="381"/>
      <c r="L1067" s="381"/>
      <c r="M1067" s="381"/>
      <c r="N1067" s="407"/>
      <c r="O1067" s="314">
        <f t="shared" si="58"/>
        <v>0</v>
      </c>
      <c r="P1067" s="70">
        <f t="shared" si="59"/>
        <v>0</v>
      </c>
      <c r="Q1067" s="92" t="str">
        <f t="shared" si="60"/>
        <v/>
      </c>
    </row>
    <row r="1068" spans="1:17" x14ac:dyDescent="0.2">
      <c r="A1068" s="518" t="str">
        <f>IF(B1068="","",COUNT('Diário 3º PA'!$A$4:$A$4242)+ROW()-3)</f>
        <v/>
      </c>
      <c r="B1068" s="510"/>
      <c r="C1068" s="359"/>
      <c r="D1068" s="362"/>
      <c r="E1068" s="362"/>
      <c r="F1068" s="372"/>
      <c r="G1068" s="362"/>
      <c r="H1068" s="362"/>
      <c r="I1068" s="410"/>
      <c r="J1068" s="364"/>
      <c r="K1068" s="364"/>
      <c r="L1068" s="364"/>
      <c r="M1068" s="364"/>
      <c r="N1068" s="387"/>
      <c r="O1068" s="314">
        <f t="shared" si="58"/>
        <v>0</v>
      </c>
      <c r="P1068" s="70">
        <f t="shared" si="59"/>
        <v>0</v>
      </c>
      <c r="Q1068" s="92" t="str">
        <f t="shared" si="60"/>
        <v/>
      </c>
    </row>
    <row r="1069" spans="1:17" x14ac:dyDescent="0.2">
      <c r="A1069" s="518" t="str">
        <f>IF(B1069="","",COUNT('Diário 3º PA'!$A$4:$A$4242)+ROW()-3)</f>
        <v/>
      </c>
      <c r="B1069" s="510"/>
      <c r="C1069" s="359"/>
      <c r="D1069" s="362"/>
      <c r="E1069" s="362"/>
      <c r="F1069" s="372"/>
      <c r="G1069" s="362"/>
      <c r="H1069" s="362"/>
      <c r="I1069" s="410"/>
      <c r="J1069" s="364"/>
      <c r="K1069" s="364"/>
      <c r="L1069" s="364"/>
      <c r="M1069" s="364"/>
      <c r="N1069" s="387"/>
      <c r="O1069" s="314">
        <f t="shared" si="58"/>
        <v>0</v>
      </c>
      <c r="P1069" s="70">
        <f t="shared" si="59"/>
        <v>0</v>
      </c>
      <c r="Q1069" s="92" t="str">
        <f t="shared" si="60"/>
        <v/>
      </c>
    </row>
    <row r="1070" spans="1:17" x14ac:dyDescent="0.2">
      <c r="A1070" s="518" t="str">
        <f>IF(B1070="","",COUNT('Diário 3º PA'!$A$4:$A$4242)+ROW()-3)</f>
        <v/>
      </c>
      <c r="B1070" s="510"/>
      <c r="C1070" s="359"/>
      <c r="D1070" s="362"/>
      <c r="E1070" s="362"/>
      <c r="F1070" s="372"/>
      <c r="G1070" s="362"/>
      <c r="H1070" s="362"/>
      <c r="I1070" s="410"/>
      <c r="J1070" s="364"/>
      <c r="K1070" s="364"/>
      <c r="L1070" s="364"/>
      <c r="M1070" s="364"/>
      <c r="N1070" s="387"/>
      <c r="O1070" s="314">
        <f t="shared" si="58"/>
        <v>0</v>
      </c>
      <c r="P1070" s="70">
        <f t="shared" si="59"/>
        <v>0</v>
      </c>
      <c r="Q1070" s="92" t="str">
        <f t="shared" si="60"/>
        <v/>
      </c>
    </row>
    <row r="1071" spans="1:17" x14ac:dyDescent="0.2">
      <c r="A1071" s="518" t="str">
        <f>IF(B1071="","",COUNT('Diário 3º PA'!$A$4:$A$4242)+ROW()-3)</f>
        <v/>
      </c>
      <c r="B1071" s="510"/>
      <c r="C1071" s="359"/>
      <c r="D1071" s="362"/>
      <c r="E1071" s="362"/>
      <c r="F1071" s="372"/>
      <c r="G1071" s="362"/>
      <c r="H1071" s="362"/>
      <c r="I1071" s="410"/>
      <c r="J1071" s="364"/>
      <c r="K1071" s="364"/>
      <c r="L1071" s="364"/>
      <c r="M1071" s="364"/>
      <c r="N1071" s="387"/>
      <c r="O1071" s="314">
        <f t="shared" si="58"/>
        <v>0</v>
      </c>
      <c r="P1071" s="70">
        <f t="shared" si="59"/>
        <v>0</v>
      </c>
      <c r="Q1071" s="92" t="str">
        <f t="shared" si="60"/>
        <v/>
      </c>
    </row>
    <row r="1072" spans="1:17" x14ac:dyDescent="0.2">
      <c r="A1072" s="518" t="str">
        <f>IF(B1072="","",COUNT('Diário 3º PA'!$A$4:$A$4242)+ROW()-3)</f>
        <v/>
      </c>
      <c r="B1072" s="510"/>
      <c r="C1072" s="359"/>
      <c r="D1072" s="362"/>
      <c r="E1072" s="362"/>
      <c r="F1072" s="372"/>
      <c r="G1072" s="362"/>
      <c r="H1072" s="362"/>
      <c r="I1072" s="410"/>
      <c r="J1072" s="364"/>
      <c r="K1072" s="364"/>
      <c r="L1072" s="364"/>
      <c r="M1072" s="364"/>
      <c r="N1072" s="387"/>
      <c r="O1072" s="314">
        <f t="shared" si="58"/>
        <v>0</v>
      </c>
      <c r="P1072" s="70">
        <f t="shared" si="59"/>
        <v>0</v>
      </c>
      <c r="Q1072" s="92" t="str">
        <f t="shared" si="60"/>
        <v/>
      </c>
    </row>
    <row r="1073" spans="1:17" x14ac:dyDescent="0.2">
      <c r="A1073" s="518" t="str">
        <f>IF(B1073="","",COUNT('Diário 3º PA'!$A$4:$A$4242)+ROW()-3)</f>
        <v/>
      </c>
      <c r="B1073" s="510"/>
      <c r="C1073" s="359"/>
      <c r="D1073" s="362"/>
      <c r="E1073" s="362"/>
      <c r="F1073" s="372"/>
      <c r="G1073" s="362"/>
      <c r="H1073" s="362"/>
      <c r="I1073" s="410"/>
      <c r="J1073" s="364"/>
      <c r="K1073" s="364"/>
      <c r="L1073" s="364"/>
      <c r="M1073" s="364"/>
      <c r="N1073" s="387"/>
      <c r="O1073" s="314">
        <f t="shared" si="58"/>
        <v>0</v>
      </c>
      <c r="P1073" s="70">
        <f t="shared" si="59"/>
        <v>0</v>
      </c>
      <c r="Q1073" s="92" t="str">
        <f t="shared" si="60"/>
        <v/>
      </c>
    </row>
    <row r="1074" spans="1:17" x14ac:dyDescent="0.2">
      <c r="A1074" s="518" t="str">
        <f>IF(B1074="","",COUNT('Diário 3º PA'!$A$4:$A$4242)+ROW()-3)</f>
        <v/>
      </c>
      <c r="B1074" s="510"/>
      <c r="C1074" s="359"/>
      <c r="D1074" s="362"/>
      <c r="E1074" s="362"/>
      <c r="F1074" s="372"/>
      <c r="G1074" s="360"/>
      <c r="H1074" s="362"/>
      <c r="I1074" s="410"/>
      <c r="J1074" s="364"/>
      <c r="K1074" s="364"/>
      <c r="L1074" s="364"/>
      <c r="M1074" s="409"/>
      <c r="N1074" s="387"/>
      <c r="O1074" s="314">
        <f t="shared" si="58"/>
        <v>0</v>
      </c>
      <c r="P1074" s="70">
        <f t="shared" si="59"/>
        <v>0</v>
      </c>
      <c r="Q1074" s="92" t="str">
        <f t="shared" si="60"/>
        <v/>
      </c>
    </row>
    <row r="1075" spans="1:17" x14ac:dyDescent="0.2">
      <c r="A1075" s="518" t="str">
        <f>IF(B1075="","",COUNT('Diário 3º PA'!$A$4:$A$4242)+ROW()-3)</f>
        <v/>
      </c>
      <c r="B1075" s="510"/>
      <c r="C1075" s="359"/>
      <c r="D1075" s="362"/>
      <c r="E1075" s="362"/>
      <c r="F1075" s="372"/>
      <c r="G1075" s="362"/>
      <c r="H1075" s="362"/>
      <c r="I1075" s="410"/>
      <c r="J1075" s="364"/>
      <c r="K1075" s="364"/>
      <c r="L1075" s="364"/>
      <c r="M1075" s="364"/>
      <c r="N1075" s="387"/>
      <c r="O1075" s="314">
        <f t="shared" si="58"/>
        <v>0</v>
      </c>
      <c r="P1075" s="70">
        <f t="shared" si="59"/>
        <v>0</v>
      </c>
      <c r="Q1075" s="92" t="str">
        <f t="shared" si="60"/>
        <v/>
      </c>
    </row>
    <row r="1076" spans="1:17" x14ac:dyDescent="0.2">
      <c r="A1076" s="518" t="str">
        <f>IF(B1076="","",COUNT('Diário 3º PA'!$A$4:$A$4242)+ROW()-3)</f>
        <v/>
      </c>
      <c r="B1076" s="510"/>
      <c r="C1076" s="359"/>
      <c r="D1076" s="362"/>
      <c r="E1076" s="362"/>
      <c r="F1076" s="372"/>
      <c r="G1076" s="362"/>
      <c r="H1076" s="362"/>
      <c r="I1076" s="410"/>
      <c r="J1076" s="364"/>
      <c r="K1076" s="364"/>
      <c r="L1076" s="364"/>
      <c r="M1076" s="364"/>
      <c r="N1076" s="387"/>
      <c r="O1076" s="314">
        <f t="shared" si="58"/>
        <v>0</v>
      </c>
      <c r="P1076" s="70">
        <f t="shared" si="59"/>
        <v>0</v>
      </c>
      <c r="Q1076" s="92" t="str">
        <f t="shared" si="60"/>
        <v/>
      </c>
    </row>
    <row r="1077" spans="1:17" x14ac:dyDescent="0.2">
      <c r="A1077" s="518" t="str">
        <f>IF(B1077="","",COUNT('Diário 3º PA'!$A$4:$A$4242)+ROW()-3)</f>
        <v/>
      </c>
      <c r="B1077" s="510"/>
      <c r="C1077" s="359"/>
      <c r="D1077" s="362"/>
      <c r="E1077" s="362"/>
      <c r="F1077" s="372"/>
      <c r="G1077" s="362"/>
      <c r="H1077" s="362"/>
      <c r="I1077" s="410"/>
      <c r="J1077" s="364"/>
      <c r="K1077" s="364"/>
      <c r="L1077" s="364"/>
      <c r="M1077" s="364"/>
      <c r="N1077" s="387"/>
      <c r="O1077" s="314">
        <f t="shared" ref="O1077:O1124" si="61">IF(B1077=0,0,IF(YEAR(B1077)=$P$1,MONTH(B1077)-$O$1+1,(YEAR(B1077)-$P$1)*12-$O$1+1+MONTH(B1077)))</f>
        <v>0</v>
      </c>
      <c r="P1077" s="70">
        <f t="shared" ref="P1077:P1124" si="62">IF(C1077=0,0,IF(YEAR(C1077)=$P$1,MONTH(C1077)-$O$1+1,(YEAR(C1077)-$P$1)*12-$O$1+1+MONTH(C1077)))</f>
        <v>0</v>
      </c>
      <c r="Q1077" s="92" t="str">
        <f t="shared" ref="Q1077:Q1123" si="63">SUBSTITUTE(D1077," ","_")</f>
        <v/>
      </c>
    </row>
    <row r="1078" spans="1:17" x14ac:dyDescent="0.2">
      <c r="A1078" s="518" t="str">
        <f>IF(B1078="","",COUNT('Diário 3º PA'!$A$4:$A$4242)+ROW()-3)</f>
        <v/>
      </c>
      <c r="B1078" s="510"/>
      <c r="C1078" s="359"/>
      <c r="D1078" s="362"/>
      <c r="E1078" s="362"/>
      <c r="F1078" s="372"/>
      <c r="G1078" s="362"/>
      <c r="H1078" s="362"/>
      <c r="I1078" s="410"/>
      <c r="J1078" s="364"/>
      <c r="K1078" s="364"/>
      <c r="L1078" s="364"/>
      <c r="M1078" s="364"/>
      <c r="N1078" s="387"/>
      <c r="O1078" s="314">
        <f t="shared" si="61"/>
        <v>0</v>
      </c>
      <c r="P1078" s="70">
        <f t="shared" si="62"/>
        <v>0</v>
      </c>
      <c r="Q1078" s="92" t="str">
        <f t="shared" si="63"/>
        <v/>
      </c>
    </row>
    <row r="1079" spans="1:17" ht="13.5" thickBot="1" x14ac:dyDescent="0.25">
      <c r="A1079" s="518" t="str">
        <f>IF(B1079="","",COUNT('Diário 3º PA'!$A$4:$A$4242)+ROW()-3)</f>
        <v/>
      </c>
      <c r="B1079" s="510"/>
      <c r="C1079" s="359"/>
      <c r="D1079" s="362"/>
      <c r="E1079" s="362"/>
      <c r="F1079" s="372"/>
      <c r="G1079" s="362"/>
      <c r="H1079" s="362"/>
      <c r="I1079" s="410"/>
      <c r="J1079" s="364"/>
      <c r="K1079" s="364"/>
      <c r="L1079" s="364"/>
      <c r="M1079" s="364"/>
      <c r="N1079" s="387"/>
      <c r="O1079" s="314">
        <f t="shared" si="61"/>
        <v>0</v>
      </c>
      <c r="P1079" s="70">
        <f t="shared" si="62"/>
        <v>0</v>
      </c>
      <c r="Q1079" s="92" t="str">
        <f t="shared" si="63"/>
        <v/>
      </c>
    </row>
    <row r="1080" spans="1:17" x14ac:dyDescent="0.2">
      <c r="A1080" s="518" t="str">
        <f>IF(B1080="","",COUNT('Diário 3º PA'!$A$4:$A$4242)+ROW()-3)</f>
        <v/>
      </c>
      <c r="B1080" s="510"/>
      <c r="C1080" s="359"/>
      <c r="D1080" s="362"/>
      <c r="E1080" s="362"/>
      <c r="F1080" s="372"/>
      <c r="G1080" s="379"/>
      <c r="H1080" s="362"/>
      <c r="I1080" s="410"/>
      <c r="J1080" s="364"/>
      <c r="K1080" s="364"/>
      <c r="L1080" s="364"/>
      <c r="M1080" s="364"/>
      <c r="N1080" s="387"/>
      <c r="O1080" s="315">
        <f t="shared" si="61"/>
        <v>0</v>
      </c>
      <c r="P1080" s="70">
        <f t="shared" si="62"/>
        <v>0</v>
      </c>
      <c r="Q1080" s="135" t="str">
        <f t="shared" si="63"/>
        <v/>
      </c>
    </row>
    <row r="1081" spans="1:17" x14ac:dyDescent="0.2">
      <c r="A1081" s="518" t="str">
        <f>IF(B1081="","",COUNT('Diário 3º PA'!$A$4:$A$4242)+ROW()-3)</f>
        <v/>
      </c>
      <c r="B1081" s="510"/>
      <c r="C1081" s="359"/>
      <c r="D1081" s="362"/>
      <c r="E1081" s="362"/>
      <c r="F1081" s="372"/>
      <c r="G1081" s="362"/>
      <c r="H1081" s="362"/>
      <c r="I1081" s="410"/>
      <c r="J1081" s="364"/>
      <c r="K1081" s="364"/>
      <c r="L1081" s="364"/>
      <c r="M1081" s="364"/>
      <c r="N1081" s="387"/>
      <c r="O1081" s="314">
        <f t="shared" si="61"/>
        <v>0</v>
      </c>
      <c r="P1081" s="70">
        <f t="shared" si="62"/>
        <v>0</v>
      </c>
      <c r="Q1081" s="92" t="str">
        <f t="shared" si="63"/>
        <v/>
      </c>
    </row>
    <row r="1082" spans="1:17" x14ac:dyDescent="0.2">
      <c r="A1082" s="518" t="str">
        <f>IF(B1082="","",COUNT('Diário 3º PA'!$A$4:$A$4242)+ROW()-3)</f>
        <v/>
      </c>
      <c r="B1082" s="510"/>
      <c r="C1082" s="359"/>
      <c r="D1082" s="362"/>
      <c r="E1082" s="362"/>
      <c r="F1082" s="372"/>
      <c r="G1082" s="362"/>
      <c r="H1082" s="362"/>
      <c r="I1082" s="410"/>
      <c r="J1082" s="364"/>
      <c r="K1082" s="364"/>
      <c r="L1082" s="364"/>
      <c r="M1082" s="364"/>
      <c r="N1082" s="387"/>
      <c r="O1082" s="314">
        <f t="shared" si="61"/>
        <v>0</v>
      </c>
      <c r="P1082" s="70">
        <f t="shared" si="62"/>
        <v>0</v>
      </c>
      <c r="Q1082" s="92" t="str">
        <f t="shared" si="63"/>
        <v/>
      </c>
    </row>
    <row r="1083" spans="1:17" ht="13.5" thickBot="1" x14ac:dyDescent="0.25">
      <c r="A1083" s="518" t="str">
        <f>IF(B1083="","",COUNT('Diário 3º PA'!$A$4:$A$4242)+ROW()-3)</f>
        <v/>
      </c>
      <c r="B1083" s="510"/>
      <c r="C1083" s="359"/>
      <c r="D1083" s="362"/>
      <c r="E1083" s="362"/>
      <c r="F1083" s="372"/>
      <c r="G1083" s="362"/>
      <c r="H1083" s="362"/>
      <c r="I1083" s="410"/>
      <c r="J1083" s="364"/>
      <c r="K1083" s="364"/>
      <c r="L1083" s="364"/>
      <c r="M1083" s="364"/>
      <c r="N1083" s="387"/>
      <c r="O1083" s="314">
        <f t="shared" si="61"/>
        <v>0</v>
      </c>
      <c r="P1083" s="70">
        <f t="shared" si="62"/>
        <v>0</v>
      </c>
      <c r="Q1083" s="92" t="str">
        <f t="shared" si="63"/>
        <v/>
      </c>
    </row>
    <row r="1084" spans="1:17" x14ac:dyDescent="0.2">
      <c r="A1084" s="518" t="str">
        <f>IF(B1084="","",COUNT('Diário 3º PA'!$A$4:$A$4242)+ROW()-3)</f>
        <v/>
      </c>
      <c r="B1084" s="510"/>
      <c r="C1084" s="359"/>
      <c r="D1084" s="362"/>
      <c r="E1084" s="362"/>
      <c r="F1084" s="372"/>
      <c r="G1084" s="362"/>
      <c r="H1084" s="362"/>
      <c r="I1084" s="410"/>
      <c r="J1084" s="364"/>
      <c r="K1084" s="364"/>
      <c r="L1084" s="364"/>
      <c r="M1084" s="364"/>
      <c r="N1084" s="387"/>
      <c r="O1084" s="315">
        <f t="shared" si="61"/>
        <v>0</v>
      </c>
      <c r="P1084" s="70">
        <f t="shared" si="62"/>
        <v>0</v>
      </c>
      <c r="Q1084" s="135" t="str">
        <f t="shared" si="63"/>
        <v/>
      </c>
    </row>
    <row r="1085" spans="1:17" x14ac:dyDescent="0.2">
      <c r="A1085" s="518" t="str">
        <f>IF(B1085="","",COUNT('Diário 3º PA'!$A$4:$A$4242)+ROW()-3)</f>
        <v/>
      </c>
      <c r="B1085" s="510"/>
      <c r="C1085" s="359"/>
      <c r="D1085" s="362"/>
      <c r="E1085" s="362"/>
      <c r="F1085" s="372"/>
      <c r="G1085" s="362"/>
      <c r="H1085" s="362"/>
      <c r="I1085" s="410"/>
      <c r="J1085" s="364"/>
      <c r="K1085" s="364"/>
      <c r="L1085" s="364"/>
      <c r="M1085" s="364"/>
      <c r="N1085" s="387"/>
      <c r="O1085" s="314">
        <f t="shared" si="61"/>
        <v>0</v>
      </c>
      <c r="P1085" s="70">
        <f t="shared" si="62"/>
        <v>0</v>
      </c>
      <c r="Q1085" s="92" t="str">
        <f t="shared" si="63"/>
        <v/>
      </c>
    </row>
    <row r="1086" spans="1:17" x14ac:dyDescent="0.2">
      <c r="A1086" s="518" t="str">
        <f>IF(B1086="","",COUNT('Diário 3º PA'!$A$4:$A$4242)+ROW()-3)</f>
        <v/>
      </c>
      <c r="B1086" s="510"/>
      <c r="C1086" s="359"/>
      <c r="D1086" s="362"/>
      <c r="E1086" s="362"/>
      <c r="F1086" s="372"/>
      <c r="G1086" s="362"/>
      <c r="H1086" s="362"/>
      <c r="I1086" s="410"/>
      <c r="J1086" s="364"/>
      <c r="K1086" s="364"/>
      <c r="L1086" s="364"/>
      <c r="M1086" s="364"/>
      <c r="N1086" s="387"/>
      <c r="O1086" s="314">
        <f t="shared" si="61"/>
        <v>0</v>
      </c>
      <c r="P1086" s="70">
        <f t="shared" si="62"/>
        <v>0</v>
      </c>
      <c r="Q1086" s="92" t="str">
        <f t="shared" si="63"/>
        <v/>
      </c>
    </row>
    <row r="1087" spans="1:17" ht="13.5" thickBot="1" x14ac:dyDescent="0.25">
      <c r="A1087" s="518" t="str">
        <f>IF(B1087="","",COUNT('Diário 3º PA'!$A$4:$A$4242)+ROW()-3)</f>
        <v/>
      </c>
      <c r="B1087" s="510"/>
      <c r="C1087" s="359"/>
      <c r="D1087" s="362"/>
      <c r="E1087" s="362"/>
      <c r="F1087" s="372"/>
      <c r="G1087" s="362"/>
      <c r="H1087" s="362"/>
      <c r="I1087" s="410"/>
      <c r="J1087" s="364"/>
      <c r="K1087" s="364"/>
      <c r="L1087" s="364"/>
      <c r="M1087" s="364"/>
      <c r="N1087" s="387"/>
      <c r="O1087" s="314">
        <f t="shared" si="61"/>
        <v>0</v>
      </c>
      <c r="P1087" s="70">
        <f t="shared" si="62"/>
        <v>0</v>
      </c>
      <c r="Q1087" s="92" t="str">
        <f t="shared" si="63"/>
        <v/>
      </c>
    </row>
    <row r="1088" spans="1:17" x14ac:dyDescent="0.2">
      <c r="A1088" s="518" t="str">
        <f>IF(B1088="","",COUNT('Diário 3º PA'!$A$4:$A$4242)+ROW()-3)</f>
        <v/>
      </c>
      <c r="B1088" s="510"/>
      <c r="C1088" s="359"/>
      <c r="D1088" s="362"/>
      <c r="E1088" s="362"/>
      <c r="F1088" s="372"/>
      <c r="G1088" s="362"/>
      <c r="H1088" s="362"/>
      <c r="I1088" s="410"/>
      <c r="J1088" s="364"/>
      <c r="K1088" s="364"/>
      <c r="L1088" s="364"/>
      <c r="M1088" s="364"/>
      <c r="N1088" s="387"/>
      <c r="O1088" s="315">
        <f t="shared" si="61"/>
        <v>0</v>
      </c>
      <c r="P1088" s="70">
        <f t="shared" si="62"/>
        <v>0</v>
      </c>
      <c r="Q1088" s="135" t="str">
        <f t="shared" si="63"/>
        <v/>
      </c>
    </row>
    <row r="1089" spans="1:17" x14ac:dyDescent="0.2">
      <c r="A1089" s="518" t="str">
        <f>IF(B1089="","",COUNT('Diário 3º PA'!$A$4:$A$4242)+ROW()-3)</f>
        <v/>
      </c>
      <c r="B1089" s="510"/>
      <c r="C1089" s="359"/>
      <c r="D1089" s="362"/>
      <c r="E1089" s="362"/>
      <c r="F1089" s="372"/>
      <c r="G1089" s="362"/>
      <c r="H1089" s="362"/>
      <c r="I1089" s="410"/>
      <c r="J1089" s="364"/>
      <c r="K1089" s="364"/>
      <c r="L1089" s="364"/>
      <c r="M1089" s="364"/>
      <c r="N1089" s="387"/>
      <c r="O1089" s="314">
        <f t="shared" si="61"/>
        <v>0</v>
      </c>
      <c r="P1089" s="70">
        <f t="shared" si="62"/>
        <v>0</v>
      </c>
      <c r="Q1089" s="92" t="str">
        <f t="shared" si="63"/>
        <v/>
      </c>
    </row>
    <row r="1090" spans="1:17" x14ac:dyDescent="0.2">
      <c r="A1090" s="518" t="str">
        <f>IF(B1090="","",COUNT('Diário 3º PA'!$A$4:$A$4242)+ROW()-3)</f>
        <v/>
      </c>
      <c r="B1090" s="510"/>
      <c r="C1090" s="359"/>
      <c r="D1090" s="362"/>
      <c r="E1090" s="362"/>
      <c r="F1090" s="372"/>
      <c r="G1090" s="362"/>
      <c r="H1090" s="362"/>
      <c r="I1090" s="410"/>
      <c r="J1090" s="364"/>
      <c r="K1090" s="364"/>
      <c r="L1090" s="364"/>
      <c r="M1090" s="364"/>
      <c r="N1090" s="387"/>
      <c r="O1090" s="314">
        <f t="shared" si="61"/>
        <v>0</v>
      </c>
      <c r="P1090" s="70">
        <f t="shared" si="62"/>
        <v>0</v>
      </c>
      <c r="Q1090" s="92" t="str">
        <f t="shared" si="63"/>
        <v/>
      </c>
    </row>
    <row r="1091" spans="1:17" ht="13.5" thickBot="1" x14ac:dyDescent="0.25">
      <c r="A1091" s="518" t="str">
        <f>IF(B1091="","",COUNT('Diário 3º PA'!$A$4:$A$4242)+ROW()-3)</f>
        <v/>
      </c>
      <c r="B1091" s="510"/>
      <c r="C1091" s="359"/>
      <c r="D1091" s="362"/>
      <c r="E1091" s="362"/>
      <c r="F1091" s="372"/>
      <c r="G1091" s="362"/>
      <c r="H1091" s="362"/>
      <c r="I1091" s="410"/>
      <c r="J1091" s="364"/>
      <c r="K1091" s="364"/>
      <c r="L1091" s="364"/>
      <c r="M1091" s="364"/>
      <c r="N1091" s="387"/>
      <c r="O1091" s="314">
        <f t="shared" si="61"/>
        <v>0</v>
      </c>
      <c r="P1091" s="70">
        <f t="shared" si="62"/>
        <v>0</v>
      </c>
      <c r="Q1091" s="92" t="str">
        <f t="shared" si="63"/>
        <v/>
      </c>
    </row>
    <row r="1092" spans="1:17" x14ac:dyDescent="0.2">
      <c r="A1092" s="518" t="str">
        <f>IF(B1092="","",COUNT('Diário 3º PA'!$A$4:$A$4242)+ROW()-3)</f>
        <v/>
      </c>
      <c r="B1092" s="510"/>
      <c r="C1092" s="359"/>
      <c r="D1092" s="362"/>
      <c r="E1092" s="362"/>
      <c r="F1092" s="372"/>
      <c r="G1092" s="362"/>
      <c r="H1092" s="362"/>
      <c r="I1092" s="410"/>
      <c r="J1092" s="364"/>
      <c r="K1092" s="364"/>
      <c r="L1092" s="364"/>
      <c r="M1092" s="364"/>
      <c r="N1092" s="387"/>
      <c r="O1092" s="315">
        <f t="shared" si="61"/>
        <v>0</v>
      </c>
      <c r="P1092" s="70">
        <f t="shared" si="62"/>
        <v>0</v>
      </c>
      <c r="Q1092" s="135" t="str">
        <f t="shared" si="63"/>
        <v/>
      </c>
    </row>
    <row r="1093" spans="1:17" x14ac:dyDescent="0.2">
      <c r="A1093" s="518" t="str">
        <f>IF(B1093="","",COUNT('Diário 3º PA'!$A$4:$A$4242)+ROW()-3)</f>
        <v/>
      </c>
      <c r="B1093" s="510"/>
      <c r="C1093" s="359"/>
      <c r="D1093" s="362"/>
      <c r="E1093" s="362"/>
      <c r="F1093" s="372"/>
      <c r="G1093" s="362"/>
      <c r="H1093" s="362"/>
      <c r="I1093" s="410"/>
      <c r="J1093" s="364"/>
      <c r="K1093" s="364"/>
      <c r="L1093" s="364"/>
      <c r="M1093" s="364"/>
      <c r="N1093" s="387"/>
      <c r="O1093" s="314">
        <f t="shared" si="61"/>
        <v>0</v>
      </c>
      <c r="P1093" s="70">
        <f t="shared" si="62"/>
        <v>0</v>
      </c>
      <c r="Q1093" s="92" t="str">
        <f t="shared" si="63"/>
        <v/>
      </c>
    </row>
    <row r="1094" spans="1:17" x14ac:dyDescent="0.2">
      <c r="A1094" s="518" t="str">
        <f>IF(B1094="","",COUNT('Diário 3º PA'!$A$4:$A$4242)+ROW()-3)</f>
        <v/>
      </c>
      <c r="B1094" s="510"/>
      <c r="C1094" s="359"/>
      <c r="D1094" s="362"/>
      <c r="E1094" s="362"/>
      <c r="F1094" s="372"/>
      <c r="G1094" s="362"/>
      <c r="H1094" s="362"/>
      <c r="I1094" s="410"/>
      <c r="J1094" s="363"/>
      <c r="K1094" s="363"/>
      <c r="L1094" s="364"/>
      <c r="M1094" s="409"/>
      <c r="N1094" s="387"/>
      <c r="O1094" s="314">
        <f t="shared" si="61"/>
        <v>0</v>
      </c>
      <c r="P1094" s="70">
        <f t="shared" si="62"/>
        <v>0</v>
      </c>
      <c r="Q1094" s="92" t="str">
        <f t="shared" si="63"/>
        <v/>
      </c>
    </row>
    <row r="1095" spans="1:17" ht="13.5" thickBot="1" x14ac:dyDescent="0.25">
      <c r="A1095" s="518" t="str">
        <f>IF(B1095="","",COUNT('Diário 3º PA'!$A$4:$A$4242)+ROW()-3)</f>
        <v/>
      </c>
      <c r="B1095" s="515"/>
      <c r="C1095" s="406"/>
      <c r="D1095" s="379"/>
      <c r="E1095" s="379"/>
      <c r="F1095" s="384"/>
      <c r="G1095" s="379"/>
      <c r="H1095" s="379"/>
      <c r="I1095" s="505"/>
      <c r="J1095" s="381"/>
      <c r="K1095" s="381"/>
      <c r="L1095" s="381"/>
      <c r="M1095" s="364"/>
      <c r="N1095" s="387"/>
      <c r="O1095" s="314">
        <f t="shared" si="61"/>
        <v>0</v>
      </c>
      <c r="P1095" s="70">
        <f t="shared" si="62"/>
        <v>0</v>
      </c>
      <c r="Q1095" s="92" t="str">
        <f t="shared" si="63"/>
        <v/>
      </c>
    </row>
    <row r="1096" spans="1:17" x14ac:dyDescent="0.2">
      <c r="A1096" s="518" t="str">
        <f>IF(B1096="","",COUNT('Diário 3º PA'!$A$4:$A$4242)+ROW()-3)</f>
        <v/>
      </c>
      <c r="B1096" s="515"/>
      <c r="C1096" s="406"/>
      <c r="D1096" s="379"/>
      <c r="E1096" s="379"/>
      <c r="F1096" s="384"/>
      <c r="G1096" s="379"/>
      <c r="H1096" s="379"/>
      <c r="I1096" s="505"/>
      <c r="J1096" s="381"/>
      <c r="K1096" s="381"/>
      <c r="L1096" s="381"/>
      <c r="M1096" s="364"/>
      <c r="N1096" s="387"/>
      <c r="O1096" s="315">
        <f t="shared" si="61"/>
        <v>0</v>
      </c>
      <c r="P1096" s="70">
        <f t="shared" si="62"/>
        <v>0</v>
      </c>
      <c r="Q1096" s="135" t="str">
        <f t="shared" si="63"/>
        <v/>
      </c>
    </row>
    <row r="1097" spans="1:17" x14ac:dyDescent="0.2">
      <c r="A1097" s="518" t="str">
        <f>IF(B1097="","",COUNT('Diário 3º PA'!$A$4:$A$4242)+ROW()-3)</f>
        <v/>
      </c>
      <c r="B1097" s="510"/>
      <c r="C1097" s="359"/>
      <c r="D1097" s="362"/>
      <c r="E1097" s="362"/>
      <c r="F1097" s="372"/>
      <c r="G1097" s="362"/>
      <c r="H1097" s="362"/>
      <c r="I1097" s="410"/>
      <c r="J1097" s="363"/>
      <c r="K1097" s="363"/>
      <c r="L1097" s="364"/>
      <c r="M1097" s="364"/>
      <c r="N1097" s="387"/>
      <c r="O1097" s="314">
        <f t="shared" si="61"/>
        <v>0</v>
      </c>
      <c r="P1097" s="70">
        <f t="shared" si="62"/>
        <v>0</v>
      </c>
      <c r="Q1097" s="92" t="str">
        <f t="shared" si="63"/>
        <v/>
      </c>
    </row>
    <row r="1098" spans="1:17" x14ac:dyDescent="0.2">
      <c r="A1098" s="518" t="str">
        <f>IF(B1098="","",COUNT('Diário 3º PA'!$A$4:$A$4242)+ROW()-3)</f>
        <v/>
      </c>
      <c r="B1098" s="510"/>
      <c r="C1098" s="359"/>
      <c r="D1098" s="362"/>
      <c r="E1098" s="362"/>
      <c r="F1098" s="372"/>
      <c r="G1098" s="362"/>
      <c r="H1098" s="362"/>
      <c r="I1098" s="410"/>
      <c r="J1098" s="364"/>
      <c r="K1098" s="364"/>
      <c r="L1098" s="364"/>
      <c r="M1098" s="364"/>
      <c r="N1098" s="387"/>
      <c r="O1098" s="314">
        <f t="shared" si="61"/>
        <v>0</v>
      </c>
      <c r="P1098" s="70">
        <f t="shared" si="62"/>
        <v>0</v>
      </c>
      <c r="Q1098" s="92" t="str">
        <f t="shared" si="63"/>
        <v/>
      </c>
    </row>
    <row r="1099" spans="1:17" ht="13.5" thickBot="1" x14ac:dyDescent="0.25">
      <c r="A1099" s="518" t="str">
        <f>IF(B1099="","",COUNT('Diário 3º PA'!$A$4:$A$4242)+ROW()-3)</f>
        <v/>
      </c>
      <c r="B1099" s="510"/>
      <c r="C1099" s="359"/>
      <c r="D1099" s="362"/>
      <c r="E1099" s="362"/>
      <c r="F1099" s="372"/>
      <c r="G1099" s="362"/>
      <c r="H1099" s="362"/>
      <c r="I1099" s="410"/>
      <c r="J1099" s="364"/>
      <c r="K1099" s="364"/>
      <c r="L1099" s="364"/>
      <c r="M1099" s="364"/>
      <c r="N1099" s="387"/>
      <c r="O1099" s="314">
        <f t="shared" si="61"/>
        <v>0</v>
      </c>
      <c r="P1099" s="70">
        <f t="shared" si="62"/>
        <v>0</v>
      </c>
      <c r="Q1099" s="92" t="str">
        <f t="shared" si="63"/>
        <v/>
      </c>
    </row>
    <row r="1100" spans="1:17" x14ac:dyDescent="0.2">
      <c r="A1100" s="518" t="str">
        <f>IF(B1100="","",COUNT('Diário 3º PA'!$A$4:$A$4242)+ROW()-3)</f>
        <v/>
      </c>
      <c r="B1100" s="510"/>
      <c r="C1100" s="359"/>
      <c r="D1100" s="362"/>
      <c r="E1100" s="362"/>
      <c r="F1100" s="372"/>
      <c r="G1100" s="360"/>
      <c r="H1100" s="362"/>
      <c r="I1100" s="410"/>
      <c r="J1100" s="364"/>
      <c r="K1100" s="364"/>
      <c r="L1100" s="364"/>
      <c r="M1100" s="364"/>
      <c r="N1100" s="387"/>
      <c r="O1100" s="315">
        <f t="shared" si="61"/>
        <v>0</v>
      </c>
      <c r="P1100" s="70">
        <f t="shared" si="62"/>
        <v>0</v>
      </c>
      <c r="Q1100" s="135" t="str">
        <f t="shared" si="63"/>
        <v/>
      </c>
    </row>
    <row r="1101" spans="1:17" x14ac:dyDescent="0.2">
      <c r="A1101" s="518" t="str">
        <f>IF(B1101="","",COUNT('Diário 3º PA'!$A$4:$A$4242)+ROW()-3)</f>
        <v/>
      </c>
      <c r="B1101" s="510"/>
      <c r="C1101" s="359"/>
      <c r="D1101" s="362"/>
      <c r="E1101" s="362"/>
      <c r="F1101" s="372"/>
      <c r="G1101" s="360"/>
      <c r="H1101" s="362"/>
      <c r="I1101" s="410"/>
      <c r="J1101" s="364"/>
      <c r="K1101" s="364"/>
      <c r="L1101" s="364"/>
      <c r="M1101" s="364"/>
      <c r="N1101" s="387"/>
      <c r="O1101" s="314">
        <f t="shared" si="61"/>
        <v>0</v>
      </c>
      <c r="P1101" s="70">
        <f t="shared" si="62"/>
        <v>0</v>
      </c>
      <c r="Q1101" s="92" t="str">
        <f t="shared" si="63"/>
        <v/>
      </c>
    </row>
    <row r="1102" spans="1:17" x14ac:dyDescent="0.2">
      <c r="A1102" s="518" t="str">
        <f>IF(B1102="","",COUNT('Diário 3º PA'!$A$4:$A$4242)+ROW()-3)</f>
        <v/>
      </c>
      <c r="B1102" s="510"/>
      <c r="C1102" s="359"/>
      <c r="D1102" s="362"/>
      <c r="E1102" s="362"/>
      <c r="F1102" s="372"/>
      <c r="G1102" s="360"/>
      <c r="H1102" s="362"/>
      <c r="I1102" s="410"/>
      <c r="J1102" s="364"/>
      <c r="K1102" s="364"/>
      <c r="L1102" s="364"/>
      <c r="M1102" s="364"/>
      <c r="N1102" s="387"/>
      <c r="O1102" s="314">
        <f t="shared" si="61"/>
        <v>0</v>
      </c>
      <c r="P1102" s="70">
        <f t="shared" si="62"/>
        <v>0</v>
      </c>
      <c r="Q1102" s="92" t="str">
        <f t="shared" si="63"/>
        <v/>
      </c>
    </row>
    <row r="1103" spans="1:17" ht="13.5" thickBot="1" x14ac:dyDescent="0.25">
      <c r="A1103" s="518" t="str">
        <f>IF(B1103="","",COUNT('Diário 3º PA'!$A$4:$A$4242)+ROW()-3)</f>
        <v/>
      </c>
      <c r="B1103" s="510"/>
      <c r="C1103" s="359"/>
      <c r="D1103" s="362"/>
      <c r="E1103" s="362"/>
      <c r="F1103" s="372"/>
      <c r="G1103" s="360"/>
      <c r="H1103" s="362"/>
      <c r="I1103" s="410"/>
      <c r="J1103" s="364"/>
      <c r="K1103" s="364"/>
      <c r="L1103" s="364"/>
      <c r="M1103" s="364"/>
      <c r="N1103" s="387"/>
      <c r="O1103" s="314">
        <f t="shared" si="61"/>
        <v>0</v>
      </c>
      <c r="P1103" s="70">
        <f t="shared" si="62"/>
        <v>0</v>
      </c>
      <c r="Q1103" s="92" t="str">
        <f t="shared" si="63"/>
        <v/>
      </c>
    </row>
    <row r="1104" spans="1:17" x14ac:dyDescent="0.2">
      <c r="A1104" s="518" t="str">
        <f>IF(B1104="","",COUNT('Diário 3º PA'!$A$4:$A$4242)+ROW()-3)</f>
        <v/>
      </c>
      <c r="B1104" s="510"/>
      <c r="C1104" s="359"/>
      <c r="D1104" s="362"/>
      <c r="E1104" s="362"/>
      <c r="F1104" s="372"/>
      <c r="G1104" s="360"/>
      <c r="H1104" s="362"/>
      <c r="I1104" s="410"/>
      <c r="J1104" s="364"/>
      <c r="K1104" s="364"/>
      <c r="L1104" s="364"/>
      <c r="M1104" s="364"/>
      <c r="N1104" s="387"/>
      <c r="O1104" s="315">
        <f t="shared" si="61"/>
        <v>0</v>
      </c>
      <c r="P1104" s="70">
        <f t="shared" si="62"/>
        <v>0</v>
      </c>
      <c r="Q1104" s="135" t="str">
        <f t="shared" si="63"/>
        <v/>
      </c>
    </row>
    <row r="1105" spans="1:17" x14ac:dyDescent="0.2">
      <c r="A1105" s="518" t="str">
        <f>IF(B1105="","",COUNT('Diário 3º PA'!$A$4:$A$4242)+ROW()-3)</f>
        <v/>
      </c>
      <c r="B1105" s="510"/>
      <c r="C1105" s="359"/>
      <c r="D1105" s="362"/>
      <c r="E1105" s="362"/>
      <c r="F1105" s="372"/>
      <c r="G1105" s="360"/>
      <c r="H1105" s="362"/>
      <c r="I1105" s="410"/>
      <c r="J1105" s="364"/>
      <c r="K1105" s="364"/>
      <c r="L1105" s="364"/>
      <c r="M1105" s="364"/>
      <c r="N1105" s="387"/>
      <c r="O1105" s="314">
        <f t="shared" si="61"/>
        <v>0</v>
      </c>
      <c r="P1105" s="70">
        <f t="shared" si="62"/>
        <v>0</v>
      </c>
      <c r="Q1105" s="92" t="str">
        <f t="shared" si="63"/>
        <v/>
      </c>
    </row>
    <row r="1106" spans="1:17" x14ac:dyDescent="0.2">
      <c r="A1106" s="518" t="str">
        <f>IF(B1106="","",COUNT('Diário 3º PA'!$A$4:$A$4242)+ROW()-3)</f>
        <v/>
      </c>
      <c r="B1106" s="510"/>
      <c r="C1106" s="359"/>
      <c r="D1106" s="362"/>
      <c r="E1106" s="362"/>
      <c r="F1106" s="372"/>
      <c r="G1106" s="360"/>
      <c r="H1106" s="362"/>
      <c r="I1106" s="410"/>
      <c r="J1106" s="364"/>
      <c r="K1106" s="364"/>
      <c r="L1106" s="364"/>
      <c r="M1106" s="364"/>
      <c r="N1106" s="387"/>
      <c r="O1106" s="314">
        <f t="shared" si="61"/>
        <v>0</v>
      </c>
      <c r="P1106" s="70">
        <f t="shared" si="62"/>
        <v>0</v>
      </c>
      <c r="Q1106" s="92" t="str">
        <f t="shared" si="63"/>
        <v/>
      </c>
    </row>
    <row r="1107" spans="1:17" ht="13.5" thickBot="1" x14ac:dyDescent="0.25">
      <c r="A1107" s="518" t="str">
        <f>IF(B1107="","",COUNT('Diário 3º PA'!$A$4:$A$4242)+ROW()-3)</f>
        <v/>
      </c>
      <c r="B1107" s="510"/>
      <c r="C1107" s="359"/>
      <c r="D1107" s="362"/>
      <c r="E1107" s="362"/>
      <c r="F1107" s="372"/>
      <c r="G1107" s="360"/>
      <c r="H1107" s="362"/>
      <c r="I1107" s="410"/>
      <c r="J1107" s="364"/>
      <c r="K1107" s="364"/>
      <c r="L1107" s="364"/>
      <c r="M1107" s="364"/>
      <c r="N1107" s="387"/>
      <c r="O1107" s="314">
        <f t="shared" si="61"/>
        <v>0</v>
      </c>
      <c r="P1107" s="70">
        <f t="shared" si="62"/>
        <v>0</v>
      </c>
      <c r="Q1107" s="92" t="str">
        <f t="shared" si="63"/>
        <v/>
      </c>
    </row>
    <row r="1108" spans="1:17" x14ac:dyDescent="0.2">
      <c r="A1108" s="518" t="str">
        <f>IF(B1108="","",COUNT('Diário 3º PA'!$A$4:$A$4242)+ROW()-3)</f>
        <v/>
      </c>
      <c r="B1108" s="510"/>
      <c r="C1108" s="359"/>
      <c r="D1108" s="362"/>
      <c r="E1108" s="362"/>
      <c r="F1108" s="372"/>
      <c r="G1108" s="360"/>
      <c r="H1108" s="362"/>
      <c r="I1108" s="410"/>
      <c r="J1108" s="364"/>
      <c r="K1108" s="364"/>
      <c r="L1108" s="364"/>
      <c r="M1108" s="364"/>
      <c r="N1108" s="387"/>
      <c r="O1108" s="315">
        <f t="shared" si="61"/>
        <v>0</v>
      </c>
      <c r="P1108" s="70">
        <f t="shared" si="62"/>
        <v>0</v>
      </c>
      <c r="Q1108" s="135" t="str">
        <f t="shared" si="63"/>
        <v/>
      </c>
    </row>
    <row r="1109" spans="1:17" x14ac:dyDescent="0.2">
      <c r="A1109" s="518" t="str">
        <f>IF(B1109="","",COUNT('Diário 3º PA'!$A$4:$A$4242)+ROW()-3)</f>
        <v/>
      </c>
      <c r="B1109" s="510"/>
      <c r="C1109" s="359"/>
      <c r="D1109" s="362"/>
      <c r="E1109" s="362"/>
      <c r="F1109" s="372"/>
      <c r="G1109" s="360"/>
      <c r="H1109" s="362"/>
      <c r="I1109" s="410"/>
      <c r="J1109" s="364"/>
      <c r="K1109" s="364"/>
      <c r="L1109" s="364"/>
      <c r="M1109" s="364"/>
      <c r="N1109" s="387"/>
      <c r="O1109" s="314">
        <f t="shared" si="61"/>
        <v>0</v>
      </c>
      <c r="P1109" s="70">
        <f t="shared" si="62"/>
        <v>0</v>
      </c>
      <c r="Q1109" s="92" t="str">
        <f t="shared" si="63"/>
        <v/>
      </c>
    </row>
    <row r="1110" spans="1:17" x14ac:dyDescent="0.2">
      <c r="A1110" s="518" t="str">
        <f>IF(B1110="","",COUNT('Diário 3º PA'!$A$4:$A$4242)+ROW()-3)</f>
        <v/>
      </c>
      <c r="B1110" s="515"/>
      <c r="C1110" s="406"/>
      <c r="D1110" s="379"/>
      <c r="E1110" s="379"/>
      <c r="F1110" s="384"/>
      <c r="G1110" s="379"/>
      <c r="H1110" s="379"/>
      <c r="I1110" s="505"/>
      <c r="J1110" s="381"/>
      <c r="K1110" s="381"/>
      <c r="L1110" s="381"/>
      <c r="M1110" s="381"/>
      <c r="N1110" s="407"/>
      <c r="O1110" s="314">
        <f t="shared" si="61"/>
        <v>0</v>
      </c>
      <c r="P1110" s="70">
        <f t="shared" si="62"/>
        <v>0</v>
      </c>
      <c r="Q1110" s="92" t="str">
        <f t="shared" si="63"/>
        <v/>
      </c>
    </row>
    <row r="1111" spans="1:17" ht="13.5" thickBot="1" x14ac:dyDescent="0.25">
      <c r="A1111" s="518" t="str">
        <f>IF(B1111="","",COUNT('Diário 3º PA'!$A$4:$A$4242)+ROW()-3)</f>
        <v/>
      </c>
      <c r="B1111" s="515"/>
      <c r="C1111" s="406"/>
      <c r="D1111" s="379"/>
      <c r="E1111" s="379"/>
      <c r="F1111" s="384"/>
      <c r="G1111" s="379"/>
      <c r="H1111" s="379"/>
      <c r="I1111" s="505"/>
      <c r="J1111" s="381"/>
      <c r="K1111" s="381"/>
      <c r="L1111" s="381"/>
      <c r="M1111" s="381"/>
      <c r="N1111" s="407"/>
      <c r="O1111" s="314">
        <f t="shared" si="61"/>
        <v>0</v>
      </c>
      <c r="P1111" s="70">
        <f t="shared" si="62"/>
        <v>0</v>
      </c>
      <c r="Q1111" s="92" t="str">
        <f t="shared" si="63"/>
        <v/>
      </c>
    </row>
    <row r="1112" spans="1:17" x14ac:dyDescent="0.2">
      <c r="A1112" s="518" t="str">
        <f>IF(B1112="","",COUNT('Diário 3º PA'!$A$4:$A$4242)+ROW()-3)</f>
        <v/>
      </c>
      <c r="B1112" s="515"/>
      <c r="C1112" s="406"/>
      <c r="D1112" s="379"/>
      <c r="E1112" s="379"/>
      <c r="F1112" s="384"/>
      <c r="G1112" s="379"/>
      <c r="H1112" s="379"/>
      <c r="I1112" s="505"/>
      <c r="J1112" s="381"/>
      <c r="K1112" s="381"/>
      <c r="L1112" s="381"/>
      <c r="M1112" s="381"/>
      <c r="N1112" s="407"/>
      <c r="O1112" s="315">
        <f t="shared" si="61"/>
        <v>0</v>
      </c>
      <c r="P1112" s="70">
        <f t="shared" si="62"/>
        <v>0</v>
      </c>
      <c r="Q1112" s="135" t="str">
        <f t="shared" si="63"/>
        <v/>
      </c>
    </row>
    <row r="1113" spans="1:17" x14ac:dyDescent="0.2">
      <c r="A1113" s="518" t="str">
        <f>IF(B1113="","",COUNT('Diário 3º PA'!$A$4:$A$4242)+ROW()-3)</f>
        <v/>
      </c>
      <c r="B1113" s="515"/>
      <c r="C1113" s="406"/>
      <c r="D1113" s="379"/>
      <c r="E1113" s="379"/>
      <c r="F1113" s="384"/>
      <c r="G1113" s="379"/>
      <c r="H1113" s="379"/>
      <c r="I1113" s="505"/>
      <c r="J1113" s="381"/>
      <c r="K1113" s="381"/>
      <c r="L1113" s="381"/>
      <c r="M1113" s="381"/>
      <c r="N1113" s="407"/>
      <c r="O1113" s="314">
        <f t="shared" si="61"/>
        <v>0</v>
      </c>
      <c r="P1113" s="70">
        <f t="shared" si="62"/>
        <v>0</v>
      </c>
      <c r="Q1113" s="92" t="str">
        <f t="shared" si="63"/>
        <v/>
      </c>
    </row>
    <row r="1114" spans="1:17" x14ac:dyDescent="0.2">
      <c r="A1114" s="518" t="str">
        <f>IF(B1114="","",COUNT('Diário 3º PA'!$A$4:$A$4242)+ROW()-3)</f>
        <v/>
      </c>
      <c r="B1114" s="515"/>
      <c r="C1114" s="406"/>
      <c r="D1114" s="379"/>
      <c r="E1114" s="379"/>
      <c r="F1114" s="384"/>
      <c r="G1114" s="379"/>
      <c r="H1114" s="379"/>
      <c r="I1114" s="505"/>
      <c r="J1114" s="381"/>
      <c r="K1114" s="381"/>
      <c r="L1114" s="381"/>
      <c r="M1114" s="381"/>
      <c r="N1114" s="407"/>
      <c r="O1114" s="314">
        <f t="shared" si="61"/>
        <v>0</v>
      </c>
      <c r="P1114" s="70">
        <f t="shared" si="62"/>
        <v>0</v>
      </c>
      <c r="Q1114" s="92" t="str">
        <f t="shared" si="63"/>
        <v/>
      </c>
    </row>
    <row r="1115" spans="1:17" ht="13.5" thickBot="1" x14ac:dyDescent="0.25">
      <c r="A1115" s="518" t="str">
        <f>IF(B1115="","",COUNT('Diário 3º PA'!$A$4:$A$4242)+ROW()-3)</f>
        <v/>
      </c>
      <c r="B1115" s="515"/>
      <c r="C1115" s="406"/>
      <c r="D1115" s="379"/>
      <c r="E1115" s="379"/>
      <c r="F1115" s="384"/>
      <c r="G1115" s="379"/>
      <c r="H1115" s="379"/>
      <c r="I1115" s="505"/>
      <c r="J1115" s="381"/>
      <c r="K1115" s="381"/>
      <c r="L1115" s="381"/>
      <c r="M1115" s="381"/>
      <c r="N1115" s="407"/>
      <c r="O1115" s="314">
        <f t="shared" si="61"/>
        <v>0</v>
      </c>
      <c r="P1115" s="70">
        <f t="shared" si="62"/>
        <v>0</v>
      </c>
      <c r="Q1115" s="92" t="str">
        <f t="shared" si="63"/>
        <v/>
      </c>
    </row>
    <row r="1116" spans="1:17" x14ac:dyDescent="0.2">
      <c r="A1116" s="518" t="str">
        <f>IF(B1116="","",COUNT('Diário 3º PA'!$A$4:$A$4242)+ROW()-3)</f>
        <v/>
      </c>
      <c r="B1116" s="510"/>
      <c r="C1116" s="359"/>
      <c r="D1116" s="362"/>
      <c r="E1116" s="362"/>
      <c r="F1116" s="372"/>
      <c r="G1116" s="362"/>
      <c r="H1116" s="362"/>
      <c r="I1116" s="410"/>
      <c r="J1116" s="364"/>
      <c r="K1116" s="364"/>
      <c r="L1116" s="364"/>
      <c r="M1116" s="364"/>
      <c r="N1116" s="387"/>
      <c r="O1116" s="315">
        <f t="shared" si="61"/>
        <v>0</v>
      </c>
      <c r="P1116" s="70">
        <f t="shared" si="62"/>
        <v>0</v>
      </c>
      <c r="Q1116" s="135" t="str">
        <f t="shared" si="63"/>
        <v/>
      </c>
    </row>
    <row r="1117" spans="1:17" x14ac:dyDescent="0.2">
      <c r="A1117" s="518" t="str">
        <f>IF(B1117="","",COUNT('Diário 3º PA'!$A$4:$A$4242)+ROW()-3)</f>
        <v/>
      </c>
      <c r="B1117" s="510"/>
      <c r="C1117" s="359"/>
      <c r="D1117" s="362"/>
      <c r="E1117" s="362"/>
      <c r="F1117" s="372"/>
      <c r="G1117" s="362"/>
      <c r="H1117" s="362"/>
      <c r="I1117" s="410"/>
      <c r="J1117" s="364"/>
      <c r="K1117" s="364"/>
      <c r="L1117" s="364"/>
      <c r="M1117" s="364"/>
      <c r="N1117" s="387"/>
      <c r="O1117" s="314">
        <f t="shared" si="61"/>
        <v>0</v>
      </c>
      <c r="P1117" s="70">
        <f t="shared" si="62"/>
        <v>0</v>
      </c>
      <c r="Q1117" s="92" t="str">
        <f t="shared" si="63"/>
        <v/>
      </c>
    </row>
    <row r="1118" spans="1:17" x14ac:dyDescent="0.2">
      <c r="A1118" s="518" t="str">
        <f>IF(B1118="","",COUNT('Diário 3º PA'!$A$4:$A$4242)+ROW()-3)</f>
        <v/>
      </c>
      <c r="B1118" s="515"/>
      <c r="C1118" s="406"/>
      <c r="D1118" s="379"/>
      <c r="E1118" s="379"/>
      <c r="F1118" s="384"/>
      <c r="G1118" s="362"/>
      <c r="H1118" s="379"/>
      <c r="I1118" s="410"/>
      <c r="J1118" s="364"/>
      <c r="K1118" s="364"/>
      <c r="L1118" s="364"/>
      <c r="M1118" s="364"/>
      <c r="N1118" s="387"/>
      <c r="O1118" s="314">
        <f t="shared" si="61"/>
        <v>0</v>
      </c>
      <c r="P1118" s="70">
        <f t="shared" si="62"/>
        <v>0</v>
      </c>
      <c r="Q1118" s="92" t="str">
        <f t="shared" si="63"/>
        <v/>
      </c>
    </row>
    <row r="1119" spans="1:17" ht="13.5" thickBot="1" x14ac:dyDescent="0.25">
      <c r="A1119" s="518" t="str">
        <f>IF(B1119="","",COUNT('Diário 3º PA'!$A$4:$A$4242)+ROW()-3)</f>
        <v/>
      </c>
      <c r="B1119" s="510"/>
      <c r="C1119" s="359"/>
      <c r="D1119" s="362"/>
      <c r="E1119" s="362"/>
      <c r="F1119" s="372"/>
      <c r="G1119" s="362"/>
      <c r="H1119" s="362"/>
      <c r="I1119" s="410"/>
      <c r="J1119" s="364"/>
      <c r="K1119" s="364"/>
      <c r="L1119" s="364"/>
      <c r="M1119" s="364"/>
      <c r="N1119" s="387"/>
      <c r="O1119" s="314">
        <f t="shared" si="61"/>
        <v>0</v>
      </c>
      <c r="P1119" s="70">
        <f t="shared" si="62"/>
        <v>0</v>
      </c>
      <c r="Q1119" s="92" t="str">
        <f t="shared" si="63"/>
        <v/>
      </c>
    </row>
    <row r="1120" spans="1:17" x14ac:dyDescent="0.2">
      <c r="A1120" s="518" t="str">
        <f>IF(B1120="","",COUNT('Diário 3º PA'!$A$4:$A$4242)+ROW()-3)</f>
        <v/>
      </c>
      <c r="B1120" s="510"/>
      <c r="C1120" s="359"/>
      <c r="D1120" s="362"/>
      <c r="E1120" s="362"/>
      <c r="F1120" s="372"/>
      <c r="G1120" s="362"/>
      <c r="H1120" s="362"/>
      <c r="I1120" s="410"/>
      <c r="J1120" s="364"/>
      <c r="K1120" s="364"/>
      <c r="L1120" s="364"/>
      <c r="M1120" s="364"/>
      <c r="N1120" s="387"/>
      <c r="O1120" s="315">
        <f t="shared" si="61"/>
        <v>0</v>
      </c>
      <c r="P1120" s="70">
        <f t="shared" si="62"/>
        <v>0</v>
      </c>
      <c r="Q1120" s="135" t="str">
        <f t="shared" si="63"/>
        <v/>
      </c>
    </row>
    <row r="1121" spans="1:17" x14ac:dyDescent="0.2">
      <c r="A1121" s="518" t="str">
        <f>IF(B1121="","",COUNT('Diário 3º PA'!$A$4:$A$4242)+ROW()-3)</f>
        <v/>
      </c>
      <c r="B1121" s="510"/>
      <c r="C1121" s="359"/>
      <c r="D1121" s="362"/>
      <c r="E1121" s="362"/>
      <c r="F1121" s="372"/>
      <c r="G1121" s="362"/>
      <c r="H1121" s="362"/>
      <c r="I1121" s="410"/>
      <c r="J1121" s="364"/>
      <c r="K1121" s="364"/>
      <c r="L1121" s="364"/>
      <c r="M1121" s="364"/>
      <c r="N1121" s="387"/>
      <c r="O1121" s="314">
        <f t="shared" si="61"/>
        <v>0</v>
      </c>
      <c r="P1121" s="70">
        <f t="shared" si="62"/>
        <v>0</v>
      </c>
      <c r="Q1121" s="92" t="str">
        <f t="shared" si="63"/>
        <v/>
      </c>
    </row>
    <row r="1122" spans="1:17" x14ac:dyDescent="0.2">
      <c r="A1122" s="518" t="str">
        <f>IF(B1122="","",COUNT('Diário 3º PA'!$A$4:$A$4242)+ROW()-3)</f>
        <v/>
      </c>
      <c r="B1122" s="515"/>
      <c r="C1122" s="406"/>
      <c r="D1122" s="379"/>
      <c r="E1122" s="379"/>
      <c r="F1122" s="384"/>
      <c r="G1122" s="377"/>
      <c r="H1122" s="379"/>
      <c r="I1122" s="505"/>
      <c r="J1122" s="381"/>
      <c r="K1122" s="381"/>
      <c r="L1122" s="381"/>
      <c r="M1122" s="381"/>
      <c r="N1122" s="407"/>
      <c r="O1122" s="314">
        <f t="shared" si="61"/>
        <v>0</v>
      </c>
      <c r="P1122" s="70">
        <f t="shared" si="62"/>
        <v>0</v>
      </c>
      <c r="Q1122" s="92" t="str">
        <f t="shared" si="63"/>
        <v/>
      </c>
    </row>
    <row r="1123" spans="1:17" ht="13.5" thickBot="1" x14ac:dyDescent="0.25">
      <c r="A1123" s="518" t="str">
        <f>IF(B1123="","",COUNT('Diário 3º PA'!$A$4:$A$4242)+ROW()-3)</f>
        <v/>
      </c>
      <c r="B1123" s="510"/>
      <c r="C1123" s="359"/>
      <c r="D1123" s="362"/>
      <c r="E1123" s="362"/>
      <c r="F1123" s="372"/>
      <c r="G1123" s="360"/>
      <c r="H1123" s="362"/>
      <c r="I1123" s="410"/>
      <c r="J1123" s="363"/>
      <c r="K1123" s="381"/>
      <c r="L1123" s="381"/>
      <c r="M1123" s="381"/>
      <c r="N1123" s="407"/>
      <c r="O1123" s="314">
        <f t="shared" si="61"/>
        <v>0</v>
      </c>
      <c r="P1123" s="70">
        <f t="shared" si="62"/>
        <v>0</v>
      </c>
      <c r="Q1123" s="92" t="str">
        <f t="shared" si="63"/>
        <v/>
      </c>
    </row>
    <row r="1124" spans="1:17" x14ac:dyDescent="0.2">
      <c r="A1124" s="518" t="str">
        <f>IF(B1124="","",COUNT('Diário 3º PA'!$A$4:$A$4242)+ROW()-3)</f>
        <v/>
      </c>
      <c r="B1124" s="510"/>
      <c r="C1124" s="359"/>
      <c r="D1124" s="362"/>
      <c r="E1124" s="362"/>
      <c r="F1124" s="372"/>
      <c r="G1124" s="360"/>
      <c r="H1124" s="362"/>
      <c r="I1124" s="410"/>
      <c r="J1124" s="363"/>
      <c r="K1124" s="381"/>
      <c r="L1124" s="381"/>
      <c r="M1124" s="381"/>
      <c r="N1124" s="407"/>
      <c r="O1124" s="315">
        <f t="shared" si="61"/>
        <v>0</v>
      </c>
      <c r="P1124" s="70">
        <f t="shared" si="62"/>
        <v>0</v>
      </c>
      <c r="Q1124" s="135" t="str">
        <f t="shared" ref="Q1124:Q1187" si="64">SUBSTITUTE(D1124," ","_")</f>
        <v/>
      </c>
    </row>
    <row r="1125" spans="1:17" x14ac:dyDescent="0.2">
      <c r="A1125" s="518" t="str">
        <f>IF(B1125="","",COUNT('Diário 3º PA'!$A$4:$A$4242)+ROW()-3)</f>
        <v/>
      </c>
      <c r="B1125" s="510"/>
      <c r="C1125" s="359"/>
      <c r="D1125" s="362"/>
      <c r="E1125" s="362"/>
      <c r="F1125" s="372"/>
      <c r="G1125" s="360"/>
      <c r="H1125" s="362"/>
      <c r="I1125" s="410"/>
      <c r="J1125" s="363"/>
      <c r="K1125" s="381"/>
      <c r="L1125" s="381"/>
      <c r="M1125" s="381"/>
      <c r="N1125" s="407"/>
      <c r="O1125" s="314">
        <f t="shared" ref="O1125:O1188" si="65">IF(B1125=0,0,IF(YEAR(B1125)=$P$1,MONTH(B1125)-$O$1+1,(YEAR(B1125)-$P$1)*12-$O$1+1+MONTH(B1125)))</f>
        <v>0</v>
      </c>
      <c r="P1125" s="70">
        <f t="shared" ref="P1125:P1188" si="66">IF(C1125=0,0,IF(YEAR(C1125)=$P$1,MONTH(C1125)-$O$1+1,(YEAR(C1125)-$P$1)*12-$O$1+1+MONTH(C1125)))</f>
        <v>0</v>
      </c>
      <c r="Q1125" s="92" t="str">
        <f t="shared" si="64"/>
        <v/>
      </c>
    </row>
    <row r="1126" spans="1:17" x14ac:dyDescent="0.2">
      <c r="A1126" s="518" t="str">
        <f>IF(B1126="","",COUNT('Diário 3º PA'!$A$4:$A$4242)+ROW()-3)</f>
        <v/>
      </c>
      <c r="B1126" s="510"/>
      <c r="C1126" s="359"/>
      <c r="D1126" s="362"/>
      <c r="E1126" s="362"/>
      <c r="F1126" s="372"/>
      <c r="G1126" s="360"/>
      <c r="H1126" s="362"/>
      <c r="I1126" s="410"/>
      <c r="J1126" s="363"/>
      <c r="K1126" s="381"/>
      <c r="L1126" s="381"/>
      <c r="M1126" s="381"/>
      <c r="N1126" s="407"/>
      <c r="O1126" s="314">
        <f t="shared" si="65"/>
        <v>0</v>
      </c>
      <c r="P1126" s="70">
        <f t="shared" si="66"/>
        <v>0</v>
      </c>
      <c r="Q1126" s="92" t="str">
        <f t="shared" si="64"/>
        <v/>
      </c>
    </row>
    <row r="1127" spans="1:17" ht="13.5" thickBot="1" x14ac:dyDescent="0.25">
      <c r="A1127" s="518" t="str">
        <f>IF(B1127="","",COUNT('Diário 3º PA'!$A$4:$A$4242)+ROW()-3)</f>
        <v/>
      </c>
      <c r="B1127" s="510"/>
      <c r="C1127" s="359"/>
      <c r="D1127" s="362"/>
      <c r="E1127" s="362"/>
      <c r="F1127" s="372"/>
      <c r="G1127" s="360"/>
      <c r="H1127" s="362"/>
      <c r="I1127" s="410"/>
      <c r="J1127" s="363"/>
      <c r="K1127" s="381"/>
      <c r="L1127" s="381"/>
      <c r="M1127" s="381"/>
      <c r="N1127" s="407"/>
      <c r="O1127" s="314">
        <f t="shared" si="65"/>
        <v>0</v>
      </c>
      <c r="P1127" s="70">
        <f t="shared" si="66"/>
        <v>0</v>
      </c>
      <c r="Q1127" s="92" t="str">
        <f t="shared" si="64"/>
        <v/>
      </c>
    </row>
    <row r="1128" spans="1:17" x14ac:dyDescent="0.2">
      <c r="A1128" s="518" t="str">
        <f>IF(B1128="","",COUNT('Diário 3º PA'!$A$4:$A$4242)+ROW()-3)</f>
        <v/>
      </c>
      <c r="B1128" s="510"/>
      <c r="C1128" s="359"/>
      <c r="D1128" s="362"/>
      <c r="E1128" s="362"/>
      <c r="F1128" s="372"/>
      <c r="G1128" s="360"/>
      <c r="H1128" s="362"/>
      <c r="I1128" s="410"/>
      <c r="J1128" s="363"/>
      <c r="K1128" s="363"/>
      <c r="L1128" s="364"/>
      <c r="M1128" s="363"/>
      <c r="N1128" s="407"/>
      <c r="O1128" s="315">
        <f t="shared" si="65"/>
        <v>0</v>
      </c>
      <c r="P1128" s="70">
        <f t="shared" si="66"/>
        <v>0</v>
      </c>
      <c r="Q1128" s="135" t="str">
        <f t="shared" si="64"/>
        <v/>
      </c>
    </row>
    <row r="1129" spans="1:17" x14ac:dyDescent="0.2">
      <c r="A1129" s="518" t="str">
        <f>IF(B1129="","",COUNT('Diário 3º PA'!$A$4:$A$4242)+ROW()-3)</f>
        <v/>
      </c>
      <c r="B1129" s="510"/>
      <c r="C1129" s="359"/>
      <c r="D1129" s="362"/>
      <c r="E1129" s="362"/>
      <c r="F1129" s="372"/>
      <c r="G1129" s="360"/>
      <c r="H1129" s="362"/>
      <c r="I1129" s="410"/>
      <c r="J1129" s="363"/>
      <c r="K1129" s="363"/>
      <c r="L1129" s="364"/>
      <c r="M1129" s="363"/>
      <c r="N1129" s="407"/>
      <c r="O1129" s="314">
        <f t="shared" si="65"/>
        <v>0</v>
      </c>
      <c r="P1129" s="70">
        <f t="shared" si="66"/>
        <v>0</v>
      </c>
      <c r="Q1129" s="92" t="str">
        <f t="shared" si="64"/>
        <v/>
      </c>
    </row>
    <row r="1130" spans="1:17" x14ac:dyDescent="0.2">
      <c r="A1130" s="518" t="str">
        <f>IF(B1130="","",COUNT('Diário 3º PA'!$A$4:$A$4242)+ROW()-3)</f>
        <v/>
      </c>
      <c r="B1130" s="510"/>
      <c r="C1130" s="359"/>
      <c r="D1130" s="362"/>
      <c r="E1130" s="362"/>
      <c r="F1130" s="372"/>
      <c r="G1130" s="360"/>
      <c r="H1130" s="362"/>
      <c r="I1130" s="410"/>
      <c r="J1130" s="363"/>
      <c r="K1130" s="363"/>
      <c r="L1130" s="364"/>
      <c r="M1130" s="363"/>
      <c r="N1130" s="407"/>
      <c r="O1130" s="314">
        <f t="shared" si="65"/>
        <v>0</v>
      </c>
      <c r="P1130" s="70">
        <f t="shared" si="66"/>
        <v>0</v>
      </c>
      <c r="Q1130" s="92" t="str">
        <f t="shared" si="64"/>
        <v/>
      </c>
    </row>
    <row r="1131" spans="1:17" ht="13.5" thickBot="1" x14ac:dyDescent="0.25">
      <c r="A1131" s="518" t="str">
        <f>IF(B1131="","",COUNT('Diário 3º PA'!$A$4:$A$4242)+ROW()-3)</f>
        <v/>
      </c>
      <c r="B1131" s="510"/>
      <c r="C1131" s="359"/>
      <c r="D1131" s="362"/>
      <c r="E1131" s="362"/>
      <c r="F1131" s="372"/>
      <c r="G1131" s="360"/>
      <c r="H1131" s="362"/>
      <c r="I1131" s="410"/>
      <c r="J1131" s="363"/>
      <c r="K1131" s="363"/>
      <c r="L1131" s="364"/>
      <c r="M1131" s="364"/>
      <c r="N1131" s="407"/>
      <c r="O1131" s="314">
        <f t="shared" si="65"/>
        <v>0</v>
      </c>
      <c r="P1131" s="70">
        <f t="shared" si="66"/>
        <v>0</v>
      </c>
      <c r="Q1131" s="92" t="str">
        <f t="shared" si="64"/>
        <v/>
      </c>
    </row>
    <row r="1132" spans="1:17" x14ac:dyDescent="0.2">
      <c r="A1132" s="518" t="str">
        <f>IF(B1132="","",COUNT('Diário 3º PA'!$A$4:$A$4242)+ROW()-3)</f>
        <v/>
      </c>
      <c r="B1132" s="510"/>
      <c r="C1132" s="359"/>
      <c r="D1132" s="362"/>
      <c r="E1132" s="362"/>
      <c r="F1132" s="372"/>
      <c r="G1132" s="360"/>
      <c r="H1132" s="362"/>
      <c r="I1132" s="410"/>
      <c r="J1132" s="363"/>
      <c r="K1132" s="363"/>
      <c r="L1132" s="364"/>
      <c r="M1132" s="364"/>
      <c r="N1132" s="407"/>
      <c r="O1132" s="315">
        <f t="shared" si="65"/>
        <v>0</v>
      </c>
      <c r="P1132" s="70">
        <f t="shared" si="66"/>
        <v>0</v>
      </c>
      <c r="Q1132" s="135" t="str">
        <f t="shared" si="64"/>
        <v/>
      </c>
    </row>
    <row r="1133" spans="1:17" x14ac:dyDescent="0.2">
      <c r="A1133" s="518" t="str">
        <f>IF(B1133="","",COUNT('Diário 3º PA'!$A$4:$A$4242)+ROW()-3)</f>
        <v/>
      </c>
      <c r="B1133" s="510"/>
      <c r="C1133" s="359"/>
      <c r="D1133" s="362"/>
      <c r="E1133" s="362"/>
      <c r="F1133" s="372"/>
      <c r="G1133" s="360"/>
      <c r="H1133" s="362"/>
      <c r="I1133" s="410"/>
      <c r="J1133" s="363"/>
      <c r="K1133" s="363"/>
      <c r="L1133" s="364"/>
      <c r="M1133" s="364"/>
      <c r="N1133" s="407"/>
      <c r="O1133" s="314">
        <f t="shared" si="65"/>
        <v>0</v>
      </c>
      <c r="P1133" s="70">
        <f t="shared" si="66"/>
        <v>0</v>
      </c>
      <c r="Q1133" s="92" t="str">
        <f t="shared" si="64"/>
        <v/>
      </c>
    </row>
    <row r="1134" spans="1:17" x14ac:dyDescent="0.2">
      <c r="A1134" s="518" t="str">
        <f>IF(B1134="","",COUNT('Diário 3º PA'!$A$4:$A$4242)+ROW()-3)</f>
        <v/>
      </c>
      <c r="B1134" s="510"/>
      <c r="C1134" s="359"/>
      <c r="D1134" s="362"/>
      <c r="E1134" s="362"/>
      <c r="F1134" s="372"/>
      <c r="G1134" s="362"/>
      <c r="H1134" s="362"/>
      <c r="I1134" s="410"/>
      <c r="J1134" s="364"/>
      <c r="K1134" s="364"/>
      <c r="L1134" s="364"/>
      <c r="M1134" s="364"/>
      <c r="N1134" s="387"/>
      <c r="O1134" s="314">
        <f t="shared" si="65"/>
        <v>0</v>
      </c>
      <c r="P1134" s="70">
        <f t="shared" si="66"/>
        <v>0</v>
      </c>
      <c r="Q1134" s="92" t="str">
        <f t="shared" si="64"/>
        <v/>
      </c>
    </row>
    <row r="1135" spans="1:17" ht="13.5" thickBot="1" x14ac:dyDescent="0.25">
      <c r="A1135" s="518" t="str">
        <f>IF(B1135="","",COUNT('Diário 3º PA'!$A$4:$A$4242)+ROW()-3)</f>
        <v/>
      </c>
      <c r="B1135" s="510"/>
      <c r="C1135" s="359"/>
      <c r="D1135" s="362"/>
      <c r="E1135" s="362"/>
      <c r="F1135" s="372"/>
      <c r="G1135" s="362"/>
      <c r="H1135" s="362"/>
      <c r="I1135" s="410"/>
      <c r="J1135" s="364"/>
      <c r="K1135" s="364"/>
      <c r="L1135" s="364"/>
      <c r="M1135" s="364"/>
      <c r="N1135" s="387"/>
      <c r="O1135" s="314">
        <f t="shared" si="65"/>
        <v>0</v>
      </c>
      <c r="P1135" s="70">
        <f t="shared" si="66"/>
        <v>0</v>
      </c>
      <c r="Q1135" s="92" t="str">
        <f t="shared" si="64"/>
        <v/>
      </c>
    </row>
    <row r="1136" spans="1:17" x14ac:dyDescent="0.2">
      <c r="A1136" s="518" t="str">
        <f>IF(B1136="","",COUNT('Diário 3º PA'!$A$4:$A$4242)+ROW()-3)</f>
        <v/>
      </c>
      <c r="B1136" s="510"/>
      <c r="C1136" s="359"/>
      <c r="D1136" s="362"/>
      <c r="E1136" s="362"/>
      <c r="F1136" s="372"/>
      <c r="G1136" s="362"/>
      <c r="H1136" s="362"/>
      <c r="I1136" s="410"/>
      <c r="J1136" s="364"/>
      <c r="K1136" s="364"/>
      <c r="L1136" s="364"/>
      <c r="M1136" s="364"/>
      <c r="N1136" s="387"/>
      <c r="O1136" s="315">
        <f t="shared" si="65"/>
        <v>0</v>
      </c>
      <c r="P1136" s="70">
        <f t="shared" si="66"/>
        <v>0</v>
      </c>
      <c r="Q1136" s="135" t="str">
        <f t="shared" si="64"/>
        <v/>
      </c>
    </row>
    <row r="1137" spans="1:17" x14ac:dyDescent="0.2">
      <c r="A1137" s="518" t="str">
        <f>IF(B1137="","",COUNT('Diário 3º PA'!$A$4:$A$4242)+ROW()-3)</f>
        <v/>
      </c>
      <c r="B1137" s="510"/>
      <c r="C1137" s="359"/>
      <c r="D1137" s="362"/>
      <c r="E1137" s="362"/>
      <c r="F1137" s="372"/>
      <c r="G1137" s="362"/>
      <c r="H1137" s="362"/>
      <c r="I1137" s="410"/>
      <c r="J1137" s="364"/>
      <c r="K1137" s="364"/>
      <c r="L1137" s="364"/>
      <c r="M1137" s="364"/>
      <c r="N1137" s="387"/>
      <c r="O1137" s="314">
        <f t="shared" si="65"/>
        <v>0</v>
      </c>
      <c r="P1137" s="70">
        <f t="shared" si="66"/>
        <v>0</v>
      </c>
      <c r="Q1137" s="92" t="str">
        <f t="shared" si="64"/>
        <v/>
      </c>
    </row>
    <row r="1138" spans="1:17" x14ac:dyDescent="0.2">
      <c r="A1138" s="518" t="str">
        <f>IF(B1138="","",COUNT('Diário 3º PA'!$A$4:$A$4242)+ROW()-3)</f>
        <v/>
      </c>
      <c r="B1138" s="510"/>
      <c r="C1138" s="359"/>
      <c r="D1138" s="362"/>
      <c r="E1138" s="362"/>
      <c r="F1138" s="372"/>
      <c r="G1138" s="362"/>
      <c r="H1138" s="362"/>
      <c r="I1138" s="410"/>
      <c r="J1138" s="364"/>
      <c r="K1138" s="364"/>
      <c r="L1138" s="364"/>
      <c r="M1138" s="364"/>
      <c r="N1138" s="387"/>
      <c r="O1138" s="314">
        <f t="shared" si="65"/>
        <v>0</v>
      </c>
      <c r="P1138" s="70">
        <f t="shared" si="66"/>
        <v>0</v>
      </c>
      <c r="Q1138" s="92" t="str">
        <f t="shared" si="64"/>
        <v/>
      </c>
    </row>
    <row r="1139" spans="1:17" ht="13.5" thickBot="1" x14ac:dyDescent="0.25">
      <c r="A1139" s="518" t="str">
        <f>IF(B1139="","",COUNT('Diário 3º PA'!$A$4:$A$4242)+ROW()-3)</f>
        <v/>
      </c>
      <c r="B1139" s="510"/>
      <c r="C1139" s="359"/>
      <c r="D1139" s="362"/>
      <c r="E1139" s="362"/>
      <c r="F1139" s="372"/>
      <c r="G1139" s="362"/>
      <c r="H1139" s="362"/>
      <c r="I1139" s="410"/>
      <c r="J1139" s="364"/>
      <c r="K1139" s="364"/>
      <c r="L1139" s="364"/>
      <c r="M1139" s="364"/>
      <c r="N1139" s="387"/>
      <c r="O1139" s="314">
        <f t="shared" si="65"/>
        <v>0</v>
      </c>
      <c r="P1139" s="70">
        <f t="shared" si="66"/>
        <v>0</v>
      </c>
      <c r="Q1139" s="92" t="str">
        <f t="shared" si="64"/>
        <v/>
      </c>
    </row>
    <row r="1140" spans="1:17" x14ac:dyDescent="0.2">
      <c r="A1140" s="518" t="str">
        <f>IF(B1140="","",COUNT('Diário 3º PA'!$A$4:$A$4242)+ROW()-3)</f>
        <v/>
      </c>
      <c r="B1140" s="510"/>
      <c r="C1140" s="359"/>
      <c r="D1140" s="362"/>
      <c r="E1140" s="362"/>
      <c r="F1140" s="372"/>
      <c r="G1140" s="362"/>
      <c r="H1140" s="362"/>
      <c r="I1140" s="410"/>
      <c r="J1140" s="364"/>
      <c r="K1140" s="364"/>
      <c r="L1140" s="364"/>
      <c r="M1140" s="364"/>
      <c r="N1140" s="387"/>
      <c r="O1140" s="315">
        <f t="shared" si="65"/>
        <v>0</v>
      </c>
      <c r="P1140" s="70">
        <f t="shared" si="66"/>
        <v>0</v>
      </c>
      <c r="Q1140" s="135" t="str">
        <f t="shared" si="64"/>
        <v/>
      </c>
    </row>
    <row r="1141" spans="1:17" x14ac:dyDescent="0.2">
      <c r="A1141" s="518" t="str">
        <f>IF(B1141="","",COUNT('Diário 3º PA'!$A$4:$A$4242)+ROW()-3)</f>
        <v/>
      </c>
      <c r="B1141" s="510"/>
      <c r="C1141" s="359"/>
      <c r="D1141" s="362"/>
      <c r="E1141" s="362"/>
      <c r="F1141" s="372"/>
      <c r="G1141" s="362"/>
      <c r="H1141" s="362"/>
      <c r="I1141" s="410"/>
      <c r="J1141" s="364"/>
      <c r="K1141" s="364"/>
      <c r="L1141" s="364"/>
      <c r="M1141" s="364"/>
      <c r="N1141" s="387"/>
      <c r="O1141" s="314">
        <f t="shared" si="65"/>
        <v>0</v>
      </c>
      <c r="P1141" s="70">
        <f t="shared" si="66"/>
        <v>0</v>
      </c>
      <c r="Q1141" s="92" t="str">
        <f t="shared" si="64"/>
        <v/>
      </c>
    </row>
    <row r="1142" spans="1:17" x14ac:dyDescent="0.2">
      <c r="A1142" s="518" t="str">
        <f>IF(B1142="","",COUNT('Diário 3º PA'!$A$4:$A$4242)+ROW()-3)</f>
        <v/>
      </c>
      <c r="B1142" s="510"/>
      <c r="C1142" s="359"/>
      <c r="D1142" s="362"/>
      <c r="E1142" s="362"/>
      <c r="F1142" s="372"/>
      <c r="G1142" s="362"/>
      <c r="H1142" s="362"/>
      <c r="I1142" s="410"/>
      <c r="J1142" s="364"/>
      <c r="K1142" s="364"/>
      <c r="L1142" s="364"/>
      <c r="M1142" s="364"/>
      <c r="N1142" s="387"/>
      <c r="O1142" s="314">
        <f t="shared" si="65"/>
        <v>0</v>
      </c>
      <c r="P1142" s="70">
        <f t="shared" si="66"/>
        <v>0</v>
      </c>
      <c r="Q1142" s="92" t="str">
        <f t="shared" si="64"/>
        <v/>
      </c>
    </row>
    <row r="1143" spans="1:17" ht="13.5" thickBot="1" x14ac:dyDescent="0.25">
      <c r="A1143" s="518" t="str">
        <f>IF(B1143="","",COUNT('Diário 3º PA'!$A$4:$A$4242)+ROW()-3)</f>
        <v/>
      </c>
      <c r="B1143" s="516"/>
      <c r="C1143" s="359"/>
      <c r="D1143" s="362"/>
      <c r="E1143" s="362"/>
      <c r="F1143" s="372"/>
      <c r="G1143" s="362"/>
      <c r="H1143" s="362"/>
      <c r="I1143" s="410"/>
      <c r="J1143" s="364"/>
      <c r="K1143" s="364"/>
      <c r="L1143" s="364"/>
      <c r="M1143" s="364"/>
      <c r="N1143" s="387"/>
      <c r="O1143" s="314">
        <f t="shared" si="65"/>
        <v>0</v>
      </c>
      <c r="P1143" s="70">
        <f t="shared" si="66"/>
        <v>0</v>
      </c>
      <c r="Q1143" s="92" t="str">
        <f t="shared" si="64"/>
        <v/>
      </c>
    </row>
    <row r="1144" spans="1:17" x14ac:dyDescent="0.2">
      <c r="A1144" s="518" t="str">
        <f>IF(B1144="","",COUNT('Diário 3º PA'!$A$4:$A$4242)+ROW()-3)</f>
        <v/>
      </c>
      <c r="B1144" s="516"/>
      <c r="C1144" s="359"/>
      <c r="D1144" s="362"/>
      <c r="E1144" s="362"/>
      <c r="F1144" s="372"/>
      <c r="G1144" s="362"/>
      <c r="H1144" s="362"/>
      <c r="I1144" s="410"/>
      <c r="J1144" s="364"/>
      <c r="K1144" s="364"/>
      <c r="L1144" s="364"/>
      <c r="M1144" s="364"/>
      <c r="N1144" s="387"/>
      <c r="O1144" s="315">
        <f t="shared" si="65"/>
        <v>0</v>
      </c>
      <c r="P1144" s="70">
        <f t="shared" si="66"/>
        <v>0</v>
      </c>
      <c r="Q1144" s="135" t="str">
        <f t="shared" si="64"/>
        <v/>
      </c>
    </row>
    <row r="1145" spans="1:17" x14ac:dyDescent="0.2">
      <c r="A1145" s="518" t="str">
        <f>IF(B1145="","",COUNT('Diário 3º PA'!$A$4:$A$4242)+ROW()-3)</f>
        <v/>
      </c>
      <c r="B1145" s="516"/>
      <c r="C1145" s="359"/>
      <c r="D1145" s="362"/>
      <c r="E1145" s="362"/>
      <c r="F1145" s="372"/>
      <c r="G1145" s="362"/>
      <c r="H1145" s="362"/>
      <c r="I1145" s="410"/>
      <c r="J1145" s="364"/>
      <c r="K1145" s="364"/>
      <c r="L1145" s="364"/>
      <c r="M1145" s="364"/>
      <c r="N1145" s="387"/>
      <c r="O1145" s="314">
        <f t="shared" si="65"/>
        <v>0</v>
      </c>
      <c r="P1145" s="70">
        <f t="shared" si="66"/>
        <v>0</v>
      </c>
      <c r="Q1145" s="92" t="str">
        <f t="shared" si="64"/>
        <v/>
      </c>
    </row>
    <row r="1146" spans="1:17" x14ac:dyDescent="0.2">
      <c r="A1146" s="518" t="str">
        <f>IF(B1146="","",COUNT('Diário 3º PA'!$A$4:$A$4242)+ROW()-3)</f>
        <v/>
      </c>
      <c r="B1146" s="516"/>
      <c r="C1146" s="359"/>
      <c r="D1146" s="362"/>
      <c r="E1146" s="362"/>
      <c r="F1146" s="372"/>
      <c r="G1146" s="362"/>
      <c r="H1146" s="362"/>
      <c r="I1146" s="410"/>
      <c r="J1146" s="364"/>
      <c r="K1146" s="364"/>
      <c r="L1146" s="364"/>
      <c r="M1146" s="364"/>
      <c r="N1146" s="387"/>
      <c r="O1146" s="314">
        <f t="shared" si="65"/>
        <v>0</v>
      </c>
      <c r="P1146" s="70">
        <f t="shared" si="66"/>
        <v>0</v>
      </c>
      <c r="Q1146" s="92" t="str">
        <f t="shared" si="64"/>
        <v/>
      </c>
    </row>
    <row r="1147" spans="1:17" ht="13.5" thickBot="1" x14ac:dyDescent="0.25">
      <c r="A1147" s="518" t="str">
        <f>IF(B1147="","",COUNT('Diário 3º PA'!$A$4:$A$4242)+ROW()-3)</f>
        <v/>
      </c>
      <c r="B1147" s="516"/>
      <c r="C1147" s="359"/>
      <c r="D1147" s="362"/>
      <c r="E1147" s="362"/>
      <c r="F1147" s="372"/>
      <c r="G1147" s="362"/>
      <c r="H1147" s="362"/>
      <c r="I1147" s="410"/>
      <c r="J1147" s="364"/>
      <c r="K1147" s="364"/>
      <c r="L1147" s="364"/>
      <c r="M1147" s="364"/>
      <c r="N1147" s="387"/>
      <c r="O1147" s="314">
        <f t="shared" si="65"/>
        <v>0</v>
      </c>
      <c r="P1147" s="70">
        <f t="shared" si="66"/>
        <v>0</v>
      </c>
      <c r="Q1147" s="92" t="str">
        <f t="shared" si="64"/>
        <v/>
      </c>
    </row>
    <row r="1148" spans="1:17" x14ac:dyDescent="0.2">
      <c r="A1148" s="518" t="str">
        <f>IF(B1148="","",COUNT('Diário 3º PA'!$A$4:$A$4242)+ROW()-3)</f>
        <v/>
      </c>
      <c r="B1148" s="516"/>
      <c r="C1148" s="359"/>
      <c r="D1148" s="362"/>
      <c r="E1148" s="362"/>
      <c r="F1148" s="372"/>
      <c r="G1148" s="362"/>
      <c r="H1148" s="362"/>
      <c r="I1148" s="410"/>
      <c r="J1148" s="410"/>
      <c r="K1148" s="410"/>
      <c r="L1148" s="364"/>
      <c r="M1148" s="364"/>
      <c r="N1148" s="387"/>
      <c r="O1148" s="315">
        <f t="shared" si="65"/>
        <v>0</v>
      </c>
      <c r="P1148" s="70">
        <f t="shared" si="66"/>
        <v>0</v>
      </c>
      <c r="Q1148" s="135" t="str">
        <f t="shared" si="64"/>
        <v/>
      </c>
    </row>
    <row r="1149" spans="1:17" x14ac:dyDescent="0.2">
      <c r="A1149" s="518" t="str">
        <f>IF(B1149="","",COUNT('Diário 3º PA'!$A$4:$A$4242)+ROW()-3)</f>
        <v/>
      </c>
      <c r="B1149" s="516"/>
      <c r="C1149" s="359"/>
      <c r="D1149" s="410"/>
      <c r="E1149" s="362"/>
      <c r="F1149" s="372"/>
      <c r="G1149" s="362"/>
      <c r="H1149" s="362"/>
      <c r="I1149" s="410"/>
      <c r="J1149" s="364"/>
      <c r="K1149" s="364"/>
      <c r="L1149" s="364"/>
      <c r="M1149" s="364"/>
      <c r="N1149" s="387"/>
      <c r="O1149" s="314">
        <f t="shared" si="65"/>
        <v>0</v>
      </c>
      <c r="P1149" s="70">
        <f t="shared" si="66"/>
        <v>0</v>
      </c>
      <c r="Q1149" s="92" t="str">
        <f t="shared" si="64"/>
        <v/>
      </c>
    </row>
    <row r="1150" spans="1:17" x14ac:dyDescent="0.2">
      <c r="A1150" s="518" t="str">
        <f>IF(B1150="","",COUNT('Diário 3º PA'!$A$4:$A$4242)+ROW()-3)</f>
        <v/>
      </c>
      <c r="B1150" s="516"/>
      <c r="C1150" s="359"/>
      <c r="D1150" s="410"/>
      <c r="E1150" s="362"/>
      <c r="F1150" s="372"/>
      <c r="G1150" s="362"/>
      <c r="H1150" s="362"/>
      <c r="I1150" s="410"/>
      <c r="J1150" s="364"/>
      <c r="K1150" s="364"/>
      <c r="L1150" s="364"/>
      <c r="M1150" s="364"/>
      <c r="N1150" s="387"/>
      <c r="O1150" s="314">
        <f t="shared" si="65"/>
        <v>0</v>
      </c>
      <c r="P1150" s="70">
        <f t="shared" si="66"/>
        <v>0</v>
      </c>
      <c r="Q1150" s="92" t="str">
        <f t="shared" si="64"/>
        <v/>
      </c>
    </row>
    <row r="1151" spans="1:17" ht="13.5" thickBot="1" x14ac:dyDescent="0.25">
      <c r="A1151" s="518" t="str">
        <f>IF(B1151="","",COUNT('Diário 3º PA'!$A$4:$A$4242)+ROW()-3)</f>
        <v/>
      </c>
      <c r="B1151" s="516"/>
      <c r="C1151" s="359"/>
      <c r="D1151" s="362"/>
      <c r="E1151" s="362"/>
      <c r="F1151" s="372"/>
      <c r="G1151" s="362"/>
      <c r="H1151" s="362"/>
      <c r="I1151" s="410"/>
      <c r="J1151" s="364"/>
      <c r="K1151" s="364"/>
      <c r="L1151" s="364"/>
      <c r="M1151" s="364"/>
      <c r="N1151" s="387"/>
      <c r="O1151" s="314">
        <f t="shared" si="65"/>
        <v>0</v>
      </c>
      <c r="P1151" s="70">
        <f t="shared" si="66"/>
        <v>0</v>
      </c>
      <c r="Q1151" s="92" t="str">
        <f t="shared" si="64"/>
        <v/>
      </c>
    </row>
    <row r="1152" spans="1:17" x14ac:dyDescent="0.2">
      <c r="A1152" s="518" t="str">
        <f>IF(B1152="","",COUNT('Diário 3º PA'!$A$4:$A$4242)+ROW()-3)</f>
        <v/>
      </c>
      <c r="B1152" s="516"/>
      <c r="C1152" s="359"/>
      <c r="D1152" s="362"/>
      <c r="E1152" s="362"/>
      <c r="F1152" s="372"/>
      <c r="G1152" s="362"/>
      <c r="H1152" s="362"/>
      <c r="I1152" s="410"/>
      <c r="J1152" s="364"/>
      <c r="K1152" s="364"/>
      <c r="L1152" s="364"/>
      <c r="M1152" s="364"/>
      <c r="N1152" s="387"/>
      <c r="O1152" s="315">
        <f t="shared" si="65"/>
        <v>0</v>
      </c>
      <c r="P1152" s="70">
        <f t="shared" si="66"/>
        <v>0</v>
      </c>
      <c r="Q1152" s="135" t="str">
        <f t="shared" si="64"/>
        <v/>
      </c>
    </row>
    <row r="1153" spans="1:17" x14ac:dyDescent="0.2">
      <c r="A1153" s="518" t="str">
        <f>IF(B1153="","",COUNT('Diário 3º PA'!$A$4:$A$4242)+ROW()-3)</f>
        <v/>
      </c>
      <c r="B1153" s="516"/>
      <c r="C1153" s="359"/>
      <c r="D1153" s="362"/>
      <c r="E1153" s="362"/>
      <c r="F1153" s="372"/>
      <c r="G1153" s="362"/>
      <c r="H1153" s="362"/>
      <c r="I1153" s="410"/>
      <c r="J1153" s="364"/>
      <c r="K1153" s="364"/>
      <c r="L1153" s="364"/>
      <c r="M1153" s="364"/>
      <c r="N1153" s="387"/>
      <c r="O1153" s="314">
        <f t="shared" si="65"/>
        <v>0</v>
      </c>
      <c r="P1153" s="70">
        <f t="shared" si="66"/>
        <v>0</v>
      </c>
      <c r="Q1153" s="92" t="str">
        <f t="shared" si="64"/>
        <v/>
      </c>
    </row>
    <row r="1154" spans="1:17" x14ac:dyDescent="0.2">
      <c r="A1154" s="518" t="str">
        <f>IF(B1154="","",COUNT('Diário 3º PA'!$A$4:$A$4242)+ROW()-3)</f>
        <v/>
      </c>
      <c r="B1154" s="516"/>
      <c r="C1154" s="359"/>
      <c r="D1154" s="362"/>
      <c r="E1154" s="362"/>
      <c r="F1154" s="372"/>
      <c r="G1154" s="362"/>
      <c r="H1154" s="362"/>
      <c r="I1154" s="410"/>
      <c r="J1154" s="364"/>
      <c r="K1154" s="364"/>
      <c r="L1154" s="364"/>
      <c r="M1154" s="364"/>
      <c r="N1154" s="387"/>
      <c r="O1154" s="314">
        <f t="shared" si="65"/>
        <v>0</v>
      </c>
      <c r="P1154" s="70">
        <f t="shared" si="66"/>
        <v>0</v>
      </c>
      <c r="Q1154" s="92" t="str">
        <f t="shared" si="64"/>
        <v/>
      </c>
    </row>
    <row r="1155" spans="1:17" ht="13.5" thickBot="1" x14ac:dyDescent="0.25">
      <c r="A1155" s="518" t="str">
        <f>IF(B1155="","",COUNT('Diário 3º PA'!$A$4:$A$4242)+ROW()-3)</f>
        <v/>
      </c>
      <c r="B1155" s="516"/>
      <c r="C1155" s="359"/>
      <c r="D1155" s="362"/>
      <c r="E1155" s="362"/>
      <c r="F1155" s="372"/>
      <c r="G1155" s="362"/>
      <c r="H1155" s="362"/>
      <c r="I1155" s="410"/>
      <c r="J1155" s="364"/>
      <c r="K1155" s="364"/>
      <c r="L1155" s="364"/>
      <c r="M1155" s="364"/>
      <c r="N1155" s="387"/>
      <c r="O1155" s="314">
        <f t="shared" si="65"/>
        <v>0</v>
      </c>
      <c r="P1155" s="70">
        <f t="shared" si="66"/>
        <v>0</v>
      </c>
      <c r="Q1155" s="92" t="str">
        <f t="shared" si="64"/>
        <v/>
      </c>
    </row>
    <row r="1156" spans="1:17" x14ac:dyDescent="0.2">
      <c r="A1156" s="518" t="str">
        <f>IF(B1156="","",COUNT('Diário 3º PA'!$A$4:$A$4242)+ROW()-3)</f>
        <v/>
      </c>
      <c r="B1156" s="516"/>
      <c r="C1156" s="359"/>
      <c r="D1156" s="362"/>
      <c r="E1156" s="362"/>
      <c r="F1156" s="372"/>
      <c r="G1156" s="362"/>
      <c r="H1156" s="362"/>
      <c r="I1156" s="410"/>
      <c r="J1156" s="364"/>
      <c r="K1156" s="364"/>
      <c r="L1156" s="364"/>
      <c r="M1156" s="364"/>
      <c r="N1156" s="387"/>
      <c r="O1156" s="315">
        <f t="shared" si="65"/>
        <v>0</v>
      </c>
      <c r="P1156" s="70">
        <f t="shared" si="66"/>
        <v>0</v>
      </c>
      <c r="Q1156" s="135" t="str">
        <f t="shared" si="64"/>
        <v/>
      </c>
    </row>
    <row r="1157" spans="1:17" x14ac:dyDescent="0.2">
      <c r="A1157" s="518" t="str">
        <f>IF(B1157="","",COUNT('Diário 3º PA'!$A$4:$A$4242)+ROW()-3)</f>
        <v/>
      </c>
      <c r="B1157" s="516"/>
      <c r="C1157" s="359"/>
      <c r="D1157" s="362"/>
      <c r="E1157" s="362"/>
      <c r="F1157" s="372"/>
      <c r="G1157" s="362"/>
      <c r="H1157" s="362"/>
      <c r="I1157" s="410"/>
      <c r="J1157" s="364"/>
      <c r="K1157" s="364"/>
      <c r="L1157" s="364"/>
      <c r="M1157" s="364"/>
      <c r="N1157" s="387"/>
      <c r="O1157" s="314">
        <f t="shared" si="65"/>
        <v>0</v>
      </c>
      <c r="P1157" s="70">
        <f t="shared" si="66"/>
        <v>0</v>
      </c>
      <c r="Q1157" s="92" t="str">
        <f t="shared" si="64"/>
        <v/>
      </c>
    </row>
    <row r="1158" spans="1:17" x14ac:dyDescent="0.2">
      <c r="A1158" s="518" t="str">
        <f>IF(B1158="","",COUNT('Diário 3º PA'!$A$4:$A$4242)+ROW()-3)</f>
        <v/>
      </c>
      <c r="B1158" s="516"/>
      <c r="C1158" s="359"/>
      <c r="D1158" s="362"/>
      <c r="E1158" s="362"/>
      <c r="F1158" s="372"/>
      <c r="G1158" s="362"/>
      <c r="H1158" s="362"/>
      <c r="I1158" s="410"/>
      <c r="J1158" s="364"/>
      <c r="K1158" s="364"/>
      <c r="L1158" s="364"/>
      <c r="M1158" s="364"/>
      <c r="N1158" s="387"/>
      <c r="O1158" s="314">
        <f t="shared" si="65"/>
        <v>0</v>
      </c>
      <c r="P1158" s="70">
        <f t="shared" si="66"/>
        <v>0</v>
      </c>
      <c r="Q1158" s="92" t="str">
        <f t="shared" si="64"/>
        <v/>
      </c>
    </row>
    <row r="1159" spans="1:17" ht="13.5" thickBot="1" x14ac:dyDescent="0.25">
      <c r="A1159" s="518" t="str">
        <f>IF(B1159="","",COUNT('Diário 3º PA'!$A$4:$A$4242)+ROW()-3)</f>
        <v/>
      </c>
      <c r="B1159" s="516"/>
      <c r="C1159" s="359"/>
      <c r="D1159" s="362"/>
      <c r="E1159" s="362"/>
      <c r="F1159" s="372"/>
      <c r="G1159" s="362"/>
      <c r="H1159" s="362"/>
      <c r="I1159" s="410"/>
      <c r="J1159" s="364"/>
      <c r="K1159" s="364"/>
      <c r="L1159" s="364"/>
      <c r="M1159" s="364"/>
      <c r="N1159" s="387"/>
      <c r="O1159" s="314">
        <f t="shared" si="65"/>
        <v>0</v>
      </c>
      <c r="P1159" s="70">
        <f t="shared" si="66"/>
        <v>0</v>
      </c>
      <c r="Q1159" s="92" t="str">
        <f t="shared" si="64"/>
        <v/>
      </c>
    </row>
    <row r="1160" spans="1:17" x14ac:dyDescent="0.2">
      <c r="A1160" s="518" t="str">
        <f>IF(B1160="","",COUNT('Diário 3º PA'!$A$4:$A$4242)+ROW()-3)</f>
        <v/>
      </c>
      <c r="B1160" s="516"/>
      <c r="C1160" s="359"/>
      <c r="D1160" s="362"/>
      <c r="E1160" s="362"/>
      <c r="F1160" s="372"/>
      <c r="G1160" s="362"/>
      <c r="H1160" s="362"/>
      <c r="I1160" s="410"/>
      <c r="J1160" s="364"/>
      <c r="K1160" s="364"/>
      <c r="L1160" s="364"/>
      <c r="M1160" s="364"/>
      <c r="N1160" s="387"/>
      <c r="O1160" s="315">
        <f t="shared" si="65"/>
        <v>0</v>
      </c>
      <c r="P1160" s="70">
        <f t="shared" si="66"/>
        <v>0</v>
      </c>
      <c r="Q1160" s="135" t="str">
        <f t="shared" si="64"/>
        <v/>
      </c>
    </row>
    <row r="1161" spans="1:17" x14ac:dyDescent="0.2">
      <c r="A1161" s="518" t="str">
        <f>IF(B1161="","",COUNT('Diário 3º PA'!$A$4:$A$4242)+ROW()-3)</f>
        <v/>
      </c>
      <c r="B1161" s="516"/>
      <c r="C1161" s="359"/>
      <c r="D1161" s="362"/>
      <c r="E1161" s="362"/>
      <c r="F1161" s="372"/>
      <c r="G1161" s="362"/>
      <c r="H1161" s="362"/>
      <c r="I1161" s="410"/>
      <c r="J1161" s="364"/>
      <c r="K1161" s="364"/>
      <c r="L1161" s="364"/>
      <c r="M1161" s="364"/>
      <c r="N1161" s="387"/>
      <c r="O1161" s="314">
        <f t="shared" si="65"/>
        <v>0</v>
      </c>
      <c r="P1161" s="70">
        <f t="shared" si="66"/>
        <v>0</v>
      </c>
      <c r="Q1161" s="92" t="str">
        <f t="shared" si="64"/>
        <v/>
      </c>
    </row>
    <row r="1162" spans="1:17" x14ac:dyDescent="0.2">
      <c r="A1162" s="518" t="str">
        <f>IF(B1162="","",COUNT('Diário 3º PA'!$A$4:$A$4242)+ROW()-3)</f>
        <v/>
      </c>
      <c r="B1162" s="516"/>
      <c r="C1162" s="359"/>
      <c r="D1162" s="362"/>
      <c r="E1162" s="362"/>
      <c r="F1162" s="372"/>
      <c r="G1162" s="362"/>
      <c r="H1162" s="362"/>
      <c r="I1162" s="410"/>
      <c r="J1162" s="364"/>
      <c r="K1162" s="364"/>
      <c r="L1162" s="364"/>
      <c r="M1162" s="364"/>
      <c r="N1162" s="387"/>
      <c r="O1162" s="314">
        <f t="shared" si="65"/>
        <v>0</v>
      </c>
      <c r="P1162" s="70">
        <f t="shared" si="66"/>
        <v>0</v>
      </c>
      <c r="Q1162" s="92" t="str">
        <f t="shared" si="64"/>
        <v/>
      </c>
    </row>
    <row r="1163" spans="1:17" ht="13.5" thickBot="1" x14ac:dyDescent="0.25">
      <c r="A1163" s="518" t="str">
        <f>IF(B1163="","",COUNT('Diário 3º PA'!$A$4:$A$4242)+ROW()-3)</f>
        <v/>
      </c>
      <c r="B1163" s="516"/>
      <c r="C1163" s="359"/>
      <c r="D1163" s="362"/>
      <c r="E1163" s="362"/>
      <c r="F1163" s="372"/>
      <c r="G1163" s="362"/>
      <c r="H1163" s="362"/>
      <c r="I1163" s="410"/>
      <c r="J1163" s="364"/>
      <c r="K1163" s="364"/>
      <c r="L1163" s="364"/>
      <c r="M1163" s="364"/>
      <c r="N1163" s="387"/>
      <c r="O1163" s="314">
        <f t="shared" si="65"/>
        <v>0</v>
      </c>
      <c r="P1163" s="70">
        <f t="shared" si="66"/>
        <v>0</v>
      </c>
      <c r="Q1163" s="92" t="str">
        <f t="shared" si="64"/>
        <v/>
      </c>
    </row>
    <row r="1164" spans="1:17" x14ac:dyDescent="0.2">
      <c r="A1164" s="518" t="str">
        <f>IF(B1164="","",COUNT('Diário 3º PA'!$A$4:$A$4242)+ROW()-3)</f>
        <v/>
      </c>
      <c r="B1164" s="516"/>
      <c r="C1164" s="359"/>
      <c r="D1164" s="362"/>
      <c r="E1164" s="362"/>
      <c r="F1164" s="372"/>
      <c r="G1164" s="362"/>
      <c r="H1164" s="362"/>
      <c r="I1164" s="410"/>
      <c r="J1164" s="364"/>
      <c r="K1164" s="364"/>
      <c r="L1164" s="364"/>
      <c r="M1164" s="364"/>
      <c r="N1164" s="387"/>
      <c r="O1164" s="315">
        <f t="shared" si="65"/>
        <v>0</v>
      </c>
      <c r="P1164" s="70">
        <f t="shared" si="66"/>
        <v>0</v>
      </c>
      <c r="Q1164" s="135" t="str">
        <f t="shared" si="64"/>
        <v/>
      </c>
    </row>
    <row r="1165" spans="1:17" x14ac:dyDescent="0.2">
      <c r="A1165" s="518" t="str">
        <f>IF(B1165="","",COUNT('Diário 3º PA'!$A$4:$A$4242)+ROW()-3)</f>
        <v/>
      </c>
      <c r="B1165" s="516"/>
      <c r="C1165" s="359"/>
      <c r="D1165" s="362"/>
      <c r="E1165" s="362"/>
      <c r="F1165" s="372"/>
      <c r="G1165" s="362"/>
      <c r="H1165" s="362"/>
      <c r="I1165" s="410"/>
      <c r="J1165" s="364"/>
      <c r="K1165" s="364"/>
      <c r="L1165" s="364"/>
      <c r="M1165" s="364"/>
      <c r="N1165" s="387"/>
      <c r="O1165" s="314">
        <f t="shared" si="65"/>
        <v>0</v>
      </c>
      <c r="P1165" s="70">
        <f t="shared" si="66"/>
        <v>0</v>
      </c>
      <c r="Q1165" s="92" t="str">
        <f t="shared" si="64"/>
        <v/>
      </c>
    </row>
    <row r="1166" spans="1:17" x14ac:dyDescent="0.2">
      <c r="A1166" s="518" t="str">
        <f>IF(B1166="","",COUNT('Diário 3º PA'!$A$4:$A$4242)+ROW()-3)</f>
        <v/>
      </c>
      <c r="B1166" s="516"/>
      <c r="C1166" s="359"/>
      <c r="D1166" s="362"/>
      <c r="E1166" s="362"/>
      <c r="F1166" s="372"/>
      <c r="G1166" s="362"/>
      <c r="H1166" s="362"/>
      <c r="I1166" s="410"/>
      <c r="J1166" s="364"/>
      <c r="K1166" s="364"/>
      <c r="L1166" s="364"/>
      <c r="M1166" s="364"/>
      <c r="N1166" s="387"/>
      <c r="O1166" s="314">
        <f t="shared" si="65"/>
        <v>0</v>
      </c>
      <c r="P1166" s="70">
        <f t="shared" si="66"/>
        <v>0</v>
      </c>
      <c r="Q1166" s="92" t="str">
        <f t="shared" si="64"/>
        <v/>
      </c>
    </row>
    <row r="1167" spans="1:17" ht="13.5" thickBot="1" x14ac:dyDescent="0.25">
      <c r="A1167" s="518" t="str">
        <f>IF(B1167="","",COUNT('Diário 3º PA'!$A$4:$A$4242)+ROW()-3)</f>
        <v/>
      </c>
      <c r="B1167" s="516"/>
      <c r="C1167" s="359"/>
      <c r="D1167" s="362"/>
      <c r="E1167" s="362"/>
      <c r="F1167" s="372"/>
      <c r="G1167" s="362"/>
      <c r="H1167" s="362"/>
      <c r="I1167" s="410"/>
      <c r="J1167" s="364"/>
      <c r="K1167" s="364"/>
      <c r="L1167" s="364"/>
      <c r="M1167" s="364"/>
      <c r="N1167" s="387"/>
      <c r="O1167" s="314">
        <f t="shared" si="65"/>
        <v>0</v>
      </c>
      <c r="P1167" s="70">
        <f t="shared" si="66"/>
        <v>0</v>
      </c>
      <c r="Q1167" s="92" t="str">
        <f t="shared" si="64"/>
        <v/>
      </c>
    </row>
    <row r="1168" spans="1:17" x14ac:dyDescent="0.2">
      <c r="A1168" s="518" t="str">
        <f>IF(B1168="","",COUNT('Diário 3º PA'!$A$4:$A$4242)+ROW()-3)</f>
        <v/>
      </c>
      <c r="B1168" s="516"/>
      <c r="C1168" s="359"/>
      <c r="D1168" s="362"/>
      <c r="E1168" s="362"/>
      <c r="F1168" s="372"/>
      <c r="G1168" s="362"/>
      <c r="H1168" s="362"/>
      <c r="I1168" s="410"/>
      <c r="J1168" s="364"/>
      <c r="K1168" s="364"/>
      <c r="L1168" s="364"/>
      <c r="M1168" s="364"/>
      <c r="N1168" s="387"/>
      <c r="O1168" s="315">
        <f t="shared" si="65"/>
        <v>0</v>
      </c>
      <c r="P1168" s="70">
        <f t="shared" si="66"/>
        <v>0</v>
      </c>
      <c r="Q1168" s="135" t="str">
        <f t="shared" si="64"/>
        <v/>
      </c>
    </row>
    <row r="1169" spans="1:17" x14ac:dyDescent="0.2">
      <c r="A1169" s="518" t="str">
        <f>IF(B1169="","",COUNT('Diário 3º PA'!$A$4:$A$4242)+ROW()-3)</f>
        <v/>
      </c>
      <c r="B1169" s="516"/>
      <c r="C1169" s="359"/>
      <c r="D1169" s="362"/>
      <c r="E1169" s="362"/>
      <c r="F1169" s="372"/>
      <c r="G1169" s="362"/>
      <c r="H1169" s="362"/>
      <c r="I1169" s="410"/>
      <c r="J1169" s="364"/>
      <c r="K1169" s="364"/>
      <c r="L1169" s="364"/>
      <c r="M1169" s="364"/>
      <c r="N1169" s="387"/>
      <c r="O1169" s="314">
        <f t="shared" si="65"/>
        <v>0</v>
      </c>
      <c r="P1169" s="70">
        <f t="shared" si="66"/>
        <v>0</v>
      </c>
      <c r="Q1169" s="92" t="str">
        <f t="shared" si="64"/>
        <v/>
      </c>
    </row>
    <row r="1170" spans="1:17" x14ac:dyDescent="0.2">
      <c r="A1170" s="518" t="str">
        <f>IF(B1170="","",COUNT('Diário 3º PA'!$A$4:$A$4242)+ROW()-3)</f>
        <v/>
      </c>
      <c r="B1170" s="516"/>
      <c r="C1170" s="359"/>
      <c r="D1170" s="362"/>
      <c r="E1170" s="362"/>
      <c r="F1170" s="372"/>
      <c r="G1170" s="362"/>
      <c r="H1170" s="362"/>
      <c r="I1170" s="410"/>
      <c r="J1170" s="364"/>
      <c r="K1170" s="364"/>
      <c r="L1170" s="364"/>
      <c r="M1170" s="364"/>
      <c r="N1170" s="387"/>
      <c r="O1170" s="314">
        <f t="shared" si="65"/>
        <v>0</v>
      </c>
      <c r="P1170" s="70">
        <f t="shared" si="66"/>
        <v>0</v>
      </c>
      <c r="Q1170" s="92" t="str">
        <f t="shared" si="64"/>
        <v/>
      </c>
    </row>
    <row r="1171" spans="1:17" ht="13.5" thickBot="1" x14ac:dyDescent="0.25">
      <c r="A1171" s="518" t="str">
        <f>IF(B1171="","",COUNT('Diário 3º PA'!$A$4:$A$4242)+ROW()-3)</f>
        <v/>
      </c>
      <c r="B1171" s="516"/>
      <c r="C1171" s="359"/>
      <c r="D1171" s="362"/>
      <c r="E1171" s="362"/>
      <c r="F1171" s="372"/>
      <c r="G1171" s="362"/>
      <c r="H1171" s="362"/>
      <c r="I1171" s="410"/>
      <c r="J1171" s="364"/>
      <c r="K1171" s="364"/>
      <c r="L1171" s="364"/>
      <c r="M1171" s="364"/>
      <c r="N1171" s="387"/>
      <c r="O1171" s="314">
        <f t="shared" si="65"/>
        <v>0</v>
      </c>
      <c r="P1171" s="70">
        <f t="shared" si="66"/>
        <v>0</v>
      </c>
      <c r="Q1171" s="92" t="str">
        <f t="shared" si="64"/>
        <v/>
      </c>
    </row>
    <row r="1172" spans="1:17" x14ac:dyDescent="0.2">
      <c r="A1172" s="518" t="str">
        <f>IF(B1172="","",COUNT('Diário 3º PA'!$A$4:$A$4242)+ROW()-3)</f>
        <v/>
      </c>
      <c r="B1172" s="516"/>
      <c r="C1172" s="359"/>
      <c r="D1172" s="362"/>
      <c r="E1172" s="362"/>
      <c r="F1172" s="372"/>
      <c r="G1172" s="362"/>
      <c r="H1172" s="362"/>
      <c r="I1172" s="410"/>
      <c r="J1172" s="364"/>
      <c r="K1172" s="364"/>
      <c r="L1172" s="364"/>
      <c r="M1172" s="364"/>
      <c r="N1172" s="387"/>
      <c r="O1172" s="315">
        <f t="shared" si="65"/>
        <v>0</v>
      </c>
      <c r="P1172" s="70">
        <f t="shared" si="66"/>
        <v>0</v>
      </c>
      <c r="Q1172" s="135" t="str">
        <f t="shared" si="64"/>
        <v/>
      </c>
    </row>
    <row r="1173" spans="1:17" x14ac:dyDescent="0.2">
      <c r="A1173" s="518" t="str">
        <f>IF(B1173="","",COUNT('Diário 3º PA'!$A$4:$A$4242)+ROW()-3)</f>
        <v/>
      </c>
      <c r="B1173" s="516"/>
      <c r="C1173" s="359"/>
      <c r="D1173" s="362"/>
      <c r="E1173" s="362"/>
      <c r="F1173" s="372"/>
      <c r="G1173" s="362"/>
      <c r="H1173" s="362"/>
      <c r="I1173" s="410"/>
      <c r="J1173" s="364"/>
      <c r="K1173" s="364"/>
      <c r="L1173" s="364"/>
      <c r="M1173" s="364"/>
      <c r="N1173" s="387"/>
      <c r="O1173" s="314">
        <f t="shared" si="65"/>
        <v>0</v>
      </c>
      <c r="P1173" s="70">
        <f t="shared" si="66"/>
        <v>0</v>
      </c>
      <c r="Q1173" s="92" t="str">
        <f t="shared" si="64"/>
        <v/>
      </c>
    </row>
    <row r="1174" spans="1:17" x14ac:dyDescent="0.2">
      <c r="A1174" s="518" t="str">
        <f>IF(B1174="","",COUNT('Diário 3º PA'!$A$4:$A$4242)+ROW()-3)</f>
        <v/>
      </c>
      <c r="B1174" s="516"/>
      <c r="C1174" s="359"/>
      <c r="D1174" s="362"/>
      <c r="E1174" s="362"/>
      <c r="F1174" s="372"/>
      <c r="G1174" s="362"/>
      <c r="H1174" s="362"/>
      <c r="I1174" s="410"/>
      <c r="J1174" s="364"/>
      <c r="K1174" s="364"/>
      <c r="L1174" s="364"/>
      <c r="M1174" s="364"/>
      <c r="N1174" s="387"/>
      <c r="O1174" s="314">
        <f t="shared" si="65"/>
        <v>0</v>
      </c>
      <c r="P1174" s="70">
        <f t="shared" si="66"/>
        <v>0</v>
      </c>
      <c r="Q1174" s="92" t="str">
        <f t="shared" si="64"/>
        <v/>
      </c>
    </row>
    <row r="1175" spans="1:17" ht="13.5" thickBot="1" x14ac:dyDescent="0.25">
      <c r="A1175" s="518" t="str">
        <f>IF(B1175="","",COUNT('Diário 3º PA'!$A$4:$A$4242)+ROW()-3)</f>
        <v/>
      </c>
      <c r="B1175" s="516"/>
      <c r="C1175" s="359"/>
      <c r="D1175" s="362"/>
      <c r="E1175" s="362"/>
      <c r="F1175" s="372"/>
      <c r="G1175" s="362"/>
      <c r="H1175" s="362"/>
      <c r="I1175" s="410"/>
      <c r="J1175" s="364"/>
      <c r="K1175" s="364"/>
      <c r="L1175" s="364"/>
      <c r="M1175" s="364"/>
      <c r="N1175" s="387"/>
      <c r="O1175" s="314">
        <f t="shared" si="65"/>
        <v>0</v>
      </c>
      <c r="P1175" s="70">
        <f t="shared" si="66"/>
        <v>0</v>
      </c>
      <c r="Q1175" s="92" t="str">
        <f t="shared" si="64"/>
        <v/>
      </c>
    </row>
    <row r="1176" spans="1:17" x14ac:dyDescent="0.2">
      <c r="A1176" s="518" t="str">
        <f>IF(B1176="","",COUNT('Diário 3º PA'!$A$4:$A$4242)+ROW()-3)</f>
        <v/>
      </c>
      <c r="B1176" s="516"/>
      <c r="C1176" s="359"/>
      <c r="D1176" s="362"/>
      <c r="E1176" s="362"/>
      <c r="F1176" s="372"/>
      <c r="G1176" s="362"/>
      <c r="H1176" s="362"/>
      <c r="I1176" s="410"/>
      <c r="J1176" s="364"/>
      <c r="K1176" s="364"/>
      <c r="L1176" s="364"/>
      <c r="M1176" s="364"/>
      <c r="N1176" s="387"/>
      <c r="O1176" s="315">
        <f t="shared" si="65"/>
        <v>0</v>
      </c>
      <c r="P1176" s="70">
        <f t="shared" si="66"/>
        <v>0</v>
      </c>
      <c r="Q1176" s="135" t="str">
        <f t="shared" si="64"/>
        <v/>
      </c>
    </row>
    <row r="1177" spans="1:17" x14ac:dyDescent="0.2">
      <c r="A1177" s="518" t="str">
        <f>IF(B1177="","",COUNT('Diário 3º PA'!$A$4:$A$4242)+ROW()-3)</f>
        <v/>
      </c>
      <c r="B1177" s="516"/>
      <c r="C1177" s="359"/>
      <c r="D1177" s="362"/>
      <c r="E1177" s="362"/>
      <c r="F1177" s="372"/>
      <c r="G1177" s="362"/>
      <c r="H1177" s="362"/>
      <c r="I1177" s="410"/>
      <c r="J1177" s="364"/>
      <c r="K1177" s="364"/>
      <c r="L1177" s="364"/>
      <c r="M1177" s="364"/>
      <c r="N1177" s="387"/>
      <c r="O1177" s="314">
        <f t="shared" si="65"/>
        <v>0</v>
      </c>
      <c r="P1177" s="70">
        <f t="shared" si="66"/>
        <v>0</v>
      </c>
      <c r="Q1177" s="92" t="str">
        <f t="shared" si="64"/>
        <v/>
      </c>
    </row>
    <row r="1178" spans="1:17" x14ac:dyDescent="0.2">
      <c r="A1178" s="518" t="str">
        <f>IF(B1178="","",COUNT('Diário 3º PA'!$A$4:$A$4242)+ROW()-3)</f>
        <v/>
      </c>
      <c r="B1178" s="516"/>
      <c r="C1178" s="359"/>
      <c r="D1178" s="362"/>
      <c r="E1178" s="362"/>
      <c r="F1178" s="372"/>
      <c r="G1178" s="362"/>
      <c r="H1178" s="362"/>
      <c r="I1178" s="410"/>
      <c r="J1178" s="364"/>
      <c r="K1178" s="364"/>
      <c r="L1178" s="364"/>
      <c r="M1178" s="364"/>
      <c r="N1178" s="387"/>
      <c r="O1178" s="314">
        <f t="shared" si="65"/>
        <v>0</v>
      </c>
      <c r="P1178" s="70">
        <f t="shared" si="66"/>
        <v>0</v>
      </c>
      <c r="Q1178" s="92" t="str">
        <f t="shared" si="64"/>
        <v/>
      </c>
    </row>
    <row r="1179" spans="1:17" ht="13.5" thickBot="1" x14ac:dyDescent="0.25">
      <c r="A1179" s="518" t="str">
        <f>IF(B1179="","",COUNT('Diário 3º PA'!$A$4:$A$4242)+ROW()-3)</f>
        <v/>
      </c>
      <c r="B1179" s="516"/>
      <c r="C1179" s="359"/>
      <c r="D1179" s="362"/>
      <c r="E1179" s="362"/>
      <c r="F1179" s="372"/>
      <c r="G1179" s="362"/>
      <c r="H1179" s="362"/>
      <c r="I1179" s="410"/>
      <c r="J1179" s="364"/>
      <c r="K1179" s="364"/>
      <c r="L1179" s="364"/>
      <c r="M1179" s="364"/>
      <c r="N1179" s="387"/>
      <c r="O1179" s="314">
        <f t="shared" si="65"/>
        <v>0</v>
      </c>
      <c r="P1179" s="70">
        <f t="shared" si="66"/>
        <v>0</v>
      </c>
      <c r="Q1179" s="92" t="str">
        <f t="shared" si="64"/>
        <v/>
      </c>
    </row>
    <row r="1180" spans="1:17" x14ac:dyDescent="0.2">
      <c r="A1180" s="518" t="str">
        <f>IF(B1180="","",COUNT('Diário 3º PA'!$A$4:$A$4242)+ROW()-3)</f>
        <v/>
      </c>
      <c r="B1180" s="516"/>
      <c r="C1180" s="359"/>
      <c r="D1180" s="362"/>
      <c r="E1180" s="362"/>
      <c r="F1180" s="372"/>
      <c r="G1180" s="362"/>
      <c r="H1180" s="362"/>
      <c r="I1180" s="410"/>
      <c r="J1180" s="364"/>
      <c r="K1180" s="364"/>
      <c r="L1180" s="364"/>
      <c r="M1180" s="364"/>
      <c r="N1180" s="387"/>
      <c r="O1180" s="315">
        <f t="shared" si="65"/>
        <v>0</v>
      </c>
      <c r="P1180" s="70">
        <f t="shared" si="66"/>
        <v>0</v>
      </c>
      <c r="Q1180" s="135" t="str">
        <f t="shared" si="64"/>
        <v/>
      </c>
    </row>
    <row r="1181" spans="1:17" x14ac:dyDescent="0.2">
      <c r="A1181" s="518" t="str">
        <f>IF(B1181="","",COUNT('Diário 3º PA'!$A$4:$A$4242)+ROW()-3)</f>
        <v/>
      </c>
      <c r="B1181" s="516"/>
      <c r="C1181" s="359"/>
      <c r="D1181" s="362"/>
      <c r="E1181" s="362"/>
      <c r="F1181" s="372"/>
      <c r="G1181" s="362"/>
      <c r="H1181" s="362"/>
      <c r="I1181" s="410"/>
      <c r="J1181" s="364"/>
      <c r="K1181" s="364"/>
      <c r="L1181" s="364"/>
      <c r="M1181" s="364"/>
      <c r="N1181" s="387"/>
      <c r="O1181" s="314">
        <f t="shared" si="65"/>
        <v>0</v>
      </c>
      <c r="P1181" s="70">
        <f t="shared" si="66"/>
        <v>0</v>
      </c>
      <c r="Q1181" s="92" t="str">
        <f t="shared" si="64"/>
        <v/>
      </c>
    </row>
    <row r="1182" spans="1:17" x14ac:dyDescent="0.2">
      <c r="A1182" s="518" t="str">
        <f>IF(B1182="","",COUNT('Diário 3º PA'!$A$4:$A$4242)+ROW()-3)</f>
        <v/>
      </c>
      <c r="B1182" s="516"/>
      <c r="C1182" s="359"/>
      <c r="D1182" s="362"/>
      <c r="E1182" s="362"/>
      <c r="F1182" s="372"/>
      <c r="G1182" s="362"/>
      <c r="H1182" s="362"/>
      <c r="I1182" s="410"/>
      <c r="J1182" s="364"/>
      <c r="K1182" s="364"/>
      <c r="L1182" s="364"/>
      <c r="M1182" s="364"/>
      <c r="N1182" s="387"/>
      <c r="O1182" s="314">
        <f t="shared" si="65"/>
        <v>0</v>
      </c>
      <c r="P1182" s="70">
        <f t="shared" si="66"/>
        <v>0</v>
      </c>
      <c r="Q1182" s="92" t="str">
        <f t="shared" si="64"/>
        <v/>
      </c>
    </row>
    <row r="1183" spans="1:17" ht="13.5" thickBot="1" x14ac:dyDescent="0.25">
      <c r="A1183" s="518" t="str">
        <f>IF(B1183="","",COUNT('Diário 3º PA'!$A$4:$A$4242)+ROW()-3)</f>
        <v/>
      </c>
      <c r="B1183" s="516"/>
      <c r="C1183" s="359"/>
      <c r="D1183" s="362"/>
      <c r="E1183" s="362"/>
      <c r="F1183" s="372"/>
      <c r="G1183" s="362"/>
      <c r="H1183" s="362"/>
      <c r="I1183" s="410"/>
      <c r="J1183" s="364"/>
      <c r="K1183" s="364"/>
      <c r="L1183" s="364"/>
      <c r="M1183" s="364"/>
      <c r="N1183" s="387"/>
      <c r="O1183" s="314">
        <f t="shared" si="65"/>
        <v>0</v>
      </c>
      <c r="P1183" s="70">
        <f t="shared" si="66"/>
        <v>0</v>
      </c>
      <c r="Q1183" s="92" t="str">
        <f t="shared" si="64"/>
        <v/>
      </c>
    </row>
    <row r="1184" spans="1:17" x14ac:dyDescent="0.2">
      <c r="A1184" s="518" t="str">
        <f>IF(B1184="","",COUNT('Diário 3º PA'!$A$4:$A$4242)+ROW()-3)</f>
        <v/>
      </c>
      <c r="B1184" s="516"/>
      <c r="C1184" s="359"/>
      <c r="D1184" s="362"/>
      <c r="E1184" s="362"/>
      <c r="F1184" s="372"/>
      <c r="G1184" s="362"/>
      <c r="H1184" s="362"/>
      <c r="I1184" s="410"/>
      <c r="J1184" s="364"/>
      <c r="K1184" s="364"/>
      <c r="L1184" s="364"/>
      <c r="M1184" s="364"/>
      <c r="N1184" s="387"/>
      <c r="O1184" s="315">
        <f t="shared" si="65"/>
        <v>0</v>
      </c>
      <c r="P1184" s="70">
        <f t="shared" si="66"/>
        <v>0</v>
      </c>
      <c r="Q1184" s="135" t="str">
        <f t="shared" si="64"/>
        <v/>
      </c>
    </row>
    <row r="1185" spans="1:17" x14ac:dyDescent="0.2">
      <c r="A1185" s="518" t="str">
        <f>IF(B1185="","",COUNT('Diário 3º PA'!$A$4:$A$4242)+ROW()-3)</f>
        <v/>
      </c>
      <c r="B1185" s="516"/>
      <c r="C1185" s="359"/>
      <c r="D1185" s="362"/>
      <c r="E1185" s="362"/>
      <c r="F1185" s="372"/>
      <c r="G1185" s="362"/>
      <c r="H1185" s="362"/>
      <c r="I1185" s="410"/>
      <c r="J1185" s="364"/>
      <c r="K1185" s="364"/>
      <c r="L1185" s="364"/>
      <c r="M1185" s="364"/>
      <c r="N1185" s="387"/>
      <c r="O1185" s="314">
        <f t="shared" si="65"/>
        <v>0</v>
      </c>
      <c r="P1185" s="70">
        <f t="shared" si="66"/>
        <v>0</v>
      </c>
      <c r="Q1185" s="92" t="str">
        <f t="shared" si="64"/>
        <v/>
      </c>
    </row>
    <row r="1186" spans="1:17" x14ac:dyDescent="0.2">
      <c r="A1186" s="518" t="str">
        <f>IF(B1186="","",COUNT('Diário 3º PA'!$A$4:$A$4242)+ROW()-3)</f>
        <v/>
      </c>
      <c r="B1186" s="516"/>
      <c r="C1186" s="359"/>
      <c r="D1186" s="362"/>
      <c r="E1186" s="362"/>
      <c r="F1186" s="372"/>
      <c r="G1186" s="362"/>
      <c r="H1186" s="362"/>
      <c r="I1186" s="410"/>
      <c r="J1186" s="364"/>
      <c r="K1186" s="364"/>
      <c r="L1186" s="364"/>
      <c r="M1186" s="364"/>
      <c r="N1186" s="387"/>
      <c r="O1186" s="314">
        <f t="shared" si="65"/>
        <v>0</v>
      </c>
      <c r="P1186" s="70">
        <f t="shared" si="66"/>
        <v>0</v>
      </c>
      <c r="Q1186" s="92" t="str">
        <f t="shared" si="64"/>
        <v/>
      </c>
    </row>
    <row r="1187" spans="1:17" ht="13.5" thickBot="1" x14ac:dyDescent="0.25">
      <c r="A1187" s="518" t="str">
        <f>IF(B1187="","",COUNT('Diário 3º PA'!$A$4:$A$4242)+ROW()-3)</f>
        <v/>
      </c>
      <c r="B1187" s="516"/>
      <c r="C1187" s="359"/>
      <c r="D1187" s="362"/>
      <c r="E1187" s="362"/>
      <c r="F1187" s="372"/>
      <c r="G1187" s="362"/>
      <c r="H1187" s="362"/>
      <c r="I1187" s="410"/>
      <c r="J1187" s="364"/>
      <c r="K1187" s="364"/>
      <c r="L1187" s="364"/>
      <c r="M1187" s="364"/>
      <c r="N1187" s="387"/>
      <c r="O1187" s="314">
        <f t="shared" si="65"/>
        <v>0</v>
      </c>
      <c r="P1187" s="70">
        <f t="shared" si="66"/>
        <v>0</v>
      </c>
      <c r="Q1187" s="92" t="str">
        <f t="shared" si="64"/>
        <v/>
      </c>
    </row>
    <row r="1188" spans="1:17" x14ac:dyDescent="0.2">
      <c r="A1188" s="518" t="str">
        <f>IF(B1188="","",COUNT('Diário 3º PA'!$A$4:$A$4242)+ROW()-3)</f>
        <v/>
      </c>
      <c r="B1188" s="516"/>
      <c r="C1188" s="359"/>
      <c r="D1188" s="362"/>
      <c r="E1188" s="362"/>
      <c r="F1188" s="372"/>
      <c r="G1188" s="362"/>
      <c r="H1188" s="362"/>
      <c r="I1188" s="410"/>
      <c r="J1188" s="364"/>
      <c r="K1188" s="364"/>
      <c r="L1188" s="364"/>
      <c r="M1188" s="364"/>
      <c r="N1188" s="387"/>
      <c r="O1188" s="315">
        <f t="shared" si="65"/>
        <v>0</v>
      </c>
      <c r="P1188" s="70">
        <f t="shared" si="66"/>
        <v>0</v>
      </c>
      <c r="Q1188" s="135" t="str">
        <f t="shared" ref="Q1188:Q1251" si="67">SUBSTITUTE(D1188," ","_")</f>
        <v/>
      </c>
    </row>
    <row r="1189" spans="1:17" x14ac:dyDescent="0.2">
      <c r="A1189" s="518" t="str">
        <f>IF(B1189="","",COUNT('Diário 3º PA'!$A$4:$A$4242)+ROW()-3)</f>
        <v/>
      </c>
      <c r="B1189" s="516"/>
      <c r="C1189" s="359"/>
      <c r="D1189" s="362"/>
      <c r="E1189" s="362"/>
      <c r="F1189" s="372"/>
      <c r="G1189" s="362"/>
      <c r="H1189" s="362"/>
      <c r="I1189" s="410"/>
      <c r="J1189" s="364"/>
      <c r="K1189" s="364"/>
      <c r="L1189" s="364"/>
      <c r="M1189" s="364"/>
      <c r="N1189" s="387"/>
      <c r="O1189" s="314">
        <f t="shared" ref="O1189:O1252" si="68">IF(B1189=0,0,IF(YEAR(B1189)=$P$1,MONTH(B1189)-$O$1+1,(YEAR(B1189)-$P$1)*12-$O$1+1+MONTH(B1189)))</f>
        <v>0</v>
      </c>
      <c r="P1189" s="70">
        <f t="shared" ref="P1189:P1252" si="69">IF(C1189=0,0,IF(YEAR(C1189)=$P$1,MONTH(C1189)-$O$1+1,(YEAR(C1189)-$P$1)*12-$O$1+1+MONTH(C1189)))</f>
        <v>0</v>
      </c>
      <c r="Q1189" s="92" t="str">
        <f t="shared" si="67"/>
        <v/>
      </c>
    </row>
    <row r="1190" spans="1:17" x14ac:dyDescent="0.2">
      <c r="A1190" s="518" t="str">
        <f>IF(B1190="","",COUNT('Diário 3º PA'!$A$4:$A$4242)+ROW()-3)</f>
        <v/>
      </c>
      <c r="B1190" s="516"/>
      <c r="C1190" s="359"/>
      <c r="D1190" s="362"/>
      <c r="E1190" s="362"/>
      <c r="F1190" s="372"/>
      <c r="G1190" s="362"/>
      <c r="H1190" s="362"/>
      <c r="I1190" s="410"/>
      <c r="J1190" s="364"/>
      <c r="K1190" s="364"/>
      <c r="L1190" s="364"/>
      <c r="M1190" s="364"/>
      <c r="N1190" s="387"/>
      <c r="O1190" s="314">
        <f t="shared" si="68"/>
        <v>0</v>
      </c>
      <c r="P1190" s="70">
        <f t="shared" si="69"/>
        <v>0</v>
      </c>
      <c r="Q1190" s="92" t="str">
        <f t="shared" si="67"/>
        <v/>
      </c>
    </row>
    <row r="1191" spans="1:17" ht="13.5" thickBot="1" x14ac:dyDescent="0.25">
      <c r="A1191" s="518" t="str">
        <f>IF(B1191="","",COUNT('Diário 3º PA'!$A$4:$A$4242)+ROW()-3)</f>
        <v/>
      </c>
      <c r="B1191" s="516"/>
      <c r="C1191" s="359"/>
      <c r="D1191" s="362"/>
      <c r="E1191" s="362"/>
      <c r="F1191" s="372"/>
      <c r="G1191" s="362"/>
      <c r="H1191" s="362"/>
      <c r="I1191" s="410"/>
      <c r="J1191" s="364"/>
      <c r="K1191" s="364"/>
      <c r="L1191" s="364"/>
      <c r="M1191" s="364"/>
      <c r="N1191" s="387"/>
      <c r="O1191" s="314">
        <f t="shared" si="68"/>
        <v>0</v>
      </c>
      <c r="P1191" s="70">
        <f t="shared" si="69"/>
        <v>0</v>
      </c>
      <c r="Q1191" s="92" t="str">
        <f t="shared" si="67"/>
        <v/>
      </c>
    </row>
    <row r="1192" spans="1:17" x14ac:dyDescent="0.2">
      <c r="A1192" s="518" t="str">
        <f>IF(B1192="","",COUNT('Diário 3º PA'!$A$4:$A$4242)+ROW()-3)</f>
        <v/>
      </c>
      <c r="B1192" s="516"/>
      <c r="C1192" s="359"/>
      <c r="D1192" s="362"/>
      <c r="E1192" s="362"/>
      <c r="F1192" s="372"/>
      <c r="G1192" s="362"/>
      <c r="H1192" s="362"/>
      <c r="I1192" s="410"/>
      <c r="J1192" s="364"/>
      <c r="K1192" s="364"/>
      <c r="L1192" s="364"/>
      <c r="M1192" s="364"/>
      <c r="N1192" s="387"/>
      <c r="O1192" s="315">
        <f t="shared" si="68"/>
        <v>0</v>
      </c>
      <c r="P1192" s="70">
        <f t="shared" si="69"/>
        <v>0</v>
      </c>
      <c r="Q1192" s="135" t="str">
        <f t="shared" si="67"/>
        <v/>
      </c>
    </row>
    <row r="1193" spans="1:17" x14ac:dyDescent="0.2">
      <c r="A1193" s="518" t="str">
        <f>IF(B1193="","",COUNT('Diário 3º PA'!$A$4:$A$4242)+ROW()-3)</f>
        <v/>
      </c>
      <c r="B1193" s="516"/>
      <c r="C1193" s="359"/>
      <c r="D1193" s="362"/>
      <c r="E1193" s="362"/>
      <c r="F1193" s="372"/>
      <c r="G1193" s="362"/>
      <c r="H1193" s="362"/>
      <c r="I1193" s="410"/>
      <c r="J1193" s="364"/>
      <c r="K1193" s="364"/>
      <c r="L1193" s="364"/>
      <c r="M1193" s="364"/>
      <c r="N1193" s="387"/>
      <c r="O1193" s="314">
        <f t="shared" si="68"/>
        <v>0</v>
      </c>
      <c r="P1193" s="70">
        <f t="shared" si="69"/>
        <v>0</v>
      </c>
      <c r="Q1193" s="92" t="str">
        <f t="shared" si="67"/>
        <v/>
      </c>
    </row>
    <row r="1194" spans="1:17" x14ac:dyDescent="0.2">
      <c r="A1194" s="518" t="str">
        <f>IF(B1194="","",COUNT('Diário 3º PA'!$A$4:$A$4242)+ROW()-3)</f>
        <v/>
      </c>
      <c r="B1194" s="516"/>
      <c r="C1194" s="359"/>
      <c r="D1194" s="362"/>
      <c r="E1194" s="362"/>
      <c r="F1194" s="372"/>
      <c r="G1194" s="362"/>
      <c r="H1194" s="362"/>
      <c r="I1194" s="410"/>
      <c r="J1194" s="364"/>
      <c r="K1194" s="364"/>
      <c r="L1194" s="364"/>
      <c r="M1194" s="364"/>
      <c r="N1194" s="387"/>
      <c r="O1194" s="314">
        <f t="shared" si="68"/>
        <v>0</v>
      </c>
      <c r="P1194" s="70">
        <f t="shared" si="69"/>
        <v>0</v>
      </c>
      <c r="Q1194" s="92" t="str">
        <f t="shared" si="67"/>
        <v/>
      </c>
    </row>
    <row r="1195" spans="1:17" ht="13.5" thickBot="1" x14ac:dyDescent="0.25">
      <c r="A1195" s="518" t="str">
        <f>IF(B1195="","",COUNT('Diário 3º PA'!$A$4:$A$4242)+ROW()-3)</f>
        <v/>
      </c>
      <c r="B1195" s="516"/>
      <c r="C1195" s="359"/>
      <c r="D1195" s="362"/>
      <c r="E1195" s="362"/>
      <c r="F1195" s="372"/>
      <c r="G1195" s="362"/>
      <c r="H1195" s="362"/>
      <c r="I1195" s="410"/>
      <c r="J1195" s="364"/>
      <c r="K1195" s="364"/>
      <c r="L1195" s="364"/>
      <c r="M1195" s="364"/>
      <c r="N1195" s="387"/>
      <c r="O1195" s="314">
        <f t="shared" si="68"/>
        <v>0</v>
      </c>
      <c r="P1195" s="70">
        <f t="shared" si="69"/>
        <v>0</v>
      </c>
      <c r="Q1195" s="92" t="str">
        <f t="shared" si="67"/>
        <v/>
      </c>
    </row>
    <row r="1196" spans="1:17" x14ac:dyDescent="0.2">
      <c r="A1196" s="518" t="str">
        <f>IF(B1196="","",COUNT('Diário 3º PA'!$A$4:$A$4242)+ROW()-3)</f>
        <v/>
      </c>
      <c r="B1196" s="516"/>
      <c r="C1196" s="359"/>
      <c r="D1196" s="362"/>
      <c r="E1196" s="362"/>
      <c r="F1196" s="372"/>
      <c r="G1196" s="362"/>
      <c r="H1196" s="362"/>
      <c r="I1196" s="410"/>
      <c r="J1196" s="364"/>
      <c r="K1196" s="364"/>
      <c r="L1196" s="364"/>
      <c r="M1196" s="364"/>
      <c r="N1196" s="387"/>
      <c r="O1196" s="315">
        <f t="shared" si="68"/>
        <v>0</v>
      </c>
      <c r="P1196" s="70">
        <f t="shared" si="69"/>
        <v>0</v>
      </c>
      <c r="Q1196" s="135" t="str">
        <f t="shared" si="67"/>
        <v/>
      </c>
    </row>
    <row r="1197" spans="1:17" x14ac:dyDescent="0.2">
      <c r="A1197" s="518" t="str">
        <f>IF(B1197="","",COUNT('Diário 3º PA'!$A$4:$A$4242)+ROW()-3)</f>
        <v/>
      </c>
      <c r="B1197" s="516"/>
      <c r="C1197" s="359"/>
      <c r="D1197" s="362"/>
      <c r="E1197" s="362"/>
      <c r="F1197" s="372"/>
      <c r="G1197" s="362"/>
      <c r="H1197" s="362"/>
      <c r="I1197" s="410"/>
      <c r="J1197" s="364"/>
      <c r="K1197" s="364"/>
      <c r="L1197" s="364"/>
      <c r="M1197" s="364"/>
      <c r="N1197" s="387"/>
      <c r="O1197" s="314">
        <f t="shared" si="68"/>
        <v>0</v>
      </c>
      <c r="P1197" s="70">
        <f t="shared" si="69"/>
        <v>0</v>
      </c>
      <c r="Q1197" s="92" t="str">
        <f t="shared" si="67"/>
        <v/>
      </c>
    </row>
    <row r="1198" spans="1:17" x14ac:dyDescent="0.2">
      <c r="A1198" s="518" t="str">
        <f>IF(B1198="","",COUNT('Diário 3º PA'!$A$4:$A$4242)+ROW()-3)</f>
        <v/>
      </c>
      <c r="B1198" s="516"/>
      <c r="C1198" s="359"/>
      <c r="D1198" s="362"/>
      <c r="E1198" s="362"/>
      <c r="F1198" s="372"/>
      <c r="G1198" s="362"/>
      <c r="H1198" s="362"/>
      <c r="I1198" s="410"/>
      <c r="J1198" s="364"/>
      <c r="K1198" s="364"/>
      <c r="L1198" s="364"/>
      <c r="M1198" s="364"/>
      <c r="N1198" s="387"/>
      <c r="O1198" s="314">
        <f t="shared" si="68"/>
        <v>0</v>
      </c>
      <c r="P1198" s="70">
        <f t="shared" si="69"/>
        <v>0</v>
      </c>
      <c r="Q1198" s="92" t="str">
        <f t="shared" si="67"/>
        <v/>
      </c>
    </row>
    <row r="1199" spans="1:17" ht="13.5" thickBot="1" x14ac:dyDescent="0.25">
      <c r="A1199" s="518" t="str">
        <f>IF(B1199="","",COUNT('Diário 3º PA'!$A$4:$A$4242)+ROW()-3)</f>
        <v/>
      </c>
      <c r="B1199" s="516"/>
      <c r="C1199" s="359"/>
      <c r="D1199" s="362"/>
      <c r="E1199" s="362"/>
      <c r="F1199" s="372"/>
      <c r="G1199" s="362"/>
      <c r="H1199" s="362"/>
      <c r="I1199" s="410"/>
      <c r="J1199" s="364"/>
      <c r="K1199" s="364"/>
      <c r="L1199" s="364"/>
      <c r="M1199" s="364"/>
      <c r="N1199" s="387"/>
      <c r="O1199" s="314">
        <f t="shared" si="68"/>
        <v>0</v>
      </c>
      <c r="P1199" s="70">
        <f t="shared" si="69"/>
        <v>0</v>
      </c>
      <c r="Q1199" s="92" t="str">
        <f t="shared" si="67"/>
        <v/>
      </c>
    </row>
    <row r="1200" spans="1:17" x14ac:dyDescent="0.2">
      <c r="A1200" s="518" t="str">
        <f>IF(B1200="","",COUNT('Diário 3º PA'!$A$4:$A$4242)+ROW()-3)</f>
        <v/>
      </c>
      <c r="B1200" s="516"/>
      <c r="C1200" s="359"/>
      <c r="D1200" s="362"/>
      <c r="E1200" s="362"/>
      <c r="F1200" s="372"/>
      <c r="G1200" s="362"/>
      <c r="H1200" s="362"/>
      <c r="I1200" s="410"/>
      <c r="J1200" s="364"/>
      <c r="K1200" s="364"/>
      <c r="L1200" s="364"/>
      <c r="M1200" s="364"/>
      <c r="N1200" s="387"/>
      <c r="O1200" s="315">
        <f t="shared" si="68"/>
        <v>0</v>
      </c>
      <c r="P1200" s="70">
        <f t="shared" si="69"/>
        <v>0</v>
      </c>
      <c r="Q1200" s="135" t="str">
        <f t="shared" si="67"/>
        <v/>
      </c>
    </row>
    <row r="1201" spans="1:17" x14ac:dyDescent="0.2">
      <c r="A1201" s="518" t="str">
        <f>IF(B1201="","",COUNT('Diário 3º PA'!$A$4:$A$4242)+ROW()-3)</f>
        <v/>
      </c>
      <c r="B1201" s="516"/>
      <c r="C1201" s="359"/>
      <c r="D1201" s="362"/>
      <c r="E1201" s="362"/>
      <c r="F1201" s="372"/>
      <c r="G1201" s="362"/>
      <c r="H1201" s="362"/>
      <c r="I1201" s="410"/>
      <c r="J1201" s="364"/>
      <c r="K1201" s="364"/>
      <c r="L1201" s="364"/>
      <c r="M1201" s="364"/>
      <c r="N1201" s="387"/>
      <c r="O1201" s="314">
        <f t="shared" si="68"/>
        <v>0</v>
      </c>
      <c r="P1201" s="70">
        <f t="shared" si="69"/>
        <v>0</v>
      </c>
      <c r="Q1201" s="92" t="str">
        <f t="shared" si="67"/>
        <v/>
      </c>
    </row>
    <row r="1202" spans="1:17" x14ac:dyDescent="0.2">
      <c r="A1202" s="518" t="str">
        <f>IF(B1202="","",COUNT('Diário 3º PA'!$A$4:$A$4242)+ROW()-3)</f>
        <v/>
      </c>
      <c r="B1202" s="516"/>
      <c r="C1202" s="359"/>
      <c r="D1202" s="362"/>
      <c r="E1202" s="362"/>
      <c r="F1202" s="372"/>
      <c r="G1202" s="362"/>
      <c r="H1202" s="362"/>
      <c r="I1202" s="410"/>
      <c r="J1202" s="364"/>
      <c r="K1202" s="364"/>
      <c r="L1202" s="364"/>
      <c r="M1202" s="364"/>
      <c r="N1202" s="387"/>
      <c r="O1202" s="314">
        <f t="shared" si="68"/>
        <v>0</v>
      </c>
      <c r="P1202" s="70">
        <f t="shared" si="69"/>
        <v>0</v>
      </c>
      <c r="Q1202" s="92" t="str">
        <f t="shared" si="67"/>
        <v/>
      </c>
    </row>
    <row r="1203" spans="1:17" ht="13.5" thickBot="1" x14ac:dyDescent="0.25">
      <c r="A1203" s="518" t="str">
        <f>IF(B1203="","",COUNT('Diário 3º PA'!$A$4:$A$4242)+ROW()-3)</f>
        <v/>
      </c>
      <c r="B1203" s="516"/>
      <c r="C1203" s="359"/>
      <c r="D1203" s="362"/>
      <c r="E1203" s="362"/>
      <c r="F1203" s="372"/>
      <c r="G1203" s="362"/>
      <c r="H1203" s="362"/>
      <c r="I1203" s="410"/>
      <c r="J1203" s="364"/>
      <c r="K1203" s="364"/>
      <c r="L1203" s="364"/>
      <c r="M1203" s="364"/>
      <c r="N1203" s="387"/>
      <c r="O1203" s="314">
        <f t="shared" si="68"/>
        <v>0</v>
      </c>
      <c r="P1203" s="70">
        <f t="shared" si="69"/>
        <v>0</v>
      </c>
      <c r="Q1203" s="92" t="str">
        <f t="shared" si="67"/>
        <v/>
      </c>
    </row>
    <row r="1204" spans="1:17" x14ac:dyDescent="0.2">
      <c r="A1204" s="518" t="str">
        <f>IF(B1204="","",COUNT('Diário 3º PA'!$A$4:$A$4242)+ROW()-3)</f>
        <v/>
      </c>
      <c r="B1204" s="516"/>
      <c r="C1204" s="359"/>
      <c r="D1204" s="362"/>
      <c r="E1204" s="362"/>
      <c r="F1204" s="372"/>
      <c r="G1204" s="362"/>
      <c r="H1204" s="362"/>
      <c r="I1204" s="410"/>
      <c r="J1204" s="364"/>
      <c r="K1204" s="364"/>
      <c r="L1204" s="364"/>
      <c r="M1204" s="364"/>
      <c r="N1204" s="387"/>
      <c r="O1204" s="315">
        <f t="shared" si="68"/>
        <v>0</v>
      </c>
      <c r="P1204" s="70">
        <f t="shared" si="69"/>
        <v>0</v>
      </c>
      <c r="Q1204" s="135" t="str">
        <f t="shared" si="67"/>
        <v/>
      </c>
    </row>
    <row r="1205" spans="1:17" x14ac:dyDescent="0.2">
      <c r="A1205" s="518" t="str">
        <f>IF(B1205="","",COUNT('Diário 3º PA'!$A$4:$A$4242)+ROW()-3)</f>
        <v/>
      </c>
      <c r="B1205" s="516"/>
      <c r="C1205" s="359"/>
      <c r="D1205" s="362"/>
      <c r="E1205" s="362"/>
      <c r="F1205" s="372"/>
      <c r="G1205" s="362"/>
      <c r="H1205" s="362"/>
      <c r="I1205" s="410"/>
      <c r="J1205" s="364"/>
      <c r="K1205" s="364"/>
      <c r="L1205" s="364"/>
      <c r="M1205" s="364"/>
      <c r="N1205" s="387"/>
      <c r="O1205" s="314">
        <f t="shared" si="68"/>
        <v>0</v>
      </c>
      <c r="P1205" s="70">
        <f t="shared" si="69"/>
        <v>0</v>
      </c>
      <c r="Q1205" s="92" t="str">
        <f t="shared" si="67"/>
        <v/>
      </c>
    </row>
    <row r="1206" spans="1:17" x14ac:dyDescent="0.2">
      <c r="A1206" s="518" t="str">
        <f>IF(B1206="","",COUNT('Diário 3º PA'!$A$4:$A$4242)+ROW()-3)</f>
        <v/>
      </c>
      <c r="B1206" s="516"/>
      <c r="C1206" s="359"/>
      <c r="D1206" s="362"/>
      <c r="E1206" s="362"/>
      <c r="F1206" s="372"/>
      <c r="G1206" s="362"/>
      <c r="H1206" s="362"/>
      <c r="I1206" s="410"/>
      <c r="J1206" s="364"/>
      <c r="K1206" s="364"/>
      <c r="L1206" s="364"/>
      <c r="M1206" s="364"/>
      <c r="N1206" s="387"/>
      <c r="O1206" s="314">
        <f t="shared" si="68"/>
        <v>0</v>
      </c>
      <c r="P1206" s="70">
        <f t="shared" si="69"/>
        <v>0</v>
      </c>
      <c r="Q1206" s="92" t="str">
        <f t="shared" si="67"/>
        <v/>
      </c>
    </row>
    <row r="1207" spans="1:17" ht="13.5" thickBot="1" x14ac:dyDescent="0.25">
      <c r="A1207" s="518" t="str">
        <f>IF(B1207="","",COUNT('Diário 3º PA'!$A$4:$A$4242)+ROW()-3)</f>
        <v/>
      </c>
      <c r="B1207" s="516"/>
      <c r="C1207" s="359"/>
      <c r="D1207" s="362"/>
      <c r="E1207" s="362"/>
      <c r="F1207" s="372"/>
      <c r="G1207" s="362"/>
      <c r="H1207" s="362"/>
      <c r="I1207" s="410"/>
      <c r="J1207" s="364"/>
      <c r="K1207" s="364"/>
      <c r="L1207" s="364"/>
      <c r="M1207" s="364"/>
      <c r="N1207" s="387"/>
      <c r="O1207" s="314">
        <f t="shared" si="68"/>
        <v>0</v>
      </c>
      <c r="P1207" s="70">
        <f t="shared" si="69"/>
        <v>0</v>
      </c>
      <c r="Q1207" s="92" t="str">
        <f t="shared" si="67"/>
        <v/>
      </c>
    </row>
    <row r="1208" spans="1:17" x14ac:dyDescent="0.2">
      <c r="A1208" s="518" t="str">
        <f>IF(B1208="","",COUNT('Diário 3º PA'!$A$4:$A$4242)+ROW()-3)</f>
        <v/>
      </c>
      <c r="B1208" s="516"/>
      <c r="C1208" s="359"/>
      <c r="D1208" s="362"/>
      <c r="E1208" s="362"/>
      <c r="F1208" s="372"/>
      <c r="G1208" s="362"/>
      <c r="H1208" s="362"/>
      <c r="I1208" s="410"/>
      <c r="J1208" s="364"/>
      <c r="K1208" s="364"/>
      <c r="L1208" s="364"/>
      <c r="M1208" s="364"/>
      <c r="N1208" s="387"/>
      <c r="O1208" s="315">
        <f t="shared" si="68"/>
        <v>0</v>
      </c>
      <c r="P1208" s="70">
        <f t="shared" si="69"/>
        <v>0</v>
      </c>
      <c r="Q1208" s="135" t="str">
        <f t="shared" si="67"/>
        <v/>
      </c>
    </row>
    <row r="1209" spans="1:17" x14ac:dyDescent="0.2">
      <c r="A1209" s="518" t="str">
        <f>IF(B1209="","",COUNT('Diário 3º PA'!$A$4:$A$4242)+ROW()-3)</f>
        <v/>
      </c>
      <c r="B1209" s="516"/>
      <c r="C1209" s="359"/>
      <c r="D1209" s="362"/>
      <c r="E1209" s="362"/>
      <c r="F1209" s="372"/>
      <c r="G1209" s="362"/>
      <c r="H1209" s="362"/>
      <c r="I1209" s="410"/>
      <c r="J1209" s="364"/>
      <c r="K1209" s="364"/>
      <c r="L1209" s="364"/>
      <c r="M1209" s="364"/>
      <c r="N1209" s="387"/>
      <c r="O1209" s="314">
        <f t="shared" si="68"/>
        <v>0</v>
      </c>
      <c r="P1209" s="70">
        <f t="shared" si="69"/>
        <v>0</v>
      </c>
      <c r="Q1209" s="92" t="str">
        <f t="shared" si="67"/>
        <v/>
      </c>
    </row>
    <row r="1210" spans="1:17" x14ac:dyDescent="0.2">
      <c r="A1210" s="518" t="str">
        <f>IF(B1210="","",COUNT('Diário 3º PA'!$A$4:$A$4242)+ROW()-3)</f>
        <v/>
      </c>
      <c r="B1210" s="516"/>
      <c r="C1210" s="359"/>
      <c r="D1210" s="362"/>
      <c r="E1210" s="362"/>
      <c r="F1210" s="372"/>
      <c r="G1210" s="362"/>
      <c r="H1210" s="362"/>
      <c r="I1210" s="410"/>
      <c r="J1210" s="364"/>
      <c r="K1210" s="364"/>
      <c r="L1210" s="364"/>
      <c r="M1210" s="364"/>
      <c r="N1210" s="387"/>
      <c r="O1210" s="314">
        <f t="shared" si="68"/>
        <v>0</v>
      </c>
      <c r="P1210" s="70">
        <f t="shared" si="69"/>
        <v>0</v>
      </c>
      <c r="Q1210" s="92" t="str">
        <f t="shared" si="67"/>
        <v/>
      </c>
    </row>
    <row r="1211" spans="1:17" ht="13.5" thickBot="1" x14ac:dyDescent="0.25">
      <c r="A1211" s="518" t="str">
        <f>IF(B1211="","",COUNT('Diário 3º PA'!$A$4:$A$4242)+ROW()-3)</f>
        <v/>
      </c>
      <c r="B1211" s="516"/>
      <c r="C1211" s="359"/>
      <c r="D1211" s="362"/>
      <c r="E1211" s="362"/>
      <c r="F1211" s="372"/>
      <c r="G1211" s="362"/>
      <c r="H1211" s="362"/>
      <c r="I1211" s="410"/>
      <c r="J1211" s="364"/>
      <c r="K1211" s="364"/>
      <c r="L1211" s="364"/>
      <c r="M1211" s="364"/>
      <c r="N1211" s="387"/>
      <c r="O1211" s="314">
        <f t="shared" si="68"/>
        <v>0</v>
      </c>
      <c r="P1211" s="70">
        <f t="shared" si="69"/>
        <v>0</v>
      </c>
      <c r="Q1211" s="92" t="str">
        <f t="shared" si="67"/>
        <v/>
      </c>
    </row>
    <row r="1212" spans="1:17" x14ac:dyDescent="0.2">
      <c r="A1212" s="518" t="str">
        <f>IF(B1212="","",COUNT('Diário 3º PA'!$A$4:$A$4242)+ROW()-3)</f>
        <v/>
      </c>
      <c r="B1212" s="516"/>
      <c r="C1212" s="359"/>
      <c r="D1212" s="362"/>
      <c r="E1212" s="362"/>
      <c r="F1212" s="372"/>
      <c r="G1212" s="362"/>
      <c r="H1212" s="362"/>
      <c r="I1212" s="410"/>
      <c r="J1212" s="364"/>
      <c r="K1212" s="364"/>
      <c r="L1212" s="364"/>
      <c r="M1212" s="364"/>
      <c r="N1212" s="387"/>
      <c r="O1212" s="315">
        <f t="shared" si="68"/>
        <v>0</v>
      </c>
      <c r="P1212" s="70">
        <f t="shared" si="69"/>
        <v>0</v>
      </c>
      <c r="Q1212" s="135" t="str">
        <f t="shared" si="67"/>
        <v/>
      </c>
    </row>
    <row r="1213" spans="1:17" x14ac:dyDescent="0.2">
      <c r="A1213" s="518" t="str">
        <f>IF(B1213="","",COUNT('Diário 3º PA'!$A$4:$A$4242)+ROW()-3)</f>
        <v/>
      </c>
      <c r="B1213" s="516"/>
      <c r="C1213" s="359"/>
      <c r="D1213" s="362"/>
      <c r="E1213" s="362"/>
      <c r="F1213" s="372"/>
      <c r="G1213" s="362"/>
      <c r="H1213" s="362"/>
      <c r="I1213" s="410"/>
      <c r="J1213" s="364"/>
      <c r="K1213" s="364"/>
      <c r="L1213" s="364"/>
      <c r="M1213" s="364"/>
      <c r="N1213" s="387"/>
      <c r="O1213" s="314">
        <f t="shared" si="68"/>
        <v>0</v>
      </c>
      <c r="P1213" s="70">
        <f t="shared" si="69"/>
        <v>0</v>
      </c>
      <c r="Q1213" s="92" t="str">
        <f t="shared" si="67"/>
        <v/>
      </c>
    </row>
    <row r="1214" spans="1:17" x14ac:dyDescent="0.2">
      <c r="A1214" s="518" t="str">
        <f>IF(B1214="","",COUNT('Diário 3º PA'!$A$4:$A$4242)+ROW()-3)</f>
        <v/>
      </c>
      <c r="B1214" s="516"/>
      <c r="C1214" s="359"/>
      <c r="D1214" s="362"/>
      <c r="E1214" s="362"/>
      <c r="F1214" s="372"/>
      <c r="G1214" s="362"/>
      <c r="H1214" s="362"/>
      <c r="I1214" s="410"/>
      <c r="J1214" s="364"/>
      <c r="K1214" s="364"/>
      <c r="L1214" s="364"/>
      <c r="M1214" s="364"/>
      <c r="N1214" s="387"/>
      <c r="O1214" s="314">
        <f t="shared" si="68"/>
        <v>0</v>
      </c>
      <c r="P1214" s="70">
        <f t="shared" si="69"/>
        <v>0</v>
      </c>
      <c r="Q1214" s="92" t="str">
        <f t="shared" si="67"/>
        <v/>
      </c>
    </row>
    <row r="1215" spans="1:17" ht="13.5" thickBot="1" x14ac:dyDescent="0.25">
      <c r="A1215" s="518" t="str">
        <f>IF(B1215="","",COUNT('Diário 3º PA'!$A$4:$A$4242)+ROW()-3)</f>
        <v/>
      </c>
      <c r="B1215" s="516"/>
      <c r="C1215" s="359"/>
      <c r="D1215" s="362"/>
      <c r="E1215" s="362"/>
      <c r="F1215" s="372"/>
      <c r="G1215" s="362"/>
      <c r="H1215" s="362"/>
      <c r="I1215" s="410"/>
      <c r="J1215" s="364"/>
      <c r="K1215" s="364"/>
      <c r="L1215" s="364"/>
      <c r="M1215" s="364"/>
      <c r="N1215" s="387"/>
      <c r="O1215" s="314">
        <f t="shared" si="68"/>
        <v>0</v>
      </c>
      <c r="P1215" s="70">
        <f t="shared" si="69"/>
        <v>0</v>
      </c>
      <c r="Q1215" s="92" t="str">
        <f t="shared" si="67"/>
        <v/>
      </c>
    </row>
    <row r="1216" spans="1:17" x14ac:dyDescent="0.2">
      <c r="A1216" s="518" t="str">
        <f>IF(B1216="","",COUNT('Diário 3º PA'!$A$4:$A$4242)+ROW()-3)</f>
        <v/>
      </c>
      <c r="B1216" s="516"/>
      <c r="C1216" s="359"/>
      <c r="D1216" s="362"/>
      <c r="E1216" s="362"/>
      <c r="F1216" s="372"/>
      <c r="G1216" s="362"/>
      <c r="H1216" s="362"/>
      <c r="I1216" s="410"/>
      <c r="J1216" s="364"/>
      <c r="K1216" s="364"/>
      <c r="L1216" s="364"/>
      <c r="M1216" s="364"/>
      <c r="N1216" s="387"/>
      <c r="O1216" s="315">
        <f t="shared" si="68"/>
        <v>0</v>
      </c>
      <c r="P1216" s="70">
        <f t="shared" si="69"/>
        <v>0</v>
      </c>
      <c r="Q1216" s="135" t="str">
        <f t="shared" si="67"/>
        <v/>
      </c>
    </row>
    <row r="1217" spans="1:17" x14ac:dyDescent="0.2">
      <c r="A1217" s="518" t="str">
        <f>IF(B1217="","",COUNT('Diário 3º PA'!$A$4:$A$4242)+ROW()-3)</f>
        <v/>
      </c>
      <c r="B1217" s="516"/>
      <c r="C1217" s="359"/>
      <c r="D1217" s="362"/>
      <c r="E1217" s="362"/>
      <c r="F1217" s="372"/>
      <c r="G1217" s="362"/>
      <c r="H1217" s="362"/>
      <c r="I1217" s="410"/>
      <c r="J1217" s="364"/>
      <c r="K1217" s="364"/>
      <c r="L1217" s="364"/>
      <c r="M1217" s="411"/>
      <c r="N1217" s="387"/>
      <c r="O1217" s="314">
        <f t="shared" si="68"/>
        <v>0</v>
      </c>
      <c r="P1217" s="70">
        <f t="shared" si="69"/>
        <v>0</v>
      </c>
      <c r="Q1217" s="92" t="str">
        <f t="shared" si="67"/>
        <v/>
      </c>
    </row>
    <row r="1218" spans="1:17" x14ac:dyDescent="0.2">
      <c r="A1218" s="518" t="str">
        <f>IF(B1218="","",COUNT('Diário 3º PA'!$A$4:$A$4242)+ROW()-3)</f>
        <v/>
      </c>
      <c r="B1218" s="516"/>
      <c r="C1218" s="359"/>
      <c r="D1218" s="362"/>
      <c r="E1218" s="362"/>
      <c r="F1218" s="372"/>
      <c r="G1218" s="362"/>
      <c r="H1218" s="362"/>
      <c r="I1218" s="410"/>
      <c r="J1218" s="364"/>
      <c r="K1218" s="364"/>
      <c r="L1218" s="364"/>
      <c r="M1218" s="364"/>
      <c r="N1218" s="387"/>
      <c r="O1218" s="314">
        <f t="shared" si="68"/>
        <v>0</v>
      </c>
      <c r="P1218" s="70">
        <f t="shared" si="69"/>
        <v>0</v>
      </c>
      <c r="Q1218" s="92" t="str">
        <f t="shared" si="67"/>
        <v/>
      </c>
    </row>
    <row r="1219" spans="1:17" ht="13.5" thickBot="1" x14ac:dyDescent="0.25">
      <c r="A1219" s="518" t="str">
        <f>IF(B1219="","",COUNT('Diário 3º PA'!$A$4:$A$4242)+ROW()-3)</f>
        <v/>
      </c>
      <c r="B1219" s="516"/>
      <c r="C1219" s="359"/>
      <c r="D1219" s="362"/>
      <c r="E1219" s="362"/>
      <c r="F1219" s="372"/>
      <c r="G1219" s="362"/>
      <c r="H1219" s="362"/>
      <c r="I1219" s="410"/>
      <c r="J1219" s="364"/>
      <c r="K1219" s="364"/>
      <c r="L1219" s="364"/>
      <c r="M1219" s="364"/>
      <c r="N1219" s="387"/>
      <c r="O1219" s="314">
        <f t="shared" si="68"/>
        <v>0</v>
      </c>
      <c r="P1219" s="70">
        <f t="shared" si="69"/>
        <v>0</v>
      </c>
      <c r="Q1219" s="92" t="str">
        <f t="shared" si="67"/>
        <v/>
      </c>
    </row>
    <row r="1220" spans="1:17" x14ac:dyDescent="0.2">
      <c r="A1220" s="518" t="str">
        <f>IF(B1220="","",COUNT('Diário 3º PA'!$A$4:$A$4242)+ROW()-3)</f>
        <v/>
      </c>
      <c r="B1220" s="516"/>
      <c r="C1220" s="359"/>
      <c r="D1220" s="362"/>
      <c r="E1220" s="362"/>
      <c r="F1220" s="372"/>
      <c r="G1220" s="362"/>
      <c r="H1220" s="362"/>
      <c r="I1220" s="410"/>
      <c r="J1220" s="364"/>
      <c r="K1220" s="364"/>
      <c r="L1220" s="364"/>
      <c r="M1220" s="364"/>
      <c r="N1220" s="387"/>
      <c r="O1220" s="315">
        <f t="shared" si="68"/>
        <v>0</v>
      </c>
      <c r="P1220" s="70">
        <f t="shared" si="69"/>
        <v>0</v>
      </c>
      <c r="Q1220" s="135" t="str">
        <f t="shared" si="67"/>
        <v/>
      </c>
    </row>
    <row r="1221" spans="1:17" x14ac:dyDescent="0.2">
      <c r="A1221" s="518" t="str">
        <f>IF(B1221="","",COUNT('Diário 3º PA'!$A$4:$A$4242)+ROW()-3)</f>
        <v/>
      </c>
      <c r="B1221" s="516"/>
      <c r="C1221" s="359"/>
      <c r="D1221" s="362"/>
      <c r="E1221" s="362"/>
      <c r="F1221" s="372"/>
      <c r="G1221" s="362"/>
      <c r="H1221" s="362"/>
      <c r="I1221" s="410"/>
      <c r="J1221" s="364"/>
      <c r="K1221" s="364"/>
      <c r="L1221" s="364"/>
      <c r="M1221" s="364"/>
      <c r="N1221" s="387"/>
      <c r="O1221" s="314">
        <f t="shared" si="68"/>
        <v>0</v>
      </c>
      <c r="P1221" s="70">
        <f t="shared" si="69"/>
        <v>0</v>
      </c>
      <c r="Q1221" s="92" t="str">
        <f t="shared" si="67"/>
        <v/>
      </c>
    </row>
    <row r="1222" spans="1:17" x14ac:dyDescent="0.2">
      <c r="A1222" s="518" t="str">
        <f>IF(B1222="","",COUNT('Diário 3º PA'!$A$4:$A$4242)+ROW()-3)</f>
        <v/>
      </c>
      <c r="B1222" s="516"/>
      <c r="C1222" s="359"/>
      <c r="D1222" s="362"/>
      <c r="E1222" s="362"/>
      <c r="F1222" s="372"/>
      <c r="G1222" s="362"/>
      <c r="H1222" s="362"/>
      <c r="I1222" s="410"/>
      <c r="J1222" s="364"/>
      <c r="K1222" s="364"/>
      <c r="L1222" s="364"/>
      <c r="M1222" s="364"/>
      <c r="N1222" s="387"/>
      <c r="O1222" s="314">
        <f t="shared" si="68"/>
        <v>0</v>
      </c>
      <c r="P1222" s="70">
        <f t="shared" si="69"/>
        <v>0</v>
      </c>
      <c r="Q1222" s="92" t="str">
        <f t="shared" si="67"/>
        <v/>
      </c>
    </row>
    <row r="1223" spans="1:17" ht="13.5" thickBot="1" x14ac:dyDescent="0.25">
      <c r="A1223" s="518" t="str">
        <f>IF(B1223="","",COUNT('Diário 3º PA'!$A$4:$A$4242)+ROW()-3)</f>
        <v/>
      </c>
      <c r="B1223" s="516"/>
      <c r="C1223" s="359"/>
      <c r="D1223" s="362"/>
      <c r="E1223" s="362"/>
      <c r="F1223" s="372"/>
      <c r="G1223" s="362"/>
      <c r="H1223" s="362"/>
      <c r="I1223" s="410"/>
      <c r="J1223" s="364"/>
      <c r="K1223" s="364"/>
      <c r="L1223" s="364"/>
      <c r="M1223" s="364"/>
      <c r="N1223" s="387"/>
      <c r="O1223" s="314">
        <f t="shared" si="68"/>
        <v>0</v>
      </c>
      <c r="P1223" s="70">
        <f t="shared" si="69"/>
        <v>0</v>
      </c>
      <c r="Q1223" s="92" t="str">
        <f t="shared" si="67"/>
        <v/>
      </c>
    </row>
    <row r="1224" spans="1:17" x14ac:dyDescent="0.2">
      <c r="A1224" s="518" t="str">
        <f>IF(B1224="","",COUNT('Diário 3º PA'!$A$4:$A$4242)+ROW()-3)</f>
        <v/>
      </c>
      <c r="B1224" s="516"/>
      <c r="C1224" s="359"/>
      <c r="D1224" s="362"/>
      <c r="E1224" s="362"/>
      <c r="F1224" s="372"/>
      <c r="G1224" s="362"/>
      <c r="H1224" s="362"/>
      <c r="I1224" s="410"/>
      <c r="J1224" s="364"/>
      <c r="K1224" s="364"/>
      <c r="L1224" s="364"/>
      <c r="M1224" s="364"/>
      <c r="N1224" s="387"/>
      <c r="O1224" s="315">
        <f t="shared" si="68"/>
        <v>0</v>
      </c>
      <c r="P1224" s="70">
        <f t="shared" si="69"/>
        <v>0</v>
      </c>
      <c r="Q1224" s="135" t="str">
        <f t="shared" si="67"/>
        <v/>
      </c>
    </row>
    <row r="1225" spans="1:17" x14ac:dyDescent="0.2">
      <c r="A1225" s="518" t="str">
        <f>IF(B1225="","",COUNT('Diário 3º PA'!$A$4:$A$4242)+ROW()-3)</f>
        <v/>
      </c>
      <c r="B1225" s="516"/>
      <c r="C1225" s="359"/>
      <c r="D1225" s="362"/>
      <c r="E1225" s="362"/>
      <c r="F1225" s="372"/>
      <c r="G1225" s="362"/>
      <c r="H1225" s="362"/>
      <c r="I1225" s="410"/>
      <c r="J1225" s="364"/>
      <c r="K1225" s="364"/>
      <c r="L1225" s="364"/>
      <c r="M1225" s="364"/>
      <c r="N1225" s="387"/>
      <c r="O1225" s="314">
        <f t="shared" si="68"/>
        <v>0</v>
      </c>
      <c r="P1225" s="70">
        <f t="shared" si="69"/>
        <v>0</v>
      </c>
      <c r="Q1225" s="92" t="str">
        <f t="shared" si="67"/>
        <v/>
      </c>
    </row>
    <row r="1226" spans="1:17" x14ac:dyDescent="0.2">
      <c r="A1226" s="518" t="str">
        <f>IF(B1226="","",COUNT('Diário 3º PA'!$A$4:$A$4242)+ROW()-3)</f>
        <v/>
      </c>
      <c r="B1226" s="516"/>
      <c r="C1226" s="359"/>
      <c r="D1226" s="362"/>
      <c r="E1226" s="362"/>
      <c r="F1226" s="372"/>
      <c r="G1226" s="362"/>
      <c r="H1226" s="362"/>
      <c r="I1226" s="410"/>
      <c r="J1226" s="364"/>
      <c r="K1226" s="364"/>
      <c r="L1226" s="364"/>
      <c r="M1226" s="364"/>
      <c r="N1226" s="387"/>
      <c r="O1226" s="314">
        <f t="shared" si="68"/>
        <v>0</v>
      </c>
      <c r="P1226" s="70">
        <f t="shared" si="69"/>
        <v>0</v>
      </c>
      <c r="Q1226" s="92" t="str">
        <f t="shared" si="67"/>
        <v/>
      </c>
    </row>
    <row r="1227" spans="1:17" ht="13.5" thickBot="1" x14ac:dyDescent="0.25">
      <c r="A1227" s="518" t="str">
        <f>IF(B1227="","",COUNT('Diário 3º PA'!$A$4:$A$4242)+ROW()-3)</f>
        <v/>
      </c>
      <c r="B1227" s="516"/>
      <c r="C1227" s="359"/>
      <c r="D1227" s="362"/>
      <c r="E1227" s="362"/>
      <c r="F1227" s="372"/>
      <c r="G1227" s="362"/>
      <c r="H1227" s="362"/>
      <c r="I1227" s="410"/>
      <c r="J1227" s="364"/>
      <c r="K1227" s="364"/>
      <c r="L1227" s="364"/>
      <c r="M1227" s="364"/>
      <c r="N1227" s="387"/>
      <c r="O1227" s="314">
        <f t="shared" si="68"/>
        <v>0</v>
      </c>
      <c r="P1227" s="70">
        <f t="shared" si="69"/>
        <v>0</v>
      </c>
      <c r="Q1227" s="92" t="str">
        <f t="shared" si="67"/>
        <v/>
      </c>
    </row>
    <row r="1228" spans="1:17" x14ac:dyDescent="0.2">
      <c r="A1228" s="518" t="str">
        <f>IF(B1228="","",COUNT('Diário 3º PA'!$A$4:$A$4242)+ROW()-3)</f>
        <v/>
      </c>
      <c r="B1228" s="516"/>
      <c r="C1228" s="359"/>
      <c r="D1228" s="362"/>
      <c r="E1228" s="362"/>
      <c r="F1228" s="372"/>
      <c r="G1228" s="362"/>
      <c r="H1228" s="362"/>
      <c r="I1228" s="410"/>
      <c r="J1228" s="364"/>
      <c r="K1228" s="364"/>
      <c r="L1228" s="364"/>
      <c r="M1228" s="411"/>
      <c r="N1228" s="387"/>
      <c r="O1228" s="315">
        <f t="shared" si="68"/>
        <v>0</v>
      </c>
      <c r="P1228" s="70">
        <f t="shared" si="69"/>
        <v>0</v>
      </c>
      <c r="Q1228" s="135" t="str">
        <f t="shared" si="67"/>
        <v/>
      </c>
    </row>
    <row r="1229" spans="1:17" x14ac:dyDescent="0.2">
      <c r="A1229" s="518" t="str">
        <f>IF(B1229="","",COUNT('Diário 3º PA'!$A$4:$A$4242)+ROW()-3)</f>
        <v/>
      </c>
      <c r="B1229" s="516"/>
      <c r="C1229" s="359"/>
      <c r="D1229" s="362"/>
      <c r="E1229" s="362"/>
      <c r="F1229" s="372"/>
      <c r="G1229" s="362"/>
      <c r="H1229" s="362"/>
      <c r="I1229" s="410"/>
      <c r="J1229" s="364"/>
      <c r="K1229" s="364"/>
      <c r="L1229" s="364"/>
      <c r="M1229" s="364"/>
      <c r="N1229" s="387"/>
      <c r="O1229" s="314">
        <f t="shared" si="68"/>
        <v>0</v>
      </c>
      <c r="P1229" s="70">
        <f t="shared" si="69"/>
        <v>0</v>
      </c>
      <c r="Q1229" s="92" t="str">
        <f t="shared" si="67"/>
        <v/>
      </c>
    </row>
    <row r="1230" spans="1:17" x14ac:dyDescent="0.2">
      <c r="A1230" s="518" t="str">
        <f>IF(B1230="","",COUNT('Diário 3º PA'!$A$4:$A$4242)+ROW()-3)</f>
        <v/>
      </c>
      <c r="B1230" s="516"/>
      <c r="C1230" s="359"/>
      <c r="D1230" s="362"/>
      <c r="E1230" s="362"/>
      <c r="F1230" s="372"/>
      <c r="G1230" s="362"/>
      <c r="H1230" s="362"/>
      <c r="I1230" s="410"/>
      <c r="J1230" s="364"/>
      <c r="K1230" s="364"/>
      <c r="L1230" s="364"/>
      <c r="M1230" s="411"/>
      <c r="N1230" s="387"/>
      <c r="O1230" s="314">
        <f t="shared" si="68"/>
        <v>0</v>
      </c>
      <c r="P1230" s="70">
        <f t="shared" si="69"/>
        <v>0</v>
      </c>
      <c r="Q1230" s="92" t="str">
        <f t="shared" si="67"/>
        <v/>
      </c>
    </row>
    <row r="1231" spans="1:17" ht="13.5" thickBot="1" x14ac:dyDescent="0.25">
      <c r="A1231" s="518" t="str">
        <f>IF(B1231="","",COUNT('Diário 3º PA'!$A$4:$A$4242)+ROW()-3)</f>
        <v/>
      </c>
      <c r="B1231" s="516"/>
      <c r="C1231" s="359"/>
      <c r="D1231" s="362"/>
      <c r="E1231" s="362"/>
      <c r="F1231" s="372"/>
      <c r="G1231" s="362"/>
      <c r="H1231" s="362"/>
      <c r="I1231" s="410"/>
      <c r="J1231" s="364"/>
      <c r="K1231" s="364"/>
      <c r="L1231" s="364"/>
      <c r="M1231" s="364"/>
      <c r="N1231" s="387"/>
      <c r="O1231" s="314">
        <f t="shared" si="68"/>
        <v>0</v>
      </c>
      <c r="P1231" s="70">
        <f t="shared" si="69"/>
        <v>0</v>
      </c>
      <c r="Q1231" s="92" t="str">
        <f t="shared" si="67"/>
        <v/>
      </c>
    </row>
    <row r="1232" spans="1:17" x14ac:dyDescent="0.2">
      <c r="A1232" s="518" t="str">
        <f>IF(B1232="","",COUNT('Diário 3º PA'!$A$4:$A$4242)+ROW()-3)</f>
        <v/>
      </c>
      <c r="B1232" s="516"/>
      <c r="C1232" s="359"/>
      <c r="D1232" s="362"/>
      <c r="E1232" s="362"/>
      <c r="F1232" s="372"/>
      <c r="G1232" s="362"/>
      <c r="H1232" s="362"/>
      <c r="I1232" s="410"/>
      <c r="J1232" s="364"/>
      <c r="K1232" s="364"/>
      <c r="L1232" s="364"/>
      <c r="M1232" s="364"/>
      <c r="N1232" s="387"/>
      <c r="O1232" s="315">
        <f t="shared" si="68"/>
        <v>0</v>
      </c>
      <c r="P1232" s="70">
        <f t="shared" si="69"/>
        <v>0</v>
      </c>
      <c r="Q1232" s="135" t="str">
        <f t="shared" si="67"/>
        <v/>
      </c>
    </row>
    <row r="1233" spans="1:17" x14ac:dyDescent="0.2">
      <c r="A1233" s="518" t="str">
        <f>IF(B1233="","",COUNT('Diário 3º PA'!$A$4:$A$4242)+ROW()-3)</f>
        <v/>
      </c>
      <c r="B1233" s="516"/>
      <c r="C1233" s="359"/>
      <c r="D1233" s="362"/>
      <c r="E1233" s="362"/>
      <c r="F1233" s="372"/>
      <c r="G1233" s="362"/>
      <c r="H1233" s="362"/>
      <c r="I1233" s="410"/>
      <c r="J1233" s="364"/>
      <c r="K1233" s="364"/>
      <c r="L1233" s="364"/>
      <c r="M1233" s="364"/>
      <c r="N1233" s="387"/>
      <c r="O1233" s="314">
        <f t="shared" si="68"/>
        <v>0</v>
      </c>
      <c r="P1233" s="70">
        <f t="shared" si="69"/>
        <v>0</v>
      </c>
      <c r="Q1233" s="92" t="str">
        <f t="shared" si="67"/>
        <v/>
      </c>
    </row>
    <row r="1234" spans="1:17" x14ac:dyDescent="0.2">
      <c r="A1234" s="518" t="str">
        <f>IF(B1234="","",COUNT('Diário 3º PA'!$A$4:$A$4242)+ROW()-3)</f>
        <v/>
      </c>
      <c r="B1234" s="516"/>
      <c r="C1234" s="359"/>
      <c r="D1234" s="362"/>
      <c r="E1234" s="362"/>
      <c r="F1234" s="372"/>
      <c r="G1234" s="362"/>
      <c r="H1234" s="362"/>
      <c r="I1234" s="410"/>
      <c r="J1234" s="364"/>
      <c r="K1234" s="364"/>
      <c r="L1234" s="364"/>
      <c r="M1234" s="364"/>
      <c r="N1234" s="387"/>
      <c r="O1234" s="314">
        <f t="shared" si="68"/>
        <v>0</v>
      </c>
      <c r="P1234" s="70">
        <f t="shared" si="69"/>
        <v>0</v>
      </c>
      <c r="Q1234" s="92" t="str">
        <f t="shared" si="67"/>
        <v/>
      </c>
    </row>
    <row r="1235" spans="1:17" ht="13.5" thickBot="1" x14ac:dyDescent="0.25">
      <c r="A1235" s="518" t="str">
        <f>IF(B1235="","",COUNT('Diário 3º PA'!$A$4:$A$4242)+ROW()-3)</f>
        <v/>
      </c>
      <c r="B1235" s="516"/>
      <c r="C1235" s="359"/>
      <c r="D1235" s="362"/>
      <c r="E1235" s="362"/>
      <c r="F1235" s="372"/>
      <c r="G1235" s="362"/>
      <c r="H1235" s="362"/>
      <c r="I1235" s="410"/>
      <c r="J1235" s="364"/>
      <c r="K1235" s="364"/>
      <c r="L1235" s="364"/>
      <c r="M1235" s="364"/>
      <c r="N1235" s="387"/>
      <c r="O1235" s="314">
        <f t="shared" si="68"/>
        <v>0</v>
      </c>
      <c r="P1235" s="70">
        <f t="shared" si="69"/>
        <v>0</v>
      </c>
      <c r="Q1235" s="92" t="str">
        <f t="shared" si="67"/>
        <v/>
      </c>
    </row>
    <row r="1236" spans="1:17" x14ac:dyDescent="0.2">
      <c r="A1236" s="518" t="str">
        <f>IF(B1236="","",COUNT('Diário 3º PA'!$A$4:$A$4242)+ROW()-3)</f>
        <v/>
      </c>
      <c r="B1236" s="516"/>
      <c r="C1236" s="359"/>
      <c r="D1236" s="362"/>
      <c r="E1236" s="362"/>
      <c r="F1236" s="372"/>
      <c r="G1236" s="362"/>
      <c r="H1236" s="362"/>
      <c r="I1236" s="410"/>
      <c r="J1236" s="364"/>
      <c r="K1236" s="364"/>
      <c r="L1236" s="364"/>
      <c r="M1236" s="364"/>
      <c r="N1236" s="387"/>
      <c r="O1236" s="315">
        <f t="shared" si="68"/>
        <v>0</v>
      </c>
      <c r="P1236" s="70">
        <f t="shared" si="69"/>
        <v>0</v>
      </c>
      <c r="Q1236" s="135" t="str">
        <f t="shared" si="67"/>
        <v/>
      </c>
    </row>
    <row r="1237" spans="1:17" x14ac:dyDescent="0.2">
      <c r="A1237" s="518" t="str">
        <f>IF(B1237="","",COUNT('Diário 3º PA'!$A$4:$A$4242)+ROW()-3)</f>
        <v/>
      </c>
      <c r="B1237" s="516"/>
      <c r="C1237" s="359"/>
      <c r="D1237" s="362"/>
      <c r="E1237" s="362"/>
      <c r="F1237" s="372"/>
      <c r="G1237" s="362"/>
      <c r="H1237" s="362"/>
      <c r="I1237" s="410"/>
      <c r="J1237" s="364"/>
      <c r="K1237" s="364"/>
      <c r="L1237" s="364"/>
      <c r="M1237" s="364"/>
      <c r="N1237" s="387"/>
      <c r="O1237" s="314">
        <f t="shared" si="68"/>
        <v>0</v>
      </c>
      <c r="P1237" s="70">
        <f t="shared" si="69"/>
        <v>0</v>
      </c>
      <c r="Q1237" s="92" t="str">
        <f t="shared" si="67"/>
        <v/>
      </c>
    </row>
    <row r="1238" spans="1:17" x14ac:dyDescent="0.2">
      <c r="A1238" s="518" t="str">
        <f>IF(B1238="","",COUNT('Diário 3º PA'!$A$4:$A$4242)+ROW()-3)</f>
        <v/>
      </c>
      <c r="B1238" s="516"/>
      <c r="C1238" s="359"/>
      <c r="D1238" s="362"/>
      <c r="E1238" s="362"/>
      <c r="F1238" s="372"/>
      <c r="G1238" s="362"/>
      <c r="H1238" s="362"/>
      <c r="I1238" s="410"/>
      <c r="J1238" s="364"/>
      <c r="K1238" s="364"/>
      <c r="L1238" s="364"/>
      <c r="M1238" s="364"/>
      <c r="N1238" s="387"/>
      <c r="O1238" s="314">
        <f t="shared" si="68"/>
        <v>0</v>
      </c>
      <c r="P1238" s="70">
        <f t="shared" si="69"/>
        <v>0</v>
      </c>
      <c r="Q1238" s="92" t="str">
        <f t="shared" si="67"/>
        <v/>
      </c>
    </row>
    <row r="1239" spans="1:17" ht="13.5" thickBot="1" x14ac:dyDescent="0.25">
      <c r="A1239" s="518" t="str">
        <f>IF(B1239="","",COUNT('Diário 3º PA'!$A$4:$A$4242)+ROW()-3)</f>
        <v/>
      </c>
      <c r="B1239" s="516"/>
      <c r="C1239" s="359"/>
      <c r="D1239" s="362"/>
      <c r="E1239" s="362"/>
      <c r="F1239" s="372"/>
      <c r="G1239" s="362"/>
      <c r="H1239" s="362"/>
      <c r="I1239" s="410"/>
      <c r="J1239" s="364"/>
      <c r="K1239" s="364"/>
      <c r="L1239" s="364"/>
      <c r="M1239" s="364"/>
      <c r="N1239" s="387"/>
      <c r="O1239" s="314">
        <f t="shared" si="68"/>
        <v>0</v>
      </c>
      <c r="P1239" s="70">
        <f t="shared" si="69"/>
        <v>0</v>
      </c>
      <c r="Q1239" s="92" t="str">
        <f t="shared" si="67"/>
        <v/>
      </c>
    </row>
    <row r="1240" spans="1:17" x14ac:dyDescent="0.2">
      <c r="A1240" s="518" t="str">
        <f>IF(B1240="","",COUNT('Diário 3º PA'!$A$4:$A$4242)+ROW()-3)</f>
        <v/>
      </c>
      <c r="B1240" s="516"/>
      <c r="C1240" s="359"/>
      <c r="D1240" s="362"/>
      <c r="E1240" s="362"/>
      <c r="F1240" s="372"/>
      <c r="G1240" s="362"/>
      <c r="H1240" s="362"/>
      <c r="I1240" s="410"/>
      <c r="J1240" s="364"/>
      <c r="K1240" s="364"/>
      <c r="L1240" s="364"/>
      <c r="M1240" s="364"/>
      <c r="N1240" s="387"/>
      <c r="O1240" s="315">
        <f t="shared" si="68"/>
        <v>0</v>
      </c>
      <c r="P1240" s="70">
        <f t="shared" si="69"/>
        <v>0</v>
      </c>
      <c r="Q1240" s="135" t="str">
        <f t="shared" si="67"/>
        <v/>
      </c>
    </row>
    <row r="1241" spans="1:17" x14ac:dyDescent="0.2">
      <c r="A1241" s="518" t="str">
        <f>IF(B1241="","",COUNT('Diário 3º PA'!$A$4:$A$4242)+ROW()-3)</f>
        <v/>
      </c>
      <c r="B1241" s="516"/>
      <c r="C1241" s="359"/>
      <c r="D1241" s="362"/>
      <c r="E1241" s="362"/>
      <c r="F1241" s="372"/>
      <c r="G1241" s="362"/>
      <c r="H1241" s="362"/>
      <c r="I1241" s="410"/>
      <c r="J1241" s="364"/>
      <c r="K1241" s="364"/>
      <c r="L1241" s="364"/>
      <c r="M1241" s="364"/>
      <c r="N1241" s="387"/>
      <c r="O1241" s="314">
        <f t="shared" si="68"/>
        <v>0</v>
      </c>
      <c r="P1241" s="70">
        <f t="shared" si="69"/>
        <v>0</v>
      </c>
      <c r="Q1241" s="92" t="str">
        <f t="shared" si="67"/>
        <v/>
      </c>
    </row>
    <row r="1242" spans="1:17" x14ac:dyDescent="0.2">
      <c r="A1242" s="518" t="str">
        <f>IF(B1242="","",COUNT('Diário 3º PA'!$A$4:$A$4242)+ROW()-3)</f>
        <v/>
      </c>
      <c r="B1242" s="516"/>
      <c r="C1242" s="359"/>
      <c r="D1242" s="362"/>
      <c r="E1242" s="362"/>
      <c r="F1242" s="372"/>
      <c r="G1242" s="362"/>
      <c r="H1242" s="362"/>
      <c r="I1242" s="410"/>
      <c r="J1242" s="364"/>
      <c r="K1242" s="364"/>
      <c r="L1242" s="364"/>
      <c r="M1242" s="411"/>
      <c r="N1242" s="387"/>
      <c r="O1242" s="314">
        <f t="shared" si="68"/>
        <v>0</v>
      </c>
      <c r="P1242" s="70">
        <f t="shared" si="69"/>
        <v>0</v>
      </c>
      <c r="Q1242" s="92" t="str">
        <f t="shared" si="67"/>
        <v/>
      </c>
    </row>
    <row r="1243" spans="1:17" ht="13.5" thickBot="1" x14ac:dyDescent="0.25">
      <c r="A1243" s="518" t="str">
        <f>IF(B1243="","",COUNT('Diário 3º PA'!$A$4:$A$4242)+ROW()-3)</f>
        <v/>
      </c>
      <c r="B1243" s="516"/>
      <c r="C1243" s="359"/>
      <c r="D1243" s="362"/>
      <c r="E1243" s="362"/>
      <c r="F1243" s="372"/>
      <c r="G1243" s="362"/>
      <c r="H1243" s="362"/>
      <c r="I1243" s="410"/>
      <c r="J1243" s="364"/>
      <c r="K1243" s="364"/>
      <c r="L1243" s="364"/>
      <c r="M1243" s="364"/>
      <c r="N1243" s="387"/>
      <c r="O1243" s="314">
        <f t="shared" si="68"/>
        <v>0</v>
      </c>
      <c r="P1243" s="70">
        <f t="shared" si="69"/>
        <v>0</v>
      </c>
      <c r="Q1243" s="92" t="str">
        <f t="shared" si="67"/>
        <v/>
      </c>
    </row>
    <row r="1244" spans="1:17" x14ac:dyDescent="0.2">
      <c r="A1244" s="518" t="str">
        <f>IF(B1244="","",COUNT('Diário 3º PA'!$A$4:$A$4242)+ROW()-3)</f>
        <v/>
      </c>
      <c r="B1244" s="516"/>
      <c r="C1244" s="359"/>
      <c r="D1244" s="362"/>
      <c r="E1244" s="362"/>
      <c r="F1244" s="372"/>
      <c r="G1244" s="362"/>
      <c r="H1244" s="362"/>
      <c r="I1244" s="410"/>
      <c r="J1244" s="364"/>
      <c r="K1244" s="364"/>
      <c r="L1244" s="364"/>
      <c r="M1244" s="364"/>
      <c r="N1244" s="387"/>
      <c r="O1244" s="315">
        <f t="shared" si="68"/>
        <v>0</v>
      </c>
      <c r="P1244" s="70">
        <f t="shared" si="69"/>
        <v>0</v>
      </c>
      <c r="Q1244" s="135" t="str">
        <f t="shared" si="67"/>
        <v/>
      </c>
    </row>
    <row r="1245" spans="1:17" x14ac:dyDescent="0.2">
      <c r="A1245" s="518" t="str">
        <f>IF(B1245="","",COUNT('Diário 3º PA'!$A$4:$A$4242)+ROW()-3)</f>
        <v/>
      </c>
      <c r="B1245" s="516"/>
      <c r="C1245" s="359"/>
      <c r="D1245" s="362"/>
      <c r="E1245" s="362"/>
      <c r="F1245" s="372"/>
      <c r="G1245" s="362"/>
      <c r="H1245" s="362"/>
      <c r="I1245" s="410"/>
      <c r="J1245" s="364"/>
      <c r="K1245" s="364"/>
      <c r="L1245" s="364"/>
      <c r="M1245" s="364"/>
      <c r="N1245" s="387"/>
      <c r="O1245" s="314">
        <f t="shared" si="68"/>
        <v>0</v>
      </c>
      <c r="P1245" s="70">
        <f t="shared" si="69"/>
        <v>0</v>
      </c>
      <c r="Q1245" s="92" t="str">
        <f t="shared" si="67"/>
        <v/>
      </c>
    </row>
    <row r="1246" spans="1:17" x14ac:dyDescent="0.2">
      <c r="A1246" s="518" t="str">
        <f>IF(B1246="","",COUNT('Diário 3º PA'!$A$4:$A$4242)+ROW()-3)</f>
        <v/>
      </c>
      <c r="B1246" s="516"/>
      <c r="C1246" s="359"/>
      <c r="D1246" s="362"/>
      <c r="E1246" s="362"/>
      <c r="F1246" s="372"/>
      <c r="G1246" s="362"/>
      <c r="H1246" s="362"/>
      <c r="I1246" s="410"/>
      <c r="J1246" s="364"/>
      <c r="K1246" s="364"/>
      <c r="L1246" s="364"/>
      <c r="M1246" s="364"/>
      <c r="N1246" s="387"/>
      <c r="O1246" s="314">
        <f t="shared" si="68"/>
        <v>0</v>
      </c>
      <c r="P1246" s="70">
        <f t="shared" si="69"/>
        <v>0</v>
      </c>
      <c r="Q1246" s="92" t="str">
        <f t="shared" si="67"/>
        <v/>
      </c>
    </row>
    <row r="1247" spans="1:17" ht="13.5" thickBot="1" x14ac:dyDescent="0.25">
      <c r="A1247" s="518" t="str">
        <f>IF(B1247="","",COUNT('Diário 3º PA'!$A$4:$A$4242)+ROW()-3)</f>
        <v/>
      </c>
      <c r="B1247" s="516"/>
      <c r="C1247" s="359"/>
      <c r="D1247" s="362"/>
      <c r="E1247" s="362"/>
      <c r="F1247" s="372"/>
      <c r="G1247" s="362"/>
      <c r="H1247" s="362"/>
      <c r="I1247" s="410"/>
      <c r="J1247" s="364"/>
      <c r="K1247" s="364"/>
      <c r="L1247" s="364"/>
      <c r="M1247" s="364"/>
      <c r="N1247" s="387"/>
      <c r="O1247" s="314">
        <f t="shared" si="68"/>
        <v>0</v>
      </c>
      <c r="P1247" s="70">
        <f t="shared" si="69"/>
        <v>0</v>
      </c>
      <c r="Q1247" s="92" t="str">
        <f t="shared" si="67"/>
        <v/>
      </c>
    </row>
    <row r="1248" spans="1:17" x14ac:dyDescent="0.2">
      <c r="A1248" s="518" t="str">
        <f>IF(B1248="","",COUNT('Diário 3º PA'!$A$4:$A$4242)+ROW()-3)</f>
        <v/>
      </c>
      <c r="B1248" s="516"/>
      <c r="C1248" s="359"/>
      <c r="D1248" s="362"/>
      <c r="E1248" s="362"/>
      <c r="F1248" s="372"/>
      <c r="G1248" s="362"/>
      <c r="H1248" s="362"/>
      <c r="I1248" s="410"/>
      <c r="J1248" s="364"/>
      <c r="K1248" s="364"/>
      <c r="L1248" s="364"/>
      <c r="M1248" s="364"/>
      <c r="N1248" s="387"/>
      <c r="O1248" s="315">
        <f t="shared" si="68"/>
        <v>0</v>
      </c>
      <c r="P1248" s="70">
        <f t="shared" si="69"/>
        <v>0</v>
      </c>
      <c r="Q1248" s="135" t="str">
        <f t="shared" si="67"/>
        <v/>
      </c>
    </row>
    <row r="1249" spans="1:17" x14ac:dyDescent="0.2">
      <c r="A1249" s="518" t="str">
        <f>IF(B1249="","",COUNT('Diário 3º PA'!$A$4:$A$4242)+ROW()-3)</f>
        <v/>
      </c>
      <c r="B1249" s="516"/>
      <c r="C1249" s="359"/>
      <c r="D1249" s="362"/>
      <c r="E1249" s="362"/>
      <c r="F1249" s="372"/>
      <c r="G1249" s="362"/>
      <c r="H1249" s="362"/>
      <c r="I1249" s="410"/>
      <c r="J1249" s="364"/>
      <c r="K1249" s="364"/>
      <c r="L1249" s="364"/>
      <c r="M1249" s="364"/>
      <c r="N1249" s="387"/>
      <c r="O1249" s="314">
        <f t="shared" si="68"/>
        <v>0</v>
      </c>
      <c r="P1249" s="70">
        <f t="shared" si="69"/>
        <v>0</v>
      </c>
      <c r="Q1249" s="92" t="str">
        <f t="shared" si="67"/>
        <v/>
      </c>
    </row>
    <row r="1250" spans="1:17" x14ac:dyDescent="0.2">
      <c r="A1250" s="518" t="str">
        <f>IF(B1250="","",COUNT('Diário 3º PA'!$A$4:$A$4242)+ROW()-3)</f>
        <v/>
      </c>
      <c r="B1250" s="516"/>
      <c r="C1250" s="359"/>
      <c r="D1250" s="362"/>
      <c r="E1250" s="362"/>
      <c r="F1250" s="372"/>
      <c r="G1250" s="362"/>
      <c r="H1250" s="362"/>
      <c r="I1250" s="410"/>
      <c r="J1250" s="364"/>
      <c r="K1250" s="364"/>
      <c r="L1250" s="364"/>
      <c r="M1250" s="364"/>
      <c r="N1250" s="387"/>
      <c r="O1250" s="314">
        <f t="shared" si="68"/>
        <v>0</v>
      </c>
      <c r="P1250" s="70">
        <f t="shared" si="69"/>
        <v>0</v>
      </c>
      <c r="Q1250" s="92" t="str">
        <f t="shared" si="67"/>
        <v/>
      </c>
    </row>
    <row r="1251" spans="1:17" ht="13.5" thickBot="1" x14ac:dyDescent="0.25">
      <c r="A1251" s="518" t="str">
        <f>IF(B1251="","",COUNT('Diário 3º PA'!$A$4:$A$4242)+ROW()-3)</f>
        <v/>
      </c>
      <c r="B1251" s="516"/>
      <c r="C1251" s="359"/>
      <c r="D1251" s="362"/>
      <c r="E1251" s="362"/>
      <c r="F1251" s="372"/>
      <c r="G1251" s="362"/>
      <c r="H1251" s="362"/>
      <c r="I1251" s="410"/>
      <c r="J1251" s="364"/>
      <c r="K1251" s="364"/>
      <c r="L1251" s="364"/>
      <c r="M1251" s="364"/>
      <c r="N1251" s="387"/>
      <c r="O1251" s="314">
        <f t="shared" si="68"/>
        <v>0</v>
      </c>
      <c r="P1251" s="70">
        <f t="shared" si="69"/>
        <v>0</v>
      </c>
      <c r="Q1251" s="92" t="str">
        <f t="shared" si="67"/>
        <v/>
      </c>
    </row>
    <row r="1252" spans="1:17" x14ac:dyDescent="0.2">
      <c r="A1252" s="518" t="str">
        <f>IF(B1252="","",COUNT('Diário 3º PA'!$A$4:$A$4242)+ROW()-3)</f>
        <v/>
      </c>
      <c r="B1252" s="516"/>
      <c r="C1252" s="359"/>
      <c r="D1252" s="362"/>
      <c r="E1252" s="362"/>
      <c r="F1252" s="372"/>
      <c r="G1252" s="362"/>
      <c r="H1252" s="362"/>
      <c r="I1252" s="410"/>
      <c r="J1252" s="364"/>
      <c r="K1252" s="364"/>
      <c r="L1252" s="364"/>
      <c r="M1252" s="364"/>
      <c r="N1252" s="387"/>
      <c r="O1252" s="315">
        <f t="shared" si="68"/>
        <v>0</v>
      </c>
      <c r="P1252" s="70">
        <f t="shared" si="69"/>
        <v>0</v>
      </c>
      <c r="Q1252" s="135" t="str">
        <f t="shared" ref="Q1252:Q1315" si="70">SUBSTITUTE(D1252," ","_")</f>
        <v/>
      </c>
    </row>
    <row r="1253" spans="1:17" x14ac:dyDescent="0.2">
      <c r="A1253" s="518" t="str">
        <f>IF(B1253="","",COUNT('Diário 3º PA'!$A$4:$A$4242)+ROW()-3)</f>
        <v/>
      </c>
      <c r="B1253" s="516"/>
      <c r="C1253" s="359"/>
      <c r="D1253" s="362"/>
      <c r="E1253" s="362"/>
      <c r="F1253" s="372"/>
      <c r="G1253" s="362"/>
      <c r="H1253" s="362"/>
      <c r="I1253" s="410"/>
      <c r="J1253" s="364"/>
      <c r="K1253" s="364"/>
      <c r="L1253" s="364"/>
      <c r="M1253" s="364"/>
      <c r="N1253" s="387"/>
      <c r="O1253" s="314">
        <f t="shared" ref="O1253:O1316" si="71">IF(B1253=0,0,IF(YEAR(B1253)=$P$1,MONTH(B1253)-$O$1+1,(YEAR(B1253)-$P$1)*12-$O$1+1+MONTH(B1253)))</f>
        <v>0</v>
      </c>
      <c r="P1253" s="70">
        <f t="shared" ref="P1253:P1316" si="72">IF(C1253=0,0,IF(YEAR(C1253)=$P$1,MONTH(C1253)-$O$1+1,(YEAR(C1253)-$P$1)*12-$O$1+1+MONTH(C1253)))</f>
        <v>0</v>
      </c>
      <c r="Q1253" s="92" t="str">
        <f t="shared" si="70"/>
        <v/>
      </c>
    </row>
    <row r="1254" spans="1:17" x14ac:dyDescent="0.2">
      <c r="A1254" s="518" t="str">
        <f>IF(B1254="","",COUNT('Diário 3º PA'!$A$4:$A$4242)+ROW()-3)</f>
        <v/>
      </c>
      <c r="B1254" s="516"/>
      <c r="C1254" s="359"/>
      <c r="D1254" s="362"/>
      <c r="E1254" s="362"/>
      <c r="F1254" s="372"/>
      <c r="G1254" s="362"/>
      <c r="H1254" s="362"/>
      <c r="I1254" s="410"/>
      <c r="J1254" s="364"/>
      <c r="K1254" s="364"/>
      <c r="L1254" s="364"/>
      <c r="M1254" s="364"/>
      <c r="N1254" s="387"/>
      <c r="O1254" s="314">
        <f t="shared" si="71"/>
        <v>0</v>
      </c>
      <c r="P1254" s="70">
        <f t="shared" si="72"/>
        <v>0</v>
      </c>
      <c r="Q1254" s="92" t="str">
        <f t="shared" si="70"/>
        <v/>
      </c>
    </row>
    <row r="1255" spans="1:17" ht="13.5" thickBot="1" x14ac:dyDescent="0.25">
      <c r="A1255" s="518" t="str">
        <f>IF(B1255="","",COUNT('Diário 3º PA'!$A$4:$A$4242)+ROW()-3)</f>
        <v/>
      </c>
      <c r="B1255" s="516"/>
      <c r="C1255" s="359"/>
      <c r="D1255" s="362"/>
      <c r="E1255" s="362"/>
      <c r="F1255" s="372"/>
      <c r="G1255" s="362"/>
      <c r="H1255" s="362"/>
      <c r="I1255" s="410"/>
      <c r="J1255" s="364"/>
      <c r="K1255" s="364"/>
      <c r="L1255" s="364"/>
      <c r="M1255" s="411"/>
      <c r="N1255" s="387"/>
      <c r="O1255" s="314">
        <f t="shared" si="71"/>
        <v>0</v>
      </c>
      <c r="P1255" s="70">
        <f t="shared" si="72"/>
        <v>0</v>
      </c>
      <c r="Q1255" s="92" t="str">
        <f t="shared" si="70"/>
        <v/>
      </c>
    </row>
    <row r="1256" spans="1:17" x14ac:dyDescent="0.2">
      <c r="A1256" s="518" t="str">
        <f>IF(B1256="","",COUNT('Diário 3º PA'!$A$4:$A$4242)+ROW()-3)</f>
        <v/>
      </c>
      <c r="B1256" s="516"/>
      <c r="C1256" s="359"/>
      <c r="D1256" s="362"/>
      <c r="E1256" s="362"/>
      <c r="F1256" s="372"/>
      <c r="G1256" s="362"/>
      <c r="H1256" s="362"/>
      <c r="I1256" s="410"/>
      <c r="J1256" s="364"/>
      <c r="K1256" s="364"/>
      <c r="L1256" s="364"/>
      <c r="M1256" s="364"/>
      <c r="N1256" s="387"/>
      <c r="O1256" s="315">
        <f t="shared" si="71"/>
        <v>0</v>
      </c>
      <c r="P1256" s="70">
        <f t="shared" si="72"/>
        <v>0</v>
      </c>
      <c r="Q1256" s="135" t="str">
        <f t="shared" si="70"/>
        <v/>
      </c>
    </row>
    <row r="1257" spans="1:17" x14ac:dyDescent="0.2">
      <c r="A1257" s="518" t="str">
        <f>IF(B1257="","",COUNT('Diário 3º PA'!$A$4:$A$4242)+ROW()-3)</f>
        <v/>
      </c>
      <c r="B1257" s="516"/>
      <c r="C1257" s="359"/>
      <c r="D1257" s="362"/>
      <c r="E1257" s="362"/>
      <c r="F1257" s="372"/>
      <c r="G1257" s="362"/>
      <c r="H1257" s="362"/>
      <c r="I1257" s="410"/>
      <c r="J1257" s="364"/>
      <c r="K1257" s="364"/>
      <c r="L1257" s="364"/>
      <c r="M1257" s="364"/>
      <c r="N1257" s="387"/>
      <c r="O1257" s="314">
        <f t="shared" si="71"/>
        <v>0</v>
      </c>
      <c r="P1257" s="70">
        <f t="shared" si="72"/>
        <v>0</v>
      </c>
      <c r="Q1257" s="92" t="str">
        <f t="shared" si="70"/>
        <v/>
      </c>
    </row>
    <row r="1258" spans="1:17" x14ac:dyDescent="0.2">
      <c r="A1258" s="518" t="str">
        <f>IF(B1258="","",COUNT('Diário 3º PA'!$A$4:$A$4242)+ROW()-3)</f>
        <v/>
      </c>
      <c r="B1258" s="516"/>
      <c r="C1258" s="359"/>
      <c r="D1258" s="362"/>
      <c r="E1258" s="362"/>
      <c r="F1258" s="372"/>
      <c r="G1258" s="362"/>
      <c r="H1258" s="362"/>
      <c r="I1258" s="410"/>
      <c r="J1258" s="364"/>
      <c r="K1258" s="364"/>
      <c r="L1258" s="364"/>
      <c r="M1258" s="364"/>
      <c r="N1258" s="387"/>
      <c r="O1258" s="314">
        <f t="shared" si="71"/>
        <v>0</v>
      </c>
      <c r="P1258" s="70">
        <f t="shared" si="72"/>
        <v>0</v>
      </c>
      <c r="Q1258" s="92" t="str">
        <f t="shared" si="70"/>
        <v/>
      </c>
    </row>
    <row r="1259" spans="1:17" ht="13.5" thickBot="1" x14ac:dyDescent="0.25">
      <c r="A1259" s="518" t="str">
        <f>IF(B1259="","",COUNT('Diário 3º PA'!$A$4:$A$4242)+ROW()-3)</f>
        <v/>
      </c>
      <c r="B1259" s="516"/>
      <c r="C1259" s="359"/>
      <c r="D1259" s="362"/>
      <c r="E1259" s="362"/>
      <c r="F1259" s="372"/>
      <c r="G1259" s="362"/>
      <c r="H1259" s="362"/>
      <c r="I1259" s="410"/>
      <c r="J1259" s="364"/>
      <c r="K1259" s="364"/>
      <c r="L1259" s="364"/>
      <c r="M1259" s="364"/>
      <c r="N1259" s="387"/>
      <c r="O1259" s="314">
        <f t="shared" si="71"/>
        <v>0</v>
      </c>
      <c r="P1259" s="70">
        <f t="shared" si="72"/>
        <v>0</v>
      </c>
      <c r="Q1259" s="92" t="str">
        <f t="shared" si="70"/>
        <v/>
      </c>
    </row>
    <row r="1260" spans="1:17" x14ac:dyDescent="0.2">
      <c r="A1260" s="518" t="str">
        <f>IF(B1260="","",COUNT('Diário 3º PA'!$A$4:$A$4242)+ROW()-3)</f>
        <v/>
      </c>
      <c r="B1260" s="516"/>
      <c r="C1260" s="359"/>
      <c r="D1260" s="362"/>
      <c r="E1260" s="362"/>
      <c r="F1260" s="372"/>
      <c r="G1260" s="362"/>
      <c r="H1260" s="362"/>
      <c r="I1260" s="410"/>
      <c r="J1260" s="364"/>
      <c r="K1260" s="364"/>
      <c r="L1260" s="364"/>
      <c r="M1260" s="364"/>
      <c r="N1260" s="387"/>
      <c r="O1260" s="315">
        <f t="shared" si="71"/>
        <v>0</v>
      </c>
      <c r="P1260" s="70">
        <f t="shared" si="72"/>
        <v>0</v>
      </c>
      <c r="Q1260" s="135" t="str">
        <f t="shared" si="70"/>
        <v/>
      </c>
    </row>
    <row r="1261" spans="1:17" x14ac:dyDescent="0.2">
      <c r="A1261" s="518" t="str">
        <f>IF(B1261="","",COUNT('Diário 3º PA'!$A$4:$A$4242)+ROW()-3)</f>
        <v/>
      </c>
      <c r="B1261" s="516"/>
      <c r="C1261" s="359"/>
      <c r="D1261" s="362"/>
      <c r="E1261" s="362"/>
      <c r="F1261" s="372"/>
      <c r="G1261" s="362"/>
      <c r="H1261" s="362"/>
      <c r="I1261" s="410"/>
      <c r="J1261" s="364"/>
      <c r="K1261" s="364"/>
      <c r="L1261" s="364"/>
      <c r="M1261" s="364"/>
      <c r="N1261" s="387"/>
      <c r="O1261" s="314">
        <f t="shared" si="71"/>
        <v>0</v>
      </c>
      <c r="P1261" s="70">
        <f t="shared" si="72"/>
        <v>0</v>
      </c>
      <c r="Q1261" s="92" t="str">
        <f t="shared" si="70"/>
        <v/>
      </c>
    </row>
    <row r="1262" spans="1:17" x14ac:dyDescent="0.2">
      <c r="A1262" s="518" t="str">
        <f>IF(B1262="","",COUNT('Diário 3º PA'!$A$4:$A$4242)+ROW()-3)</f>
        <v/>
      </c>
      <c r="B1262" s="516"/>
      <c r="C1262" s="359"/>
      <c r="D1262" s="362"/>
      <c r="E1262" s="362"/>
      <c r="F1262" s="372"/>
      <c r="G1262" s="362"/>
      <c r="H1262" s="362"/>
      <c r="I1262" s="410"/>
      <c r="J1262" s="364"/>
      <c r="K1262" s="364"/>
      <c r="L1262" s="364"/>
      <c r="M1262" s="364"/>
      <c r="N1262" s="387"/>
      <c r="O1262" s="314">
        <f t="shared" si="71"/>
        <v>0</v>
      </c>
      <c r="P1262" s="70">
        <f t="shared" si="72"/>
        <v>0</v>
      </c>
      <c r="Q1262" s="92" t="str">
        <f t="shared" si="70"/>
        <v/>
      </c>
    </row>
    <row r="1263" spans="1:17" ht="13.5" thickBot="1" x14ac:dyDescent="0.25">
      <c r="A1263" s="518" t="str">
        <f>IF(B1263="","",COUNT('Diário 3º PA'!$A$4:$A$4242)+ROW()-3)</f>
        <v/>
      </c>
      <c r="B1263" s="516"/>
      <c r="C1263" s="359"/>
      <c r="D1263" s="362"/>
      <c r="E1263" s="362"/>
      <c r="F1263" s="372"/>
      <c r="G1263" s="362"/>
      <c r="H1263" s="362"/>
      <c r="I1263" s="410"/>
      <c r="J1263" s="364"/>
      <c r="K1263" s="364"/>
      <c r="L1263" s="364"/>
      <c r="M1263" s="364"/>
      <c r="N1263" s="387"/>
      <c r="O1263" s="314">
        <f t="shared" si="71"/>
        <v>0</v>
      </c>
      <c r="P1263" s="70">
        <f t="shared" si="72"/>
        <v>0</v>
      </c>
      <c r="Q1263" s="92" t="str">
        <f t="shared" si="70"/>
        <v/>
      </c>
    </row>
    <row r="1264" spans="1:17" x14ac:dyDescent="0.2">
      <c r="A1264" s="518" t="str">
        <f>IF(B1264="","",COUNT('Diário 3º PA'!$A$4:$A$4242)+ROW()-3)</f>
        <v/>
      </c>
      <c r="B1264" s="516"/>
      <c r="C1264" s="359"/>
      <c r="D1264" s="362"/>
      <c r="E1264" s="362"/>
      <c r="F1264" s="372"/>
      <c r="G1264" s="362"/>
      <c r="H1264" s="362"/>
      <c r="I1264" s="410"/>
      <c r="J1264" s="364"/>
      <c r="K1264" s="364"/>
      <c r="L1264" s="364"/>
      <c r="M1264" s="364"/>
      <c r="N1264" s="387"/>
      <c r="O1264" s="315">
        <f t="shared" si="71"/>
        <v>0</v>
      </c>
      <c r="P1264" s="70">
        <f t="shared" si="72"/>
        <v>0</v>
      </c>
      <c r="Q1264" s="135" t="str">
        <f t="shared" si="70"/>
        <v/>
      </c>
    </row>
    <row r="1265" spans="1:17" x14ac:dyDescent="0.2">
      <c r="A1265" s="518" t="str">
        <f>IF(B1265="","",COUNT('Diário 3º PA'!$A$4:$A$4242)+ROW()-3)</f>
        <v/>
      </c>
      <c r="B1265" s="516"/>
      <c r="C1265" s="359"/>
      <c r="D1265" s="362"/>
      <c r="E1265" s="362"/>
      <c r="F1265" s="372"/>
      <c r="G1265" s="362"/>
      <c r="H1265" s="362"/>
      <c r="I1265" s="410"/>
      <c r="J1265" s="364"/>
      <c r="K1265" s="364"/>
      <c r="L1265" s="364"/>
      <c r="M1265" s="364"/>
      <c r="N1265" s="387"/>
      <c r="O1265" s="314">
        <f t="shared" si="71"/>
        <v>0</v>
      </c>
      <c r="P1265" s="70">
        <f t="shared" si="72"/>
        <v>0</v>
      </c>
      <c r="Q1265" s="92" t="str">
        <f t="shared" si="70"/>
        <v/>
      </c>
    </row>
    <row r="1266" spans="1:17" x14ac:dyDescent="0.2">
      <c r="A1266" s="518" t="str">
        <f>IF(B1266="","",COUNT('Diário 3º PA'!$A$4:$A$4242)+ROW()-3)</f>
        <v/>
      </c>
      <c r="B1266" s="516"/>
      <c r="C1266" s="359"/>
      <c r="D1266" s="362"/>
      <c r="E1266" s="362"/>
      <c r="F1266" s="372"/>
      <c r="G1266" s="362"/>
      <c r="H1266" s="362"/>
      <c r="I1266" s="410"/>
      <c r="J1266" s="364"/>
      <c r="K1266" s="364"/>
      <c r="L1266" s="364"/>
      <c r="M1266" s="364"/>
      <c r="N1266" s="387"/>
      <c r="O1266" s="314">
        <f t="shared" si="71"/>
        <v>0</v>
      </c>
      <c r="P1266" s="70">
        <f t="shared" si="72"/>
        <v>0</v>
      </c>
      <c r="Q1266" s="92" t="str">
        <f t="shared" si="70"/>
        <v/>
      </c>
    </row>
    <row r="1267" spans="1:17" ht="13.5" thickBot="1" x14ac:dyDescent="0.25">
      <c r="A1267" s="518" t="str">
        <f>IF(B1267="","",COUNT('Diário 3º PA'!$A$4:$A$4242)+ROW()-3)</f>
        <v/>
      </c>
      <c r="B1267" s="516"/>
      <c r="C1267" s="359"/>
      <c r="D1267" s="362"/>
      <c r="E1267" s="362"/>
      <c r="F1267" s="372"/>
      <c r="G1267" s="362"/>
      <c r="H1267" s="362"/>
      <c r="I1267" s="410"/>
      <c r="J1267" s="364"/>
      <c r="K1267" s="364"/>
      <c r="L1267" s="364"/>
      <c r="M1267" s="364"/>
      <c r="N1267" s="387"/>
      <c r="O1267" s="314">
        <f t="shared" si="71"/>
        <v>0</v>
      </c>
      <c r="P1267" s="70">
        <f t="shared" si="72"/>
        <v>0</v>
      </c>
      <c r="Q1267" s="92" t="str">
        <f t="shared" si="70"/>
        <v/>
      </c>
    </row>
    <row r="1268" spans="1:17" x14ac:dyDescent="0.2">
      <c r="A1268" s="518" t="str">
        <f>IF(B1268="","",COUNT('Diário 3º PA'!$A$4:$A$4242)+ROW()-3)</f>
        <v/>
      </c>
      <c r="B1268" s="516"/>
      <c r="C1268" s="359"/>
      <c r="D1268" s="362"/>
      <c r="E1268" s="362"/>
      <c r="F1268" s="372"/>
      <c r="G1268" s="362"/>
      <c r="H1268" s="362"/>
      <c r="I1268" s="410"/>
      <c r="J1268" s="364"/>
      <c r="K1268" s="364"/>
      <c r="L1268" s="364"/>
      <c r="M1268" s="364"/>
      <c r="N1268" s="387"/>
      <c r="O1268" s="315">
        <f t="shared" si="71"/>
        <v>0</v>
      </c>
      <c r="P1268" s="70">
        <f t="shared" si="72"/>
        <v>0</v>
      </c>
      <c r="Q1268" s="135" t="str">
        <f t="shared" si="70"/>
        <v/>
      </c>
    </row>
    <row r="1269" spans="1:17" x14ac:dyDescent="0.2">
      <c r="A1269" s="518" t="str">
        <f>IF(B1269="","",COUNT('Diário 3º PA'!$A$4:$A$4242)+ROW()-3)</f>
        <v/>
      </c>
      <c r="B1269" s="516"/>
      <c r="C1269" s="359"/>
      <c r="D1269" s="362"/>
      <c r="E1269" s="362"/>
      <c r="F1269" s="372"/>
      <c r="G1269" s="362"/>
      <c r="H1269" s="362"/>
      <c r="I1269" s="410"/>
      <c r="J1269" s="364"/>
      <c r="K1269" s="364"/>
      <c r="L1269" s="364"/>
      <c r="M1269" s="364"/>
      <c r="N1269" s="387"/>
      <c r="O1269" s="314">
        <f t="shared" si="71"/>
        <v>0</v>
      </c>
      <c r="P1269" s="70">
        <f t="shared" si="72"/>
        <v>0</v>
      </c>
      <c r="Q1269" s="92" t="str">
        <f t="shared" si="70"/>
        <v/>
      </c>
    </row>
    <row r="1270" spans="1:17" x14ac:dyDescent="0.2">
      <c r="A1270" s="518" t="str">
        <f>IF(B1270="","",COUNT('Diário 3º PA'!$A$4:$A$4242)+ROW()-3)</f>
        <v/>
      </c>
      <c r="B1270" s="516"/>
      <c r="C1270" s="359"/>
      <c r="D1270" s="362"/>
      <c r="E1270" s="362"/>
      <c r="F1270" s="372"/>
      <c r="G1270" s="362"/>
      <c r="H1270" s="362"/>
      <c r="I1270" s="410"/>
      <c r="J1270" s="364"/>
      <c r="K1270" s="364"/>
      <c r="L1270" s="364"/>
      <c r="M1270" s="364"/>
      <c r="N1270" s="387"/>
      <c r="O1270" s="314">
        <f t="shared" si="71"/>
        <v>0</v>
      </c>
      <c r="P1270" s="70">
        <f t="shared" si="72"/>
        <v>0</v>
      </c>
      <c r="Q1270" s="92" t="str">
        <f t="shared" si="70"/>
        <v/>
      </c>
    </row>
    <row r="1271" spans="1:17" ht="13.5" thickBot="1" x14ac:dyDescent="0.25">
      <c r="A1271" s="518" t="str">
        <f>IF(B1271="","",COUNT('Diário 3º PA'!$A$4:$A$4242)+ROW()-3)</f>
        <v/>
      </c>
      <c r="B1271" s="516"/>
      <c r="C1271" s="359"/>
      <c r="D1271" s="362"/>
      <c r="E1271" s="362"/>
      <c r="F1271" s="372"/>
      <c r="G1271" s="362"/>
      <c r="H1271" s="362"/>
      <c r="I1271" s="410"/>
      <c r="J1271" s="364"/>
      <c r="K1271" s="364"/>
      <c r="L1271" s="364"/>
      <c r="M1271" s="364"/>
      <c r="N1271" s="387"/>
      <c r="O1271" s="314">
        <f t="shared" si="71"/>
        <v>0</v>
      </c>
      <c r="P1271" s="70">
        <f t="shared" si="72"/>
        <v>0</v>
      </c>
      <c r="Q1271" s="92" t="str">
        <f t="shared" si="70"/>
        <v/>
      </c>
    </row>
    <row r="1272" spans="1:17" x14ac:dyDescent="0.2">
      <c r="A1272" s="518" t="str">
        <f>IF(B1272="","",COUNT('Diário 3º PA'!$A$4:$A$4242)+ROW()-3)</f>
        <v/>
      </c>
      <c r="B1272" s="516"/>
      <c r="C1272" s="359"/>
      <c r="D1272" s="362"/>
      <c r="E1272" s="362"/>
      <c r="F1272" s="372"/>
      <c r="G1272" s="362"/>
      <c r="H1272" s="362"/>
      <c r="I1272" s="410"/>
      <c r="J1272" s="364"/>
      <c r="K1272" s="364"/>
      <c r="L1272" s="364"/>
      <c r="M1272" s="364"/>
      <c r="N1272" s="387"/>
      <c r="O1272" s="315">
        <f t="shared" si="71"/>
        <v>0</v>
      </c>
      <c r="P1272" s="70">
        <f t="shared" si="72"/>
        <v>0</v>
      </c>
      <c r="Q1272" s="135" t="str">
        <f t="shared" si="70"/>
        <v/>
      </c>
    </row>
    <row r="1273" spans="1:17" x14ac:dyDescent="0.2">
      <c r="A1273" s="518" t="str">
        <f>IF(B1273="","",COUNT('Diário 3º PA'!$A$4:$A$4242)+ROW()-3)</f>
        <v/>
      </c>
      <c r="B1273" s="516"/>
      <c r="C1273" s="359"/>
      <c r="D1273" s="362"/>
      <c r="E1273" s="362"/>
      <c r="F1273" s="372"/>
      <c r="G1273" s="362"/>
      <c r="H1273" s="362"/>
      <c r="I1273" s="410"/>
      <c r="J1273" s="364"/>
      <c r="K1273" s="364"/>
      <c r="L1273" s="364"/>
      <c r="M1273" s="364"/>
      <c r="N1273" s="387"/>
      <c r="O1273" s="314">
        <f t="shared" si="71"/>
        <v>0</v>
      </c>
      <c r="P1273" s="70">
        <f t="shared" si="72"/>
        <v>0</v>
      </c>
      <c r="Q1273" s="92" t="str">
        <f t="shared" si="70"/>
        <v/>
      </c>
    </row>
    <row r="1274" spans="1:17" x14ac:dyDescent="0.2">
      <c r="A1274" s="518" t="str">
        <f>IF(B1274="","",COUNT('Diário 3º PA'!$A$4:$A$4242)+ROW()-3)</f>
        <v/>
      </c>
      <c r="B1274" s="516"/>
      <c r="C1274" s="359"/>
      <c r="D1274" s="362"/>
      <c r="E1274" s="362"/>
      <c r="F1274" s="372"/>
      <c r="G1274" s="362"/>
      <c r="H1274" s="362"/>
      <c r="I1274" s="410"/>
      <c r="J1274" s="364"/>
      <c r="K1274" s="364"/>
      <c r="L1274" s="364"/>
      <c r="M1274" s="364"/>
      <c r="N1274" s="387"/>
      <c r="O1274" s="314">
        <f t="shared" si="71"/>
        <v>0</v>
      </c>
      <c r="P1274" s="70">
        <f t="shared" si="72"/>
        <v>0</v>
      </c>
      <c r="Q1274" s="92" t="str">
        <f t="shared" si="70"/>
        <v/>
      </c>
    </row>
    <row r="1275" spans="1:17" ht="13.5" thickBot="1" x14ac:dyDescent="0.25">
      <c r="A1275" s="518" t="str">
        <f>IF(B1275="","",COUNT('Diário 3º PA'!$A$4:$A$4242)+ROW()-3)</f>
        <v/>
      </c>
      <c r="B1275" s="516"/>
      <c r="C1275" s="359"/>
      <c r="D1275" s="362"/>
      <c r="E1275" s="362"/>
      <c r="F1275" s="372"/>
      <c r="G1275" s="362"/>
      <c r="H1275" s="362"/>
      <c r="I1275" s="410"/>
      <c r="J1275" s="364"/>
      <c r="K1275" s="364"/>
      <c r="L1275" s="364"/>
      <c r="M1275" s="364"/>
      <c r="N1275" s="387"/>
      <c r="O1275" s="314">
        <f t="shared" si="71"/>
        <v>0</v>
      </c>
      <c r="P1275" s="70">
        <f t="shared" si="72"/>
        <v>0</v>
      </c>
      <c r="Q1275" s="92" t="str">
        <f t="shared" si="70"/>
        <v/>
      </c>
    </row>
    <row r="1276" spans="1:17" x14ac:dyDescent="0.2">
      <c r="A1276" s="518" t="str">
        <f>IF(B1276="","",COUNT('Diário 3º PA'!$A$4:$A$4242)+ROW()-3)</f>
        <v/>
      </c>
      <c r="B1276" s="516"/>
      <c r="C1276" s="359"/>
      <c r="D1276" s="362"/>
      <c r="E1276" s="362"/>
      <c r="F1276" s="372"/>
      <c r="G1276" s="362"/>
      <c r="H1276" s="362"/>
      <c r="I1276" s="410"/>
      <c r="J1276" s="364"/>
      <c r="K1276" s="364"/>
      <c r="L1276" s="364"/>
      <c r="M1276" s="364"/>
      <c r="N1276" s="387"/>
      <c r="O1276" s="315">
        <f t="shared" si="71"/>
        <v>0</v>
      </c>
      <c r="P1276" s="70">
        <f t="shared" si="72"/>
        <v>0</v>
      </c>
      <c r="Q1276" s="135" t="str">
        <f t="shared" si="70"/>
        <v/>
      </c>
    </row>
    <row r="1277" spans="1:17" x14ac:dyDescent="0.2">
      <c r="A1277" s="518" t="str">
        <f>IF(B1277="","",COUNT('Diário 3º PA'!$A$4:$A$4242)+ROW()-3)</f>
        <v/>
      </c>
      <c r="B1277" s="516"/>
      <c r="C1277" s="359"/>
      <c r="D1277" s="362"/>
      <c r="E1277" s="362"/>
      <c r="F1277" s="372"/>
      <c r="G1277" s="362"/>
      <c r="H1277" s="362"/>
      <c r="I1277" s="410"/>
      <c r="J1277" s="364"/>
      <c r="K1277" s="364"/>
      <c r="L1277" s="364"/>
      <c r="M1277" s="364"/>
      <c r="N1277" s="387"/>
      <c r="O1277" s="314">
        <f t="shared" si="71"/>
        <v>0</v>
      </c>
      <c r="P1277" s="70">
        <f t="shared" si="72"/>
        <v>0</v>
      </c>
      <c r="Q1277" s="92" t="str">
        <f t="shared" si="70"/>
        <v/>
      </c>
    </row>
    <row r="1278" spans="1:17" x14ac:dyDescent="0.2">
      <c r="A1278" s="518" t="str">
        <f>IF(B1278="","",COUNT('Diário 3º PA'!$A$4:$A$4242)+ROW()-3)</f>
        <v/>
      </c>
      <c r="B1278" s="516"/>
      <c r="C1278" s="359"/>
      <c r="D1278" s="362"/>
      <c r="E1278" s="362"/>
      <c r="F1278" s="372"/>
      <c r="G1278" s="362"/>
      <c r="H1278" s="362"/>
      <c r="I1278" s="410"/>
      <c r="J1278" s="364"/>
      <c r="K1278" s="364"/>
      <c r="L1278" s="364"/>
      <c r="M1278" s="364"/>
      <c r="N1278" s="387"/>
      <c r="O1278" s="314">
        <f t="shared" si="71"/>
        <v>0</v>
      </c>
      <c r="P1278" s="70">
        <f t="shared" si="72"/>
        <v>0</v>
      </c>
      <c r="Q1278" s="92" t="str">
        <f t="shared" si="70"/>
        <v/>
      </c>
    </row>
    <row r="1279" spans="1:17" ht="13.5" thickBot="1" x14ac:dyDescent="0.25">
      <c r="A1279" s="518" t="str">
        <f>IF(B1279="","",COUNT('Diário 3º PA'!$A$4:$A$4242)+ROW()-3)</f>
        <v/>
      </c>
      <c r="B1279" s="516"/>
      <c r="C1279" s="359"/>
      <c r="D1279" s="362"/>
      <c r="E1279" s="362"/>
      <c r="F1279" s="372"/>
      <c r="G1279" s="362"/>
      <c r="H1279" s="362"/>
      <c r="I1279" s="410"/>
      <c r="J1279" s="364"/>
      <c r="K1279" s="364"/>
      <c r="L1279" s="364"/>
      <c r="M1279" s="364"/>
      <c r="N1279" s="387"/>
      <c r="O1279" s="314">
        <f t="shared" si="71"/>
        <v>0</v>
      </c>
      <c r="P1279" s="70">
        <f t="shared" si="72"/>
        <v>0</v>
      </c>
      <c r="Q1279" s="92" t="str">
        <f t="shared" si="70"/>
        <v/>
      </c>
    </row>
    <row r="1280" spans="1:17" x14ac:dyDescent="0.2">
      <c r="A1280" s="518" t="str">
        <f>IF(B1280="","",COUNT('Diário 3º PA'!$A$4:$A$4242)+ROW()-3)</f>
        <v/>
      </c>
      <c r="B1280" s="516"/>
      <c r="C1280" s="359"/>
      <c r="D1280" s="362"/>
      <c r="E1280" s="362"/>
      <c r="F1280" s="372"/>
      <c r="G1280" s="362"/>
      <c r="H1280" s="362"/>
      <c r="I1280" s="410"/>
      <c r="J1280" s="364"/>
      <c r="K1280" s="364"/>
      <c r="L1280" s="364"/>
      <c r="M1280" s="364"/>
      <c r="N1280" s="387"/>
      <c r="O1280" s="315">
        <f t="shared" si="71"/>
        <v>0</v>
      </c>
      <c r="P1280" s="70">
        <f t="shared" si="72"/>
        <v>0</v>
      </c>
      <c r="Q1280" s="135" t="str">
        <f t="shared" si="70"/>
        <v/>
      </c>
    </row>
    <row r="1281" spans="1:17" x14ac:dyDescent="0.2">
      <c r="A1281" s="518" t="str">
        <f>IF(B1281="","",COUNT('Diário 3º PA'!$A$4:$A$4242)+ROW()-3)</f>
        <v/>
      </c>
      <c r="B1281" s="516"/>
      <c r="C1281" s="359"/>
      <c r="D1281" s="362"/>
      <c r="E1281" s="362"/>
      <c r="F1281" s="372"/>
      <c r="G1281" s="362"/>
      <c r="H1281" s="362"/>
      <c r="I1281" s="410"/>
      <c r="J1281" s="364"/>
      <c r="K1281" s="364"/>
      <c r="L1281" s="364"/>
      <c r="M1281" s="364"/>
      <c r="N1281" s="387"/>
      <c r="O1281" s="314">
        <f t="shared" si="71"/>
        <v>0</v>
      </c>
      <c r="P1281" s="70">
        <f t="shared" si="72"/>
        <v>0</v>
      </c>
      <c r="Q1281" s="92" t="str">
        <f t="shared" si="70"/>
        <v/>
      </c>
    </row>
    <row r="1282" spans="1:17" x14ac:dyDescent="0.2">
      <c r="A1282" s="518" t="str">
        <f>IF(B1282="","",COUNT('Diário 3º PA'!$A$4:$A$4242)+ROW()-3)</f>
        <v/>
      </c>
      <c r="B1282" s="516"/>
      <c r="C1282" s="359"/>
      <c r="D1282" s="362"/>
      <c r="E1282" s="362"/>
      <c r="F1282" s="372"/>
      <c r="G1282" s="362"/>
      <c r="H1282" s="362"/>
      <c r="I1282" s="410"/>
      <c r="J1282" s="364"/>
      <c r="K1282" s="364"/>
      <c r="L1282" s="364"/>
      <c r="M1282" s="364"/>
      <c r="N1282" s="387"/>
      <c r="O1282" s="314">
        <f t="shared" si="71"/>
        <v>0</v>
      </c>
      <c r="P1282" s="70">
        <f t="shared" si="72"/>
        <v>0</v>
      </c>
      <c r="Q1282" s="92" t="str">
        <f t="shared" si="70"/>
        <v/>
      </c>
    </row>
    <row r="1283" spans="1:17" ht="13.5" thickBot="1" x14ac:dyDescent="0.25">
      <c r="A1283" s="518" t="str">
        <f>IF(B1283="","",COUNT('Diário 3º PA'!$A$4:$A$4242)+ROW()-3)</f>
        <v/>
      </c>
      <c r="B1283" s="516"/>
      <c r="C1283" s="359"/>
      <c r="D1283" s="362"/>
      <c r="E1283" s="362"/>
      <c r="F1283" s="372"/>
      <c r="G1283" s="362"/>
      <c r="H1283" s="362"/>
      <c r="I1283" s="410"/>
      <c r="J1283" s="364"/>
      <c r="K1283" s="364"/>
      <c r="L1283" s="364"/>
      <c r="M1283" s="364"/>
      <c r="N1283" s="387"/>
      <c r="O1283" s="314">
        <f t="shared" si="71"/>
        <v>0</v>
      </c>
      <c r="P1283" s="70">
        <f t="shared" si="72"/>
        <v>0</v>
      </c>
      <c r="Q1283" s="92" t="str">
        <f t="shared" si="70"/>
        <v/>
      </c>
    </row>
    <row r="1284" spans="1:17" x14ac:dyDescent="0.2">
      <c r="A1284" s="518" t="str">
        <f>IF(B1284="","",COUNT('Diário 3º PA'!$A$4:$A$4242)+ROW()-3)</f>
        <v/>
      </c>
      <c r="B1284" s="516"/>
      <c r="C1284" s="359"/>
      <c r="D1284" s="362"/>
      <c r="E1284" s="362"/>
      <c r="F1284" s="372"/>
      <c r="G1284" s="362"/>
      <c r="H1284" s="362"/>
      <c r="I1284" s="410"/>
      <c r="J1284" s="364"/>
      <c r="K1284" s="364"/>
      <c r="L1284" s="364"/>
      <c r="M1284" s="364"/>
      <c r="N1284" s="387"/>
      <c r="O1284" s="315">
        <f t="shared" si="71"/>
        <v>0</v>
      </c>
      <c r="P1284" s="70">
        <f t="shared" si="72"/>
        <v>0</v>
      </c>
      <c r="Q1284" s="135" t="str">
        <f t="shared" si="70"/>
        <v/>
      </c>
    </row>
    <row r="1285" spans="1:17" x14ac:dyDescent="0.2">
      <c r="A1285" s="518" t="str">
        <f>IF(B1285="","",COUNT('Diário 3º PA'!$A$4:$A$4242)+ROW()-3)</f>
        <v/>
      </c>
      <c r="B1285" s="516"/>
      <c r="C1285" s="359"/>
      <c r="D1285" s="362"/>
      <c r="E1285" s="362"/>
      <c r="F1285" s="372"/>
      <c r="G1285" s="362"/>
      <c r="H1285" s="362"/>
      <c r="I1285" s="410"/>
      <c r="J1285" s="364"/>
      <c r="K1285" s="364"/>
      <c r="L1285" s="364"/>
      <c r="M1285" s="364"/>
      <c r="N1285" s="387"/>
      <c r="O1285" s="314">
        <f t="shared" si="71"/>
        <v>0</v>
      </c>
      <c r="P1285" s="70">
        <f t="shared" si="72"/>
        <v>0</v>
      </c>
      <c r="Q1285" s="92" t="str">
        <f t="shared" si="70"/>
        <v/>
      </c>
    </row>
    <row r="1286" spans="1:17" x14ac:dyDescent="0.2">
      <c r="A1286" s="518" t="str">
        <f>IF(B1286="","",COUNT('Diário 3º PA'!$A$4:$A$4242)+ROW()-3)</f>
        <v/>
      </c>
      <c r="B1286" s="516"/>
      <c r="C1286" s="359"/>
      <c r="D1286" s="362"/>
      <c r="E1286" s="362"/>
      <c r="F1286" s="372"/>
      <c r="G1286" s="362"/>
      <c r="H1286" s="362"/>
      <c r="I1286" s="410"/>
      <c r="J1286" s="364"/>
      <c r="K1286" s="364"/>
      <c r="L1286" s="364"/>
      <c r="M1286" s="364"/>
      <c r="N1286" s="387"/>
      <c r="O1286" s="314">
        <f t="shared" si="71"/>
        <v>0</v>
      </c>
      <c r="P1286" s="70">
        <f t="shared" si="72"/>
        <v>0</v>
      </c>
      <c r="Q1286" s="92" t="str">
        <f t="shared" si="70"/>
        <v/>
      </c>
    </row>
    <row r="1287" spans="1:17" ht="13.5" thickBot="1" x14ac:dyDescent="0.25">
      <c r="A1287" s="518" t="str">
        <f>IF(B1287="","",COUNT('Diário 3º PA'!$A$4:$A$4242)+ROW()-3)</f>
        <v/>
      </c>
      <c r="B1287" s="516"/>
      <c r="C1287" s="359"/>
      <c r="D1287" s="362"/>
      <c r="E1287" s="362"/>
      <c r="F1287" s="372"/>
      <c r="G1287" s="362"/>
      <c r="H1287" s="362"/>
      <c r="I1287" s="410"/>
      <c r="J1287" s="364"/>
      <c r="K1287" s="364"/>
      <c r="L1287" s="364"/>
      <c r="M1287" s="364"/>
      <c r="N1287" s="387"/>
      <c r="O1287" s="314">
        <f t="shared" si="71"/>
        <v>0</v>
      </c>
      <c r="P1287" s="70">
        <f t="shared" si="72"/>
        <v>0</v>
      </c>
      <c r="Q1287" s="92" t="str">
        <f t="shared" si="70"/>
        <v/>
      </c>
    </row>
    <row r="1288" spans="1:17" x14ac:dyDescent="0.2">
      <c r="A1288" s="518" t="str">
        <f>IF(B1288="","",COUNT('Diário 3º PA'!$A$4:$A$4242)+ROW()-3)</f>
        <v/>
      </c>
      <c r="B1288" s="516"/>
      <c r="C1288" s="359"/>
      <c r="D1288" s="362"/>
      <c r="E1288" s="362"/>
      <c r="F1288" s="372"/>
      <c r="G1288" s="362"/>
      <c r="H1288" s="362"/>
      <c r="I1288" s="410"/>
      <c r="J1288" s="364"/>
      <c r="K1288" s="364"/>
      <c r="L1288" s="364"/>
      <c r="M1288" s="364"/>
      <c r="N1288" s="387"/>
      <c r="O1288" s="315">
        <f t="shared" si="71"/>
        <v>0</v>
      </c>
      <c r="P1288" s="70">
        <f t="shared" si="72"/>
        <v>0</v>
      </c>
      <c r="Q1288" s="135" t="str">
        <f t="shared" si="70"/>
        <v/>
      </c>
    </row>
    <row r="1289" spans="1:17" x14ac:dyDescent="0.2">
      <c r="A1289" s="518" t="str">
        <f>IF(B1289="","",COUNT('Diário 3º PA'!$A$4:$A$4242)+ROW()-3)</f>
        <v/>
      </c>
      <c r="B1289" s="516"/>
      <c r="C1289" s="359"/>
      <c r="D1289" s="362"/>
      <c r="E1289" s="362"/>
      <c r="F1289" s="372"/>
      <c r="G1289" s="362"/>
      <c r="H1289" s="362"/>
      <c r="I1289" s="410"/>
      <c r="J1289" s="364"/>
      <c r="K1289" s="364"/>
      <c r="L1289" s="364"/>
      <c r="M1289" s="364"/>
      <c r="N1289" s="387"/>
      <c r="O1289" s="314">
        <f t="shared" si="71"/>
        <v>0</v>
      </c>
      <c r="P1289" s="70">
        <f t="shared" si="72"/>
        <v>0</v>
      </c>
      <c r="Q1289" s="92" t="str">
        <f t="shared" si="70"/>
        <v/>
      </c>
    </row>
    <row r="1290" spans="1:17" x14ac:dyDescent="0.2">
      <c r="A1290" s="518" t="str">
        <f>IF(B1290="","",COUNT('Diário 3º PA'!$A$4:$A$4242)+ROW()-3)</f>
        <v/>
      </c>
      <c r="B1290" s="516"/>
      <c r="C1290" s="359"/>
      <c r="D1290" s="362"/>
      <c r="E1290" s="362"/>
      <c r="F1290" s="372"/>
      <c r="G1290" s="362"/>
      <c r="H1290" s="362"/>
      <c r="I1290" s="410"/>
      <c r="J1290" s="364"/>
      <c r="K1290" s="364"/>
      <c r="L1290" s="364"/>
      <c r="M1290" s="364"/>
      <c r="N1290" s="387"/>
      <c r="O1290" s="314">
        <f t="shared" si="71"/>
        <v>0</v>
      </c>
      <c r="P1290" s="70">
        <f t="shared" si="72"/>
        <v>0</v>
      </c>
      <c r="Q1290" s="92" t="str">
        <f t="shared" si="70"/>
        <v/>
      </c>
    </row>
    <row r="1291" spans="1:17" ht="13.5" thickBot="1" x14ac:dyDescent="0.25">
      <c r="A1291" s="518" t="str">
        <f>IF(B1291="","",COUNT('Diário 3º PA'!$A$4:$A$4242)+ROW()-3)</f>
        <v/>
      </c>
      <c r="B1291" s="516"/>
      <c r="C1291" s="359"/>
      <c r="D1291" s="362"/>
      <c r="E1291" s="362"/>
      <c r="F1291" s="372"/>
      <c r="G1291" s="362"/>
      <c r="H1291" s="362"/>
      <c r="I1291" s="410"/>
      <c r="J1291" s="364"/>
      <c r="K1291" s="364"/>
      <c r="L1291" s="364"/>
      <c r="M1291" s="364"/>
      <c r="N1291" s="387"/>
      <c r="O1291" s="314">
        <f t="shared" si="71"/>
        <v>0</v>
      </c>
      <c r="P1291" s="70">
        <f t="shared" si="72"/>
        <v>0</v>
      </c>
      <c r="Q1291" s="92" t="str">
        <f t="shared" si="70"/>
        <v/>
      </c>
    </row>
    <row r="1292" spans="1:17" x14ac:dyDescent="0.2">
      <c r="A1292" s="518" t="str">
        <f>IF(B1292="","",COUNT('Diário 3º PA'!$A$4:$A$4242)+ROW()-3)</f>
        <v/>
      </c>
      <c r="B1292" s="516"/>
      <c r="C1292" s="359"/>
      <c r="D1292" s="362"/>
      <c r="E1292" s="362"/>
      <c r="F1292" s="372"/>
      <c r="G1292" s="362"/>
      <c r="H1292" s="362"/>
      <c r="I1292" s="410"/>
      <c r="J1292" s="364"/>
      <c r="K1292" s="364"/>
      <c r="L1292" s="364"/>
      <c r="M1292" s="364"/>
      <c r="N1292" s="387"/>
      <c r="O1292" s="315">
        <f t="shared" si="71"/>
        <v>0</v>
      </c>
      <c r="P1292" s="70">
        <f t="shared" si="72"/>
        <v>0</v>
      </c>
      <c r="Q1292" s="135" t="str">
        <f t="shared" si="70"/>
        <v/>
      </c>
    </row>
    <row r="1293" spans="1:17" x14ac:dyDescent="0.2">
      <c r="A1293" s="518" t="str">
        <f>IF(B1293="","",COUNT('Diário 3º PA'!$A$4:$A$4242)+ROW()-3)</f>
        <v/>
      </c>
      <c r="B1293" s="516"/>
      <c r="C1293" s="359"/>
      <c r="D1293" s="362"/>
      <c r="E1293" s="362"/>
      <c r="F1293" s="372"/>
      <c r="G1293" s="362"/>
      <c r="H1293" s="362"/>
      <c r="I1293" s="410"/>
      <c r="J1293" s="364"/>
      <c r="K1293" s="364"/>
      <c r="L1293" s="364"/>
      <c r="M1293" s="364"/>
      <c r="N1293" s="387"/>
      <c r="O1293" s="314">
        <f t="shared" si="71"/>
        <v>0</v>
      </c>
      <c r="P1293" s="70">
        <f t="shared" si="72"/>
        <v>0</v>
      </c>
      <c r="Q1293" s="92" t="str">
        <f t="shared" si="70"/>
        <v/>
      </c>
    </row>
    <row r="1294" spans="1:17" x14ac:dyDescent="0.2">
      <c r="A1294" s="518" t="str">
        <f>IF(B1294="","",COUNT('Diário 3º PA'!$A$4:$A$4242)+ROW()-3)</f>
        <v/>
      </c>
      <c r="B1294" s="516"/>
      <c r="C1294" s="359"/>
      <c r="D1294" s="362"/>
      <c r="E1294" s="362"/>
      <c r="F1294" s="372"/>
      <c r="G1294" s="362"/>
      <c r="H1294" s="362"/>
      <c r="I1294" s="410"/>
      <c r="J1294" s="364"/>
      <c r="K1294" s="364"/>
      <c r="L1294" s="364"/>
      <c r="M1294" s="364"/>
      <c r="N1294" s="387"/>
      <c r="O1294" s="314">
        <f t="shared" si="71"/>
        <v>0</v>
      </c>
      <c r="P1294" s="70">
        <f t="shared" si="72"/>
        <v>0</v>
      </c>
      <c r="Q1294" s="92" t="str">
        <f t="shared" si="70"/>
        <v/>
      </c>
    </row>
    <row r="1295" spans="1:17" ht="13.5" thickBot="1" x14ac:dyDescent="0.25">
      <c r="A1295" s="518" t="str">
        <f>IF(B1295="","",COUNT('Diário 3º PA'!$A$4:$A$4242)+ROW()-3)</f>
        <v/>
      </c>
      <c r="B1295" s="516"/>
      <c r="C1295" s="359"/>
      <c r="D1295" s="362"/>
      <c r="E1295" s="362"/>
      <c r="F1295" s="372"/>
      <c r="G1295" s="362"/>
      <c r="H1295" s="362"/>
      <c r="I1295" s="410"/>
      <c r="J1295" s="364"/>
      <c r="K1295" s="364"/>
      <c r="L1295" s="364"/>
      <c r="M1295" s="364"/>
      <c r="N1295" s="387"/>
      <c r="O1295" s="314">
        <f t="shared" si="71"/>
        <v>0</v>
      </c>
      <c r="P1295" s="70">
        <f t="shared" si="72"/>
        <v>0</v>
      </c>
      <c r="Q1295" s="92" t="str">
        <f t="shared" si="70"/>
        <v/>
      </c>
    </row>
    <row r="1296" spans="1:17" x14ac:dyDescent="0.2">
      <c r="A1296" s="518" t="str">
        <f>IF(B1296="","",COUNT('Diário 3º PA'!$A$4:$A$4242)+ROW()-3)</f>
        <v/>
      </c>
      <c r="B1296" s="516"/>
      <c r="C1296" s="359"/>
      <c r="D1296" s="362"/>
      <c r="E1296" s="362"/>
      <c r="F1296" s="372"/>
      <c r="G1296" s="362"/>
      <c r="H1296" s="362"/>
      <c r="I1296" s="410"/>
      <c r="J1296" s="364"/>
      <c r="K1296" s="364"/>
      <c r="L1296" s="364"/>
      <c r="M1296" s="364"/>
      <c r="N1296" s="387"/>
      <c r="O1296" s="315">
        <f t="shared" si="71"/>
        <v>0</v>
      </c>
      <c r="P1296" s="70">
        <f t="shared" si="72"/>
        <v>0</v>
      </c>
      <c r="Q1296" s="135" t="str">
        <f t="shared" si="70"/>
        <v/>
      </c>
    </row>
    <row r="1297" spans="1:17" x14ac:dyDescent="0.2">
      <c r="A1297" s="518" t="str">
        <f>IF(B1297="","",COUNT('Diário 3º PA'!$A$4:$A$4242)+ROW()-3)</f>
        <v/>
      </c>
      <c r="B1297" s="516"/>
      <c r="C1297" s="359"/>
      <c r="D1297" s="362"/>
      <c r="E1297" s="362"/>
      <c r="F1297" s="372"/>
      <c r="G1297" s="362"/>
      <c r="H1297" s="362"/>
      <c r="I1297" s="410"/>
      <c r="J1297" s="364"/>
      <c r="K1297" s="364"/>
      <c r="L1297" s="364"/>
      <c r="M1297" s="364"/>
      <c r="N1297" s="387"/>
      <c r="O1297" s="314">
        <f t="shared" si="71"/>
        <v>0</v>
      </c>
      <c r="P1297" s="70">
        <f t="shared" si="72"/>
        <v>0</v>
      </c>
      <c r="Q1297" s="92" t="str">
        <f t="shared" si="70"/>
        <v/>
      </c>
    </row>
    <row r="1298" spans="1:17" x14ac:dyDescent="0.2">
      <c r="A1298" s="518" t="str">
        <f>IF(B1298="","",COUNT('Diário 3º PA'!$A$4:$A$4242)+ROW()-3)</f>
        <v/>
      </c>
      <c r="B1298" s="516"/>
      <c r="C1298" s="359"/>
      <c r="D1298" s="362"/>
      <c r="E1298" s="362"/>
      <c r="F1298" s="372"/>
      <c r="G1298" s="362"/>
      <c r="H1298" s="362"/>
      <c r="I1298" s="410"/>
      <c r="J1298" s="364"/>
      <c r="K1298" s="364"/>
      <c r="L1298" s="364"/>
      <c r="M1298" s="364"/>
      <c r="N1298" s="387"/>
      <c r="O1298" s="314">
        <f t="shared" si="71"/>
        <v>0</v>
      </c>
      <c r="P1298" s="70">
        <f t="shared" si="72"/>
        <v>0</v>
      </c>
      <c r="Q1298" s="92" t="str">
        <f t="shared" si="70"/>
        <v/>
      </c>
    </row>
    <row r="1299" spans="1:17" ht="13.5" thickBot="1" x14ac:dyDescent="0.25">
      <c r="A1299" s="518" t="str">
        <f>IF(B1299="","",COUNT('Diário 3º PA'!$A$4:$A$4242)+ROW()-3)</f>
        <v/>
      </c>
      <c r="B1299" s="516"/>
      <c r="C1299" s="359"/>
      <c r="D1299" s="362"/>
      <c r="E1299" s="362"/>
      <c r="F1299" s="372"/>
      <c r="G1299" s="362"/>
      <c r="H1299" s="362"/>
      <c r="I1299" s="410"/>
      <c r="J1299" s="364"/>
      <c r="K1299" s="364"/>
      <c r="L1299" s="364"/>
      <c r="M1299" s="411"/>
      <c r="N1299" s="387"/>
      <c r="O1299" s="314">
        <f t="shared" si="71"/>
        <v>0</v>
      </c>
      <c r="P1299" s="70">
        <f t="shared" si="72"/>
        <v>0</v>
      </c>
      <c r="Q1299" s="92" t="str">
        <f t="shared" si="70"/>
        <v/>
      </c>
    </row>
    <row r="1300" spans="1:17" x14ac:dyDescent="0.2">
      <c r="A1300" s="518" t="str">
        <f>IF(B1300="","",COUNT('Diário 3º PA'!$A$4:$A$4242)+ROW()-3)</f>
        <v/>
      </c>
      <c r="B1300" s="516"/>
      <c r="C1300" s="359"/>
      <c r="D1300" s="362"/>
      <c r="E1300" s="362"/>
      <c r="F1300" s="372"/>
      <c r="G1300" s="362"/>
      <c r="H1300" s="362"/>
      <c r="I1300" s="410"/>
      <c r="J1300" s="364"/>
      <c r="K1300" s="364"/>
      <c r="L1300" s="364"/>
      <c r="M1300" s="364"/>
      <c r="N1300" s="387"/>
      <c r="O1300" s="315">
        <f t="shared" si="71"/>
        <v>0</v>
      </c>
      <c r="P1300" s="70">
        <f t="shared" si="72"/>
        <v>0</v>
      </c>
      <c r="Q1300" s="135" t="str">
        <f t="shared" si="70"/>
        <v/>
      </c>
    </row>
    <row r="1301" spans="1:17" x14ac:dyDescent="0.2">
      <c r="A1301" s="518" t="str">
        <f>IF(B1301="","",COUNT('Diário 3º PA'!$A$4:$A$4242)+ROW()-3)</f>
        <v/>
      </c>
      <c r="B1301" s="516"/>
      <c r="C1301" s="359"/>
      <c r="D1301" s="362"/>
      <c r="E1301" s="362"/>
      <c r="F1301" s="372"/>
      <c r="G1301" s="362"/>
      <c r="H1301" s="362"/>
      <c r="I1301" s="410"/>
      <c r="J1301" s="364"/>
      <c r="K1301" s="364"/>
      <c r="L1301" s="364"/>
      <c r="M1301" s="364"/>
      <c r="N1301" s="387"/>
      <c r="O1301" s="314">
        <f t="shared" si="71"/>
        <v>0</v>
      </c>
      <c r="P1301" s="70">
        <f t="shared" si="72"/>
        <v>0</v>
      </c>
      <c r="Q1301" s="92" t="str">
        <f t="shared" si="70"/>
        <v/>
      </c>
    </row>
    <row r="1302" spans="1:17" x14ac:dyDescent="0.2">
      <c r="A1302" s="518" t="str">
        <f>IF(B1302="","",COUNT('Diário 3º PA'!$A$4:$A$4242)+ROW()-3)</f>
        <v/>
      </c>
      <c r="B1302" s="516"/>
      <c r="C1302" s="359"/>
      <c r="D1302" s="362"/>
      <c r="E1302" s="362"/>
      <c r="F1302" s="372"/>
      <c r="G1302" s="362"/>
      <c r="H1302" s="362"/>
      <c r="I1302" s="410"/>
      <c r="J1302" s="364"/>
      <c r="K1302" s="364"/>
      <c r="L1302" s="364"/>
      <c r="M1302" s="364"/>
      <c r="N1302" s="387"/>
      <c r="O1302" s="314">
        <f t="shared" si="71"/>
        <v>0</v>
      </c>
      <c r="P1302" s="70">
        <f t="shared" si="72"/>
        <v>0</v>
      </c>
      <c r="Q1302" s="92" t="str">
        <f t="shared" si="70"/>
        <v/>
      </c>
    </row>
    <row r="1303" spans="1:17" ht="13.5" thickBot="1" x14ac:dyDescent="0.25">
      <c r="A1303" s="518" t="str">
        <f>IF(B1303="","",COUNT('Diário 3º PA'!$A$4:$A$4242)+ROW()-3)</f>
        <v/>
      </c>
      <c r="B1303" s="516"/>
      <c r="C1303" s="359"/>
      <c r="D1303" s="362"/>
      <c r="E1303" s="362"/>
      <c r="F1303" s="372"/>
      <c r="G1303" s="362"/>
      <c r="H1303" s="362"/>
      <c r="I1303" s="410"/>
      <c r="J1303" s="364"/>
      <c r="K1303" s="364"/>
      <c r="L1303" s="364"/>
      <c r="M1303" s="364"/>
      <c r="N1303" s="387"/>
      <c r="O1303" s="314">
        <f t="shared" si="71"/>
        <v>0</v>
      </c>
      <c r="P1303" s="70">
        <f t="shared" si="72"/>
        <v>0</v>
      </c>
      <c r="Q1303" s="92" t="str">
        <f t="shared" si="70"/>
        <v/>
      </c>
    </row>
    <row r="1304" spans="1:17" x14ac:dyDescent="0.2">
      <c r="A1304" s="518" t="str">
        <f>IF(B1304="","",COUNT('Diário 3º PA'!$A$4:$A$4242)+ROW()-3)</f>
        <v/>
      </c>
      <c r="B1304" s="516"/>
      <c r="C1304" s="359"/>
      <c r="D1304" s="362"/>
      <c r="E1304" s="362"/>
      <c r="F1304" s="372"/>
      <c r="G1304" s="362"/>
      <c r="H1304" s="362"/>
      <c r="I1304" s="410"/>
      <c r="J1304" s="364"/>
      <c r="K1304" s="364"/>
      <c r="L1304" s="364"/>
      <c r="M1304" s="364"/>
      <c r="N1304" s="387"/>
      <c r="O1304" s="315">
        <f t="shared" si="71"/>
        <v>0</v>
      </c>
      <c r="P1304" s="70">
        <f t="shared" si="72"/>
        <v>0</v>
      </c>
      <c r="Q1304" s="135" t="str">
        <f t="shared" si="70"/>
        <v/>
      </c>
    </row>
    <row r="1305" spans="1:17" x14ac:dyDescent="0.2">
      <c r="A1305" s="518" t="str">
        <f>IF(B1305="","",COUNT('Diário 3º PA'!$A$4:$A$4242)+ROW()-3)</f>
        <v/>
      </c>
      <c r="B1305" s="516"/>
      <c r="C1305" s="359"/>
      <c r="D1305" s="362"/>
      <c r="E1305" s="362"/>
      <c r="F1305" s="372"/>
      <c r="G1305" s="362"/>
      <c r="H1305" s="362"/>
      <c r="I1305" s="410"/>
      <c r="J1305" s="364"/>
      <c r="K1305" s="364"/>
      <c r="L1305" s="364"/>
      <c r="M1305" s="364"/>
      <c r="N1305" s="387"/>
      <c r="O1305" s="314">
        <f t="shared" si="71"/>
        <v>0</v>
      </c>
      <c r="P1305" s="70">
        <f t="shared" si="72"/>
        <v>0</v>
      </c>
      <c r="Q1305" s="92" t="str">
        <f t="shared" si="70"/>
        <v/>
      </c>
    </row>
    <row r="1306" spans="1:17" x14ac:dyDescent="0.2">
      <c r="A1306" s="518" t="str">
        <f>IF(B1306="","",COUNT('Diário 3º PA'!$A$4:$A$4242)+ROW()-3)</f>
        <v/>
      </c>
      <c r="B1306" s="516"/>
      <c r="C1306" s="359"/>
      <c r="D1306" s="362"/>
      <c r="E1306" s="362"/>
      <c r="F1306" s="372"/>
      <c r="G1306" s="362"/>
      <c r="H1306" s="362"/>
      <c r="I1306" s="410"/>
      <c r="J1306" s="364"/>
      <c r="K1306" s="364"/>
      <c r="L1306" s="364"/>
      <c r="M1306" s="364"/>
      <c r="N1306" s="387"/>
      <c r="O1306" s="314">
        <f t="shared" si="71"/>
        <v>0</v>
      </c>
      <c r="P1306" s="70">
        <f t="shared" si="72"/>
        <v>0</v>
      </c>
      <c r="Q1306" s="92" t="str">
        <f t="shared" si="70"/>
        <v/>
      </c>
    </row>
    <row r="1307" spans="1:17" ht="13.5" thickBot="1" x14ac:dyDescent="0.25">
      <c r="A1307" s="518" t="str">
        <f>IF(B1307="","",COUNT('Diário 3º PA'!$A$4:$A$4242)+ROW()-3)</f>
        <v/>
      </c>
      <c r="B1307" s="516"/>
      <c r="C1307" s="359"/>
      <c r="D1307" s="362"/>
      <c r="E1307" s="362"/>
      <c r="F1307" s="372"/>
      <c r="G1307" s="362"/>
      <c r="H1307" s="362"/>
      <c r="I1307" s="410"/>
      <c r="J1307" s="364"/>
      <c r="K1307" s="364"/>
      <c r="L1307" s="364"/>
      <c r="M1307" s="364"/>
      <c r="N1307" s="387"/>
      <c r="O1307" s="314">
        <f t="shared" si="71"/>
        <v>0</v>
      </c>
      <c r="P1307" s="70">
        <f t="shared" si="72"/>
        <v>0</v>
      </c>
      <c r="Q1307" s="92" t="str">
        <f t="shared" si="70"/>
        <v/>
      </c>
    </row>
    <row r="1308" spans="1:17" x14ac:dyDescent="0.2">
      <c r="A1308" s="518" t="str">
        <f>IF(B1308="","",COUNT('Diário 3º PA'!$A$4:$A$4242)+ROW()-3)</f>
        <v/>
      </c>
      <c r="B1308" s="516"/>
      <c r="C1308" s="359"/>
      <c r="D1308" s="362"/>
      <c r="E1308" s="362"/>
      <c r="F1308" s="372"/>
      <c r="G1308" s="362"/>
      <c r="H1308" s="362"/>
      <c r="I1308" s="410"/>
      <c r="J1308" s="364"/>
      <c r="K1308" s="364"/>
      <c r="L1308" s="364"/>
      <c r="M1308" s="411"/>
      <c r="N1308" s="387"/>
      <c r="O1308" s="315">
        <f t="shared" si="71"/>
        <v>0</v>
      </c>
      <c r="P1308" s="70">
        <f t="shared" si="72"/>
        <v>0</v>
      </c>
      <c r="Q1308" s="135" t="str">
        <f t="shared" si="70"/>
        <v/>
      </c>
    </row>
    <row r="1309" spans="1:17" x14ac:dyDescent="0.2">
      <c r="A1309" s="518" t="str">
        <f>IF(B1309="","",COUNT('Diário 3º PA'!$A$4:$A$4242)+ROW()-3)</f>
        <v/>
      </c>
      <c r="B1309" s="516"/>
      <c r="C1309" s="359"/>
      <c r="D1309" s="362"/>
      <c r="E1309" s="362"/>
      <c r="F1309" s="372"/>
      <c r="G1309" s="362"/>
      <c r="H1309" s="362"/>
      <c r="I1309" s="410"/>
      <c r="J1309" s="364"/>
      <c r="K1309" s="364"/>
      <c r="L1309" s="364"/>
      <c r="M1309" s="364"/>
      <c r="N1309" s="387"/>
      <c r="O1309" s="314">
        <f t="shared" si="71"/>
        <v>0</v>
      </c>
      <c r="P1309" s="70">
        <f t="shared" si="72"/>
        <v>0</v>
      </c>
      <c r="Q1309" s="92" t="str">
        <f t="shared" si="70"/>
        <v/>
      </c>
    </row>
    <row r="1310" spans="1:17" x14ac:dyDescent="0.2">
      <c r="A1310" s="518" t="str">
        <f>IF(B1310="","",COUNT('Diário 3º PA'!$A$4:$A$4242)+ROW()-3)</f>
        <v/>
      </c>
      <c r="B1310" s="516"/>
      <c r="C1310" s="359"/>
      <c r="D1310" s="362"/>
      <c r="E1310" s="362"/>
      <c r="F1310" s="372"/>
      <c r="G1310" s="362"/>
      <c r="H1310" s="362"/>
      <c r="I1310" s="410"/>
      <c r="J1310" s="364"/>
      <c r="K1310" s="364"/>
      <c r="L1310" s="364"/>
      <c r="M1310" s="364"/>
      <c r="N1310" s="387"/>
      <c r="O1310" s="314">
        <f t="shared" si="71"/>
        <v>0</v>
      </c>
      <c r="P1310" s="70">
        <f t="shared" si="72"/>
        <v>0</v>
      </c>
      <c r="Q1310" s="92" t="str">
        <f t="shared" si="70"/>
        <v/>
      </c>
    </row>
    <row r="1311" spans="1:17" ht="13.5" thickBot="1" x14ac:dyDescent="0.25">
      <c r="A1311" s="518" t="str">
        <f>IF(B1311="","",COUNT('Diário 3º PA'!$A$4:$A$4242)+ROW()-3)</f>
        <v/>
      </c>
      <c r="B1311" s="516"/>
      <c r="C1311" s="359"/>
      <c r="D1311" s="362"/>
      <c r="E1311" s="362"/>
      <c r="F1311" s="372"/>
      <c r="G1311" s="362"/>
      <c r="H1311" s="362"/>
      <c r="I1311" s="410"/>
      <c r="J1311" s="364"/>
      <c r="K1311" s="364"/>
      <c r="L1311" s="364"/>
      <c r="M1311" s="364"/>
      <c r="N1311" s="387"/>
      <c r="O1311" s="314">
        <f t="shared" si="71"/>
        <v>0</v>
      </c>
      <c r="P1311" s="70">
        <f t="shared" si="72"/>
        <v>0</v>
      </c>
      <c r="Q1311" s="92" t="str">
        <f t="shared" si="70"/>
        <v/>
      </c>
    </row>
    <row r="1312" spans="1:17" x14ac:dyDescent="0.2">
      <c r="A1312" s="518" t="str">
        <f>IF(B1312="","",COUNT('Diário 3º PA'!$A$4:$A$4242)+ROW()-3)</f>
        <v/>
      </c>
      <c r="B1312" s="516"/>
      <c r="C1312" s="359"/>
      <c r="D1312" s="362"/>
      <c r="E1312" s="362"/>
      <c r="F1312" s="372"/>
      <c r="G1312" s="362"/>
      <c r="H1312" s="362"/>
      <c r="I1312" s="410"/>
      <c r="J1312" s="364"/>
      <c r="K1312" s="364"/>
      <c r="L1312" s="364"/>
      <c r="M1312" s="364"/>
      <c r="N1312" s="387"/>
      <c r="O1312" s="315">
        <f t="shared" si="71"/>
        <v>0</v>
      </c>
      <c r="P1312" s="70">
        <f t="shared" si="72"/>
        <v>0</v>
      </c>
      <c r="Q1312" s="135" t="str">
        <f t="shared" si="70"/>
        <v/>
      </c>
    </row>
    <row r="1313" spans="1:17" x14ac:dyDescent="0.2">
      <c r="A1313" s="518" t="str">
        <f>IF(B1313="","",COUNT('Diário 3º PA'!$A$4:$A$4242)+ROW()-3)</f>
        <v/>
      </c>
      <c r="B1313" s="516"/>
      <c r="C1313" s="359"/>
      <c r="D1313" s="362"/>
      <c r="E1313" s="362"/>
      <c r="F1313" s="372"/>
      <c r="G1313" s="362"/>
      <c r="H1313" s="362"/>
      <c r="I1313" s="410"/>
      <c r="J1313" s="364"/>
      <c r="K1313" s="364"/>
      <c r="L1313" s="364"/>
      <c r="M1313" s="364"/>
      <c r="N1313" s="387"/>
      <c r="O1313" s="314">
        <f t="shared" si="71"/>
        <v>0</v>
      </c>
      <c r="P1313" s="70">
        <f t="shared" si="72"/>
        <v>0</v>
      </c>
      <c r="Q1313" s="92" t="str">
        <f t="shared" si="70"/>
        <v/>
      </c>
    </row>
    <row r="1314" spans="1:17" x14ac:dyDescent="0.2">
      <c r="A1314" s="518" t="str">
        <f>IF(B1314="","",COUNT('Diário 3º PA'!$A$4:$A$4242)+ROW()-3)</f>
        <v/>
      </c>
      <c r="B1314" s="516"/>
      <c r="C1314" s="359"/>
      <c r="D1314" s="362"/>
      <c r="E1314" s="362"/>
      <c r="F1314" s="372"/>
      <c r="G1314" s="362"/>
      <c r="H1314" s="362"/>
      <c r="I1314" s="410"/>
      <c r="J1314" s="364"/>
      <c r="K1314" s="364"/>
      <c r="L1314" s="364"/>
      <c r="M1314" s="364"/>
      <c r="N1314" s="387"/>
      <c r="O1314" s="314">
        <f t="shared" si="71"/>
        <v>0</v>
      </c>
      <c r="P1314" s="70">
        <f t="shared" si="72"/>
        <v>0</v>
      </c>
      <c r="Q1314" s="92" t="str">
        <f t="shared" si="70"/>
        <v/>
      </c>
    </row>
    <row r="1315" spans="1:17" ht="13.5" thickBot="1" x14ac:dyDescent="0.25">
      <c r="A1315" s="518" t="str">
        <f>IF(B1315="","",COUNT('Diário 3º PA'!$A$4:$A$4242)+ROW()-3)</f>
        <v/>
      </c>
      <c r="B1315" s="516"/>
      <c r="C1315" s="359"/>
      <c r="D1315" s="362"/>
      <c r="E1315" s="362"/>
      <c r="F1315" s="372"/>
      <c r="G1315" s="362"/>
      <c r="H1315" s="362"/>
      <c r="I1315" s="410"/>
      <c r="J1315" s="364"/>
      <c r="K1315" s="364"/>
      <c r="L1315" s="364"/>
      <c r="M1315" s="364"/>
      <c r="N1315" s="387"/>
      <c r="O1315" s="314">
        <f t="shared" si="71"/>
        <v>0</v>
      </c>
      <c r="P1315" s="70">
        <f t="shared" si="72"/>
        <v>0</v>
      </c>
      <c r="Q1315" s="92" t="str">
        <f t="shared" si="70"/>
        <v/>
      </c>
    </row>
    <row r="1316" spans="1:17" x14ac:dyDescent="0.2">
      <c r="A1316" s="518" t="str">
        <f>IF(B1316="","",COUNT('Diário 3º PA'!$A$4:$A$4242)+ROW()-3)</f>
        <v/>
      </c>
      <c r="B1316" s="516"/>
      <c r="C1316" s="359"/>
      <c r="D1316" s="362"/>
      <c r="E1316" s="362"/>
      <c r="F1316" s="372"/>
      <c r="G1316" s="362"/>
      <c r="H1316" s="362"/>
      <c r="I1316" s="410"/>
      <c r="J1316" s="364"/>
      <c r="K1316" s="364"/>
      <c r="L1316" s="364"/>
      <c r="M1316" s="364"/>
      <c r="N1316" s="387"/>
      <c r="O1316" s="315">
        <f t="shared" si="71"/>
        <v>0</v>
      </c>
      <c r="P1316" s="70">
        <f t="shared" si="72"/>
        <v>0</v>
      </c>
      <c r="Q1316" s="135" t="str">
        <f t="shared" ref="Q1316:Q1379" si="73">SUBSTITUTE(D1316," ","_")</f>
        <v/>
      </c>
    </row>
    <row r="1317" spans="1:17" x14ac:dyDescent="0.2">
      <c r="A1317" s="518" t="str">
        <f>IF(B1317="","",COUNT('Diário 3º PA'!$A$4:$A$4242)+ROW()-3)</f>
        <v/>
      </c>
      <c r="B1317" s="516"/>
      <c r="C1317" s="359"/>
      <c r="D1317" s="362"/>
      <c r="E1317" s="362"/>
      <c r="F1317" s="372"/>
      <c r="G1317" s="362"/>
      <c r="H1317" s="362"/>
      <c r="I1317" s="410"/>
      <c r="J1317" s="364"/>
      <c r="K1317" s="364"/>
      <c r="L1317" s="364"/>
      <c r="M1317" s="364"/>
      <c r="N1317" s="387"/>
      <c r="O1317" s="314">
        <f t="shared" ref="O1317:O1380" si="74">IF(B1317=0,0,IF(YEAR(B1317)=$P$1,MONTH(B1317)-$O$1+1,(YEAR(B1317)-$P$1)*12-$O$1+1+MONTH(B1317)))</f>
        <v>0</v>
      </c>
      <c r="P1317" s="70">
        <f t="shared" ref="P1317:P1380" si="75">IF(C1317=0,0,IF(YEAR(C1317)=$P$1,MONTH(C1317)-$O$1+1,(YEAR(C1317)-$P$1)*12-$O$1+1+MONTH(C1317)))</f>
        <v>0</v>
      </c>
      <c r="Q1317" s="92" t="str">
        <f t="shared" si="73"/>
        <v/>
      </c>
    </row>
    <row r="1318" spans="1:17" x14ac:dyDescent="0.2">
      <c r="A1318" s="518" t="str">
        <f>IF(B1318="","",COUNT('Diário 3º PA'!$A$4:$A$4242)+ROW()-3)</f>
        <v/>
      </c>
      <c r="B1318" s="516"/>
      <c r="C1318" s="359"/>
      <c r="D1318" s="362"/>
      <c r="E1318" s="362"/>
      <c r="F1318" s="372"/>
      <c r="G1318" s="362"/>
      <c r="H1318" s="362"/>
      <c r="I1318" s="410"/>
      <c r="J1318" s="364"/>
      <c r="K1318" s="364"/>
      <c r="L1318" s="364"/>
      <c r="M1318" s="364"/>
      <c r="N1318" s="387"/>
      <c r="O1318" s="314">
        <f t="shared" si="74"/>
        <v>0</v>
      </c>
      <c r="P1318" s="70">
        <f t="shared" si="75"/>
        <v>0</v>
      </c>
      <c r="Q1318" s="92" t="str">
        <f t="shared" si="73"/>
        <v/>
      </c>
    </row>
    <row r="1319" spans="1:17" ht="13.5" thickBot="1" x14ac:dyDescent="0.25">
      <c r="A1319" s="518" t="str">
        <f>IF(B1319="","",COUNT('Diário 3º PA'!$A$4:$A$4242)+ROW()-3)</f>
        <v/>
      </c>
      <c r="B1319" s="516"/>
      <c r="C1319" s="359"/>
      <c r="D1319" s="362"/>
      <c r="E1319" s="362"/>
      <c r="F1319" s="372"/>
      <c r="G1319" s="362"/>
      <c r="H1319" s="362"/>
      <c r="I1319" s="410"/>
      <c r="J1319" s="364"/>
      <c r="K1319" s="364"/>
      <c r="L1319" s="364"/>
      <c r="M1319" s="364"/>
      <c r="N1319" s="387"/>
      <c r="O1319" s="314">
        <f t="shared" si="74"/>
        <v>0</v>
      </c>
      <c r="P1319" s="70">
        <f t="shared" si="75"/>
        <v>0</v>
      </c>
      <c r="Q1319" s="92" t="str">
        <f t="shared" si="73"/>
        <v/>
      </c>
    </row>
    <row r="1320" spans="1:17" x14ac:dyDescent="0.2">
      <c r="A1320" s="518" t="str">
        <f>IF(B1320="","",COUNT('Diário 3º PA'!$A$4:$A$4242)+ROW()-3)</f>
        <v/>
      </c>
      <c r="B1320" s="516"/>
      <c r="C1320" s="359"/>
      <c r="D1320" s="362"/>
      <c r="E1320" s="362"/>
      <c r="F1320" s="372"/>
      <c r="G1320" s="362"/>
      <c r="H1320" s="362"/>
      <c r="I1320" s="410"/>
      <c r="J1320" s="364"/>
      <c r="K1320" s="364"/>
      <c r="L1320" s="364"/>
      <c r="M1320" s="364"/>
      <c r="N1320" s="387"/>
      <c r="O1320" s="315">
        <f t="shared" si="74"/>
        <v>0</v>
      </c>
      <c r="P1320" s="70">
        <f t="shared" si="75"/>
        <v>0</v>
      </c>
      <c r="Q1320" s="135" t="str">
        <f t="shared" si="73"/>
        <v/>
      </c>
    </row>
    <row r="1321" spans="1:17" x14ac:dyDescent="0.2">
      <c r="A1321" s="518" t="str">
        <f>IF(B1321="","",COUNT('Diário 3º PA'!$A$4:$A$4242)+ROW()-3)</f>
        <v/>
      </c>
      <c r="B1321" s="516"/>
      <c r="C1321" s="359"/>
      <c r="D1321" s="362"/>
      <c r="E1321" s="362"/>
      <c r="F1321" s="372"/>
      <c r="G1321" s="362"/>
      <c r="H1321" s="362"/>
      <c r="I1321" s="410"/>
      <c r="J1321" s="364"/>
      <c r="K1321" s="364"/>
      <c r="L1321" s="364"/>
      <c r="M1321" s="364"/>
      <c r="N1321" s="387"/>
      <c r="O1321" s="314">
        <f t="shared" si="74"/>
        <v>0</v>
      </c>
      <c r="P1321" s="70">
        <f t="shared" si="75"/>
        <v>0</v>
      </c>
      <c r="Q1321" s="92" t="str">
        <f t="shared" si="73"/>
        <v/>
      </c>
    </row>
    <row r="1322" spans="1:17" x14ac:dyDescent="0.2">
      <c r="A1322" s="518" t="str">
        <f>IF(B1322="","",COUNT('Diário 3º PA'!$A$4:$A$4242)+ROW()-3)</f>
        <v/>
      </c>
      <c r="B1322" s="516"/>
      <c r="C1322" s="359"/>
      <c r="D1322" s="362"/>
      <c r="E1322" s="362"/>
      <c r="F1322" s="372"/>
      <c r="G1322" s="362"/>
      <c r="H1322" s="362"/>
      <c r="I1322" s="410"/>
      <c r="J1322" s="364"/>
      <c r="K1322" s="364"/>
      <c r="L1322" s="364"/>
      <c r="M1322" s="364"/>
      <c r="N1322" s="387"/>
      <c r="O1322" s="314">
        <f t="shared" si="74"/>
        <v>0</v>
      </c>
      <c r="P1322" s="70">
        <f t="shared" si="75"/>
        <v>0</v>
      </c>
      <c r="Q1322" s="92" t="str">
        <f t="shared" si="73"/>
        <v/>
      </c>
    </row>
    <row r="1323" spans="1:17" ht="13.5" thickBot="1" x14ac:dyDescent="0.25">
      <c r="A1323" s="518" t="str">
        <f>IF(B1323="","",COUNT('Diário 3º PA'!$A$4:$A$4242)+ROW()-3)</f>
        <v/>
      </c>
      <c r="B1323" s="516"/>
      <c r="C1323" s="359"/>
      <c r="D1323" s="362"/>
      <c r="E1323" s="362"/>
      <c r="F1323" s="372"/>
      <c r="G1323" s="362"/>
      <c r="H1323" s="362"/>
      <c r="I1323" s="410"/>
      <c r="J1323" s="364"/>
      <c r="K1323" s="364"/>
      <c r="L1323" s="364"/>
      <c r="M1323" s="364"/>
      <c r="N1323" s="387"/>
      <c r="O1323" s="314">
        <f t="shared" si="74"/>
        <v>0</v>
      </c>
      <c r="P1323" s="70">
        <f t="shared" si="75"/>
        <v>0</v>
      </c>
      <c r="Q1323" s="92" t="str">
        <f t="shared" si="73"/>
        <v/>
      </c>
    </row>
    <row r="1324" spans="1:17" x14ac:dyDescent="0.2">
      <c r="A1324" s="518" t="str">
        <f>IF(B1324="","",COUNT('Diário 3º PA'!$A$4:$A$4242)+ROW()-3)</f>
        <v/>
      </c>
      <c r="B1324" s="516"/>
      <c r="C1324" s="359"/>
      <c r="D1324" s="362"/>
      <c r="E1324" s="362"/>
      <c r="F1324" s="372"/>
      <c r="G1324" s="362"/>
      <c r="H1324" s="362"/>
      <c r="I1324" s="410"/>
      <c r="J1324" s="364"/>
      <c r="K1324" s="364"/>
      <c r="L1324" s="364"/>
      <c r="M1324" s="364"/>
      <c r="N1324" s="387"/>
      <c r="O1324" s="315">
        <f t="shared" si="74"/>
        <v>0</v>
      </c>
      <c r="P1324" s="70">
        <f t="shared" si="75"/>
        <v>0</v>
      </c>
      <c r="Q1324" s="135" t="str">
        <f t="shared" si="73"/>
        <v/>
      </c>
    </row>
    <row r="1325" spans="1:17" x14ac:dyDescent="0.2">
      <c r="A1325" s="518" t="str">
        <f>IF(B1325="","",COUNT('Diário 3º PA'!$A$4:$A$4242)+ROW()-3)</f>
        <v/>
      </c>
      <c r="B1325" s="516"/>
      <c r="C1325" s="359"/>
      <c r="D1325" s="362"/>
      <c r="E1325" s="362"/>
      <c r="F1325" s="372"/>
      <c r="G1325" s="362"/>
      <c r="H1325" s="362"/>
      <c r="I1325" s="410"/>
      <c r="J1325" s="364"/>
      <c r="K1325" s="364"/>
      <c r="L1325" s="364"/>
      <c r="M1325" s="364"/>
      <c r="N1325" s="387"/>
      <c r="O1325" s="314">
        <f t="shared" si="74"/>
        <v>0</v>
      </c>
      <c r="P1325" s="70">
        <f t="shared" si="75"/>
        <v>0</v>
      </c>
      <c r="Q1325" s="92" t="str">
        <f t="shared" si="73"/>
        <v/>
      </c>
    </row>
    <row r="1326" spans="1:17" x14ac:dyDescent="0.2">
      <c r="A1326" s="518" t="str">
        <f>IF(B1326="","",COUNT('Diário 3º PA'!$A$4:$A$4242)+ROW()-3)</f>
        <v/>
      </c>
      <c r="B1326" s="516"/>
      <c r="C1326" s="359"/>
      <c r="D1326" s="362"/>
      <c r="E1326" s="362"/>
      <c r="F1326" s="372"/>
      <c r="G1326" s="362"/>
      <c r="H1326" s="362"/>
      <c r="I1326" s="410"/>
      <c r="J1326" s="364"/>
      <c r="K1326" s="364"/>
      <c r="L1326" s="364"/>
      <c r="M1326" s="364"/>
      <c r="N1326" s="387"/>
      <c r="O1326" s="314">
        <f t="shared" si="74"/>
        <v>0</v>
      </c>
      <c r="P1326" s="70">
        <f t="shared" si="75"/>
        <v>0</v>
      </c>
      <c r="Q1326" s="92" t="str">
        <f t="shared" si="73"/>
        <v/>
      </c>
    </row>
    <row r="1327" spans="1:17" ht="13.5" thickBot="1" x14ac:dyDescent="0.25">
      <c r="A1327" s="518" t="str">
        <f>IF(B1327="","",COUNT('Diário 3º PA'!$A$4:$A$4242)+ROW()-3)</f>
        <v/>
      </c>
      <c r="B1327" s="516"/>
      <c r="C1327" s="359"/>
      <c r="D1327" s="362"/>
      <c r="E1327" s="362"/>
      <c r="F1327" s="372"/>
      <c r="G1327" s="362"/>
      <c r="H1327" s="362"/>
      <c r="I1327" s="410"/>
      <c r="J1327" s="364"/>
      <c r="K1327" s="364"/>
      <c r="L1327" s="364"/>
      <c r="M1327" s="364"/>
      <c r="N1327" s="387"/>
      <c r="O1327" s="314">
        <f t="shared" si="74"/>
        <v>0</v>
      </c>
      <c r="P1327" s="70">
        <f t="shared" si="75"/>
        <v>0</v>
      </c>
      <c r="Q1327" s="92" t="str">
        <f t="shared" si="73"/>
        <v/>
      </c>
    </row>
    <row r="1328" spans="1:17" x14ac:dyDescent="0.2">
      <c r="A1328" s="518" t="str">
        <f>IF(B1328="","",COUNT('Diário 3º PA'!$A$4:$A$4242)+ROW()-3)</f>
        <v/>
      </c>
      <c r="B1328" s="516"/>
      <c r="C1328" s="359"/>
      <c r="D1328" s="362"/>
      <c r="E1328" s="362"/>
      <c r="F1328" s="372"/>
      <c r="G1328" s="362"/>
      <c r="H1328" s="362"/>
      <c r="I1328" s="410"/>
      <c r="J1328" s="364"/>
      <c r="K1328" s="364"/>
      <c r="L1328" s="364"/>
      <c r="M1328" s="364"/>
      <c r="N1328" s="387"/>
      <c r="O1328" s="315">
        <f t="shared" si="74"/>
        <v>0</v>
      </c>
      <c r="P1328" s="70">
        <f t="shared" si="75"/>
        <v>0</v>
      </c>
      <c r="Q1328" s="135" t="str">
        <f t="shared" si="73"/>
        <v/>
      </c>
    </row>
    <row r="1329" spans="1:17" x14ac:dyDescent="0.2">
      <c r="A1329" s="518" t="str">
        <f>IF(B1329="","",COUNT('Diário 3º PA'!$A$4:$A$4242)+ROW()-3)</f>
        <v/>
      </c>
      <c r="B1329" s="516"/>
      <c r="C1329" s="359"/>
      <c r="D1329" s="362"/>
      <c r="E1329" s="362"/>
      <c r="F1329" s="372"/>
      <c r="G1329" s="362"/>
      <c r="H1329" s="362"/>
      <c r="I1329" s="410"/>
      <c r="J1329" s="364"/>
      <c r="K1329" s="364"/>
      <c r="L1329" s="364"/>
      <c r="M1329" s="364"/>
      <c r="N1329" s="387"/>
      <c r="O1329" s="314">
        <f t="shared" si="74"/>
        <v>0</v>
      </c>
      <c r="P1329" s="70">
        <f t="shared" si="75"/>
        <v>0</v>
      </c>
      <c r="Q1329" s="92" t="str">
        <f t="shared" si="73"/>
        <v/>
      </c>
    </row>
    <row r="1330" spans="1:17" x14ac:dyDescent="0.2">
      <c r="A1330" s="518" t="str">
        <f>IF(B1330="","",COUNT('Diário 3º PA'!$A$4:$A$4242)+ROW()-3)</f>
        <v/>
      </c>
      <c r="B1330" s="516"/>
      <c r="C1330" s="359"/>
      <c r="D1330" s="362"/>
      <c r="E1330" s="362"/>
      <c r="F1330" s="372"/>
      <c r="G1330" s="362"/>
      <c r="H1330" s="362"/>
      <c r="I1330" s="410"/>
      <c r="J1330" s="364"/>
      <c r="K1330" s="364"/>
      <c r="L1330" s="364"/>
      <c r="M1330" s="364"/>
      <c r="N1330" s="387"/>
      <c r="O1330" s="314">
        <f t="shared" si="74"/>
        <v>0</v>
      </c>
      <c r="P1330" s="70">
        <f t="shared" si="75"/>
        <v>0</v>
      </c>
      <c r="Q1330" s="92" t="str">
        <f t="shared" si="73"/>
        <v/>
      </c>
    </row>
    <row r="1331" spans="1:17" ht="13.5" thickBot="1" x14ac:dyDescent="0.25">
      <c r="A1331" s="518" t="str">
        <f>IF(B1331="","",COUNT('Diário 3º PA'!$A$4:$A$4242)+ROW()-3)</f>
        <v/>
      </c>
      <c r="B1331" s="516"/>
      <c r="C1331" s="359"/>
      <c r="D1331" s="362"/>
      <c r="E1331" s="362"/>
      <c r="F1331" s="372"/>
      <c r="G1331" s="362"/>
      <c r="H1331" s="362"/>
      <c r="I1331" s="410"/>
      <c r="J1331" s="364"/>
      <c r="K1331" s="364"/>
      <c r="L1331" s="364"/>
      <c r="M1331" s="364"/>
      <c r="N1331" s="387"/>
      <c r="O1331" s="314">
        <f t="shared" si="74"/>
        <v>0</v>
      </c>
      <c r="P1331" s="70">
        <f t="shared" si="75"/>
        <v>0</v>
      </c>
      <c r="Q1331" s="92" t="str">
        <f t="shared" si="73"/>
        <v/>
      </c>
    </row>
    <row r="1332" spans="1:17" x14ac:dyDescent="0.2">
      <c r="A1332" s="518" t="str">
        <f>IF(B1332="","",COUNT('Diário 3º PA'!$A$4:$A$4242)+ROW()-3)</f>
        <v/>
      </c>
      <c r="B1332" s="516"/>
      <c r="C1332" s="359"/>
      <c r="D1332" s="362"/>
      <c r="E1332" s="362"/>
      <c r="F1332" s="372"/>
      <c r="G1332" s="362"/>
      <c r="H1332" s="362"/>
      <c r="I1332" s="410"/>
      <c r="J1332" s="364"/>
      <c r="K1332" s="364"/>
      <c r="L1332" s="364"/>
      <c r="M1332" s="364"/>
      <c r="N1332" s="387"/>
      <c r="O1332" s="315">
        <f t="shared" si="74"/>
        <v>0</v>
      </c>
      <c r="P1332" s="70">
        <f t="shared" si="75"/>
        <v>0</v>
      </c>
      <c r="Q1332" s="135" t="str">
        <f t="shared" si="73"/>
        <v/>
      </c>
    </row>
    <row r="1333" spans="1:17" x14ac:dyDescent="0.2">
      <c r="A1333" s="518" t="str">
        <f>IF(B1333="","",COUNT('Diário 3º PA'!$A$4:$A$4242)+ROW()-3)</f>
        <v/>
      </c>
      <c r="B1333" s="516"/>
      <c r="C1333" s="359"/>
      <c r="D1333" s="362"/>
      <c r="E1333" s="362"/>
      <c r="F1333" s="372"/>
      <c r="G1333" s="362"/>
      <c r="H1333" s="362"/>
      <c r="I1333" s="410"/>
      <c r="J1333" s="364"/>
      <c r="K1333" s="364"/>
      <c r="L1333" s="364"/>
      <c r="M1333" s="364"/>
      <c r="N1333" s="387"/>
      <c r="O1333" s="314">
        <f t="shared" si="74"/>
        <v>0</v>
      </c>
      <c r="P1333" s="70">
        <f t="shared" si="75"/>
        <v>0</v>
      </c>
      <c r="Q1333" s="92" t="str">
        <f t="shared" si="73"/>
        <v/>
      </c>
    </row>
    <row r="1334" spans="1:17" x14ac:dyDescent="0.2">
      <c r="A1334" s="518" t="str">
        <f>IF(B1334="","",COUNT('Diário 3º PA'!$A$4:$A$4242)+ROW()-3)</f>
        <v/>
      </c>
      <c r="B1334" s="516"/>
      <c r="C1334" s="359"/>
      <c r="D1334" s="362"/>
      <c r="E1334" s="362"/>
      <c r="F1334" s="372"/>
      <c r="G1334" s="362"/>
      <c r="H1334" s="362"/>
      <c r="I1334" s="410"/>
      <c r="J1334" s="364"/>
      <c r="K1334" s="364"/>
      <c r="L1334" s="364"/>
      <c r="M1334" s="364"/>
      <c r="N1334" s="387"/>
      <c r="O1334" s="314">
        <f t="shared" si="74"/>
        <v>0</v>
      </c>
      <c r="P1334" s="70">
        <f t="shared" si="75"/>
        <v>0</v>
      </c>
      <c r="Q1334" s="92" t="str">
        <f t="shared" si="73"/>
        <v/>
      </c>
    </row>
    <row r="1335" spans="1:17" ht="13.5" thickBot="1" x14ac:dyDescent="0.25">
      <c r="A1335" s="518" t="str">
        <f>IF(B1335="","",COUNT('Diário 3º PA'!$A$4:$A$4242)+ROW()-3)</f>
        <v/>
      </c>
      <c r="B1335" s="516"/>
      <c r="C1335" s="359"/>
      <c r="D1335" s="362"/>
      <c r="E1335" s="362"/>
      <c r="F1335" s="372"/>
      <c r="G1335" s="362"/>
      <c r="H1335" s="362"/>
      <c r="I1335" s="410"/>
      <c r="J1335" s="364"/>
      <c r="K1335" s="364"/>
      <c r="L1335" s="364"/>
      <c r="M1335" s="364"/>
      <c r="N1335" s="387"/>
      <c r="O1335" s="314">
        <f t="shared" si="74"/>
        <v>0</v>
      </c>
      <c r="P1335" s="70">
        <f t="shared" si="75"/>
        <v>0</v>
      </c>
      <c r="Q1335" s="92" t="str">
        <f t="shared" si="73"/>
        <v/>
      </c>
    </row>
    <row r="1336" spans="1:17" x14ac:dyDescent="0.2">
      <c r="A1336" s="518" t="str">
        <f>IF(B1336="","",COUNT('Diário 3º PA'!$A$4:$A$4242)+ROW()-3)</f>
        <v/>
      </c>
      <c r="B1336" s="516"/>
      <c r="C1336" s="359"/>
      <c r="D1336" s="362"/>
      <c r="E1336" s="362"/>
      <c r="F1336" s="372"/>
      <c r="G1336" s="362"/>
      <c r="H1336" s="362"/>
      <c r="I1336" s="410"/>
      <c r="J1336" s="364"/>
      <c r="K1336" s="364"/>
      <c r="L1336" s="364"/>
      <c r="M1336" s="364"/>
      <c r="N1336" s="387"/>
      <c r="O1336" s="315">
        <f t="shared" si="74"/>
        <v>0</v>
      </c>
      <c r="P1336" s="70">
        <f t="shared" si="75"/>
        <v>0</v>
      </c>
      <c r="Q1336" s="135" t="str">
        <f t="shared" si="73"/>
        <v/>
      </c>
    </row>
    <row r="1337" spans="1:17" x14ac:dyDescent="0.2">
      <c r="A1337" s="518" t="str">
        <f>IF(B1337="","",COUNT('Diário 3º PA'!$A$4:$A$4242)+ROW()-3)</f>
        <v/>
      </c>
      <c r="B1337" s="516"/>
      <c r="C1337" s="359"/>
      <c r="D1337" s="362"/>
      <c r="E1337" s="362"/>
      <c r="F1337" s="372"/>
      <c r="G1337" s="362"/>
      <c r="H1337" s="362"/>
      <c r="I1337" s="410"/>
      <c r="J1337" s="364"/>
      <c r="K1337" s="364"/>
      <c r="L1337" s="364"/>
      <c r="M1337" s="364"/>
      <c r="N1337" s="387"/>
      <c r="O1337" s="314">
        <f t="shared" si="74"/>
        <v>0</v>
      </c>
      <c r="P1337" s="70">
        <f t="shared" si="75"/>
        <v>0</v>
      </c>
      <c r="Q1337" s="92" t="str">
        <f t="shared" si="73"/>
        <v/>
      </c>
    </row>
    <row r="1338" spans="1:17" x14ac:dyDescent="0.2">
      <c r="A1338" s="518" t="str">
        <f>IF(B1338="","",COUNT('Diário 3º PA'!$A$4:$A$4242)+ROW()-3)</f>
        <v/>
      </c>
      <c r="B1338" s="516"/>
      <c r="C1338" s="359"/>
      <c r="D1338" s="362"/>
      <c r="E1338" s="362"/>
      <c r="F1338" s="372"/>
      <c r="G1338" s="362"/>
      <c r="H1338" s="362"/>
      <c r="I1338" s="410"/>
      <c r="J1338" s="364"/>
      <c r="K1338" s="364"/>
      <c r="L1338" s="364"/>
      <c r="M1338" s="364"/>
      <c r="N1338" s="387"/>
      <c r="O1338" s="314">
        <f t="shared" si="74"/>
        <v>0</v>
      </c>
      <c r="P1338" s="70">
        <f t="shared" si="75"/>
        <v>0</v>
      </c>
      <c r="Q1338" s="92" t="str">
        <f t="shared" si="73"/>
        <v/>
      </c>
    </row>
    <row r="1339" spans="1:17" ht="13.5" thickBot="1" x14ac:dyDescent="0.25">
      <c r="A1339" s="518" t="str">
        <f>IF(B1339="","",COUNT('Diário 3º PA'!$A$4:$A$4242)+ROW()-3)</f>
        <v/>
      </c>
      <c r="B1339" s="516"/>
      <c r="C1339" s="359"/>
      <c r="D1339" s="362"/>
      <c r="E1339" s="362"/>
      <c r="F1339" s="372"/>
      <c r="G1339" s="362"/>
      <c r="H1339" s="362"/>
      <c r="I1339" s="410"/>
      <c r="J1339" s="364"/>
      <c r="K1339" s="364"/>
      <c r="L1339" s="364"/>
      <c r="M1339" s="364"/>
      <c r="N1339" s="387"/>
      <c r="O1339" s="314">
        <f t="shared" si="74"/>
        <v>0</v>
      </c>
      <c r="P1339" s="70">
        <f t="shared" si="75"/>
        <v>0</v>
      </c>
      <c r="Q1339" s="92" t="str">
        <f t="shared" si="73"/>
        <v/>
      </c>
    </row>
    <row r="1340" spans="1:17" x14ac:dyDescent="0.2">
      <c r="A1340" s="518" t="str">
        <f>IF(B1340="","",COUNT('Diário 3º PA'!$A$4:$A$4242)+ROW()-3)</f>
        <v/>
      </c>
      <c r="B1340" s="516"/>
      <c r="C1340" s="359"/>
      <c r="D1340" s="362"/>
      <c r="E1340" s="362"/>
      <c r="F1340" s="372"/>
      <c r="G1340" s="362"/>
      <c r="H1340" s="362"/>
      <c r="I1340" s="410"/>
      <c r="J1340" s="364"/>
      <c r="K1340" s="364"/>
      <c r="L1340" s="364"/>
      <c r="M1340" s="364"/>
      <c r="N1340" s="387"/>
      <c r="O1340" s="315">
        <f t="shared" si="74"/>
        <v>0</v>
      </c>
      <c r="P1340" s="70">
        <f t="shared" si="75"/>
        <v>0</v>
      </c>
      <c r="Q1340" s="135" t="str">
        <f t="shared" si="73"/>
        <v/>
      </c>
    </row>
    <row r="1341" spans="1:17" x14ac:dyDescent="0.2">
      <c r="A1341" s="518" t="str">
        <f>IF(B1341="","",COUNT('Diário 3º PA'!$A$4:$A$4242)+ROW()-3)</f>
        <v/>
      </c>
      <c r="B1341" s="516"/>
      <c r="C1341" s="359"/>
      <c r="D1341" s="362"/>
      <c r="E1341" s="362"/>
      <c r="F1341" s="372"/>
      <c r="G1341" s="362"/>
      <c r="H1341" s="362"/>
      <c r="I1341" s="410"/>
      <c r="J1341" s="364"/>
      <c r="K1341" s="364"/>
      <c r="L1341" s="364"/>
      <c r="M1341" s="364"/>
      <c r="N1341" s="387"/>
      <c r="O1341" s="314">
        <f t="shared" si="74"/>
        <v>0</v>
      </c>
      <c r="P1341" s="70">
        <f t="shared" si="75"/>
        <v>0</v>
      </c>
      <c r="Q1341" s="92" t="str">
        <f t="shared" si="73"/>
        <v/>
      </c>
    </row>
    <row r="1342" spans="1:17" x14ac:dyDescent="0.2">
      <c r="A1342" s="518" t="str">
        <f>IF(B1342="","",COUNT('Diário 3º PA'!$A$4:$A$4242)+ROW()-3)</f>
        <v/>
      </c>
      <c r="B1342" s="516"/>
      <c r="C1342" s="359"/>
      <c r="D1342" s="362"/>
      <c r="E1342" s="362"/>
      <c r="F1342" s="372"/>
      <c r="G1342" s="362"/>
      <c r="H1342" s="362"/>
      <c r="I1342" s="410"/>
      <c r="J1342" s="364"/>
      <c r="K1342" s="364"/>
      <c r="L1342" s="364"/>
      <c r="M1342" s="364"/>
      <c r="N1342" s="387"/>
      <c r="O1342" s="314">
        <f t="shared" si="74"/>
        <v>0</v>
      </c>
      <c r="P1342" s="70">
        <f t="shared" si="75"/>
        <v>0</v>
      </c>
      <c r="Q1342" s="92" t="str">
        <f t="shared" si="73"/>
        <v/>
      </c>
    </row>
    <row r="1343" spans="1:17" ht="13.5" thickBot="1" x14ac:dyDescent="0.25">
      <c r="A1343" s="518" t="str">
        <f>IF(B1343="","",COUNT('Diário 3º PA'!$A$4:$A$4242)+ROW()-3)</f>
        <v/>
      </c>
      <c r="B1343" s="516"/>
      <c r="C1343" s="359"/>
      <c r="D1343" s="362"/>
      <c r="E1343" s="362"/>
      <c r="F1343" s="372"/>
      <c r="G1343" s="362"/>
      <c r="H1343" s="362"/>
      <c r="I1343" s="410"/>
      <c r="J1343" s="364"/>
      <c r="K1343" s="364"/>
      <c r="L1343" s="364"/>
      <c r="M1343" s="364"/>
      <c r="N1343" s="387"/>
      <c r="O1343" s="314">
        <f t="shared" si="74"/>
        <v>0</v>
      </c>
      <c r="P1343" s="70">
        <f t="shared" si="75"/>
        <v>0</v>
      </c>
      <c r="Q1343" s="92" t="str">
        <f t="shared" si="73"/>
        <v/>
      </c>
    </row>
    <row r="1344" spans="1:17" x14ac:dyDescent="0.2">
      <c r="A1344" s="518" t="str">
        <f>IF(B1344="","",COUNT('Diário 3º PA'!$A$4:$A$4242)+ROW()-3)</f>
        <v/>
      </c>
      <c r="B1344" s="516"/>
      <c r="C1344" s="359"/>
      <c r="D1344" s="362"/>
      <c r="E1344" s="362"/>
      <c r="F1344" s="372"/>
      <c r="G1344" s="362"/>
      <c r="H1344" s="362"/>
      <c r="I1344" s="410"/>
      <c r="J1344" s="364"/>
      <c r="K1344" s="364"/>
      <c r="L1344" s="364"/>
      <c r="M1344" s="364"/>
      <c r="N1344" s="387"/>
      <c r="O1344" s="315">
        <f t="shared" si="74"/>
        <v>0</v>
      </c>
      <c r="P1344" s="70">
        <f t="shared" si="75"/>
        <v>0</v>
      </c>
      <c r="Q1344" s="135" t="str">
        <f t="shared" si="73"/>
        <v/>
      </c>
    </row>
    <row r="1345" spans="1:17" x14ac:dyDescent="0.2">
      <c r="A1345" s="518" t="str">
        <f>IF(B1345="","",COUNT('Diário 3º PA'!$A$4:$A$4242)+ROW()-3)</f>
        <v/>
      </c>
      <c r="B1345" s="516"/>
      <c r="C1345" s="359"/>
      <c r="D1345" s="362"/>
      <c r="E1345" s="362"/>
      <c r="F1345" s="372"/>
      <c r="G1345" s="362"/>
      <c r="H1345" s="362"/>
      <c r="I1345" s="410"/>
      <c r="J1345" s="364"/>
      <c r="K1345" s="364"/>
      <c r="L1345" s="364"/>
      <c r="M1345" s="364"/>
      <c r="N1345" s="387"/>
      <c r="O1345" s="314">
        <f t="shared" si="74"/>
        <v>0</v>
      </c>
      <c r="P1345" s="70">
        <f t="shared" si="75"/>
        <v>0</v>
      </c>
      <c r="Q1345" s="92" t="str">
        <f t="shared" si="73"/>
        <v/>
      </c>
    </row>
    <row r="1346" spans="1:17" x14ac:dyDescent="0.2">
      <c r="A1346" s="518" t="str">
        <f>IF(B1346="","",COUNT('Diário 3º PA'!$A$4:$A$4242)+ROW()-3)</f>
        <v/>
      </c>
      <c r="B1346" s="516"/>
      <c r="C1346" s="359"/>
      <c r="D1346" s="362"/>
      <c r="E1346" s="362"/>
      <c r="F1346" s="372"/>
      <c r="G1346" s="362"/>
      <c r="H1346" s="362"/>
      <c r="I1346" s="410"/>
      <c r="J1346" s="364"/>
      <c r="K1346" s="364"/>
      <c r="L1346" s="364"/>
      <c r="M1346" s="364"/>
      <c r="N1346" s="387"/>
      <c r="O1346" s="314">
        <f t="shared" si="74"/>
        <v>0</v>
      </c>
      <c r="P1346" s="70">
        <f t="shared" si="75"/>
        <v>0</v>
      </c>
      <c r="Q1346" s="92" t="str">
        <f t="shared" si="73"/>
        <v/>
      </c>
    </row>
    <row r="1347" spans="1:17" ht="13.5" thickBot="1" x14ac:dyDescent="0.25">
      <c r="A1347" s="518" t="str">
        <f>IF(B1347="","",COUNT('Diário 3º PA'!$A$4:$A$4242)+ROW()-3)</f>
        <v/>
      </c>
      <c r="B1347" s="516"/>
      <c r="C1347" s="359"/>
      <c r="D1347" s="362"/>
      <c r="E1347" s="362"/>
      <c r="F1347" s="372"/>
      <c r="G1347" s="362"/>
      <c r="H1347" s="362"/>
      <c r="I1347" s="410"/>
      <c r="J1347" s="364"/>
      <c r="K1347" s="364"/>
      <c r="L1347" s="364"/>
      <c r="M1347" s="364"/>
      <c r="N1347" s="387"/>
      <c r="O1347" s="314">
        <f t="shared" si="74"/>
        <v>0</v>
      </c>
      <c r="P1347" s="70">
        <f t="shared" si="75"/>
        <v>0</v>
      </c>
      <c r="Q1347" s="92" t="str">
        <f t="shared" si="73"/>
        <v/>
      </c>
    </row>
    <row r="1348" spans="1:17" x14ac:dyDescent="0.2">
      <c r="A1348" s="518" t="str">
        <f>IF(B1348="","",COUNT('Diário 3º PA'!$A$4:$A$4242)+ROW()-3)</f>
        <v/>
      </c>
      <c r="B1348" s="516"/>
      <c r="C1348" s="359"/>
      <c r="D1348" s="362"/>
      <c r="E1348" s="362"/>
      <c r="F1348" s="372"/>
      <c r="G1348" s="362"/>
      <c r="H1348" s="362"/>
      <c r="I1348" s="410"/>
      <c r="J1348" s="364"/>
      <c r="K1348" s="364"/>
      <c r="L1348" s="364"/>
      <c r="M1348" s="364"/>
      <c r="N1348" s="387"/>
      <c r="O1348" s="315">
        <f t="shared" si="74"/>
        <v>0</v>
      </c>
      <c r="P1348" s="70">
        <f t="shared" si="75"/>
        <v>0</v>
      </c>
      <c r="Q1348" s="135" t="str">
        <f t="shared" si="73"/>
        <v/>
      </c>
    </row>
    <row r="1349" spans="1:17" x14ac:dyDescent="0.2">
      <c r="A1349" s="518" t="str">
        <f>IF(B1349="","",COUNT('Diário 3º PA'!$A$4:$A$4242)+ROW()-3)</f>
        <v/>
      </c>
      <c r="B1349" s="516"/>
      <c r="C1349" s="359"/>
      <c r="D1349" s="362"/>
      <c r="E1349" s="362"/>
      <c r="F1349" s="372"/>
      <c r="G1349" s="362"/>
      <c r="H1349" s="362"/>
      <c r="I1349" s="410"/>
      <c r="J1349" s="364"/>
      <c r="K1349" s="364"/>
      <c r="L1349" s="364"/>
      <c r="M1349" s="364"/>
      <c r="N1349" s="387"/>
      <c r="O1349" s="314">
        <f t="shared" si="74"/>
        <v>0</v>
      </c>
      <c r="P1349" s="70">
        <f t="shared" si="75"/>
        <v>0</v>
      </c>
      <c r="Q1349" s="92" t="str">
        <f t="shared" si="73"/>
        <v/>
      </c>
    </row>
    <row r="1350" spans="1:17" x14ac:dyDescent="0.2">
      <c r="A1350" s="518" t="str">
        <f>IF(B1350="","",COUNT('Diário 3º PA'!$A$4:$A$4242)+ROW()-3)</f>
        <v/>
      </c>
      <c r="B1350" s="516"/>
      <c r="C1350" s="359"/>
      <c r="D1350" s="362"/>
      <c r="E1350" s="362"/>
      <c r="F1350" s="372"/>
      <c r="G1350" s="362"/>
      <c r="H1350" s="362"/>
      <c r="I1350" s="410"/>
      <c r="J1350" s="364"/>
      <c r="K1350" s="364"/>
      <c r="L1350" s="364"/>
      <c r="M1350" s="364"/>
      <c r="N1350" s="387"/>
      <c r="O1350" s="314">
        <f t="shared" si="74"/>
        <v>0</v>
      </c>
      <c r="P1350" s="70">
        <f t="shared" si="75"/>
        <v>0</v>
      </c>
      <c r="Q1350" s="92" t="str">
        <f t="shared" si="73"/>
        <v/>
      </c>
    </row>
    <row r="1351" spans="1:17" ht="13.5" thickBot="1" x14ac:dyDescent="0.25">
      <c r="A1351" s="518" t="str">
        <f>IF(B1351="","",COUNT('Diário 3º PA'!$A$4:$A$4242)+ROW()-3)</f>
        <v/>
      </c>
      <c r="B1351" s="516"/>
      <c r="C1351" s="359"/>
      <c r="D1351" s="362"/>
      <c r="E1351" s="362"/>
      <c r="F1351" s="372"/>
      <c r="G1351" s="362"/>
      <c r="H1351" s="362"/>
      <c r="I1351" s="410"/>
      <c r="J1351" s="364"/>
      <c r="K1351" s="364"/>
      <c r="L1351" s="364"/>
      <c r="M1351" s="364"/>
      <c r="N1351" s="387"/>
      <c r="O1351" s="314">
        <f t="shared" si="74"/>
        <v>0</v>
      </c>
      <c r="P1351" s="70">
        <f t="shared" si="75"/>
        <v>0</v>
      </c>
      <c r="Q1351" s="92" t="str">
        <f t="shared" si="73"/>
        <v/>
      </c>
    </row>
    <row r="1352" spans="1:17" x14ac:dyDescent="0.2">
      <c r="A1352" s="518" t="str">
        <f>IF(B1352="","",COUNT('Diário 3º PA'!$A$4:$A$4242)+ROW()-3)</f>
        <v/>
      </c>
      <c r="B1352" s="516"/>
      <c r="C1352" s="359"/>
      <c r="D1352" s="362"/>
      <c r="E1352" s="362"/>
      <c r="F1352" s="372"/>
      <c r="G1352" s="362"/>
      <c r="H1352" s="362"/>
      <c r="I1352" s="410"/>
      <c r="J1352" s="364"/>
      <c r="K1352" s="364"/>
      <c r="L1352" s="364"/>
      <c r="M1352" s="364"/>
      <c r="N1352" s="387"/>
      <c r="O1352" s="315">
        <f t="shared" si="74"/>
        <v>0</v>
      </c>
      <c r="P1352" s="70">
        <f t="shared" si="75"/>
        <v>0</v>
      </c>
      <c r="Q1352" s="135" t="str">
        <f t="shared" si="73"/>
        <v/>
      </c>
    </row>
    <row r="1353" spans="1:17" x14ac:dyDescent="0.2">
      <c r="A1353" s="518" t="str">
        <f>IF(B1353="","",COUNT('Diário 3º PA'!$A$4:$A$4242)+ROW()-3)</f>
        <v/>
      </c>
      <c r="B1353" s="516"/>
      <c r="C1353" s="359"/>
      <c r="D1353" s="362"/>
      <c r="E1353" s="362"/>
      <c r="F1353" s="372"/>
      <c r="G1353" s="362"/>
      <c r="H1353" s="362"/>
      <c r="I1353" s="410"/>
      <c r="J1353" s="364"/>
      <c r="K1353" s="364"/>
      <c r="L1353" s="364"/>
      <c r="M1353" s="364"/>
      <c r="N1353" s="387"/>
      <c r="O1353" s="314">
        <f t="shared" si="74"/>
        <v>0</v>
      </c>
      <c r="P1353" s="70">
        <f t="shared" si="75"/>
        <v>0</v>
      </c>
      <c r="Q1353" s="92" t="str">
        <f t="shared" si="73"/>
        <v/>
      </c>
    </row>
    <row r="1354" spans="1:17" x14ac:dyDescent="0.2">
      <c r="A1354" s="518" t="str">
        <f>IF(B1354="","",COUNT('Diário 3º PA'!$A$4:$A$4242)+ROW()-3)</f>
        <v/>
      </c>
      <c r="B1354" s="516"/>
      <c r="C1354" s="359"/>
      <c r="D1354" s="362"/>
      <c r="E1354" s="362"/>
      <c r="F1354" s="372"/>
      <c r="G1354" s="362"/>
      <c r="H1354" s="362"/>
      <c r="I1354" s="410"/>
      <c r="J1354" s="364"/>
      <c r="K1354" s="364"/>
      <c r="L1354" s="364"/>
      <c r="M1354" s="364"/>
      <c r="N1354" s="387"/>
      <c r="O1354" s="314">
        <f t="shared" si="74"/>
        <v>0</v>
      </c>
      <c r="P1354" s="70">
        <f t="shared" si="75"/>
        <v>0</v>
      </c>
      <c r="Q1354" s="92" t="str">
        <f t="shared" si="73"/>
        <v/>
      </c>
    </row>
    <row r="1355" spans="1:17" ht="13.5" thickBot="1" x14ac:dyDescent="0.25">
      <c r="A1355" s="518" t="str">
        <f>IF(B1355="","",COUNT('Diário 3º PA'!$A$4:$A$4242)+ROW()-3)</f>
        <v/>
      </c>
      <c r="B1355" s="516"/>
      <c r="C1355" s="359"/>
      <c r="D1355" s="362"/>
      <c r="E1355" s="362"/>
      <c r="F1355" s="372"/>
      <c r="G1355" s="362"/>
      <c r="H1355" s="362"/>
      <c r="I1355" s="410"/>
      <c r="J1355" s="364"/>
      <c r="K1355" s="364"/>
      <c r="L1355" s="364"/>
      <c r="M1355" s="364"/>
      <c r="N1355" s="387"/>
      <c r="O1355" s="314">
        <f t="shared" si="74"/>
        <v>0</v>
      </c>
      <c r="P1355" s="70">
        <f t="shared" si="75"/>
        <v>0</v>
      </c>
      <c r="Q1355" s="92" t="str">
        <f t="shared" si="73"/>
        <v/>
      </c>
    </row>
    <row r="1356" spans="1:17" x14ac:dyDescent="0.2">
      <c r="A1356" s="518" t="str">
        <f>IF(B1356="","",COUNT('Diário 3º PA'!$A$4:$A$4242)+ROW()-3)</f>
        <v/>
      </c>
      <c r="B1356" s="516"/>
      <c r="C1356" s="359"/>
      <c r="D1356" s="362"/>
      <c r="E1356" s="362"/>
      <c r="F1356" s="372"/>
      <c r="G1356" s="362"/>
      <c r="H1356" s="362"/>
      <c r="I1356" s="410"/>
      <c r="J1356" s="364"/>
      <c r="K1356" s="364"/>
      <c r="L1356" s="364"/>
      <c r="M1356" s="364"/>
      <c r="N1356" s="387"/>
      <c r="O1356" s="315">
        <f t="shared" si="74"/>
        <v>0</v>
      </c>
      <c r="P1356" s="70">
        <f t="shared" si="75"/>
        <v>0</v>
      </c>
      <c r="Q1356" s="135" t="str">
        <f t="shared" si="73"/>
        <v/>
      </c>
    </row>
    <row r="1357" spans="1:17" x14ac:dyDescent="0.2">
      <c r="A1357" s="518" t="str">
        <f>IF(B1357="","",COUNT('Diário 3º PA'!$A$4:$A$4242)+ROW()-3)</f>
        <v/>
      </c>
      <c r="B1357" s="516"/>
      <c r="C1357" s="359"/>
      <c r="D1357" s="362"/>
      <c r="E1357" s="362"/>
      <c r="F1357" s="372"/>
      <c r="G1357" s="362"/>
      <c r="H1357" s="362"/>
      <c r="I1357" s="410"/>
      <c r="J1357" s="364"/>
      <c r="K1357" s="364"/>
      <c r="L1357" s="364"/>
      <c r="M1357" s="364"/>
      <c r="N1357" s="387"/>
      <c r="O1357" s="314">
        <f t="shared" si="74"/>
        <v>0</v>
      </c>
      <c r="P1357" s="70">
        <f t="shared" si="75"/>
        <v>0</v>
      </c>
      <c r="Q1357" s="92" t="str">
        <f t="shared" si="73"/>
        <v/>
      </c>
    </row>
    <row r="1358" spans="1:17" x14ac:dyDescent="0.2">
      <c r="A1358" s="518" t="str">
        <f>IF(B1358="","",COUNT('Diário 3º PA'!$A$4:$A$4242)+ROW()-3)</f>
        <v/>
      </c>
      <c r="B1358" s="516"/>
      <c r="C1358" s="359"/>
      <c r="D1358" s="362"/>
      <c r="E1358" s="362"/>
      <c r="F1358" s="372"/>
      <c r="G1358" s="362"/>
      <c r="H1358" s="362"/>
      <c r="I1358" s="410"/>
      <c r="J1358" s="364"/>
      <c r="K1358" s="364"/>
      <c r="L1358" s="364"/>
      <c r="M1358" s="364"/>
      <c r="N1358" s="387"/>
      <c r="O1358" s="314">
        <f t="shared" si="74"/>
        <v>0</v>
      </c>
      <c r="P1358" s="70">
        <f t="shared" si="75"/>
        <v>0</v>
      </c>
      <c r="Q1358" s="92" t="str">
        <f t="shared" si="73"/>
        <v/>
      </c>
    </row>
    <row r="1359" spans="1:17" ht="13.5" thickBot="1" x14ac:dyDescent="0.25">
      <c r="A1359" s="518" t="str">
        <f>IF(B1359="","",COUNT('Diário 3º PA'!$A$4:$A$4242)+ROW()-3)</f>
        <v/>
      </c>
      <c r="B1359" s="516"/>
      <c r="C1359" s="359"/>
      <c r="D1359" s="362"/>
      <c r="E1359" s="362"/>
      <c r="F1359" s="372"/>
      <c r="G1359" s="362"/>
      <c r="H1359" s="362"/>
      <c r="I1359" s="410"/>
      <c r="J1359" s="364"/>
      <c r="K1359" s="364"/>
      <c r="L1359" s="364"/>
      <c r="M1359" s="364"/>
      <c r="N1359" s="387"/>
      <c r="O1359" s="314">
        <f t="shared" si="74"/>
        <v>0</v>
      </c>
      <c r="P1359" s="70">
        <f t="shared" si="75"/>
        <v>0</v>
      </c>
      <c r="Q1359" s="92" t="str">
        <f t="shared" si="73"/>
        <v/>
      </c>
    </row>
    <row r="1360" spans="1:17" x14ac:dyDescent="0.2">
      <c r="A1360" s="518" t="str">
        <f>IF(B1360="","",COUNT('Diário 3º PA'!$A$4:$A$4242)+ROW()-3)</f>
        <v/>
      </c>
      <c r="B1360" s="516"/>
      <c r="C1360" s="359"/>
      <c r="D1360" s="362"/>
      <c r="E1360" s="362"/>
      <c r="F1360" s="372"/>
      <c r="G1360" s="362"/>
      <c r="H1360" s="362"/>
      <c r="I1360" s="410"/>
      <c r="J1360" s="364"/>
      <c r="K1360" s="364"/>
      <c r="L1360" s="364"/>
      <c r="M1360" s="364"/>
      <c r="N1360" s="387"/>
      <c r="O1360" s="315">
        <f t="shared" si="74"/>
        <v>0</v>
      </c>
      <c r="P1360" s="70">
        <f t="shared" si="75"/>
        <v>0</v>
      </c>
      <c r="Q1360" s="135" t="str">
        <f t="shared" si="73"/>
        <v/>
      </c>
    </row>
    <row r="1361" spans="1:17" x14ac:dyDescent="0.2">
      <c r="A1361" s="518" t="str">
        <f>IF(B1361="","",COUNT('Diário 3º PA'!$A$4:$A$4242)+ROW()-3)</f>
        <v/>
      </c>
      <c r="B1361" s="516"/>
      <c r="C1361" s="359"/>
      <c r="D1361" s="362"/>
      <c r="E1361" s="362"/>
      <c r="F1361" s="372"/>
      <c r="G1361" s="362"/>
      <c r="H1361" s="362"/>
      <c r="I1361" s="410"/>
      <c r="J1361" s="364"/>
      <c r="K1361" s="364"/>
      <c r="L1361" s="364"/>
      <c r="M1361" s="364"/>
      <c r="N1361" s="387"/>
      <c r="O1361" s="314">
        <f t="shared" si="74"/>
        <v>0</v>
      </c>
      <c r="P1361" s="70">
        <f t="shared" si="75"/>
        <v>0</v>
      </c>
      <c r="Q1361" s="92" t="str">
        <f t="shared" si="73"/>
        <v/>
      </c>
    </row>
    <row r="1362" spans="1:17" x14ac:dyDescent="0.2">
      <c r="A1362" s="518" t="str">
        <f>IF(B1362="","",COUNT('Diário 3º PA'!$A$4:$A$4242)+ROW()-3)</f>
        <v/>
      </c>
      <c r="B1362" s="516"/>
      <c r="C1362" s="359"/>
      <c r="D1362" s="362"/>
      <c r="E1362" s="362"/>
      <c r="F1362" s="372"/>
      <c r="G1362" s="362"/>
      <c r="H1362" s="362"/>
      <c r="I1362" s="410"/>
      <c r="J1362" s="364"/>
      <c r="K1362" s="364"/>
      <c r="L1362" s="364"/>
      <c r="M1362" s="364"/>
      <c r="N1362" s="387"/>
      <c r="O1362" s="314">
        <f t="shared" si="74"/>
        <v>0</v>
      </c>
      <c r="P1362" s="70">
        <f t="shared" si="75"/>
        <v>0</v>
      </c>
      <c r="Q1362" s="92" t="str">
        <f t="shared" si="73"/>
        <v/>
      </c>
    </row>
    <row r="1363" spans="1:17" ht="13.5" thickBot="1" x14ac:dyDescent="0.25">
      <c r="A1363" s="518" t="str">
        <f>IF(B1363="","",COUNT('Diário 3º PA'!$A$4:$A$4242)+ROW()-3)</f>
        <v/>
      </c>
      <c r="B1363" s="516"/>
      <c r="C1363" s="359"/>
      <c r="D1363" s="362"/>
      <c r="E1363" s="362"/>
      <c r="F1363" s="372"/>
      <c r="G1363" s="362"/>
      <c r="H1363" s="362"/>
      <c r="I1363" s="410"/>
      <c r="J1363" s="364"/>
      <c r="K1363" s="364"/>
      <c r="L1363" s="364"/>
      <c r="M1363" s="364"/>
      <c r="N1363" s="387"/>
      <c r="O1363" s="314">
        <f t="shared" si="74"/>
        <v>0</v>
      </c>
      <c r="P1363" s="70">
        <f t="shared" si="75"/>
        <v>0</v>
      </c>
      <c r="Q1363" s="92" t="str">
        <f t="shared" si="73"/>
        <v/>
      </c>
    </row>
    <row r="1364" spans="1:17" x14ac:dyDescent="0.2">
      <c r="A1364" s="518" t="str">
        <f>IF(B1364="","",COUNT('Diário 3º PA'!$A$4:$A$4242)+ROW()-3)</f>
        <v/>
      </c>
      <c r="B1364" s="516"/>
      <c r="C1364" s="359"/>
      <c r="D1364" s="362"/>
      <c r="E1364" s="362"/>
      <c r="F1364" s="372"/>
      <c r="G1364" s="362"/>
      <c r="H1364" s="362"/>
      <c r="I1364" s="410"/>
      <c r="J1364" s="364"/>
      <c r="K1364" s="364"/>
      <c r="L1364" s="364"/>
      <c r="M1364" s="364"/>
      <c r="N1364" s="387"/>
      <c r="O1364" s="315">
        <f t="shared" si="74"/>
        <v>0</v>
      </c>
      <c r="P1364" s="70">
        <f t="shared" si="75"/>
        <v>0</v>
      </c>
      <c r="Q1364" s="135" t="str">
        <f t="shared" si="73"/>
        <v/>
      </c>
    </row>
    <row r="1365" spans="1:17" x14ac:dyDescent="0.2">
      <c r="A1365" s="518" t="str">
        <f>IF(B1365="","",COUNT('Diário 3º PA'!$A$4:$A$4242)+ROW()-3)</f>
        <v/>
      </c>
      <c r="B1365" s="516"/>
      <c r="C1365" s="359"/>
      <c r="D1365" s="362"/>
      <c r="E1365" s="362"/>
      <c r="F1365" s="372"/>
      <c r="G1365" s="362"/>
      <c r="H1365" s="362"/>
      <c r="I1365" s="410"/>
      <c r="J1365" s="364"/>
      <c r="K1365" s="364"/>
      <c r="L1365" s="364"/>
      <c r="M1365" s="364"/>
      <c r="N1365" s="387"/>
      <c r="O1365" s="314">
        <f t="shared" si="74"/>
        <v>0</v>
      </c>
      <c r="P1365" s="70">
        <f t="shared" si="75"/>
        <v>0</v>
      </c>
      <c r="Q1365" s="92" t="str">
        <f t="shared" si="73"/>
        <v/>
      </c>
    </row>
    <row r="1366" spans="1:17" x14ac:dyDescent="0.2">
      <c r="A1366" s="518" t="str">
        <f>IF(B1366="","",COUNT('Diário 3º PA'!$A$4:$A$4242)+ROW()-3)</f>
        <v/>
      </c>
      <c r="B1366" s="516"/>
      <c r="C1366" s="359"/>
      <c r="D1366" s="362"/>
      <c r="E1366" s="362"/>
      <c r="F1366" s="372"/>
      <c r="G1366" s="362"/>
      <c r="H1366" s="362"/>
      <c r="I1366" s="410"/>
      <c r="J1366" s="364"/>
      <c r="K1366" s="364"/>
      <c r="L1366" s="364"/>
      <c r="M1366" s="364"/>
      <c r="N1366" s="387"/>
      <c r="O1366" s="314">
        <f t="shared" si="74"/>
        <v>0</v>
      </c>
      <c r="P1366" s="70">
        <f t="shared" si="75"/>
        <v>0</v>
      </c>
      <c r="Q1366" s="92" t="str">
        <f t="shared" si="73"/>
        <v/>
      </c>
    </row>
    <row r="1367" spans="1:17" ht="13.5" thickBot="1" x14ac:dyDescent="0.25">
      <c r="A1367" s="518" t="str">
        <f>IF(B1367="","",COUNT('Diário 3º PA'!$A$4:$A$4242)+ROW()-3)</f>
        <v/>
      </c>
      <c r="B1367" s="516"/>
      <c r="C1367" s="359"/>
      <c r="D1367" s="362"/>
      <c r="E1367" s="362"/>
      <c r="F1367" s="372"/>
      <c r="G1367" s="362"/>
      <c r="H1367" s="362"/>
      <c r="I1367" s="410"/>
      <c r="J1367" s="364"/>
      <c r="K1367" s="364"/>
      <c r="L1367" s="364"/>
      <c r="M1367" s="364"/>
      <c r="N1367" s="387"/>
      <c r="O1367" s="314">
        <f t="shared" si="74"/>
        <v>0</v>
      </c>
      <c r="P1367" s="70">
        <f t="shared" si="75"/>
        <v>0</v>
      </c>
      <c r="Q1367" s="92" t="str">
        <f t="shared" si="73"/>
        <v/>
      </c>
    </row>
    <row r="1368" spans="1:17" x14ac:dyDescent="0.2">
      <c r="A1368" s="518" t="str">
        <f>IF(B1368="","",COUNT('Diário 3º PA'!$A$4:$A$4242)+ROW()-3)</f>
        <v/>
      </c>
      <c r="B1368" s="516"/>
      <c r="C1368" s="359"/>
      <c r="D1368" s="362"/>
      <c r="E1368" s="362"/>
      <c r="F1368" s="372"/>
      <c r="G1368" s="362"/>
      <c r="H1368" s="362"/>
      <c r="I1368" s="410"/>
      <c r="J1368" s="364"/>
      <c r="K1368" s="364"/>
      <c r="L1368" s="364"/>
      <c r="M1368" s="364"/>
      <c r="N1368" s="387"/>
      <c r="O1368" s="315">
        <f t="shared" si="74"/>
        <v>0</v>
      </c>
      <c r="P1368" s="70">
        <f t="shared" si="75"/>
        <v>0</v>
      </c>
      <c r="Q1368" s="135" t="str">
        <f t="shared" si="73"/>
        <v/>
      </c>
    </row>
    <row r="1369" spans="1:17" x14ac:dyDescent="0.2">
      <c r="A1369" s="518" t="str">
        <f>IF(B1369="","",COUNT('Diário 3º PA'!$A$4:$A$4242)+ROW()-3)</f>
        <v/>
      </c>
      <c r="B1369" s="516"/>
      <c r="C1369" s="359"/>
      <c r="D1369" s="362"/>
      <c r="E1369" s="362"/>
      <c r="F1369" s="372"/>
      <c r="G1369" s="362"/>
      <c r="H1369" s="362"/>
      <c r="I1369" s="410"/>
      <c r="J1369" s="364"/>
      <c r="K1369" s="364"/>
      <c r="L1369" s="364"/>
      <c r="M1369" s="364"/>
      <c r="N1369" s="387"/>
      <c r="O1369" s="314">
        <f t="shared" si="74"/>
        <v>0</v>
      </c>
      <c r="P1369" s="70">
        <f t="shared" si="75"/>
        <v>0</v>
      </c>
      <c r="Q1369" s="92" t="str">
        <f t="shared" si="73"/>
        <v/>
      </c>
    </row>
    <row r="1370" spans="1:17" x14ac:dyDescent="0.2">
      <c r="A1370" s="518" t="str">
        <f>IF(B1370="","",COUNT('Diário 3º PA'!$A$4:$A$4242)+ROW()-3)</f>
        <v/>
      </c>
      <c r="B1370" s="516"/>
      <c r="C1370" s="359"/>
      <c r="D1370" s="362"/>
      <c r="E1370" s="362"/>
      <c r="F1370" s="372"/>
      <c r="G1370" s="362"/>
      <c r="H1370" s="362"/>
      <c r="I1370" s="410"/>
      <c r="J1370" s="364"/>
      <c r="K1370" s="364"/>
      <c r="L1370" s="364"/>
      <c r="M1370" s="364"/>
      <c r="N1370" s="387"/>
      <c r="O1370" s="314">
        <f t="shared" si="74"/>
        <v>0</v>
      </c>
      <c r="P1370" s="70">
        <f t="shared" si="75"/>
        <v>0</v>
      </c>
      <c r="Q1370" s="92" t="str">
        <f t="shared" si="73"/>
        <v/>
      </c>
    </row>
    <row r="1371" spans="1:17" ht="13.5" thickBot="1" x14ac:dyDescent="0.25">
      <c r="A1371" s="518" t="str">
        <f>IF(B1371="","",COUNT('Diário 3º PA'!$A$4:$A$4242)+ROW()-3)</f>
        <v/>
      </c>
      <c r="B1371" s="516"/>
      <c r="C1371" s="359"/>
      <c r="D1371" s="362"/>
      <c r="E1371" s="362"/>
      <c r="F1371" s="372"/>
      <c r="G1371" s="362"/>
      <c r="H1371" s="362"/>
      <c r="I1371" s="410"/>
      <c r="J1371" s="364"/>
      <c r="K1371" s="364"/>
      <c r="L1371" s="364"/>
      <c r="M1371" s="364"/>
      <c r="N1371" s="387"/>
      <c r="O1371" s="314">
        <f t="shared" si="74"/>
        <v>0</v>
      </c>
      <c r="P1371" s="70">
        <f t="shared" si="75"/>
        <v>0</v>
      </c>
      <c r="Q1371" s="92" t="str">
        <f t="shared" si="73"/>
        <v/>
      </c>
    </row>
    <row r="1372" spans="1:17" x14ac:dyDescent="0.2">
      <c r="A1372" s="518" t="str">
        <f>IF(B1372="","",COUNT('Diário 3º PA'!$A$4:$A$4242)+ROW()-3)</f>
        <v/>
      </c>
      <c r="B1372" s="516"/>
      <c r="C1372" s="359"/>
      <c r="D1372" s="362"/>
      <c r="E1372" s="362"/>
      <c r="F1372" s="372"/>
      <c r="G1372" s="362"/>
      <c r="H1372" s="362"/>
      <c r="I1372" s="410"/>
      <c r="J1372" s="364"/>
      <c r="K1372" s="364"/>
      <c r="L1372" s="364"/>
      <c r="M1372" s="364"/>
      <c r="N1372" s="387"/>
      <c r="O1372" s="315">
        <f t="shared" si="74"/>
        <v>0</v>
      </c>
      <c r="P1372" s="70">
        <f t="shared" si="75"/>
        <v>0</v>
      </c>
      <c r="Q1372" s="135" t="str">
        <f t="shared" si="73"/>
        <v/>
      </c>
    </row>
    <row r="1373" spans="1:17" x14ac:dyDescent="0.2">
      <c r="A1373" s="518" t="str">
        <f>IF(B1373="","",COUNT('Diário 3º PA'!$A$4:$A$4242)+ROW()-3)</f>
        <v/>
      </c>
      <c r="B1373" s="516"/>
      <c r="C1373" s="359"/>
      <c r="D1373" s="362"/>
      <c r="E1373" s="362"/>
      <c r="F1373" s="372"/>
      <c r="G1373" s="362"/>
      <c r="H1373" s="362"/>
      <c r="I1373" s="410"/>
      <c r="J1373" s="364"/>
      <c r="K1373" s="364"/>
      <c r="L1373" s="364"/>
      <c r="M1373" s="364"/>
      <c r="N1373" s="387"/>
      <c r="O1373" s="314">
        <f t="shared" si="74"/>
        <v>0</v>
      </c>
      <c r="P1373" s="70">
        <f t="shared" si="75"/>
        <v>0</v>
      </c>
      <c r="Q1373" s="92" t="str">
        <f t="shared" si="73"/>
        <v/>
      </c>
    </row>
    <row r="1374" spans="1:17" x14ac:dyDescent="0.2">
      <c r="A1374" s="518" t="str">
        <f>IF(B1374="","",COUNT('Diário 3º PA'!$A$4:$A$4242)+ROW()-3)</f>
        <v/>
      </c>
      <c r="B1374" s="516"/>
      <c r="C1374" s="359"/>
      <c r="D1374" s="362"/>
      <c r="E1374" s="362"/>
      <c r="F1374" s="372"/>
      <c r="G1374" s="362"/>
      <c r="H1374" s="362"/>
      <c r="I1374" s="410"/>
      <c r="J1374" s="364"/>
      <c r="K1374" s="364"/>
      <c r="L1374" s="364"/>
      <c r="M1374" s="364"/>
      <c r="N1374" s="387"/>
      <c r="O1374" s="314">
        <f t="shared" si="74"/>
        <v>0</v>
      </c>
      <c r="P1374" s="70">
        <f t="shared" si="75"/>
        <v>0</v>
      </c>
      <c r="Q1374" s="92" t="str">
        <f t="shared" si="73"/>
        <v/>
      </c>
    </row>
    <row r="1375" spans="1:17" ht="13.5" thickBot="1" x14ac:dyDescent="0.25">
      <c r="A1375" s="518" t="str">
        <f>IF(B1375="","",COUNT('Diário 3º PA'!$A$4:$A$4242)+ROW()-3)</f>
        <v/>
      </c>
      <c r="B1375" s="516"/>
      <c r="C1375" s="359"/>
      <c r="D1375" s="362"/>
      <c r="E1375" s="362"/>
      <c r="F1375" s="372"/>
      <c r="G1375" s="362"/>
      <c r="H1375" s="362"/>
      <c r="I1375" s="410"/>
      <c r="J1375" s="364"/>
      <c r="K1375" s="364"/>
      <c r="L1375" s="364"/>
      <c r="M1375" s="364"/>
      <c r="N1375" s="387"/>
      <c r="O1375" s="314">
        <f t="shared" si="74"/>
        <v>0</v>
      </c>
      <c r="P1375" s="70">
        <f t="shared" si="75"/>
        <v>0</v>
      </c>
      <c r="Q1375" s="92" t="str">
        <f t="shared" si="73"/>
        <v/>
      </c>
    </row>
    <row r="1376" spans="1:17" x14ac:dyDescent="0.2">
      <c r="A1376" s="518" t="str">
        <f>IF(B1376="","",COUNT('Diário 3º PA'!$A$4:$A$4242)+ROW()-3)</f>
        <v/>
      </c>
      <c r="B1376" s="516"/>
      <c r="C1376" s="359"/>
      <c r="D1376" s="362"/>
      <c r="E1376" s="362"/>
      <c r="F1376" s="372"/>
      <c r="G1376" s="362"/>
      <c r="H1376" s="362"/>
      <c r="I1376" s="410"/>
      <c r="J1376" s="364"/>
      <c r="K1376" s="364"/>
      <c r="L1376" s="364"/>
      <c r="M1376" s="364"/>
      <c r="N1376" s="387"/>
      <c r="O1376" s="315">
        <f t="shared" si="74"/>
        <v>0</v>
      </c>
      <c r="P1376" s="70">
        <f t="shared" si="75"/>
        <v>0</v>
      </c>
      <c r="Q1376" s="135" t="str">
        <f t="shared" si="73"/>
        <v/>
      </c>
    </row>
    <row r="1377" spans="1:17" x14ac:dyDescent="0.2">
      <c r="A1377" s="518" t="str">
        <f>IF(B1377="","",COUNT('Diário 3º PA'!$A$4:$A$4242)+ROW()-3)</f>
        <v/>
      </c>
      <c r="B1377" s="516"/>
      <c r="C1377" s="359"/>
      <c r="D1377" s="362"/>
      <c r="E1377" s="362"/>
      <c r="F1377" s="372"/>
      <c r="G1377" s="362"/>
      <c r="H1377" s="362"/>
      <c r="I1377" s="410"/>
      <c r="J1377" s="364"/>
      <c r="K1377" s="364"/>
      <c r="L1377" s="364"/>
      <c r="M1377" s="364"/>
      <c r="N1377" s="387"/>
      <c r="O1377" s="314">
        <f t="shared" si="74"/>
        <v>0</v>
      </c>
      <c r="P1377" s="70">
        <f t="shared" si="75"/>
        <v>0</v>
      </c>
      <c r="Q1377" s="92" t="str">
        <f t="shared" si="73"/>
        <v/>
      </c>
    </row>
    <row r="1378" spans="1:17" x14ac:dyDescent="0.2">
      <c r="A1378" s="518" t="str">
        <f>IF(B1378="","",COUNT('Diário 3º PA'!$A$4:$A$4242)+ROW()-3)</f>
        <v/>
      </c>
      <c r="B1378" s="516"/>
      <c r="C1378" s="359"/>
      <c r="D1378" s="362"/>
      <c r="E1378" s="362"/>
      <c r="F1378" s="372"/>
      <c r="G1378" s="362"/>
      <c r="H1378" s="362"/>
      <c r="I1378" s="410"/>
      <c r="J1378" s="364"/>
      <c r="K1378" s="364"/>
      <c r="L1378" s="364"/>
      <c r="M1378" s="364"/>
      <c r="N1378" s="387"/>
      <c r="O1378" s="314">
        <f t="shared" si="74"/>
        <v>0</v>
      </c>
      <c r="P1378" s="70">
        <f t="shared" si="75"/>
        <v>0</v>
      </c>
      <c r="Q1378" s="92" t="str">
        <f t="shared" si="73"/>
        <v/>
      </c>
    </row>
    <row r="1379" spans="1:17" ht="13.5" thickBot="1" x14ac:dyDescent="0.25">
      <c r="A1379" s="518" t="str">
        <f>IF(B1379="","",COUNT('Diário 3º PA'!$A$4:$A$4242)+ROW()-3)</f>
        <v/>
      </c>
      <c r="B1379" s="516"/>
      <c r="C1379" s="359"/>
      <c r="D1379" s="362"/>
      <c r="E1379" s="362"/>
      <c r="F1379" s="372"/>
      <c r="G1379" s="362"/>
      <c r="H1379" s="362"/>
      <c r="I1379" s="410"/>
      <c r="J1379" s="364"/>
      <c r="K1379" s="364"/>
      <c r="L1379" s="364"/>
      <c r="M1379" s="364"/>
      <c r="N1379" s="387"/>
      <c r="O1379" s="314">
        <f t="shared" si="74"/>
        <v>0</v>
      </c>
      <c r="P1379" s="70">
        <f t="shared" si="75"/>
        <v>0</v>
      </c>
      <c r="Q1379" s="92" t="str">
        <f t="shared" si="73"/>
        <v/>
      </c>
    </row>
    <row r="1380" spans="1:17" x14ac:dyDescent="0.2">
      <c r="A1380" s="518" t="str">
        <f>IF(B1380="","",COUNT('Diário 3º PA'!$A$4:$A$4242)+ROW()-3)</f>
        <v/>
      </c>
      <c r="B1380" s="516"/>
      <c r="C1380" s="359"/>
      <c r="D1380" s="362"/>
      <c r="E1380" s="362"/>
      <c r="F1380" s="372"/>
      <c r="G1380" s="362"/>
      <c r="H1380" s="362"/>
      <c r="I1380" s="410"/>
      <c r="J1380" s="364"/>
      <c r="K1380" s="364"/>
      <c r="L1380" s="364"/>
      <c r="M1380" s="364"/>
      <c r="N1380" s="387"/>
      <c r="O1380" s="315">
        <f t="shared" si="74"/>
        <v>0</v>
      </c>
      <c r="P1380" s="70">
        <f t="shared" si="75"/>
        <v>0</v>
      </c>
      <c r="Q1380" s="135" t="str">
        <f t="shared" ref="Q1380:Q1443" si="76">SUBSTITUTE(D1380," ","_")</f>
        <v/>
      </c>
    </row>
    <row r="1381" spans="1:17" x14ac:dyDescent="0.2">
      <c r="A1381" s="518" t="str">
        <f>IF(B1381="","",COUNT('Diário 3º PA'!$A$4:$A$4242)+ROW()-3)</f>
        <v/>
      </c>
      <c r="B1381" s="516"/>
      <c r="C1381" s="359"/>
      <c r="D1381" s="362"/>
      <c r="E1381" s="362"/>
      <c r="F1381" s="372"/>
      <c r="G1381" s="362"/>
      <c r="H1381" s="362"/>
      <c r="I1381" s="410"/>
      <c r="J1381" s="364"/>
      <c r="K1381" s="364"/>
      <c r="L1381" s="364"/>
      <c r="M1381" s="364"/>
      <c r="N1381" s="387"/>
      <c r="O1381" s="314">
        <f t="shared" ref="O1381:O1444" si="77">IF(B1381=0,0,IF(YEAR(B1381)=$P$1,MONTH(B1381)-$O$1+1,(YEAR(B1381)-$P$1)*12-$O$1+1+MONTH(B1381)))</f>
        <v>0</v>
      </c>
      <c r="P1381" s="70">
        <f t="shared" ref="P1381:P1444" si="78">IF(C1381=0,0,IF(YEAR(C1381)=$P$1,MONTH(C1381)-$O$1+1,(YEAR(C1381)-$P$1)*12-$O$1+1+MONTH(C1381)))</f>
        <v>0</v>
      </c>
      <c r="Q1381" s="92" t="str">
        <f t="shared" si="76"/>
        <v/>
      </c>
    </row>
    <row r="1382" spans="1:17" x14ac:dyDescent="0.2">
      <c r="A1382" s="518" t="str">
        <f>IF(B1382="","",COUNT('Diário 3º PA'!$A$4:$A$4242)+ROW()-3)</f>
        <v/>
      </c>
      <c r="B1382" s="516"/>
      <c r="C1382" s="359"/>
      <c r="D1382" s="362"/>
      <c r="E1382" s="362"/>
      <c r="F1382" s="372"/>
      <c r="G1382" s="362"/>
      <c r="H1382" s="362"/>
      <c r="I1382" s="410"/>
      <c r="J1382" s="364"/>
      <c r="K1382" s="364"/>
      <c r="L1382" s="364"/>
      <c r="M1382" s="364"/>
      <c r="N1382" s="387"/>
      <c r="O1382" s="314">
        <f t="shared" si="77"/>
        <v>0</v>
      </c>
      <c r="P1382" s="70">
        <f t="shared" si="78"/>
        <v>0</v>
      </c>
      <c r="Q1382" s="92" t="str">
        <f t="shared" si="76"/>
        <v/>
      </c>
    </row>
    <row r="1383" spans="1:17" ht="13.5" thickBot="1" x14ac:dyDescent="0.25">
      <c r="A1383" s="518" t="str">
        <f>IF(B1383="","",COUNT('Diário 3º PA'!$A$4:$A$4242)+ROW()-3)</f>
        <v/>
      </c>
      <c r="B1383" s="516"/>
      <c r="C1383" s="359"/>
      <c r="D1383" s="362"/>
      <c r="E1383" s="362"/>
      <c r="F1383" s="372"/>
      <c r="G1383" s="362"/>
      <c r="H1383" s="362"/>
      <c r="I1383" s="410"/>
      <c r="J1383" s="364"/>
      <c r="K1383" s="364"/>
      <c r="L1383" s="364"/>
      <c r="M1383" s="364"/>
      <c r="N1383" s="387"/>
      <c r="O1383" s="314">
        <f t="shared" si="77"/>
        <v>0</v>
      </c>
      <c r="P1383" s="70">
        <f t="shared" si="78"/>
        <v>0</v>
      </c>
      <c r="Q1383" s="92" t="str">
        <f t="shared" si="76"/>
        <v/>
      </c>
    </row>
    <row r="1384" spans="1:17" x14ac:dyDescent="0.2">
      <c r="A1384" s="518" t="str">
        <f>IF(B1384="","",COUNT('Diário 3º PA'!$A$4:$A$4242)+ROW()-3)</f>
        <v/>
      </c>
      <c r="B1384" s="516"/>
      <c r="C1384" s="359"/>
      <c r="D1384" s="362"/>
      <c r="E1384" s="362"/>
      <c r="F1384" s="372"/>
      <c r="G1384" s="362"/>
      <c r="H1384" s="362"/>
      <c r="I1384" s="410"/>
      <c r="J1384" s="364"/>
      <c r="K1384" s="364"/>
      <c r="L1384" s="364"/>
      <c r="M1384" s="364"/>
      <c r="N1384" s="387"/>
      <c r="O1384" s="315">
        <f t="shared" si="77"/>
        <v>0</v>
      </c>
      <c r="P1384" s="70">
        <f t="shared" si="78"/>
        <v>0</v>
      </c>
      <c r="Q1384" s="135" t="str">
        <f t="shared" si="76"/>
        <v/>
      </c>
    </row>
    <row r="1385" spans="1:17" x14ac:dyDescent="0.2">
      <c r="A1385" s="518" t="str">
        <f>IF(B1385="","",COUNT('Diário 3º PA'!$A$4:$A$4242)+ROW()-3)</f>
        <v/>
      </c>
      <c r="B1385" s="516"/>
      <c r="C1385" s="359"/>
      <c r="D1385" s="362"/>
      <c r="E1385" s="362"/>
      <c r="F1385" s="372"/>
      <c r="G1385" s="362"/>
      <c r="H1385" s="362"/>
      <c r="I1385" s="410"/>
      <c r="J1385" s="364"/>
      <c r="K1385" s="364"/>
      <c r="L1385" s="364"/>
      <c r="M1385" s="364"/>
      <c r="N1385" s="387"/>
      <c r="O1385" s="314">
        <f t="shared" si="77"/>
        <v>0</v>
      </c>
      <c r="P1385" s="70">
        <f t="shared" si="78"/>
        <v>0</v>
      </c>
      <c r="Q1385" s="92" t="str">
        <f t="shared" si="76"/>
        <v/>
      </c>
    </row>
    <row r="1386" spans="1:17" x14ac:dyDescent="0.2">
      <c r="A1386" s="518" t="str">
        <f>IF(B1386="","",COUNT('Diário 3º PA'!$A$4:$A$4242)+ROW()-3)</f>
        <v/>
      </c>
      <c r="B1386" s="516"/>
      <c r="C1386" s="359"/>
      <c r="D1386" s="362"/>
      <c r="E1386" s="362"/>
      <c r="F1386" s="372"/>
      <c r="G1386" s="362"/>
      <c r="H1386" s="362"/>
      <c r="I1386" s="410"/>
      <c r="J1386" s="364"/>
      <c r="K1386" s="364"/>
      <c r="L1386" s="364"/>
      <c r="M1386" s="364"/>
      <c r="N1386" s="387"/>
      <c r="O1386" s="314">
        <f t="shared" si="77"/>
        <v>0</v>
      </c>
      <c r="P1386" s="70">
        <f t="shared" si="78"/>
        <v>0</v>
      </c>
      <c r="Q1386" s="92" t="str">
        <f t="shared" si="76"/>
        <v/>
      </c>
    </row>
    <row r="1387" spans="1:17" ht="13.5" thickBot="1" x14ac:dyDescent="0.25">
      <c r="A1387" s="518" t="str">
        <f>IF(B1387="","",COUNT('Diário 3º PA'!$A$4:$A$4242)+ROW()-3)</f>
        <v/>
      </c>
      <c r="B1387" s="516"/>
      <c r="C1387" s="359"/>
      <c r="D1387" s="362"/>
      <c r="E1387" s="362"/>
      <c r="F1387" s="372"/>
      <c r="G1387" s="362"/>
      <c r="H1387" s="362"/>
      <c r="I1387" s="410"/>
      <c r="J1387" s="364"/>
      <c r="K1387" s="364"/>
      <c r="L1387" s="364"/>
      <c r="M1387" s="364"/>
      <c r="N1387" s="387"/>
      <c r="O1387" s="314">
        <f t="shared" si="77"/>
        <v>0</v>
      </c>
      <c r="P1387" s="70">
        <f t="shared" si="78"/>
        <v>0</v>
      </c>
      <c r="Q1387" s="92" t="str">
        <f t="shared" si="76"/>
        <v/>
      </c>
    </row>
    <row r="1388" spans="1:17" x14ac:dyDescent="0.2">
      <c r="A1388" s="518" t="str">
        <f>IF(B1388="","",COUNT('Diário 3º PA'!$A$4:$A$4242)+ROW()-3)</f>
        <v/>
      </c>
      <c r="B1388" s="516"/>
      <c r="C1388" s="359"/>
      <c r="D1388" s="362"/>
      <c r="E1388" s="362"/>
      <c r="F1388" s="372"/>
      <c r="G1388" s="362"/>
      <c r="H1388" s="362"/>
      <c r="I1388" s="410"/>
      <c r="J1388" s="364"/>
      <c r="K1388" s="364"/>
      <c r="L1388" s="364"/>
      <c r="M1388" s="364"/>
      <c r="N1388" s="387"/>
      <c r="O1388" s="315">
        <f t="shared" si="77"/>
        <v>0</v>
      </c>
      <c r="P1388" s="70">
        <f t="shared" si="78"/>
        <v>0</v>
      </c>
      <c r="Q1388" s="135" t="str">
        <f t="shared" si="76"/>
        <v/>
      </c>
    </row>
    <row r="1389" spans="1:17" x14ac:dyDescent="0.2">
      <c r="A1389" s="518" t="str">
        <f>IF(B1389="","",COUNT('Diário 3º PA'!$A$4:$A$4242)+ROW()-3)</f>
        <v/>
      </c>
      <c r="B1389" s="516"/>
      <c r="C1389" s="359"/>
      <c r="D1389" s="362"/>
      <c r="E1389" s="362"/>
      <c r="F1389" s="372"/>
      <c r="G1389" s="362"/>
      <c r="H1389" s="362"/>
      <c r="I1389" s="410"/>
      <c r="J1389" s="364"/>
      <c r="K1389" s="364"/>
      <c r="L1389" s="364"/>
      <c r="M1389" s="364"/>
      <c r="N1389" s="387"/>
      <c r="O1389" s="314">
        <f t="shared" si="77"/>
        <v>0</v>
      </c>
      <c r="P1389" s="70">
        <f t="shared" si="78"/>
        <v>0</v>
      </c>
      <c r="Q1389" s="92" t="str">
        <f t="shared" si="76"/>
        <v/>
      </c>
    </row>
    <row r="1390" spans="1:17" x14ac:dyDescent="0.2">
      <c r="A1390" s="518" t="str">
        <f>IF(B1390="","",COUNT('Diário 3º PA'!$A$4:$A$4242)+ROW()-3)</f>
        <v/>
      </c>
      <c r="B1390" s="516"/>
      <c r="C1390" s="359"/>
      <c r="D1390" s="362"/>
      <c r="E1390" s="362"/>
      <c r="F1390" s="372"/>
      <c r="G1390" s="362"/>
      <c r="H1390" s="362"/>
      <c r="I1390" s="410"/>
      <c r="J1390" s="364"/>
      <c r="K1390" s="364"/>
      <c r="L1390" s="364"/>
      <c r="M1390" s="364"/>
      <c r="N1390" s="387"/>
      <c r="O1390" s="314">
        <f t="shared" si="77"/>
        <v>0</v>
      </c>
      <c r="P1390" s="70">
        <f t="shared" si="78"/>
        <v>0</v>
      </c>
      <c r="Q1390" s="92" t="str">
        <f t="shared" si="76"/>
        <v/>
      </c>
    </row>
    <row r="1391" spans="1:17" ht="13.5" thickBot="1" x14ac:dyDescent="0.25">
      <c r="A1391" s="518" t="str">
        <f>IF(B1391="","",COUNT('Diário 3º PA'!$A$4:$A$4242)+ROW()-3)</f>
        <v/>
      </c>
      <c r="B1391" s="516"/>
      <c r="C1391" s="359"/>
      <c r="D1391" s="362"/>
      <c r="E1391" s="362"/>
      <c r="F1391" s="372"/>
      <c r="G1391" s="362"/>
      <c r="H1391" s="362"/>
      <c r="I1391" s="410"/>
      <c r="J1391" s="364"/>
      <c r="K1391" s="364"/>
      <c r="L1391" s="364"/>
      <c r="M1391" s="364"/>
      <c r="N1391" s="387"/>
      <c r="O1391" s="314">
        <f t="shared" si="77"/>
        <v>0</v>
      </c>
      <c r="P1391" s="70">
        <f t="shared" si="78"/>
        <v>0</v>
      </c>
      <c r="Q1391" s="92" t="str">
        <f t="shared" si="76"/>
        <v/>
      </c>
    </row>
    <row r="1392" spans="1:17" x14ac:dyDescent="0.2">
      <c r="A1392" s="518" t="str">
        <f>IF(B1392="","",COUNT('Diário 3º PA'!$A$4:$A$4242)+ROW()-3)</f>
        <v/>
      </c>
      <c r="B1392" s="516"/>
      <c r="C1392" s="359"/>
      <c r="D1392" s="362"/>
      <c r="E1392" s="362"/>
      <c r="F1392" s="372"/>
      <c r="G1392" s="362"/>
      <c r="H1392" s="362"/>
      <c r="I1392" s="410"/>
      <c r="J1392" s="364"/>
      <c r="K1392" s="364"/>
      <c r="L1392" s="364"/>
      <c r="M1392" s="364"/>
      <c r="N1392" s="387"/>
      <c r="O1392" s="315">
        <f t="shared" si="77"/>
        <v>0</v>
      </c>
      <c r="P1392" s="70">
        <f t="shared" si="78"/>
        <v>0</v>
      </c>
      <c r="Q1392" s="135" t="str">
        <f t="shared" si="76"/>
        <v/>
      </c>
    </row>
    <row r="1393" spans="1:17" x14ac:dyDescent="0.2">
      <c r="A1393" s="518" t="str">
        <f>IF(B1393="","",COUNT('Diário 3º PA'!$A$4:$A$4242)+ROW()-3)</f>
        <v/>
      </c>
      <c r="B1393" s="516"/>
      <c r="C1393" s="359"/>
      <c r="D1393" s="362"/>
      <c r="E1393" s="362"/>
      <c r="F1393" s="372"/>
      <c r="G1393" s="362"/>
      <c r="H1393" s="362"/>
      <c r="I1393" s="410"/>
      <c r="J1393" s="364"/>
      <c r="K1393" s="364"/>
      <c r="L1393" s="364"/>
      <c r="M1393" s="364"/>
      <c r="N1393" s="387"/>
      <c r="O1393" s="314">
        <f t="shared" si="77"/>
        <v>0</v>
      </c>
      <c r="P1393" s="70">
        <f t="shared" si="78"/>
        <v>0</v>
      </c>
      <c r="Q1393" s="92" t="str">
        <f t="shared" si="76"/>
        <v/>
      </c>
    </row>
    <row r="1394" spans="1:17" x14ac:dyDescent="0.2">
      <c r="A1394" s="518" t="str">
        <f>IF(B1394="","",COUNT('Diário 3º PA'!$A$4:$A$4242)+ROW()-3)</f>
        <v/>
      </c>
      <c r="B1394" s="516"/>
      <c r="C1394" s="359"/>
      <c r="D1394" s="362"/>
      <c r="E1394" s="362"/>
      <c r="F1394" s="412"/>
      <c r="G1394" s="362"/>
      <c r="H1394" s="362"/>
      <c r="I1394" s="410"/>
      <c r="J1394" s="364"/>
      <c r="K1394" s="364"/>
      <c r="L1394" s="364"/>
      <c r="M1394" s="364"/>
      <c r="N1394" s="387"/>
      <c r="O1394" s="314">
        <f t="shared" si="77"/>
        <v>0</v>
      </c>
      <c r="P1394" s="70">
        <f t="shared" si="78"/>
        <v>0</v>
      </c>
      <c r="Q1394" s="92" t="str">
        <f t="shared" si="76"/>
        <v/>
      </c>
    </row>
    <row r="1395" spans="1:17" ht="13.5" thickBot="1" x14ac:dyDescent="0.25">
      <c r="A1395" s="518" t="str">
        <f>IF(B1395="","",COUNT('Diário 3º PA'!$A$4:$A$4242)+ROW()-3)</f>
        <v/>
      </c>
      <c r="B1395" s="516"/>
      <c r="C1395" s="359"/>
      <c r="D1395" s="362"/>
      <c r="E1395" s="362"/>
      <c r="F1395" s="372"/>
      <c r="G1395" s="362"/>
      <c r="H1395" s="362"/>
      <c r="I1395" s="410"/>
      <c r="J1395" s="364"/>
      <c r="K1395" s="364"/>
      <c r="L1395" s="364"/>
      <c r="M1395" s="364"/>
      <c r="N1395" s="387"/>
      <c r="O1395" s="314">
        <f t="shared" si="77"/>
        <v>0</v>
      </c>
      <c r="P1395" s="70">
        <f t="shared" si="78"/>
        <v>0</v>
      </c>
      <c r="Q1395" s="92" t="str">
        <f t="shared" si="76"/>
        <v/>
      </c>
    </row>
    <row r="1396" spans="1:17" x14ac:dyDescent="0.2">
      <c r="A1396" s="518" t="str">
        <f>IF(B1396="","",COUNT('Diário 3º PA'!$A$4:$A$4242)+ROW()-3)</f>
        <v/>
      </c>
      <c r="B1396" s="516"/>
      <c r="C1396" s="359"/>
      <c r="D1396" s="362"/>
      <c r="E1396" s="362"/>
      <c r="F1396" s="372"/>
      <c r="G1396" s="362"/>
      <c r="H1396" s="362"/>
      <c r="I1396" s="410"/>
      <c r="J1396" s="364"/>
      <c r="K1396" s="364"/>
      <c r="L1396" s="364"/>
      <c r="M1396" s="364"/>
      <c r="N1396" s="387"/>
      <c r="O1396" s="315">
        <f t="shared" si="77"/>
        <v>0</v>
      </c>
      <c r="P1396" s="70">
        <f t="shared" si="78"/>
        <v>0</v>
      </c>
      <c r="Q1396" s="135" t="str">
        <f t="shared" si="76"/>
        <v/>
      </c>
    </row>
    <row r="1397" spans="1:17" x14ac:dyDescent="0.2">
      <c r="A1397" s="518" t="str">
        <f>IF(B1397="","",COUNT('Diário 3º PA'!$A$4:$A$4242)+ROW()-3)</f>
        <v/>
      </c>
      <c r="B1397" s="516"/>
      <c r="C1397" s="359"/>
      <c r="D1397" s="362"/>
      <c r="E1397" s="362"/>
      <c r="F1397" s="372"/>
      <c r="G1397" s="362"/>
      <c r="H1397" s="362"/>
      <c r="I1397" s="410"/>
      <c r="J1397" s="364"/>
      <c r="K1397" s="364"/>
      <c r="L1397" s="364"/>
      <c r="M1397" s="364"/>
      <c r="N1397" s="387"/>
      <c r="O1397" s="314">
        <f t="shared" si="77"/>
        <v>0</v>
      </c>
      <c r="P1397" s="70">
        <f t="shared" si="78"/>
        <v>0</v>
      </c>
      <c r="Q1397" s="92" t="str">
        <f t="shared" si="76"/>
        <v/>
      </c>
    </row>
    <row r="1398" spans="1:17" x14ac:dyDescent="0.2">
      <c r="A1398" s="518" t="str">
        <f>IF(B1398="","",COUNT('Diário 3º PA'!$A$4:$A$4242)+ROW()-3)</f>
        <v/>
      </c>
      <c r="B1398" s="516"/>
      <c r="C1398" s="359"/>
      <c r="D1398" s="362"/>
      <c r="E1398" s="362"/>
      <c r="F1398" s="372"/>
      <c r="G1398" s="362"/>
      <c r="H1398" s="362"/>
      <c r="I1398" s="410"/>
      <c r="J1398" s="364"/>
      <c r="K1398" s="364"/>
      <c r="L1398" s="364"/>
      <c r="M1398" s="364"/>
      <c r="N1398" s="387"/>
      <c r="O1398" s="314">
        <f t="shared" si="77"/>
        <v>0</v>
      </c>
      <c r="P1398" s="70">
        <f t="shared" si="78"/>
        <v>0</v>
      </c>
      <c r="Q1398" s="92" t="str">
        <f t="shared" si="76"/>
        <v/>
      </c>
    </row>
    <row r="1399" spans="1:17" ht="13.5" thickBot="1" x14ac:dyDescent="0.25">
      <c r="A1399" s="518" t="str">
        <f>IF(B1399="","",COUNT('Diário 3º PA'!$A$4:$A$4242)+ROW()-3)</f>
        <v/>
      </c>
      <c r="B1399" s="516"/>
      <c r="C1399" s="359"/>
      <c r="D1399" s="362"/>
      <c r="E1399" s="362"/>
      <c r="F1399" s="372"/>
      <c r="G1399" s="362"/>
      <c r="H1399" s="362"/>
      <c r="I1399" s="410"/>
      <c r="J1399" s="364"/>
      <c r="K1399" s="364"/>
      <c r="L1399" s="364"/>
      <c r="M1399" s="364"/>
      <c r="N1399" s="387"/>
      <c r="O1399" s="314">
        <f t="shared" si="77"/>
        <v>0</v>
      </c>
      <c r="P1399" s="70">
        <f t="shared" si="78"/>
        <v>0</v>
      </c>
      <c r="Q1399" s="92" t="str">
        <f t="shared" si="76"/>
        <v/>
      </c>
    </row>
    <row r="1400" spans="1:17" x14ac:dyDescent="0.2">
      <c r="A1400" s="518" t="str">
        <f>IF(B1400="","",COUNT('Diário 3º PA'!$A$4:$A$4242)+ROW()-3)</f>
        <v/>
      </c>
      <c r="B1400" s="516"/>
      <c r="C1400" s="359"/>
      <c r="D1400" s="362"/>
      <c r="E1400" s="362"/>
      <c r="F1400" s="372"/>
      <c r="G1400" s="362"/>
      <c r="H1400" s="362"/>
      <c r="I1400" s="410"/>
      <c r="J1400" s="364"/>
      <c r="K1400" s="364"/>
      <c r="L1400" s="364"/>
      <c r="M1400" s="364"/>
      <c r="N1400" s="387"/>
      <c r="O1400" s="315">
        <f t="shared" si="77"/>
        <v>0</v>
      </c>
      <c r="P1400" s="70">
        <f t="shared" si="78"/>
        <v>0</v>
      </c>
      <c r="Q1400" s="135" t="str">
        <f t="shared" si="76"/>
        <v/>
      </c>
    </row>
    <row r="1401" spans="1:17" x14ac:dyDescent="0.2">
      <c r="A1401" s="518" t="str">
        <f>IF(B1401="","",COUNT('Diário 3º PA'!$A$4:$A$4242)+ROW()-3)</f>
        <v/>
      </c>
      <c r="B1401" s="516"/>
      <c r="C1401" s="359"/>
      <c r="D1401" s="362"/>
      <c r="E1401" s="362"/>
      <c r="F1401" s="372"/>
      <c r="G1401" s="362"/>
      <c r="H1401" s="362"/>
      <c r="I1401" s="410"/>
      <c r="J1401" s="364"/>
      <c r="K1401" s="364"/>
      <c r="L1401" s="364"/>
      <c r="M1401" s="364"/>
      <c r="N1401" s="387"/>
      <c r="O1401" s="314">
        <f t="shared" si="77"/>
        <v>0</v>
      </c>
      <c r="P1401" s="70">
        <f t="shared" si="78"/>
        <v>0</v>
      </c>
      <c r="Q1401" s="92" t="str">
        <f t="shared" si="76"/>
        <v/>
      </c>
    </row>
    <row r="1402" spans="1:17" x14ac:dyDescent="0.2">
      <c r="A1402" s="518" t="str">
        <f>IF(B1402="","",COUNT('Diário 3º PA'!$A$4:$A$4242)+ROW()-3)</f>
        <v/>
      </c>
      <c r="B1402" s="516"/>
      <c r="C1402" s="359"/>
      <c r="D1402" s="362"/>
      <c r="E1402" s="362"/>
      <c r="F1402" s="372"/>
      <c r="G1402" s="362"/>
      <c r="H1402" s="362"/>
      <c r="I1402" s="410"/>
      <c r="J1402" s="364"/>
      <c r="K1402" s="364"/>
      <c r="L1402" s="364"/>
      <c r="M1402" s="364"/>
      <c r="N1402" s="387"/>
      <c r="O1402" s="314">
        <f t="shared" si="77"/>
        <v>0</v>
      </c>
      <c r="P1402" s="70">
        <f t="shared" si="78"/>
        <v>0</v>
      </c>
      <c r="Q1402" s="92" t="str">
        <f t="shared" si="76"/>
        <v/>
      </c>
    </row>
    <row r="1403" spans="1:17" ht="13.5" thickBot="1" x14ac:dyDescent="0.25">
      <c r="A1403" s="518" t="str">
        <f>IF(B1403="","",COUNT('Diário 3º PA'!$A$4:$A$4242)+ROW()-3)</f>
        <v/>
      </c>
      <c r="B1403" s="516"/>
      <c r="C1403" s="359"/>
      <c r="D1403" s="362"/>
      <c r="E1403" s="362"/>
      <c r="F1403" s="372"/>
      <c r="G1403" s="362"/>
      <c r="H1403" s="362"/>
      <c r="I1403" s="410"/>
      <c r="J1403" s="364"/>
      <c r="K1403" s="364"/>
      <c r="L1403" s="364"/>
      <c r="M1403" s="364"/>
      <c r="N1403" s="387"/>
      <c r="O1403" s="314">
        <f t="shared" si="77"/>
        <v>0</v>
      </c>
      <c r="P1403" s="70">
        <f t="shared" si="78"/>
        <v>0</v>
      </c>
      <c r="Q1403" s="92" t="str">
        <f t="shared" si="76"/>
        <v/>
      </c>
    </row>
    <row r="1404" spans="1:17" x14ac:dyDescent="0.2">
      <c r="A1404" s="518" t="str">
        <f>IF(B1404="","",COUNT('Diário 3º PA'!$A$4:$A$4242)+ROW()-3)</f>
        <v/>
      </c>
      <c r="B1404" s="516"/>
      <c r="C1404" s="359"/>
      <c r="D1404" s="362"/>
      <c r="E1404" s="362"/>
      <c r="F1404" s="372"/>
      <c r="G1404" s="362"/>
      <c r="H1404" s="362"/>
      <c r="I1404" s="410"/>
      <c r="J1404" s="364"/>
      <c r="K1404" s="364"/>
      <c r="L1404" s="364"/>
      <c r="M1404" s="364"/>
      <c r="N1404" s="387"/>
      <c r="O1404" s="315">
        <f t="shared" si="77"/>
        <v>0</v>
      </c>
      <c r="P1404" s="70">
        <f t="shared" si="78"/>
        <v>0</v>
      </c>
      <c r="Q1404" s="135" t="str">
        <f t="shared" si="76"/>
        <v/>
      </c>
    </row>
    <row r="1405" spans="1:17" x14ac:dyDescent="0.2">
      <c r="A1405" s="518" t="str">
        <f>IF(B1405="","",COUNT('Diário 3º PA'!$A$4:$A$4242)+ROW()-3)</f>
        <v/>
      </c>
      <c r="B1405" s="516"/>
      <c r="C1405" s="359"/>
      <c r="D1405" s="362"/>
      <c r="E1405" s="362"/>
      <c r="F1405" s="372"/>
      <c r="G1405" s="362"/>
      <c r="H1405" s="362"/>
      <c r="I1405" s="410"/>
      <c r="J1405" s="364"/>
      <c r="K1405" s="364"/>
      <c r="L1405" s="364"/>
      <c r="M1405" s="364"/>
      <c r="N1405" s="387"/>
      <c r="O1405" s="314">
        <f t="shared" si="77"/>
        <v>0</v>
      </c>
      <c r="P1405" s="70">
        <f t="shared" si="78"/>
        <v>0</v>
      </c>
      <c r="Q1405" s="92" t="str">
        <f t="shared" si="76"/>
        <v/>
      </c>
    </row>
    <row r="1406" spans="1:17" x14ac:dyDescent="0.2">
      <c r="A1406" s="518" t="str">
        <f>IF(B1406="","",COUNT('Diário 3º PA'!$A$4:$A$4242)+ROW()-3)</f>
        <v/>
      </c>
      <c r="B1406" s="516"/>
      <c r="C1406" s="359"/>
      <c r="D1406" s="362"/>
      <c r="E1406" s="362"/>
      <c r="F1406" s="372"/>
      <c r="G1406" s="362"/>
      <c r="H1406" s="362"/>
      <c r="I1406" s="410"/>
      <c r="J1406" s="364"/>
      <c r="K1406" s="364"/>
      <c r="L1406" s="364"/>
      <c r="M1406" s="364"/>
      <c r="N1406" s="387"/>
      <c r="O1406" s="314">
        <f t="shared" si="77"/>
        <v>0</v>
      </c>
      <c r="P1406" s="70">
        <f t="shared" si="78"/>
        <v>0</v>
      </c>
      <c r="Q1406" s="92" t="str">
        <f t="shared" si="76"/>
        <v/>
      </c>
    </row>
    <row r="1407" spans="1:17" ht="13.5" thickBot="1" x14ac:dyDescent="0.25">
      <c r="A1407" s="518" t="str">
        <f>IF(B1407="","",COUNT('Diário 3º PA'!$A$4:$A$4242)+ROW()-3)</f>
        <v/>
      </c>
      <c r="B1407" s="516"/>
      <c r="C1407" s="359"/>
      <c r="D1407" s="362"/>
      <c r="E1407" s="362"/>
      <c r="F1407" s="372"/>
      <c r="G1407" s="362"/>
      <c r="H1407" s="362"/>
      <c r="I1407" s="410"/>
      <c r="J1407" s="364"/>
      <c r="K1407" s="364"/>
      <c r="L1407" s="364"/>
      <c r="M1407" s="364"/>
      <c r="N1407" s="387"/>
      <c r="O1407" s="314">
        <f t="shared" si="77"/>
        <v>0</v>
      </c>
      <c r="P1407" s="70">
        <f t="shared" si="78"/>
        <v>0</v>
      </c>
      <c r="Q1407" s="92" t="str">
        <f t="shared" si="76"/>
        <v/>
      </c>
    </row>
    <row r="1408" spans="1:17" x14ac:dyDescent="0.2">
      <c r="A1408" s="518" t="str">
        <f>IF(B1408="","",COUNT('Diário 3º PA'!$A$4:$A$4242)+ROW()-3)</f>
        <v/>
      </c>
      <c r="B1408" s="516"/>
      <c r="C1408" s="359"/>
      <c r="D1408" s="362"/>
      <c r="E1408" s="362"/>
      <c r="F1408" s="372"/>
      <c r="G1408" s="362"/>
      <c r="H1408" s="362"/>
      <c r="I1408" s="410"/>
      <c r="J1408" s="364"/>
      <c r="K1408" s="364"/>
      <c r="L1408" s="364"/>
      <c r="M1408" s="364"/>
      <c r="N1408" s="387"/>
      <c r="O1408" s="315">
        <f t="shared" si="77"/>
        <v>0</v>
      </c>
      <c r="P1408" s="70">
        <f t="shared" si="78"/>
        <v>0</v>
      </c>
      <c r="Q1408" s="135" t="str">
        <f t="shared" si="76"/>
        <v/>
      </c>
    </row>
    <row r="1409" spans="1:17" x14ac:dyDescent="0.2">
      <c r="A1409" s="518" t="str">
        <f>IF(B1409="","",COUNT('Diário 3º PA'!$A$4:$A$4242)+ROW()-3)</f>
        <v/>
      </c>
      <c r="B1409" s="516"/>
      <c r="C1409" s="359"/>
      <c r="D1409" s="362"/>
      <c r="E1409" s="362"/>
      <c r="F1409" s="372"/>
      <c r="G1409" s="362"/>
      <c r="H1409" s="362"/>
      <c r="I1409" s="410"/>
      <c r="J1409" s="364"/>
      <c r="K1409" s="364"/>
      <c r="L1409" s="364"/>
      <c r="M1409" s="364"/>
      <c r="N1409" s="387"/>
      <c r="O1409" s="314">
        <f t="shared" si="77"/>
        <v>0</v>
      </c>
      <c r="P1409" s="70">
        <f t="shared" si="78"/>
        <v>0</v>
      </c>
      <c r="Q1409" s="92" t="str">
        <f t="shared" si="76"/>
        <v/>
      </c>
    </row>
    <row r="1410" spans="1:17" x14ac:dyDescent="0.2">
      <c r="A1410" s="518" t="str">
        <f>IF(B1410="","",COUNT('Diário 3º PA'!$A$4:$A$4242)+ROW()-3)</f>
        <v/>
      </c>
      <c r="B1410" s="516"/>
      <c r="C1410" s="359"/>
      <c r="D1410" s="362"/>
      <c r="E1410" s="362"/>
      <c r="F1410" s="372"/>
      <c r="G1410" s="362"/>
      <c r="H1410" s="362"/>
      <c r="I1410" s="410"/>
      <c r="J1410" s="364"/>
      <c r="K1410" s="364"/>
      <c r="L1410" s="364"/>
      <c r="M1410" s="364"/>
      <c r="N1410" s="387"/>
      <c r="O1410" s="314">
        <f t="shared" si="77"/>
        <v>0</v>
      </c>
      <c r="P1410" s="70">
        <f t="shared" si="78"/>
        <v>0</v>
      </c>
      <c r="Q1410" s="92" t="str">
        <f t="shared" si="76"/>
        <v/>
      </c>
    </row>
    <row r="1411" spans="1:17" ht="13.5" thickBot="1" x14ac:dyDescent="0.25">
      <c r="A1411" s="518" t="str">
        <f>IF(B1411="","",COUNT('Diário 3º PA'!$A$4:$A$4242)+ROW()-3)</f>
        <v/>
      </c>
      <c r="B1411" s="516"/>
      <c r="C1411" s="359"/>
      <c r="D1411" s="362"/>
      <c r="E1411" s="362"/>
      <c r="F1411" s="372"/>
      <c r="G1411" s="362"/>
      <c r="H1411" s="362"/>
      <c r="I1411" s="410"/>
      <c r="J1411" s="364"/>
      <c r="K1411" s="364"/>
      <c r="L1411" s="364"/>
      <c r="M1411" s="364"/>
      <c r="N1411" s="387"/>
      <c r="O1411" s="314">
        <f t="shared" si="77"/>
        <v>0</v>
      </c>
      <c r="P1411" s="70">
        <f t="shared" si="78"/>
        <v>0</v>
      </c>
      <c r="Q1411" s="92" t="str">
        <f t="shared" si="76"/>
        <v/>
      </c>
    </row>
    <row r="1412" spans="1:17" x14ac:dyDescent="0.2">
      <c r="A1412" s="518" t="str">
        <f>IF(B1412="","",COUNT('Diário 3º PA'!$A$4:$A$4242)+ROW()-3)</f>
        <v/>
      </c>
      <c r="B1412" s="516"/>
      <c r="C1412" s="359"/>
      <c r="D1412" s="362"/>
      <c r="E1412" s="362"/>
      <c r="F1412" s="372"/>
      <c r="G1412" s="362"/>
      <c r="H1412" s="362"/>
      <c r="I1412" s="410"/>
      <c r="J1412" s="364"/>
      <c r="K1412" s="364"/>
      <c r="L1412" s="364"/>
      <c r="M1412" s="364"/>
      <c r="N1412" s="387"/>
      <c r="O1412" s="315">
        <f t="shared" si="77"/>
        <v>0</v>
      </c>
      <c r="P1412" s="70">
        <f t="shared" si="78"/>
        <v>0</v>
      </c>
      <c r="Q1412" s="135" t="str">
        <f t="shared" si="76"/>
        <v/>
      </c>
    </row>
    <row r="1413" spans="1:17" x14ac:dyDescent="0.2">
      <c r="A1413" s="518" t="str">
        <f>IF(B1413="","",COUNT('Diário 3º PA'!$A$4:$A$4242)+ROW()-3)</f>
        <v/>
      </c>
      <c r="B1413" s="516"/>
      <c r="C1413" s="359"/>
      <c r="D1413" s="362"/>
      <c r="E1413" s="362"/>
      <c r="F1413" s="372"/>
      <c r="G1413" s="362"/>
      <c r="H1413" s="362"/>
      <c r="I1413" s="410"/>
      <c r="J1413" s="364"/>
      <c r="K1413" s="364"/>
      <c r="L1413" s="364"/>
      <c r="M1413" s="364"/>
      <c r="N1413" s="387"/>
      <c r="O1413" s="314">
        <f t="shared" si="77"/>
        <v>0</v>
      </c>
      <c r="P1413" s="70">
        <f t="shared" si="78"/>
        <v>0</v>
      </c>
      <c r="Q1413" s="92" t="str">
        <f t="shared" si="76"/>
        <v/>
      </c>
    </row>
    <row r="1414" spans="1:17" x14ac:dyDescent="0.2">
      <c r="A1414" s="518" t="str">
        <f>IF(B1414="","",COUNT('Diário 3º PA'!$A$4:$A$4242)+ROW()-3)</f>
        <v/>
      </c>
      <c r="B1414" s="516"/>
      <c r="C1414" s="359"/>
      <c r="D1414" s="362"/>
      <c r="E1414" s="362"/>
      <c r="F1414" s="372"/>
      <c r="G1414" s="362"/>
      <c r="H1414" s="362"/>
      <c r="I1414" s="410"/>
      <c r="J1414" s="364"/>
      <c r="K1414" s="364"/>
      <c r="L1414" s="364"/>
      <c r="M1414" s="364"/>
      <c r="N1414" s="387"/>
      <c r="O1414" s="314">
        <f t="shared" si="77"/>
        <v>0</v>
      </c>
      <c r="P1414" s="70">
        <f t="shared" si="78"/>
        <v>0</v>
      </c>
      <c r="Q1414" s="92" t="str">
        <f t="shared" si="76"/>
        <v/>
      </c>
    </row>
    <row r="1415" spans="1:17" ht="13.5" thickBot="1" x14ac:dyDescent="0.25">
      <c r="A1415" s="518" t="str">
        <f>IF(B1415="","",COUNT('Diário 3º PA'!$A$4:$A$4242)+ROW()-3)</f>
        <v/>
      </c>
      <c r="B1415" s="516"/>
      <c r="C1415" s="359"/>
      <c r="D1415" s="362"/>
      <c r="E1415" s="362"/>
      <c r="F1415" s="372"/>
      <c r="G1415" s="362"/>
      <c r="H1415" s="362"/>
      <c r="I1415" s="410"/>
      <c r="J1415" s="364"/>
      <c r="K1415" s="364"/>
      <c r="L1415" s="364"/>
      <c r="M1415" s="364"/>
      <c r="N1415" s="387"/>
      <c r="O1415" s="314">
        <f t="shared" si="77"/>
        <v>0</v>
      </c>
      <c r="P1415" s="70">
        <f t="shared" si="78"/>
        <v>0</v>
      </c>
      <c r="Q1415" s="92" t="str">
        <f t="shared" si="76"/>
        <v/>
      </c>
    </row>
    <row r="1416" spans="1:17" x14ac:dyDescent="0.2">
      <c r="A1416" s="518" t="str">
        <f>IF(B1416="","",COUNT('Diário 3º PA'!$A$4:$A$4242)+ROW()-3)</f>
        <v/>
      </c>
      <c r="B1416" s="516"/>
      <c r="C1416" s="359"/>
      <c r="D1416" s="362"/>
      <c r="E1416" s="362"/>
      <c r="F1416" s="372"/>
      <c r="G1416" s="362"/>
      <c r="H1416" s="362"/>
      <c r="I1416" s="410"/>
      <c r="J1416" s="364"/>
      <c r="K1416" s="364"/>
      <c r="L1416" s="364"/>
      <c r="M1416" s="364"/>
      <c r="N1416" s="387"/>
      <c r="O1416" s="315">
        <f t="shared" si="77"/>
        <v>0</v>
      </c>
      <c r="P1416" s="70">
        <f t="shared" si="78"/>
        <v>0</v>
      </c>
      <c r="Q1416" s="135" t="str">
        <f t="shared" si="76"/>
        <v/>
      </c>
    </row>
    <row r="1417" spans="1:17" x14ac:dyDescent="0.2">
      <c r="A1417" s="518" t="str">
        <f>IF(B1417="","",COUNT('Diário 3º PA'!$A$4:$A$4242)+ROW()-3)</f>
        <v/>
      </c>
      <c r="B1417" s="516"/>
      <c r="C1417" s="359"/>
      <c r="D1417" s="362"/>
      <c r="E1417" s="362"/>
      <c r="F1417" s="372"/>
      <c r="G1417" s="362"/>
      <c r="H1417" s="362"/>
      <c r="I1417" s="410"/>
      <c r="J1417" s="364"/>
      <c r="K1417" s="364"/>
      <c r="L1417" s="364"/>
      <c r="M1417" s="364"/>
      <c r="N1417" s="387"/>
      <c r="O1417" s="314">
        <f t="shared" si="77"/>
        <v>0</v>
      </c>
      <c r="P1417" s="70">
        <f t="shared" si="78"/>
        <v>0</v>
      </c>
      <c r="Q1417" s="92" t="str">
        <f t="shared" si="76"/>
        <v/>
      </c>
    </row>
    <row r="1418" spans="1:17" x14ac:dyDescent="0.2">
      <c r="A1418" s="518" t="str">
        <f>IF(B1418="","",COUNT('Diário 3º PA'!$A$4:$A$4242)+ROW()-3)</f>
        <v/>
      </c>
      <c r="B1418" s="516"/>
      <c r="C1418" s="359"/>
      <c r="D1418" s="362"/>
      <c r="E1418" s="362"/>
      <c r="F1418" s="372"/>
      <c r="G1418" s="362"/>
      <c r="H1418" s="362"/>
      <c r="I1418" s="410"/>
      <c r="J1418" s="364"/>
      <c r="K1418" s="364"/>
      <c r="L1418" s="364"/>
      <c r="M1418" s="364"/>
      <c r="N1418" s="387"/>
      <c r="O1418" s="314">
        <f t="shared" si="77"/>
        <v>0</v>
      </c>
      <c r="P1418" s="70">
        <f t="shared" si="78"/>
        <v>0</v>
      </c>
      <c r="Q1418" s="92" t="str">
        <f t="shared" si="76"/>
        <v/>
      </c>
    </row>
    <row r="1419" spans="1:17" ht="13.5" thickBot="1" x14ac:dyDescent="0.25">
      <c r="A1419" s="518" t="str">
        <f>IF(B1419="","",COUNT('Diário 3º PA'!$A$4:$A$4242)+ROW()-3)</f>
        <v/>
      </c>
      <c r="B1419" s="516"/>
      <c r="C1419" s="359"/>
      <c r="D1419" s="362"/>
      <c r="E1419" s="362"/>
      <c r="F1419" s="372"/>
      <c r="G1419" s="362"/>
      <c r="H1419" s="362"/>
      <c r="I1419" s="410"/>
      <c r="J1419" s="364"/>
      <c r="K1419" s="364"/>
      <c r="L1419" s="364"/>
      <c r="M1419" s="364"/>
      <c r="N1419" s="387"/>
      <c r="O1419" s="314">
        <f t="shared" si="77"/>
        <v>0</v>
      </c>
      <c r="P1419" s="70">
        <f t="shared" si="78"/>
        <v>0</v>
      </c>
      <c r="Q1419" s="92" t="str">
        <f t="shared" si="76"/>
        <v/>
      </c>
    </row>
    <row r="1420" spans="1:17" x14ac:dyDescent="0.2">
      <c r="A1420" s="518" t="str">
        <f>IF(B1420="","",COUNT('Diário 3º PA'!$A$4:$A$4242)+ROW()-3)</f>
        <v/>
      </c>
      <c r="B1420" s="516"/>
      <c r="C1420" s="359"/>
      <c r="D1420" s="362"/>
      <c r="E1420" s="362"/>
      <c r="F1420" s="372"/>
      <c r="G1420" s="362"/>
      <c r="H1420" s="362"/>
      <c r="I1420" s="410"/>
      <c r="J1420" s="364"/>
      <c r="K1420" s="364"/>
      <c r="L1420" s="364"/>
      <c r="M1420" s="364"/>
      <c r="N1420" s="387"/>
      <c r="O1420" s="315">
        <f t="shared" si="77"/>
        <v>0</v>
      </c>
      <c r="P1420" s="70">
        <f t="shared" si="78"/>
        <v>0</v>
      </c>
      <c r="Q1420" s="135" t="str">
        <f t="shared" si="76"/>
        <v/>
      </c>
    </row>
    <row r="1421" spans="1:17" x14ac:dyDescent="0.2">
      <c r="A1421" s="518" t="str">
        <f>IF(B1421="","",COUNT('Diário 3º PA'!$A$4:$A$4242)+ROW()-3)</f>
        <v/>
      </c>
      <c r="B1421" s="516"/>
      <c r="C1421" s="359"/>
      <c r="D1421" s="362"/>
      <c r="E1421" s="362"/>
      <c r="F1421" s="372"/>
      <c r="G1421" s="362"/>
      <c r="H1421" s="362"/>
      <c r="I1421" s="410"/>
      <c r="J1421" s="364"/>
      <c r="K1421" s="364"/>
      <c r="L1421" s="364"/>
      <c r="M1421" s="364"/>
      <c r="N1421" s="387"/>
      <c r="O1421" s="314">
        <f t="shared" si="77"/>
        <v>0</v>
      </c>
      <c r="P1421" s="70">
        <f t="shared" si="78"/>
        <v>0</v>
      </c>
      <c r="Q1421" s="92" t="str">
        <f t="shared" si="76"/>
        <v/>
      </c>
    </row>
    <row r="1422" spans="1:17" x14ac:dyDescent="0.2">
      <c r="A1422" s="518" t="str">
        <f>IF(B1422="","",COUNT('Diário 3º PA'!$A$4:$A$4242)+ROW()-3)</f>
        <v/>
      </c>
      <c r="B1422" s="516"/>
      <c r="C1422" s="359"/>
      <c r="D1422" s="362"/>
      <c r="E1422" s="362"/>
      <c r="F1422" s="372"/>
      <c r="G1422" s="362"/>
      <c r="H1422" s="362"/>
      <c r="I1422" s="410"/>
      <c r="J1422" s="364"/>
      <c r="K1422" s="364"/>
      <c r="L1422" s="364"/>
      <c r="M1422" s="364"/>
      <c r="N1422" s="387"/>
      <c r="O1422" s="314">
        <f t="shared" si="77"/>
        <v>0</v>
      </c>
      <c r="P1422" s="70">
        <f t="shared" si="78"/>
        <v>0</v>
      </c>
      <c r="Q1422" s="92" t="str">
        <f t="shared" si="76"/>
        <v/>
      </c>
    </row>
    <row r="1423" spans="1:17" ht="13.5" thickBot="1" x14ac:dyDescent="0.25">
      <c r="A1423" s="518" t="str">
        <f>IF(B1423="","",COUNT('Diário 3º PA'!$A$4:$A$4242)+ROW()-3)</f>
        <v/>
      </c>
      <c r="B1423" s="516"/>
      <c r="C1423" s="359"/>
      <c r="D1423" s="362"/>
      <c r="E1423" s="362"/>
      <c r="F1423" s="372"/>
      <c r="G1423" s="362"/>
      <c r="H1423" s="362"/>
      <c r="I1423" s="410"/>
      <c r="J1423" s="364"/>
      <c r="K1423" s="364"/>
      <c r="L1423" s="364"/>
      <c r="M1423" s="364"/>
      <c r="N1423" s="387"/>
      <c r="O1423" s="314">
        <f t="shared" si="77"/>
        <v>0</v>
      </c>
      <c r="P1423" s="70">
        <f t="shared" si="78"/>
        <v>0</v>
      </c>
      <c r="Q1423" s="92" t="str">
        <f t="shared" si="76"/>
        <v/>
      </c>
    </row>
    <row r="1424" spans="1:17" x14ac:dyDescent="0.2">
      <c r="A1424" s="518" t="str">
        <f>IF(B1424="","",COUNT('Diário 3º PA'!$A$4:$A$4242)+ROW()-3)</f>
        <v/>
      </c>
      <c r="B1424" s="516"/>
      <c r="C1424" s="359"/>
      <c r="D1424" s="362"/>
      <c r="E1424" s="362"/>
      <c r="F1424" s="372"/>
      <c r="G1424" s="362"/>
      <c r="H1424" s="362"/>
      <c r="I1424" s="410"/>
      <c r="J1424" s="364"/>
      <c r="K1424" s="364"/>
      <c r="L1424" s="364"/>
      <c r="M1424" s="364"/>
      <c r="N1424" s="387"/>
      <c r="O1424" s="315">
        <f t="shared" si="77"/>
        <v>0</v>
      </c>
      <c r="P1424" s="70">
        <f t="shared" si="78"/>
        <v>0</v>
      </c>
      <c r="Q1424" s="135" t="str">
        <f t="shared" si="76"/>
        <v/>
      </c>
    </row>
    <row r="1425" spans="1:17" x14ac:dyDescent="0.2">
      <c r="A1425" s="518" t="str">
        <f>IF(B1425="","",COUNT('Diário 3º PA'!$A$4:$A$4242)+ROW()-3)</f>
        <v/>
      </c>
      <c r="B1425" s="516"/>
      <c r="C1425" s="359"/>
      <c r="D1425" s="362"/>
      <c r="E1425" s="362"/>
      <c r="F1425" s="372"/>
      <c r="G1425" s="362"/>
      <c r="H1425" s="362"/>
      <c r="I1425" s="410"/>
      <c r="J1425" s="364"/>
      <c r="K1425" s="364"/>
      <c r="L1425" s="364"/>
      <c r="M1425" s="364"/>
      <c r="N1425" s="387"/>
      <c r="O1425" s="314">
        <f t="shared" si="77"/>
        <v>0</v>
      </c>
      <c r="P1425" s="70">
        <f t="shared" si="78"/>
        <v>0</v>
      </c>
      <c r="Q1425" s="92" t="str">
        <f t="shared" si="76"/>
        <v/>
      </c>
    </row>
    <row r="1426" spans="1:17" x14ac:dyDescent="0.2">
      <c r="A1426" s="518" t="str">
        <f>IF(B1426="","",COUNT('Diário 3º PA'!$A$4:$A$4242)+ROW()-3)</f>
        <v/>
      </c>
      <c r="B1426" s="516"/>
      <c r="C1426" s="359"/>
      <c r="D1426" s="362"/>
      <c r="E1426" s="362"/>
      <c r="F1426" s="372"/>
      <c r="G1426" s="362"/>
      <c r="H1426" s="362"/>
      <c r="I1426" s="410"/>
      <c r="J1426" s="364"/>
      <c r="K1426" s="364"/>
      <c r="L1426" s="364"/>
      <c r="M1426" s="364"/>
      <c r="N1426" s="387"/>
      <c r="O1426" s="314">
        <f t="shared" si="77"/>
        <v>0</v>
      </c>
      <c r="P1426" s="70">
        <f t="shared" si="78"/>
        <v>0</v>
      </c>
      <c r="Q1426" s="92" t="str">
        <f t="shared" si="76"/>
        <v/>
      </c>
    </row>
    <row r="1427" spans="1:17" ht="13.5" thickBot="1" x14ac:dyDescent="0.25">
      <c r="A1427" s="518" t="str">
        <f>IF(B1427="","",COUNT('Diário 3º PA'!$A$4:$A$4242)+ROW()-3)</f>
        <v/>
      </c>
      <c r="B1427" s="516"/>
      <c r="C1427" s="359"/>
      <c r="D1427" s="362"/>
      <c r="E1427" s="362"/>
      <c r="F1427" s="372"/>
      <c r="G1427" s="362"/>
      <c r="H1427" s="362"/>
      <c r="I1427" s="410"/>
      <c r="J1427" s="364"/>
      <c r="K1427" s="364"/>
      <c r="L1427" s="364"/>
      <c r="M1427" s="364"/>
      <c r="N1427" s="387"/>
      <c r="O1427" s="314">
        <f t="shared" si="77"/>
        <v>0</v>
      </c>
      <c r="P1427" s="70">
        <f t="shared" si="78"/>
        <v>0</v>
      </c>
      <c r="Q1427" s="92" t="str">
        <f t="shared" si="76"/>
        <v/>
      </c>
    </row>
    <row r="1428" spans="1:17" x14ac:dyDescent="0.2">
      <c r="A1428" s="518" t="str">
        <f>IF(B1428="","",COUNT('Diário 3º PA'!$A$4:$A$4242)+ROW()-3)</f>
        <v/>
      </c>
      <c r="B1428" s="516"/>
      <c r="C1428" s="359"/>
      <c r="D1428" s="362"/>
      <c r="E1428" s="362"/>
      <c r="F1428" s="372"/>
      <c r="G1428" s="362"/>
      <c r="H1428" s="362"/>
      <c r="I1428" s="410"/>
      <c r="J1428" s="364"/>
      <c r="K1428" s="364"/>
      <c r="L1428" s="364"/>
      <c r="M1428" s="364"/>
      <c r="N1428" s="387"/>
      <c r="O1428" s="315">
        <f t="shared" si="77"/>
        <v>0</v>
      </c>
      <c r="P1428" s="70">
        <f t="shared" si="78"/>
        <v>0</v>
      </c>
      <c r="Q1428" s="135" t="str">
        <f t="shared" si="76"/>
        <v/>
      </c>
    </row>
    <row r="1429" spans="1:17" x14ac:dyDescent="0.2">
      <c r="A1429" s="518" t="str">
        <f>IF(B1429="","",COUNT('Diário 3º PA'!$A$4:$A$4242)+ROW()-3)</f>
        <v/>
      </c>
      <c r="B1429" s="516"/>
      <c r="C1429" s="359"/>
      <c r="D1429" s="362"/>
      <c r="E1429" s="362"/>
      <c r="F1429" s="372"/>
      <c r="G1429" s="362"/>
      <c r="H1429" s="362"/>
      <c r="I1429" s="410"/>
      <c r="J1429" s="364"/>
      <c r="K1429" s="364"/>
      <c r="L1429" s="364"/>
      <c r="M1429" s="364"/>
      <c r="N1429" s="387"/>
      <c r="O1429" s="314">
        <f t="shared" si="77"/>
        <v>0</v>
      </c>
      <c r="P1429" s="70">
        <f t="shared" si="78"/>
        <v>0</v>
      </c>
      <c r="Q1429" s="92" t="str">
        <f t="shared" si="76"/>
        <v/>
      </c>
    </row>
    <row r="1430" spans="1:17" x14ac:dyDescent="0.2">
      <c r="A1430" s="518" t="str">
        <f>IF(B1430="","",COUNT('Diário 3º PA'!$A$4:$A$4242)+ROW()-3)</f>
        <v/>
      </c>
      <c r="B1430" s="516"/>
      <c r="C1430" s="359"/>
      <c r="D1430" s="362"/>
      <c r="E1430" s="362"/>
      <c r="F1430" s="372"/>
      <c r="G1430" s="362"/>
      <c r="H1430" s="362"/>
      <c r="I1430" s="410"/>
      <c r="J1430" s="364"/>
      <c r="K1430" s="364"/>
      <c r="L1430" s="364"/>
      <c r="M1430" s="364"/>
      <c r="N1430" s="387"/>
      <c r="O1430" s="314">
        <f t="shared" si="77"/>
        <v>0</v>
      </c>
      <c r="P1430" s="70">
        <f t="shared" si="78"/>
        <v>0</v>
      </c>
      <c r="Q1430" s="92" t="str">
        <f t="shared" si="76"/>
        <v/>
      </c>
    </row>
    <row r="1431" spans="1:17" ht="13.5" thickBot="1" x14ac:dyDescent="0.25">
      <c r="A1431" s="518" t="str">
        <f>IF(B1431="","",COUNT('Diário 3º PA'!$A$4:$A$4242)+ROW()-3)</f>
        <v/>
      </c>
      <c r="B1431" s="516"/>
      <c r="C1431" s="359"/>
      <c r="D1431" s="362"/>
      <c r="E1431" s="362"/>
      <c r="F1431" s="372"/>
      <c r="G1431" s="362"/>
      <c r="H1431" s="362"/>
      <c r="I1431" s="410"/>
      <c r="J1431" s="364"/>
      <c r="K1431" s="364"/>
      <c r="L1431" s="364"/>
      <c r="M1431" s="364"/>
      <c r="N1431" s="387"/>
      <c r="O1431" s="314">
        <f t="shared" si="77"/>
        <v>0</v>
      </c>
      <c r="P1431" s="70">
        <f t="shared" si="78"/>
        <v>0</v>
      </c>
      <c r="Q1431" s="92" t="str">
        <f t="shared" si="76"/>
        <v/>
      </c>
    </row>
    <row r="1432" spans="1:17" x14ac:dyDescent="0.2">
      <c r="A1432" s="518" t="str">
        <f>IF(B1432="","",COUNT('Diário 3º PA'!$A$4:$A$4242)+ROW()-3)</f>
        <v/>
      </c>
      <c r="B1432" s="516"/>
      <c r="C1432" s="359"/>
      <c r="D1432" s="362"/>
      <c r="E1432" s="362"/>
      <c r="F1432" s="372"/>
      <c r="G1432" s="362"/>
      <c r="H1432" s="362"/>
      <c r="I1432" s="410"/>
      <c r="J1432" s="364"/>
      <c r="K1432" s="364"/>
      <c r="L1432" s="364"/>
      <c r="M1432" s="364"/>
      <c r="N1432" s="387"/>
      <c r="O1432" s="315">
        <f t="shared" si="77"/>
        <v>0</v>
      </c>
      <c r="P1432" s="70">
        <f t="shared" si="78"/>
        <v>0</v>
      </c>
      <c r="Q1432" s="135" t="str">
        <f t="shared" si="76"/>
        <v/>
      </c>
    </row>
    <row r="1433" spans="1:17" x14ac:dyDescent="0.2">
      <c r="A1433" s="518" t="str">
        <f>IF(B1433="","",COUNT('Diário 3º PA'!$A$4:$A$4242)+ROW()-3)</f>
        <v/>
      </c>
      <c r="B1433" s="516"/>
      <c r="C1433" s="359"/>
      <c r="D1433" s="362"/>
      <c r="E1433" s="362"/>
      <c r="F1433" s="372"/>
      <c r="G1433" s="362"/>
      <c r="H1433" s="362"/>
      <c r="I1433" s="410"/>
      <c r="J1433" s="364"/>
      <c r="K1433" s="364"/>
      <c r="L1433" s="364"/>
      <c r="M1433" s="364"/>
      <c r="N1433" s="387"/>
      <c r="O1433" s="314">
        <f t="shared" si="77"/>
        <v>0</v>
      </c>
      <c r="P1433" s="70">
        <f t="shared" si="78"/>
        <v>0</v>
      </c>
      <c r="Q1433" s="92" t="str">
        <f t="shared" si="76"/>
        <v/>
      </c>
    </row>
    <row r="1434" spans="1:17" x14ac:dyDescent="0.2">
      <c r="A1434" s="518" t="str">
        <f>IF(B1434="","",COUNT('Diário 3º PA'!$A$4:$A$4242)+ROW()-3)</f>
        <v/>
      </c>
      <c r="B1434" s="516"/>
      <c r="C1434" s="359"/>
      <c r="D1434" s="362"/>
      <c r="E1434" s="362"/>
      <c r="F1434" s="372"/>
      <c r="G1434" s="362"/>
      <c r="H1434" s="362"/>
      <c r="I1434" s="410"/>
      <c r="J1434" s="364"/>
      <c r="K1434" s="364"/>
      <c r="L1434" s="364"/>
      <c r="M1434" s="364"/>
      <c r="N1434" s="387"/>
      <c r="O1434" s="314">
        <f t="shared" si="77"/>
        <v>0</v>
      </c>
      <c r="P1434" s="70">
        <f t="shared" si="78"/>
        <v>0</v>
      </c>
      <c r="Q1434" s="92" t="str">
        <f t="shared" si="76"/>
        <v/>
      </c>
    </row>
    <row r="1435" spans="1:17" ht="13.5" thickBot="1" x14ac:dyDescent="0.25">
      <c r="A1435" s="518" t="str">
        <f>IF(B1435="","",COUNT('Diário 3º PA'!$A$4:$A$4242)+ROW()-3)</f>
        <v/>
      </c>
      <c r="B1435" s="516"/>
      <c r="C1435" s="359"/>
      <c r="D1435" s="362"/>
      <c r="E1435" s="362"/>
      <c r="F1435" s="372"/>
      <c r="G1435" s="362"/>
      <c r="H1435" s="362"/>
      <c r="I1435" s="410"/>
      <c r="J1435" s="364"/>
      <c r="K1435" s="364"/>
      <c r="L1435" s="364"/>
      <c r="M1435" s="364"/>
      <c r="N1435" s="387"/>
      <c r="O1435" s="314">
        <f t="shared" si="77"/>
        <v>0</v>
      </c>
      <c r="P1435" s="70">
        <f t="shared" si="78"/>
        <v>0</v>
      </c>
      <c r="Q1435" s="92" t="str">
        <f t="shared" si="76"/>
        <v/>
      </c>
    </row>
    <row r="1436" spans="1:17" x14ac:dyDescent="0.2">
      <c r="A1436" s="518" t="str">
        <f>IF(B1436="","",COUNT('Diário 3º PA'!$A$4:$A$4242)+ROW()-3)</f>
        <v/>
      </c>
      <c r="B1436" s="516"/>
      <c r="C1436" s="359"/>
      <c r="D1436" s="362"/>
      <c r="E1436" s="362"/>
      <c r="F1436" s="372"/>
      <c r="G1436" s="362"/>
      <c r="H1436" s="362"/>
      <c r="I1436" s="410"/>
      <c r="J1436" s="364"/>
      <c r="K1436" s="364"/>
      <c r="L1436" s="364"/>
      <c r="M1436" s="364"/>
      <c r="N1436" s="387"/>
      <c r="O1436" s="315">
        <f t="shared" si="77"/>
        <v>0</v>
      </c>
      <c r="P1436" s="70">
        <f t="shared" si="78"/>
        <v>0</v>
      </c>
      <c r="Q1436" s="135" t="str">
        <f t="shared" si="76"/>
        <v/>
      </c>
    </row>
    <row r="1437" spans="1:17" x14ac:dyDescent="0.2">
      <c r="A1437" s="518" t="str">
        <f>IF(B1437="","",COUNT('Diário 3º PA'!$A$4:$A$4242)+ROW()-3)</f>
        <v/>
      </c>
      <c r="B1437" s="516"/>
      <c r="C1437" s="359"/>
      <c r="D1437" s="362"/>
      <c r="E1437" s="362"/>
      <c r="F1437" s="372"/>
      <c r="G1437" s="362"/>
      <c r="H1437" s="362"/>
      <c r="I1437" s="410"/>
      <c r="J1437" s="364"/>
      <c r="K1437" s="364"/>
      <c r="L1437" s="364"/>
      <c r="M1437" s="364"/>
      <c r="N1437" s="387"/>
      <c r="O1437" s="314">
        <f t="shared" si="77"/>
        <v>0</v>
      </c>
      <c r="P1437" s="70">
        <f t="shared" si="78"/>
        <v>0</v>
      </c>
      <c r="Q1437" s="92" t="str">
        <f t="shared" si="76"/>
        <v/>
      </c>
    </row>
    <row r="1438" spans="1:17" x14ac:dyDescent="0.2">
      <c r="A1438" s="518" t="str">
        <f>IF(B1438="","",COUNT('Diário 3º PA'!$A$4:$A$4242)+ROW()-3)</f>
        <v/>
      </c>
      <c r="B1438" s="516"/>
      <c r="C1438" s="359"/>
      <c r="D1438" s="362"/>
      <c r="E1438" s="362"/>
      <c r="F1438" s="372"/>
      <c r="G1438" s="362"/>
      <c r="H1438" s="362"/>
      <c r="I1438" s="410"/>
      <c r="J1438" s="364"/>
      <c r="K1438" s="364"/>
      <c r="L1438" s="364"/>
      <c r="M1438" s="364"/>
      <c r="N1438" s="387"/>
      <c r="O1438" s="314">
        <f t="shared" si="77"/>
        <v>0</v>
      </c>
      <c r="P1438" s="70">
        <f t="shared" si="78"/>
        <v>0</v>
      </c>
      <c r="Q1438" s="92" t="str">
        <f t="shared" si="76"/>
        <v/>
      </c>
    </row>
    <row r="1439" spans="1:17" ht="13.5" thickBot="1" x14ac:dyDescent="0.25">
      <c r="A1439" s="518" t="str">
        <f>IF(B1439="","",COUNT('Diário 3º PA'!$A$4:$A$4242)+ROW()-3)</f>
        <v/>
      </c>
      <c r="B1439" s="516"/>
      <c r="C1439" s="359"/>
      <c r="D1439" s="362"/>
      <c r="E1439" s="362"/>
      <c r="F1439" s="372"/>
      <c r="G1439" s="362"/>
      <c r="H1439" s="362"/>
      <c r="I1439" s="410"/>
      <c r="J1439" s="364"/>
      <c r="K1439" s="364"/>
      <c r="L1439" s="364"/>
      <c r="M1439" s="364"/>
      <c r="N1439" s="387"/>
      <c r="O1439" s="314">
        <f t="shared" si="77"/>
        <v>0</v>
      </c>
      <c r="P1439" s="70">
        <f t="shared" si="78"/>
        <v>0</v>
      </c>
      <c r="Q1439" s="92" t="str">
        <f t="shared" si="76"/>
        <v/>
      </c>
    </row>
    <row r="1440" spans="1:17" x14ac:dyDescent="0.2">
      <c r="A1440" s="518" t="str">
        <f>IF(B1440="","",COUNT('Diário 3º PA'!$A$4:$A$4242)+ROW()-3)</f>
        <v/>
      </c>
      <c r="B1440" s="516"/>
      <c r="C1440" s="359"/>
      <c r="D1440" s="362"/>
      <c r="E1440" s="362"/>
      <c r="F1440" s="372"/>
      <c r="G1440" s="362"/>
      <c r="H1440" s="362"/>
      <c r="I1440" s="410"/>
      <c r="J1440" s="364"/>
      <c r="K1440" s="364"/>
      <c r="L1440" s="364"/>
      <c r="M1440" s="364"/>
      <c r="N1440" s="387"/>
      <c r="O1440" s="315">
        <f t="shared" si="77"/>
        <v>0</v>
      </c>
      <c r="P1440" s="70">
        <f t="shared" si="78"/>
        <v>0</v>
      </c>
      <c r="Q1440" s="135" t="str">
        <f t="shared" si="76"/>
        <v/>
      </c>
    </row>
    <row r="1441" spans="1:17" x14ac:dyDescent="0.2">
      <c r="A1441" s="518" t="str">
        <f>IF(B1441="","",COUNT('Diário 3º PA'!$A$4:$A$4242)+ROW()-3)</f>
        <v/>
      </c>
      <c r="B1441" s="516"/>
      <c r="C1441" s="359"/>
      <c r="D1441" s="362"/>
      <c r="E1441" s="362"/>
      <c r="F1441" s="372"/>
      <c r="G1441" s="362"/>
      <c r="H1441" s="362"/>
      <c r="I1441" s="410"/>
      <c r="J1441" s="364"/>
      <c r="K1441" s="364"/>
      <c r="L1441" s="364"/>
      <c r="M1441" s="364"/>
      <c r="N1441" s="387"/>
      <c r="O1441" s="314">
        <f t="shared" si="77"/>
        <v>0</v>
      </c>
      <c r="P1441" s="70">
        <f t="shared" si="78"/>
        <v>0</v>
      </c>
      <c r="Q1441" s="92" t="str">
        <f t="shared" si="76"/>
        <v/>
      </c>
    </row>
    <row r="1442" spans="1:17" x14ac:dyDescent="0.2">
      <c r="A1442" s="518" t="str">
        <f>IF(B1442="","",COUNT('Diário 3º PA'!$A$4:$A$4242)+ROW()-3)</f>
        <v/>
      </c>
      <c r="B1442" s="516"/>
      <c r="C1442" s="359"/>
      <c r="D1442" s="362"/>
      <c r="E1442" s="362"/>
      <c r="F1442" s="372"/>
      <c r="G1442" s="362"/>
      <c r="H1442" s="362"/>
      <c r="I1442" s="410"/>
      <c r="J1442" s="364"/>
      <c r="K1442" s="364"/>
      <c r="L1442" s="364"/>
      <c r="M1442" s="364"/>
      <c r="N1442" s="387"/>
      <c r="O1442" s="314">
        <f t="shared" si="77"/>
        <v>0</v>
      </c>
      <c r="P1442" s="70">
        <f t="shared" si="78"/>
        <v>0</v>
      </c>
      <c r="Q1442" s="92" t="str">
        <f t="shared" si="76"/>
        <v/>
      </c>
    </row>
    <row r="1443" spans="1:17" ht="13.5" thickBot="1" x14ac:dyDescent="0.25">
      <c r="A1443" s="518" t="str">
        <f>IF(B1443="","",COUNT('Diário 3º PA'!$A$4:$A$4242)+ROW()-3)</f>
        <v/>
      </c>
      <c r="B1443" s="516"/>
      <c r="C1443" s="359"/>
      <c r="D1443" s="362"/>
      <c r="E1443" s="362"/>
      <c r="F1443" s="372"/>
      <c r="G1443" s="362"/>
      <c r="H1443" s="362"/>
      <c r="I1443" s="410"/>
      <c r="J1443" s="364"/>
      <c r="K1443" s="364"/>
      <c r="L1443" s="364"/>
      <c r="M1443" s="364"/>
      <c r="N1443" s="387"/>
      <c r="O1443" s="314">
        <f t="shared" si="77"/>
        <v>0</v>
      </c>
      <c r="P1443" s="70">
        <f t="shared" si="78"/>
        <v>0</v>
      </c>
      <c r="Q1443" s="92" t="str">
        <f t="shared" si="76"/>
        <v/>
      </c>
    </row>
    <row r="1444" spans="1:17" x14ac:dyDescent="0.2">
      <c r="A1444" s="518" t="str">
        <f>IF(B1444="","",COUNT('Diário 3º PA'!$A$4:$A$4242)+ROW()-3)</f>
        <v/>
      </c>
      <c r="B1444" s="516"/>
      <c r="C1444" s="359"/>
      <c r="D1444" s="362"/>
      <c r="E1444" s="362"/>
      <c r="F1444" s="372"/>
      <c r="G1444" s="362"/>
      <c r="H1444" s="362"/>
      <c r="I1444" s="410"/>
      <c r="J1444" s="364"/>
      <c r="K1444" s="364"/>
      <c r="L1444" s="364"/>
      <c r="M1444" s="364"/>
      <c r="N1444" s="387"/>
      <c r="O1444" s="315">
        <f t="shared" si="77"/>
        <v>0</v>
      </c>
      <c r="P1444" s="70">
        <f t="shared" si="78"/>
        <v>0</v>
      </c>
      <c r="Q1444" s="135" t="str">
        <f t="shared" ref="Q1444:Q1507" si="79">SUBSTITUTE(D1444," ","_")</f>
        <v/>
      </c>
    </row>
    <row r="1445" spans="1:17" x14ac:dyDescent="0.2">
      <c r="A1445" s="518" t="str">
        <f>IF(B1445="","",COUNT('Diário 3º PA'!$A$4:$A$4242)+ROW()-3)</f>
        <v/>
      </c>
      <c r="B1445" s="516"/>
      <c r="C1445" s="359"/>
      <c r="D1445" s="362"/>
      <c r="E1445" s="362"/>
      <c r="F1445" s="372"/>
      <c r="G1445" s="362"/>
      <c r="H1445" s="362"/>
      <c r="I1445" s="410"/>
      <c r="J1445" s="364"/>
      <c r="K1445" s="364"/>
      <c r="L1445" s="364"/>
      <c r="M1445" s="364"/>
      <c r="N1445" s="387"/>
      <c r="O1445" s="314">
        <f t="shared" ref="O1445:O1508" si="80">IF(B1445=0,0,IF(YEAR(B1445)=$P$1,MONTH(B1445)-$O$1+1,(YEAR(B1445)-$P$1)*12-$O$1+1+MONTH(B1445)))</f>
        <v>0</v>
      </c>
      <c r="P1445" s="70">
        <f t="shared" ref="P1445:P1508" si="81">IF(C1445=0,0,IF(YEAR(C1445)=$P$1,MONTH(C1445)-$O$1+1,(YEAR(C1445)-$P$1)*12-$O$1+1+MONTH(C1445)))</f>
        <v>0</v>
      </c>
      <c r="Q1445" s="92" t="str">
        <f t="shared" si="79"/>
        <v/>
      </c>
    </row>
    <row r="1446" spans="1:17" x14ac:dyDescent="0.2">
      <c r="A1446" s="518" t="str">
        <f>IF(B1446="","",COUNT('Diário 3º PA'!$A$4:$A$4242)+ROW()-3)</f>
        <v/>
      </c>
      <c r="B1446" s="516"/>
      <c r="C1446" s="359"/>
      <c r="D1446" s="362"/>
      <c r="E1446" s="362"/>
      <c r="F1446" s="372"/>
      <c r="G1446" s="362"/>
      <c r="H1446" s="362"/>
      <c r="I1446" s="410"/>
      <c r="J1446" s="364"/>
      <c r="K1446" s="364"/>
      <c r="L1446" s="364"/>
      <c r="M1446" s="364"/>
      <c r="N1446" s="387"/>
      <c r="O1446" s="314">
        <f t="shared" si="80"/>
        <v>0</v>
      </c>
      <c r="P1446" s="70">
        <f t="shared" si="81"/>
        <v>0</v>
      </c>
      <c r="Q1446" s="92" t="str">
        <f t="shared" si="79"/>
        <v/>
      </c>
    </row>
    <row r="1447" spans="1:17" ht="13.5" thickBot="1" x14ac:dyDescent="0.25">
      <c r="A1447" s="518" t="str">
        <f>IF(B1447="","",COUNT('Diário 3º PA'!$A$4:$A$4242)+ROW()-3)</f>
        <v/>
      </c>
      <c r="B1447" s="516"/>
      <c r="C1447" s="359"/>
      <c r="D1447" s="362"/>
      <c r="E1447" s="362"/>
      <c r="F1447" s="372"/>
      <c r="G1447" s="362"/>
      <c r="H1447" s="362"/>
      <c r="I1447" s="410"/>
      <c r="J1447" s="364"/>
      <c r="K1447" s="364"/>
      <c r="L1447" s="364"/>
      <c r="M1447" s="364"/>
      <c r="N1447" s="387"/>
      <c r="O1447" s="314">
        <f t="shared" si="80"/>
        <v>0</v>
      </c>
      <c r="P1447" s="70">
        <f t="shared" si="81"/>
        <v>0</v>
      </c>
      <c r="Q1447" s="92" t="str">
        <f t="shared" si="79"/>
        <v/>
      </c>
    </row>
    <row r="1448" spans="1:17" x14ac:dyDescent="0.2">
      <c r="A1448" s="518" t="str">
        <f>IF(B1448="","",COUNT('Diário 3º PA'!$A$4:$A$4242)+ROW()-3)</f>
        <v/>
      </c>
      <c r="B1448" s="516"/>
      <c r="C1448" s="359"/>
      <c r="D1448" s="362"/>
      <c r="E1448" s="362"/>
      <c r="F1448" s="372"/>
      <c r="G1448" s="362"/>
      <c r="H1448" s="362"/>
      <c r="I1448" s="410"/>
      <c r="J1448" s="364"/>
      <c r="K1448" s="364"/>
      <c r="L1448" s="364"/>
      <c r="M1448" s="364"/>
      <c r="N1448" s="387"/>
      <c r="O1448" s="315">
        <f t="shared" si="80"/>
        <v>0</v>
      </c>
      <c r="P1448" s="70">
        <f t="shared" si="81"/>
        <v>0</v>
      </c>
      <c r="Q1448" s="135" t="str">
        <f t="shared" si="79"/>
        <v/>
      </c>
    </row>
    <row r="1449" spans="1:17" x14ac:dyDescent="0.2">
      <c r="A1449" s="518" t="str">
        <f>IF(B1449="","",COUNT('Diário 3º PA'!$A$4:$A$4242)+ROW()-3)</f>
        <v/>
      </c>
      <c r="B1449" s="516"/>
      <c r="C1449" s="359"/>
      <c r="D1449" s="362"/>
      <c r="E1449" s="362"/>
      <c r="F1449" s="372"/>
      <c r="G1449" s="362"/>
      <c r="H1449" s="362"/>
      <c r="I1449" s="410"/>
      <c r="J1449" s="364"/>
      <c r="K1449" s="364"/>
      <c r="L1449" s="364"/>
      <c r="M1449" s="364"/>
      <c r="N1449" s="387"/>
      <c r="O1449" s="314">
        <f t="shared" si="80"/>
        <v>0</v>
      </c>
      <c r="P1449" s="70">
        <f t="shared" si="81"/>
        <v>0</v>
      </c>
      <c r="Q1449" s="92" t="str">
        <f t="shared" si="79"/>
        <v/>
      </c>
    </row>
    <row r="1450" spans="1:17" x14ac:dyDescent="0.2">
      <c r="A1450" s="518" t="str">
        <f>IF(B1450="","",COUNT('Diário 3º PA'!$A$4:$A$4242)+ROW()-3)</f>
        <v/>
      </c>
      <c r="B1450" s="516"/>
      <c r="C1450" s="359"/>
      <c r="D1450" s="362"/>
      <c r="E1450" s="362"/>
      <c r="F1450" s="372"/>
      <c r="G1450" s="362"/>
      <c r="H1450" s="362"/>
      <c r="I1450" s="410"/>
      <c r="J1450" s="364"/>
      <c r="K1450" s="364"/>
      <c r="L1450" s="364"/>
      <c r="M1450" s="364"/>
      <c r="N1450" s="387"/>
      <c r="O1450" s="314">
        <f t="shared" si="80"/>
        <v>0</v>
      </c>
      <c r="P1450" s="70">
        <f t="shared" si="81"/>
        <v>0</v>
      </c>
      <c r="Q1450" s="92" t="str">
        <f t="shared" si="79"/>
        <v/>
      </c>
    </row>
    <row r="1451" spans="1:17" ht="13.5" thickBot="1" x14ac:dyDescent="0.25">
      <c r="A1451" s="518" t="str">
        <f>IF(B1451="","",COUNT('Diário 3º PA'!$A$4:$A$4242)+ROW()-3)</f>
        <v/>
      </c>
      <c r="B1451" s="516"/>
      <c r="C1451" s="359"/>
      <c r="D1451" s="362"/>
      <c r="E1451" s="362"/>
      <c r="F1451" s="372"/>
      <c r="G1451" s="362"/>
      <c r="H1451" s="362"/>
      <c r="I1451" s="410"/>
      <c r="J1451" s="364"/>
      <c r="K1451" s="364"/>
      <c r="L1451" s="364"/>
      <c r="M1451" s="364"/>
      <c r="N1451" s="387"/>
      <c r="O1451" s="314">
        <f t="shared" si="80"/>
        <v>0</v>
      </c>
      <c r="P1451" s="70">
        <f t="shared" si="81"/>
        <v>0</v>
      </c>
      <c r="Q1451" s="92" t="str">
        <f t="shared" si="79"/>
        <v/>
      </c>
    </row>
    <row r="1452" spans="1:17" x14ac:dyDescent="0.2">
      <c r="A1452" s="518" t="str">
        <f>IF(B1452="","",COUNT('Diário 3º PA'!$A$4:$A$4242)+ROW()-3)</f>
        <v/>
      </c>
      <c r="B1452" s="516"/>
      <c r="C1452" s="359"/>
      <c r="D1452" s="362"/>
      <c r="E1452" s="362"/>
      <c r="F1452" s="372"/>
      <c r="G1452" s="362"/>
      <c r="H1452" s="362"/>
      <c r="I1452" s="410"/>
      <c r="J1452" s="364"/>
      <c r="K1452" s="364"/>
      <c r="L1452" s="364"/>
      <c r="M1452" s="364"/>
      <c r="N1452" s="387"/>
      <c r="O1452" s="315">
        <f t="shared" si="80"/>
        <v>0</v>
      </c>
      <c r="P1452" s="70">
        <f t="shared" si="81"/>
        <v>0</v>
      </c>
      <c r="Q1452" s="135" t="str">
        <f t="shared" si="79"/>
        <v/>
      </c>
    </row>
    <row r="1453" spans="1:17" x14ac:dyDescent="0.2">
      <c r="A1453" s="518" t="str">
        <f>IF(B1453="","",COUNT('Diário 3º PA'!$A$4:$A$4242)+ROW()-3)</f>
        <v/>
      </c>
      <c r="B1453" s="516"/>
      <c r="C1453" s="359"/>
      <c r="D1453" s="362"/>
      <c r="E1453" s="362"/>
      <c r="F1453" s="372"/>
      <c r="G1453" s="362"/>
      <c r="H1453" s="362"/>
      <c r="I1453" s="410"/>
      <c r="J1453" s="364"/>
      <c r="K1453" s="364"/>
      <c r="L1453" s="364"/>
      <c r="M1453" s="364"/>
      <c r="N1453" s="387"/>
      <c r="O1453" s="314">
        <f t="shared" si="80"/>
        <v>0</v>
      </c>
      <c r="P1453" s="70">
        <f t="shared" si="81"/>
        <v>0</v>
      </c>
      <c r="Q1453" s="92" t="str">
        <f t="shared" si="79"/>
        <v/>
      </c>
    </row>
    <row r="1454" spans="1:17" x14ac:dyDescent="0.2">
      <c r="A1454" s="518" t="str">
        <f>IF(B1454="","",COUNT('Diário 3º PA'!$A$4:$A$4242)+ROW()-3)</f>
        <v/>
      </c>
      <c r="B1454" s="516"/>
      <c r="C1454" s="359"/>
      <c r="D1454" s="362"/>
      <c r="E1454" s="362"/>
      <c r="F1454" s="372"/>
      <c r="G1454" s="362"/>
      <c r="H1454" s="362"/>
      <c r="I1454" s="410"/>
      <c r="J1454" s="364"/>
      <c r="K1454" s="364"/>
      <c r="L1454" s="364"/>
      <c r="M1454" s="364"/>
      <c r="N1454" s="387"/>
      <c r="O1454" s="314">
        <f t="shared" si="80"/>
        <v>0</v>
      </c>
      <c r="P1454" s="70">
        <f t="shared" si="81"/>
        <v>0</v>
      </c>
      <c r="Q1454" s="92" t="str">
        <f t="shared" si="79"/>
        <v/>
      </c>
    </row>
    <row r="1455" spans="1:17" ht="13.5" thickBot="1" x14ac:dyDescent="0.25">
      <c r="A1455" s="518" t="str">
        <f>IF(B1455="","",COUNT('Diário 3º PA'!$A$4:$A$4242)+ROW()-3)</f>
        <v/>
      </c>
      <c r="B1455" s="516"/>
      <c r="C1455" s="359"/>
      <c r="D1455" s="362"/>
      <c r="E1455" s="362"/>
      <c r="F1455" s="372"/>
      <c r="G1455" s="362"/>
      <c r="H1455" s="362"/>
      <c r="I1455" s="410"/>
      <c r="J1455" s="364"/>
      <c r="K1455" s="364"/>
      <c r="L1455" s="364"/>
      <c r="M1455" s="364"/>
      <c r="N1455" s="387"/>
      <c r="O1455" s="314">
        <f t="shared" si="80"/>
        <v>0</v>
      </c>
      <c r="P1455" s="70">
        <f t="shared" si="81"/>
        <v>0</v>
      </c>
      <c r="Q1455" s="92" t="str">
        <f t="shared" si="79"/>
        <v/>
      </c>
    </row>
    <row r="1456" spans="1:17" x14ac:dyDescent="0.2">
      <c r="A1456" s="518" t="str">
        <f>IF(B1456="","",COUNT('Diário 3º PA'!$A$4:$A$4242)+ROW()-3)</f>
        <v/>
      </c>
      <c r="B1456" s="516"/>
      <c r="C1456" s="359"/>
      <c r="D1456" s="362"/>
      <c r="E1456" s="362"/>
      <c r="F1456" s="372"/>
      <c r="G1456" s="362"/>
      <c r="H1456" s="362"/>
      <c r="I1456" s="410"/>
      <c r="J1456" s="364"/>
      <c r="K1456" s="364"/>
      <c r="L1456" s="364"/>
      <c r="M1456" s="364"/>
      <c r="N1456" s="387"/>
      <c r="O1456" s="315">
        <f t="shared" si="80"/>
        <v>0</v>
      </c>
      <c r="P1456" s="70">
        <f t="shared" si="81"/>
        <v>0</v>
      </c>
      <c r="Q1456" s="135" t="str">
        <f t="shared" si="79"/>
        <v/>
      </c>
    </row>
    <row r="1457" spans="1:17" x14ac:dyDescent="0.2">
      <c r="A1457" s="518" t="str">
        <f>IF(B1457="","",COUNT('Diário 3º PA'!$A$4:$A$4242)+ROW()-3)</f>
        <v/>
      </c>
      <c r="B1457" s="516"/>
      <c r="C1457" s="359"/>
      <c r="D1457" s="362"/>
      <c r="E1457" s="362"/>
      <c r="F1457" s="372"/>
      <c r="G1457" s="362"/>
      <c r="H1457" s="362"/>
      <c r="I1457" s="410"/>
      <c r="J1457" s="364"/>
      <c r="K1457" s="364"/>
      <c r="L1457" s="364"/>
      <c r="M1457" s="364"/>
      <c r="N1457" s="387"/>
      <c r="O1457" s="314">
        <f t="shared" si="80"/>
        <v>0</v>
      </c>
      <c r="P1457" s="70">
        <f t="shared" si="81"/>
        <v>0</v>
      </c>
      <c r="Q1457" s="92" t="str">
        <f t="shared" si="79"/>
        <v/>
      </c>
    </row>
    <row r="1458" spans="1:17" x14ac:dyDescent="0.2">
      <c r="A1458" s="518" t="str">
        <f>IF(B1458="","",COUNT('Diário 3º PA'!$A$4:$A$4242)+ROW()-3)</f>
        <v/>
      </c>
      <c r="B1458" s="516"/>
      <c r="C1458" s="359"/>
      <c r="D1458" s="362"/>
      <c r="E1458" s="362"/>
      <c r="F1458" s="372"/>
      <c r="G1458" s="362"/>
      <c r="H1458" s="362"/>
      <c r="I1458" s="410"/>
      <c r="J1458" s="364"/>
      <c r="K1458" s="364"/>
      <c r="L1458" s="364"/>
      <c r="M1458" s="364"/>
      <c r="N1458" s="387"/>
      <c r="O1458" s="314">
        <f t="shared" si="80"/>
        <v>0</v>
      </c>
      <c r="P1458" s="70">
        <f t="shared" si="81"/>
        <v>0</v>
      </c>
      <c r="Q1458" s="92" t="str">
        <f t="shared" si="79"/>
        <v/>
      </c>
    </row>
    <row r="1459" spans="1:17" ht="13.5" thickBot="1" x14ac:dyDescent="0.25">
      <c r="A1459" s="518" t="str">
        <f>IF(B1459="","",COUNT('Diário 3º PA'!$A$4:$A$4242)+ROW()-3)</f>
        <v/>
      </c>
      <c r="B1459" s="516"/>
      <c r="C1459" s="359"/>
      <c r="D1459" s="362"/>
      <c r="E1459" s="362"/>
      <c r="F1459" s="372"/>
      <c r="G1459" s="362"/>
      <c r="H1459" s="362"/>
      <c r="I1459" s="410"/>
      <c r="J1459" s="364"/>
      <c r="K1459" s="364"/>
      <c r="L1459" s="364"/>
      <c r="M1459" s="364"/>
      <c r="N1459" s="387"/>
      <c r="O1459" s="314">
        <f t="shared" si="80"/>
        <v>0</v>
      </c>
      <c r="P1459" s="70">
        <f t="shared" si="81"/>
        <v>0</v>
      </c>
      <c r="Q1459" s="92" t="str">
        <f t="shared" si="79"/>
        <v/>
      </c>
    </row>
    <row r="1460" spans="1:17" x14ac:dyDescent="0.2">
      <c r="A1460" s="518" t="str">
        <f>IF(B1460="","",COUNT('Diário 3º PA'!$A$4:$A$4242)+ROW()-3)</f>
        <v/>
      </c>
      <c r="B1460" s="516"/>
      <c r="C1460" s="359"/>
      <c r="D1460" s="362"/>
      <c r="E1460" s="362"/>
      <c r="F1460" s="372"/>
      <c r="G1460" s="362"/>
      <c r="H1460" s="362"/>
      <c r="I1460" s="410"/>
      <c r="J1460" s="364"/>
      <c r="K1460" s="364"/>
      <c r="L1460" s="364"/>
      <c r="M1460" s="411"/>
      <c r="N1460" s="387"/>
      <c r="O1460" s="315">
        <f t="shared" si="80"/>
        <v>0</v>
      </c>
      <c r="P1460" s="70">
        <f t="shared" si="81"/>
        <v>0</v>
      </c>
      <c r="Q1460" s="135" t="str">
        <f t="shared" si="79"/>
        <v/>
      </c>
    </row>
    <row r="1461" spans="1:17" x14ac:dyDescent="0.2">
      <c r="A1461" s="518" t="str">
        <f>IF(B1461="","",COUNT('Diário 3º PA'!$A$4:$A$4242)+ROW()-3)</f>
        <v/>
      </c>
      <c r="B1461" s="516"/>
      <c r="C1461" s="359"/>
      <c r="D1461" s="362"/>
      <c r="E1461" s="362"/>
      <c r="F1461" s="372"/>
      <c r="G1461" s="362"/>
      <c r="H1461" s="362"/>
      <c r="I1461" s="410"/>
      <c r="J1461" s="364"/>
      <c r="K1461" s="364"/>
      <c r="L1461" s="364"/>
      <c r="M1461" s="364"/>
      <c r="N1461" s="387"/>
      <c r="O1461" s="314">
        <f t="shared" si="80"/>
        <v>0</v>
      </c>
      <c r="P1461" s="70">
        <f t="shared" si="81"/>
        <v>0</v>
      </c>
      <c r="Q1461" s="92" t="str">
        <f t="shared" si="79"/>
        <v/>
      </c>
    </row>
    <row r="1462" spans="1:17" x14ac:dyDescent="0.2">
      <c r="A1462" s="518" t="str">
        <f>IF(B1462="","",COUNT('Diário 3º PA'!$A$4:$A$4242)+ROW()-3)</f>
        <v/>
      </c>
      <c r="B1462" s="516"/>
      <c r="C1462" s="359"/>
      <c r="D1462" s="362"/>
      <c r="E1462" s="362"/>
      <c r="F1462" s="372"/>
      <c r="G1462" s="362"/>
      <c r="H1462" s="362"/>
      <c r="I1462" s="410"/>
      <c r="J1462" s="364"/>
      <c r="K1462" s="364"/>
      <c r="L1462" s="364"/>
      <c r="M1462" s="364"/>
      <c r="N1462" s="387"/>
      <c r="O1462" s="314">
        <f t="shared" si="80"/>
        <v>0</v>
      </c>
      <c r="P1462" s="70">
        <f t="shared" si="81"/>
        <v>0</v>
      </c>
      <c r="Q1462" s="92" t="str">
        <f t="shared" si="79"/>
        <v/>
      </c>
    </row>
    <row r="1463" spans="1:17" ht="13.5" thickBot="1" x14ac:dyDescent="0.25">
      <c r="A1463" s="518" t="str">
        <f>IF(B1463="","",COUNT('Diário 3º PA'!$A$4:$A$4242)+ROW()-3)</f>
        <v/>
      </c>
      <c r="B1463" s="516"/>
      <c r="C1463" s="359"/>
      <c r="D1463" s="362"/>
      <c r="E1463" s="362"/>
      <c r="F1463" s="372"/>
      <c r="G1463" s="362"/>
      <c r="H1463" s="362"/>
      <c r="I1463" s="410"/>
      <c r="J1463" s="364"/>
      <c r="K1463" s="364"/>
      <c r="L1463" s="364"/>
      <c r="M1463" s="364"/>
      <c r="N1463" s="387"/>
      <c r="O1463" s="314">
        <f t="shared" si="80"/>
        <v>0</v>
      </c>
      <c r="P1463" s="70">
        <f t="shared" si="81"/>
        <v>0</v>
      </c>
      <c r="Q1463" s="92" t="str">
        <f t="shared" si="79"/>
        <v/>
      </c>
    </row>
    <row r="1464" spans="1:17" x14ac:dyDescent="0.2">
      <c r="A1464" s="518" t="str">
        <f>IF(B1464="","",COUNT('Diário 3º PA'!$A$4:$A$4242)+ROW()-3)</f>
        <v/>
      </c>
      <c r="B1464" s="516"/>
      <c r="C1464" s="359"/>
      <c r="D1464" s="362"/>
      <c r="E1464" s="362"/>
      <c r="F1464" s="372"/>
      <c r="G1464" s="362"/>
      <c r="H1464" s="362"/>
      <c r="I1464" s="410"/>
      <c r="J1464" s="364"/>
      <c r="K1464" s="364"/>
      <c r="L1464" s="364"/>
      <c r="M1464" s="364"/>
      <c r="N1464" s="387"/>
      <c r="O1464" s="315">
        <f t="shared" si="80"/>
        <v>0</v>
      </c>
      <c r="P1464" s="70">
        <f t="shared" si="81"/>
        <v>0</v>
      </c>
      <c r="Q1464" s="135" t="str">
        <f t="shared" si="79"/>
        <v/>
      </c>
    </row>
    <row r="1465" spans="1:17" x14ac:dyDescent="0.2">
      <c r="A1465" s="518" t="str">
        <f>IF(B1465="","",COUNT('Diário 3º PA'!$A$4:$A$4242)+ROW()-3)</f>
        <v/>
      </c>
      <c r="B1465" s="516"/>
      <c r="C1465" s="359"/>
      <c r="D1465" s="362"/>
      <c r="E1465" s="362"/>
      <c r="F1465" s="372"/>
      <c r="G1465" s="362"/>
      <c r="H1465" s="362"/>
      <c r="I1465" s="410"/>
      <c r="J1465" s="364"/>
      <c r="K1465" s="364"/>
      <c r="L1465" s="364"/>
      <c r="M1465" s="364"/>
      <c r="N1465" s="387"/>
      <c r="O1465" s="314">
        <f t="shared" si="80"/>
        <v>0</v>
      </c>
      <c r="P1465" s="70">
        <f t="shared" si="81"/>
        <v>0</v>
      </c>
      <c r="Q1465" s="92" t="str">
        <f t="shared" si="79"/>
        <v/>
      </c>
    </row>
    <row r="1466" spans="1:17" x14ac:dyDescent="0.2">
      <c r="A1466" s="518" t="str">
        <f>IF(B1466="","",COUNT('Diário 3º PA'!$A$4:$A$4242)+ROW()-3)</f>
        <v/>
      </c>
      <c r="B1466" s="516"/>
      <c r="C1466" s="359"/>
      <c r="D1466" s="362"/>
      <c r="E1466" s="362"/>
      <c r="F1466" s="372"/>
      <c r="G1466" s="362"/>
      <c r="H1466" s="362"/>
      <c r="I1466" s="410"/>
      <c r="J1466" s="364"/>
      <c r="K1466" s="364"/>
      <c r="L1466" s="364"/>
      <c r="M1466" s="364"/>
      <c r="N1466" s="387"/>
      <c r="O1466" s="314">
        <f t="shared" si="80"/>
        <v>0</v>
      </c>
      <c r="P1466" s="70">
        <f t="shared" si="81"/>
        <v>0</v>
      </c>
      <c r="Q1466" s="92" t="str">
        <f t="shared" si="79"/>
        <v/>
      </c>
    </row>
    <row r="1467" spans="1:17" ht="13.5" thickBot="1" x14ac:dyDescent="0.25">
      <c r="A1467" s="518" t="str">
        <f>IF(B1467="","",COUNT('Diário 3º PA'!$A$4:$A$4242)+ROW()-3)</f>
        <v/>
      </c>
      <c r="B1467" s="516"/>
      <c r="C1467" s="359"/>
      <c r="D1467" s="362"/>
      <c r="E1467" s="362"/>
      <c r="F1467" s="372"/>
      <c r="G1467" s="362"/>
      <c r="H1467" s="362"/>
      <c r="I1467" s="410"/>
      <c r="J1467" s="364"/>
      <c r="K1467" s="364"/>
      <c r="L1467" s="364"/>
      <c r="M1467" s="364"/>
      <c r="N1467" s="387"/>
      <c r="O1467" s="314">
        <f t="shared" si="80"/>
        <v>0</v>
      </c>
      <c r="P1467" s="70">
        <f t="shared" si="81"/>
        <v>0</v>
      </c>
      <c r="Q1467" s="92" t="str">
        <f t="shared" si="79"/>
        <v/>
      </c>
    </row>
    <row r="1468" spans="1:17" x14ac:dyDescent="0.2">
      <c r="A1468" s="518" t="str">
        <f>IF(B1468="","",COUNT('Diário 3º PA'!$A$4:$A$4242)+ROW()-3)</f>
        <v/>
      </c>
      <c r="B1468" s="516"/>
      <c r="C1468" s="359"/>
      <c r="D1468" s="362"/>
      <c r="E1468" s="362"/>
      <c r="F1468" s="372"/>
      <c r="G1468" s="362"/>
      <c r="H1468" s="362"/>
      <c r="I1468" s="410"/>
      <c r="J1468" s="364"/>
      <c r="K1468" s="364"/>
      <c r="L1468" s="364"/>
      <c r="M1468" s="364"/>
      <c r="N1468" s="387"/>
      <c r="O1468" s="315">
        <f t="shared" si="80"/>
        <v>0</v>
      </c>
      <c r="P1468" s="70">
        <f t="shared" si="81"/>
        <v>0</v>
      </c>
      <c r="Q1468" s="135" t="str">
        <f t="shared" si="79"/>
        <v/>
      </c>
    </row>
    <row r="1469" spans="1:17" x14ac:dyDescent="0.2">
      <c r="A1469" s="518" t="str">
        <f>IF(B1469="","",COUNT('Diário 3º PA'!$A$4:$A$4242)+ROW()-3)</f>
        <v/>
      </c>
      <c r="B1469" s="516"/>
      <c r="C1469" s="359"/>
      <c r="D1469" s="362"/>
      <c r="E1469" s="362"/>
      <c r="F1469" s="372"/>
      <c r="G1469" s="362"/>
      <c r="H1469" s="362"/>
      <c r="I1469" s="410"/>
      <c r="J1469" s="364"/>
      <c r="K1469" s="364"/>
      <c r="L1469" s="364"/>
      <c r="M1469" s="411"/>
      <c r="N1469" s="387"/>
      <c r="O1469" s="314">
        <f t="shared" si="80"/>
        <v>0</v>
      </c>
      <c r="P1469" s="70">
        <f t="shared" si="81"/>
        <v>0</v>
      </c>
      <c r="Q1469" s="92" t="str">
        <f t="shared" si="79"/>
        <v/>
      </c>
    </row>
    <row r="1470" spans="1:17" x14ac:dyDescent="0.2">
      <c r="A1470" s="518" t="str">
        <f>IF(B1470="","",COUNT('Diário 3º PA'!$A$4:$A$4242)+ROW()-3)</f>
        <v/>
      </c>
      <c r="B1470" s="516"/>
      <c r="C1470" s="359"/>
      <c r="D1470" s="362"/>
      <c r="E1470" s="362"/>
      <c r="F1470" s="372"/>
      <c r="G1470" s="362"/>
      <c r="H1470" s="362"/>
      <c r="I1470" s="410"/>
      <c r="J1470" s="364"/>
      <c r="K1470" s="364"/>
      <c r="L1470" s="364"/>
      <c r="M1470" s="411"/>
      <c r="N1470" s="387"/>
      <c r="O1470" s="314">
        <f t="shared" si="80"/>
        <v>0</v>
      </c>
      <c r="P1470" s="70">
        <f t="shared" si="81"/>
        <v>0</v>
      </c>
      <c r="Q1470" s="92" t="str">
        <f t="shared" si="79"/>
        <v/>
      </c>
    </row>
    <row r="1471" spans="1:17" ht="13.5" thickBot="1" x14ac:dyDescent="0.25">
      <c r="A1471" s="518" t="str">
        <f>IF(B1471="","",COUNT('Diário 3º PA'!$A$4:$A$4242)+ROW()-3)</f>
        <v/>
      </c>
      <c r="B1471" s="516"/>
      <c r="C1471" s="359"/>
      <c r="D1471" s="362"/>
      <c r="E1471" s="362"/>
      <c r="F1471" s="372"/>
      <c r="G1471" s="362"/>
      <c r="H1471" s="362"/>
      <c r="I1471" s="410"/>
      <c r="J1471" s="364"/>
      <c r="K1471" s="364"/>
      <c r="L1471" s="364"/>
      <c r="M1471" s="364"/>
      <c r="N1471" s="387"/>
      <c r="O1471" s="314">
        <f t="shared" si="80"/>
        <v>0</v>
      </c>
      <c r="P1471" s="70">
        <f t="shared" si="81"/>
        <v>0</v>
      </c>
      <c r="Q1471" s="92" t="str">
        <f t="shared" si="79"/>
        <v/>
      </c>
    </row>
    <row r="1472" spans="1:17" x14ac:dyDescent="0.2">
      <c r="A1472" s="518" t="str">
        <f>IF(B1472="","",COUNT('Diário 3º PA'!$A$4:$A$4242)+ROW()-3)</f>
        <v/>
      </c>
      <c r="B1472" s="516"/>
      <c r="C1472" s="359"/>
      <c r="D1472" s="362"/>
      <c r="E1472" s="362"/>
      <c r="F1472" s="372"/>
      <c r="G1472" s="362"/>
      <c r="H1472" s="362"/>
      <c r="I1472" s="410"/>
      <c r="J1472" s="364"/>
      <c r="K1472" s="364"/>
      <c r="L1472" s="364"/>
      <c r="M1472" s="364"/>
      <c r="N1472" s="387"/>
      <c r="O1472" s="315">
        <f t="shared" si="80"/>
        <v>0</v>
      </c>
      <c r="P1472" s="70">
        <f t="shared" si="81"/>
        <v>0</v>
      </c>
      <c r="Q1472" s="135" t="str">
        <f t="shared" si="79"/>
        <v/>
      </c>
    </row>
    <row r="1473" spans="1:17" x14ac:dyDescent="0.2">
      <c r="A1473" s="518" t="str">
        <f>IF(B1473="","",COUNT('Diário 3º PA'!$A$4:$A$4242)+ROW()-3)</f>
        <v/>
      </c>
      <c r="B1473" s="516"/>
      <c r="C1473" s="359"/>
      <c r="D1473" s="362"/>
      <c r="E1473" s="362"/>
      <c r="F1473" s="372"/>
      <c r="G1473" s="362"/>
      <c r="H1473" s="362"/>
      <c r="I1473" s="410"/>
      <c r="J1473" s="364"/>
      <c r="K1473" s="364"/>
      <c r="L1473" s="364"/>
      <c r="M1473" s="364"/>
      <c r="N1473" s="387"/>
      <c r="O1473" s="314">
        <f t="shared" si="80"/>
        <v>0</v>
      </c>
      <c r="P1473" s="70">
        <f t="shared" si="81"/>
        <v>0</v>
      </c>
      <c r="Q1473" s="92" t="str">
        <f t="shared" si="79"/>
        <v/>
      </c>
    </row>
    <row r="1474" spans="1:17" x14ac:dyDescent="0.2">
      <c r="A1474" s="518" t="str">
        <f>IF(B1474="","",COUNT('Diário 3º PA'!$A$4:$A$4242)+ROW()-3)</f>
        <v/>
      </c>
      <c r="B1474" s="516"/>
      <c r="C1474" s="359"/>
      <c r="D1474" s="362"/>
      <c r="E1474" s="362"/>
      <c r="F1474" s="372"/>
      <c r="G1474" s="362"/>
      <c r="H1474" s="362"/>
      <c r="I1474" s="410"/>
      <c r="J1474" s="364"/>
      <c r="K1474" s="364"/>
      <c r="L1474" s="364"/>
      <c r="M1474" s="364"/>
      <c r="N1474" s="387"/>
      <c r="O1474" s="314">
        <f t="shared" si="80"/>
        <v>0</v>
      </c>
      <c r="P1474" s="70">
        <f t="shared" si="81"/>
        <v>0</v>
      </c>
      <c r="Q1474" s="92" t="str">
        <f t="shared" si="79"/>
        <v/>
      </c>
    </row>
    <row r="1475" spans="1:17" ht="13.5" thickBot="1" x14ac:dyDescent="0.25">
      <c r="A1475" s="518" t="str">
        <f>IF(B1475="","",COUNT('Diário 3º PA'!$A$4:$A$4242)+ROW()-3)</f>
        <v/>
      </c>
      <c r="B1475" s="516"/>
      <c r="C1475" s="359"/>
      <c r="D1475" s="362"/>
      <c r="E1475" s="362"/>
      <c r="F1475" s="372"/>
      <c r="G1475" s="362"/>
      <c r="H1475" s="362"/>
      <c r="I1475" s="410"/>
      <c r="J1475" s="364"/>
      <c r="K1475" s="364"/>
      <c r="L1475" s="364"/>
      <c r="M1475" s="411"/>
      <c r="N1475" s="387"/>
      <c r="O1475" s="314">
        <f t="shared" si="80"/>
        <v>0</v>
      </c>
      <c r="P1475" s="70">
        <f t="shared" si="81"/>
        <v>0</v>
      </c>
      <c r="Q1475" s="92" t="str">
        <f t="shared" si="79"/>
        <v/>
      </c>
    </row>
    <row r="1476" spans="1:17" x14ac:dyDescent="0.2">
      <c r="A1476" s="518" t="str">
        <f>IF(B1476="","",COUNT('Diário 3º PA'!$A$4:$A$4242)+ROW()-3)</f>
        <v/>
      </c>
      <c r="B1476" s="516"/>
      <c r="C1476" s="359"/>
      <c r="D1476" s="362"/>
      <c r="E1476" s="362"/>
      <c r="F1476" s="372"/>
      <c r="G1476" s="362"/>
      <c r="H1476" s="362"/>
      <c r="I1476" s="410"/>
      <c r="J1476" s="364"/>
      <c r="K1476" s="364"/>
      <c r="L1476" s="364"/>
      <c r="M1476" s="364"/>
      <c r="N1476" s="387"/>
      <c r="O1476" s="315">
        <f t="shared" si="80"/>
        <v>0</v>
      </c>
      <c r="P1476" s="70">
        <f t="shared" si="81"/>
        <v>0</v>
      </c>
      <c r="Q1476" s="135" t="str">
        <f t="shared" si="79"/>
        <v/>
      </c>
    </row>
    <row r="1477" spans="1:17" x14ac:dyDescent="0.2">
      <c r="A1477" s="518" t="str">
        <f>IF(B1477="","",COUNT('Diário 3º PA'!$A$4:$A$4242)+ROW()-3)</f>
        <v/>
      </c>
      <c r="B1477" s="516"/>
      <c r="C1477" s="359"/>
      <c r="D1477" s="362"/>
      <c r="E1477" s="362"/>
      <c r="F1477" s="372"/>
      <c r="G1477" s="362"/>
      <c r="H1477" s="362"/>
      <c r="I1477" s="410"/>
      <c r="J1477" s="364"/>
      <c r="K1477" s="364"/>
      <c r="L1477" s="364"/>
      <c r="M1477" s="364"/>
      <c r="N1477" s="387"/>
      <c r="O1477" s="314">
        <f t="shared" si="80"/>
        <v>0</v>
      </c>
      <c r="P1477" s="70">
        <f t="shared" si="81"/>
        <v>0</v>
      </c>
      <c r="Q1477" s="92" t="str">
        <f t="shared" si="79"/>
        <v/>
      </c>
    </row>
    <row r="1478" spans="1:17" x14ac:dyDescent="0.2">
      <c r="A1478" s="518" t="str">
        <f>IF(B1478="","",COUNT('Diário 3º PA'!$A$4:$A$4242)+ROW()-3)</f>
        <v/>
      </c>
      <c r="B1478" s="516"/>
      <c r="C1478" s="359"/>
      <c r="D1478" s="362"/>
      <c r="E1478" s="362"/>
      <c r="F1478" s="372"/>
      <c r="G1478" s="362"/>
      <c r="H1478" s="362"/>
      <c r="I1478" s="410"/>
      <c r="J1478" s="364"/>
      <c r="K1478" s="364"/>
      <c r="L1478" s="364"/>
      <c r="M1478" s="364"/>
      <c r="N1478" s="387"/>
      <c r="O1478" s="314">
        <f t="shared" si="80"/>
        <v>0</v>
      </c>
      <c r="P1478" s="70">
        <f t="shared" si="81"/>
        <v>0</v>
      </c>
      <c r="Q1478" s="92" t="str">
        <f t="shared" si="79"/>
        <v/>
      </c>
    </row>
    <row r="1479" spans="1:17" ht="13.5" thickBot="1" x14ac:dyDescent="0.25">
      <c r="A1479" s="518" t="str">
        <f>IF(B1479="","",COUNT('Diário 3º PA'!$A$4:$A$4242)+ROW()-3)</f>
        <v/>
      </c>
      <c r="B1479" s="516"/>
      <c r="C1479" s="359"/>
      <c r="D1479" s="362"/>
      <c r="E1479" s="362"/>
      <c r="F1479" s="372"/>
      <c r="G1479" s="362"/>
      <c r="H1479" s="362"/>
      <c r="I1479" s="410"/>
      <c r="J1479" s="364"/>
      <c r="K1479" s="364"/>
      <c r="L1479" s="364"/>
      <c r="M1479" s="364"/>
      <c r="N1479" s="387"/>
      <c r="O1479" s="314">
        <f t="shared" si="80"/>
        <v>0</v>
      </c>
      <c r="P1479" s="70">
        <f t="shared" si="81"/>
        <v>0</v>
      </c>
      <c r="Q1479" s="92" t="str">
        <f t="shared" si="79"/>
        <v/>
      </c>
    </row>
    <row r="1480" spans="1:17" x14ac:dyDescent="0.2">
      <c r="A1480" s="518" t="str">
        <f>IF(B1480="","",COUNT('Diário 3º PA'!$A$4:$A$4242)+ROW()-3)</f>
        <v/>
      </c>
      <c r="B1480" s="516"/>
      <c r="C1480" s="359"/>
      <c r="D1480" s="362"/>
      <c r="E1480" s="362"/>
      <c r="F1480" s="372"/>
      <c r="G1480" s="362"/>
      <c r="H1480" s="362"/>
      <c r="I1480" s="410"/>
      <c r="J1480" s="364"/>
      <c r="K1480" s="364"/>
      <c r="L1480" s="364"/>
      <c r="M1480" s="411"/>
      <c r="N1480" s="387"/>
      <c r="O1480" s="315">
        <f t="shared" si="80"/>
        <v>0</v>
      </c>
      <c r="P1480" s="70">
        <f t="shared" si="81"/>
        <v>0</v>
      </c>
      <c r="Q1480" s="135" t="str">
        <f t="shared" si="79"/>
        <v/>
      </c>
    </row>
    <row r="1481" spans="1:17" x14ac:dyDescent="0.2">
      <c r="A1481" s="518" t="str">
        <f>IF(B1481="","",COUNT('Diário 3º PA'!$A$4:$A$4242)+ROW()-3)</f>
        <v/>
      </c>
      <c r="B1481" s="516"/>
      <c r="C1481" s="359"/>
      <c r="D1481" s="362"/>
      <c r="E1481" s="362"/>
      <c r="F1481" s="372"/>
      <c r="G1481" s="362"/>
      <c r="H1481" s="362"/>
      <c r="I1481" s="410"/>
      <c r="J1481" s="364"/>
      <c r="K1481" s="364"/>
      <c r="L1481" s="364"/>
      <c r="M1481" s="364"/>
      <c r="N1481" s="387"/>
      <c r="O1481" s="314">
        <f t="shared" si="80"/>
        <v>0</v>
      </c>
      <c r="P1481" s="70">
        <f t="shared" si="81"/>
        <v>0</v>
      </c>
      <c r="Q1481" s="92" t="str">
        <f t="shared" si="79"/>
        <v/>
      </c>
    </row>
    <row r="1482" spans="1:17" x14ac:dyDescent="0.2">
      <c r="A1482" s="518" t="str">
        <f>IF(B1482="","",COUNT('Diário 3º PA'!$A$4:$A$4242)+ROW()-3)</f>
        <v/>
      </c>
      <c r="B1482" s="516"/>
      <c r="C1482" s="359"/>
      <c r="D1482" s="362"/>
      <c r="E1482" s="362"/>
      <c r="F1482" s="372"/>
      <c r="G1482" s="362"/>
      <c r="H1482" s="362"/>
      <c r="I1482" s="410"/>
      <c r="J1482" s="364"/>
      <c r="K1482" s="364"/>
      <c r="L1482" s="364"/>
      <c r="M1482" s="364"/>
      <c r="N1482" s="387"/>
      <c r="O1482" s="314">
        <f t="shared" si="80"/>
        <v>0</v>
      </c>
      <c r="P1482" s="70">
        <f t="shared" si="81"/>
        <v>0</v>
      </c>
      <c r="Q1482" s="92" t="str">
        <f t="shared" si="79"/>
        <v/>
      </c>
    </row>
    <row r="1483" spans="1:17" ht="13.5" thickBot="1" x14ac:dyDescent="0.25">
      <c r="A1483" s="518" t="str">
        <f>IF(B1483="","",COUNT('Diário 3º PA'!$A$4:$A$4242)+ROW()-3)</f>
        <v/>
      </c>
      <c r="B1483" s="516"/>
      <c r="C1483" s="359"/>
      <c r="D1483" s="362"/>
      <c r="E1483" s="362"/>
      <c r="F1483" s="372"/>
      <c r="G1483" s="362"/>
      <c r="H1483" s="362"/>
      <c r="I1483" s="410"/>
      <c r="J1483" s="364"/>
      <c r="K1483" s="364"/>
      <c r="L1483" s="364"/>
      <c r="M1483" s="364"/>
      <c r="N1483" s="387"/>
      <c r="O1483" s="314">
        <f t="shared" si="80"/>
        <v>0</v>
      </c>
      <c r="P1483" s="70">
        <f t="shared" si="81"/>
        <v>0</v>
      </c>
      <c r="Q1483" s="92" t="str">
        <f t="shared" si="79"/>
        <v/>
      </c>
    </row>
    <row r="1484" spans="1:17" x14ac:dyDescent="0.2">
      <c r="A1484" s="518" t="str">
        <f>IF(B1484="","",COUNT('Diário 3º PA'!$A$4:$A$4242)+ROW()-3)</f>
        <v/>
      </c>
      <c r="B1484" s="516"/>
      <c r="C1484" s="359"/>
      <c r="D1484" s="362"/>
      <c r="E1484" s="362"/>
      <c r="F1484" s="372"/>
      <c r="G1484" s="362"/>
      <c r="H1484" s="362"/>
      <c r="I1484" s="410"/>
      <c r="J1484" s="364"/>
      <c r="K1484" s="364"/>
      <c r="L1484" s="364"/>
      <c r="M1484" s="364"/>
      <c r="N1484" s="387"/>
      <c r="O1484" s="315">
        <f t="shared" si="80"/>
        <v>0</v>
      </c>
      <c r="P1484" s="70">
        <f t="shared" si="81"/>
        <v>0</v>
      </c>
      <c r="Q1484" s="135" t="str">
        <f t="shared" si="79"/>
        <v/>
      </c>
    </row>
    <row r="1485" spans="1:17" x14ac:dyDescent="0.2">
      <c r="A1485" s="518" t="str">
        <f>IF(B1485="","",COUNT('Diário 3º PA'!$A$4:$A$4242)+ROW()-3)</f>
        <v/>
      </c>
      <c r="B1485" s="516"/>
      <c r="C1485" s="359"/>
      <c r="D1485" s="362"/>
      <c r="E1485" s="362"/>
      <c r="F1485" s="372"/>
      <c r="G1485" s="362"/>
      <c r="H1485" s="362"/>
      <c r="I1485" s="410"/>
      <c r="J1485" s="364"/>
      <c r="K1485" s="364"/>
      <c r="L1485" s="364"/>
      <c r="M1485" s="364"/>
      <c r="N1485" s="387"/>
      <c r="O1485" s="314">
        <f t="shared" si="80"/>
        <v>0</v>
      </c>
      <c r="P1485" s="70">
        <f t="shared" si="81"/>
        <v>0</v>
      </c>
      <c r="Q1485" s="92" t="str">
        <f t="shared" si="79"/>
        <v/>
      </c>
    </row>
    <row r="1486" spans="1:17" x14ac:dyDescent="0.2">
      <c r="A1486" s="518" t="str">
        <f>IF(B1486="","",COUNT('Diário 3º PA'!$A$4:$A$4242)+ROW()-3)</f>
        <v/>
      </c>
      <c r="B1486" s="516"/>
      <c r="C1486" s="359"/>
      <c r="D1486" s="362"/>
      <c r="E1486" s="362"/>
      <c r="F1486" s="372"/>
      <c r="G1486" s="362"/>
      <c r="H1486" s="362"/>
      <c r="I1486" s="410"/>
      <c r="J1486" s="364"/>
      <c r="K1486" s="364"/>
      <c r="L1486" s="364"/>
      <c r="M1486" s="364"/>
      <c r="N1486" s="387"/>
      <c r="O1486" s="314">
        <f t="shared" si="80"/>
        <v>0</v>
      </c>
      <c r="P1486" s="70">
        <f t="shared" si="81"/>
        <v>0</v>
      </c>
      <c r="Q1486" s="92" t="str">
        <f t="shared" si="79"/>
        <v/>
      </c>
    </row>
    <row r="1487" spans="1:17" ht="13.5" thickBot="1" x14ac:dyDescent="0.25">
      <c r="A1487" s="518" t="str">
        <f>IF(B1487="","",COUNT('Diário 3º PA'!$A$4:$A$4242)+ROW()-3)</f>
        <v/>
      </c>
      <c r="B1487" s="516"/>
      <c r="C1487" s="359"/>
      <c r="D1487" s="362"/>
      <c r="E1487" s="362"/>
      <c r="F1487" s="372"/>
      <c r="G1487" s="362"/>
      <c r="H1487" s="362"/>
      <c r="I1487" s="410"/>
      <c r="J1487" s="364"/>
      <c r="K1487" s="364"/>
      <c r="L1487" s="364"/>
      <c r="M1487" s="364"/>
      <c r="N1487" s="387"/>
      <c r="O1487" s="314">
        <f t="shared" si="80"/>
        <v>0</v>
      </c>
      <c r="P1487" s="70">
        <f t="shared" si="81"/>
        <v>0</v>
      </c>
      <c r="Q1487" s="92" t="str">
        <f t="shared" si="79"/>
        <v/>
      </c>
    </row>
    <row r="1488" spans="1:17" x14ac:dyDescent="0.2">
      <c r="A1488" s="518" t="str">
        <f>IF(B1488="","",COUNT('Diário 3º PA'!$A$4:$A$4242)+ROW()-3)</f>
        <v/>
      </c>
      <c r="B1488" s="516"/>
      <c r="C1488" s="359"/>
      <c r="D1488" s="362"/>
      <c r="E1488" s="362"/>
      <c r="F1488" s="372"/>
      <c r="G1488" s="362"/>
      <c r="H1488" s="362"/>
      <c r="I1488" s="410"/>
      <c r="J1488" s="364"/>
      <c r="K1488" s="364"/>
      <c r="L1488" s="364"/>
      <c r="M1488" s="364"/>
      <c r="N1488" s="387"/>
      <c r="O1488" s="315">
        <f t="shared" si="80"/>
        <v>0</v>
      </c>
      <c r="P1488" s="70">
        <f t="shared" si="81"/>
        <v>0</v>
      </c>
      <c r="Q1488" s="135" t="str">
        <f t="shared" si="79"/>
        <v/>
      </c>
    </row>
    <row r="1489" spans="1:17" x14ac:dyDescent="0.2">
      <c r="A1489" s="518" t="str">
        <f>IF(B1489="","",COUNT('Diário 3º PA'!$A$4:$A$4242)+ROW()-3)</f>
        <v/>
      </c>
      <c r="B1489" s="516"/>
      <c r="C1489" s="359"/>
      <c r="D1489" s="362"/>
      <c r="E1489" s="362"/>
      <c r="F1489" s="372"/>
      <c r="G1489" s="362"/>
      <c r="H1489" s="362"/>
      <c r="I1489" s="410"/>
      <c r="J1489" s="364"/>
      <c r="K1489" s="364"/>
      <c r="L1489" s="364"/>
      <c r="M1489" s="364"/>
      <c r="N1489" s="387"/>
      <c r="O1489" s="314">
        <f t="shared" si="80"/>
        <v>0</v>
      </c>
      <c r="P1489" s="70">
        <f t="shared" si="81"/>
        <v>0</v>
      </c>
      <c r="Q1489" s="92" t="str">
        <f t="shared" si="79"/>
        <v/>
      </c>
    </row>
    <row r="1490" spans="1:17" x14ac:dyDescent="0.2">
      <c r="A1490" s="518" t="str">
        <f>IF(B1490="","",COUNT('Diário 3º PA'!$A$4:$A$4242)+ROW()-3)</f>
        <v/>
      </c>
      <c r="B1490" s="516"/>
      <c r="C1490" s="359"/>
      <c r="D1490" s="362"/>
      <c r="E1490" s="362"/>
      <c r="F1490" s="372"/>
      <c r="G1490" s="362"/>
      <c r="H1490" s="362"/>
      <c r="I1490" s="410"/>
      <c r="J1490" s="364"/>
      <c r="K1490" s="364"/>
      <c r="L1490" s="364"/>
      <c r="M1490" s="364"/>
      <c r="N1490" s="387"/>
      <c r="O1490" s="314">
        <f t="shared" si="80"/>
        <v>0</v>
      </c>
      <c r="P1490" s="70">
        <f t="shared" si="81"/>
        <v>0</v>
      </c>
      <c r="Q1490" s="92" t="str">
        <f t="shared" si="79"/>
        <v/>
      </c>
    </row>
    <row r="1491" spans="1:17" ht="13.5" thickBot="1" x14ac:dyDescent="0.25">
      <c r="A1491" s="518" t="str">
        <f>IF(B1491="","",COUNT('Diário 3º PA'!$A$4:$A$4242)+ROW()-3)</f>
        <v/>
      </c>
      <c r="B1491" s="516"/>
      <c r="C1491" s="359"/>
      <c r="D1491" s="362"/>
      <c r="E1491" s="362"/>
      <c r="F1491" s="372"/>
      <c r="G1491" s="362"/>
      <c r="H1491" s="362"/>
      <c r="I1491" s="410"/>
      <c r="J1491" s="364"/>
      <c r="K1491" s="364"/>
      <c r="L1491" s="364"/>
      <c r="M1491" s="364"/>
      <c r="N1491" s="387"/>
      <c r="O1491" s="314">
        <f t="shared" si="80"/>
        <v>0</v>
      </c>
      <c r="P1491" s="70">
        <f t="shared" si="81"/>
        <v>0</v>
      </c>
      <c r="Q1491" s="92" t="str">
        <f t="shared" si="79"/>
        <v/>
      </c>
    </row>
    <row r="1492" spans="1:17" x14ac:dyDescent="0.2">
      <c r="A1492" s="518" t="str">
        <f>IF(B1492="","",COUNT('Diário 3º PA'!$A$4:$A$4242)+ROW()-3)</f>
        <v/>
      </c>
      <c r="B1492" s="516"/>
      <c r="C1492" s="359"/>
      <c r="D1492" s="362"/>
      <c r="E1492" s="362"/>
      <c r="F1492" s="372"/>
      <c r="G1492" s="362"/>
      <c r="H1492" s="362"/>
      <c r="I1492" s="410"/>
      <c r="J1492" s="364"/>
      <c r="K1492" s="364"/>
      <c r="L1492" s="364"/>
      <c r="M1492" s="364"/>
      <c r="N1492" s="387"/>
      <c r="O1492" s="315">
        <f t="shared" si="80"/>
        <v>0</v>
      </c>
      <c r="P1492" s="70">
        <f t="shared" si="81"/>
        <v>0</v>
      </c>
      <c r="Q1492" s="135" t="str">
        <f t="shared" si="79"/>
        <v/>
      </c>
    </row>
    <row r="1493" spans="1:17" x14ac:dyDescent="0.2">
      <c r="A1493" s="518" t="str">
        <f>IF(B1493="","",COUNT('Diário 3º PA'!$A$4:$A$4242)+ROW()-3)</f>
        <v/>
      </c>
      <c r="B1493" s="516"/>
      <c r="C1493" s="359"/>
      <c r="D1493" s="362"/>
      <c r="E1493" s="362"/>
      <c r="F1493" s="372"/>
      <c r="G1493" s="362"/>
      <c r="H1493" s="362"/>
      <c r="I1493" s="410"/>
      <c r="J1493" s="364"/>
      <c r="K1493" s="364"/>
      <c r="L1493" s="364"/>
      <c r="M1493" s="364"/>
      <c r="N1493" s="387"/>
      <c r="O1493" s="314">
        <f t="shared" si="80"/>
        <v>0</v>
      </c>
      <c r="P1493" s="70">
        <f t="shared" si="81"/>
        <v>0</v>
      </c>
      <c r="Q1493" s="92" t="str">
        <f t="shared" si="79"/>
        <v/>
      </c>
    </row>
    <row r="1494" spans="1:17" x14ac:dyDescent="0.2">
      <c r="A1494" s="518" t="str">
        <f>IF(B1494="","",COUNT('Diário 3º PA'!$A$4:$A$4242)+ROW()-3)</f>
        <v/>
      </c>
      <c r="B1494" s="516"/>
      <c r="C1494" s="359"/>
      <c r="D1494" s="362"/>
      <c r="E1494" s="362"/>
      <c r="F1494" s="372"/>
      <c r="G1494" s="362"/>
      <c r="H1494" s="362"/>
      <c r="I1494" s="410"/>
      <c r="J1494" s="364"/>
      <c r="K1494" s="364"/>
      <c r="L1494" s="364"/>
      <c r="M1494" s="364"/>
      <c r="N1494" s="387"/>
      <c r="O1494" s="314">
        <f t="shared" si="80"/>
        <v>0</v>
      </c>
      <c r="P1494" s="70">
        <f t="shared" si="81"/>
        <v>0</v>
      </c>
      <c r="Q1494" s="92" t="str">
        <f t="shared" si="79"/>
        <v/>
      </c>
    </row>
    <row r="1495" spans="1:17" ht="13.5" thickBot="1" x14ac:dyDescent="0.25">
      <c r="A1495" s="518" t="str">
        <f>IF(B1495="","",COUNT('Diário 3º PA'!$A$4:$A$4242)+ROW()-3)</f>
        <v/>
      </c>
      <c r="B1495" s="516"/>
      <c r="C1495" s="359"/>
      <c r="D1495" s="362"/>
      <c r="E1495" s="362"/>
      <c r="F1495" s="372"/>
      <c r="G1495" s="362"/>
      <c r="H1495" s="362"/>
      <c r="I1495" s="410"/>
      <c r="J1495" s="364"/>
      <c r="K1495" s="364"/>
      <c r="L1495" s="364"/>
      <c r="M1495" s="364"/>
      <c r="N1495" s="387"/>
      <c r="O1495" s="314">
        <f t="shared" si="80"/>
        <v>0</v>
      </c>
      <c r="P1495" s="70">
        <f t="shared" si="81"/>
        <v>0</v>
      </c>
      <c r="Q1495" s="92" t="str">
        <f t="shared" si="79"/>
        <v/>
      </c>
    </row>
    <row r="1496" spans="1:17" x14ac:dyDescent="0.2">
      <c r="A1496" s="518" t="str">
        <f>IF(B1496="","",COUNT('Diário 3º PA'!$A$4:$A$4242)+ROW()-3)</f>
        <v/>
      </c>
      <c r="B1496" s="516"/>
      <c r="C1496" s="359"/>
      <c r="D1496" s="362"/>
      <c r="E1496" s="362"/>
      <c r="F1496" s="372"/>
      <c r="G1496" s="362"/>
      <c r="H1496" s="362"/>
      <c r="I1496" s="410"/>
      <c r="J1496" s="364"/>
      <c r="K1496" s="364"/>
      <c r="L1496" s="364"/>
      <c r="M1496" s="364"/>
      <c r="N1496" s="387"/>
      <c r="O1496" s="315">
        <f t="shared" si="80"/>
        <v>0</v>
      </c>
      <c r="P1496" s="70">
        <f t="shared" si="81"/>
        <v>0</v>
      </c>
      <c r="Q1496" s="135" t="str">
        <f t="shared" si="79"/>
        <v/>
      </c>
    </row>
    <row r="1497" spans="1:17" x14ac:dyDescent="0.2">
      <c r="A1497" s="518" t="str">
        <f>IF(B1497="","",COUNT('Diário 3º PA'!$A$4:$A$4242)+ROW()-3)</f>
        <v/>
      </c>
      <c r="B1497" s="516"/>
      <c r="C1497" s="359"/>
      <c r="D1497" s="362"/>
      <c r="E1497" s="362"/>
      <c r="F1497" s="372"/>
      <c r="G1497" s="362"/>
      <c r="H1497" s="362"/>
      <c r="I1497" s="410"/>
      <c r="J1497" s="364"/>
      <c r="K1497" s="364"/>
      <c r="L1497" s="364"/>
      <c r="M1497" s="364"/>
      <c r="N1497" s="387"/>
      <c r="O1497" s="314">
        <f t="shared" si="80"/>
        <v>0</v>
      </c>
      <c r="P1497" s="70">
        <f t="shared" si="81"/>
        <v>0</v>
      </c>
      <c r="Q1497" s="92" t="str">
        <f t="shared" si="79"/>
        <v/>
      </c>
    </row>
    <row r="1498" spans="1:17" x14ac:dyDescent="0.2">
      <c r="A1498" s="518" t="str">
        <f>IF(B1498="","",COUNT('Diário 3º PA'!$A$4:$A$4242)+ROW()-3)</f>
        <v/>
      </c>
      <c r="B1498" s="516"/>
      <c r="C1498" s="359"/>
      <c r="D1498" s="362"/>
      <c r="E1498" s="362"/>
      <c r="F1498" s="372"/>
      <c r="G1498" s="362"/>
      <c r="H1498" s="362"/>
      <c r="I1498" s="410"/>
      <c r="J1498" s="364"/>
      <c r="K1498" s="364"/>
      <c r="L1498" s="364"/>
      <c r="M1498" s="364"/>
      <c r="N1498" s="387"/>
      <c r="O1498" s="314">
        <f t="shared" si="80"/>
        <v>0</v>
      </c>
      <c r="P1498" s="70">
        <f t="shared" si="81"/>
        <v>0</v>
      </c>
      <c r="Q1498" s="92" t="str">
        <f t="shared" si="79"/>
        <v/>
      </c>
    </row>
    <row r="1499" spans="1:17" ht="13.5" thickBot="1" x14ac:dyDescent="0.25">
      <c r="A1499" s="518" t="str">
        <f>IF(B1499="","",COUNT('Diário 3º PA'!$A$4:$A$4242)+ROW()-3)</f>
        <v/>
      </c>
      <c r="B1499" s="516"/>
      <c r="C1499" s="359"/>
      <c r="D1499" s="362"/>
      <c r="E1499" s="362"/>
      <c r="F1499" s="372"/>
      <c r="G1499" s="362"/>
      <c r="H1499" s="362"/>
      <c r="I1499" s="410"/>
      <c r="J1499" s="364"/>
      <c r="K1499" s="364"/>
      <c r="L1499" s="364"/>
      <c r="M1499" s="364"/>
      <c r="N1499" s="387"/>
      <c r="O1499" s="314">
        <f t="shared" si="80"/>
        <v>0</v>
      </c>
      <c r="P1499" s="70">
        <f t="shared" si="81"/>
        <v>0</v>
      </c>
      <c r="Q1499" s="92" t="str">
        <f t="shared" si="79"/>
        <v/>
      </c>
    </row>
    <row r="1500" spans="1:17" x14ac:dyDescent="0.2">
      <c r="A1500" s="518" t="str">
        <f>IF(B1500="","",COUNT('Diário 3º PA'!$A$4:$A$4242)+ROW()-3)</f>
        <v/>
      </c>
      <c r="B1500" s="516"/>
      <c r="C1500" s="359"/>
      <c r="D1500" s="362"/>
      <c r="E1500" s="362"/>
      <c r="F1500" s="372"/>
      <c r="G1500" s="362"/>
      <c r="H1500" s="362"/>
      <c r="I1500" s="410"/>
      <c r="J1500" s="364"/>
      <c r="K1500" s="364"/>
      <c r="L1500" s="364"/>
      <c r="M1500" s="364"/>
      <c r="N1500" s="387"/>
      <c r="O1500" s="315">
        <f t="shared" si="80"/>
        <v>0</v>
      </c>
      <c r="P1500" s="70">
        <f t="shared" si="81"/>
        <v>0</v>
      </c>
      <c r="Q1500" s="135" t="str">
        <f t="shared" si="79"/>
        <v/>
      </c>
    </row>
    <row r="1501" spans="1:17" x14ac:dyDescent="0.2">
      <c r="A1501" s="518" t="str">
        <f>IF(B1501="","",COUNT('Diário 3º PA'!$A$4:$A$4242)+ROW()-3)</f>
        <v/>
      </c>
      <c r="B1501" s="516"/>
      <c r="C1501" s="359"/>
      <c r="D1501" s="362"/>
      <c r="E1501" s="362"/>
      <c r="F1501" s="372"/>
      <c r="G1501" s="362"/>
      <c r="H1501" s="362"/>
      <c r="I1501" s="410"/>
      <c r="J1501" s="364"/>
      <c r="K1501" s="364"/>
      <c r="L1501" s="364"/>
      <c r="M1501" s="364"/>
      <c r="N1501" s="387"/>
      <c r="O1501" s="314">
        <f t="shared" si="80"/>
        <v>0</v>
      </c>
      <c r="P1501" s="70">
        <f t="shared" si="81"/>
        <v>0</v>
      </c>
      <c r="Q1501" s="92" t="str">
        <f t="shared" si="79"/>
        <v/>
      </c>
    </row>
    <row r="1502" spans="1:17" x14ac:dyDescent="0.2">
      <c r="A1502" s="518" t="str">
        <f>IF(B1502="","",COUNT('Diário 3º PA'!$A$4:$A$4242)+ROW()-3)</f>
        <v/>
      </c>
      <c r="B1502" s="516"/>
      <c r="C1502" s="359"/>
      <c r="D1502" s="362"/>
      <c r="E1502" s="362"/>
      <c r="F1502" s="372"/>
      <c r="G1502" s="362"/>
      <c r="H1502" s="362"/>
      <c r="I1502" s="410"/>
      <c r="J1502" s="364"/>
      <c r="K1502" s="364"/>
      <c r="L1502" s="364"/>
      <c r="M1502" s="364"/>
      <c r="N1502" s="387"/>
      <c r="O1502" s="314">
        <f t="shared" si="80"/>
        <v>0</v>
      </c>
      <c r="P1502" s="70">
        <f t="shared" si="81"/>
        <v>0</v>
      </c>
      <c r="Q1502" s="92" t="str">
        <f t="shared" si="79"/>
        <v/>
      </c>
    </row>
    <row r="1503" spans="1:17" ht="13.5" thickBot="1" x14ac:dyDescent="0.25">
      <c r="A1503" s="518" t="str">
        <f>IF(B1503="","",COUNT('Diário 3º PA'!$A$4:$A$4242)+ROW()-3)</f>
        <v/>
      </c>
      <c r="B1503" s="516"/>
      <c r="C1503" s="359"/>
      <c r="D1503" s="362"/>
      <c r="E1503" s="362"/>
      <c r="F1503" s="372"/>
      <c r="G1503" s="362"/>
      <c r="H1503" s="362"/>
      <c r="I1503" s="410"/>
      <c r="J1503" s="364"/>
      <c r="K1503" s="364"/>
      <c r="L1503" s="364"/>
      <c r="M1503" s="364"/>
      <c r="N1503" s="387"/>
      <c r="O1503" s="314">
        <f t="shared" si="80"/>
        <v>0</v>
      </c>
      <c r="P1503" s="70">
        <f t="shared" si="81"/>
        <v>0</v>
      </c>
      <c r="Q1503" s="92" t="str">
        <f t="shared" si="79"/>
        <v/>
      </c>
    </row>
    <row r="1504" spans="1:17" x14ac:dyDescent="0.2">
      <c r="A1504" s="518" t="str">
        <f>IF(B1504="","",COUNT('Diário 3º PA'!$A$4:$A$4242)+ROW()-3)</f>
        <v/>
      </c>
      <c r="B1504" s="516"/>
      <c r="C1504" s="359"/>
      <c r="D1504" s="362"/>
      <c r="E1504" s="362"/>
      <c r="F1504" s="372"/>
      <c r="G1504" s="362"/>
      <c r="H1504" s="362"/>
      <c r="I1504" s="410"/>
      <c r="J1504" s="364"/>
      <c r="K1504" s="364"/>
      <c r="L1504" s="364"/>
      <c r="M1504" s="364"/>
      <c r="N1504" s="387"/>
      <c r="O1504" s="315">
        <f t="shared" si="80"/>
        <v>0</v>
      </c>
      <c r="P1504" s="70">
        <f t="shared" si="81"/>
        <v>0</v>
      </c>
      <c r="Q1504" s="135" t="str">
        <f t="shared" si="79"/>
        <v/>
      </c>
    </row>
    <row r="1505" spans="1:17" x14ac:dyDescent="0.2">
      <c r="A1505" s="518" t="str">
        <f>IF(B1505="","",COUNT('Diário 3º PA'!$A$4:$A$4242)+ROW()-3)</f>
        <v/>
      </c>
      <c r="B1505" s="516"/>
      <c r="C1505" s="359"/>
      <c r="D1505" s="362"/>
      <c r="E1505" s="362"/>
      <c r="F1505" s="372"/>
      <c r="G1505" s="362"/>
      <c r="H1505" s="362"/>
      <c r="I1505" s="410"/>
      <c r="J1505" s="364"/>
      <c r="K1505" s="364"/>
      <c r="L1505" s="364"/>
      <c r="M1505" s="364"/>
      <c r="N1505" s="387"/>
      <c r="O1505" s="314">
        <f t="shared" si="80"/>
        <v>0</v>
      </c>
      <c r="P1505" s="70">
        <f t="shared" si="81"/>
        <v>0</v>
      </c>
      <c r="Q1505" s="92" t="str">
        <f t="shared" si="79"/>
        <v/>
      </c>
    </row>
    <row r="1506" spans="1:17" x14ac:dyDescent="0.2">
      <c r="A1506" s="518" t="str">
        <f>IF(B1506="","",COUNT('Diário 3º PA'!$A$4:$A$4242)+ROW()-3)</f>
        <v/>
      </c>
      <c r="B1506" s="516"/>
      <c r="C1506" s="359"/>
      <c r="D1506" s="362"/>
      <c r="E1506" s="362"/>
      <c r="F1506" s="372"/>
      <c r="G1506" s="362"/>
      <c r="H1506" s="362"/>
      <c r="I1506" s="410"/>
      <c r="J1506" s="364"/>
      <c r="K1506" s="364"/>
      <c r="L1506" s="364"/>
      <c r="M1506" s="364"/>
      <c r="N1506" s="387"/>
      <c r="O1506" s="314">
        <f t="shared" si="80"/>
        <v>0</v>
      </c>
      <c r="P1506" s="70">
        <f t="shared" si="81"/>
        <v>0</v>
      </c>
      <c r="Q1506" s="92" t="str">
        <f t="shared" si="79"/>
        <v/>
      </c>
    </row>
    <row r="1507" spans="1:17" ht="13.5" thickBot="1" x14ac:dyDescent="0.25">
      <c r="A1507" s="518" t="str">
        <f>IF(B1507="","",COUNT('Diário 3º PA'!$A$4:$A$4242)+ROW()-3)</f>
        <v/>
      </c>
      <c r="B1507" s="516"/>
      <c r="C1507" s="359"/>
      <c r="D1507" s="362"/>
      <c r="E1507" s="362"/>
      <c r="F1507" s="372"/>
      <c r="G1507" s="362"/>
      <c r="H1507" s="362"/>
      <c r="I1507" s="410"/>
      <c r="J1507" s="364"/>
      <c r="K1507" s="364"/>
      <c r="L1507" s="364"/>
      <c r="M1507" s="364"/>
      <c r="N1507" s="387"/>
      <c r="O1507" s="314">
        <f t="shared" si="80"/>
        <v>0</v>
      </c>
      <c r="P1507" s="70">
        <f t="shared" si="81"/>
        <v>0</v>
      </c>
      <c r="Q1507" s="92" t="str">
        <f t="shared" si="79"/>
        <v/>
      </c>
    </row>
    <row r="1508" spans="1:17" x14ac:dyDescent="0.2">
      <c r="A1508" s="518" t="str">
        <f>IF(B1508="","",COUNT('Diário 3º PA'!$A$4:$A$4242)+ROW()-3)</f>
        <v/>
      </c>
      <c r="B1508" s="516"/>
      <c r="C1508" s="359"/>
      <c r="D1508" s="362"/>
      <c r="E1508" s="362"/>
      <c r="F1508" s="372"/>
      <c r="G1508" s="362"/>
      <c r="H1508" s="362"/>
      <c r="I1508" s="410"/>
      <c r="J1508" s="364"/>
      <c r="K1508" s="364"/>
      <c r="L1508" s="364"/>
      <c r="M1508" s="364"/>
      <c r="N1508" s="387"/>
      <c r="O1508" s="315">
        <f t="shared" si="80"/>
        <v>0</v>
      </c>
      <c r="P1508" s="70">
        <f t="shared" si="81"/>
        <v>0</v>
      </c>
      <c r="Q1508" s="135" t="str">
        <f t="shared" ref="Q1508:Q1571" si="82">SUBSTITUTE(D1508," ","_")</f>
        <v/>
      </c>
    </row>
    <row r="1509" spans="1:17" x14ac:dyDescent="0.2">
      <c r="A1509" s="518" t="str">
        <f>IF(B1509="","",COUNT('Diário 3º PA'!$A$4:$A$4242)+ROW()-3)</f>
        <v/>
      </c>
      <c r="B1509" s="516"/>
      <c r="C1509" s="359"/>
      <c r="D1509" s="362"/>
      <c r="E1509" s="362"/>
      <c r="F1509" s="372"/>
      <c r="G1509" s="362"/>
      <c r="H1509" s="362"/>
      <c r="I1509" s="410"/>
      <c r="J1509" s="364"/>
      <c r="K1509" s="364"/>
      <c r="L1509" s="364"/>
      <c r="M1509" s="364"/>
      <c r="N1509" s="387"/>
      <c r="O1509" s="314">
        <f t="shared" ref="O1509:O1572" si="83">IF(B1509=0,0,IF(YEAR(B1509)=$P$1,MONTH(B1509)-$O$1+1,(YEAR(B1509)-$P$1)*12-$O$1+1+MONTH(B1509)))</f>
        <v>0</v>
      </c>
      <c r="P1509" s="70">
        <f t="shared" ref="P1509:P1572" si="84">IF(C1509=0,0,IF(YEAR(C1509)=$P$1,MONTH(C1509)-$O$1+1,(YEAR(C1509)-$P$1)*12-$O$1+1+MONTH(C1509)))</f>
        <v>0</v>
      </c>
      <c r="Q1509" s="92" t="str">
        <f t="shared" si="82"/>
        <v/>
      </c>
    </row>
    <row r="1510" spans="1:17" x14ac:dyDescent="0.2">
      <c r="A1510" s="518" t="str">
        <f>IF(B1510="","",COUNT('Diário 3º PA'!$A$4:$A$4242)+ROW()-3)</f>
        <v/>
      </c>
      <c r="B1510" s="516"/>
      <c r="C1510" s="359"/>
      <c r="D1510" s="362"/>
      <c r="E1510" s="362"/>
      <c r="F1510" s="372"/>
      <c r="G1510" s="362"/>
      <c r="H1510" s="362"/>
      <c r="I1510" s="410"/>
      <c r="J1510" s="364"/>
      <c r="K1510" s="364"/>
      <c r="L1510" s="364"/>
      <c r="M1510" s="364"/>
      <c r="N1510" s="387"/>
      <c r="O1510" s="314">
        <f t="shared" si="83"/>
        <v>0</v>
      </c>
      <c r="P1510" s="70">
        <f t="shared" si="84"/>
        <v>0</v>
      </c>
      <c r="Q1510" s="92" t="str">
        <f t="shared" si="82"/>
        <v/>
      </c>
    </row>
    <row r="1511" spans="1:17" ht="13.5" thickBot="1" x14ac:dyDescent="0.25">
      <c r="A1511" s="518" t="str">
        <f>IF(B1511="","",COUNT('Diário 3º PA'!$A$4:$A$4242)+ROW()-3)</f>
        <v/>
      </c>
      <c r="B1511" s="516"/>
      <c r="C1511" s="359"/>
      <c r="D1511" s="362"/>
      <c r="E1511" s="362"/>
      <c r="F1511" s="372"/>
      <c r="G1511" s="362"/>
      <c r="H1511" s="362"/>
      <c r="I1511" s="410"/>
      <c r="J1511" s="364"/>
      <c r="K1511" s="364"/>
      <c r="L1511" s="364"/>
      <c r="M1511" s="364"/>
      <c r="N1511" s="387"/>
      <c r="O1511" s="314">
        <f t="shared" si="83"/>
        <v>0</v>
      </c>
      <c r="P1511" s="70">
        <f t="shared" si="84"/>
        <v>0</v>
      </c>
      <c r="Q1511" s="92" t="str">
        <f t="shared" si="82"/>
        <v/>
      </c>
    </row>
    <row r="1512" spans="1:17" x14ac:dyDescent="0.2">
      <c r="A1512" s="518" t="str">
        <f>IF(B1512="","",COUNT('Diário 3º PA'!$A$4:$A$4242)+ROW()-3)</f>
        <v/>
      </c>
      <c r="B1512" s="516"/>
      <c r="C1512" s="359"/>
      <c r="D1512" s="362"/>
      <c r="E1512" s="362"/>
      <c r="F1512" s="372"/>
      <c r="G1512" s="362"/>
      <c r="H1512" s="362"/>
      <c r="I1512" s="410"/>
      <c r="J1512" s="364"/>
      <c r="K1512" s="364"/>
      <c r="L1512" s="364"/>
      <c r="M1512" s="364"/>
      <c r="N1512" s="387"/>
      <c r="O1512" s="315">
        <f t="shared" si="83"/>
        <v>0</v>
      </c>
      <c r="P1512" s="70">
        <f t="shared" si="84"/>
        <v>0</v>
      </c>
      <c r="Q1512" s="135" t="str">
        <f t="shared" si="82"/>
        <v/>
      </c>
    </row>
    <row r="1513" spans="1:17" x14ac:dyDescent="0.2">
      <c r="A1513" s="518" t="str">
        <f>IF(B1513="","",COUNT('Diário 3º PA'!$A$4:$A$4242)+ROW()-3)</f>
        <v/>
      </c>
      <c r="B1513" s="516"/>
      <c r="C1513" s="359"/>
      <c r="D1513" s="362"/>
      <c r="E1513" s="362"/>
      <c r="F1513" s="372"/>
      <c r="G1513" s="362"/>
      <c r="H1513" s="362"/>
      <c r="I1513" s="410"/>
      <c r="J1513" s="364"/>
      <c r="K1513" s="364"/>
      <c r="L1513" s="364"/>
      <c r="M1513" s="364"/>
      <c r="N1513" s="387"/>
      <c r="O1513" s="314">
        <f t="shared" si="83"/>
        <v>0</v>
      </c>
      <c r="P1513" s="70">
        <f t="shared" si="84"/>
        <v>0</v>
      </c>
      <c r="Q1513" s="92" t="str">
        <f t="shared" si="82"/>
        <v/>
      </c>
    </row>
    <row r="1514" spans="1:17" x14ac:dyDescent="0.2">
      <c r="A1514" s="518" t="str">
        <f>IF(B1514="","",COUNT('Diário 3º PA'!$A$4:$A$4242)+ROW()-3)</f>
        <v/>
      </c>
      <c r="B1514" s="516"/>
      <c r="C1514" s="359"/>
      <c r="D1514" s="362"/>
      <c r="E1514" s="362"/>
      <c r="F1514" s="372"/>
      <c r="G1514" s="362"/>
      <c r="H1514" s="362"/>
      <c r="I1514" s="410"/>
      <c r="J1514" s="364"/>
      <c r="K1514" s="364"/>
      <c r="L1514" s="364"/>
      <c r="M1514" s="364"/>
      <c r="N1514" s="387"/>
      <c r="O1514" s="314">
        <f t="shared" si="83"/>
        <v>0</v>
      </c>
      <c r="P1514" s="70">
        <f t="shared" si="84"/>
        <v>0</v>
      </c>
      <c r="Q1514" s="92" t="str">
        <f t="shared" si="82"/>
        <v/>
      </c>
    </row>
    <row r="1515" spans="1:17" ht="13.5" thickBot="1" x14ac:dyDescent="0.25">
      <c r="A1515" s="518" t="str">
        <f>IF(B1515="","",COUNT('Diário 3º PA'!$A$4:$A$4242)+ROW()-3)</f>
        <v/>
      </c>
      <c r="B1515" s="516"/>
      <c r="C1515" s="359"/>
      <c r="D1515" s="362"/>
      <c r="E1515" s="362"/>
      <c r="F1515" s="372"/>
      <c r="G1515" s="362"/>
      <c r="H1515" s="362"/>
      <c r="I1515" s="410"/>
      <c r="J1515" s="364"/>
      <c r="K1515" s="364"/>
      <c r="L1515" s="364"/>
      <c r="M1515" s="364"/>
      <c r="N1515" s="387"/>
      <c r="O1515" s="314">
        <f t="shared" si="83"/>
        <v>0</v>
      </c>
      <c r="P1515" s="70">
        <f t="shared" si="84"/>
        <v>0</v>
      </c>
      <c r="Q1515" s="92" t="str">
        <f t="shared" si="82"/>
        <v/>
      </c>
    </row>
    <row r="1516" spans="1:17" x14ac:dyDescent="0.2">
      <c r="A1516" s="518" t="str">
        <f>IF(B1516="","",COUNT('Diário 3º PA'!$A$4:$A$4242)+ROW()-3)</f>
        <v/>
      </c>
      <c r="B1516" s="516"/>
      <c r="C1516" s="359"/>
      <c r="D1516" s="362"/>
      <c r="E1516" s="362"/>
      <c r="F1516" s="372"/>
      <c r="G1516" s="362"/>
      <c r="H1516" s="362"/>
      <c r="I1516" s="410"/>
      <c r="J1516" s="364"/>
      <c r="K1516" s="364"/>
      <c r="L1516" s="364"/>
      <c r="M1516" s="364"/>
      <c r="N1516" s="387"/>
      <c r="O1516" s="315">
        <f t="shared" si="83"/>
        <v>0</v>
      </c>
      <c r="P1516" s="70">
        <f t="shared" si="84"/>
        <v>0</v>
      </c>
      <c r="Q1516" s="135" t="str">
        <f t="shared" si="82"/>
        <v/>
      </c>
    </row>
    <row r="1517" spans="1:17" x14ac:dyDescent="0.2">
      <c r="A1517" s="518" t="str">
        <f>IF(B1517="","",COUNT('Diário 3º PA'!$A$4:$A$4242)+ROW()-3)</f>
        <v/>
      </c>
      <c r="B1517" s="516"/>
      <c r="C1517" s="359"/>
      <c r="D1517" s="362"/>
      <c r="E1517" s="362"/>
      <c r="F1517" s="372"/>
      <c r="G1517" s="362"/>
      <c r="H1517" s="362"/>
      <c r="I1517" s="410"/>
      <c r="J1517" s="364"/>
      <c r="K1517" s="364"/>
      <c r="L1517" s="364"/>
      <c r="M1517" s="364"/>
      <c r="N1517" s="387"/>
      <c r="O1517" s="314">
        <f t="shared" si="83"/>
        <v>0</v>
      </c>
      <c r="P1517" s="70">
        <f t="shared" si="84"/>
        <v>0</v>
      </c>
      <c r="Q1517" s="92" t="str">
        <f t="shared" si="82"/>
        <v/>
      </c>
    </row>
    <row r="1518" spans="1:17" x14ac:dyDescent="0.2">
      <c r="A1518" s="518" t="str">
        <f>IF(B1518="","",COUNT('Diário 3º PA'!$A$4:$A$4242)+ROW()-3)</f>
        <v/>
      </c>
      <c r="B1518" s="516"/>
      <c r="C1518" s="359"/>
      <c r="D1518" s="362"/>
      <c r="E1518" s="362"/>
      <c r="F1518" s="372"/>
      <c r="G1518" s="362"/>
      <c r="H1518" s="362"/>
      <c r="I1518" s="410"/>
      <c r="J1518" s="364"/>
      <c r="K1518" s="364"/>
      <c r="L1518" s="364"/>
      <c r="M1518" s="364"/>
      <c r="N1518" s="387"/>
      <c r="O1518" s="314">
        <f t="shared" si="83"/>
        <v>0</v>
      </c>
      <c r="P1518" s="70">
        <f t="shared" si="84"/>
        <v>0</v>
      </c>
      <c r="Q1518" s="92" t="str">
        <f t="shared" si="82"/>
        <v/>
      </c>
    </row>
    <row r="1519" spans="1:17" ht="13.5" thickBot="1" x14ac:dyDescent="0.25">
      <c r="A1519" s="518" t="str">
        <f>IF(B1519="","",COUNT('Diário 3º PA'!$A$4:$A$4242)+ROW()-3)</f>
        <v/>
      </c>
      <c r="B1519" s="516"/>
      <c r="C1519" s="359"/>
      <c r="D1519" s="362"/>
      <c r="E1519" s="362"/>
      <c r="F1519" s="372"/>
      <c r="G1519" s="362"/>
      <c r="H1519" s="362"/>
      <c r="I1519" s="410"/>
      <c r="J1519" s="364"/>
      <c r="K1519" s="364"/>
      <c r="L1519" s="364"/>
      <c r="M1519" s="364"/>
      <c r="N1519" s="387"/>
      <c r="O1519" s="314">
        <f t="shared" si="83"/>
        <v>0</v>
      </c>
      <c r="P1519" s="70">
        <f t="shared" si="84"/>
        <v>0</v>
      </c>
      <c r="Q1519" s="92" t="str">
        <f t="shared" si="82"/>
        <v/>
      </c>
    </row>
    <row r="1520" spans="1:17" x14ac:dyDescent="0.2">
      <c r="A1520" s="518" t="str">
        <f>IF(B1520="","",COUNT('Diário 3º PA'!$A$4:$A$4242)+ROW()-3)</f>
        <v/>
      </c>
      <c r="B1520" s="516"/>
      <c r="C1520" s="359"/>
      <c r="D1520" s="362"/>
      <c r="E1520" s="362"/>
      <c r="F1520" s="372"/>
      <c r="G1520" s="362"/>
      <c r="H1520" s="362"/>
      <c r="I1520" s="410"/>
      <c r="J1520" s="364"/>
      <c r="K1520" s="364"/>
      <c r="L1520" s="364"/>
      <c r="M1520" s="364"/>
      <c r="N1520" s="387"/>
      <c r="O1520" s="315">
        <f t="shared" si="83"/>
        <v>0</v>
      </c>
      <c r="P1520" s="70">
        <f t="shared" si="84"/>
        <v>0</v>
      </c>
      <c r="Q1520" s="135" t="str">
        <f t="shared" si="82"/>
        <v/>
      </c>
    </row>
    <row r="1521" spans="1:17" x14ac:dyDescent="0.2">
      <c r="A1521" s="518" t="str">
        <f>IF(B1521="","",COUNT('Diário 3º PA'!$A$4:$A$4242)+ROW()-3)</f>
        <v/>
      </c>
      <c r="B1521" s="516"/>
      <c r="C1521" s="359"/>
      <c r="D1521" s="362"/>
      <c r="E1521" s="362"/>
      <c r="F1521" s="372"/>
      <c r="G1521" s="362"/>
      <c r="H1521" s="362"/>
      <c r="I1521" s="410"/>
      <c r="J1521" s="364"/>
      <c r="K1521" s="364"/>
      <c r="L1521" s="364"/>
      <c r="M1521" s="364"/>
      <c r="N1521" s="387"/>
      <c r="O1521" s="314">
        <f t="shared" si="83"/>
        <v>0</v>
      </c>
      <c r="P1521" s="70">
        <f t="shared" si="84"/>
        <v>0</v>
      </c>
      <c r="Q1521" s="92" t="str">
        <f t="shared" si="82"/>
        <v/>
      </c>
    </row>
    <row r="1522" spans="1:17" x14ac:dyDescent="0.2">
      <c r="A1522" s="518" t="str">
        <f>IF(B1522="","",COUNT('Diário 3º PA'!$A$4:$A$4242)+ROW()-3)</f>
        <v/>
      </c>
      <c r="B1522" s="516"/>
      <c r="C1522" s="359"/>
      <c r="D1522" s="362"/>
      <c r="E1522" s="362"/>
      <c r="F1522" s="372"/>
      <c r="G1522" s="362"/>
      <c r="H1522" s="362"/>
      <c r="I1522" s="410"/>
      <c r="J1522" s="364"/>
      <c r="K1522" s="364"/>
      <c r="L1522" s="364"/>
      <c r="M1522" s="364"/>
      <c r="N1522" s="387"/>
      <c r="O1522" s="314">
        <f t="shared" si="83"/>
        <v>0</v>
      </c>
      <c r="P1522" s="70">
        <f t="shared" si="84"/>
        <v>0</v>
      </c>
      <c r="Q1522" s="92" t="str">
        <f t="shared" si="82"/>
        <v/>
      </c>
    </row>
    <row r="1523" spans="1:17" ht="13.5" thickBot="1" x14ac:dyDescent="0.25">
      <c r="A1523" s="518" t="str">
        <f>IF(B1523="","",COUNT('Diário 3º PA'!$A$4:$A$4242)+ROW()-3)</f>
        <v/>
      </c>
      <c r="B1523" s="516"/>
      <c r="C1523" s="359"/>
      <c r="D1523" s="362"/>
      <c r="E1523" s="362"/>
      <c r="F1523" s="372"/>
      <c r="G1523" s="362"/>
      <c r="H1523" s="362"/>
      <c r="I1523" s="410"/>
      <c r="J1523" s="364"/>
      <c r="K1523" s="364"/>
      <c r="L1523" s="364"/>
      <c r="M1523" s="364"/>
      <c r="N1523" s="387"/>
      <c r="O1523" s="314">
        <f t="shared" si="83"/>
        <v>0</v>
      </c>
      <c r="P1523" s="70">
        <f t="shared" si="84"/>
        <v>0</v>
      </c>
      <c r="Q1523" s="92" t="str">
        <f t="shared" si="82"/>
        <v/>
      </c>
    </row>
    <row r="1524" spans="1:17" x14ac:dyDescent="0.2">
      <c r="A1524" s="518" t="str">
        <f>IF(B1524="","",COUNT('Diário 3º PA'!$A$4:$A$4242)+ROW()-3)</f>
        <v/>
      </c>
      <c r="B1524" s="516"/>
      <c r="C1524" s="359"/>
      <c r="D1524" s="362"/>
      <c r="E1524" s="362"/>
      <c r="F1524" s="372"/>
      <c r="G1524" s="362"/>
      <c r="H1524" s="362"/>
      <c r="I1524" s="410"/>
      <c r="J1524" s="364"/>
      <c r="K1524" s="364"/>
      <c r="L1524" s="364"/>
      <c r="M1524" s="364"/>
      <c r="N1524" s="387"/>
      <c r="O1524" s="315">
        <f t="shared" si="83"/>
        <v>0</v>
      </c>
      <c r="P1524" s="70">
        <f t="shared" si="84"/>
        <v>0</v>
      </c>
      <c r="Q1524" s="135" t="str">
        <f t="shared" si="82"/>
        <v/>
      </c>
    </row>
    <row r="1525" spans="1:17" x14ac:dyDescent="0.2">
      <c r="A1525" s="518" t="str">
        <f>IF(B1525="","",COUNT('Diário 3º PA'!$A$4:$A$4242)+ROW()-3)</f>
        <v/>
      </c>
      <c r="B1525" s="516"/>
      <c r="C1525" s="359"/>
      <c r="D1525" s="362"/>
      <c r="E1525" s="362"/>
      <c r="F1525" s="372"/>
      <c r="G1525" s="362"/>
      <c r="H1525" s="362"/>
      <c r="I1525" s="410"/>
      <c r="J1525" s="364"/>
      <c r="K1525" s="364"/>
      <c r="L1525" s="364"/>
      <c r="M1525" s="364"/>
      <c r="N1525" s="387"/>
      <c r="O1525" s="314">
        <f t="shared" si="83"/>
        <v>0</v>
      </c>
      <c r="P1525" s="70">
        <f t="shared" si="84"/>
        <v>0</v>
      </c>
      <c r="Q1525" s="92" t="str">
        <f t="shared" si="82"/>
        <v/>
      </c>
    </row>
    <row r="1526" spans="1:17" x14ac:dyDescent="0.2">
      <c r="A1526" s="518" t="str">
        <f>IF(B1526="","",COUNT('Diário 3º PA'!$A$4:$A$4242)+ROW()-3)</f>
        <v/>
      </c>
      <c r="B1526" s="516"/>
      <c r="C1526" s="359"/>
      <c r="D1526" s="362"/>
      <c r="E1526" s="362"/>
      <c r="F1526" s="372"/>
      <c r="G1526" s="362"/>
      <c r="H1526" s="362"/>
      <c r="I1526" s="410"/>
      <c r="J1526" s="364"/>
      <c r="K1526" s="364"/>
      <c r="L1526" s="364"/>
      <c r="M1526" s="364"/>
      <c r="N1526" s="387"/>
      <c r="O1526" s="314">
        <f t="shared" si="83"/>
        <v>0</v>
      </c>
      <c r="P1526" s="70">
        <f t="shared" si="84"/>
        <v>0</v>
      </c>
      <c r="Q1526" s="92" t="str">
        <f t="shared" si="82"/>
        <v/>
      </c>
    </row>
    <row r="1527" spans="1:17" ht="13.5" thickBot="1" x14ac:dyDescent="0.25">
      <c r="A1527" s="518" t="str">
        <f>IF(B1527="","",COUNT('Diário 3º PA'!$A$4:$A$4242)+ROW()-3)</f>
        <v/>
      </c>
      <c r="B1527" s="516"/>
      <c r="C1527" s="359"/>
      <c r="D1527" s="362"/>
      <c r="E1527" s="362"/>
      <c r="F1527" s="372"/>
      <c r="G1527" s="362"/>
      <c r="H1527" s="362"/>
      <c r="I1527" s="410"/>
      <c r="J1527" s="364"/>
      <c r="K1527" s="364"/>
      <c r="L1527" s="364"/>
      <c r="M1527" s="364"/>
      <c r="N1527" s="387"/>
      <c r="O1527" s="314">
        <f t="shared" si="83"/>
        <v>0</v>
      </c>
      <c r="P1527" s="70">
        <f t="shared" si="84"/>
        <v>0</v>
      </c>
      <c r="Q1527" s="92" t="str">
        <f t="shared" si="82"/>
        <v/>
      </c>
    </row>
    <row r="1528" spans="1:17" x14ac:dyDescent="0.2">
      <c r="A1528" s="518" t="str">
        <f>IF(B1528="","",COUNT('Diário 3º PA'!$A$4:$A$4242)+ROW()-3)</f>
        <v/>
      </c>
      <c r="B1528" s="516"/>
      <c r="C1528" s="359"/>
      <c r="D1528" s="362"/>
      <c r="E1528" s="362"/>
      <c r="F1528" s="372"/>
      <c r="G1528" s="362"/>
      <c r="H1528" s="362"/>
      <c r="I1528" s="410"/>
      <c r="J1528" s="364"/>
      <c r="K1528" s="364"/>
      <c r="L1528" s="364"/>
      <c r="M1528" s="364"/>
      <c r="N1528" s="387"/>
      <c r="O1528" s="315">
        <f t="shared" si="83"/>
        <v>0</v>
      </c>
      <c r="P1528" s="70">
        <f t="shared" si="84"/>
        <v>0</v>
      </c>
      <c r="Q1528" s="135" t="str">
        <f t="shared" si="82"/>
        <v/>
      </c>
    </row>
    <row r="1529" spans="1:17" x14ac:dyDescent="0.2">
      <c r="A1529" s="518" t="str">
        <f>IF(B1529="","",COUNT('Diário 3º PA'!$A$4:$A$4242)+ROW()-3)</f>
        <v/>
      </c>
      <c r="B1529" s="516"/>
      <c r="C1529" s="359"/>
      <c r="D1529" s="362"/>
      <c r="E1529" s="362"/>
      <c r="F1529" s="372"/>
      <c r="G1529" s="362"/>
      <c r="H1529" s="362"/>
      <c r="I1529" s="410"/>
      <c r="J1529" s="364"/>
      <c r="K1529" s="364"/>
      <c r="L1529" s="364"/>
      <c r="M1529" s="364"/>
      <c r="N1529" s="387"/>
      <c r="O1529" s="314">
        <f t="shared" si="83"/>
        <v>0</v>
      </c>
      <c r="P1529" s="70">
        <f t="shared" si="84"/>
        <v>0</v>
      </c>
      <c r="Q1529" s="92" t="str">
        <f t="shared" si="82"/>
        <v/>
      </c>
    </row>
    <row r="1530" spans="1:17" x14ac:dyDescent="0.2">
      <c r="A1530" s="518" t="str">
        <f>IF(B1530="","",COUNT('Diário 3º PA'!$A$4:$A$4242)+ROW()-3)</f>
        <v/>
      </c>
      <c r="B1530" s="516"/>
      <c r="C1530" s="359"/>
      <c r="D1530" s="362"/>
      <c r="E1530" s="362"/>
      <c r="F1530" s="372"/>
      <c r="G1530" s="362"/>
      <c r="H1530" s="362"/>
      <c r="I1530" s="410"/>
      <c r="J1530" s="364"/>
      <c r="K1530" s="364"/>
      <c r="L1530" s="364"/>
      <c r="M1530" s="364"/>
      <c r="N1530" s="387"/>
      <c r="O1530" s="314">
        <f t="shared" si="83"/>
        <v>0</v>
      </c>
      <c r="P1530" s="70">
        <f t="shared" si="84"/>
        <v>0</v>
      </c>
      <c r="Q1530" s="92" t="str">
        <f t="shared" si="82"/>
        <v/>
      </c>
    </row>
    <row r="1531" spans="1:17" ht="13.5" thickBot="1" x14ac:dyDescent="0.25">
      <c r="A1531" s="518" t="str">
        <f>IF(B1531="","",COUNT('Diário 3º PA'!$A$4:$A$4242)+ROW()-3)</f>
        <v/>
      </c>
      <c r="B1531" s="516"/>
      <c r="C1531" s="359"/>
      <c r="D1531" s="362"/>
      <c r="E1531" s="362"/>
      <c r="F1531" s="372"/>
      <c r="G1531" s="362"/>
      <c r="H1531" s="362"/>
      <c r="I1531" s="410"/>
      <c r="J1531" s="364"/>
      <c r="K1531" s="364"/>
      <c r="L1531" s="364"/>
      <c r="M1531" s="364"/>
      <c r="N1531" s="387"/>
      <c r="O1531" s="314">
        <f t="shared" si="83"/>
        <v>0</v>
      </c>
      <c r="P1531" s="70">
        <f t="shared" si="84"/>
        <v>0</v>
      </c>
      <c r="Q1531" s="92" t="str">
        <f t="shared" si="82"/>
        <v/>
      </c>
    </row>
    <row r="1532" spans="1:17" x14ac:dyDescent="0.2">
      <c r="A1532" s="518" t="str">
        <f>IF(B1532="","",COUNT('Diário 3º PA'!$A$4:$A$4242)+ROW()-3)</f>
        <v/>
      </c>
      <c r="B1532" s="516"/>
      <c r="C1532" s="359"/>
      <c r="D1532" s="362"/>
      <c r="E1532" s="362"/>
      <c r="F1532" s="372"/>
      <c r="G1532" s="362"/>
      <c r="H1532" s="362"/>
      <c r="I1532" s="410"/>
      <c r="J1532" s="364"/>
      <c r="K1532" s="364"/>
      <c r="L1532" s="364"/>
      <c r="M1532" s="364"/>
      <c r="N1532" s="387"/>
      <c r="O1532" s="315">
        <f t="shared" si="83"/>
        <v>0</v>
      </c>
      <c r="P1532" s="70">
        <f t="shared" si="84"/>
        <v>0</v>
      </c>
      <c r="Q1532" s="135" t="str">
        <f t="shared" si="82"/>
        <v/>
      </c>
    </row>
    <row r="1533" spans="1:17" x14ac:dyDescent="0.2">
      <c r="A1533" s="518" t="str">
        <f>IF(B1533="","",COUNT('Diário 3º PA'!$A$4:$A$4242)+ROW()-3)</f>
        <v/>
      </c>
      <c r="B1533" s="516"/>
      <c r="C1533" s="359"/>
      <c r="D1533" s="362"/>
      <c r="E1533" s="362"/>
      <c r="F1533" s="372"/>
      <c r="G1533" s="362"/>
      <c r="H1533" s="362"/>
      <c r="I1533" s="410"/>
      <c r="J1533" s="364"/>
      <c r="K1533" s="364"/>
      <c r="L1533" s="364"/>
      <c r="M1533" s="364"/>
      <c r="N1533" s="387"/>
      <c r="O1533" s="314">
        <f t="shared" si="83"/>
        <v>0</v>
      </c>
      <c r="P1533" s="70">
        <f t="shared" si="84"/>
        <v>0</v>
      </c>
      <c r="Q1533" s="92" t="str">
        <f t="shared" si="82"/>
        <v/>
      </c>
    </row>
    <row r="1534" spans="1:17" x14ac:dyDescent="0.2">
      <c r="A1534" s="518" t="str">
        <f>IF(B1534="","",COUNT('Diário 3º PA'!$A$4:$A$4242)+ROW()-3)</f>
        <v/>
      </c>
      <c r="B1534" s="516"/>
      <c r="C1534" s="359"/>
      <c r="D1534" s="362"/>
      <c r="E1534" s="362"/>
      <c r="F1534" s="372"/>
      <c r="G1534" s="362"/>
      <c r="H1534" s="362"/>
      <c r="I1534" s="410"/>
      <c r="J1534" s="364"/>
      <c r="K1534" s="364"/>
      <c r="L1534" s="364"/>
      <c r="M1534" s="364"/>
      <c r="N1534" s="387"/>
      <c r="O1534" s="314">
        <f t="shared" si="83"/>
        <v>0</v>
      </c>
      <c r="P1534" s="70">
        <f t="shared" si="84"/>
        <v>0</v>
      </c>
      <c r="Q1534" s="92" t="str">
        <f t="shared" si="82"/>
        <v/>
      </c>
    </row>
    <row r="1535" spans="1:17" ht="13.5" thickBot="1" x14ac:dyDescent="0.25">
      <c r="A1535" s="518" t="str">
        <f>IF(B1535="","",COUNT('Diário 3º PA'!$A$4:$A$4242)+ROW()-3)</f>
        <v/>
      </c>
      <c r="B1535" s="516"/>
      <c r="C1535" s="359"/>
      <c r="D1535" s="362"/>
      <c r="E1535" s="362"/>
      <c r="F1535" s="372"/>
      <c r="G1535" s="362"/>
      <c r="H1535" s="362"/>
      <c r="I1535" s="410"/>
      <c r="J1535" s="364"/>
      <c r="K1535" s="364"/>
      <c r="L1535" s="364"/>
      <c r="M1535" s="364"/>
      <c r="N1535" s="387"/>
      <c r="O1535" s="314">
        <f t="shared" si="83"/>
        <v>0</v>
      </c>
      <c r="P1535" s="70">
        <f t="shared" si="84"/>
        <v>0</v>
      </c>
      <c r="Q1535" s="92" t="str">
        <f t="shared" si="82"/>
        <v/>
      </c>
    </row>
    <row r="1536" spans="1:17" x14ac:dyDescent="0.2">
      <c r="A1536" s="518" t="str">
        <f>IF(B1536="","",COUNT('Diário 3º PA'!$A$4:$A$4242)+ROW()-3)</f>
        <v/>
      </c>
      <c r="B1536" s="516"/>
      <c r="C1536" s="359"/>
      <c r="D1536" s="362"/>
      <c r="E1536" s="362"/>
      <c r="F1536" s="372"/>
      <c r="G1536" s="362"/>
      <c r="H1536" s="362"/>
      <c r="I1536" s="410"/>
      <c r="J1536" s="364"/>
      <c r="K1536" s="364"/>
      <c r="L1536" s="364"/>
      <c r="M1536" s="364"/>
      <c r="N1536" s="387"/>
      <c r="O1536" s="315">
        <f t="shared" si="83"/>
        <v>0</v>
      </c>
      <c r="P1536" s="70">
        <f t="shared" si="84"/>
        <v>0</v>
      </c>
      <c r="Q1536" s="135" t="str">
        <f t="shared" si="82"/>
        <v/>
      </c>
    </row>
    <row r="1537" spans="1:17" x14ac:dyDescent="0.2">
      <c r="A1537" s="518" t="str">
        <f>IF(B1537="","",COUNT('Diário 3º PA'!$A$4:$A$4242)+ROW()-3)</f>
        <v/>
      </c>
      <c r="B1537" s="516"/>
      <c r="C1537" s="359"/>
      <c r="D1537" s="362"/>
      <c r="E1537" s="362"/>
      <c r="F1537" s="372"/>
      <c r="G1537" s="362"/>
      <c r="H1537" s="362"/>
      <c r="I1537" s="410"/>
      <c r="J1537" s="364"/>
      <c r="K1537" s="364"/>
      <c r="L1537" s="364"/>
      <c r="M1537" s="364"/>
      <c r="N1537" s="387"/>
      <c r="O1537" s="314">
        <f t="shared" si="83"/>
        <v>0</v>
      </c>
      <c r="P1537" s="70">
        <f t="shared" si="84"/>
        <v>0</v>
      </c>
      <c r="Q1537" s="92" t="str">
        <f t="shared" si="82"/>
        <v/>
      </c>
    </row>
    <row r="1538" spans="1:17" x14ac:dyDescent="0.2">
      <c r="A1538" s="518" t="str">
        <f>IF(B1538="","",COUNT('Diário 3º PA'!$A$4:$A$4242)+ROW()-3)</f>
        <v/>
      </c>
      <c r="B1538" s="516"/>
      <c r="C1538" s="359"/>
      <c r="D1538" s="362"/>
      <c r="E1538" s="362"/>
      <c r="F1538" s="372"/>
      <c r="G1538" s="362"/>
      <c r="H1538" s="362"/>
      <c r="I1538" s="410"/>
      <c r="J1538" s="364"/>
      <c r="K1538" s="364"/>
      <c r="L1538" s="364"/>
      <c r="M1538" s="364"/>
      <c r="N1538" s="387"/>
      <c r="O1538" s="314">
        <f t="shared" si="83"/>
        <v>0</v>
      </c>
      <c r="P1538" s="70">
        <f t="shared" si="84"/>
        <v>0</v>
      </c>
      <c r="Q1538" s="92" t="str">
        <f t="shared" si="82"/>
        <v/>
      </c>
    </row>
    <row r="1539" spans="1:17" ht="13.5" thickBot="1" x14ac:dyDescent="0.25">
      <c r="A1539" s="518" t="str">
        <f>IF(B1539="","",COUNT('Diário 3º PA'!$A$4:$A$4242)+ROW()-3)</f>
        <v/>
      </c>
      <c r="B1539" s="516"/>
      <c r="C1539" s="359"/>
      <c r="D1539" s="362"/>
      <c r="E1539" s="362"/>
      <c r="F1539" s="372"/>
      <c r="G1539" s="362"/>
      <c r="H1539" s="362"/>
      <c r="I1539" s="410"/>
      <c r="J1539" s="364"/>
      <c r="K1539" s="364"/>
      <c r="L1539" s="364"/>
      <c r="M1539" s="364"/>
      <c r="N1539" s="387"/>
      <c r="O1539" s="314">
        <f t="shared" si="83"/>
        <v>0</v>
      </c>
      <c r="P1539" s="70">
        <f t="shared" si="84"/>
        <v>0</v>
      </c>
      <c r="Q1539" s="92" t="str">
        <f t="shared" si="82"/>
        <v/>
      </c>
    </row>
    <row r="1540" spans="1:17" x14ac:dyDescent="0.2">
      <c r="A1540" s="518" t="str">
        <f>IF(B1540="","",COUNT('Diário 3º PA'!$A$4:$A$4242)+ROW()-3)</f>
        <v/>
      </c>
      <c r="B1540" s="516"/>
      <c r="C1540" s="359"/>
      <c r="D1540" s="362"/>
      <c r="E1540" s="362"/>
      <c r="F1540" s="372"/>
      <c r="G1540" s="362"/>
      <c r="H1540" s="362"/>
      <c r="I1540" s="410"/>
      <c r="J1540" s="364"/>
      <c r="K1540" s="364"/>
      <c r="L1540" s="364"/>
      <c r="M1540" s="364"/>
      <c r="N1540" s="387"/>
      <c r="O1540" s="315">
        <f t="shared" si="83"/>
        <v>0</v>
      </c>
      <c r="P1540" s="70">
        <f t="shared" si="84"/>
        <v>0</v>
      </c>
      <c r="Q1540" s="135" t="str">
        <f t="shared" si="82"/>
        <v/>
      </c>
    </row>
    <row r="1541" spans="1:17" x14ac:dyDescent="0.2">
      <c r="A1541" s="518" t="str">
        <f>IF(B1541="","",COUNT('Diário 3º PA'!$A$4:$A$4242)+ROW()-3)</f>
        <v/>
      </c>
      <c r="B1541" s="516"/>
      <c r="C1541" s="359"/>
      <c r="D1541" s="362"/>
      <c r="E1541" s="362"/>
      <c r="F1541" s="372"/>
      <c r="G1541" s="362"/>
      <c r="H1541" s="362"/>
      <c r="I1541" s="410"/>
      <c r="J1541" s="364"/>
      <c r="K1541" s="364"/>
      <c r="L1541" s="364"/>
      <c r="M1541" s="364"/>
      <c r="N1541" s="387"/>
      <c r="O1541" s="314">
        <f t="shared" si="83"/>
        <v>0</v>
      </c>
      <c r="P1541" s="70">
        <f t="shared" si="84"/>
        <v>0</v>
      </c>
      <c r="Q1541" s="92" t="str">
        <f t="shared" si="82"/>
        <v/>
      </c>
    </row>
    <row r="1542" spans="1:17" x14ac:dyDescent="0.2">
      <c r="A1542" s="518" t="str">
        <f>IF(B1542="","",COUNT('Diário 3º PA'!$A$4:$A$4242)+ROW()-3)</f>
        <v/>
      </c>
      <c r="B1542" s="516"/>
      <c r="C1542" s="359"/>
      <c r="D1542" s="362"/>
      <c r="E1542" s="362"/>
      <c r="F1542" s="372"/>
      <c r="G1542" s="362"/>
      <c r="H1542" s="362"/>
      <c r="I1542" s="410"/>
      <c r="J1542" s="364"/>
      <c r="K1542" s="364"/>
      <c r="L1542" s="364"/>
      <c r="M1542" s="364"/>
      <c r="N1542" s="387"/>
      <c r="O1542" s="314">
        <f t="shared" si="83"/>
        <v>0</v>
      </c>
      <c r="P1542" s="70">
        <f t="shared" si="84"/>
        <v>0</v>
      </c>
      <c r="Q1542" s="92" t="str">
        <f t="shared" si="82"/>
        <v/>
      </c>
    </row>
    <row r="1543" spans="1:17" ht="13.5" thickBot="1" x14ac:dyDescent="0.25">
      <c r="A1543" s="518" t="str">
        <f>IF(B1543="","",COUNT('Diário 3º PA'!$A$4:$A$4242)+ROW()-3)</f>
        <v/>
      </c>
      <c r="B1543" s="516"/>
      <c r="C1543" s="359"/>
      <c r="D1543" s="362"/>
      <c r="E1543" s="362"/>
      <c r="F1543" s="372"/>
      <c r="G1543" s="362"/>
      <c r="H1543" s="362"/>
      <c r="I1543" s="410"/>
      <c r="J1543" s="364"/>
      <c r="K1543" s="364"/>
      <c r="L1543" s="364"/>
      <c r="M1543" s="364"/>
      <c r="N1543" s="387"/>
      <c r="O1543" s="314">
        <f t="shared" si="83"/>
        <v>0</v>
      </c>
      <c r="P1543" s="70">
        <f t="shared" si="84"/>
        <v>0</v>
      </c>
      <c r="Q1543" s="92" t="str">
        <f t="shared" si="82"/>
        <v/>
      </c>
    </row>
    <row r="1544" spans="1:17" x14ac:dyDescent="0.2">
      <c r="A1544" s="518" t="str">
        <f>IF(B1544="","",COUNT('Diário 3º PA'!$A$4:$A$4242)+ROW()-3)</f>
        <v/>
      </c>
      <c r="B1544" s="516"/>
      <c r="C1544" s="359"/>
      <c r="D1544" s="362"/>
      <c r="E1544" s="362"/>
      <c r="F1544" s="372"/>
      <c r="G1544" s="362"/>
      <c r="H1544" s="362"/>
      <c r="I1544" s="410"/>
      <c r="J1544" s="364"/>
      <c r="K1544" s="364"/>
      <c r="L1544" s="364"/>
      <c r="M1544" s="364"/>
      <c r="N1544" s="387"/>
      <c r="O1544" s="315">
        <f t="shared" si="83"/>
        <v>0</v>
      </c>
      <c r="P1544" s="70">
        <f t="shared" si="84"/>
        <v>0</v>
      </c>
      <c r="Q1544" s="135" t="str">
        <f t="shared" si="82"/>
        <v/>
      </c>
    </row>
    <row r="1545" spans="1:17" x14ac:dyDescent="0.2">
      <c r="A1545" s="518" t="str">
        <f>IF(B1545="","",COUNT('Diário 3º PA'!$A$4:$A$4242)+ROW()-3)</f>
        <v/>
      </c>
      <c r="B1545" s="516"/>
      <c r="C1545" s="359"/>
      <c r="D1545" s="362"/>
      <c r="E1545" s="362"/>
      <c r="F1545" s="372"/>
      <c r="G1545" s="362"/>
      <c r="H1545" s="362"/>
      <c r="I1545" s="410"/>
      <c r="J1545" s="364"/>
      <c r="K1545" s="364"/>
      <c r="L1545" s="364"/>
      <c r="M1545" s="364"/>
      <c r="N1545" s="387"/>
      <c r="O1545" s="314">
        <f t="shared" si="83"/>
        <v>0</v>
      </c>
      <c r="P1545" s="70">
        <f t="shared" si="84"/>
        <v>0</v>
      </c>
      <c r="Q1545" s="92" t="str">
        <f t="shared" si="82"/>
        <v/>
      </c>
    </row>
    <row r="1546" spans="1:17" x14ac:dyDescent="0.2">
      <c r="A1546" s="518" t="str">
        <f>IF(B1546="","",COUNT('Diário 3º PA'!$A$4:$A$4242)+ROW()-3)</f>
        <v/>
      </c>
      <c r="B1546" s="516"/>
      <c r="C1546" s="359"/>
      <c r="D1546" s="362"/>
      <c r="E1546" s="362"/>
      <c r="F1546" s="372"/>
      <c r="G1546" s="362"/>
      <c r="H1546" s="362"/>
      <c r="I1546" s="410"/>
      <c r="J1546" s="364"/>
      <c r="K1546" s="364"/>
      <c r="L1546" s="364"/>
      <c r="M1546" s="364"/>
      <c r="N1546" s="387"/>
      <c r="O1546" s="314">
        <f t="shared" si="83"/>
        <v>0</v>
      </c>
      <c r="P1546" s="70">
        <f t="shared" si="84"/>
        <v>0</v>
      </c>
      <c r="Q1546" s="92" t="str">
        <f t="shared" si="82"/>
        <v/>
      </c>
    </row>
    <row r="1547" spans="1:17" ht="13.5" thickBot="1" x14ac:dyDescent="0.25">
      <c r="A1547" s="518" t="str">
        <f>IF(B1547="","",COUNT('Diário 3º PA'!$A$4:$A$4242)+ROW()-3)</f>
        <v/>
      </c>
      <c r="B1547" s="516"/>
      <c r="C1547" s="359"/>
      <c r="D1547" s="362"/>
      <c r="E1547" s="362"/>
      <c r="F1547" s="372"/>
      <c r="G1547" s="362"/>
      <c r="H1547" s="362"/>
      <c r="I1547" s="410"/>
      <c r="J1547" s="364"/>
      <c r="K1547" s="364"/>
      <c r="L1547" s="364"/>
      <c r="M1547" s="364"/>
      <c r="N1547" s="387"/>
      <c r="O1547" s="314">
        <f t="shared" si="83"/>
        <v>0</v>
      </c>
      <c r="P1547" s="70">
        <f t="shared" si="84"/>
        <v>0</v>
      </c>
      <c r="Q1547" s="92" t="str">
        <f t="shared" si="82"/>
        <v/>
      </c>
    </row>
    <row r="1548" spans="1:17" x14ac:dyDescent="0.2">
      <c r="A1548" s="518" t="str">
        <f>IF(B1548="","",COUNT('Diário 3º PA'!$A$4:$A$4242)+ROW()-3)</f>
        <v/>
      </c>
      <c r="B1548" s="516"/>
      <c r="C1548" s="359"/>
      <c r="D1548" s="362"/>
      <c r="E1548" s="362"/>
      <c r="F1548" s="372"/>
      <c r="G1548" s="362"/>
      <c r="H1548" s="362"/>
      <c r="I1548" s="410"/>
      <c r="J1548" s="364"/>
      <c r="K1548" s="364"/>
      <c r="L1548" s="364"/>
      <c r="M1548" s="364"/>
      <c r="N1548" s="387"/>
      <c r="O1548" s="315">
        <f t="shared" si="83"/>
        <v>0</v>
      </c>
      <c r="P1548" s="70">
        <f t="shared" si="84"/>
        <v>0</v>
      </c>
      <c r="Q1548" s="135" t="str">
        <f t="shared" si="82"/>
        <v/>
      </c>
    </row>
    <row r="1549" spans="1:17" x14ac:dyDescent="0.2">
      <c r="A1549" s="518" t="str">
        <f>IF(B1549="","",COUNT('Diário 3º PA'!$A$4:$A$4242)+ROW()-3)</f>
        <v/>
      </c>
      <c r="B1549" s="516"/>
      <c r="C1549" s="359"/>
      <c r="D1549" s="362"/>
      <c r="E1549" s="362"/>
      <c r="F1549" s="372"/>
      <c r="G1549" s="362"/>
      <c r="H1549" s="362"/>
      <c r="I1549" s="410"/>
      <c r="J1549" s="364"/>
      <c r="K1549" s="364"/>
      <c r="L1549" s="364"/>
      <c r="M1549" s="364"/>
      <c r="N1549" s="387"/>
      <c r="O1549" s="314">
        <f t="shared" si="83"/>
        <v>0</v>
      </c>
      <c r="P1549" s="70">
        <f t="shared" si="84"/>
        <v>0</v>
      </c>
      <c r="Q1549" s="92" t="str">
        <f t="shared" si="82"/>
        <v/>
      </c>
    </row>
    <row r="1550" spans="1:17" x14ac:dyDescent="0.2">
      <c r="A1550" s="518" t="str">
        <f>IF(B1550="","",COUNT('Diário 3º PA'!$A$4:$A$4242)+ROW()-3)</f>
        <v/>
      </c>
      <c r="B1550" s="516"/>
      <c r="C1550" s="359"/>
      <c r="D1550" s="362"/>
      <c r="E1550" s="362"/>
      <c r="F1550" s="372"/>
      <c r="G1550" s="362"/>
      <c r="H1550" s="362"/>
      <c r="I1550" s="410"/>
      <c r="J1550" s="364"/>
      <c r="K1550" s="364"/>
      <c r="L1550" s="364"/>
      <c r="M1550" s="364"/>
      <c r="N1550" s="387"/>
      <c r="O1550" s="314">
        <f t="shared" si="83"/>
        <v>0</v>
      </c>
      <c r="P1550" s="70">
        <f t="shared" si="84"/>
        <v>0</v>
      </c>
      <c r="Q1550" s="92" t="str">
        <f t="shared" si="82"/>
        <v/>
      </c>
    </row>
    <row r="1551" spans="1:17" ht="13.5" thickBot="1" x14ac:dyDescent="0.25">
      <c r="A1551" s="518" t="str">
        <f>IF(B1551="","",COUNT('Diário 3º PA'!$A$4:$A$4242)+ROW()-3)</f>
        <v/>
      </c>
      <c r="B1551" s="516"/>
      <c r="C1551" s="359"/>
      <c r="D1551" s="362"/>
      <c r="E1551" s="362"/>
      <c r="F1551" s="372"/>
      <c r="G1551" s="362"/>
      <c r="H1551" s="362"/>
      <c r="I1551" s="410"/>
      <c r="J1551" s="364"/>
      <c r="K1551" s="364"/>
      <c r="L1551" s="364"/>
      <c r="M1551" s="364"/>
      <c r="N1551" s="387"/>
      <c r="O1551" s="314">
        <f t="shared" si="83"/>
        <v>0</v>
      </c>
      <c r="P1551" s="70">
        <f t="shared" si="84"/>
        <v>0</v>
      </c>
      <c r="Q1551" s="92" t="str">
        <f t="shared" si="82"/>
        <v/>
      </c>
    </row>
    <row r="1552" spans="1:17" x14ac:dyDescent="0.2">
      <c r="A1552" s="518" t="str">
        <f>IF(B1552="","",COUNT('Diário 3º PA'!$A$4:$A$4242)+ROW()-3)</f>
        <v/>
      </c>
      <c r="B1552" s="516"/>
      <c r="C1552" s="359"/>
      <c r="D1552" s="362"/>
      <c r="E1552" s="362"/>
      <c r="F1552" s="372"/>
      <c r="G1552" s="362"/>
      <c r="H1552" s="362"/>
      <c r="I1552" s="410"/>
      <c r="J1552" s="364"/>
      <c r="K1552" s="364"/>
      <c r="L1552" s="364"/>
      <c r="M1552" s="364"/>
      <c r="N1552" s="387"/>
      <c r="O1552" s="315">
        <f t="shared" si="83"/>
        <v>0</v>
      </c>
      <c r="P1552" s="70">
        <f t="shared" si="84"/>
        <v>0</v>
      </c>
      <c r="Q1552" s="135" t="str">
        <f t="shared" si="82"/>
        <v/>
      </c>
    </row>
    <row r="1553" spans="1:17" x14ac:dyDescent="0.2">
      <c r="A1553" s="518" t="str">
        <f>IF(B1553="","",COUNT('Diário 3º PA'!$A$4:$A$4242)+ROW()-3)</f>
        <v/>
      </c>
      <c r="B1553" s="516"/>
      <c r="C1553" s="359"/>
      <c r="D1553" s="362"/>
      <c r="E1553" s="362"/>
      <c r="F1553" s="372"/>
      <c r="G1553" s="362"/>
      <c r="H1553" s="362"/>
      <c r="I1553" s="410"/>
      <c r="J1553" s="364"/>
      <c r="K1553" s="364"/>
      <c r="L1553" s="364"/>
      <c r="M1553" s="364"/>
      <c r="N1553" s="387"/>
      <c r="O1553" s="314">
        <f t="shared" si="83"/>
        <v>0</v>
      </c>
      <c r="P1553" s="70">
        <f t="shared" si="84"/>
        <v>0</v>
      </c>
      <c r="Q1553" s="92" t="str">
        <f t="shared" si="82"/>
        <v/>
      </c>
    </row>
    <row r="1554" spans="1:17" x14ac:dyDescent="0.2">
      <c r="A1554" s="518" t="str">
        <f>IF(B1554="","",COUNT('Diário 3º PA'!$A$4:$A$4242)+ROW()-3)</f>
        <v/>
      </c>
      <c r="B1554" s="516"/>
      <c r="C1554" s="359"/>
      <c r="D1554" s="362"/>
      <c r="E1554" s="362"/>
      <c r="F1554" s="372"/>
      <c r="G1554" s="362"/>
      <c r="H1554" s="362"/>
      <c r="I1554" s="410"/>
      <c r="J1554" s="364"/>
      <c r="K1554" s="364"/>
      <c r="L1554" s="364"/>
      <c r="M1554" s="364"/>
      <c r="N1554" s="387"/>
      <c r="O1554" s="314">
        <f t="shared" si="83"/>
        <v>0</v>
      </c>
      <c r="P1554" s="70">
        <f t="shared" si="84"/>
        <v>0</v>
      </c>
      <c r="Q1554" s="92" t="str">
        <f t="shared" si="82"/>
        <v/>
      </c>
    </row>
    <row r="1555" spans="1:17" ht="13.5" thickBot="1" x14ac:dyDescent="0.25">
      <c r="A1555" s="518" t="str">
        <f>IF(B1555="","",COUNT('Diário 3º PA'!$A$4:$A$4242)+ROW()-3)</f>
        <v/>
      </c>
      <c r="B1555" s="516"/>
      <c r="C1555" s="359"/>
      <c r="D1555" s="362"/>
      <c r="E1555" s="362"/>
      <c r="F1555" s="372"/>
      <c r="G1555" s="362"/>
      <c r="H1555" s="362"/>
      <c r="I1555" s="410"/>
      <c r="J1555" s="364"/>
      <c r="K1555" s="364"/>
      <c r="L1555" s="364"/>
      <c r="M1555" s="364"/>
      <c r="N1555" s="387"/>
      <c r="O1555" s="314">
        <f t="shared" si="83"/>
        <v>0</v>
      </c>
      <c r="P1555" s="70">
        <f t="shared" si="84"/>
        <v>0</v>
      </c>
      <c r="Q1555" s="92" t="str">
        <f t="shared" si="82"/>
        <v/>
      </c>
    </row>
    <row r="1556" spans="1:17" x14ac:dyDescent="0.2">
      <c r="A1556" s="518" t="str">
        <f>IF(B1556="","",COUNT('Diário 3º PA'!$A$4:$A$4242)+ROW()-3)</f>
        <v/>
      </c>
      <c r="B1556" s="516"/>
      <c r="C1556" s="359"/>
      <c r="D1556" s="362"/>
      <c r="E1556" s="362"/>
      <c r="F1556" s="372"/>
      <c r="G1556" s="362"/>
      <c r="H1556" s="362"/>
      <c r="I1556" s="410"/>
      <c r="J1556" s="364"/>
      <c r="K1556" s="364"/>
      <c r="L1556" s="364"/>
      <c r="M1556" s="364"/>
      <c r="N1556" s="387"/>
      <c r="O1556" s="315">
        <f t="shared" si="83"/>
        <v>0</v>
      </c>
      <c r="P1556" s="70">
        <f t="shared" si="84"/>
        <v>0</v>
      </c>
      <c r="Q1556" s="135" t="str">
        <f t="shared" si="82"/>
        <v/>
      </c>
    </row>
    <row r="1557" spans="1:17" x14ac:dyDescent="0.2">
      <c r="A1557" s="518" t="str">
        <f>IF(B1557="","",COUNT('Diário 3º PA'!$A$4:$A$4242)+ROW()-3)</f>
        <v/>
      </c>
      <c r="B1557" s="516"/>
      <c r="C1557" s="359"/>
      <c r="D1557" s="362"/>
      <c r="E1557" s="362"/>
      <c r="F1557" s="372"/>
      <c r="G1557" s="362"/>
      <c r="H1557" s="362"/>
      <c r="I1557" s="410"/>
      <c r="J1557" s="364"/>
      <c r="K1557" s="364"/>
      <c r="L1557" s="364"/>
      <c r="M1557" s="364"/>
      <c r="N1557" s="387"/>
      <c r="O1557" s="314">
        <f t="shared" si="83"/>
        <v>0</v>
      </c>
      <c r="P1557" s="70">
        <f t="shared" si="84"/>
        <v>0</v>
      </c>
      <c r="Q1557" s="92" t="str">
        <f t="shared" si="82"/>
        <v/>
      </c>
    </row>
    <row r="1558" spans="1:17" x14ac:dyDescent="0.2">
      <c r="A1558" s="518" t="str">
        <f>IF(B1558="","",COUNT('Diário 3º PA'!$A$4:$A$4242)+ROW()-3)</f>
        <v/>
      </c>
      <c r="B1558" s="516"/>
      <c r="C1558" s="359"/>
      <c r="D1558" s="362"/>
      <c r="E1558" s="362"/>
      <c r="F1558" s="372"/>
      <c r="G1558" s="362"/>
      <c r="H1558" s="362"/>
      <c r="I1558" s="410"/>
      <c r="J1558" s="364"/>
      <c r="K1558" s="364"/>
      <c r="L1558" s="364"/>
      <c r="M1558" s="364"/>
      <c r="N1558" s="387"/>
      <c r="O1558" s="314">
        <f t="shared" si="83"/>
        <v>0</v>
      </c>
      <c r="P1558" s="70">
        <f t="shared" si="84"/>
        <v>0</v>
      </c>
      <c r="Q1558" s="92" t="str">
        <f t="shared" si="82"/>
        <v/>
      </c>
    </row>
    <row r="1559" spans="1:17" ht="13.5" thickBot="1" x14ac:dyDescent="0.25">
      <c r="A1559" s="518" t="str">
        <f>IF(B1559="","",COUNT('Diário 3º PA'!$A$4:$A$4242)+ROW()-3)</f>
        <v/>
      </c>
      <c r="B1559" s="516"/>
      <c r="C1559" s="359"/>
      <c r="D1559" s="362"/>
      <c r="E1559" s="362"/>
      <c r="F1559" s="372"/>
      <c r="G1559" s="362"/>
      <c r="H1559" s="362"/>
      <c r="I1559" s="410"/>
      <c r="J1559" s="364"/>
      <c r="K1559" s="364"/>
      <c r="L1559" s="364"/>
      <c r="M1559" s="364"/>
      <c r="N1559" s="387"/>
      <c r="O1559" s="314">
        <f t="shared" si="83"/>
        <v>0</v>
      </c>
      <c r="P1559" s="70">
        <f t="shared" si="84"/>
        <v>0</v>
      </c>
      <c r="Q1559" s="92" t="str">
        <f t="shared" si="82"/>
        <v/>
      </c>
    </row>
    <row r="1560" spans="1:17" x14ac:dyDescent="0.2">
      <c r="A1560" s="518" t="str">
        <f>IF(B1560="","",COUNT('Diário 3º PA'!$A$4:$A$4242)+ROW()-3)</f>
        <v/>
      </c>
      <c r="B1560" s="516"/>
      <c r="C1560" s="359"/>
      <c r="D1560" s="362"/>
      <c r="E1560" s="362"/>
      <c r="F1560" s="372"/>
      <c r="G1560" s="362"/>
      <c r="H1560" s="362"/>
      <c r="I1560" s="410"/>
      <c r="J1560" s="364"/>
      <c r="K1560" s="364"/>
      <c r="L1560" s="364"/>
      <c r="M1560" s="364"/>
      <c r="N1560" s="387"/>
      <c r="O1560" s="315">
        <f t="shared" si="83"/>
        <v>0</v>
      </c>
      <c r="P1560" s="70">
        <f t="shared" si="84"/>
        <v>0</v>
      </c>
      <c r="Q1560" s="135" t="str">
        <f t="shared" si="82"/>
        <v/>
      </c>
    </row>
    <row r="1561" spans="1:17" x14ac:dyDescent="0.2">
      <c r="A1561" s="518" t="str">
        <f>IF(B1561="","",COUNT('Diário 3º PA'!$A$4:$A$4242)+ROW()-3)</f>
        <v/>
      </c>
      <c r="B1561" s="516"/>
      <c r="C1561" s="359"/>
      <c r="D1561" s="362"/>
      <c r="E1561" s="362"/>
      <c r="F1561" s="372"/>
      <c r="G1561" s="362"/>
      <c r="H1561" s="362"/>
      <c r="I1561" s="410"/>
      <c r="J1561" s="364"/>
      <c r="K1561" s="364"/>
      <c r="L1561" s="364"/>
      <c r="M1561" s="364"/>
      <c r="N1561" s="387"/>
      <c r="O1561" s="314">
        <f t="shared" si="83"/>
        <v>0</v>
      </c>
      <c r="P1561" s="70">
        <f t="shared" si="84"/>
        <v>0</v>
      </c>
      <c r="Q1561" s="92" t="str">
        <f t="shared" si="82"/>
        <v/>
      </c>
    </row>
    <row r="1562" spans="1:17" x14ac:dyDescent="0.2">
      <c r="A1562" s="518" t="str">
        <f>IF(B1562="","",COUNT('Diário 3º PA'!$A$4:$A$4242)+ROW()-3)</f>
        <v/>
      </c>
      <c r="B1562" s="516"/>
      <c r="C1562" s="359"/>
      <c r="D1562" s="362"/>
      <c r="E1562" s="362"/>
      <c r="F1562" s="372"/>
      <c r="G1562" s="362"/>
      <c r="H1562" s="362"/>
      <c r="I1562" s="410"/>
      <c r="J1562" s="364"/>
      <c r="K1562" s="364"/>
      <c r="L1562" s="364"/>
      <c r="M1562" s="364"/>
      <c r="N1562" s="387"/>
      <c r="O1562" s="314">
        <f t="shared" si="83"/>
        <v>0</v>
      </c>
      <c r="P1562" s="70">
        <f t="shared" si="84"/>
        <v>0</v>
      </c>
      <c r="Q1562" s="92" t="str">
        <f t="shared" si="82"/>
        <v/>
      </c>
    </row>
    <row r="1563" spans="1:17" ht="13.5" thickBot="1" x14ac:dyDescent="0.25">
      <c r="A1563" s="518" t="str">
        <f>IF(B1563="","",COUNT('Diário 3º PA'!$A$4:$A$4242)+ROW()-3)</f>
        <v/>
      </c>
      <c r="B1563" s="516"/>
      <c r="C1563" s="359"/>
      <c r="D1563" s="362"/>
      <c r="E1563" s="362"/>
      <c r="F1563" s="372"/>
      <c r="G1563" s="362"/>
      <c r="H1563" s="362"/>
      <c r="I1563" s="410"/>
      <c r="J1563" s="364"/>
      <c r="K1563" s="364"/>
      <c r="L1563" s="364"/>
      <c r="M1563" s="364"/>
      <c r="N1563" s="387"/>
      <c r="O1563" s="314">
        <f t="shared" si="83"/>
        <v>0</v>
      </c>
      <c r="P1563" s="70">
        <f t="shared" si="84"/>
        <v>0</v>
      </c>
      <c r="Q1563" s="92" t="str">
        <f t="shared" si="82"/>
        <v/>
      </c>
    </row>
    <row r="1564" spans="1:17" x14ac:dyDescent="0.2">
      <c r="A1564" s="518" t="str">
        <f>IF(B1564="","",COUNT('Diário 3º PA'!$A$4:$A$4242)+ROW()-3)</f>
        <v/>
      </c>
      <c r="B1564" s="516"/>
      <c r="C1564" s="359"/>
      <c r="D1564" s="362"/>
      <c r="E1564" s="362"/>
      <c r="F1564" s="372"/>
      <c r="G1564" s="362"/>
      <c r="H1564" s="362"/>
      <c r="I1564" s="410"/>
      <c r="J1564" s="364"/>
      <c r="K1564" s="364"/>
      <c r="L1564" s="364"/>
      <c r="M1564" s="364"/>
      <c r="N1564" s="387"/>
      <c r="O1564" s="315">
        <f t="shared" si="83"/>
        <v>0</v>
      </c>
      <c r="P1564" s="70">
        <f t="shared" si="84"/>
        <v>0</v>
      </c>
      <c r="Q1564" s="135" t="str">
        <f t="shared" si="82"/>
        <v/>
      </c>
    </row>
    <row r="1565" spans="1:17" x14ac:dyDescent="0.2">
      <c r="A1565" s="518" t="str">
        <f>IF(B1565="","",COUNT('Diário 3º PA'!$A$4:$A$4242)+ROW()-3)</f>
        <v/>
      </c>
      <c r="B1565" s="516"/>
      <c r="C1565" s="359"/>
      <c r="D1565" s="362"/>
      <c r="E1565" s="362"/>
      <c r="F1565" s="372"/>
      <c r="G1565" s="362"/>
      <c r="H1565" s="362"/>
      <c r="I1565" s="410"/>
      <c r="J1565" s="364"/>
      <c r="K1565" s="364"/>
      <c r="L1565" s="364"/>
      <c r="M1565" s="364"/>
      <c r="N1565" s="387"/>
      <c r="O1565" s="314">
        <f t="shared" si="83"/>
        <v>0</v>
      </c>
      <c r="P1565" s="70">
        <f t="shared" si="84"/>
        <v>0</v>
      </c>
      <c r="Q1565" s="92" t="str">
        <f t="shared" si="82"/>
        <v/>
      </c>
    </row>
    <row r="1566" spans="1:17" x14ac:dyDescent="0.2">
      <c r="A1566" s="518" t="str">
        <f>IF(B1566="","",COUNT('Diário 3º PA'!$A$4:$A$4242)+ROW()-3)</f>
        <v/>
      </c>
      <c r="B1566" s="516"/>
      <c r="C1566" s="359"/>
      <c r="D1566" s="362"/>
      <c r="E1566" s="362"/>
      <c r="F1566" s="372"/>
      <c r="G1566" s="362"/>
      <c r="H1566" s="362"/>
      <c r="I1566" s="410"/>
      <c r="J1566" s="364"/>
      <c r="K1566" s="364"/>
      <c r="L1566" s="364"/>
      <c r="M1566" s="364"/>
      <c r="N1566" s="387"/>
      <c r="O1566" s="314">
        <f t="shared" si="83"/>
        <v>0</v>
      </c>
      <c r="P1566" s="70">
        <f t="shared" si="84"/>
        <v>0</v>
      </c>
      <c r="Q1566" s="92" t="str">
        <f t="shared" si="82"/>
        <v/>
      </c>
    </row>
    <row r="1567" spans="1:17" ht="13.5" thickBot="1" x14ac:dyDescent="0.25">
      <c r="A1567" s="518" t="str">
        <f>IF(B1567="","",COUNT('Diário 3º PA'!$A$4:$A$4242)+ROW()-3)</f>
        <v/>
      </c>
      <c r="B1567" s="516"/>
      <c r="C1567" s="359"/>
      <c r="D1567" s="362"/>
      <c r="E1567" s="362"/>
      <c r="F1567" s="372"/>
      <c r="G1567" s="362"/>
      <c r="H1567" s="362"/>
      <c r="I1567" s="410"/>
      <c r="J1567" s="364"/>
      <c r="K1567" s="364"/>
      <c r="L1567" s="364"/>
      <c r="M1567" s="364"/>
      <c r="N1567" s="387"/>
      <c r="O1567" s="314">
        <f t="shared" si="83"/>
        <v>0</v>
      </c>
      <c r="P1567" s="70">
        <f t="shared" si="84"/>
        <v>0</v>
      </c>
      <c r="Q1567" s="92" t="str">
        <f t="shared" si="82"/>
        <v/>
      </c>
    </row>
    <row r="1568" spans="1:17" x14ac:dyDescent="0.2">
      <c r="A1568" s="518" t="str">
        <f>IF(B1568="","",COUNT('Diário 3º PA'!$A$4:$A$4242)+ROW()-3)</f>
        <v/>
      </c>
      <c r="B1568" s="516"/>
      <c r="C1568" s="359"/>
      <c r="D1568" s="362"/>
      <c r="E1568" s="362"/>
      <c r="F1568" s="372"/>
      <c r="G1568" s="362"/>
      <c r="H1568" s="362"/>
      <c r="I1568" s="410"/>
      <c r="J1568" s="364"/>
      <c r="K1568" s="364"/>
      <c r="L1568" s="364"/>
      <c r="M1568" s="364"/>
      <c r="N1568" s="387"/>
      <c r="O1568" s="315">
        <f t="shared" si="83"/>
        <v>0</v>
      </c>
      <c r="P1568" s="70">
        <f t="shared" si="84"/>
        <v>0</v>
      </c>
      <c r="Q1568" s="135" t="str">
        <f t="shared" si="82"/>
        <v/>
      </c>
    </row>
    <row r="1569" spans="1:17" x14ac:dyDescent="0.2">
      <c r="A1569" s="518" t="str">
        <f>IF(B1569="","",COUNT('Diário 3º PA'!$A$4:$A$4242)+ROW()-3)</f>
        <v/>
      </c>
      <c r="B1569" s="516"/>
      <c r="C1569" s="359"/>
      <c r="D1569" s="362"/>
      <c r="E1569" s="362"/>
      <c r="F1569" s="372"/>
      <c r="G1569" s="362"/>
      <c r="H1569" s="362"/>
      <c r="I1569" s="410"/>
      <c r="J1569" s="364"/>
      <c r="K1569" s="364"/>
      <c r="L1569" s="364"/>
      <c r="M1569" s="364"/>
      <c r="N1569" s="387"/>
      <c r="O1569" s="314">
        <f t="shared" si="83"/>
        <v>0</v>
      </c>
      <c r="P1569" s="70">
        <f t="shared" si="84"/>
        <v>0</v>
      </c>
      <c r="Q1569" s="92" t="str">
        <f t="shared" si="82"/>
        <v/>
      </c>
    </row>
    <row r="1570" spans="1:17" x14ac:dyDescent="0.2">
      <c r="A1570" s="518" t="str">
        <f>IF(B1570="","",COUNT('Diário 3º PA'!$A$4:$A$4242)+ROW()-3)</f>
        <v/>
      </c>
      <c r="B1570" s="516"/>
      <c r="C1570" s="359"/>
      <c r="D1570" s="362"/>
      <c r="E1570" s="362"/>
      <c r="F1570" s="372"/>
      <c r="G1570" s="362"/>
      <c r="H1570" s="362"/>
      <c r="I1570" s="410"/>
      <c r="J1570" s="364"/>
      <c r="K1570" s="364"/>
      <c r="L1570" s="364"/>
      <c r="M1570" s="364"/>
      <c r="N1570" s="387"/>
      <c r="O1570" s="314">
        <f t="shared" si="83"/>
        <v>0</v>
      </c>
      <c r="P1570" s="70">
        <f t="shared" si="84"/>
        <v>0</v>
      </c>
      <c r="Q1570" s="92" t="str">
        <f t="shared" si="82"/>
        <v/>
      </c>
    </row>
    <row r="1571" spans="1:17" ht="13.5" thickBot="1" x14ac:dyDescent="0.25">
      <c r="A1571" s="518" t="str">
        <f>IF(B1571="","",COUNT('Diário 3º PA'!$A$4:$A$4242)+ROW()-3)</f>
        <v/>
      </c>
      <c r="B1571" s="516"/>
      <c r="C1571" s="359"/>
      <c r="D1571" s="362"/>
      <c r="E1571" s="362"/>
      <c r="F1571" s="372"/>
      <c r="G1571" s="362"/>
      <c r="H1571" s="362"/>
      <c r="I1571" s="410"/>
      <c r="J1571" s="364"/>
      <c r="K1571" s="364"/>
      <c r="L1571" s="364"/>
      <c r="M1571" s="364"/>
      <c r="N1571" s="387"/>
      <c r="O1571" s="314">
        <f t="shared" si="83"/>
        <v>0</v>
      </c>
      <c r="P1571" s="70">
        <f t="shared" si="84"/>
        <v>0</v>
      </c>
      <c r="Q1571" s="92" t="str">
        <f t="shared" si="82"/>
        <v/>
      </c>
    </row>
    <row r="1572" spans="1:17" x14ac:dyDescent="0.2">
      <c r="A1572" s="518" t="str">
        <f>IF(B1572="","",COUNT('Diário 3º PA'!$A$4:$A$4242)+ROW()-3)</f>
        <v/>
      </c>
      <c r="B1572" s="516"/>
      <c r="C1572" s="359"/>
      <c r="D1572" s="362"/>
      <c r="E1572" s="362"/>
      <c r="F1572" s="372"/>
      <c r="G1572" s="362"/>
      <c r="H1572" s="362"/>
      <c r="I1572" s="410"/>
      <c r="J1572" s="364"/>
      <c r="K1572" s="364"/>
      <c r="L1572" s="364"/>
      <c r="M1572" s="364"/>
      <c r="N1572" s="387"/>
      <c r="O1572" s="315">
        <f t="shared" si="83"/>
        <v>0</v>
      </c>
      <c r="P1572" s="70">
        <f t="shared" si="84"/>
        <v>0</v>
      </c>
      <c r="Q1572" s="135" t="str">
        <f t="shared" ref="Q1572:Q1635" si="85">SUBSTITUTE(D1572," ","_")</f>
        <v/>
      </c>
    </row>
    <row r="1573" spans="1:17" x14ac:dyDescent="0.2">
      <c r="A1573" s="518" t="str">
        <f>IF(B1573="","",COUNT('Diário 3º PA'!$A$4:$A$4242)+ROW()-3)</f>
        <v/>
      </c>
      <c r="B1573" s="516"/>
      <c r="C1573" s="359"/>
      <c r="D1573" s="362"/>
      <c r="E1573" s="362"/>
      <c r="F1573" s="372"/>
      <c r="G1573" s="362"/>
      <c r="H1573" s="362"/>
      <c r="I1573" s="410"/>
      <c r="J1573" s="364"/>
      <c r="K1573" s="364"/>
      <c r="L1573" s="364"/>
      <c r="M1573" s="364"/>
      <c r="N1573" s="387"/>
      <c r="O1573" s="314">
        <f t="shared" ref="O1573:O1636" si="86">IF(B1573=0,0,IF(YEAR(B1573)=$P$1,MONTH(B1573)-$O$1+1,(YEAR(B1573)-$P$1)*12-$O$1+1+MONTH(B1573)))</f>
        <v>0</v>
      </c>
      <c r="P1573" s="70">
        <f t="shared" ref="P1573:P1636" si="87">IF(C1573=0,0,IF(YEAR(C1573)=$P$1,MONTH(C1573)-$O$1+1,(YEAR(C1573)-$P$1)*12-$O$1+1+MONTH(C1573)))</f>
        <v>0</v>
      </c>
      <c r="Q1573" s="92" t="str">
        <f t="shared" si="85"/>
        <v/>
      </c>
    </row>
    <row r="1574" spans="1:17" x14ac:dyDescent="0.2">
      <c r="A1574" s="518" t="str">
        <f>IF(B1574="","",COUNT('Diário 3º PA'!$A$4:$A$4242)+ROW()-3)</f>
        <v/>
      </c>
      <c r="B1574" s="516"/>
      <c r="C1574" s="359"/>
      <c r="D1574" s="362"/>
      <c r="E1574" s="362"/>
      <c r="F1574" s="372"/>
      <c r="G1574" s="362"/>
      <c r="H1574" s="362"/>
      <c r="I1574" s="410"/>
      <c r="J1574" s="364"/>
      <c r="K1574" s="364"/>
      <c r="L1574" s="364"/>
      <c r="M1574" s="409"/>
      <c r="N1574" s="387"/>
      <c r="O1574" s="314">
        <f t="shared" si="86"/>
        <v>0</v>
      </c>
      <c r="P1574" s="70">
        <f t="shared" si="87"/>
        <v>0</v>
      </c>
      <c r="Q1574" s="92" t="str">
        <f t="shared" si="85"/>
        <v/>
      </c>
    </row>
    <row r="1575" spans="1:17" ht="13.5" thickBot="1" x14ac:dyDescent="0.25">
      <c r="A1575" s="518" t="str">
        <f>IF(B1575="","",COUNT('Diário 3º PA'!$A$4:$A$4242)+ROW()-3)</f>
        <v/>
      </c>
      <c r="B1575" s="516"/>
      <c r="C1575" s="359"/>
      <c r="D1575" s="362"/>
      <c r="E1575" s="362"/>
      <c r="F1575" s="372"/>
      <c r="G1575" s="362"/>
      <c r="H1575" s="362"/>
      <c r="I1575" s="410"/>
      <c r="J1575" s="364"/>
      <c r="K1575" s="364"/>
      <c r="L1575" s="364"/>
      <c r="M1575" s="364"/>
      <c r="N1575" s="387"/>
      <c r="O1575" s="314">
        <f t="shared" si="86"/>
        <v>0</v>
      </c>
      <c r="P1575" s="70">
        <f t="shared" si="87"/>
        <v>0</v>
      </c>
      <c r="Q1575" s="92" t="str">
        <f t="shared" si="85"/>
        <v/>
      </c>
    </row>
    <row r="1576" spans="1:17" x14ac:dyDescent="0.2">
      <c r="A1576" s="518" t="str">
        <f>IF(B1576="","",COUNT('Diário 3º PA'!$A$4:$A$4242)+ROW()-3)</f>
        <v/>
      </c>
      <c r="B1576" s="516"/>
      <c r="C1576" s="359"/>
      <c r="D1576" s="362"/>
      <c r="E1576" s="362"/>
      <c r="F1576" s="372"/>
      <c r="G1576" s="362"/>
      <c r="H1576" s="362"/>
      <c r="I1576" s="410"/>
      <c r="J1576" s="364"/>
      <c r="K1576" s="364"/>
      <c r="L1576" s="364"/>
      <c r="M1576" s="411"/>
      <c r="N1576" s="387"/>
      <c r="O1576" s="315">
        <f t="shared" si="86"/>
        <v>0</v>
      </c>
      <c r="P1576" s="70">
        <f t="shared" si="87"/>
        <v>0</v>
      </c>
      <c r="Q1576" s="135" t="str">
        <f t="shared" si="85"/>
        <v/>
      </c>
    </row>
    <row r="1577" spans="1:17" x14ac:dyDescent="0.2">
      <c r="A1577" s="518" t="str">
        <f>IF(B1577="","",COUNT('Diário 3º PA'!$A$4:$A$4242)+ROW()-3)</f>
        <v/>
      </c>
      <c r="B1577" s="516"/>
      <c r="C1577" s="359"/>
      <c r="D1577" s="362"/>
      <c r="E1577" s="362"/>
      <c r="F1577" s="372"/>
      <c r="G1577" s="362"/>
      <c r="H1577" s="362"/>
      <c r="I1577" s="410"/>
      <c r="J1577" s="364"/>
      <c r="K1577" s="364"/>
      <c r="L1577" s="364"/>
      <c r="M1577" s="364"/>
      <c r="N1577" s="387"/>
      <c r="O1577" s="314">
        <f t="shared" si="86"/>
        <v>0</v>
      </c>
      <c r="P1577" s="70">
        <f t="shared" si="87"/>
        <v>0</v>
      </c>
      <c r="Q1577" s="92" t="str">
        <f t="shared" si="85"/>
        <v/>
      </c>
    </row>
    <row r="1578" spans="1:17" x14ac:dyDescent="0.2">
      <c r="A1578" s="518" t="str">
        <f>IF(B1578="","",COUNT('Diário 3º PA'!$A$4:$A$4242)+ROW()-3)</f>
        <v/>
      </c>
      <c r="B1578" s="516"/>
      <c r="C1578" s="359"/>
      <c r="D1578" s="362"/>
      <c r="E1578" s="362"/>
      <c r="F1578" s="372"/>
      <c r="G1578" s="362"/>
      <c r="H1578" s="362"/>
      <c r="I1578" s="410"/>
      <c r="J1578" s="364"/>
      <c r="K1578" s="364"/>
      <c r="L1578" s="364"/>
      <c r="M1578" s="364"/>
      <c r="N1578" s="387"/>
      <c r="O1578" s="314">
        <f t="shared" si="86"/>
        <v>0</v>
      </c>
      <c r="P1578" s="70">
        <f t="shared" si="87"/>
        <v>0</v>
      </c>
      <c r="Q1578" s="92" t="str">
        <f t="shared" si="85"/>
        <v/>
      </c>
    </row>
    <row r="1579" spans="1:17" ht="13.5" thickBot="1" x14ac:dyDescent="0.25">
      <c r="A1579" s="518" t="str">
        <f>IF(B1579="","",COUNT('Diário 3º PA'!$A$4:$A$4242)+ROW()-3)</f>
        <v/>
      </c>
      <c r="B1579" s="516"/>
      <c r="C1579" s="359"/>
      <c r="D1579" s="362"/>
      <c r="E1579" s="362"/>
      <c r="F1579" s="372"/>
      <c r="G1579" s="362"/>
      <c r="H1579" s="362"/>
      <c r="I1579" s="410"/>
      <c r="J1579" s="364"/>
      <c r="K1579" s="364"/>
      <c r="L1579" s="364"/>
      <c r="M1579" s="364"/>
      <c r="N1579" s="387"/>
      <c r="O1579" s="314">
        <f t="shared" si="86"/>
        <v>0</v>
      </c>
      <c r="P1579" s="70">
        <f t="shared" si="87"/>
        <v>0</v>
      </c>
      <c r="Q1579" s="92" t="str">
        <f t="shared" si="85"/>
        <v/>
      </c>
    </row>
    <row r="1580" spans="1:17" x14ac:dyDescent="0.2">
      <c r="A1580" s="518" t="str">
        <f>IF(B1580="","",COUNT('Diário 3º PA'!$A$4:$A$4242)+ROW()-3)</f>
        <v/>
      </c>
      <c r="B1580" s="516"/>
      <c r="C1580" s="359"/>
      <c r="D1580" s="362"/>
      <c r="E1580" s="362"/>
      <c r="F1580" s="372"/>
      <c r="G1580" s="362"/>
      <c r="H1580" s="362"/>
      <c r="I1580" s="410"/>
      <c r="J1580" s="364"/>
      <c r="K1580" s="364"/>
      <c r="L1580" s="364"/>
      <c r="M1580" s="364"/>
      <c r="N1580" s="387"/>
      <c r="O1580" s="315">
        <f t="shared" si="86"/>
        <v>0</v>
      </c>
      <c r="P1580" s="70">
        <f t="shared" si="87"/>
        <v>0</v>
      </c>
      <c r="Q1580" s="135" t="str">
        <f t="shared" si="85"/>
        <v/>
      </c>
    </row>
    <row r="1581" spans="1:17" x14ac:dyDescent="0.2">
      <c r="A1581" s="518" t="str">
        <f>IF(B1581="","",COUNT('Diário 3º PA'!$A$4:$A$4242)+ROW()-3)</f>
        <v/>
      </c>
      <c r="B1581" s="516"/>
      <c r="C1581" s="359"/>
      <c r="D1581" s="362"/>
      <c r="E1581" s="362"/>
      <c r="F1581" s="372"/>
      <c r="G1581" s="362"/>
      <c r="H1581" s="362"/>
      <c r="I1581" s="410"/>
      <c r="J1581" s="364"/>
      <c r="K1581" s="364"/>
      <c r="L1581" s="364"/>
      <c r="M1581" s="364"/>
      <c r="N1581" s="387"/>
      <c r="O1581" s="314">
        <f t="shared" si="86"/>
        <v>0</v>
      </c>
      <c r="P1581" s="70">
        <f t="shared" si="87"/>
        <v>0</v>
      </c>
      <c r="Q1581" s="92" t="str">
        <f t="shared" si="85"/>
        <v/>
      </c>
    </row>
    <row r="1582" spans="1:17" x14ac:dyDescent="0.2">
      <c r="A1582" s="518" t="str">
        <f>IF(B1582="","",COUNT('Diário 3º PA'!$A$4:$A$4242)+ROW()-3)</f>
        <v/>
      </c>
      <c r="B1582" s="516"/>
      <c r="C1582" s="359"/>
      <c r="D1582" s="362"/>
      <c r="E1582" s="362"/>
      <c r="F1582" s="372"/>
      <c r="G1582" s="362"/>
      <c r="H1582" s="362"/>
      <c r="I1582" s="410"/>
      <c r="J1582" s="364"/>
      <c r="K1582" s="364"/>
      <c r="L1582" s="364"/>
      <c r="M1582" s="364"/>
      <c r="N1582" s="387"/>
      <c r="O1582" s="314">
        <f t="shared" si="86"/>
        <v>0</v>
      </c>
      <c r="P1582" s="70">
        <f t="shared" si="87"/>
        <v>0</v>
      </c>
      <c r="Q1582" s="92" t="str">
        <f t="shared" si="85"/>
        <v/>
      </c>
    </row>
    <row r="1583" spans="1:17" ht="13.5" thickBot="1" x14ac:dyDescent="0.25">
      <c r="A1583" s="518" t="str">
        <f>IF(B1583="","",COUNT('Diário 3º PA'!$A$4:$A$4242)+ROW()-3)</f>
        <v/>
      </c>
      <c r="B1583" s="516"/>
      <c r="C1583" s="359"/>
      <c r="D1583" s="362"/>
      <c r="E1583" s="362"/>
      <c r="F1583" s="372"/>
      <c r="G1583" s="362"/>
      <c r="H1583" s="362"/>
      <c r="I1583" s="410"/>
      <c r="J1583" s="364"/>
      <c r="K1583" s="364"/>
      <c r="L1583" s="364"/>
      <c r="M1583" s="364"/>
      <c r="N1583" s="387"/>
      <c r="O1583" s="314">
        <f t="shared" si="86"/>
        <v>0</v>
      </c>
      <c r="P1583" s="70">
        <f t="shared" si="87"/>
        <v>0</v>
      </c>
      <c r="Q1583" s="92" t="str">
        <f t="shared" si="85"/>
        <v/>
      </c>
    </row>
    <row r="1584" spans="1:17" x14ac:dyDescent="0.2">
      <c r="A1584" s="518" t="str">
        <f>IF(B1584="","",COUNT('Diário 3º PA'!$A$4:$A$4242)+ROW()-3)</f>
        <v/>
      </c>
      <c r="B1584" s="516"/>
      <c r="C1584" s="359"/>
      <c r="D1584" s="362"/>
      <c r="E1584" s="362"/>
      <c r="F1584" s="372"/>
      <c r="G1584" s="362"/>
      <c r="H1584" s="362"/>
      <c r="I1584" s="410"/>
      <c r="J1584" s="364"/>
      <c r="K1584" s="364"/>
      <c r="L1584" s="364"/>
      <c r="M1584" s="364"/>
      <c r="N1584" s="387"/>
      <c r="O1584" s="315">
        <f t="shared" si="86"/>
        <v>0</v>
      </c>
      <c r="P1584" s="70">
        <f t="shared" si="87"/>
        <v>0</v>
      </c>
      <c r="Q1584" s="135" t="str">
        <f t="shared" si="85"/>
        <v/>
      </c>
    </row>
    <row r="1585" spans="1:17" x14ac:dyDescent="0.2">
      <c r="A1585" s="518" t="str">
        <f>IF(B1585="","",COUNT('Diário 3º PA'!$A$4:$A$4242)+ROW()-3)</f>
        <v/>
      </c>
      <c r="B1585" s="516"/>
      <c r="C1585" s="359"/>
      <c r="D1585" s="362"/>
      <c r="E1585" s="362"/>
      <c r="F1585" s="372"/>
      <c r="G1585" s="362"/>
      <c r="H1585" s="362"/>
      <c r="I1585" s="410"/>
      <c r="J1585" s="364"/>
      <c r="K1585" s="364"/>
      <c r="L1585" s="364"/>
      <c r="M1585" s="364"/>
      <c r="N1585" s="387"/>
      <c r="O1585" s="314">
        <f t="shared" si="86"/>
        <v>0</v>
      </c>
      <c r="P1585" s="70">
        <f t="shared" si="87"/>
        <v>0</v>
      </c>
      <c r="Q1585" s="92" t="str">
        <f t="shared" si="85"/>
        <v/>
      </c>
    </row>
    <row r="1586" spans="1:17" x14ac:dyDescent="0.2">
      <c r="A1586" s="518" t="str">
        <f>IF(B1586="","",COUNT('Diário 3º PA'!$A$4:$A$4242)+ROW()-3)</f>
        <v/>
      </c>
      <c r="B1586" s="516"/>
      <c r="C1586" s="359"/>
      <c r="D1586" s="362"/>
      <c r="E1586" s="362"/>
      <c r="F1586" s="372"/>
      <c r="G1586" s="362"/>
      <c r="H1586" s="362"/>
      <c r="I1586" s="410"/>
      <c r="J1586" s="364"/>
      <c r="K1586" s="364"/>
      <c r="L1586" s="364"/>
      <c r="M1586" s="364"/>
      <c r="N1586" s="387"/>
      <c r="O1586" s="314">
        <f t="shared" si="86"/>
        <v>0</v>
      </c>
      <c r="P1586" s="70">
        <f t="shared" si="87"/>
        <v>0</v>
      </c>
      <c r="Q1586" s="92" t="str">
        <f t="shared" si="85"/>
        <v/>
      </c>
    </row>
    <row r="1587" spans="1:17" ht="13.5" thickBot="1" x14ac:dyDescent="0.25">
      <c r="A1587" s="518" t="str">
        <f>IF(B1587="","",COUNT('Diário 3º PA'!$A$4:$A$4242)+ROW()-3)</f>
        <v/>
      </c>
      <c r="B1587" s="516"/>
      <c r="C1587" s="359"/>
      <c r="D1587" s="362"/>
      <c r="E1587" s="362"/>
      <c r="F1587" s="372"/>
      <c r="G1587" s="362"/>
      <c r="H1587" s="362"/>
      <c r="I1587" s="410"/>
      <c r="J1587" s="364"/>
      <c r="K1587" s="364"/>
      <c r="L1587" s="364"/>
      <c r="M1587" s="364"/>
      <c r="N1587" s="387"/>
      <c r="O1587" s="314">
        <f t="shared" si="86"/>
        <v>0</v>
      </c>
      <c r="P1587" s="70">
        <f t="shared" si="87"/>
        <v>0</v>
      </c>
      <c r="Q1587" s="92" t="str">
        <f t="shared" si="85"/>
        <v/>
      </c>
    </row>
    <row r="1588" spans="1:17" x14ac:dyDescent="0.2">
      <c r="A1588" s="518" t="str">
        <f>IF(B1588="","",COUNT('Diário 3º PA'!$A$4:$A$4242)+ROW()-3)</f>
        <v/>
      </c>
      <c r="B1588" s="516"/>
      <c r="C1588" s="359"/>
      <c r="D1588" s="362"/>
      <c r="E1588" s="362"/>
      <c r="F1588" s="372"/>
      <c r="G1588" s="362"/>
      <c r="H1588" s="362"/>
      <c r="I1588" s="410"/>
      <c r="J1588" s="364"/>
      <c r="K1588" s="364"/>
      <c r="L1588" s="364"/>
      <c r="M1588" s="364"/>
      <c r="N1588" s="387"/>
      <c r="O1588" s="315">
        <f t="shared" si="86"/>
        <v>0</v>
      </c>
      <c r="P1588" s="70">
        <f t="shared" si="87"/>
        <v>0</v>
      </c>
      <c r="Q1588" s="135" t="str">
        <f t="shared" si="85"/>
        <v/>
      </c>
    </row>
    <row r="1589" spans="1:17" x14ac:dyDescent="0.2">
      <c r="A1589" s="518" t="str">
        <f>IF(B1589="","",COUNT('Diário 3º PA'!$A$4:$A$4242)+ROW()-3)</f>
        <v/>
      </c>
      <c r="B1589" s="516"/>
      <c r="C1589" s="359"/>
      <c r="D1589" s="362"/>
      <c r="E1589" s="362"/>
      <c r="F1589" s="372"/>
      <c r="G1589" s="362"/>
      <c r="H1589" s="362"/>
      <c r="I1589" s="410"/>
      <c r="J1589" s="364"/>
      <c r="K1589" s="364"/>
      <c r="L1589" s="364"/>
      <c r="M1589" s="364"/>
      <c r="N1589" s="387"/>
      <c r="O1589" s="314">
        <f t="shared" si="86"/>
        <v>0</v>
      </c>
      <c r="P1589" s="70">
        <f t="shared" si="87"/>
        <v>0</v>
      </c>
      <c r="Q1589" s="92" t="str">
        <f t="shared" si="85"/>
        <v/>
      </c>
    </row>
    <row r="1590" spans="1:17" x14ac:dyDescent="0.2">
      <c r="A1590" s="518" t="str">
        <f>IF(B1590="","",COUNT('Diário 3º PA'!$A$4:$A$4242)+ROW()-3)</f>
        <v/>
      </c>
      <c r="B1590" s="516"/>
      <c r="C1590" s="359"/>
      <c r="D1590" s="362"/>
      <c r="E1590" s="362"/>
      <c r="F1590" s="372"/>
      <c r="G1590" s="362"/>
      <c r="H1590" s="362"/>
      <c r="I1590" s="410"/>
      <c r="J1590" s="364"/>
      <c r="K1590" s="364"/>
      <c r="L1590" s="364"/>
      <c r="M1590" s="364"/>
      <c r="N1590" s="387"/>
      <c r="O1590" s="314">
        <f t="shared" si="86"/>
        <v>0</v>
      </c>
      <c r="P1590" s="70">
        <f t="shared" si="87"/>
        <v>0</v>
      </c>
      <c r="Q1590" s="92" t="str">
        <f t="shared" si="85"/>
        <v/>
      </c>
    </row>
    <row r="1591" spans="1:17" ht="13.5" thickBot="1" x14ac:dyDescent="0.25">
      <c r="A1591" s="518" t="str">
        <f>IF(B1591="","",COUNT('Diário 3º PA'!$A$4:$A$4242)+ROW()-3)</f>
        <v/>
      </c>
      <c r="B1591" s="516"/>
      <c r="C1591" s="359"/>
      <c r="D1591" s="362"/>
      <c r="E1591" s="362"/>
      <c r="F1591" s="372"/>
      <c r="G1591" s="362"/>
      <c r="H1591" s="362"/>
      <c r="I1591" s="410"/>
      <c r="J1591" s="364"/>
      <c r="K1591" s="364"/>
      <c r="L1591" s="364"/>
      <c r="M1591" s="364"/>
      <c r="N1591" s="387"/>
      <c r="O1591" s="314">
        <f t="shared" si="86"/>
        <v>0</v>
      </c>
      <c r="P1591" s="70">
        <f t="shared" si="87"/>
        <v>0</v>
      </c>
      <c r="Q1591" s="92" t="str">
        <f t="shared" si="85"/>
        <v/>
      </c>
    </row>
    <row r="1592" spans="1:17" x14ac:dyDescent="0.2">
      <c r="A1592" s="518" t="str">
        <f>IF(B1592="","",COUNT('Diário 3º PA'!$A$4:$A$4242)+ROW()-3)</f>
        <v/>
      </c>
      <c r="B1592" s="516"/>
      <c r="C1592" s="359"/>
      <c r="D1592" s="362"/>
      <c r="E1592" s="362"/>
      <c r="F1592" s="372"/>
      <c r="G1592" s="362"/>
      <c r="H1592" s="362"/>
      <c r="I1592" s="410"/>
      <c r="J1592" s="364"/>
      <c r="K1592" s="364"/>
      <c r="L1592" s="364"/>
      <c r="M1592" s="364"/>
      <c r="N1592" s="387"/>
      <c r="O1592" s="315">
        <f t="shared" si="86"/>
        <v>0</v>
      </c>
      <c r="P1592" s="70">
        <f t="shared" si="87"/>
        <v>0</v>
      </c>
      <c r="Q1592" s="135" t="str">
        <f t="shared" si="85"/>
        <v/>
      </c>
    </row>
    <row r="1593" spans="1:17" x14ac:dyDescent="0.2">
      <c r="A1593" s="518" t="str">
        <f>IF(B1593="","",COUNT('Diário 3º PA'!$A$4:$A$4242)+ROW()-3)</f>
        <v/>
      </c>
      <c r="B1593" s="516"/>
      <c r="C1593" s="359"/>
      <c r="D1593" s="362"/>
      <c r="E1593" s="362"/>
      <c r="F1593" s="372"/>
      <c r="G1593" s="362"/>
      <c r="H1593" s="362"/>
      <c r="I1593" s="410"/>
      <c r="J1593" s="364"/>
      <c r="K1593" s="364"/>
      <c r="L1593" s="364"/>
      <c r="M1593" s="364"/>
      <c r="N1593" s="387"/>
      <c r="O1593" s="314">
        <f t="shared" si="86"/>
        <v>0</v>
      </c>
      <c r="P1593" s="70">
        <f t="shared" si="87"/>
        <v>0</v>
      </c>
      <c r="Q1593" s="92" t="str">
        <f t="shared" si="85"/>
        <v/>
      </c>
    </row>
    <row r="1594" spans="1:17" x14ac:dyDescent="0.2">
      <c r="A1594" s="518" t="str">
        <f>IF(B1594="","",COUNT('Diário 3º PA'!$A$4:$A$4242)+ROW()-3)</f>
        <v/>
      </c>
      <c r="B1594" s="516"/>
      <c r="C1594" s="359"/>
      <c r="D1594" s="362"/>
      <c r="E1594" s="362"/>
      <c r="F1594" s="372"/>
      <c r="G1594" s="362"/>
      <c r="H1594" s="362"/>
      <c r="I1594" s="410"/>
      <c r="J1594" s="364"/>
      <c r="K1594" s="364"/>
      <c r="L1594" s="364"/>
      <c r="M1594" s="364"/>
      <c r="N1594" s="387"/>
      <c r="O1594" s="314">
        <f t="shared" si="86"/>
        <v>0</v>
      </c>
      <c r="P1594" s="70">
        <f t="shared" si="87"/>
        <v>0</v>
      </c>
      <c r="Q1594" s="92" t="str">
        <f t="shared" si="85"/>
        <v/>
      </c>
    </row>
    <row r="1595" spans="1:17" ht="13.5" thickBot="1" x14ac:dyDescent="0.25">
      <c r="A1595" s="518" t="str">
        <f>IF(B1595="","",COUNT('Diário 3º PA'!$A$4:$A$4242)+ROW()-3)</f>
        <v/>
      </c>
      <c r="B1595" s="516"/>
      <c r="C1595" s="359"/>
      <c r="D1595" s="362"/>
      <c r="E1595" s="362"/>
      <c r="F1595" s="372"/>
      <c r="G1595" s="362"/>
      <c r="H1595" s="362"/>
      <c r="I1595" s="410"/>
      <c r="J1595" s="364"/>
      <c r="K1595" s="364"/>
      <c r="L1595" s="364"/>
      <c r="M1595" s="364"/>
      <c r="N1595" s="387"/>
      <c r="O1595" s="314">
        <f t="shared" si="86"/>
        <v>0</v>
      </c>
      <c r="P1595" s="70">
        <f t="shared" si="87"/>
        <v>0</v>
      </c>
      <c r="Q1595" s="92" t="str">
        <f t="shared" si="85"/>
        <v/>
      </c>
    </row>
    <row r="1596" spans="1:17" x14ac:dyDescent="0.2">
      <c r="A1596" s="518" t="str">
        <f>IF(B1596="","",COUNT('Diário 3º PA'!$A$4:$A$4242)+ROW()-3)</f>
        <v/>
      </c>
      <c r="B1596" s="516"/>
      <c r="C1596" s="359"/>
      <c r="D1596" s="362"/>
      <c r="E1596" s="362"/>
      <c r="F1596" s="372"/>
      <c r="G1596" s="362"/>
      <c r="H1596" s="362"/>
      <c r="I1596" s="410"/>
      <c r="J1596" s="364"/>
      <c r="K1596" s="364"/>
      <c r="L1596" s="364"/>
      <c r="M1596" s="364"/>
      <c r="N1596" s="387"/>
      <c r="O1596" s="315">
        <f t="shared" si="86"/>
        <v>0</v>
      </c>
      <c r="P1596" s="70">
        <f t="shared" si="87"/>
        <v>0</v>
      </c>
      <c r="Q1596" s="135" t="str">
        <f t="shared" si="85"/>
        <v/>
      </c>
    </row>
    <row r="1597" spans="1:17" x14ac:dyDescent="0.2">
      <c r="A1597" s="518" t="str">
        <f>IF(B1597="","",COUNT('Diário 3º PA'!$A$4:$A$4242)+ROW()-3)</f>
        <v/>
      </c>
      <c r="B1597" s="516"/>
      <c r="C1597" s="359"/>
      <c r="D1597" s="362"/>
      <c r="E1597" s="362"/>
      <c r="F1597" s="372"/>
      <c r="G1597" s="362"/>
      <c r="H1597" s="362"/>
      <c r="I1597" s="410"/>
      <c r="J1597" s="364"/>
      <c r="K1597" s="364"/>
      <c r="L1597" s="364"/>
      <c r="M1597" s="364"/>
      <c r="N1597" s="387"/>
      <c r="O1597" s="314">
        <f t="shared" si="86"/>
        <v>0</v>
      </c>
      <c r="P1597" s="70">
        <f t="shared" si="87"/>
        <v>0</v>
      </c>
      <c r="Q1597" s="92" t="str">
        <f t="shared" si="85"/>
        <v/>
      </c>
    </row>
    <row r="1598" spans="1:17" x14ac:dyDescent="0.2">
      <c r="A1598" s="518" t="str">
        <f>IF(B1598="","",COUNT('Diário 3º PA'!$A$4:$A$4242)+ROW()-3)</f>
        <v/>
      </c>
      <c r="B1598" s="516"/>
      <c r="C1598" s="359"/>
      <c r="D1598" s="362"/>
      <c r="E1598" s="362"/>
      <c r="F1598" s="372"/>
      <c r="G1598" s="362"/>
      <c r="H1598" s="362"/>
      <c r="I1598" s="410"/>
      <c r="J1598" s="364"/>
      <c r="K1598" s="364"/>
      <c r="L1598" s="364"/>
      <c r="M1598" s="364"/>
      <c r="N1598" s="387"/>
      <c r="O1598" s="314">
        <f t="shared" si="86"/>
        <v>0</v>
      </c>
      <c r="P1598" s="70">
        <f t="shared" si="87"/>
        <v>0</v>
      </c>
      <c r="Q1598" s="92" t="str">
        <f t="shared" si="85"/>
        <v/>
      </c>
    </row>
    <row r="1599" spans="1:17" ht="13.5" thickBot="1" x14ac:dyDescent="0.25">
      <c r="A1599" s="518" t="str">
        <f>IF(B1599="","",COUNT('Diário 3º PA'!$A$4:$A$4242)+ROW()-3)</f>
        <v/>
      </c>
      <c r="B1599" s="516"/>
      <c r="C1599" s="359"/>
      <c r="D1599" s="362"/>
      <c r="E1599" s="362"/>
      <c r="F1599" s="372"/>
      <c r="G1599" s="362"/>
      <c r="H1599" s="362"/>
      <c r="I1599" s="410"/>
      <c r="J1599" s="364"/>
      <c r="K1599" s="364"/>
      <c r="L1599" s="364"/>
      <c r="M1599" s="364"/>
      <c r="N1599" s="387"/>
      <c r="O1599" s="314">
        <f t="shared" si="86"/>
        <v>0</v>
      </c>
      <c r="P1599" s="70">
        <f t="shared" si="87"/>
        <v>0</v>
      </c>
      <c r="Q1599" s="92" t="str">
        <f t="shared" si="85"/>
        <v/>
      </c>
    </row>
    <row r="1600" spans="1:17" x14ac:dyDescent="0.2">
      <c r="A1600" s="518" t="str">
        <f>IF(B1600="","",COUNT('Diário 3º PA'!$A$4:$A$4242)+ROW()-3)</f>
        <v/>
      </c>
      <c r="B1600" s="516"/>
      <c r="C1600" s="359"/>
      <c r="D1600" s="362"/>
      <c r="E1600" s="362"/>
      <c r="F1600" s="372"/>
      <c r="G1600" s="362"/>
      <c r="H1600" s="362"/>
      <c r="I1600" s="410"/>
      <c r="J1600" s="364"/>
      <c r="K1600" s="364"/>
      <c r="L1600" s="364"/>
      <c r="M1600" s="364"/>
      <c r="N1600" s="387"/>
      <c r="O1600" s="315">
        <f t="shared" si="86"/>
        <v>0</v>
      </c>
      <c r="P1600" s="70">
        <f t="shared" si="87"/>
        <v>0</v>
      </c>
      <c r="Q1600" s="135" t="str">
        <f t="shared" si="85"/>
        <v/>
      </c>
    </row>
    <row r="1601" spans="1:17" x14ac:dyDescent="0.2">
      <c r="A1601" s="518" t="str">
        <f>IF(B1601="","",COUNT('Diário 3º PA'!$A$4:$A$4242)+ROW()-3)</f>
        <v/>
      </c>
      <c r="B1601" s="516"/>
      <c r="C1601" s="359"/>
      <c r="D1601" s="362"/>
      <c r="E1601" s="362"/>
      <c r="F1601" s="372"/>
      <c r="G1601" s="362"/>
      <c r="H1601" s="362"/>
      <c r="I1601" s="410"/>
      <c r="J1601" s="364"/>
      <c r="K1601" s="364"/>
      <c r="L1601" s="364"/>
      <c r="M1601" s="364"/>
      <c r="N1601" s="387"/>
      <c r="O1601" s="314">
        <f t="shared" si="86"/>
        <v>0</v>
      </c>
      <c r="P1601" s="70">
        <f t="shared" si="87"/>
        <v>0</v>
      </c>
      <c r="Q1601" s="92" t="str">
        <f t="shared" si="85"/>
        <v/>
      </c>
    </row>
    <row r="1602" spans="1:17" x14ac:dyDescent="0.2">
      <c r="A1602" s="518" t="str">
        <f>IF(B1602="","",COUNT('Diário 3º PA'!$A$4:$A$4242)+ROW()-3)</f>
        <v/>
      </c>
      <c r="B1602" s="516"/>
      <c r="C1602" s="359"/>
      <c r="D1602" s="362"/>
      <c r="E1602" s="362"/>
      <c r="F1602" s="372"/>
      <c r="G1602" s="362"/>
      <c r="H1602" s="362"/>
      <c r="I1602" s="410"/>
      <c r="J1602" s="364"/>
      <c r="K1602" s="364"/>
      <c r="L1602" s="364"/>
      <c r="M1602" s="364"/>
      <c r="N1602" s="387"/>
      <c r="O1602" s="314">
        <f t="shared" si="86"/>
        <v>0</v>
      </c>
      <c r="P1602" s="70">
        <f t="shared" si="87"/>
        <v>0</v>
      </c>
      <c r="Q1602" s="92" t="str">
        <f t="shared" si="85"/>
        <v/>
      </c>
    </row>
    <row r="1603" spans="1:17" ht="13.5" thickBot="1" x14ac:dyDescent="0.25">
      <c r="A1603" s="518" t="str">
        <f>IF(B1603="","",COUNT('Diário 3º PA'!$A$4:$A$4242)+ROW()-3)</f>
        <v/>
      </c>
      <c r="B1603" s="516"/>
      <c r="C1603" s="359"/>
      <c r="D1603" s="362"/>
      <c r="E1603" s="362"/>
      <c r="F1603" s="372"/>
      <c r="G1603" s="362"/>
      <c r="H1603" s="362"/>
      <c r="I1603" s="410"/>
      <c r="J1603" s="364"/>
      <c r="K1603" s="364"/>
      <c r="L1603" s="364"/>
      <c r="M1603" s="364"/>
      <c r="N1603" s="387"/>
      <c r="O1603" s="314">
        <f t="shared" si="86"/>
        <v>0</v>
      </c>
      <c r="P1603" s="70">
        <f t="shared" si="87"/>
        <v>0</v>
      </c>
      <c r="Q1603" s="92" t="str">
        <f t="shared" si="85"/>
        <v/>
      </c>
    </row>
    <row r="1604" spans="1:17" x14ac:dyDescent="0.2">
      <c r="A1604" s="518" t="str">
        <f>IF(B1604="","",COUNT('Diário 3º PA'!$A$4:$A$4242)+ROW()-3)</f>
        <v/>
      </c>
      <c r="B1604" s="516"/>
      <c r="C1604" s="359"/>
      <c r="D1604" s="362"/>
      <c r="E1604" s="362"/>
      <c r="F1604" s="372"/>
      <c r="G1604" s="362"/>
      <c r="H1604" s="362"/>
      <c r="I1604" s="410"/>
      <c r="J1604" s="364"/>
      <c r="K1604" s="364"/>
      <c r="L1604" s="364"/>
      <c r="M1604" s="364"/>
      <c r="N1604" s="387"/>
      <c r="O1604" s="315">
        <f t="shared" si="86"/>
        <v>0</v>
      </c>
      <c r="P1604" s="70">
        <f t="shared" si="87"/>
        <v>0</v>
      </c>
      <c r="Q1604" s="135" t="str">
        <f t="shared" si="85"/>
        <v/>
      </c>
    </row>
    <row r="1605" spans="1:17" x14ac:dyDescent="0.2">
      <c r="A1605" s="518" t="str">
        <f>IF(B1605="","",COUNT('Diário 3º PA'!$A$4:$A$4242)+ROW()-3)</f>
        <v/>
      </c>
      <c r="B1605" s="516"/>
      <c r="C1605" s="359"/>
      <c r="D1605" s="362"/>
      <c r="E1605" s="362"/>
      <c r="F1605" s="372"/>
      <c r="G1605" s="362"/>
      <c r="H1605" s="362"/>
      <c r="I1605" s="410"/>
      <c r="J1605" s="364"/>
      <c r="K1605" s="364"/>
      <c r="L1605" s="364"/>
      <c r="M1605" s="364"/>
      <c r="N1605" s="387"/>
      <c r="O1605" s="314">
        <f t="shared" si="86"/>
        <v>0</v>
      </c>
      <c r="P1605" s="70">
        <f t="shared" si="87"/>
        <v>0</v>
      </c>
      <c r="Q1605" s="92" t="str">
        <f t="shared" si="85"/>
        <v/>
      </c>
    </row>
    <row r="1606" spans="1:17" x14ac:dyDescent="0.2">
      <c r="A1606" s="518" t="str">
        <f>IF(B1606="","",COUNT('Diário 3º PA'!$A$4:$A$4242)+ROW()-3)</f>
        <v/>
      </c>
      <c r="B1606" s="516"/>
      <c r="C1606" s="359"/>
      <c r="D1606" s="362"/>
      <c r="E1606" s="362"/>
      <c r="F1606" s="372"/>
      <c r="G1606" s="362"/>
      <c r="H1606" s="362"/>
      <c r="I1606" s="410"/>
      <c r="J1606" s="364"/>
      <c r="K1606" s="364"/>
      <c r="L1606" s="364"/>
      <c r="M1606" s="364"/>
      <c r="N1606" s="387"/>
      <c r="O1606" s="314">
        <f t="shared" si="86"/>
        <v>0</v>
      </c>
      <c r="P1606" s="70">
        <f t="shared" si="87"/>
        <v>0</v>
      </c>
      <c r="Q1606" s="92" t="str">
        <f t="shared" si="85"/>
        <v/>
      </c>
    </row>
    <row r="1607" spans="1:17" ht="13.5" thickBot="1" x14ac:dyDescent="0.25">
      <c r="A1607" s="518" t="str">
        <f>IF(B1607="","",COUNT('Diário 3º PA'!$A$4:$A$4242)+ROW()-3)</f>
        <v/>
      </c>
      <c r="B1607" s="516"/>
      <c r="C1607" s="359"/>
      <c r="D1607" s="362"/>
      <c r="E1607" s="362"/>
      <c r="F1607" s="372"/>
      <c r="G1607" s="362"/>
      <c r="H1607" s="362"/>
      <c r="I1607" s="410"/>
      <c r="J1607" s="364"/>
      <c r="K1607" s="364"/>
      <c r="L1607" s="364"/>
      <c r="M1607" s="364"/>
      <c r="N1607" s="387"/>
      <c r="O1607" s="314">
        <f t="shared" si="86"/>
        <v>0</v>
      </c>
      <c r="P1607" s="70">
        <f t="shared" si="87"/>
        <v>0</v>
      </c>
      <c r="Q1607" s="92" t="str">
        <f t="shared" si="85"/>
        <v/>
      </c>
    </row>
    <row r="1608" spans="1:17" x14ac:dyDescent="0.2">
      <c r="A1608" s="518" t="str">
        <f>IF(B1608="","",COUNT('Diário 3º PA'!$A$4:$A$4242)+ROW()-3)</f>
        <v/>
      </c>
      <c r="B1608" s="516"/>
      <c r="C1608" s="359"/>
      <c r="D1608" s="362"/>
      <c r="E1608" s="362"/>
      <c r="F1608" s="372"/>
      <c r="G1608" s="362"/>
      <c r="H1608" s="362"/>
      <c r="I1608" s="410"/>
      <c r="J1608" s="364"/>
      <c r="K1608" s="364"/>
      <c r="L1608" s="364"/>
      <c r="M1608" s="364"/>
      <c r="N1608" s="387"/>
      <c r="O1608" s="315">
        <f t="shared" si="86"/>
        <v>0</v>
      </c>
      <c r="P1608" s="70">
        <f t="shared" si="87"/>
        <v>0</v>
      </c>
      <c r="Q1608" s="135" t="str">
        <f t="shared" si="85"/>
        <v/>
      </c>
    </row>
    <row r="1609" spans="1:17" x14ac:dyDescent="0.2">
      <c r="A1609" s="518" t="str">
        <f>IF(B1609="","",COUNT('Diário 3º PA'!$A$4:$A$4242)+ROW()-3)</f>
        <v/>
      </c>
      <c r="B1609" s="516"/>
      <c r="C1609" s="359"/>
      <c r="D1609" s="362"/>
      <c r="E1609" s="362"/>
      <c r="F1609" s="372"/>
      <c r="G1609" s="362"/>
      <c r="H1609" s="362"/>
      <c r="I1609" s="410"/>
      <c r="J1609" s="364"/>
      <c r="K1609" s="364"/>
      <c r="L1609" s="364"/>
      <c r="M1609" s="364"/>
      <c r="N1609" s="387"/>
      <c r="O1609" s="314">
        <f t="shared" si="86"/>
        <v>0</v>
      </c>
      <c r="P1609" s="70">
        <f t="shared" si="87"/>
        <v>0</v>
      </c>
      <c r="Q1609" s="92" t="str">
        <f t="shared" si="85"/>
        <v/>
      </c>
    </row>
    <row r="1610" spans="1:17" x14ac:dyDescent="0.2">
      <c r="A1610" s="518" t="str">
        <f>IF(B1610="","",COUNT('Diário 3º PA'!$A$4:$A$4242)+ROW()-3)</f>
        <v/>
      </c>
      <c r="B1610" s="516"/>
      <c r="C1610" s="359"/>
      <c r="D1610" s="362"/>
      <c r="E1610" s="362"/>
      <c r="F1610" s="372"/>
      <c r="G1610" s="362"/>
      <c r="H1610" s="362"/>
      <c r="I1610" s="410"/>
      <c r="J1610" s="364"/>
      <c r="K1610" s="364"/>
      <c r="L1610" s="364"/>
      <c r="M1610" s="364"/>
      <c r="N1610" s="387"/>
      <c r="O1610" s="314">
        <f t="shared" si="86"/>
        <v>0</v>
      </c>
      <c r="P1610" s="70">
        <f t="shared" si="87"/>
        <v>0</v>
      </c>
      <c r="Q1610" s="92" t="str">
        <f t="shared" si="85"/>
        <v/>
      </c>
    </row>
    <row r="1611" spans="1:17" ht="13.5" thickBot="1" x14ac:dyDescent="0.25">
      <c r="A1611" s="518" t="str">
        <f>IF(B1611="","",COUNT('Diário 3º PA'!$A$4:$A$4242)+ROW()-3)</f>
        <v/>
      </c>
      <c r="B1611" s="516"/>
      <c r="C1611" s="359"/>
      <c r="D1611" s="362"/>
      <c r="E1611" s="362"/>
      <c r="F1611" s="372"/>
      <c r="G1611" s="362"/>
      <c r="H1611" s="362"/>
      <c r="I1611" s="410"/>
      <c r="J1611" s="364"/>
      <c r="K1611" s="364"/>
      <c r="L1611" s="364"/>
      <c r="M1611" s="364"/>
      <c r="N1611" s="387"/>
      <c r="O1611" s="314">
        <f t="shared" si="86"/>
        <v>0</v>
      </c>
      <c r="P1611" s="70">
        <f t="shared" si="87"/>
        <v>0</v>
      </c>
      <c r="Q1611" s="92" t="str">
        <f t="shared" si="85"/>
        <v/>
      </c>
    </row>
    <row r="1612" spans="1:17" x14ac:dyDescent="0.2">
      <c r="A1612" s="518" t="str">
        <f>IF(B1612="","",COUNT('Diário 3º PA'!$A$4:$A$4242)+ROW()-3)</f>
        <v/>
      </c>
      <c r="B1612" s="516"/>
      <c r="C1612" s="359"/>
      <c r="D1612" s="362"/>
      <c r="E1612" s="362"/>
      <c r="F1612" s="372"/>
      <c r="G1612" s="362"/>
      <c r="H1612" s="362"/>
      <c r="I1612" s="410"/>
      <c r="J1612" s="364"/>
      <c r="K1612" s="364"/>
      <c r="L1612" s="364"/>
      <c r="M1612" s="364"/>
      <c r="N1612" s="387"/>
      <c r="O1612" s="315">
        <f t="shared" si="86"/>
        <v>0</v>
      </c>
      <c r="P1612" s="70">
        <f t="shared" si="87"/>
        <v>0</v>
      </c>
      <c r="Q1612" s="135" t="str">
        <f t="shared" si="85"/>
        <v/>
      </c>
    </row>
    <row r="1613" spans="1:17" x14ac:dyDescent="0.2">
      <c r="A1613" s="518" t="str">
        <f>IF(B1613="","",COUNT('Diário 3º PA'!$A$4:$A$4242)+ROW()-3)</f>
        <v/>
      </c>
      <c r="B1613" s="516"/>
      <c r="C1613" s="359"/>
      <c r="D1613" s="362"/>
      <c r="E1613" s="362"/>
      <c r="F1613" s="372"/>
      <c r="G1613" s="362"/>
      <c r="H1613" s="362"/>
      <c r="I1613" s="410"/>
      <c r="J1613" s="364"/>
      <c r="K1613" s="364"/>
      <c r="L1613" s="364"/>
      <c r="M1613" s="411"/>
      <c r="N1613" s="387"/>
      <c r="O1613" s="314">
        <f t="shared" si="86"/>
        <v>0</v>
      </c>
      <c r="P1613" s="70">
        <f t="shared" si="87"/>
        <v>0</v>
      </c>
      <c r="Q1613" s="92" t="str">
        <f t="shared" si="85"/>
        <v/>
      </c>
    </row>
    <row r="1614" spans="1:17" x14ac:dyDescent="0.2">
      <c r="A1614" s="518" t="str">
        <f>IF(B1614="","",COUNT('Diário 3º PA'!$A$4:$A$4242)+ROW()-3)</f>
        <v/>
      </c>
      <c r="B1614" s="516"/>
      <c r="C1614" s="359"/>
      <c r="D1614" s="362"/>
      <c r="E1614" s="362"/>
      <c r="F1614" s="372"/>
      <c r="G1614" s="362"/>
      <c r="H1614" s="362"/>
      <c r="I1614" s="410"/>
      <c r="J1614" s="364"/>
      <c r="K1614" s="364"/>
      <c r="L1614" s="364"/>
      <c r="M1614" s="364"/>
      <c r="N1614" s="387"/>
      <c r="O1614" s="314">
        <f t="shared" si="86"/>
        <v>0</v>
      </c>
      <c r="P1614" s="70">
        <f t="shared" si="87"/>
        <v>0</v>
      </c>
      <c r="Q1614" s="92" t="str">
        <f t="shared" si="85"/>
        <v/>
      </c>
    </row>
    <row r="1615" spans="1:17" ht="13.5" thickBot="1" x14ac:dyDescent="0.25">
      <c r="A1615" s="518" t="str">
        <f>IF(B1615="","",COUNT('Diário 3º PA'!$A$4:$A$4242)+ROW()-3)</f>
        <v/>
      </c>
      <c r="B1615" s="516"/>
      <c r="C1615" s="359"/>
      <c r="D1615" s="362"/>
      <c r="E1615" s="362"/>
      <c r="F1615" s="372"/>
      <c r="G1615" s="362"/>
      <c r="H1615" s="362"/>
      <c r="I1615" s="410"/>
      <c r="J1615" s="364"/>
      <c r="K1615" s="364"/>
      <c r="L1615" s="364"/>
      <c r="M1615" s="364"/>
      <c r="N1615" s="387"/>
      <c r="O1615" s="314">
        <f t="shared" si="86"/>
        <v>0</v>
      </c>
      <c r="P1615" s="70">
        <f t="shared" si="87"/>
        <v>0</v>
      </c>
      <c r="Q1615" s="92" t="str">
        <f t="shared" si="85"/>
        <v/>
      </c>
    </row>
    <row r="1616" spans="1:17" x14ac:dyDescent="0.2">
      <c r="A1616" s="518" t="str">
        <f>IF(B1616="","",COUNT('Diário 3º PA'!$A$4:$A$4242)+ROW()-3)</f>
        <v/>
      </c>
      <c r="B1616" s="516"/>
      <c r="C1616" s="359"/>
      <c r="D1616" s="362"/>
      <c r="E1616" s="362"/>
      <c r="F1616" s="372"/>
      <c r="G1616" s="362"/>
      <c r="H1616" s="362"/>
      <c r="I1616" s="410"/>
      <c r="J1616" s="364"/>
      <c r="K1616" s="364"/>
      <c r="L1616" s="364"/>
      <c r="M1616" s="364"/>
      <c r="N1616" s="387"/>
      <c r="O1616" s="315">
        <f t="shared" si="86"/>
        <v>0</v>
      </c>
      <c r="P1616" s="70">
        <f t="shared" si="87"/>
        <v>0</v>
      </c>
      <c r="Q1616" s="135" t="str">
        <f t="shared" si="85"/>
        <v/>
      </c>
    </row>
    <row r="1617" spans="1:17" x14ac:dyDescent="0.2">
      <c r="A1617" s="518" t="str">
        <f>IF(B1617="","",COUNT('Diário 3º PA'!$A$4:$A$4242)+ROW()-3)</f>
        <v/>
      </c>
      <c r="B1617" s="516"/>
      <c r="C1617" s="359"/>
      <c r="D1617" s="362"/>
      <c r="E1617" s="362"/>
      <c r="F1617" s="372"/>
      <c r="G1617" s="362"/>
      <c r="H1617" s="362"/>
      <c r="I1617" s="410"/>
      <c r="J1617" s="364"/>
      <c r="K1617" s="364"/>
      <c r="L1617" s="364"/>
      <c r="M1617" s="364"/>
      <c r="N1617" s="387"/>
      <c r="O1617" s="314">
        <f t="shared" si="86"/>
        <v>0</v>
      </c>
      <c r="P1617" s="70">
        <f t="shared" si="87"/>
        <v>0</v>
      </c>
      <c r="Q1617" s="92" t="str">
        <f t="shared" si="85"/>
        <v/>
      </c>
    </row>
    <row r="1618" spans="1:17" x14ac:dyDescent="0.2">
      <c r="A1618" s="518" t="str">
        <f>IF(B1618="","",COUNT('Diário 3º PA'!$A$4:$A$4242)+ROW()-3)</f>
        <v/>
      </c>
      <c r="B1618" s="516"/>
      <c r="C1618" s="359"/>
      <c r="D1618" s="362"/>
      <c r="E1618" s="362"/>
      <c r="F1618" s="372"/>
      <c r="G1618" s="362"/>
      <c r="H1618" s="362"/>
      <c r="I1618" s="410"/>
      <c r="J1618" s="364"/>
      <c r="K1618" s="364"/>
      <c r="L1618" s="364"/>
      <c r="M1618" s="364"/>
      <c r="N1618" s="387"/>
      <c r="O1618" s="314">
        <f t="shared" si="86"/>
        <v>0</v>
      </c>
      <c r="P1618" s="70">
        <f t="shared" si="87"/>
        <v>0</v>
      </c>
      <c r="Q1618" s="92" t="str">
        <f t="shared" si="85"/>
        <v/>
      </c>
    </row>
    <row r="1619" spans="1:17" ht="13.5" thickBot="1" x14ac:dyDescent="0.25">
      <c r="A1619" s="518" t="str">
        <f>IF(B1619="","",COUNT('Diário 3º PA'!$A$4:$A$4242)+ROW()-3)</f>
        <v/>
      </c>
      <c r="B1619" s="516"/>
      <c r="C1619" s="359"/>
      <c r="D1619" s="362"/>
      <c r="E1619" s="362"/>
      <c r="F1619" s="372"/>
      <c r="G1619" s="362"/>
      <c r="H1619" s="362"/>
      <c r="I1619" s="410"/>
      <c r="J1619" s="364"/>
      <c r="K1619" s="364"/>
      <c r="L1619" s="364"/>
      <c r="M1619" s="364"/>
      <c r="N1619" s="387"/>
      <c r="O1619" s="314">
        <f t="shared" si="86"/>
        <v>0</v>
      </c>
      <c r="P1619" s="70">
        <f t="shared" si="87"/>
        <v>0</v>
      </c>
      <c r="Q1619" s="92" t="str">
        <f t="shared" si="85"/>
        <v/>
      </c>
    </row>
    <row r="1620" spans="1:17" x14ac:dyDescent="0.2">
      <c r="A1620" s="518" t="str">
        <f>IF(B1620="","",COUNT('Diário 3º PA'!$A$4:$A$4242)+ROW()-3)</f>
        <v/>
      </c>
      <c r="B1620" s="516"/>
      <c r="C1620" s="359"/>
      <c r="D1620" s="362"/>
      <c r="E1620" s="362"/>
      <c r="F1620" s="372"/>
      <c r="G1620" s="362"/>
      <c r="H1620" s="362"/>
      <c r="I1620" s="410"/>
      <c r="J1620" s="364"/>
      <c r="K1620" s="364"/>
      <c r="L1620" s="364"/>
      <c r="M1620" s="364"/>
      <c r="N1620" s="387"/>
      <c r="O1620" s="315">
        <f t="shared" si="86"/>
        <v>0</v>
      </c>
      <c r="P1620" s="70">
        <f t="shared" si="87"/>
        <v>0</v>
      </c>
      <c r="Q1620" s="135" t="str">
        <f t="shared" si="85"/>
        <v/>
      </c>
    </row>
    <row r="1621" spans="1:17" x14ac:dyDescent="0.2">
      <c r="A1621" s="518" t="str">
        <f>IF(B1621="","",COUNT('Diário 3º PA'!$A$4:$A$4242)+ROW()-3)</f>
        <v/>
      </c>
      <c r="B1621" s="516"/>
      <c r="C1621" s="359"/>
      <c r="D1621" s="362"/>
      <c r="E1621" s="362"/>
      <c r="F1621" s="372"/>
      <c r="G1621" s="362"/>
      <c r="H1621" s="362"/>
      <c r="I1621" s="410"/>
      <c r="J1621" s="364"/>
      <c r="K1621" s="364"/>
      <c r="L1621" s="364"/>
      <c r="M1621" s="364"/>
      <c r="N1621" s="387"/>
      <c r="O1621" s="314">
        <f t="shared" si="86"/>
        <v>0</v>
      </c>
      <c r="P1621" s="70">
        <f t="shared" si="87"/>
        <v>0</v>
      </c>
      <c r="Q1621" s="92" t="str">
        <f t="shared" si="85"/>
        <v/>
      </c>
    </row>
    <row r="1622" spans="1:17" x14ac:dyDescent="0.2">
      <c r="A1622" s="518" t="str">
        <f>IF(B1622="","",COUNT('Diário 3º PA'!$A$4:$A$4242)+ROW()-3)</f>
        <v/>
      </c>
      <c r="B1622" s="516"/>
      <c r="C1622" s="359"/>
      <c r="D1622" s="362"/>
      <c r="E1622" s="362"/>
      <c r="F1622" s="372"/>
      <c r="G1622" s="362"/>
      <c r="H1622" s="362"/>
      <c r="I1622" s="410"/>
      <c r="J1622" s="364"/>
      <c r="K1622" s="364"/>
      <c r="L1622" s="364"/>
      <c r="M1622" s="364"/>
      <c r="N1622" s="387"/>
      <c r="O1622" s="314">
        <f t="shared" si="86"/>
        <v>0</v>
      </c>
      <c r="P1622" s="70">
        <f t="shared" si="87"/>
        <v>0</v>
      </c>
      <c r="Q1622" s="92" t="str">
        <f t="shared" si="85"/>
        <v/>
      </c>
    </row>
    <row r="1623" spans="1:17" ht="13.5" thickBot="1" x14ac:dyDescent="0.25">
      <c r="A1623" s="518" t="str">
        <f>IF(B1623="","",COUNT('Diário 3º PA'!$A$4:$A$4242)+ROW()-3)</f>
        <v/>
      </c>
      <c r="B1623" s="516"/>
      <c r="C1623" s="359"/>
      <c r="D1623" s="362"/>
      <c r="E1623" s="362"/>
      <c r="F1623" s="372"/>
      <c r="G1623" s="362"/>
      <c r="H1623" s="362"/>
      <c r="I1623" s="410"/>
      <c r="J1623" s="364"/>
      <c r="K1623" s="364"/>
      <c r="L1623" s="364"/>
      <c r="M1623" s="364"/>
      <c r="N1623" s="387"/>
      <c r="O1623" s="314">
        <f t="shared" si="86"/>
        <v>0</v>
      </c>
      <c r="P1623" s="70">
        <f t="shared" si="87"/>
        <v>0</v>
      </c>
      <c r="Q1623" s="92" t="str">
        <f t="shared" si="85"/>
        <v/>
      </c>
    </row>
    <row r="1624" spans="1:17" x14ac:dyDescent="0.2">
      <c r="A1624" s="518" t="str">
        <f>IF(B1624="","",COUNT('Diário 3º PA'!$A$4:$A$4242)+ROW()-3)</f>
        <v/>
      </c>
      <c r="B1624" s="516"/>
      <c r="C1624" s="359"/>
      <c r="D1624" s="362"/>
      <c r="E1624" s="362"/>
      <c r="F1624" s="372"/>
      <c r="G1624" s="362"/>
      <c r="H1624" s="362"/>
      <c r="I1624" s="410"/>
      <c r="J1624" s="364"/>
      <c r="K1624" s="364"/>
      <c r="L1624" s="364"/>
      <c r="M1624" s="364"/>
      <c r="N1624" s="387"/>
      <c r="O1624" s="315">
        <f t="shared" si="86"/>
        <v>0</v>
      </c>
      <c r="P1624" s="70">
        <f t="shared" si="87"/>
        <v>0</v>
      </c>
      <c r="Q1624" s="135" t="str">
        <f t="shared" si="85"/>
        <v/>
      </c>
    </row>
    <row r="1625" spans="1:17" x14ac:dyDescent="0.2">
      <c r="A1625" s="518" t="str">
        <f>IF(B1625="","",COUNT('Diário 3º PA'!$A$4:$A$4242)+ROW()-3)</f>
        <v/>
      </c>
      <c r="B1625" s="516"/>
      <c r="C1625" s="359"/>
      <c r="D1625" s="362"/>
      <c r="E1625" s="362"/>
      <c r="F1625" s="372"/>
      <c r="G1625" s="362"/>
      <c r="H1625" s="362"/>
      <c r="I1625" s="410"/>
      <c r="J1625" s="364"/>
      <c r="K1625" s="364"/>
      <c r="L1625" s="364"/>
      <c r="M1625" s="364"/>
      <c r="N1625" s="387"/>
      <c r="O1625" s="314">
        <f t="shared" si="86"/>
        <v>0</v>
      </c>
      <c r="P1625" s="70">
        <f t="shared" si="87"/>
        <v>0</v>
      </c>
      <c r="Q1625" s="92" t="str">
        <f t="shared" si="85"/>
        <v/>
      </c>
    </row>
    <row r="1626" spans="1:17" x14ac:dyDescent="0.2">
      <c r="A1626" s="518" t="str">
        <f>IF(B1626="","",COUNT('Diário 3º PA'!$A$4:$A$4242)+ROW()-3)</f>
        <v/>
      </c>
      <c r="B1626" s="516"/>
      <c r="C1626" s="359"/>
      <c r="D1626" s="362"/>
      <c r="E1626" s="362"/>
      <c r="F1626" s="372"/>
      <c r="G1626" s="362"/>
      <c r="H1626" s="362"/>
      <c r="I1626" s="410"/>
      <c r="J1626" s="364"/>
      <c r="K1626" s="364"/>
      <c r="L1626" s="364"/>
      <c r="M1626" s="364"/>
      <c r="N1626" s="387"/>
      <c r="O1626" s="314">
        <f t="shared" si="86"/>
        <v>0</v>
      </c>
      <c r="P1626" s="70">
        <f t="shared" si="87"/>
        <v>0</v>
      </c>
      <c r="Q1626" s="92" t="str">
        <f t="shared" si="85"/>
        <v/>
      </c>
    </row>
    <row r="1627" spans="1:17" ht="13.5" thickBot="1" x14ac:dyDescent="0.25">
      <c r="A1627" s="518" t="str">
        <f>IF(B1627="","",COUNT('Diário 3º PA'!$A$4:$A$4242)+ROW()-3)</f>
        <v/>
      </c>
      <c r="B1627" s="516"/>
      <c r="C1627" s="359"/>
      <c r="D1627" s="362"/>
      <c r="E1627" s="362"/>
      <c r="F1627" s="372"/>
      <c r="G1627" s="362"/>
      <c r="H1627" s="362"/>
      <c r="I1627" s="410"/>
      <c r="J1627" s="364"/>
      <c r="K1627" s="364"/>
      <c r="L1627" s="364"/>
      <c r="M1627" s="364"/>
      <c r="N1627" s="387"/>
      <c r="O1627" s="314">
        <f t="shared" si="86"/>
        <v>0</v>
      </c>
      <c r="P1627" s="70">
        <f t="shared" si="87"/>
        <v>0</v>
      </c>
      <c r="Q1627" s="92" t="str">
        <f t="shared" si="85"/>
        <v/>
      </c>
    </row>
    <row r="1628" spans="1:17" x14ac:dyDescent="0.2">
      <c r="A1628" s="518" t="str">
        <f>IF(B1628="","",COUNT('Diário 3º PA'!$A$4:$A$4242)+ROW()-3)</f>
        <v/>
      </c>
      <c r="B1628" s="516"/>
      <c r="C1628" s="359"/>
      <c r="D1628" s="362"/>
      <c r="E1628" s="362"/>
      <c r="F1628" s="372"/>
      <c r="G1628" s="362"/>
      <c r="H1628" s="362"/>
      <c r="I1628" s="410"/>
      <c r="J1628" s="364"/>
      <c r="K1628" s="364"/>
      <c r="L1628" s="364"/>
      <c r="M1628" s="364"/>
      <c r="N1628" s="387"/>
      <c r="O1628" s="315">
        <f t="shared" si="86"/>
        <v>0</v>
      </c>
      <c r="P1628" s="70">
        <f t="shared" si="87"/>
        <v>0</v>
      </c>
      <c r="Q1628" s="135" t="str">
        <f t="shared" si="85"/>
        <v/>
      </c>
    </row>
    <row r="1629" spans="1:17" x14ac:dyDescent="0.2">
      <c r="A1629" s="518" t="str">
        <f>IF(B1629="","",COUNT('Diário 3º PA'!$A$4:$A$4242)+ROW()-3)</f>
        <v/>
      </c>
      <c r="B1629" s="516"/>
      <c r="C1629" s="359"/>
      <c r="D1629" s="362"/>
      <c r="E1629" s="362"/>
      <c r="F1629" s="372"/>
      <c r="G1629" s="362"/>
      <c r="H1629" s="362"/>
      <c r="I1629" s="410"/>
      <c r="J1629" s="364"/>
      <c r="K1629" s="364"/>
      <c r="L1629" s="364"/>
      <c r="M1629" s="364"/>
      <c r="N1629" s="387"/>
      <c r="O1629" s="314">
        <f t="shared" si="86"/>
        <v>0</v>
      </c>
      <c r="P1629" s="70">
        <f t="shared" si="87"/>
        <v>0</v>
      </c>
      <c r="Q1629" s="92" t="str">
        <f t="shared" si="85"/>
        <v/>
      </c>
    </row>
    <row r="1630" spans="1:17" x14ac:dyDescent="0.2">
      <c r="A1630" s="518" t="str">
        <f>IF(B1630="","",COUNT('Diário 3º PA'!$A$4:$A$4242)+ROW()-3)</f>
        <v/>
      </c>
      <c r="B1630" s="516"/>
      <c r="C1630" s="359"/>
      <c r="D1630" s="362"/>
      <c r="E1630" s="362"/>
      <c r="F1630" s="372"/>
      <c r="G1630" s="362"/>
      <c r="H1630" s="362"/>
      <c r="I1630" s="410"/>
      <c r="J1630" s="364"/>
      <c r="K1630" s="364"/>
      <c r="L1630" s="364"/>
      <c r="M1630" s="364"/>
      <c r="N1630" s="387"/>
      <c r="O1630" s="314">
        <f t="shared" si="86"/>
        <v>0</v>
      </c>
      <c r="P1630" s="70">
        <f t="shared" si="87"/>
        <v>0</v>
      </c>
      <c r="Q1630" s="92" t="str">
        <f t="shared" si="85"/>
        <v/>
      </c>
    </row>
    <row r="1631" spans="1:17" ht="13.5" thickBot="1" x14ac:dyDescent="0.25">
      <c r="A1631" s="518" t="str">
        <f>IF(B1631="","",COUNT('Diário 3º PA'!$A$4:$A$4242)+ROW()-3)</f>
        <v/>
      </c>
      <c r="B1631" s="516"/>
      <c r="C1631" s="359"/>
      <c r="D1631" s="362"/>
      <c r="E1631" s="362"/>
      <c r="F1631" s="372"/>
      <c r="G1631" s="362"/>
      <c r="H1631" s="362"/>
      <c r="I1631" s="410"/>
      <c r="J1631" s="364"/>
      <c r="K1631" s="364"/>
      <c r="L1631" s="364"/>
      <c r="M1631" s="364"/>
      <c r="N1631" s="387"/>
      <c r="O1631" s="314">
        <f t="shared" si="86"/>
        <v>0</v>
      </c>
      <c r="P1631" s="70">
        <f t="shared" si="87"/>
        <v>0</v>
      </c>
      <c r="Q1631" s="92" t="str">
        <f t="shared" si="85"/>
        <v/>
      </c>
    </row>
    <row r="1632" spans="1:17" x14ac:dyDescent="0.2">
      <c r="A1632" s="518" t="str">
        <f>IF(B1632="","",COUNT('Diário 3º PA'!$A$4:$A$4242)+ROW()-3)</f>
        <v/>
      </c>
      <c r="B1632" s="516"/>
      <c r="C1632" s="359"/>
      <c r="D1632" s="362"/>
      <c r="E1632" s="362"/>
      <c r="F1632" s="372"/>
      <c r="G1632" s="362"/>
      <c r="H1632" s="362"/>
      <c r="I1632" s="410"/>
      <c r="J1632" s="364"/>
      <c r="K1632" s="364"/>
      <c r="L1632" s="364"/>
      <c r="M1632" s="364"/>
      <c r="N1632" s="387"/>
      <c r="O1632" s="315">
        <f t="shared" si="86"/>
        <v>0</v>
      </c>
      <c r="P1632" s="70">
        <f t="shared" si="87"/>
        <v>0</v>
      </c>
      <c r="Q1632" s="135" t="str">
        <f t="shared" si="85"/>
        <v/>
      </c>
    </row>
    <row r="1633" spans="1:17" x14ac:dyDescent="0.2">
      <c r="A1633" s="518" t="str">
        <f>IF(B1633="","",COUNT('Diário 3º PA'!$A$4:$A$4242)+ROW()-3)</f>
        <v/>
      </c>
      <c r="B1633" s="516"/>
      <c r="C1633" s="359"/>
      <c r="D1633" s="362"/>
      <c r="E1633" s="362"/>
      <c r="F1633" s="372"/>
      <c r="G1633" s="362"/>
      <c r="H1633" s="362"/>
      <c r="I1633" s="410"/>
      <c r="J1633" s="364"/>
      <c r="K1633" s="364"/>
      <c r="L1633" s="364"/>
      <c r="M1633" s="364"/>
      <c r="N1633" s="387"/>
      <c r="O1633" s="314">
        <f t="shared" si="86"/>
        <v>0</v>
      </c>
      <c r="P1633" s="70">
        <f t="shared" si="87"/>
        <v>0</v>
      </c>
      <c r="Q1633" s="92" t="str">
        <f t="shared" si="85"/>
        <v/>
      </c>
    </row>
    <row r="1634" spans="1:17" x14ac:dyDescent="0.2">
      <c r="A1634" s="518" t="str">
        <f>IF(B1634="","",COUNT('Diário 3º PA'!$A$4:$A$4242)+ROW()-3)</f>
        <v/>
      </c>
      <c r="B1634" s="516"/>
      <c r="C1634" s="359"/>
      <c r="D1634" s="362"/>
      <c r="E1634" s="362"/>
      <c r="F1634" s="372"/>
      <c r="G1634" s="362"/>
      <c r="H1634" s="362"/>
      <c r="I1634" s="410"/>
      <c r="J1634" s="364"/>
      <c r="K1634" s="364"/>
      <c r="L1634" s="364"/>
      <c r="M1634" s="364"/>
      <c r="N1634" s="387"/>
      <c r="O1634" s="314">
        <f t="shared" si="86"/>
        <v>0</v>
      </c>
      <c r="P1634" s="70">
        <f t="shared" si="87"/>
        <v>0</v>
      </c>
      <c r="Q1634" s="92" t="str">
        <f t="shared" si="85"/>
        <v/>
      </c>
    </row>
    <row r="1635" spans="1:17" ht="13.5" thickBot="1" x14ac:dyDescent="0.25">
      <c r="A1635" s="518" t="str">
        <f>IF(B1635="","",COUNT('Diário 3º PA'!$A$4:$A$4242)+ROW()-3)</f>
        <v/>
      </c>
      <c r="B1635" s="516"/>
      <c r="C1635" s="359"/>
      <c r="D1635" s="362"/>
      <c r="E1635" s="362"/>
      <c r="F1635" s="372"/>
      <c r="G1635" s="362"/>
      <c r="H1635" s="362"/>
      <c r="I1635" s="410"/>
      <c r="J1635" s="364"/>
      <c r="K1635" s="364"/>
      <c r="L1635" s="364"/>
      <c r="M1635" s="364"/>
      <c r="N1635" s="387"/>
      <c r="O1635" s="314">
        <f t="shared" si="86"/>
        <v>0</v>
      </c>
      <c r="P1635" s="70">
        <f t="shared" si="87"/>
        <v>0</v>
      </c>
      <c r="Q1635" s="92" t="str">
        <f t="shared" si="85"/>
        <v/>
      </c>
    </row>
    <row r="1636" spans="1:17" x14ac:dyDescent="0.2">
      <c r="A1636" s="518" t="str">
        <f>IF(B1636="","",COUNT('Diário 3º PA'!$A$4:$A$4242)+ROW()-3)</f>
        <v/>
      </c>
      <c r="B1636" s="516"/>
      <c r="C1636" s="359"/>
      <c r="D1636" s="362"/>
      <c r="E1636" s="362"/>
      <c r="F1636" s="372"/>
      <c r="G1636" s="362"/>
      <c r="H1636" s="362"/>
      <c r="I1636" s="410"/>
      <c r="J1636" s="364"/>
      <c r="K1636" s="364"/>
      <c r="L1636" s="364"/>
      <c r="M1636" s="364"/>
      <c r="N1636" s="387"/>
      <c r="O1636" s="315">
        <f t="shared" si="86"/>
        <v>0</v>
      </c>
      <c r="P1636" s="70">
        <f t="shared" si="87"/>
        <v>0</v>
      </c>
      <c r="Q1636" s="135" t="str">
        <f t="shared" ref="Q1636:Q1699" si="88">SUBSTITUTE(D1636," ","_")</f>
        <v/>
      </c>
    </row>
    <row r="1637" spans="1:17" x14ac:dyDescent="0.2">
      <c r="A1637" s="518" t="str">
        <f>IF(B1637="","",COUNT('Diário 3º PA'!$A$4:$A$4242)+ROW()-3)</f>
        <v/>
      </c>
      <c r="B1637" s="516"/>
      <c r="C1637" s="359"/>
      <c r="D1637" s="362"/>
      <c r="E1637" s="362"/>
      <c r="F1637" s="372"/>
      <c r="G1637" s="362"/>
      <c r="H1637" s="362"/>
      <c r="I1637" s="410"/>
      <c r="J1637" s="364"/>
      <c r="K1637" s="364"/>
      <c r="L1637" s="364"/>
      <c r="M1637" s="364"/>
      <c r="N1637" s="387"/>
      <c r="O1637" s="314">
        <f t="shared" ref="O1637:O1700" si="89">IF(B1637=0,0,IF(YEAR(B1637)=$P$1,MONTH(B1637)-$O$1+1,(YEAR(B1637)-$P$1)*12-$O$1+1+MONTH(B1637)))</f>
        <v>0</v>
      </c>
      <c r="P1637" s="70">
        <f t="shared" ref="P1637:P1700" si="90">IF(C1637=0,0,IF(YEAR(C1637)=$P$1,MONTH(C1637)-$O$1+1,(YEAR(C1637)-$P$1)*12-$O$1+1+MONTH(C1637)))</f>
        <v>0</v>
      </c>
      <c r="Q1637" s="92" t="str">
        <f t="shared" si="88"/>
        <v/>
      </c>
    </row>
    <row r="1638" spans="1:17" x14ac:dyDescent="0.2">
      <c r="A1638" s="518" t="str">
        <f>IF(B1638="","",COUNT('Diário 3º PA'!$A$4:$A$4242)+ROW()-3)</f>
        <v/>
      </c>
      <c r="B1638" s="516"/>
      <c r="C1638" s="359"/>
      <c r="D1638" s="362"/>
      <c r="E1638" s="362"/>
      <c r="F1638" s="372"/>
      <c r="G1638" s="362"/>
      <c r="H1638" s="362"/>
      <c r="I1638" s="410"/>
      <c r="J1638" s="364"/>
      <c r="K1638" s="364"/>
      <c r="L1638" s="364"/>
      <c r="M1638" s="364"/>
      <c r="N1638" s="387"/>
      <c r="O1638" s="314">
        <f t="shared" si="89"/>
        <v>0</v>
      </c>
      <c r="P1638" s="70">
        <f t="shared" si="90"/>
        <v>0</v>
      </c>
      <c r="Q1638" s="92" t="str">
        <f t="shared" si="88"/>
        <v/>
      </c>
    </row>
    <row r="1639" spans="1:17" ht="13.5" thickBot="1" x14ac:dyDescent="0.25">
      <c r="A1639" s="518" t="str">
        <f>IF(B1639="","",COUNT('Diário 3º PA'!$A$4:$A$4242)+ROW()-3)</f>
        <v/>
      </c>
      <c r="B1639" s="510"/>
      <c r="C1639" s="359"/>
      <c r="D1639" s="362"/>
      <c r="E1639" s="362"/>
      <c r="F1639" s="372"/>
      <c r="G1639" s="362"/>
      <c r="H1639" s="362"/>
      <c r="I1639" s="410"/>
      <c r="J1639" s="364"/>
      <c r="K1639" s="364"/>
      <c r="L1639" s="364"/>
      <c r="M1639" s="364"/>
      <c r="N1639" s="387"/>
      <c r="O1639" s="314">
        <f t="shared" si="89"/>
        <v>0</v>
      </c>
      <c r="P1639" s="70">
        <f t="shared" si="90"/>
        <v>0</v>
      </c>
      <c r="Q1639" s="92" t="str">
        <f t="shared" si="88"/>
        <v/>
      </c>
    </row>
    <row r="1640" spans="1:17" x14ac:dyDescent="0.2">
      <c r="A1640" s="518" t="str">
        <f>IF(B1640="","",COUNT('Diário 3º PA'!$A$4:$A$4242)+ROW()-3)</f>
        <v/>
      </c>
      <c r="B1640" s="510"/>
      <c r="C1640" s="359"/>
      <c r="D1640" s="362"/>
      <c r="E1640" s="362"/>
      <c r="F1640" s="372"/>
      <c r="G1640" s="362"/>
      <c r="H1640" s="362"/>
      <c r="I1640" s="410"/>
      <c r="J1640" s="364"/>
      <c r="K1640" s="364"/>
      <c r="L1640" s="364"/>
      <c r="M1640" s="364"/>
      <c r="N1640" s="387"/>
      <c r="O1640" s="315">
        <f t="shared" si="89"/>
        <v>0</v>
      </c>
      <c r="P1640" s="70">
        <f t="shared" si="90"/>
        <v>0</v>
      </c>
      <c r="Q1640" s="135" t="str">
        <f t="shared" si="88"/>
        <v/>
      </c>
    </row>
    <row r="1641" spans="1:17" x14ac:dyDescent="0.2">
      <c r="A1641" s="518" t="str">
        <f>IF(B1641="","",COUNT('Diário 3º PA'!$A$4:$A$4242)+ROW()-3)</f>
        <v/>
      </c>
      <c r="B1641" s="510"/>
      <c r="C1641" s="359"/>
      <c r="D1641" s="362"/>
      <c r="E1641" s="362"/>
      <c r="F1641" s="372"/>
      <c r="G1641" s="362"/>
      <c r="H1641" s="362"/>
      <c r="I1641" s="410"/>
      <c r="J1641" s="364"/>
      <c r="K1641" s="364"/>
      <c r="L1641" s="364"/>
      <c r="M1641" s="364"/>
      <c r="N1641" s="387"/>
      <c r="O1641" s="314">
        <f t="shared" si="89"/>
        <v>0</v>
      </c>
      <c r="P1641" s="70">
        <f t="shared" si="90"/>
        <v>0</v>
      </c>
      <c r="Q1641" s="92" t="str">
        <f t="shared" si="88"/>
        <v/>
      </c>
    </row>
    <row r="1642" spans="1:17" x14ac:dyDescent="0.2">
      <c r="A1642" s="518" t="str">
        <f>IF(B1642="","",COUNT('Diário 3º PA'!$A$4:$A$4242)+ROW()-3)</f>
        <v/>
      </c>
      <c r="B1642" s="510"/>
      <c r="C1642" s="359"/>
      <c r="D1642" s="362"/>
      <c r="E1642" s="362"/>
      <c r="F1642" s="372"/>
      <c r="G1642" s="362"/>
      <c r="H1642" s="362"/>
      <c r="I1642" s="410"/>
      <c r="J1642" s="364"/>
      <c r="K1642" s="364"/>
      <c r="L1642" s="364"/>
      <c r="M1642" s="364"/>
      <c r="N1642" s="387"/>
      <c r="O1642" s="314">
        <f t="shared" si="89"/>
        <v>0</v>
      </c>
      <c r="P1642" s="70">
        <f t="shared" si="90"/>
        <v>0</v>
      </c>
      <c r="Q1642" s="92" t="str">
        <f t="shared" si="88"/>
        <v/>
      </c>
    </row>
    <row r="1643" spans="1:17" ht="13.5" thickBot="1" x14ac:dyDescent="0.25">
      <c r="A1643" s="518" t="str">
        <f>IF(B1643="","",COUNT('Diário 3º PA'!$A$4:$A$4242)+ROW()-3)</f>
        <v/>
      </c>
      <c r="B1643" s="510"/>
      <c r="C1643" s="359"/>
      <c r="D1643" s="362"/>
      <c r="E1643" s="362"/>
      <c r="F1643" s="372"/>
      <c r="G1643" s="362"/>
      <c r="H1643" s="362"/>
      <c r="I1643" s="410"/>
      <c r="J1643" s="364"/>
      <c r="K1643" s="364"/>
      <c r="L1643" s="364"/>
      <c r="M1643" s="364"/>
      <c r="N1643" s="387"/>
      <c r="O1643" s="314">
        <f t="shared" si="89"/>
        <v>0</v>
      </c>
      <c r="P1643" s="70">
        <f t="shared" si="90"/>
        <v>0</v>
      </c>
      <c r="Q1643" s="92" t="str">
        <f t="shared" si="88"/>
        <v/>
      </c>
    </row>
    <row r="1644" spans="1:17" x14ac:dyDescent="0.2">
      <c r="A1644" s="518" t="str">
        <f>IF(B1644="","",COUNT('Diário 3º PA'!$A$4:$A$4242)+ROW()-3)</f>
        <v/>
      </c>
      <c r="B1644" s="510"/>
      <c r="C1644" s="359"/>
      <c r="D1644" s="362"/>
      <c r="E1644" s="362"/>
      <c r="F1644" s="372"/>
      <c r="G1644" s="362"/>
      <c r="H1644" s="362"/>
      <c r="I1644" s="410"/>
      <c r="J1644" s="364"/>
      <c r="K1644" s="364"/>
      <c r="L1644" s="364"/>
      <c r="M1644" s="364"/>
      <c r="N1644" s="387"/>
      <c r="O1644" s="315">
        <f t="shared" si="89"/>
        <v>0</v>
      </c>
      <c r="P1644" s="70">
        <f t="shared" si="90"/>
        <v>0</v>
      </c>
      <c r="Q1644" s="135" t="str">
        <f t="shared" si="88"/>
        <v/>
      </c>
    </row>
    <row r="1645" spans="1:17" x14ac:dyDescent="0.2">
      <c r="A1645" s="518" t="str">
        <f>IF(B1645="","",COUNT('Diário 3º PA'!$A$4:$A$4242)+ROW()-3)</f>
        <v/>
      </c>
      <c r="B1645" s="510"/>
      <c r="C1645" s="359"/>
      <c r="D1645" s="362"/>
      <c r="E1645" s="362"/>
      <c r="F1645" s="372"/>
      <c r="G1645" s="362"/>
      <c r="H1645" s="362"/>
      <c r="I1645" s="410"/>
      <c r="J1645" s="364"/>
      <c r="K1645" s="364"/>
      <c r="L1645" s="364"/>
      <c r="M1645" s="364"/>
      <c r="N1645" s="387"/>
      <c r="O1645" s="314">
        <f t="shared" si="89"/>
        <v>0</v>
      </c>
      <c r="P1645" s="70">
        <f t="shared" si="90"/>
        <v>0</v>
      </c>
      <c r="Q1645" s="92" t="str">
        <f t="shared" si="88"/>
        <v/>
      </c>
    </row>
    <row r="1646" spans="1:17" x14ac:dyDescent="0.2">
      <c r="A1646" s="518" t="str">
        <f>IF(B1646="","",COUNT('Diário 3º PA'!$A$4:$A$4242)+ROW()-3)</f>
        <v/>
      </c>
      <c r="B1646" s="510"/>
      <c r="C1646" s="359"/>
      <c r="D1646" s="362"/>
      <c r="E1646" s="362"/>
      <c r="F1646" s="372"/>
      <c r="G1646" s="362"/>
      <c r="H1646" s="362"/>
      <c r="I1646" s="410"/>
      <c r="J1646" s="364"/>
      <c r="K1646" s="364"/>
      <c r="L1646" s="364"/>
      <c r="M1646" s="364"/>
      <c r="N1646" s="387"/>
      <c r="O1646" s="314">
        <f t="shared" si="89"/>
        <v>0</v>
      </c>
      <c r="P1646" s="70">
        <f t="shared" si="90"/>
        <v>0</v>
      </c>
      <c r="Q1646" s="92" t="str">
        <f t="shared" si="88"/>
        <v/>
      </c>
    </row>
    <row r="1647" spans="1:17" ht="13.5" thickBot="1" x14ac:dyDescent="0.25">
      <c r="A1647" s="518" t="str">
        <f>IF(B1647="","",COUNT('Diário 3º PA'!$A$4:$A$4242)+ROW()-3)</f>
        <v/>
      </c>
      <c r="B1647" s="510"/>
      <c r="C1647" s="359"/>
      <c r="D1647" s="362"/>
      <c r="E1647" s="362"/>
      <c r="F1647" s="372"/>
      <c r="G1647" s="362"/>
      <c r="H1647" s="362"/>
      <c r="I1647" s="410"/>
      <c r="J1647" s="364"/>
      <c r="K1647" s="364"/>
      <c r="L1647" s="364"/>
      <c r="M1647" s="364"/>
      <c r="N1647" s="387"/>
      <c r="O1647" s="314">
        <f t="shared" si="89"/>
        <v>0</v>
      </c>
      <c r="P1647" s="70">
        <f t="shared" si="90"/>
        <v>0</v>
      </c>
      <c r="Q1647" s="92" t="str">
        <f t="shared" si="88"/>
        <v/>
      </c>
    </row>
    <row r="1648" spans="1:17" x14ac:dyDescent="0.2">
      <c r="A1648" s="520" t="str">
        <f>IF(B1648="","",COUNT('Diário 3º PA'!$A$4:$A$4242)+ROW()-3)</f>
        <v/>
      </c>
      <c r="B1648" s="511"/>
      <c r="C1648" s="413"/>
      <c r="D1648" s="360"/>
      <c r="E1648" s="360"/>
      <c r="F1648" s="361"/>
      <c r="G1648" s="360"/>
      <c r="H1648" s="360"/>
      <c r="I1648" s="410"/>
      <c r="J1648" s="363"/>
      <c r="K1648" s="363"/>
      <c r="L1648" s="364"/>
      <c r="M1648" s="363"/>
      <c r="N1648" s="390"/>
      <c r="O1648" s="315">
        <f t="shared" si="89"/>
        <v>0</v>
      </c>
      <c r="P1648" s="70">
        <f t="shared" si="90"/>
        <v>0</v>
      </c>
      <c r="Q1648" s="135" t="str">
        <f t="shared" si="88"/>
        <v/>
      </c>
    </row>
    <row r="1649" spans="1:17" x14ac:dyDescent="0.2">
      <c r="A1649" s="520" t="str">
        <f>IF(B1649="","",COUNT('Diário 3º PA'!$A$4:$A$4242)+ROW()-3)</f>
        <v/>
      </c>
      <c r="B1649" s="511"/>
      <c r="C1649" s="413"/>
      <c r="D1649" s="360"/>
      <c r="E1649" s="360"/>
      <c r="F1649" s="361"/>
      <c r="G1649" s="360"/>
      <c r="H1649" s="360"/>
      <c r="I1649" s="410"/>
      <c r="J1649" s="363"/>
      <c r="K1649" s="363"/>
      <c r="L1649" s="364"/>
      <c r="M1649" s="363"/>
      <c r="N1649" s="390"/>
      <c r="O1649" s="314">
        <f t="shared" si="89"/>
        <v>0</v>
      </c>
      <c r="P1649" s="70">
        <f t="shared" si="90"/>
        <v>0</v>
      </c>
      <c r="Q1649" s="92" t="str">
        <f t="shared" si="88"/>
        <v/>
      </c>
    </row>
    <row r="1650" spans="1:17" x14ac:dyDescent="0.2">
      <c r="A1650" s="520" t="str">
        <f>IF(B1650="","",COUNT('Diário 3º PA'!$A$4:$A$4242)+ROW()-3)</f>
        <v/>
      </c>
      <c r="B1650" s="511"/>
      <c r="C1650" s="413"/>
      <c r="D1650" s="360"/>
      <c r="E1650" s="360"/>
      <c r="F1650" s="361"/>
      <c r="G1650" s="360"/>
      <c r="H1650" s="360"/>
      <c r="I1650" s="410"/>
      <c r="J1650" s="363"/>
      <c r="K1650" s="363"/>
      <c r="L1650" s="364"/>
      <c r="M1650" s="363"/>
      <c r="N1650" s="390"/>
      <c r="O1650" s="314">
        <f t="shared" si="89"/>
        <v>0</v>
      </c>
      <c r="P1650" s="70">
        <f t="shared" si="90"/>
        <v>0</v>
      </c>
      <c r="Q1650" s="92" t="str">
        <f t="shared" si="88"/>
        <v/>
      </c>
    </row>
    <row r="1651" spans="1:17" ht="13.5" thickBot="1" x14ac:dyDescent="0.25">
      <c r="A1651" s="520" t="str">
        <f>IF(B1651="","",COUNT('Diário 3º PA'!$A$4:$A$4242)+ROW()-3)</f>
        <v/>
      </c>
      <c r="B1651" s="511"/>
      <c r="C1651" s="413"/>
      <c r="D1651" s="360"/>
      <c r="E1651" s="360"/>
      <c r="F1651" s="361"/>
      <c r="G1651" s="360"/>
      <c r="H1651" s="360"/>
      <c r="I1651" s="410"/>
      <c r="J1651" s="363"/>
      <c r="K1651" s="363"/>
      <c r="L1651" s="364"/>
      <c r="M1651" s="363"/>
      <c r="N1651" s="390"/>
      <c r="O1651" s="314">
        <f t="shared" si="89"/>
        <v>0</v>
      </c>
      <c r="P1651" s="70">
        <f t="shared" si="90"/>
        <v>0</v>
      </c>
      <c r="Q1651" s="92" t="str">
        <f t="shared" si="88"/>
        <v/>
      </c>
    </row>
    <row r="1652" spans="1:17" x14ac:dyDescent="0.2">
      <c r="A1652" s="520" t="str">
        <f>IF(B1652="","",COUNT('Diário 3º PA'!$A$4:$A$4242)+ROW()-3)</f>
        <v/>
      </c>
      <c r="B1652" s="511"/>
      <c r="C1652" s="413"/>
      <c r="D1652" s="360"/>
      <c r="E1652" s="360"/>
      <c r="F1652" s="361"/>
      <c r="G1652" s="360"/>
      <c r="H1652" s="360"/>
      <c r="I1652" s="410"/>
      <c r="J1652" s="363"/>
      <c r="K1652" s="363"/>
      <c r="L1652" s="364"/>
      <c r="M1652" s="363"/>
      <c r="N1652" s="390"/>
      <c r="O1652" s="315">
        <f t="shared" si="89"/>
        <v>0</v>
      </c>
      <c r="P1652" s="70">
        <f t="shared" si="90"/>
        <v>0</v>
      </c>
      <c r="Q1652" s="135" t="str">
        <f t="shared" si="88"/>
        <v/>
      </c>
    </row>
    <row r="1653" spans="1:17" x14ac:dyDescent="0.2">
      <c r="A1653" s="520" t="str">
        <f>IF(B1653="","",COUNT('Diário 3º PA'!$A$4:$A$4242)+ROW()-3)</f>
        <v/>
      </c>
      <c r="B1653" s="511"/>
      <c r="C1653" s="413"/>
      <c r="D1653" s="360"/>
      <c r="E1653" s="360"/>
      <c r="F1653" s="361"/>
      <c r="G1653" s="360"/>
      <c r="H1653" s="360"/>
      <c r="I1653" s="410"/>
      <c r="J1653" s="363"/>
      <c r="K1653" s="363"/>
      <c r="L1653" s="364"/>
      <c r="M1653" s="363"/>
      <c r="N1653" s="390"/>
      <c r="O1653" s="314">
        <f t="shared" si="89"/>
        <v>0</v>
      </c>
      <c r="P1653" s="70">
        <f t="shared" si="90"/>
        <v>0</v>
      </c>
      <c r="Q1653" s="92" t="str">
        <f t="shared" si="88"/>
        <v/>
      </c>
    </row>
    <row r="1654" spans="1:17" x14ac:dyDescent="0.2">
      <c r="A1654" s="520" t="str">
        <f>IF(B1654="","",COUNT('Diário 3º PA'!$A$4:$A$4242)+ROW()-3)</f>
        <v/>
      </c>
      <c r="B1654" s="511"/>
      <c r="C1654" s="413"/>
      <c r="D1654" s="360"/>
      <c r="E1654" s="360"/>
      <c r="F1654" s="361"/>
      <c r="G1654" s="360"/>
      <c r="H1654" s="360"/>
      <c r="I1654" s="410"/>
      <c r="J1654" s="363"/>
      <c r="K1654" s="363"/>
      <c r="L1654" s="364"/>
      <c r="M1654" s="363"/>
      <c r="N1654" s="390"/>
      <c r="O1654" s="314">
        <f t="shared" si="89"/>
        <v>0</v>
      </c>
      <c r="P1654" s="70">
        <f t="shared" si="90"/>
        <v>0</v>
      </c>
      <c r="Q1654" s="92" t="str">
        <f t="shared" si="88"/>
        <v/>
      </c>
    </row>
    <row r="1655" spans="1:17" ht="13.5" thickBot="1" x14ac:dyDescent="0.25">
      <c r="A1655" s="520" t="str">
        <f>IF(B1655="","",COUNT('Diário 3º PA'!$A$4:$A$4242)+ROW()-3)</f>
        <v/>
      </c>
      <c r="B1655" s="511"/>
      <c r="C1655" s="413"/>
      <c r="D1655" s="360"/>
      <c r="E1655" s="360"/>
      <c r="F1655" s="361"/>
      <c r="G1655" s="360"/>
      <c r="H1655" s="360"/>
      <c r="I1655" s="410"/>
      <c r="J1655" s="363"/>
      <c r="K1655" s="363"/>
      <c r="L1655" s="364"/>
      <c r="M1655" s="363"/>
      <c r="N1655" s="390"/>
      <c r="O1655" s="314">
        <f t="shared" si="89"/>
        <v>0</v>
      </c>
      <c r="P1655" s="70">
        <f t="shared" si="90"/>
        <v>0</v>
      </c>
      <c r="Q1655" s="92" t="str">
        <f t="shared" si="88"/>
        <v/>
      </c>
    </row>
    <row r="1656" spans="1:17" x14ac:dyDescent="0.2">
      <c r="A1656" s="520" t="str">
        <f>IF(B1656="","",COUNT('Diário 3º PA'!$A$4:$A$4242)+ROW()-3)</f>
        <v/>
      </c>
      <c r="B1656" s="511"/>
      <c r="C1656" s="413"/>
      <c r="D1656" s="360"/>
      <c r="E1656" s="360"/>
      <c r="F1656" s="361"/>
      <c r="G1656" s="360"/>
      <c r="H1656" s="360"/>
      <c r="I1656" s="410"/>
      <c r="J1656" s="363"/>
      <c r="K1656" s="363"/>
      <c r="L1656" s="364"/>
      <c r="M1656" s="363"/>
      <c r="N1656" s="390"/>
      <c r="O1656" s="315">
        <f t="shared" si="89"/>
        <v>0</v>
      </c>
      <c r="P1656" s="70">
        <f t="shared" si="90"/>
        <v>0</v>
      </c>
      <c r="Q1656" s="135" t="str">
        <f t="shared" si="88"/>
        <v/>
      </c>
    </row>
    <row r="1657" spans="1:17" x14ac:dyDescent="0.2">
      <c r="A1657" s="520" t="str">
        <f>IF(B1657="","",COUNT('Diário 3º PA'!$A$4:$A$4242)+ROW()-3)</f>
        <v/>
      </c>
      <c r="B1657" s="511"/>
      <c r="C1657" s="413"/>
      <c r="D1657" s="360"/>
      <c r="E1657" s="360"/>
      <c r="F1657" s="361"/>
      <c r="G1657" s="360"/>
      <c r="H1657" s="360"/>
      <c r="I1657" s="410"/>
      <c r="J1657" s="363"/>
      <c r="K1657" s="363"/>
      <c r="L1657" s="364"/>
      <c r="M1657" s="363"/>
      <c r="N1657" s="390"/>
      <c r="O1657" s="314">
        <f t="shared" si="89"/>
        <v>0</v>
      </c>
      <c r="P1657" s="70">
        <f t="shared" si="90"/>
        <v>0</v>
      </c>
      <c r="Q1657" s="92" t="str">
        <f t="shared" si="88"/>
        <v/>
      </c>
    </row>
    <row r="1658" spans="1:17" x14ac:dyDescent="0.2">
      <c r="A1658" s="520" t="str">
        <f>IF(B1658="","",COUNT('Diário 3º PA'!$A$4:$A$4242)+ROW()-3)</f>
        <v/>
      </c>
      <c r="B1658" s="511"/>
      <c r="C1658" s="413"/>
      <c r="D1658" s="360"/>
      <c r="E1658" s="360"/>
      <c r="F1658" s="361"/>
      <c r="G1658" s="360"/>
      <c r="H1658" s="360"/>
      <c r="I1658" s="410"/>
      <c r="J1658" s="363"/>
      <c r="K1658" s="363"/>
      <c r="L1658" s="364"/>
      <c r="M1658" s="363"/>
      <c r="N1658" s="390"/>
      <c r="O1658" s="314">
        <f t="shared" si="89"/>
        <v>0</v>
      </c>
      <c r="P1658" s="70">
        <f t="shared" si="90"/>
        <v>0</v>
      </c>
      <c r="Q1658" s="92" t="str">
        <f t="shared" si="88"/>
        <v/>
      </c>
    </row>
    <row r="1659" spans="1:17" ht="13.5" thickBot="1" x14ac:dyDescent="0.25">
      <c r="A1659" s="520" t="str">
        <f>IF(B1659="","",COUNT('Diário 3º PA'!$A$4:$A$4242)+ROW()-3)</f>
        <v/>
      </c>
      <c r="B1659" s="511"/>
      <c r="C1659" s="413"/>
      <c r="D1659" s="360"/>
      <c r="E1659" s="360"/>
      <c r="F1659" s="361"/>
      <c r="G1659" s="360"/>
      <c r="H1659" s="360"/>
      <c r="I1659" s="410"/>
      <c r="J1659" s="363"/>
      <c r="K1659" s="363"/>
      <c r="L1659" s="364"/>
      <c r="M1659" s="363"/>
      <c r="N1659" s="390"/>
      <c r="O1659" s="314">
        <f t="shared" si="89"/>
        <v>0</v>
      </c>
      <c r="P1659" s="70">
        <f t="shared" si="90"/>
        <v>0</v>
      </c>
      <c r="Q1659" s="92" t="str">
        <f t="shared" si="88"/>
        <v/>
      </c>
    </row>
    <row r="1660" spans="1:17" x14ac:dyDescent="0.2">
      <c r="A1660" s="520" t="str">
        <f>IF(B1660="","",COUNT('Diário 3º PA'!$A$4:$A$4242)+ROW()-3)</f>
        <v/>
      </c>
      <c r="B1660" s="511"/>
      <c r="C1660" s="413"/>
      <c r="D1660" s="360"/>
      <c r="E1660" s="360"/>
      <c r="F1660" s="361"/>
      <c r="G1660" s="360"/>
      <c r="H1660" s="360"/>
      <c r="I1660" s="410"/>
      <c r="J1660" s="363"/>
      <c r="K1660" s="363"/>
      <c r="L1660" s="364"/>
      <c r="M1660" s="363"/>
      <c r="N1660" s="390"/>
      <c r="O1660" s="315">
        <f t="shared" si="89"/>
        <v>0</v>
      </c>
      <c r="P1660" s="70">
        <f t="shared" si="90"/>
        <v>0</v>
      </c>
      <c r="Q1660" s="135" t="str">
        <f t="shared" si="88"/>
        <v/>
      </c>
    </row>
    <row r="1661" spans="1:17" x14ac:dyDescent="0.2">
      <c r="A1661" s="520" t="str">
        <f>IF(B1661="","",COUNT('Diário 3º PA'!$A$4:$A$4242)+ROW()-3)</f>
        <v/>
      </c>
      <c r="B1661" s="511"/>
      <c r="C1661" s="413"/>
      <c r="D1661" s="360"/>
      <c r="E1661" s="360"/>
      <c r="F1661" s="361"/>
      <c r="G1661" s="360"/>
      <c r="H1661" s="360"/>
      <c r="I1661" s="410"/>
      <c r="J1661" s="363"/>
      <c r="K1661" s="363"/>
      <c r="L1661" s="364"/>
      <c r="M1661" s="363"/>
      <c r="N1661" s="390"/>
      <c r="O1661" s="314">
        <f t="shared" si="89"/>
        <v>0</v>
      </c>
      <c r="P1661" s="70">
        <f t="shared" si="90"/>
        <v>0</v>
      </c>
      <c r="Q1661" s="92" t="str">
        <f t="shared" si="88"/>
        <v/>
      </c>
    </row>
    <row r="1662" spans="1:17" x14ac:dyDescent="0.2">
      <c r="A1662" s="520" t="str">
        <f>IF(B1662="","",COUNT('Diário 3º PA'!$A$4:$A$4242)+ROW()-3)</f>
        <v/>
      </c>
      <c r="B1662" s="511"/>
      <c r="C1662" s="413"/>
      <c r="D1662" s="360"/>
      <c r="E1662" s="360"/>
      <c r="F1662" s="361"/>
      <c r="G1662" s="360"/>
      <c r="H1662" s="360"/>
      <c r="I1662" s="410"/>
      <c r="J1662" s="363"/>
      <c r="K1662" s="363"/>
      <c r="L1662" s="364"/>
      <c r="M1662" s="363"/>
      <c r="N1662" s="390"/>
      <c r="O1662" s="314">
        <f t="shared" si="89"/>
        <v>0</v>
      </c>
      <c r="P1662" s="70">
        <f t="shared" si="90"/>
        <v>0</v>
      </c>
      <c r="Q1662" s="92" t="str">
        <f t="shared" si="88"/>
        <v/>
      </c>
    </row>
    <row r="1663" spans="1:17" ht="13.5" thickBot="1" x14ac:dyDescent="0.25">
      <c r="A1663" s="520" t="str">
        <f>IF(B1663="","",COUNT('Diário 3º PA'!$A$4:$A$4242)+ROW()-3)</f>
        <v/>
      </c>
      <c r="B1663" s="511"/>
      <c r="C1663" s="413"/>
      <c r="D1663" s="360"/>
      <c r="E1663" s="360"/>
      <c r="F1663" s="361"/>
      <c r="G1663" s="360"/>
      <c r="H1663" s="360"/>
      <c r="I1663" s="410"/>
      <c r="J1663" s="363"/>
      <c r="K1663" s="363"/>
      <c r="L1663" s="364"/>
      <c r="M1663" s="363"/>
      <c r="N1663" s="390"/>
      <c r="O1663" s="314">
        <f t="shared" si="89"/>
        <v>0</v>
      </c>
      <c r="P1663" s="70">
        <f t="shared" si="90"/>
        <v>0</v>
      </c>
      <c r="Q1663" s="92" t="str">
        <f t="shared" si="88"/>
        <v/>
      </c>
    </row>
    <row r="1664" spans="1:17" x14ac:dyDescent="0.2">
      <c r="A1664" s="520" t="str">
        <f>IF(B1664="","",COUNT('Diário 3º PA'!$A$4:$A$4242)+ROW()-3)</f>
        <v/>
      </c>
      <c r="B1664" s="511"/>
      <c r="C1664" s="413"/>
      <c r="D1664" s="360"/>
      <c r="E1664" s="360"/>
      <c r="F1664" s="361"/>
      <c r="G1664" s="360"/>
      <c r="H1664" s="360"/>
      <c r="I1664" s="410"/>
      <c r="J1664" s="363"/>
      <c r="K1664" s="363"/>
      <c r="L1664" s="364"/>
      <c r="M1664" s="363"/>
      <c r="N1664" s="390"/>
      <c r="O1664" s="315">
        <f t="shared" si="89"/>
        <v>0</v>
      </c>
      <c r="P1664" s="70">
        <f t="shared" si="90"/>
        <v>0</v>
      </c>
      <c r="Q1664" s="135" t="str">
        <f t="shared" si="88"/>
        <v/>
      </c>
    </row>
    <row r="1665" spans="1:17" x14ac:dyDescent="0.2">
      <c r="A1665" s="520" t="str">
        <f>IF(B1665="","",COUNT('Diário 3º PA'!$A$4:$A$4242)+ROW()-3)</f>
        <v/>
      </c>
      <c r="B1665" s="511"/>
      <c r="C1665" s="413"/>
      <c r="D1665" s="360"/>
      <c r="E1665" s="360"/>
      <c r="F1665" s="361"/>
      <c r="G1665" s="360"/>
      <c r="H1665" s="360"/>
      <c r="I1665" s="410"/>
      <c r="J1665" s="363"/>
      <c r="K1665" s="363"/>
      <c r="L1665" s="364"/>
      <c r="M1665" s="363"/>
      <c r="N1665" s="390"/>
      <c r="O1665" s="314">
        <f t="shared" si="89"/>
        <v>0</v>
      </c>
      <c r="P1665" s="70">
        <f t="shared" si="90"/>
        <v>0</v>
      </c>
      <c r="Q1665" s="92" t="str">
        <f t="shared" si="88"/>
        <v/>
      </c>
    </row>
    <row r="1666" spans="1:17" x14ac:dyDescent="0.2">
      <c r="A1666" s="520" t="str">
        <f>IF(B1666="","",COUNT('Diário 3º PA'!$A$4:$A$4242)+ROW()-3)</f>
        <v/>
      </c>
      <c r="B1666" s="511"/>
      <c r="C1666" s="413"/>
      <c r="D1666" s="360"/>
      <c r="E1666" s="360"/>
      <c r="F1666" s="361"/>
      <c r="G1666" s="360"/>
      <c r="H1666" s="360"/>
      <c r="I1666" s="410"/>
      <c r="J1666" s="363"/>
      <c r="K1666" s="363"/>
      <c r="L1666" s="364"/>
      <c r="M1666" s="363"/>
      <c r="N1666" s="390"/>
      <c r="O1666" s="314">
        <f t="shared" si="89"/>
        <v>0</v>
      </c>
      <c r="P1666" s="70">
        <f t="shared" si="90"/>
        <v>0</v>
      </c>
      <c r="Q1666" s="92" t="str">
        <f t="shared" si="88"/>
        <v/>
      </c>
    </row>
    <row r="1667" spans="1:17" ht="13.5" thickBot="1" x14ac:dyDescent="0.25">
      <c r="A1667" s="520" t="str">
        <f>IF(B1667="","",COUNT('Diário 3º PA'!$A$4:$A$4242)+ROW()-3)</f>
        <v/>
      </c>
      <c r="B1667" s="511"/>
      <c r="C1667" s="413"/>
      <c r="D1667" s="360"/>
      <c r="E1667" s="360"/>
      <c r="F1667" s="361"/>
      <c r="G1667" s="360"/>
      <c r="H1667" s="360"/>
      <c r="I1667" s="410"/>
      <c r="J1667" s="363"/>
      <c r="K1667" s="363"/>
      <c r="L1667" s="364"/>
      <c r="M1667" s="363"/>
      <c r="N1667" s="390"/>
      <c r="O1667" s="314">
        <f t="shared" si="89"/>
        <v>0</v>
      </c>
      <c r="P1667" s="70">
        <f t="shared" si="90"/>
        <v>0</v>
      </c>
      <c r="Q1667" s="92" t="str">
        <f t="shared" si="88"/>
        <v/>
      </c>
    </row>
    <row r="1668" spans="1:17" x14ac:dyDescent="0.2">
      <c r="A1668" s="520" t="str">
        <f>IF(B1668="","",COUNT('Diário 3º PA'!$A$4:$A$4242)+ROW()-3)</f>
        <v/>
      </c>
      <c r="B1668" s="511"/>
      <c r="C1668" s="413"/>
      <c r="D1668" s="360"/>
      <c r="E1668" s="360"/>
      <c r="F1668" s="361"/>
      <c r="G1668" s="360"/>
      <c r="H1668" s="360"/>
      <c r="I1668" s="410"/>
      <c r="J1668" s="363"/>
      <c r="K1668" s="363"/>
      <c r="L1668" s="364"/>
      <c r="M1668" s="363"/>
      <c r="N1668" s="390"/>
      <c r="O1668" s="315">
        <f t="shared" si="89"/>
        <v>0</v>
      </c>
      <c r="P1668" s="70">
        <f t="shared" si="90"/>
        <v>0</v>
      </c>
      <c r="Q1668" s="135" t="str">
        <f t="shared" si="88"/>
        <v/>
      </c>
    </row>
    <row r="1669" spans="1:17" x14ac:dyDescent="0.2">
      <c r="A1669" s="520" t="str">
        <f>IF(B1669="","",COUNT('Diário 3º PA'!$A$4:$A$4242)+ROW()-3)</f>
        <v/>
      </c>
      <c r="B1669" s="511"/>
      <c r="C1669" s="413"/>
      <c r="D1669" s="360"/>
      <c r="E1669" s="360"/>
      <c r="F1669" s="361"/>
      <c r="G1669" s="360"/>
      <c r="H1669" s="360"/>
      <c r="I1669" s="410"/>
      <c r="J1669" s="363"/>
      <c r="K1669" s="363"/>
      <c r="L1669" s="364"/>
      <c r="M1669" s="363"/>
      <c r="N1669" s="390"/>
      <c r="O1669" s="314">
        <f t="shared" si="89"/>
        <v>0</v>
      </c>
      <c r="P1669" s="70">
        <f t="shared" si="90"/>
        <v>0</v>
      </c>
      <c r="Q1669" s="92" t="str">
        <f t="shared" si="88"/>
        <v/>
      </c>
    </row>
    <row r="1670" spans="1:17" x14ac:dyDescent="0.2">
      <c r="A1670" s="520" t="str">
        <f>IF(B1670="","",COUNT('Diário 3º PA'!$A$4:$A$4242)+ROW()-3)</f>
        <v/>
      </c>
      <c r="B1670" s="511"/>
      <c r="C1670" s="413"/>
      <c r="D1670" s="360"/>
      <c r="E1670" s="360"/>
      <c r="F1670" s="361"/>
      <c r="G1670" s="360"/>
      <c r="H1670" s="360"/>
      <c r="I1670" s="410"/>
      <c r="J1670" s="363"/>
      <c r="K1670" s="363"/>
      <c r="L1670" s="364"/>
      <c r="M1670" s="363"/>
      <c r="N1670" s="390"/>
      <c r="O1670" s="314">
        <f t="shared" si="89"/>
        <v>0</v>
      </c>
      <c r="P1670" s="70">
        <f t="shared" si="90"/>
        <v>0</v>
      </c>
      <c r="Q1670" s="92" t="str">
        <f t="shared" si="88"/>
        <v/>
      </c>
    </row>
    <row r="1671" spans="1:17" ht="13.5" thickBot="1" x14ac:dyDescent="0.25">
      <c r="A1671" s="520" t="str">
        <f>IF(B1671="","",COUNT('Diário 3º PA'!$A$4:$A$4242)+ROW()-3)</f>
        <v/>
      </c>
      <c r="B1671" s="511"/>
      <c r="C1671" s="413"/>
      <c r="D1671" s="360"/>
      <c r="E1671" s="360"/>
      <c r="F1671" s="361"/>
      <c r="G1671" s="360"/>
      <c r="H1671" s="360"/>
      <c r="I1671" s="410"/>
      <c r="J1671" s="363"/>
      <c r="K1671" s="363"/>
      <c r="L1671" s="364"/>
      <c r="M1671" s="363"/>
      <c r="N1671" s="390"/>
      <c r="O1671" s="314">
        <f t="shared" si="89"/>
        <v>0</v>
      </c>
      <c r="P1671" s="70">
        <f t="shared" si="90"/>
        <v>0</v>
      </c>
      <c r="Q1671" s="92" t="str">
        <f t="shared" si="88"/>
        <v/>
      </c>
    </row>
    <row r="1672" spans="1:17" x14ac:dyDescent="0.2">
      <c r="A1672" s="520" t="str">
        <f>IF(B1672="","",COUNT('Diário 3º PA'!$A$4:$A$4242)+ROW()-3)</f>
        <v/>
      </c>
      <c r="B1672" s="511"/>
      <c r="C1672" s="413"/>
      <c r="D1672" s="360"/>
      <c r="E1672" s="360"/>
      <c r="F1672" s="361"/>
      <c r="G1672" s="360"/>
      <c r="H1672" s="360"/>
      <c r="I1672" s="410"/>
      <c r="J1672" s="363"/>
      <c r="K1672" s="363"/>
      <c r="L1672" s="364"/>
      <c r="M1672" s="363"/>
      <c r="N1672" s="390"/>
      <c r="O1672" s="315">
        <f t="shared" si="89"/>
        <v>0</v>
      </c>
      <c r="P1672" s="70">
        <f t="shared" si="90"/>
        <v>0</v>
      </c>
      <c r="Q1672" s="135" t="str">
        <f t="shared" si="88"/>
        <v/>
      </c>
    </row>
    <row r="1673" spans="1:17" x14ac:dyDescent="0.2">
      <c r="A1673" s="520" t="str">
        <f>IF(B1673="","",COUNT('Diário 3º PA'!$A$4:$A$4242)+ROW()-3)</f>
        <v/>
      </c>
      <c r="B1673" s="511"/>
      <c r="C1673" s="413"/>
      <c r="D1673" s="360"/>
      <c r="E1673" s="360"/>
      <c r="F1673" s="361"/>
      <c r="G1673" s="360"/>
      <c r="H1673" s="360"/>
      <c r="I1673" s="410"/>
      <c r="J1673" s="363"/>
      <c r="K1673" s="363"/>
      <c r="L1673" s="364"/>
      <c r="M1673" s="363"/>
      <c r="N1673" s="390"/>
      <c r="O1673" s="314">
        <f t="shared" si="89"/>
        <v>0</v>
      </c>
      <c r="P1673" s="70">
        <f t="shared" si="90"/>
        <v>0</v>
      </c>
      <c r="Q1673" s="92" t="str">
        <f t="shared" si="88"/>
        <v/>
      </c>
    </row>
    <row r="1674" spans="1:17" x14ac:dyDescent="0.2">
      <c r="A1674" s="520" t="str">
        <f>IF(B1674="","",COUNT('Diário 3º PA'!$A$4:$A$4242)+ROW()-3)</f>
        <v/>
      </c>
      <c r="B1674" s="511"/>
      <c r="C1674" s="413"/>
      <c r="D1674" s="360"/>
      <c r="E1674" s="360"/>
      <c r="F1674" s="361"/>
      <c r="G1674" s="360"/>
      <c r="H1674" s="360"/>
      <c r="I1674" s="410"/>
      <c r="J1674" s="363"/>
      <c r="K1674" s="363"/>
      <c r="L1674" s="364"/>
      <c r="M1674" s="363"/>
      <c r="N1674" s="390"/>
      <c r="O1674" s="314">
        <f t="shared" si="89"/>
        <v>0</v>
      </c>
      <c r="P1674" s="70">
        <f t="shared" si="90"/>
        <v>0</v>
      </c>
      <c r="Q1674" s="92" t="str">
        <f t="shared" si="88"/>
        <v/>
      </c>
    </row>
    <row r="1675" spans="1:17" ht="13.5" thickBot="1" x14ac:dyDescent="0.25">
      <c r="A1675" s="520" t="str">
        <f>IF(B1675="","",COUNT('Diário 3º PA'!$A$4:$A$4242)+ROW()-3)</f>
        <v/>
      </c>
      <c r="B1675" s="511"/>
      <c r="C1675" s="413"/>
      <c r="D1675" s="360"/>
      <c r="E1675" s="360"/>
      <c r="F1675" s="361"/>
      <c r="G1675" s="360"/>
      <c r="H1675" s="360"/>
      <c r="I1675" s="410"/>
      <c r="J1675" s="363"/>
      <c r="K1675" s="363"/>
      <c r="L1675" s="364"/>
      <c r="M1675" s="363"/>
      <c r="N1675" s="390"/>
      <c r="O1675" s="314">
        <f t="shared" si="89"/>
        <v>0</v>
      </c>
      <c r="P1675" s="70">
        <f t="shared" si="90"/>
        <v>0</v>
      </c>
      <c r="Q1675" s="92" t="str">
        <f t="shared" si="88"/>
        <v/>
      </c>
    </row>
    <row r="1676" spans="1:17" x14ac:dyDescent="0.2">
      <c r="A1676" s="520" t="str">
        <f>IF(B1676="","",COUNT('Diário 3º PA'!$A$4:$A$4242)+ROW()-3)</f>
        <v/>
      </c>
      <c r="B1676" s="511"/>
      <c r="C1676" s="413"/>
      <c r="D1676" s="360"/>
      <c r="E1676" s="360"/>
      <c r="F1676" s="361"/>
      <c r="G1676" s="360"/>
      <c r="H1676" s="360"/>
      <c r="I1676" s="410"/>
      <c r="J1676" s="363"/>
      <c r="K1676" s="363"/>
      <c r="L1676" s="364"/>
      <c r="M1676" s="363"/>
      <c r="N1676" s="390"/>
      <c r="O1676" s="315">
        <f t="shared" si="89"/>
        <v>0</v>
      </c>
      <c r="P1676" s="70">
        <f t="shared" si="90"/>
        <v>0</v>
      </c>
      <c r="Q1676" s="135" t="str">
        <f t="shared" si="88"/>
        <v/>
      </c>
    </row>
    <row r="1677" spans="1:17" x14ac:dyDescent="0.2">
      <c r="A1677" s="520" t="str">
        <f>IF(B1677="","",COUNT('Diário 3º PA'!$A$4:$A$4242)+ROW()-3)</f>
        <v/>
      </c>
      <c r="B1677" s="511"/>
      <c r="C1677" s="413"/>
      <c r="D1677" s="360"/>
      <c r="E1677" s="360"/>
      <c r="F1677" s="361"/>
      <c r="G1677" s="360"/>
      <c r="H1677" s="360"/>
      <c r="I1677" s="410"/>
      <c r="J1677" s="363"/>
      <c r="K1677" s="363"/>
      <c r="L1677" s="364"/>
      <c r="M1677" s="363"/>
      <c r="N1677" s="390"/>
      <c r="O1677" s="314">
        <f t="shared" si="89"/>
        <v>0</v>
      </c>
      <c r="P1677" s="70">
        <f t="shared" si="90"/>
        <v>0</v>
      </c>
      <c r="Q1677" s="92" t="str">
        <f t="shared" si="88"/>
        <v/>
      </c>
    </row>
    <row r="1678" spans="1:17" x14ac:dyDescent="0.2">
      <c r="A1678" s="520" t="str">
        <f>IF(B1678="","",COUNT('Diário 3º PA'!$A$4:$A$4242)+ROW()-3)</f>
        <v/>
      </c>
      <c r="B1678" s="511"/>
      <c r="C1678" s="413"/>
      <c r="D1678" s="360"/>
      <c r="E1678" s="360"/>
      <c r="F1678" s="361"/>
      <c r="G1678" s="360"/>
      <c r="H1678" s="360"/>
      <c r="I1678" s="410"/>
      <c r="J1678" s="363"/>
      <c r="K1678" s="363"/>
      <c r="L1678" s="364"/>
      <c r="M1678" s="363"/>
      <c r="N1678" s="390"/>
      <c r="O1678" s="314">
        <f t="shared" si="89"/>
        <v>0</v>
      </c>
      <c r="P1678" s="70">
        <f t="shared" si="90"/>
        <v>0</v>
      </c>
      <c r="Q1678" s="92" t="str">
        <f t="shared" si="88"/>
        <v/>
      </c>
    </row>
    <row r="1679" spans="1:17" ht="13.5" thickBot="1" x14ac:dyDescent="0.25">
      <c r="A1679" s="520" t="str">
        <f>IF(B1679="","",COUNT('Diário 3º PA'!$A$4:$A$4242)+ROW()-3)</f>
        <v/>
      </c>
      <c r="B1679" s="511"/>
      <c r="C1679" s="413"/>
      <c r="D1679" s="360"/>
      <c r="E1679" s="360"/>
      <c r="F1679" s="361"/>
      <c r="G1679" s="360"/>
      <c r="H1679" s="360"/>
      <c r="I1679" s="410"/>
      <c r="J1679" s="363"/>
      <c r="K1679" s="363"/>
      <c r="L1679" s="364"/>
      <c r="M1679" s="363"/>
      <c r="N1679" s="390"/>
      <c r="O1679" s="314">
        <f t="shared" si="89"/>
        <v>0</v>
      </c>
      <c r="P1679" s="70">
        <f t="shared" si="90"/>
        <v>0</v>
      </c>
      <c r="Q1679" s="92" t="str">
        <f t="shared" si="88"/>
        <v/>
      </c>
    </row>
    <row r="1680" spans="1:17" x14ac:dyDescent="0.2">
      <c r="A1680" s="520" t="str">
        <f>IF(B1680="","",COUNT('Diário 3º PA'!$A$4:$A$4242)+ROW()-3)</f>
        <v/>
      </c>
      <c r="B1680" s="511"/>
      <c r="C1680" s="413"/>
      <c r="D1680" s="360"/>
      <c r="E1680" s="360"/>
      <c r="F1680" s="361"/>
      <c r="G1680" s="360"/>
      <c r="H1680" s="360"/>
      <c r="I1680" s="410"/>
      <c r="J1680" s="363"/>
      <c r="K1680" s="363"/>
      <c r="L1680" s="364"/>
      <c r="M1680" s="363"/>
      <c r="N1680" s="390"/>
      <c r="O1680" s="315">
        <f t="shared" si="89"/>
        <v>0</v>
      </c>
      <c r="P1680" s="70">
        <f t="shared" si="90"/>
        <v>0</v>
      </c>
      <c r="Q1680" s="135" t="str">
        <f t="shared" si="88"/>
        <v/>
      </c>
    </row>
    <row r="1681" spans="1:17" x14ac:dyDescent="0.2">
      <c r="A1681" s="520" t="str">
        <f>IF(B1681="","",COUNT('Diário 3º PA'!$A$4:$A$4242)+ROW()-3)</f>
        <v/>
      </c>
      <c r="B1681" s="511"/>
      <c r="C1681" s="413"/>
      <c r="D1681" s="360"/>
      <c r="E1681" s="360"/>
      <c r="F1681" s="361"/>
      <c r="G1681" s="360"/>
      <c r="H1681" s="360"/>
      <c r="I1681" s="410"/>
      <c r="J1681" s="363"/>
      <c r="K1681" s="363"/>
      <c r="L1681" s="364"/>
      <c r="M1681" s="363"/>
      <c r="N1681" s="390"/>
      <c r="O1681" s="314">
        <f t="shared" si="89"/>
        <v>0</v>
      </c>
      <c r="P1681" s="70">
        <f t="shared" si="90"/>
        <v>0</v>
      </c>
      <c r="Q1681" s="92" t="str">
        <f t="shared" si="88"/>
        <v/>
      </c>
    </row>
    <row r="1682" spans="1:17" x14ac:dyDescent="0.2">
      <c r="A1682" s="520" t="str">
        <f>IF(B1682="","",COUNT('Diário 3º PA'!$A$4:$A$4242)+ROW()-3)</f>
        <v/>
      </c>
      <c r="B1682" s="511"/>
      <c r="C1682" s="413"/>
      <c r="D1682" s="360"/>
      <c r="E1682" s="360"/>
      <c r="F1682" s="361"/>
      <c r="G1682" s="360"/>
      <c r="H1682" s="360"/>
      <c r="I1682" s="410"/>
      <c r="J1682" s="363"/>
      <c r="K1682" s="363"/>
      <c r="L1682" s="364"/>
      <c r="M1682" s="363"/>
      <c r="N1682" s="390"/>
      <c r="O1682" s="314">
        <f t="shared" si="89"/>
        <v>0</v>
      </c>
      <c r="P1682" s="70">
        <f t="shared" si="90"/>
        <v>0</v>
      </c>
      <c r="Q1682" s="92" t="str">
        <f t="shared" si="88"/>
        <v/>
      </c>
    </row>
    <row r="1683" spans="1:17" ht="13.5" thickBot="1" x14ac:dyDescent="0.25">
      <c r="A1683" s="520" t="str">
        <f>IF(B1683="","",COUNT('Diário 3º PA'!$A$4:$A$4242)+ROW()-3)</f>
        <v/>
      </c>
      <c r="B1683" s="511"/>
      <c r="C1683" s="413"/>
      <c r="D1683" s="360"/>
      <c r="E1683" s="360"/>
      <c r="F1683" s="361"/>
      <c r="G1683" s="360"/>
      <c r="H1683" s="360"/>
      <c r="I1683" s="410"/>
      <c r="J1683" s="363"/>
      <c r="K1683" s="363"/>
      <c r="L1683" s="364"/>
      <c r="M1683" s="363"/>
      <c r="N1683" s="390"/>
      <c r="O1683" s="314">
        <f t="shared" si="89"/>
        <v>0</v>
      </c>
      <c r="P1683" s="70">
        <f t="shared" si="90"/>
        <v>0</v>
      </c>
      <c r="Q1683" s="92" t="str">
        <f t="shared" si="88"/>
        <v/>
      </c>
    </row>
    <row r="1684" spans="1:17" x14ac:dyDescent="0.2">
      <c r="A1684" s="520" t="str">
        <f>IF(B1684="","",COUNT('Diário 3º PA'!$A$4:$A$4242)+ROW()-3)</f>
        <v/>
      </c>
      <c r="B1684" s="511"/>
      <c r="C1684" s="413"/>
      <c r="D1684" s="360"/>
      <c r="E1684" s="360"/>
      <c r="F1684" s="361"/>
      <c r="G1684" s="360"/>
      <c r="H1684" s="360"/>
      <c r="I1684" s="410"/>
      <c r="J1684" s="363"/>
      <c r="K1684" s="363"/>
      <c r="L1684" s="364"/>
      <c r="M1684" s="363"/>
      <c r="N1684" s="390"/>
      <c r="O1684" s="315">
        <f t="shared" si="89"/>
        <v>0</v>
      </c>
      <c r="P1684" s="70">
        <f t="shared" si="90"/>
        <v>0</v>
      </c>
      <c r="Q1684" s="135" t="str">
        <f t="shared" si="88"/>
        <v/>
      </c>
    </row>
    <row r="1685" spans="1:17" x14ac:dyDescent="0.2">
      <c r="A1685" s="520" t="str">
        <f>IF(B1685="","",COUNT('Diário 3º PA'!$A$4:$A$4242)+ROW()-3)</f>
        <v/>
      </c>
      <c r="B1685" s="511"/>
      <c r="C1685" s="413"/>
      <c r="D1685" s="360"/>
      <c r="E1685" s="360"/>
      <c r="F1685" s="361"/>
      <c r="G1685" s="360"/>
      <c r="H1685" s="360"/>
      <c r="I1685" s="410"/>
      <c r="J1685" s="363"/>
      <c r="K1685" s="363"/>
      <c r="L1685" s="364"/>
      <c r="M1685" s="363"/>
      <c r="N1685" s="390"/>
      <c r="O1685" s="314">
        <f t="shared" si="89"/>
        <v>0</v>
      </c>
      <c r="P1685" s="70">
        <f t="shared" si="90"/>
        <v>0</v>
      </c>
      <c r="Q1685" s="92" t="str">
        <f t="shared" si="88"/>
        <v/>
      </c>
    </row>
    <row r="1686" spans="1:17" x14ac:dyDescent="0.2">
      <c r="A1686" s="520" t="str">
        <f>IF(B1686="","",COUNT('Diário 3º PA'!$A$4:$A$4242)+ROW()-3)</f>
        <v/>
      </c>
      <c r="B1686" s="511"/>
      <c r="C1686" s="413"/>
      <c r="D1686" s="360"/>
      <c r="E1686" s="360"/>
      <c r="F1686" s="361"/>
      <c r="G1686" s="360"/>
      <c r="H1686" s="360"/>
      <c r="I1686" s="410"/>
      <c r="J1686" s="363"/>
      <c r="K1686" s="363"/>
      <c r="L1686" s="364"/>
      <c r="M1686" s="363"/>
      <c r="N1686" s="390"/>
      <c r="O1686" s="314">
        <f t="shared" si="89"/>
        <v>0</v>
      </c>
      <c r="P1686" s="70">
        <f t="shared" si="90"/>
        <v>0</v>
      </c>
      <c r="Q1686" s="92" t="str">
        <f t="shared" si="88"/>
        <v/>
      </c>
    </row>
    <row r="1687" spans="1:17" ht="13.5" thickBot="1" x14ac:dyDescent="0.25">
      <c r="A1687" s="520" t="str">
        <f>IF(B1687="","",COUNT('Diário 3º PA'!$A$4:$A$4242)+ROW()-3)</f>
        <v/>
      </c>
      <c r="B1687" s="511"/>
      <c r="C1687" s="413"/>
      <c r="D1687" s="360"/>
      <c r="E1687" s="360"/>
      <c r="F1687" s="361"/>
      <c r="G1687" s="360"/>
      <c r="H1687" s="360"/>
      <c r="I1687" s="410"/>
      <c r="J1687" s="363"/>
      <c r="K1687" s="363"/>
      <c r="L1687" s="364"/>
      <c r="M1687" s="363"/>
      <c r="N1687" s="390"/>
      <c r="O1687" s="314">
        <f t="shared" si="89"/>
        <v>0</v>
      </c>
      <c r="P1687" s="70">
        <f t="shared" si="90"/>
        <v>0</v>
      </c>
      <c r="Q1687" s="92" t="str">
        <f t="shared" si="88"/>
        <v/>
      </c>
    </row>
    <row r="1688" spans="1:17" x14ac:dyDescent="0.2">
      <c r="A1688" s="520" t="str">
        <f>IF(B1688="","",COUNT('Diário 3º PA'!$A$4:$A$4242)+ROW()-3)</f>
        <v/>
      </c>
      <c r="B1688" s="511"/>
      <c r="C1688" s="413"/>
      <c r="D1688" s="360"/>
      <c r="E1688" s="360"/>
      <c r="F1688" s="361"/>
      <c r="G1688" s="360"/>
      <c r="H1688" s="360"/>
      <c r="I1688" s="410"/>
      <c r="J1688" s="363"/>
      <c r="K1688" s="363"/>
      <c r="L1688" s="364"/>
      <c r="M1688" s="363"/>
      <c r="N1688" s="390"/>
      <c r="O1688" s="315">
        <f t="shared" si="89"/>
        <v>0</v>
      </c>
      <c r="P1688" s="70">
        <f t="shared" si="90"/>
        <v>0</v>
      </c>
      <c r="Q1688" s="135" t="str">
        <f t="shared" si="88"/>
        <v/>
      </c>
    </row>
    <row r="1689" spans="1:17" x14ac:dyDescent="0.2">
      <c r="A1689" s="520" t="str">
        <f>IF(B1689="","",COUNT('Diário 3º PA'!$A$4:$A$4242)+ROW()-3)</f>
        <v/>
      </c>
      <c r="B1689" s="511"/>
      <c r="C1689" s="413"/>
      <c r="D1689" s="360"/>
      <c r="E1689" s="360"/>
      <c r="F1689" s="361"/>
      <c r="G1689" s="360"/>
      <c r="H1689" s="360"/>
      <c r="I1689" s="410"/>
      <c r="J1689" s="363"/>
      <c r="K1689" s="363"/>
      <c r="L1689" s="364"/>
      <c r="M1689" s="363"/>
      <c r="N1689" s="390"/>
      <c r="O1689" s="314">
        <f t="shared" si="89"/>
        <v>0</v>
      </c>
      <c r="P1689" s="70">
        <f t="shared" si="90"/>
        <v>0</v>
      </c>
      <c r="Q1689" s="92" t="str">
        <f t="shared" si="88"/>
        <v/>
      </c>
    </row>
    <row r="1690" spans="1:17" x14ac:dyDescent="0.2">
      <c r="A1690" s="520" t="str">
        <f>IF(B1690="","",COUNT('Diário 3º PA'!$A$4:$A$4242)+ROW()-3)</f>
        <v/>
      </c>
      <c r="B1690" s="511"/>
      <c r="C1690" s="413"/>
      <c r="D1690" s="360"/>
      <c r="E1690" s="360"/>
      <c r="F1690" s="361"/>
      <c r="G1690" s="360"/>
      <c r="H1690" s="360"/>
      <c r="I1690" s="410"/>
      <c r="J1690" s="363"/>
      <c r="K1690" s="363"/>
      <c r="L1690" s="364"/>
      <c r="M1690" s="363"/>
      <c r="N1690" s="390"/>
      <c r="O1690" s="314">
        <f t="shared" si="89"/>
        <v>0</v>
      </c>
      <c r="P1690" s="70">
        <f t="shared" si="90"/>
        <v>0</v>
      </c>
      <c r="Q1690" s="92" t="str">
        <f t="shared" si="88"/>
        <v/>
      </c>
    </row>
    <row r="1691" spans="1:17" ht="13.5" thickBot="1" x14ac:dyDescent="0.25">
      <c r="A1691" s="520" t="str">
        <f>IF(B1691="","",COUNT('Diário 3º PA'!$A$4:$A$4242)+ROW()-3)</f>
        <v/>
      </c>
      <c r="B1691" s="511"/>
      <c r="C1691" s="413"/>
      <c r="D1691" s="360"/>
      <c r="E1691" s="360"/>
      <c r="F1691" s="361"/>
      <c r="G1691" s="360"/>
      <c r="H1691" s="360"/>
      <c r="I1691" s="410"/>
      <c r="J1691" s="363"/>
      <c r="K1691" s="363"/>
      <c r="L1691" s="364"/>
      <c r="M1691" s="363"/>
      <c r="N1691" s="390"/>
      <c r="O1691" s="314">
        <f t="shared" si="89"/>
        <v>0</v>
      </c>
      <c r="P1691" s="70">
        <f t="shared" si="90"/>
        <v>0</v>
      </c>
      <c r="Q1691" s="92" t="str">
        <f t="shared" si="88"/>
        <v/>
      </c>
    </row>
    <row r="1692" spans="1:17" x14ac:dyDescent="0.2">
      <c r="A1692" s="520" t="str">
        <f>IF(B1692="","",COUNT('Diário 3º PA'!$A$4:$A$4242)+ROW()-3)</f>
        <v/>
      </c>
      <c r="B1692" s="511"/>
      <c r="C1692" s="413"/>
      <c r="D1692" s="360"/>
      <c r="E1692" s="360"/>
      <c r="F1692" s="361"/>
      <c r="G1692" s="360"/>
      <c r="H1692" s="360"/>
      <c r="I1692" s="410"/>
      <c r="J1692" s="363"/>
      <c r="K1692" s="363"/>
      <c r="L1692" s="364"/>
      <c r="M1692" s="363"/>
      <c r="N1692" s="390"/>
      <c r="O1692" s="315">
        <f t="shared" si="89"/>
        <v>0</v>
      </c>
      <c r="P1692" s="70">
        <f t="shared" si="90"/>
        <v>0</v>
      </c>
      <c r="Q1692" s="135" t="str">
        <f t="shared" si="88"/>
        <v/>
      </c>
    </row>
    <row r="1693" spans="1:17" x14ac:dyDescent="0.2">
      <c r="A1693" s="520" t="str">
        <f>IF(B1693="","",COUNT('Diário 3º PA'!$A$4:$A$4242)+ROW()-3)</f>
        <v/>
      </c>
      <c r="B1693" s="511"/>
      <c r="C1693" s="413"/>
      <c r="D1693" s="360"/>
      <c r="E1693" s="360"/>
      <c r="F1693" s="361"/>
      <c r="G1693" s="360"/>
      <c r="H1693" s="360"/>
      <c r="I1693" s="410"/>
      <c r="J1693" s="363"/>
      <c r="K1693" s="363"/>
      <c r="L1693" s="364"/>
      <c r="M1693" s="363"/>
      <c r="N1693" s="390"/>
      <c r="O1693" s="314">
        <f t="shared" si="89"/>
        <v>0</v>
      </c>
      <c r="P1693" s="70">
        <f t="shared" si="90"/>
        <v>0</v>
      </c>
      <c r="Q1693" s="92" t="str">
        <f t="shared" si="88"/>
        <v/>
      </c>
    </row>
    <row r="1694" spans="1:17" x14ac:dyDescent="0.2">
      <c r="A1694" s="520" t="str">
        <f>IF(B1694="","",COUNT('Diário 3º PA'!$A$4:$A$4242)+ROW()-3)</f>
        <v/>
      </c>
      <c r="B1694" s="511"/>
      <c r="C1694" s="413"/>
      <c r="D1694" s="360"/>
      <c r="E1694" s="360"/>
      <c r="F1694" s="361"/>
      <c r="G1694" s="360"/>
      <c r="H1694" s="360"/>
      <c r="I1694" s="410"/>
      <c r="J1694" s="363"/>
      <c r="K1694" s="363"/>
      <c r="L1694" s="364"/>
      <c r="M1694" s="363"/>
      <c r="N1694" s="390"/>
      <c r="O1694" s="314">
        <f t="shared" si="89"/>
        <v>0</v>
      </c>
      <c r="P1694" s="70">
        <f t="shared" si="90"/>
        <v>0</v>
      </c>
      <c r="Q1694" s="92" t="str">
        <f t="shared" si="88"/>
        <v/>
      </c>
    </row>
    <row r="1695" spans="1:17" ht="13.5" thickBot="1" x14ac:dyDescent="0.25">
      <c r="A1695" s="520" t="str">
        <f>IF(B1695="","",COUNT('Diário 3º PA'!$A$4:$A$4242)+ROW()-3)</f>
        <v/>
      </c>
      <c r="B1695" s="511"/>
      <c r="C1695" s="413"/>
      <c r="D1695" s="360"/>
      <c r="E1695" s="360"/>
      <c r="F1695" s="361"/>
      <c r="G1695" s="360"/>
      <c r="H1695" s="360"/>
      <c r="I1695" s="410"/>
      <c r="J1695" s="363"/>
      <c r="K1695" s="363"/>
      <c r="L1695" s="364"/>
      <c r="M1695" s="363"/>
      <c r="N1695" s="390"/>
      <c r="O1695" s="314">
        <f t="shared" si="89"/>
        <v>0</v>
      </c>
      <c r="P1695" s="70">
        <f t="shared" si="90"/>
        <v>0</v>
      </c>
      <c r="Q1695" s="92" t="str">
        <f t="shared" si="88"/>
        <v/>
      </c>
    </row>
    <row r="1696" spans="1:17" x14ac:dyDescent="0.2">
      <c r="A1696" s="520" t="str">
        <f>IF(B1696="","",COUNT('Diário 3º PA'!$A$4:$A$4242)+ROW()-3)</f>
        <v/>
      </c>
      <c r="B1696" s="511"/>
      <c r="C1696" s="413"/>
      <c r="D1696" s="360"/>
      <c r="E1696" s="360"/>
      <c r="F1696" s="361"/>
      <c r="G1696" s="360"/>
      <c r="H1696" s="360"/>
      <c r="I1696" s="410"/>
      <c r="J1696" s="363"/>
      <c r="K1696" s="363"/>
      <c r="L1696" s="364"/>
      <c r="M1696" s="363"/>
      <c r="N1696" s="390"/>
      <c r="O1696" s="315">
        <f t="shared" si="89"/>
        <v>0</v>
      </c>
      <c r="P1696" s="70">
        <f t="shared" si="90"/>
        <v>0</v>
      </c>
      <c r="Q1696" s="135" t="str">
        <f t="shared" si="88"/>
        <v/>
      </c>
    </row>
    <row r="1697" spans="1:17" x14ac:dyDescent="0.2">
      <c r="A1697" s="520" t="str">
        <f>IF(B1697="","",COUNT('Diário 3º PA'!$A$4:$A$4242)+ROW()-3)</f>
        <v/>
      </c>
      <c r="B1697" s="511"/>
      <c r="C1697" s="413"/>
      <c r="D1697" s="360"/>
      <c r="E1697" s="360"/>
      <c r="F1697" s="361"/>
      <c r="G1697" s="360"/>
      <c r="H1697" s="360"/>
      <c r="I1697" s="410"/>
      <c r="J1697" s="363"/>
      <c r="K1697" s="363"/>
      <c r="L1697" s="364"/>
      <c r="M1697" s="363"/>
      <c r="N1697" s="390"/>
      <c r="O1697" s="314">
        <f t="shared" si="89"/>
        <v>0</v>
      </c>
      <c r="P1697" s="70">
        <f t="shared" si="90"/>
        <v>0</v>
      </c>
      <c r="Q1697" s="92" t="str">
        <f t="shared" si="88"/>
        <v/>
      </c>
    </row>
    <row r="1698" spans="1:17" x14ac:dyDescent="0.2">
      <c r="A1698" s="520" t="str">
        <f>IF(B1698="","",COUNT('Diário 3º PA'!$A$4:$A$4242)+ROW()-3)</f>
        <v/>
      </c>
      <c r="B1698" s="511"/>
      <c r="C1698" s="413"/>
      <c r="D1698" s="360"/>
      <c r="E1698" s="360"/>
      <c r="F1698" s="361"/>
      <c r="G1698" s="360"/>
      <c r="H1698" s="360"/>
      <c r="I1698" s="410"/>
      <c r="J1698" s="363"/>
      <c r="K1698" s="363"/>
      <c r="L1698" s="364"/>
      <c r="M1698" s="363"/>
      <c r="N1698" s="390"/>
      <c r="O1698" s="314">
        <f t="shared" si="89"/>
        <v>0</v>
      </c>
      <c r="P1698" s="70">
        <f t="shared" si="90"/>
        <v>0</v>
      </c>
      <c r="Q1698" s="92" t="str">
        <f t="shared" si="88"/>
        <v/>
      </c>
    </row>
    <row r="1699" spans="1:17" ht="13.5" thickBot="1" x14ac:dyDescent="0.25">
      <c r="A1699" s="520" t="str">
        <f>IF(B1699="","",COUNT('Diário 3º PA'!$A$4:$A$4242)+ROW()-3)</f>
        <v/>
      </c>
      <c r="B1699" s="511"/>
      <c r="C1699" s="413"/>
      <c r="D1699" s="360"/>
      <c r="E1699" s="360"/>
      <c r="F1699" s="361"/>
      <c r="G1699" s="360"/>
      <c r="H1699" s="360"/>
      <c r="I1699" s="410"/>
      <c r="J1699" s="363"/>
      <c r="K1699" s="363"/>
      <c r="L1699" s="364"/>
      <c r="M1699" s="363"/>
      <c r="N1699" s="390"/>
      <c r="O1699" s="314">
        <f t="shared" si="89"/>
        <v>0</v>
      </c>
      <c r="P1699" s="70">
        <f t="shared" si="90"/>
        <v>0</v>
      </c>
      <c r="Q1699" s="92" t="str">
        <f t="shared" si="88"/>
        <v/>
      </c>
    </row>
    <row r="1700" spans="1:17" x14ac:dyDescent="0.2">
      <c r="A1700" s="520" t="str">
        <f>IF(B1700="","",COUNT('Diário 3º PA'!$A$4:$A$4242)+ROW()-3)</f>
        <v/>
      </c>
      <c r="B1700" s="511"/>
      <c r="C1700" s="413"/>
      <c r="D1700" s="360"/>
      <c r="E1700" s="360"/>
      <c r="F1700" s="361"/>
      <c r="G1700" s="360"/>
      <c r="H1700" s="360"/>
      <c r="I1700" s="410"/>
      <c r="J1700" s="363"/>
      <c r="K1700" s="363"/>
      <c r="L1700" s="364"/>
      <c r="M1700" s="363"/>
      <c r="N1700" s="390"/>
      <c r="O1700" s="315">
        <f t="shared" si="89"/>
        <v>0</v>
      </c>
      <c r="P1700" s="70">
        <f t="shared" si="90"/>
        <v>0</v>
      </c>
      <c r="Q1700" s="135" t="str">
        <f t="shared" ref="Q1700:Q1763" si="91">SUBSTITUTE(D1700," ","_")</f>
        <v/>
      </c>
    </row>
    <row r="1701" spans="1:17" x14ac:dyDescent="0.2">
      <c r="A1701" s="520" t="str">
        <f>IF(B1701="","",COUNT('Diário 3º PA'!$A$4:$A$4242)+ROW()-3)</f>
        <v/>
      </c>
      <c r="B1701" s="511"/>
      <c r="C1701" s="413"/>
      <c r="D1701" s="360"/>
      <c r="E1701" s="360"/>
      <c r="F1701" s="361"/>
      <c r="G1701" s="360"/>
      <c r="H1701" s="360"/>
      <c r="I1701" s="410"/>
      <c r="J1701" s="363"/>
      <c r="K1701" s="363"/>
      <c r="L1701" s="364"/>
      <c r="M1701" s="363"/>
      <c r="N1701" s="390"/>
      <c r="O1701" s="314">
        <f t="shared" ref="O1701:O1764" si="92">IF(B1701=0,0,IF(YEAR(B1701)=$P$1,MONTH(B1701)-$O$1+1,(YEAR(B1701)-$P$1)*12-$O$1+1+MONTH(B1701)))</f>
        <v>0</v>
      </c>
      <c r="P1701" s="70">
        <f t="shared" ref="P1701:P1764" si="93">IF(C1701=0,0,IF(YEAR(C1701)=$P$1,MONTH(C1701)-$O$1+1,(YEAR(C1701)-$P$1)*12-$O$1+1+MONTH(C1701)))</f>
        <v>0</v>
      </c>
      <c r="Q1701" s="92" t="str">
        <f t="shared" si="91"/>
        <v/>
      </c>
    </row>
    <row r="1702" spans="1:17" x14ac:dyDescent="0.2">
      <c r="A1702" s="520" t="str">
        <f>IF(B1702="","",COUNT('Diário 3º PA'!$A$4:$A$4242)+ROW()-3)</f>
        <v/>
      </c>
      <c r="B1702" s="511"/>
      <c r="C1702" s="413"/>
      <c r="D1702" s="360"/>
      <c r="E1702" s="360"/>
      <c r="F1702" s="361"/>
      <c r="G1702" s="360"/>
      <c r="H1702" s="360"/>
      <c r="I1702" s="410"/>
      <c r="J1702" s="363"/>
      <c r="K1702" s="363"/>
      <c r="L1702" s="364"/>
      <c r="M1702" s="363"/>
      <c r="N1702" s="390"/>
      <c r="O1702" s="314">
        <f t="shared" si="92"/>
        <v>0</v>
      </c>
      <c r="P1702" s="70">
        <f t="shared" si="93"/>
        <v>0</v>
      </c>
      <c r="Q1702" s="92" t="str">
        <f t="shared" si="91"/>
        <v/>
      </c>
    </row>
    <row r="1703" spans="1:17" ht="13.5" thickBot="1" x14ac:dyDescent="0.25">
      <c r="A1703" s="520" t="str">
        <f>IF(B1703="","",COUNT('Diário 3º PA'!$A$4:$A$4242)+ROW()-3)</f>
        <v/>
      </c>
      <c r="B1703" s="511"/>
      <c r="C1703" s="413"/>
      <c r="D1703" s="360"/>
      <c r="E1703" s="360"/>
      <c r="F1703" s="361"/>
      <c r="G1703" s="360"/>
      <c r="H1703" s="360"/>
      <c r="I1703" s="410"/>
      <c r="J1703" s="363"/>
      <c r="K1703" s="363"/>
      <c r="L1703" s="364"/>
      <c r="M1703" s="363"/>
      <c r="N1703" s="390"/>
      <c r="O1703" s="314">
        <f t="shared" si="92"/>
        <v>0</v>
      </c>
      <c r="P1703" s="70">
        <f t="shared" si="93"/>
        <v>0</v>
      </c>
      <c r="Q1703" s="92" t="str">
        <f t="shared" si="91"/>
        <v/>
      </c>
    </row>
    <row r="1704" spans="1:17" x14ac:dyDescent="0.2">
      <c r="A1704" s="520" t="str">
        <f>IF(B1704="","",COUNT('Diário 3º PA'!$A$4:$A$4242)+ROW()-3)</f>
        <v/>
      </c>
      <c r="B1704" s="511"/>
      <c r="C1704" s="413"/>
      <c r="D1704" s="360"/>
      <c r="E1704" s="360"/>
      <c r="F1704" s="361"/>
      <c r="G1704" s="360"/>
      <c r="H1704" s="360"/>
      <c r="I1704" s="410"/>
      <c r="J1704" s="363"/>
      <c r="K1704" s="363"/>
      <c r="L1704" s="364"/>
      <c r="M1704" s="363"/>
      <c r="N1704" s="390"/>
      <c r="O1704" s="315">
        <f t="shared" si="92"/>
        <v>0</v>
      </c>
      <c r="P1704" s="70">
        <f t="shared" si="93"/>
        <v>0</v>
      </c>
      <c r="Q1704" s="135" t="str">
        <f t="shared" si="91"/>
        <v/>
      </c>
    </row>
    <row r="1705" spans="1:17" x14ac:dyDescent="0.2">
      <c r="A1705" s="520" t="str">
        <f>IF(B1705="","",COUNT('Diário 3º PA'!$A$4:$A$4242)+ROW()-3)</f>
        <v/>
      </c>
      <c r="B1705" s="511"/>
      <c r="C1705" s="413"/>
      <c r="D1705" s="360"/>
      <c r="E1705" s="360"/>
      <c r="F1705" s="361"/>
      <c r="G1705" s="360"/>
      <c r="H1705" s="360"/>
      <c r="I1705" s="410"/>
      <c r="J1705" s="363"/>
      <c r="K1705" s="363"/>
      <c r="L1705" s="364"/>
      <c r="M1705" s="363"/>
      <c r="N1705" s="390"/>
      <c r="O1705" s="314">
        <f t="shared" si="92"/>
        <v>0</v>
      </c>
      <c r="P1705" s="70">
        <f t="shared" si="93"/>
        <v>0</v>
      </c>
      <c r="Q1705" s="92" t="str">
        <f t="shared" si="91"/>
        <v/>
      </c>
    </row>
    <row r="1706" spans="1:17" x14ac:dyDescent="0.2">
      <c r="A1706" s="520" t="str">
        <f>IF(B1706="","",COUNT('Diário 3º PA'!$A$4:$A$4242)+ROW()-3)</f>
        <v/>
      </c>
      <c r="B1706" s="511"/>
      <c r="C1706" s="413"/>
      <c r="D1706" s="360"/>
      <c r="E1706" s="360"/>
      <c r="F1706" s="361"/>
      <c r="G1706" s="360"/>
      <c r="H1706" s="360"/>
      <c r="I1706" s="410"/>
      <c r="J1706" s="363"/>
      <c r="K1706" s="363"/>
      <c r="L1706" s="364"/>
      <c r="M1706" s="363"/>
      <c r="N1706" s="390"/>
      <c r="O1706" s="314">
        <f t="shared" si="92"/>
        <v>0</v>
      </c>
      <c r="P1706" s="70">
        <f t="shared" si="93"/>
        <v>0</v>
      </c>
      <c r="Q1706" s="92" t="str">
        <f t="shared" si="91"/>
        <v/>
      </c>
    </row>
    <row r="1707" spans="1:17" ht="13.5" thickBot="1" x14ac:dyDescent="0.25">
      <c r="A1707" s="520" t="str">
        <f>IF(B1707="","",COUNT('Diário 3º PA'!$A$4:$A$4242)+ROW()-3)</f>
        <v/>
      </c>
      <c r="B1707" s="511"/>
      <c r="C1707" s="413"/>
      <c r="D1707" s="360"/>
      <c r="E1707" s="360"/>
      <c r="F1707" s="361"/>
      <c r="G1707" s="360"/>
      <c r="H1707" s="360"/>
      <c r="I1707" s="410"/>
      <c r="J1707" s="363"/>
      <c r="K1707" s="363"/>
      <c r="L1707" s="364"/>
      <c r="M1707" s="363"/>
      <c r="N1707" s="390"/>
      <c r="O1707" s="314">
        <f t="shared" si="92"/>
        <v>0</v>
      </c>
      <c r="P1707" s="70">
        <f t="shared" si="93"/>
        <v>0</v>
      </c>
      <c r="Q1707" s="92" t="str">
        <f t="shared" si="91"/>
        <v/>
      </c>
    </row>
    <row r="1708" spans="1:17" x14ac:dyDescent="0.2">
      <c r="A1708" s="520" t="str">
        <f>IF(B1708="","",COUNT('Diário 3º PA'!$A$4:$A$4242)+ROW()-3)</f>
        <v/>
      </c>
      <c r="B1708" s="511"/>
      <c r="C1708" s="413"/>
      <c r="D1708" s="360"/>
      <c r="E1708" s="360"/>
      <c r="F1708" s="361"/>
      <c r="G1708" s="360"/>
      <c r="H1708" s="360"/>
      <c r="I1708" s="410"/>
      <c r="J1708" s="363"/>
      <c r="K1708" s="363"/>
      <c r="L1708" s="364"/>
      <c r="M1708" s="363"/>
      <c r="N1708" s="390"/>
      <c r="O1708" s="315">
        <f t="shared" si="92"/>
        <v>0</v>
      </c>
      <c r="P1708" s="70">
        <f t="shared" si="93"/>
        <v>0</v>
      </c>
      <c r="Q1708" s="135" t="str">
        <f t="shared" si="91"/>
        <v/>
      </c>
    </row>
    <row r="1709" spans="1:17" x14ac:dyDescent="0.2">
      <c r="A1709" s="520" t="str">
        <f>IF(B1709="","",COUNT('Diário 3º PA'!$A$4:$A$4242)+ROW()-3)</f>
        <v/>
      </c>
      <c r="B1709" s="511"/>
      <c r="C1709" s="413"/>
      <c r="D1709" s="360"/>
      <c r="E1709" s="360"/>
      <c r="F1709" s="361"/>
      <c r="G1709" s="360"/>
      <c r="H1709" s="360"/>
      <c r="I1709" s="410"/>
      <c r="J1709" s="363"/>
      <c r="K1709" s="363"/>
      <c r="L1709" s="364"/>
      <c r="M1709" s="363"/>
      <c r="N1709" s="390"/>
      <c r="O1709" s="314">
        <f t="shared" si="92"/>
        <v>0</v>
      </c>
      <c r="P1709" s="70">
        <f t="shared" si="93"/>
        <v>0</v>
      </c>
      <c r="Q1709" s="92" t="str">
        <f t="shared" si="91"/>
        <v/>
      </c>
    </row>
    <row r="1710" spans="1:17" x14ac:dyDescent="0.2">
      <c r="A1710" s="520" t="str">
        <f>IF(B1710="","",COUNT('Diário 3º PA'!$A$4:$A$4242)+ROW()-3)</f>
        <v/>
      </c>
      <c r="B1710" s="511"/>
      <c r="C1710" s="413"/>
      <c r="D1710" s="360"/>
      <c r="E1710" s="360"/>
      <c r="F1710" s="361"/>
      <c r="G1710" s="360"/>
      <c r="H1710" s="360"/>
      <c r="I1710" s="410"/>
      <c r="J1710" s="363"/>
      <c r="K1710" s="363"/>
      <c r="L1710" s="364"/>
      <c r="M1710" s="363"/>
      <c r="N1710" s="390"/>
      <c r="O1710" s="314">
        <f t="shared" si="92"/>
        <v>0</v>
      </c>
      <c r="P1710" s="70">
        <f t="shared" si="93"/>
        <v>0</v>
      </c>
      <c r="Q1710" s="92" t="str">
        <f t="shared" si="91"/>
        <v/>
      </c>
    </row>
    <row r="1711" spans="1:17" ht="13.5" thickBot="1" x14ac:dyDescent="0.25">
      <c r="A1711" s="520" t="str">
        <f>IF(B1711="","",COUNT('Diário 3º PA'!$A$4:$A$4242)+ROW()-3)</f>
        <v/>
      </c>
      <c r="B1711" s="511"/>
      <c r="C1711" s="413"/>
      <c r="D1711" s="360"/>
      <c r="E1711" s="360"/>
      <c r="F1711" s="361"/>
      <c r="G1711" s="360"/>
      <c r="H1711" s="360"/>
      <c r="I1711" s="410"/>
      <c r="J1711" s="363"/>
      <c r="K1711" s="363"/>
      <c r="L1711" s="364"/>
      <c r="M1711" s="363"/>
      <c r="N1711" s="390"/>
      <c r="O1711" s="314">
        <f t="shared" si="92"/>
        <v>0</v>
      </c>
      <c r="P1711" s="70">
        <f t="shared" si="93"/>
        <v>0</v>
      </c>
      <c r="Q1711" s="92" t="str">
        <f t="shared" si="91"/>
        <v/>
      </c>
    </row>
    <row r="1712" spans="1:17" x14ac:dyDescent="0.2">
      <c r="A1712" s="520" t="str">
        <f>IF(B1712="","",COUNT('Diário 3º PA'!$A$4:$A$4242)+ROW()-3)</f>
        <v/>
      </c>
      <c r="B1712" s="511"/>
      <c r="C1712" s="413"/>
      <c r="D1712" s="360"/>
      <c r="E1712" s="360"/>
      <c r="F1712" s="361"/>
      <c r="G1712" s="360"/>
      <c r="H1712" s="360"/>
      <c r="I1712" s="410"/>
      <c r="J1712" s="363"/>
      <c r="K1712" s="363"/>
      <c r="L1712" s="364"/>
      <c r="M1712" s="363"/>
      <c r="N1712" s="390"/>
      <c r="O1712" s="315">
        <f t="shared" si="92"/>
        <v>0</v>
      </c>
      <c r="P1712" s="70">
        <f t="shared" si="93"/>
        <v>0</v>
      </c>
      <c r="Q1712" s="135" t="str">
        <f t="shared" si="91"/>
        <v/>
      </c>
    </row>
    <row r="1713" spans="1:17" x14ac:dyDescent="0.2">
      <c r="A1713" s="520" t="str">
        <f>IF(B1713="","",COUNT('Diário 3º PA'!$A$4:$A$4242)+ROW()-3)</f>
        <v/>
      </c>
      <c r="B1713" s="511"/>
      <c r="C1713" s="413"/>
      <c r="D1713" s="360"/>
      <c r="E1713" s="360"/>
      <c r="F1713" s="361"/>
      <c r="G1713" s="360"/>
      <c r="H1713" s="360"/>
      <c r="I1713" s="410"/>
      <c r="J1713" s="363"/>
      <c r="K1713" s="363"/>
      <c r="L1713" s="364"/>
      <c r="M1713" s="363"/>
      <c r="N1713" s="390"/>
      <c r="O1713" s="314">
        <f t="shared" si="92"/>
        <v>0</v>
      </c>
      <c r="P1713" s="70">
        <f t="shared" si="93"/>
        <v>0</v>
      </c>
      <c r="Q1713" s="92" t="str">
        <f t="shared" si="91"/>
        <v/>
      </c>
    </row>
    <row r="1714" spans="1:17" x14ac:dyDescent="0.2">
      <c r="A1714" s="520" t="str">
        <f>IF(B1714="","",COUNT('Diário 3º PA'!$A$4:$A$4242)+ROW()-3)</f>
        <v/>
      </c>
      <c r="B1714" s="511"/>
      <c r="C1714" s="413"/>
      <c r="D1714" s="360"/>
      <c r="E1714" s="360"/>
      <c r="F1714" s="361"/>
      <c r="G1714" s="360"/>
      <c r="H1714" s="360"/>
      <c r="I1714" s="410"/>
      <c r="J1714" s="363"/>
      <c r="K1714" s="363"/>
      <c r="L1714" s="364"/>
      <c r="M1714" s="363"/>
      <c r="N1714" s="390"/>
      <c r="O1714" s="314">
        <f t="shared" si="92"/>
        <v>0</v>
      </c>
      <c r="P1714" s="70">
        <f t="shared" si="93"/>
        <v>0</v>
      </c>
      <c r="Q1714" s="92" t="str">
        <f t="shared" si="91"/>
        <v/>
      </c>
    </row>
    <row r="1715" spans="1:17" ht="13.5" thickBot="1" x14ac:dyDescent="0.25">
      <c r="A1715" s="520" t="str">
        <f>IF(B1715="","",COUNT('Diário 3º PA'!$A$4:$A$4242)+ROW()-3)</f>
        <v/>
      </c>
      <c r="B1715" s="511"/>
      <c r="C1715" s="413"/>
      <c r="D1715" s="360"/>
      <c r="E1715" s="360"/>
      <c r="F1715" s="361"/>
      <c r="G1715" s="360"/>
      <c r="H1715" s="360"/>
      <c r="I1715" s="410"/>
      <c r="J1715" s="363"/>
      <c r="K1715" s="363"/>
      <c r="L1715" s="364"/>
      <c r="M1715" s="363"/>
      <c r="N1715" s="390"/>
      <c r="O1715" s="314">
        <f t="shared" si="92"/>
        <v>0</v>
      </c>
      <c r="P1715" s="70">
        <f t="shared" si="93"/>
        <v>0</v>
      </c>
      <c r="Q1715" s="92" t="str">
        <f t="shared" si="91"/>
        <v/>
      </c>
    </row>
    <row r="1716" spans="1:17" x14ac:dyDescent="0.2">
      <c r="A1716" s="520" t="str">
        <f>IF(B1716="","",COUNT('Diário 3º PA'!$A$4:$A$4242)+ROW()-3)</f>
        <v/>
      </c>
      <c r="B1716" s="511"/>
      <c r="C1716" s="413"/>
      <c r="D1716" s="360"/>
      <c r="E1716" s="360"/>
      <c r="F1716" s="361"/>
      <c r="G1716" s="360"/>
      <c r="H1716" s="360"/>
      <c r="I1716" s="410"/>
      <c r="J1716" s="363"/>
      <c r="K1716" s="363"/>
      <c r="L1716" s="364"/>
      <c r="M1716" s="363"/>
      <c r="N1716" s="390"/>
      <c r="O1716" s="315">
        <f t="shared" si="92"/>
        <v>0</v>
      </c>
      <c r="P1716" s="70">
        <f t="shared" si="93"/>
        <v>0</v>
      </c>
      <c r="Q1716" s="135" t="str">
        <f t="shared" si="91"/>
        <v/>
      </c>
    </row>
    <row r="1717" spans="1:17" x14ac:dyDescent="0.2">
      <c r="A1717" s="520" t="str">
        <f>IF(B1717="","",COUNT('Diário 3º PA'!$A$4:$A$4242)+ROW()-3)</f>
        <v/>
      </c>
      <c r="B1717" s="511"/>
      <c r="C1717" s="413"/>
      <c r="D1717" s="360"/>
      <c r="E1717" s="360"/>
      <c r="F1717" s="361"/>
      <c r="G1717" s="360"/>
      <c r="H1717" s="360"/>
      <c r="I1717" s="410"/>
      <c r="J1717" s="363"/>
      <c r="K1717" s="363"/>
      <c r="L1717" s="364"/>
      <c r="M1717" s="363"/>
      <c r="N1717" s="390"/>
      <c r="O1717" s="314">
        <f t="shared" si="92"/>
        <v>0</v>
      </c>
      <c r="P1717" s="70">
        <f t="shared" si="93"/>
        <v>0</v>
      </c>
      <c r="Q1717" s="92" t="str">
        <f t="shared" si="91"/>
        <v/>
      </c>
    </row>
    <row r="1718" spans="1:17" x14ac:dyDescent="0.2">
      <c r="A1718" s="520" t="str">
        <f>IF(B1718="","",COUNT('Diário 3º PA'!$A$4:$A$4242)+ROW()-3)</f>
        <v/>
      </c>
      <c r="B1718" s="511"/>
      <c r="C1718" s="413"/>
      <c r="D1718" s="360"/>
      <c r="E1718" s="360"/>
      <c r="F1718" s="361"/>
      <c r="G1718" s="360"/>
      <c r="H1718" s="360"/>
      <c r="I1718" s="410"/>
      <c r="J1718" s="363"/>
      <c r="K1718" s="363"/>
      <c r="L1718" s="364"/>
      <c r="M1718" s="363"/>
      <c r="N1718" s="390"/>
      <c r="O1718" s="314">
        <f t="shared" si="92"/>
        <v>0</v>
      </c>
      <c r="P1718" s="70">
        <f t="shared" si="93"/>
        <v>0</v>
      </c>
      <c r="Q1718" s="92" t="str">
        <f t="shared" si="91"/>
        <v/>
      </c>
    </row>
    <row r="1719" spans="1:17" ht="13.5" thickBot="1" x14ac:dyDescent="0.25">
      <c r="A1719" s="520" t="str">
        <f>IF(B1719="","",COUNT('Diário 3º PA'!$A$4:$A$4242)+ROW()-3)</f>
        <v/>
      </c>
      <c r="B1719" s="511"/>
      <c r="C1719" s="413"/>
      <c r="D1719" s="360"/>
      <c r="E1719" s="360"/>
      <c r="F1719" s="361"/>
      <c r="G1719" s="360"/>
      <c r="H1719" s="360"/>
      <c r="I1719" s="410"/>
      <c r="J1719" s="363"/>
      <c r="K1719" s="363"/>
      <c r="L1719" s="364"/>
      <c r="M1719" s="363"/>
      <c r="N1719" s="390"/>
      <c r="O1719" s="314">
        <f t="shared" si="92"/>
        <v>0</v>
      </c>
      <c r="P1719" s="70">
        <f t="shared" si="93"/>
        <v>0</v>
      </c>
      <c r="Q1719" s="92" t="str">
        <f t="shared" si="91"/>
        <v/>
      </c>
    </row>
    <row r="1720" spans="1:17" x14ac:dyDescent="0.2">
      <c r="A1720" s="520" t="str">
        <f>IF(B1720="","",COUNT('Diário 3º PA'!$A$4:$A$4242)+ROW()-3)</f>
        <v/>
      </c>
      <c r="B1720" s="511"/>
      <c r="C1720" s="413"/>
      <c r="D1720" s="360"/>
      <c r="E1720" s="360"/>
      <c r="F1720" s="361"/>
      <c r="G1720" s="360"/>
      <c r="H1720" s="360"/>
      <c r="I1720" s="410"/>
      <c r="J1720" s="363"/>
      <c r="K1720" s="363"/>
      <c r="L1720" s="364"/>
      <c r="M1720" s="363"/>
      <c r="N1720" s="414"/>
      <c r="O1720" s="315">
        <f t="shared" si="92"/>
        <v>0</v>
      </c>
      <c r="P1720" s="70">
        <f t="shared" si="93"/>
        <v>0</v>
      </c>
      <c r="Q1720" s="135" t="str">
        <f t="shared" si="91"/>
        <v/>
      </c>
    </row>
    <row r="1721" spans="1:17" x14ac:dyDescent="0.2">
      <c r="A1721" s="520" t="str">
        <f>IF(B1721="","",COUNT('Diário 3º PA'!$A$4:$A$4242)+ROW()-3)</f>
        <v/>
      </c>
      <c r="B1721" s="511"/>
      <c r="C1721" s="413"/>
      <c r="D1721" s="360"/>
      <c r="E1721" s="360"/>
      <c r="F1721" s="361"/>
      <c r="G1721" s="360"/>
      <c r="H1721" s="360"/>
      <c r="I1721" s="410"/>
      <c r="J1721" s="363"/>
      <c r="K1721" s="363"/>
      <c r="L1721" s="364"/>
      <c r="M1721" s="363"/>
      <c r="N1721" s="414"/>
      <c r="O1721" s="314">
        <f t="shared" si="92"/>
        <v>0</v>
      </c>
      <c r="P1721" s="70">
        <f t="shared" si="93"/>
        <v>0</v>
      </c>
      <c r="Q1721" s="92" t="str">
        <f t="shared" si="91"/>
        <v/>
      </c>
    </row>
    <row r="1722" spans="1:17" x14ac:dyDescent="0.2">
      <c r="A1722" s="520" t="str">
        <f>IF(B1722="","",COUNT('Diário 3º PA'!$A$4:$A$4242)+ROW()-3)</f>
        <v/>
      </c>
      <c r="B1722" s="511"/>
      <c r="C1722" s="413"/>
      <c r="D1722" s="360"/>
      <c r="E1722" s="360"/>
      <c r="F1722" s="361"/>
      <c r="G1722" s="360"/>
      <c r="H1722" s="360"/>
      <c r="I1722" s="410"/>
      <c r="J1722" s="363"/>
      <c r="K1722" s="363"/>
      <c r="L1722" s="364"/>
      <c r="M1722" s="363"/>
      <c r="N1722" s="414"/>
      <c r="O1722" s="314">
        <f t="shared" si="92"/>
        <v>0</v>
      </c>
      <c r="P1722" s="70">
        <f t="shared" si="93"/>
        <v>0</v>
      </c>
      <c r="Q1722" s="92" t="str">
        <f t="shared" si="91"/>
        <v/>
      </c>
    </row>
    <row r="1723" spans="1:17" ht="13.5" thickBot="1" x14ac:dyDescent="0.25">
      <c r="A1723" s="520" t="str">
        <f>IF(B1723="","",COUNT('Diário 3º PA'!$A$4:$A$4242)+ROW()-3)</f>
        <v/>
      </c>
      <c r="B1723" s="511"/>
      <c r="C1723" s="413"/>
      <c r="D1723" s="360"/>
      <c r="E1723" s="360"/>
      <c r="F1723" s="361"/>
      <c r="G1723" s="360"/>
      <c r="H1723" s="360"/>
      <c r="I1723" s="410"/>
      <c r="J1723" s="363"/>
      <c r="K1723" s="363"/>
      <c r="L1723" s="364"/>
      <c r="M1723" s="363"/>
      <c r="N1723" s="414"/>
      <c r="O1723" s="314">
        <f t="shared" si="92"/>
        <v>0</v>
      </c>
      <c r="P1723" s="70">
        <f t="shared" si="93"/>
        <v>0</v>
      </c>
      <c r="Q1723" s="92" t="str">
        <f t="shared" si="91"/>
        <v/>
      </c>
    </row>
    <row r="1724" spans="1:17" x14ac:dyDescent="0.2">
      <c r="A1724" s="520" t="str">
        <f>IF(B1724="","",COUNT('Diário 3º PA'!$A$4:$A$4242)+ROW()-3)</f>
        <v/>
      </c>
      <c r="B1724" s="511"/>
      <c r="C1724" s="413"/>
      <c r="D1724" s="360"/>
      <c r="E1724" s="360"/>
      <c r="F1724" s="361"/>
      <c r="G1724" s="360"/>
      <c r="H1724" s="360"/>
      <c r="I1724" s="410"/>
      <c r="J1724" s="363"/>
      <c r="K1724" s="363"/>
      <c r="L1724" s="364"/>
      <c r="M1724" s="363"/>
      <c r="N1724" s="414"/>
      <c r="O1724" s="315">
        <f t="shared" si="92"/>
        <v>0</v>
      </c>
      <c r="P1724" s="70">
        <f t="shared" si="93"/>
        <v>0</v>
      </c>
      <c r="Q1724" s="135" t="str">
        <f t="shared" si="91"/>
        <v/>
      </c>
    </row>
    <row r="1725" spans="1:17" x14ac:dyDescent="0.2">
      <c r="A1725" s="520" t="str">
        <f>IF(B1725="","",COUNT('Diário 3º PA'!$A$4:$A$4242)+ROW()-3)</f>
        <v/>
      </c>
      <c r="B1725" s="511"/>
      <c r="C1725" s="413"/>
      <c r="D1725" s="360"/>
      <c r="E1725" s="360"/>
      <c r="F1725" s="361"/>
      <c r="G1725" s="360"/>
      <c r="H1725" s="360"/>
      <c r="I1725" s="410"/>
      <c r="J1725" s="363"/>
      <c r="K1725" s="363"/>
      <c r="L1725" s="364"/>
      <c r="M1725" s="363"/>
      <c r="N1725" s="414"/>
      <c r="O1725" s="314">
        <f t="shared" si="92"/>
        <v>0</v>
      </c>
      <c r="P1725" s="70">
        <f t="shared" si="93"/>
        <v>0</v>
      </c>
      <c r="Q1725" s="92" t="str">
        <f t="shared" si="91"/>
        <v/>
      </c>
    </row>
    <row r="1726" spans="1:17" x14ac:dyDescent="0.2">
      <c r="A1726" s="520" t="str">
        <f>IF(B1726="","",COUNT('Diário 3º PA'!$A$4:$A$4242)+ROW()-3)</f>
        <v/>
      </c>
      <c r="B1726" s="511"/>
      <c r="C1726" s="413"/>
      <c r="D1726" s="360"/>
      <c r="E1726" s="360"/>
      <c r="F1726" s="361"/>
      <c r="G1726" s="360"/>
      <c r="H1726" s="360"/>
      <c r="I1726" s="410"/>
      <c r="J1726" s="363"/>
      <c r="K1726" s="363"/>
      <c r="L1726" s="364"/>
      <c r="M1726" s="363"/>
      <c r="N1726" s="414"/>
      <c r="O1726" s="314">
        <f t="shared" si="92"/>
        <v>0</v>
      </c>
      <c r="P1726" s="70">
        <f t="shared" si="93"/>
        <v>0</v>
      </c>
      <c r="Q1726" s="92" t="str">
        <f t="shared" si="91"/>
        <v/>
      </c>
    </row>
    <row r="1727" spans="1:17" ht="13.5" thickBot="1" x14ac:dyDescent="0.25">
      <c r="A1727" s="520" t="str">
        <f>IF(B1727="","",COUNT('Diário 3º PA'!$A$4:$A$4242)+ROW()-3)</f>
        <v/>
      </c>
      <c r="B1727" s="511"/>
      <c r="C1727" s="413"/>
      <c r="D1727" s="360"/>
      <c r="E1727" s="360"/>
      <c r="F1727" s="361"/>
      <c r="G1727" s="360"/>
      <c r="H1727" s="360"/>
      <c r="I1727" s="410"/>
      <c r="J1727" s="363"/>
      <c r="K1727" s="363"/>
      <c r="L1727" s="364"/>
      <c r="M1727" s="363"/>
      <c r="N1727" s="414"/>
      <c r="O1727" s="314">
        <f t="shared" si="92"/>
        <v>0</v>
      </c>
      <c r="P1727" s="70">
        <f t="shared" si="93"/>
        <v>0</v>
      </c>
      <c r="Q1727" s="92" t="str">
        <f t="shared" si="91"/>
        <v/>
      </c>
    </row>
    <row r="1728" spans="1:17" x14ac:dyDescent="0.2">
      <c r="A1728" s="520" t="str">
        <f>IF(B1728="","",COUNT('Diário 3º PA'!$A$4:$A$4242)+ROW()-3)</f>
        <v/>
      </c>
      <c r="B1728" s="511"/>
      <c r="C1728" s="413"/>
      <c r="D1728" s="360"/>
      <c r="E1728" s="360"/>
      <c r="F1728" s="361"/>
      <c r="G1728" s="360"/>
      <c r="H1728" s="360"/>
      <c r="I1728" s="410"/>
      <c r="J1728" s="363"/>
      <c r="K1728" s="363"/>
      <c r="L1728" s="364"/>
      <c r="M1728" s="363"/>
      <c r="N1728" s="414"/>
      <c r="O1728" s="315">
        <f t="shared" si="92"/>
        <v>0</v>
      </c>
      <c r="P1728" s="70">
        <f t="shared" si="93"/>
        <v>0</v>
      </c>
      <c r="Q1728" s="135" t="str">
        <f t="shared" si="91"/>
        <v/>
      </c>
    </row>
    <row r="1729" spans="1:17" x14ac:dyDescent="0.2">
      <c r="A1729" s="520" t="str">
        <f>IF(B1729="","",COUNT('Diário 3º PA'!$A$4:$A$4242)+ROW()-3)</f>
        <v/>
      </c>
      <c r="B1729" s="511"/>
      <c r="C1729" s="413"/>
      <c r="D1729" s="360"/>
      <c r="E1729" s="360"/>
      <c r="F1729" s="361"/>
      <c r="G1729" s="360"/>
      <c r="H1729" s="360"/>
      <c r="I1729" s="410"/>
      <c r="J1729" s="363"/>
      <c r="K1729" s="363"/>
      <c r="L1729" s="364"/>
      <c r="M1729" s="363"/>
      <c r="N1729" s="414"/>
      <c r="O1729" s="314">
        <f t="shared" si="92"/>
        <v>0</v>
      </c>
      <c r="P1729" s="70">
        <f t="shared" si="93"/>
        <v>0</v>
      </c>
      <c r="Q1729" s="92" t="str">
        <f t="shared" si="91"/>
        <v/>
      </c>
    </row>
    <row r="1730" spans="1:17" x14ac:dyDescent="0.2">
      <c r="A1730" s="520" t="str">
        <f>IF(B1730="","",COUNT('Diário 3º PA'!$A$4:$A$4242)+ROW()-3)</f>
        <v/>
      </c>
      <c r="B1730" s="511"/>
      <c r="C1730" s="413"/>
      <c r="D1730" s="360"/>
      <c r="E1730" s="360"/>
      <c r="F1730" s="361"/>
      <c r="G1730" s="360"/>
      <c r="H1730" s="360"/>
      <c r="I1730" s="410"/>
      <c r="J1730" s="363"/>
      <c r="K1730" s="363"/>
      <c r="L1730" s="364"/>
      <c r="M1730" s="363"/>
      <c r="N1730" s="414"/>
      <c r="O1730" s="314">
        <f t="shared" si="92"/>
        <v>0</v>
      </c>
      <c r="P1730" s="70">
        <f t="shared" si="93"/>
        <v>0</v>
      </c>
      <c r="Q1730" s="92" t="str">
        <f t="shared" si="91"/>
        <v/>
      </c>
    </row>
    <row r="1731" spans="1:17" ht="13.5" thickBot="1" x14ac:dyDescent="0.25">
      <c r="A1731" s="520" t="str">
        <f>IF(B1731="","",COUNT('Diário 3º PA'!$A$4:$A$4242)+ROW()-3)</f>
        <v/>
      </c>
      <c r="B1731" s="511"/>
      <c r="C1731" s="413"/>
      <c r="D1731" s="360"/>
      <c r="E1731" s="360"/>
      <c r="F1731" s="361"/>
      <c r="G1731" s="360"/>
      <c r="H1731" s="360"/>
      <c r="I1731" s="410"/>
      <c r="J1731" s="363"/>
      <c r="K1731" s="363"/>
      <c r="L1731" s="364"/>
      <c r="M1731" s="363"/>
      <c r="N1731" s="414"/>
      <c r="O1731" s="314">
        <f t="shared" si="92"/>
        <v>0</v>
      </c>
      <c r="P1731" s="70">
        <f t="shared" si="93"/>
        <v>0</v>
      </c>
      <c r="Q1731" s="92" t="str">
        <f t="shared" si="91"/>
        <v/>
      </c>
    </row>
    <row r="1732" spans="1:17" x14ac:dyDescent="0.2">
      <c r="A1732" s="520" t="str">
        <f>IF(B1732="","",COUNT('Diário 3º PA'!$A$4:$A$4242)+ROW()-3)</f>
        <v/>
      </c>
      <c r="B1732" s="511"/>
      <c r="C1732" s="413"/>
      <c r="D1732" s="360"/>
      <c r="E1732" s="360"/>
      <c r="F1732" s="361"/>
      <c r="G1732" s="360"/>
      <c r="H1732" s="360"/>
      <c r="I1732" s="410"/>
      <c r="J1732" s="363"/>
      <c r="K1732" s="363"/>
      <c r="L1732" s="364"/>
      <c r="M1732" s="363"/>
      <c r="N1732" s="414"/>
      <c r="O1732" s="315">
        <f t="shared" si="92"/>
        <v>0</v>
      </c>
      <c r="P1732" s="70">
        <f t="shared" si="93"/>
        <v>0</v>
      </c>
      <c r="Q1732" s="135" t="str">
        <f t="shared" si="91"/>
        <v/>
      </c>
    </row>
    <row r="1733" spans="1:17" x14ac:dyDescent="0.2">
      <c r="A1733" s="520" t="str">
        <f>IF(B1733="","",COUNT('Diário 3º PA'!$A$4:$A$4242)+ROW()-3)</f>
        <v/>
      </c>
      <c r="B1733" s="511"/>
      <c r="C1733" s="413"/>
      <c r="D1733" s="360"/>
      <c r="E1733" s="360"/>
      <c r="F1733" s="361"/>
      <c r="G1733" s="360"/>
      <c r="H1733" s="360"/>
      <c r="I1733" s="410"/>
      <c r="J1733" s="363"/>
      <c r="K1733" s="363"/>
      <c r="L1733" s="364"/>
      <c r="M1733" s="363"/>
      <c r="N1733" s="414"/>
      <c r="O1733" s="314">
        <f t="shared" si="92"/>
        <v>0</v>
      </c>
      <c r="P1733" s="70">
        <f t="shared" si="93"/>
        <v>0</v>
      </c>
      <c r="Q1733" s="92" t="str">
        <f t="shared" si="91"/>
        <v/>
      </c>
    </row>
    <row r="1734" spans="1:17" x14ac:dyDescent="0.2">
      <c r="A1734" s="520" t="str">
        <f>IF(B1734="","",COUNT('Diário 3º PA'!$A$4:$A$4242)+ROW()-3)</f>
        <v/>
      </c>
      <c r="B1734" s="511"/>
      <c r="C1734" s="413"/>
      <c r="D1734" s="360"/>
      <c r="E1734" s="360"/>
      <c r="F1734" s="361"/>
      <c r="G1734" s="360"/>
      <c r="H1734" s="360"/>
      <c r="I1734" s="410"/>
      <c r="J1734" s="363"/>
      <c r="K1734" s="363"/>
      <c r="L1734" s="364"/>
      <c r="M1734" s="363"/>
      <c r="N1734" s="414"/>
      <c r="O1734" s="314">
        <f t="shared" si="92"/>
        <v>0</v>
      </c>
      <c r="P1734" s="70">
        <f t="shared" si="93"/>
        <v>0</v>
      </c>
      <c r="Q1734" s="92" t="str">
        <f t="shared" si="91"/>
        <v/>
      </c>
    </row>
    <row r="1735" spans="1:17" ht="13.5" thickBot="1" x14ac:dyDescent="0.25">
      <c r="A1735" s="520" t="str">
        <f>IF(B1735="","",COUNT('Diário 3º PA'!$A$4:$A$4242)+ROW()-3)</f>
        <v/>
      </c>
      <c r="B1735" s="511"/>
      <c r="C1735" s="413"/>
      <c r="D1735" s="360"/>
      <c r="E1735" s="360"/>
      <c r="F1735" s="361"/>
      <c r="G1735" s="360"/>
      <c r="H1735" s="360"/>
      <c r="I1735" s="410"/>
      <c r="J1735" s="363"/>
      <c r="K1735" s="363"/>
      <c r="L1735" s="364"/>
      <c r="M1735" s="363"/>
      <c r="N1735" s="414"/>
      <c r="O1735" s="314">
        <f t="shared" si="92"/>
        <v>0</v>
      </c>
      <c r="P1735" s="70">
        <f t="shared" si="93"/>
        <v>0</v>
      </c>
      <c r="Q1735" s="92" t="str">
        <f t="shared" si="91"/>
        <v/>
      </c>
    </row>
    <row r="1736" spans="1:17" x14ac:dyDescent="0.2">
      <c r="A1736" s="520" t="str">
        <f>IF(B1736="","",COUNT('Diário 3º PA'!$A$4:$A$4242)+ROW()-3)</f>
        <v/>
      </c>
      <c r="B1736" s="511"/>
      <c r="C1736" s="413"/>
      <c r="D1736" s="360"/>
      <c r="E1736" s="360"/>
      <c r="F1736" s="361"/>
      <c r="G1736" s="360"/>
      <c r="H1736" s="360"/>
      <c r="I1736" s="410"/>
      <c r="J1736" s="363"/>
      <c r="K1736" s="363"/>
      <c r="L1736" s="364"/>
      <c r="M1736" s="363"/>
      <c r="N1736" s="414"/>
      <c r="O1736" s="315">
        <f t="shared" si="92"/>
        <v>0</v>
      </c>
      <c r="P1736" s="70">
        <f t="shared" si="93"/>
        <v>0</v>
      </c>
      <c r="Q1736" s="135" t="str">
        <f t="shared" si="91"/>
        <v/>
      </c>
    </row>
    <row r="1737" spans="1:17" x14ac:dyDescent="0.2">
      <c r="A1737" s="520" t="str">
        <f>IF(B1737="","",COUNT('Diário 3º PA'!$A$4:$A$4242)+ROW()-3)</f>
        <v/>
      </c>
      <c r="B1737" s="511"/>
      <c r="C1737" s="413"/>
      <c r="D1737" s="360"/>
      <c r="E1737" s="360"/>
      <c r="F1737" s="361"/>
      <c r="G1737" s="360"/>
      <c r="H1737" s="360"/>
      <c r="I1737" s="410"/>
      <c r="J1737" s="363"/>
      <c r="K1737" s="363"/>
      <c r="L1737" s="364"/>
      <c r="M1737" s="363"/>
      <c r="N1737" s="414"/>
      <c r="O1737" s="314">
        <f t="shared" si="92"/>
        <v>0</v>
      </c>
      <c r="P1737" s="70">
        <f t="shared" si="93"/>
        <v>0</v>
      </c>
      <c r="Q1737" s="92" t="str">
        <f t="shared" si="91"/>
        <v/>
      </c>
    </row>
    <row r="1738" spans="1:17" x14ac:dyDescent="0.2">
      <c r="A1738" s="520" t="str">
        <f>IF(B1738="","",COUNT('Diário 3º PA'!$A$4:$A$4242)+ROW()-3)</f>
        <v/>
      </c>
      <c r="B1738" s="511"/>
      <c r="C1738" s="413"/>
      <c r="D1738" s="360"/>
      <c r="E1738" s="360"/>
      <c r="F1738" s="361"/>
      <c r="G1738" s="360"/>
      <c r="H1738" s="360"/>
      <c r="I1738" s="410"/>
      <c r="J1738" s="363"/>
      <c r="K1738" s="363"/>
      <c r="L1738" s="364"/>
      <c r="M1738" s="363"/>
      <c r="N1738" s="414"/>
      <c r="O1738" s="314">
        <f t="shared" si="92"/>
        <v>0</v>
      </c>
      <c r="P1738" s="70">
        <f t="shared" si="93"/>
        <v>0</v>
      </c>
      <c r="Q1738" s="92" t="str">
        <f t="shared" si="91"/>
        <v/>
      </c>
    </row>
    <row r="1739" spans="1:17" ht="13.5" thickBot="1" x14ac:dyDescent="0.25">
      <c r="A1739" s="520" t="str">
        <f>IF(B1739="","",COUNT('Diário 3º PA'!$A$4:$A$4242)+ROW()-3)</f>
        <v/>
      </c>
      <c r="B1739" s="511"/>
      <c r="C1739" s="413"/>
      <c r="D1739" s="360"/>
      <c r="E1739" s="360"/>
      <c r="F1739" s="361"/>
      <c r="G1739" s="360"/>
      <c r="H1739" s="360"/>
      <c r="I1739" s="410"/>
      <c r="J1739" s="363"/>
      <c r="K1739" s="363"/>
      <c r="L1739" s="364"/>
      <c r="M1739" s="363"/>
      <c r="N1739" s="414"/>
      <c r="O1739" s="314">
        <f t="shared" si="92"/>
        <v>0</v>
      </c>
      <c r="P1739" s="70">
        <f t="shared" si="93"/>
        <v>0</v>
      </c>
      <c r="Q1739" s="92" t="str">
        <f t="shared" si="91"/>
        <v/>
      </c>
    </row>
    <row r="1740" spans="1:17" x14ac:dyDescent="0.2">
      <c r="A1740" s="520" t="str">
        <f>IF(B1740="","",COUNT('Diário 3º PA'!$A$4:$A$4242)+ROW()-3)</f>
        <v/>
      </c>
      <c r="B1740" s="511"/>
      <c r="C1740" s="413"/>
      <c r="D1740" s="360"/>
      <c r="E1740" s="360"/>
      <c r="F1740" s="361"/>
      <c r="G1740" s="360"/>
      <c r="H1740" s="360"/>
      <c r="I1740" s="410"/>
      <c r="J1740" s="363"/>
      <c r="K1740" s="363"/>
      <c r="L1740" s="364"/>
      <c r="M1740" s="363"/>
      <c r="N1740" s="414"/>
      <c r="O1740" s="315">
        <f t="shared" si="92"/>
        <v>0</v>
      </c>
      <c r="P1740" s="70">
        <f t="shared" si="93"/>
        <v>0</v>
      </c>
      <c r="Q1740" s="135" t="str">
        <f t="shared" si="91"/>
        <v/>
      </c>
    </row>
    <row r="1741" spans="1:17" x14ac:dyDescent="0.2">
      <c r="A1741" s="520" t="str">
        <f>IF(B1741="","",COUNT('Diário 3º PA'!$A$4:$A$4242)+ROW()-3)</f>
        <v/>
      </c>
      <c r="B1741" s="511"/>
      <c r="C1741" s="413"/>
      <c r="D1741" s="360"/>
      <c r="E1741" s="360"/>
      <c r="F1741" s="361"/>
      <c r="G1741" s="360"/>
      <c r="H1741" s="360"/>
      <c r="I1741" s="410"/>
      <c r="J1741" s="363"/>
      <c r="K1741" s="363"/>
      <c r="L1741" s="364"/>
      <c r="M1741" s="363"/>
      <c r="N1741" s="414"/>
      <c r="O1741" s="314">
        <f t="shared" si="92"/>
        <v>0</v>
      </c>
      <c r="P1741" s="70">
        <f t="shared" si="93"/>
        <v>0</v>
      </c>
      <c r="Q1741" s="92" t="str">
        <f t="shared" si="91"/>
        <v/>
      </c>
    </row>
    <row r="1742" spans="1:17" x14ac:dyDescent="0.2">
      <c r="A1742" s="520" t="str">
        <f>IF(B1742="","",COUNT('Diário 3º PA'!$A$4:$A$4242)+ROW()-3)</f>
        <v/>
      </c>
      <c r="B1742" s="511"/>
      <c r="C1742" s="413"/>
      <c r="D1742" s="360"/>
      <c r="E1742" s="360"/>
      <c r="F1742" s="361"/>
      <c r="G1742" s="360"/>
      <c r="H1742" s="360"/>
      <c r="I1742" s="410"/>
      <c r="J1742" s="363"/>
      <c r="K1742" s="363"/>
      <c r="L1742" s="364"/>
      <c r="M1742" s="363"/>
      <c r="N1742" s="414"/>
      <c r="O1742" s="314">
        <f t="shared" si="92"/>
        <v>0</v>
      </c>
      <c r="P1742" s="70">
        <f t="shared" si="93"/>
        <v>0</v>
      </c>
      <c r="Q1742" s="92" t="str">
        <f t="shared" si="91"/>
        <v/>
      </c>
    </row>
    <row r="1743" spans="1:17" ht="13.5" thickBot="1" x14ac:dyDescent="0.25">
      <c r="A1743" s="520" t="str">
        <f>IF(B1743="","",COUNT('Diário 3º PA'!$A$4:$A$4242)+ROW()-3)</f>
        <v/>
      </c>
      <c r="B1743" s="511"/>
      <c r="C1743" s="413"/>
      <c r="D1743" s="360"/>
      <c r="E1743" s="360"/>
      <c r="F1743" s="361"/>
      <c r="G1743" s="360"/>
      <c r="H1743" s="360"/>
      <c r="I1743" s="410"/>
      <c r="J1743" s="363"/>
      <c r="K1743" s="363"/>
      <c r="L1743" s="364"/>
      <c r="M1743" s="363"/>
      <c r="N1743" s="414"/>
      <c r="O1743" s="314">
        <f t="shared" si="92"/>
        <v>0</v>
      </c>
      <c r="P1743" s="70">
        <f t="shared" si="93"/>
        <v>0</v>
      </c>
      <c r="Q1743" s="92" t="str">
        <f t="shared" si="91"/>
        <v/>
      </c>
    </row>
    <row r="1744" spans="1:17" x14ac:dyDescent="0.2">
      <c r="A1744" s="520" t="str">
        <f>IF(B1744="","",COUNT('Diário 3º PA'!$A$4:$A$4242)+ROW()-3)</f>
        <v/>
      </c>
      <c r="B1744" s="511"/>
      <c r="C1744" s="413"/>
      <c r="D1744" s="360"/>
      <c r="E1744" s="360"/>
      <c r="F1744" s="361"/>
      <c r="G1744" s="360"/>
      <c r="H1744" s="360"/>
      <c r="I1744" s="410"/>
      <c r="J1744" s="363"/>
      <c r="K1744" s="363"/>
      <c r="L1744" s="364"/>
      <c r="M1744" s="363"/>
      <c r="N1744" s="414"/>
      <c r="O1744" s="315">
        <f t="shared" si="92"/>
        <v>0</v>
      </c>
      <c r="P1744" s="70">
        <f t="shared" si="93"/>
        <v>0</v>
      </c>
      <c r="Q1744" s="135" t="str">
        <f t="shared" si="91"/>
        <v/>
      </c>
    </row>
    <row r="1745" spans="1:17" x14ac:dyDescent="0.2">
      <c r="A1745" s="520" t="str">
        <f>IF(B1745="","",COUNT('Diário 3º PA'!$A$4:$A$4242)+ROW()-3)</f>
        <v/>
      </c>
      <c r="B1745" s="511"/>
      <c r="C1745" s="413"/>
      <c r="D1745" s="360"/>
      <c r="E1745" s="360"/>
      <c r="F1745" s="361"/>
      <c r="G1745" s="360"/>
      <c r="H1745" s="360"/>
      <c r="I1745" s="410"/>
      <c r="J1745" s="363"/>
      <c r="K1745" s="363"/>
      <c r="L1745" s="364"/>
      <c r="M1745" s="363"/>
      <c r="N1745" s="414"/>
      <c r="O1745" s="314">
        <f t="shared" si="92"/>
        <v>0</v>
      </c>
      <c r="P1745" s="70">
        <f t="shared" si="93"/>
        <v>0</v>
      </c>
      <c r="Q1745" s="92" t="str">
        <f t="shared" si="91"/>
        <v/>
      </c>
    </row>
    <row r="1746" spans="1:17" x14ac:dyDescent="0.2">
      <c r="A1746" s="520" t="str">
        <f>IF(B1746="","",COUNT('Diário 3º PA'!$A$4:$A$4242)+ROW()-3)</f>
        <v/>
      </c>
      <c r="B1746" s="511"/>
      <c r="C1746" s="413"/>
      <c r="D1746" s="360"/>
      <c r="E1746" s="360"/>
      <c r="F1746" s="361"/>
      <c r="G1746" s="360"/>
      <c r="H1746" s="360"/>
      <c r="I1746" s="410"/>
      <c r="J1746" s="363"/>
      <c r="K1746" s="363"/>
      <c r="L1746" s="364"/>
      <c r="M1746" s="363"/>
      <c r="N1746" s="414"/>
      <c r="O1746" s="314">
        <f t="shared" si="92"/>
        <v>0</v>
      </c>
      <c r="P1746" s="70">
        <f t="shared" si="93"/>
        <v>0</v>
      </c>
      <c r="Q1746" s="92" t="str">
        <f t="shared" si="91"/>
        <v/>
      </c>
    </row>
    <row r="1747" spans="1:17" ht="13.5" thickBot="1" x14ac:dyDescent="0.25">
      <c r="A1747" s="520" t="str">
        <f>IF(B1747="","",COUNT('Diário 3º PA'!$A$4:$A$4242)+ROW()-3)</f>
        <v/>
      </c>
      <c r="B1747" s="511"/>
      <c r="C1747" s="413"/>
      <c r="D1747" s="360"/>
      <c r="E1747" s="360"/>
      <c r="F1747" s="361"/>
      <c r="G1747" s="360"/>
      <c r="H1747" s="360"/>
      <c r="I1747" s="410"/>
      <c r="J1747" s="363"/>
      <c r="K1747" s="363"/>
      <c r="L1747" s="364"/>
      <c r="M1747" s="363"/>
      <c r="N1747" s="414"/>
      <c r="O1747" s="314">
        <f t="shared" si="92"/>
        <v>0</v>
      </c>
      <c r="P1747" s="70">
        <f t="shared" si="93"/>
        <v>0</v>
      </c>
      <c r="Q1747" s="92" t="str">
        <f t="shared" si="91"/>
        <v/>
      </c>
    </row>
    <row r="1748" spans="1:17" x14ac:dyDescent="0.2">
      <c r="A1748" s="520" t="str">
        <f>IF(B1748="","",COUNT('Diário 3º PA'!$A$4:$A$4242)+ROW()-3)</f>
        <v/>
      </c>
      <c r="B1748" s="511"/>
      <c r="C1748" s="413"/>
      <c r="D1748" s="360"/>
      <c r="E1748" s="360"/>
      <c r="F1748" s="361"/>
      <c r="G1748" s="360"/>
      <c r="H1748" s="360"/>
      <c r="I1748" s="410"/>
      <c r="J1748" s="363"/>
      <c r="K1748" s="363"/>
      <c r="L1748" s="364"/>
      <c r="M1748" s="363"/>
      <c r="N1748" s="414"/>
      <c r="O1748" s="315">
        <f t="shared" si="92"/>
        <v>0</v>
      </c>
      <c r="P1748" s="70">
        <f t="shared" si="93"/>
        <v>0</v>
      </c>
      <c r="Q1748" s="135" t="str">
        <f t="shared" si="91"/>
        <v/>
      </c>
    </row>
    <row r="1749" spans="1:17" x14ac:dyDescent="0.2">
      <c r="A1749" s="520" t="str">
        <f>IF(B1749="","",COUNT('Diário 3º PA'!$A$4:$A$4242)+ROW()-3)</f>
        <v/>
      </c>
      <c r="B1749" s="511"/>
      <c r="C1749" s="413"/>
      <c r="D1749" s="360"/>
      <c r="E1749" s="360"/>
      <c r="F1749" s="361"/>
      <c r="G1749" s="360"/>
      <c r="H1749" s="360"/>
      <c r="I1749" s="410"/>
      <c r="J1749" s="363"/>
      <c r="K1749" s="363"/>
      <c r="L1749" s="364"/>
      <c r="M1749" s="363"/>
      <c r="N1749" s="414"/>
      <c r="O1749" s="314">
        <f t="shared" si="92"/>
        <v>0</v>
      </c>
      <c r="P1749" s="70">
        <f t="shared" si="93"/>
        <v>0</v>
      </c>
      <c r="Q1749" s="92" t="str">
        <f t="shared" si="91"/>
        <v/>
      </c>
    </row>
    <row r="1750" spans="1:17" x14ac:dyDescent="0.2">
      <c r="A1750" s="520" t="str">
        <f>IF(B1750="","",COUNT('Diário 3º PA'!$A$4:$A$4242)+ROW()-3)</f>
        <v/>
      </c>
      <c r="B1750" s="511"/>
      <c r="C1750" s="413"/>
      <c r="D1750" s="360"/>
      <c r="E1750" s="360"/>
      <c r="F1750" s="361"/>
      <c r="G1750" s="360"/>
      <c r="H1750" s="360"/>
      <c r="I1750" s="410"/>
      <c r="J1750" s="363"/>
      <c r="K1750" s="363"/>
      <c r="L1750" s="364"/>
      <c r="M1750" s="363"/>
      <c r="N1750" s="414"/>
      <c r="O1750" s="314">
        <f t="shared" si="92"/>
        <v>0</v>
      </c>
      <c r="P1750" s="70">
        <f t="shared" si="93"/>
        <v>0</v>
      </c>
      <c r="Q1750" s="92" t="str">
        <f t="shared" si="91"/>
        <v/>
      </c>
    </row>
    <row r="1751" spans="1:17" ht="13.5" thickBot="1" x14ac:dyDescent="0.25">
      <c r="A1751" s="520" t="str">
        <f>IF(B1751="","",COUNT('Diário 3º PA'!$A$4:$A$4242)+ROW()-3)</f>
        <v/>
      </c>
      <c r="B1751" s="511"/>
      <c r="C1751" s="413"/>
      <c r="D1751" s="360"/>
      <c r="E1751" s="360"/>
      <c r="F1751" s="361"/>
      <c r="G1751" s="360"/>
      <c r="H1751" s="360"/>
      <c r="I1751" s="410"/>
      <c r="J1751" s="363"/>
      <c r="K1751" s="363"/>
      <c r="L1751" s="364"/>
      <c r="M1751" s="363"/>
      <c r="N1751" s="414"/>
      <c r="O1751" s="314">
        <f t="shared" si="92"/>
        <v>0</v>
      </c>
      <c r="P1751" s="70">
        <f t="shared" si="93"/>
        <v>0</v>
      </c>
      <c r="Q1751" s="92" t="str">
        <f t="shared" si="91"/>
        <v/>
      </c>
    </row>
    <row r="1752" spans="1:17" x14ac:dyDescent="0.2">
      <c r="A1752" s="520" t="str">
        <f>IF(B1752="","",COUNT('Diário 3º PA'!$A$4:$A$4242)+ROW()-3)</f>
        <v/>
      </c>
      <c r="B1752" s="511"/>
      <c r="C1752" s="413"/>
      <c r="D1752" s="360"/>
      <c r="E1752" s="360"/>
      <c r="F1752" s="361"/>
      <c r="G1752" s="360"/>
      <c r="H1752" s="360"/>
      <c r="I1752" s="410"/>
      <c r="J1752" s="363"/>
      <c r="K1752" s="363"/>
      <c r="L1752" s="364"/>
      <c r="M1752" s="363"/>
      <c r="N1752" s="414"/>
      <c r="O1752" s="315">
        <f t="shared" si="92"/>
        <v>0</v>
      </c>
      <c r="P1752" s="70">
        <f t="shared" si="93"/>
        <v>0</v>
      </c>
      <c r="Q1752" s="135" t="str">
        <f t="shared" si="91"/>
        <v/>
      </c>
    </row>
    <row r="1753" spans="1:17" x14ac:dyDescent="0.2">
      <c r="A1753" s="520" t="str">
        <f>IF(B1753="","",COUNT('Diário 3º PA'!$A$4:$A$4242)+ROW()-3)</f>
        <v/>
      </c>
      <c r="B1753" s="511"/>
      <c r="C1753" s="413"/>
      <c r="D1753" s="360"/>
      <c r="E1753" s="360"/>
      <c r="F1753" s="361"/>
      <c r="G1753" s="360"/>
      <c r="H1753" s="360"/>
      <c r="I1753" s="410"/>
      <c r="J1753" s="363"/>
      <c r="K1753" s="363"/>
      <c r="L1753" s="364"/>
      <c r="M1753" s="363"/>
      <c r="N1753" s="414"/>
      <c r="O1753" s="314">
        <f t="shared" si="92"/>
        <v>0</v>
      </c>
      <c r="P1753" s="70">
        <f t="shared" si="93"/>
        <v>0</v>
      </c>
      <c r="Q1753" s="92" t="str">
        <f t="shared" si="91"/>
        <v/>
      </c>
    </row>
    <row r="1754" spans="1:17" x14ac:dyDescent="0.2">
      <c r="A1754" s="520" t="str">
        <f>IF(B1754="","",COUNT('Diário 3º PA'!$A$4:$A$4242)+ROW()-3)</f>
        <v/>
      </c>
      <c r="B1754" s="511"/>
      <c r="C1754" s="413"/>
      <c r="D1754" s="360"/>
      <c r="E1754" s="360"/>
      <c r="F1754" s="361"/>
      <c r="G1754" s="360"/>
      <c r="H1754" s="360"/>
      <c r="I1754" s="410"/>
      <c r="J1754" s="363"/>
      <c r="K1754" s="363"/>
      <c r="L1754" s="364"/>
      <c r="M1754" s="363"/>
      <c r="N1754" s="414"/>
      <c r="O1754" s="314">
        <f t="shared" si="92"/>
        <v>0</v>
      </c>
      <c r="P1754" s="70">
        <f t="shared" si="93"/>
        <v>0</v>
      </c>
      <c r="Q1754" s="92" t="str">
        <f t="shared" si="91"/>
        <v/>
      </c>
    </row>
    <row r="1755" spans="1:17" ht="13.5" thickBot="1" x14ac:dyDescent="0.25">
      <c r="A1755" s="520" t="str">
        <f>IF(B1755="","",COUNT('Diário 3º PA'!$A$4:$A$4242)+ROW()-3)</f>
        <v/>
      </c>
      <c r="B1755" s="511"/>
      <c r="C1755" s="413"/>
      <c r="D1755" s="360"/>
      <c r="E1755" s="360"/>
      <c r="F1755" s="361"/>
      <c r="G1755" s="360"/>
      <c r="H1755" s="360"/>
      <c r="I1755" s="410"/>
      <c r="J1755" s="363"/>
      <c r="K1755" s="363"/>
      <c r="L1755" s="364"/>
      <c r="M1755" s="363"/>
      <c r="N1755" s="414"/>
      <c r="O1755" s="314">
        <f t="shared" si="92"/>
        <v>0</v>
      </c>
      <c r="P1755" s="70">
        <f t="shared" si="93"/>
        <v>0</v>
      </c>
      <c r="Q1755" s="92" t="str">
        <f t="shared" si="91"/>
        <v/>
      </c>
    </row>
    <row r="1756" spans="1:17" x14ac:dyDescent="0.2">
      <c r="A1756" s="520" t="str">
        <f>IF(B1756="","",COUNT('Diário 3º PA'!$A$4:$A$4242)+ROW()-3)</f>
        <v/>
      </c>
      <c r="B1756" s="511"/>
      <c r="C1756" s="413"/>
      <c r="D1756" s="360"/>
      <c r="E1756" s="360"/>
      <c r="F1756" s="361"/>
      <c r="G1756" s="360"/>
      <c r="H1756" s="360"/>
      <c r="I1756" s="410"/>
      <c r="J1756" s="363"/>
      <c r="K1756" s="363"/>
      <c r="L1756" s="364"/>
      <c r="M1756" s="363"/>
      <c r="N1756" s="414"/>
      <c r="O1756" s="315">
        <f t="shared" si="92"/>
        <v>0</v>
      </c>
      <c r="P1756" s="70">
        <f t="shared" si="93"/>
        <v>0</v>
      </c>
      <c r="Q1756" s="135" t="str">
        <f t="shared" si="91"/>
        <v/>
      </c>
    </row>
    <row r="1757" spans="1:17" x14ac:dyDescent="0.2">
      <c r="A1757" s="520" t="str">
        <f>IF(B1757="","",COUNT('Diário 3º PA'!$A$4:$A$4242)+ROW()-3)</f>
        <v/>
      </c>
      <c r="B1757" s="511"/>
      <c r="C1757" s="413"/>
      <c r="D1757" s="360"/>
      <c r="E1757" s="360"/>
      <c r="F1757" s="361"/>
      <c r="G1757" s="360"/>
      <c r="H1757" s="360"/>
      <c r="I1757" s="410"/>
      <c r="J1757" s="363"/>
      <c r="K1757" s="363"/>
      <c r="L1757" s="364"/>
      <c r="M1757" s="363"/>
      <c r="N1757" s="414"/>
      <c r="O1757" s="314">
        <f t="shared" si="92"/>
        <v>0</v>
      </c>
      <c r="P1757" s="70">
        <f t="shared" si="93"/>
        <v>0</v>
      </c>
      <c r="Q1757" s="92" t="str">
        <f t="shared" si="91"/>
        <v/>
      </c>
    </row>
    <row r="1758" spans="1:17" x14ac:dyDescent="0.2">
      <c r="A1758" s="520" t="str">
        <f>IF(B1758="","",COUNT('Diário 3º PA'!$A$4:$A$4242)+ROW()-3)</f>
        <v/>
      </c>
      <c r="B1758" s="511"/>
      <c r="C1758" s="413"/>
      <c r="D1758" s="360"/>
      <c r="E1758" s="360"/>
      <c r="F1758" s="361"/>
      <c r="G1758" s="360"/>
      <c r="H1758" s="360"/>
      <c r="I1758" s="410"/>
      <c r="J1758" s="363"/>
      <c r="K1758" s="363"/>
      <c r="L1758" s="364"/>
      <c r="M1758" s="363"/>
      <c r="N1758" s="414"/>
      <c r="O1758" s="314">
        <f t="shared" si="92"/>
        <v>0</v>
      </c>
      <c r="P1758" s="70">
        <f t="shared" si="93"/>
        <v>0</v>
      </c>
      <c r="Q1758" s="92" t="str">
        <f t="shared" si="91"/>
        <v/>
      </c>
    </row>
    <row r="1759" spans="1:17" ht="13.5" thickBot="1" x14ac:dyDescent="0.25">
      <c r="A1759" s="520" t="str">
        <f>IF(B1759="","",COUNT('Diário 3º PA'!$A$4:$A$4242)+ROW()-3)</f>
        <v/>
      </c>
      <c r="B1759" s="511"/>
      <c r="C1759" s="413"/>
      <c r="D1759" s="360"/>
      <c r="E1759" s="360"/>
      <c r="F1759" s="361"/>
      <c r="G1759" s="360"/>
      <c r="H1759" s="360"/>
      <c r="I1759" s="410"/>
      <c r="J1759" s="363"/>
      <c r="K1759" s="363"/>
      <c r="L1759" s="364"/>
      <c r="M1759" s="363"/>
      <c r="N1759" s="414"/>
      <c r="O1759" s="314">
        <f t="shared" si="92"/>
        <v>0</v>
      </c>
      <c r="P1759" s="70">
        <f t="shared" si="93"/>
        <v>0</v>
      </c>
      <c r="Q1759" s="92" t="str">
        <f t="shared" si="91"/>
        <v/>
      </c>
    </row>
    <row r="1760" spans="1:17" x14ac:dyDescent="0.2">
      <c r="A1760" s="520" t="str">
        <f>IF(B1760="","",COUNT('Diário 3º PA'!$A$4:$A$4242)+ROW()-3)</f>
        <v/>
      </c>
      <c r="B1760" s="511"/>
      <c r="C1760" s="413"/>
      <c r="D1760" s="360"/>
      <c r="E1760" s="360"/>
      <c r="F1760" s="361"/>
      <c r="G1760" s="360"/>
      <c r="H1760" s="360"/>
      <c r="I1760" s="410"/>
      <c r="J1760" s="363"/>
      <c r="K1760" s="363"/>
      <c r="L1760" s="364"/>
      <c r="M1760" s="363"/>
      <c r="N1760" s="414"/>
      <c r="O1760" s="315">
        <f t="shared" si="92"/>
        <v>0</v>
      </c>
      <c r="P1760" s="70">
        <f t="shared" si="93"/>
        <v>0</v>
      </c>
      <c r="Q1760" s="135" t="str">
        <f t="shared" si="91"/>
        <v/>
      </c>
    </row>
    <row r="1761" spans="1:17" x14ac:dyDescent="0.2">
      <c r="A1761" s="520" t="str">
        <f>IF(B1761="","",COUNT('Diário 3º PA'!$A$4:$A$4242)+ROW()-3)</f>
        <v/>
      </c>
      <c r="B1761" s="511"/>
      <c r="C1761" s="413"/>
      <c r="D1761" s="360"/>
      <c r="E1761" s="360"/>
      <c r="F1761" s="361"/>
      <c r="G1761" s="360"/>
      <c r="H1761" s="360"/>
      <c r="I1761" s="410"/>
      <c r="J1761" s="363"/>
      <c r="K1761" s="363"/>
      <c r="L1761" s="364"/>
      <c r="M1761" s="363"/>
      <c r="N1761" s="414"/>
      <c r="O1761" s="314">
        <f t="shared" si="92"/>
        <v>0</v>
      </c>
      <c r="P1761" s="70">
        <f t="shared" si="93"/>
        <v>0</v>
      </c>
      <c r="Q1761" s="92" t="str">
        <f t="shared" si="91"/>
        <v/>
      </c>
    </row>
    <row r="1762" spans="1:17" x14ac:dyDescent="0.2">
      <c r="A1762" s="520" t="str">
        <f>IF(B1762="","",COUNT('Diário 3º PA'!$A$4:$A$4242)+ROW()-3)</f>
        <v/>
      </c>
      <c r="B1762" s="511"/>
      <c r="C1762" s="413"/>
      <c r="D1762" s="360"/>
      <c r="E1762" s="360"/>
      <c r="F1762" s="361"/>
      <c r="G1762" s="360"/>
      <c r="H1762" s="360"/>
      <c r="I1762" s="410"/>
      <c r="J1762" s="363"/>
      <c r="K1762" s="363"/>
      <c r="L1762" s="364"/>
      <c r="M1762" s="363"/>
      <c r="N1762" s="414"/>
      <c r="O1762" s="314">
        <f t="shared" si="92"/>
        <v>0</v>
      </c>
      <c r="P1762" s="70">
        <f t="shared" si="93"/>
        <v>0</v>
      </c>
      <c r="Q1762" s="92" t="str">
        <f t="shared" si="91"/>
        <v/>
      </c>
    </row>
    <row r="1763" spans="1:17" ht="13.5" thickBot="1" x14ac:dyDescent="0.25">
      <c r="A1763" s="520" t="str">
        <f>IF(B1763="","",COUNT('Diário 3º PA'!$A$4:$A$4242)+ROW()-3)</f>
        <v/>
      </c>
      <c r="B1763" s="511"/>
      <c r="C1763" s="413"/>
      <c r="D1763" s="360"/>
      <c r="E1763" s="360"/>
      <c r="F1763" s="361"/>
      <c r="G1763" s="360"/>
      <c r="H1763" s="360"/>
      <c r="I1763" s="410"/>
      <c r="J1763" s="363"/>
      <c r="K1763" s="363"/>
      <c r="L1763" s="364"/>
      <c r="M1763" s="363"/>
      <c r="N1763" s="414"/>
      <c r="O1763" s="314">
        <f t="shared" si="92"/>
        <v>0</v>
      </c>
      <c r="P1763" s="70">
        <f t="shared" si="93"/>
        <v>0</v>
      </c>
      <c r="Q1763" s="92" t="str">
        <f t="shared" si="91"/>
        <v/>
      </c>
    </row>
    <row r="1764" spans="1:17" x14ac:dyDescent="0.2">
      <c r="A1764" s="520" t="str">
        <f>IF(B1764="","",COUNT('Diário 3º PA'!$A$4:$A$4242)+ROW()-3)</f>
        <v/>
      </c>
      <c r="B1764" s="511"/>
      <c r="C1764" s="413"/>
      <c r="D1764" s="360"/>
      <c r="E1764" s="360"/>
      <c r="F1764" s="361"/>
      <c r="G1764" s="360"/>
      <c r="H1764" s="360"/>
      <c r="I1764" s="410"/>
      <c r="J1764" s="363"/>
      <c r="K1764" s="363"/>
      <c r="L1764" s="364"/>
      <c r="M1764" s="363"/>
      <c r="N1764" s="414"/>
      <c r="O1764" s="315">
        <f t="shared" si="92"/>
        <v>0</v>
      </c>
      <c r="P1764" s="70">
        <f t="shared" si="93"/>
        <v>0</v>
      </c>
      <c r="Q1764" s="135" t="str">
        <f t="shared" ref="Q1764:Q1827" si="94">SUBSTITUTE(D1764," ","_")</f>
        <v/>
      </c>
    </row>
    <row r="1765" spans="1:17" x14ac:dyDescent="0.2">
      <c r="A1765" s="520" t="str">
        <f>IF(B1765="","",COUNT('Diário 3º PA'!$A$4:$A$4242)+ROW()-3)</f>
        <v/>
      </c>
      <c r="B1765" s="511"/>
      <c r="C1765" s="413"/>
      <c r="D1765" s="360"/>
      <c r="E1765" s="360"/>
      <c r="F1765" s="361"/>
      <c r="G1765" s="360"/>
      <c r="H1765" s="360"/>
      <c r="I1765" s="410"/>
      <c r="J1765" s="363"/>
      <c r="K1765" s="363"/>
      <c r="L1765" s="364"/>
      <c r="M1765" s="363"/>
      <c r="N1765" s="414"/>
      <c r="O1765" s="314">
        <f t="shared" ref="O1765:O1828" si="95">IF(B1765=0,0,IF(YEAR(B1765)=$P$1,MONTH(B1765)-$O$1+1,(YEAR(B1765)-$P$1)*12-$O$1+1+MONTH(B1765)))</f>
        <v>0</v>
      </c>
      <c r="P1765" s="70">
        <f t="shared" ref="P1765:P1828" si="96">IF(C1765=0,0,IF(YEAR(C1765)=$P$1,MONTH(C1765)-$O$1+1,(YEAR(C1765)-$P$1)*12-$O$1+1+MONTH(C1765)))</f>
        <v>0</v>
      </c>
      <c r="Q1765" s="92" t="str">
        <f t="shared" si="94"/>
        <v/>
      </c>
    </row>
    <row r="1766" spans="1:17" x14ac:dyDescent="0.2">
      <c r="A1766" s="520" t="str">
        <f>IF(B1766="","",COUNT('Diário 3º PA'!$A$4:$A$4242)+ROW()-3)</f>
        <v/>
      </c>
      <c r="B1766" s="511"/>
      <c r="C1766" s="413"/>
      <c r="D1766" s="360"/>
      <c r="E1766" s="360"/>
      <c r="F1766" s="361"/>
      <c r="G1766" s="360"/>
      <c r="H1766" s="360"/>
      <c r="I1766" s="410"/>
      <c r="J1766" s="363"/>
      <c r="K1766" s="363"/>
      <c r="L1766" s="364"/>
      <c r="M1766" s="363"/>
      <c r="N1766" s="414"/>
      <c r="O1766" s="314">
        <f t="shared" si="95"/>
        <v>0</v>
      </c>
      <c r="P1766" s="70">
        <f t="shared" si="96"/>
        <v>0</v>
      </c>
      <c r="Q1766" s="92" t="str">
        <f t="shared" si="94"/>
        <v/>
      </c>
    </row>
    <row r="1767" spans="1:17" ht="13.5" thickBot="1" x14ac:dyDescent="0.25">
      <c r="A1767" s="520" t="str">
        <f>IF(B1767="","",COUNT('Diário 3º PA'!$A$4:$A$4242)+ROW()-3)</f>
        <v/>
      </c>
      <c r="B1767" s="511"/>
      <c r="C1767" s="413"/>
      <c r="D1767" s="360"/>
      <c r="E1767" s="360"/>
      <c r="F1767" s="361"/>
      <c r="G1767" s="360"/>
      <c r="H1767" s="360"/>
      <c r="I1767" s="410"/>
      <c r="J1767" s="363"/>
      <c r="K1767" s="363"/>
      <c r="L1767" s="364"/>
      <c r="M1767" s="363"/>
      <c r="N1767" s="414"/>
      <c r="O1767" s="314">
        <f t="shared" si="95"/>
        <v>0</v>
      </c>
      <c r="P1767" s="70">
        <f t="shared" si="96"/>
        <v>0</v>
      </c>
      <c r="Q1767" s="92" t="str">
        <f t="shared" si="94"/>
        <v/>
      </c>
    </row>
    <row r="1768" spans="1:17" x14ac:dyDescent="0.2">
      <c r="A1768" s="520" t="str">
        <f>IF(B1768="","",COUNT('Diário 3º PA'!$A$4:$A$4242)+ROW()-3)</f>
        <v/>
      </c>
      <c r="B1768" s="511"/>
      <c r="C1768" s="413"/>
      <c r="D1768" s="360"/>
      <c r="E1768" s="360"/>
      <c r="F1768" s="361"/>
      <c r="G1768" s="360"/>
      <c r="H1768" s="360"/>
      <c r="I1768" s="410"/>
      <c r="J1768" s="363"/>
      <c r="K1768" s="363"/>
      <c r="L1768" s="364"/>
      <c r="M1768" s="363"/>
      <c r="N1768" s="414"/>
      <c r="O1768" s="315">
        <f t="shared" si="95"/>
        <v>0</v>
      </c>
      <c r="P1768" s="70">
        <f t="shared" si="96"/>
        <v>0</v>
      </c>
      <c r="Q1768" s="135" t="str">
        <f t="shared" si="94"/>
        <v/>
      </c>
    </row>
    <row r="1769" spans="1:17" x14ac:dyDescent="0.2">
      <c r="A1769" s="520" t="str">
        <f>IF(B1769="","",COUNT('Diário 3º PA'!$A$4:$A$4242)+ROW()-3)</f>
        <v/>
      </c>
      <c r="B1769" s="511"/>
      <c r="C1769" s="413"/>
      <c r="D1769" s="360"/>
      <c r="E1769" s="360"/>
      <c r="F1769" s="361"/>
      <c r="G1769" s="360"/>
      <c r="H1769" s="360"/>
      <c r="I1769" s="410"/>
      <c r="J1769" s="363"/>
      <c r="K1769" s="363"/>
      <c r="L1769" s="364"/>
      <c r="M1769" s="363"/>
      <c r="N1769" s="414"/>
      <c r="O1769" s="314">
        <f t="shared" si="95"/>
        <v>0</v>
      </c>
      <c r="P1769" s="70">
        <f t="shared" si="96"/>
        <v>0</v>
      </c>
      <c r="Q1769" s="92" t="str">
        <f t="shared" si="94"/>
        <v/>
      </c>
    </row>
    <row r="1770" spans="1:17" x14ac:dyDescent="0.2">
      <c r="A1770" s="520" t="str">
        <f>IF(B1770="","",COUNT('Diário 3º PA'!$A$4:$A$4242)+ROW()-3)</f>
        <v/>
      </c>
      <c r="B1770" s="511"/>
      <c r="C1770" s="413"/>
      <c r="D1770" s="360"/>
      <c r="E1770" s="360"/>
      <c r="F1770" s="361"/>
      <c r="G1770" s="360"/>
      <c r="H1770" s="360"/>
      <c r="I1770" s="410"/>
      <c r="J1770" s="363"/>
      <c r="K1770" s="363"/>
      <c r="L1770" s="364"/>
      <c r="M1770" s="363"/>
      <c r="N1770" s="414"/>
      <c r="O1770" s="314">
        <f t="shared" si="95"/>
        <v>0</v>
      </c>
      <c r="P1770" s="70">
        <f t="shared" si="96"/>
        <v>0</v>
      </c>
      <c r="Q1770" s="92" t="str">
        <f t="shared" si="94"/>
        <v/>
      </c>
    </row>
    <row r="1771" spans="1:17" ht="13.5" thickBot="1" x14ac:dyDescent="0.25">
      <c r="A1771" s="520" t="str">
        <f>IF(B1771="","",COUNT('Diário 3º PA'!$A$4:$A$4242)+ROW()-3)</f>
        <v/>
      </c>
      <c r="B1771" s="511"/>
      <c r="C1771" s="413"/>
      <c r="D1771" s="360"/>
      <c r="E1771" s="360"/>
      <c r="F1771" s="361"/>
      <c r="G1771" s="360"/>
      <c r="H1771" s="360"/>
      <c r="I1771" s="410"/>
      <c r="J1771" s="363"/>
      <c r="K1771" s="363"/>
      <c r="L1771" s="364"/>
      <c r="M1771" s="363"/>
      <c r="N1771" s="414"/>
      <c r="O1771" s="314">
        <f t="shared" si="95"/>
        <v>0</v>
      </c>
      <c r="P1771" s="70">
        <f t="shared" si="96"/>
        <v>0</v>
      </c>
      <c r="Q1771" s="92" t="str">
        <f t="shared" si="94"/>
        <v/>
      </c>
    </row>
    <row r="1772" spans="1:17" x14ac:dyDescent="0.2">
      <c r="A1772" s="520" t="str">
        <f>IF(B1772="","",COUNT('Diário 3º PA'!$A$4:$A$4242)+ROW()-3)</f>
        <v/>
      </c>
      <c r="B1772" s="511"/>
      <c r="C1772" s="413"/>
      <c r="D1772" s="360"/>
      <c r="E1772" s="360"/>
      <c r="F1772" s="361"/>
      <c r="G1772" s="360"/>
      <c r="H1772" s="360"/>
      <c r="I1772" s="410"/>
      <c r="J1772" s="363"/>
      <c r="K1772" s="363"/>
      <c r="L1772" s="364"/>
      <c r="M1772" s="363"/>
      <c r="N1772" s="414"/>
      <c r="O1772" s="315">
        <f t="shared" si="95"/>
        <v>0</v>
      </c>
      <c r="P1772" s="70">
        <f t="shared" si="96"/>
        <v>0</v>
      </c>
      <c r="Q1772" s="135" t="str">
        <f t="shared" si="94"/>
        <v/>
      </c>
    </row>
    <row r="1773" spans="1:17" x14ac:dyDescent="0.2">
      <c r="A1773" s="520" t="str">
        <f>IF(B1773="","",COUNT('Diário 3º PA'!$A$4:$A$4242)+ROW()-3)</f>
        <v/>
      </c>
      <c r="B1773" s="511"/>
      <c r="C1773" s="413"/>
      <c r="D1773" s="360"/>
      <c r="E1773" s="360"/>
      <c r="F1773" s="361"/>
      <c r="G1773" s="360"/>
      <c r="H1773" s="360"/>
      <c r="I1773" s="410"/>
      <c r="J1773" s="363"/>
      <c r="K1773" s="363"/>
      <c r="L1773" s="364"/>
      <c r="M1773" s="363"/>
      <c r="N1773" s="414"/>
      <c r="O1773" s="314">
        <f t="shared" si="95"/>
        <v>0</v>
      </c>
      <c r="P1773" s="70">
        <f t="shared" si="96"/>
        <v>0</v>
      </c>
      <c r="Q1773" s="92" t="str">
        <f t="shared" si="94"/>
        <v/>
      </c>
    </row>
    <row r="1774" spans="1:17" x14ac:dyDescent="0.2">
      <c r="A1774" s="520" t="str">
        <f>IF(B1774="","",COUNT('Diário 3º PA'!$A$4:$A$4242)+ROW()-3)</f>
        <v/>
      </c>
      <c r="B1774" s="511"/>
      <c r="C1774" s="413"/>
      <c r="D1774" s="360"/>
      <c r="E1774" s="360"/>
      <c r="F1774" s="361"/>
      <c r="G1774" s="360"/>
      <c r="H1774" s="360"/>
      <c r="I1774" s="410"/>
      <c r="J1774" s="363"/>
      <c r="K1774" s="363"/>
      <c r="L1774" s="364"/>
      <c r="M1774" s="363"/>
      <c r="N1774" s="414"/>
      <c r="O1774" s="314">
        <f t="shared" si="95"/>
        <v>0</v>
      </c>
      <c r="P1774" s="70">
        <f t="shared" si="96"/>
        <v>0</v>
      </c>
      <c r="Q1774" s="92" t="str">
        <f t="shared" si="94"/>
        <v/>
      </c>
    </row>
    <row r="1775" spans="1:17" ht="13.5" thickBot="1" x14ac:dyDescent="0.25">
      <c r="A1775" s="520" t="str">
        <f>IF(B1775="","",COUNT('Diário 3º PA'!$A$4:$A$4242)+ROW()-3)</f>
        <v/>
      </c>
      <c r="B1775" s="511"/>
      <c r="C1775" s="413"/>
      <c r="D1775" s="360"/>
      <c r="E1775" s="360"/>
      <c r="F1775" s="361"/>
      <c r="G1775" s="360"/>
      <c r="H1775" s="360"/>
      <c r="I1775" s="410"/>
      <c r="J1775" s="363"/>
      <c r="K1775" s="363"/>
      <c r="L1775" s="364"/>
      <c r="M1775" s="363"/>
      <c r="N1775" s="414"/>
      <c r="O1775" s="314">
        <f t="shared" si="95"/>
        <v>0</v>
      </c>
      <c r="P1775" s="70">
        <f t="shared" si="96"/>
        <v>0</v>
      </c>
      <c r="Q1775" s="92" t="str">
        <f t="shared" si="94"/>
        <v/>
      </c>
    </row>
    <row r="1776" spans="1:17" x14ac:dyDescent="0.2">
      <c r="A1776" s="520" t="str">
        <f>IF(B1776="","",COUNT('Diário 3º PA'!$A$4:$A$4242)+ROW()-3)</f>
        <v/>
      </c>
      <c r="B1776" s="511"/>
      <c r="C1776" s="413"/>
      <c r="D1776" s="360"/>
      <c r="E1776" s="360"/>
      <c r="F1776" s="361"/>
      <c r="G1776" s="360"/>
      <c r="H1776" s="360"/>
      <c r="I1776" s="410"/>
      <c r="J1776" s="363"/>
      <c r="K1776" s="363"/>
      <c r="L1776" s="364"/>
      <c r="M1776" s="363"/>
      <c r="N1776" s="414"/>
      <c r="O1776" s="315">
        <f t="shared" si="95"/>
        <v>0</v>
      </c>
      <c r="P1776" s="70">
        <f t="shared" si="96"/>
        <v>0</v>
      </c>
      <c r="Q1776" s="135" t="str">
        <f t="shared" si="94"/>
        <v/>
      </c>
    </row>
    <row r="1777" spans="1:17" x14ac:dyDescent="0.2">
      <c r="A1777" s="520" t="str">
        <f>IF(B1777="","",COUNT('Diário 3º PA'!$A$4:$A$4242)+ROW()-3)</f>
        <v/>
      </c>
      <c r="B1777" s="511"/>
      <c r="C1777" s="413"/>
      <c r="D1777" s="360"/>
      <c r="E1777" s="360"/>
      <c r="F1777" s="361"/>
      <c r="G1777" s="360"/>
      <c r="H1777" s="360"/>
      <c r="I1777" s="410"/>
      <c r="J1777" s="363"/>
      <c r="K1777" s="363"/>
      <c r="L1777" s="364"/>
      <c r="M1777" s="363"/>
      <c r="N1777" s="414"/>
      <c r="O1777" s="314">
        <f t="shared" si="95"/>
        <v>0</v>
      </c>
      <c r="P1777" s="70">
        <f t="shared" si="96"/>
        <v>0</v>
      </c>
      <c r="Q1777" s="92" t="str">
        <f t="shared" si="94"/>
        <v/>
      </c>
    </row>
    <row r="1778" spans="1:17" x14ac:dyDescent="0.2">
      <c r="A1778" s="520" t="str">
        <f>IF(B1778="","",COUNT('Diário 3º PA'!$A$4:$A$4242)+ROW()-3)</f>
        <v/>
      </c>
      <c r="B1778" s="511"/>
      <c r="C1778" s="413"/>
      <c r="D1778" s="360"/>
      <c r="E1778" s="360"/>
      <c r="F1778" s="361"/>
      <c r="G1778" s="360"/>
      <c r="H1778" s="360"/>
      <c r="I1778" s="410"/>
      <c r="J1778" s="363"/>
      <c r="K1778" s="363"/>
      <c r="L1778" s="364"/>
      <c r="M1778" s="363"/>
      <c r="N1778" s="414"/>
      <c r="O1778" s="314">
        <f t="shared" si="95"/>
        <v>0</v>
      </c>
      <c r="P1778" s="70">
        <f t="shared" si="96"/>
        <v>0</v>
      </c>
      <c r="Q1778" s="92" t="str">
        <f t="shared" si="94"/>
        <v/>
      </c>
    </row>
    <row r="1779" spans="1:17" ht="13.5" thickBot="1" x14ac:dyDescent="0.25">
      <c r="A1779" s="520" t="str">
        <f>IF(B1779="","",COUNT('Diário 3º PA'!$A$4:$A$4242)+ROW()-3)</f>
        <v/>
      </c>
      <c r="B1779" s="511"/>
      <c r="C1779" s="413"/>
      <c r="D1779" s="360"/>
      <c r="E1779" s="360"/>
      <c r="F1779" s="361"/>
      <c r="G1779" s="360"/>
      <c r="H1779" s="360"/>
      <c r="I1779" s="410"/>
      <c r="J1779" s="363"/>
      <c r="K1779" s="363"/>
      <c r="L1779" s="364"/>
      <c r="M1779" s="363"/>
      <c r="N1779" s="414"/>
      <c r="O1779" s="314">
        <f t="shared" si="95"/>
        <v>0</v>
      </c>
      <c r="P1779" s="70">
        <f t="shared" si="96"/>
        <v>0</v>
      </c>
      <c r="Q1779" s="92" t="str">
        <f t="shared" si="94"/>
        <v/>
      </c>
    </row>
    <row r="1780" spans="1:17" x14ac:dyDescent="0.2">
      <c r="A1780" s="520" t="str">
        <f>IF(B1780="","",COUNT('Diário 3º PA'!$A$4:$A$4242)+ROW()-3)</f>
        <v/>
      </c>
      <c r="B1780" s="511"/>
      <c r="C1780" s="413"/>
      <c r="D1780" s="360"/>
      <c r="E1780" s="360"/>
      <c r="F1780" s="361"/>
      <c r="G1780" s="360"/>
      <c r="H1780" s="360"/>
      <c r="I1780" s="410"/>
      <c r="J1780" s="363"/>
      <c r="K1780" s="363"/>
      <c r="L1780" s="364"/>
      <c r="M1780" s="363"/>
      <c r="N1780" s="414"/>
      <c r="O1780" s="315">
        <f t="shared" si="95"/>
        <v>0</v>
      </c>
      <c r="P1780" s="70">
        <f t="shared" si="96"/>
        <v>0</v>
      </c>
      <c r="Q1780" s="135" t="str">
        <f t="shared" si="94"/>
        <v/>
      </c>
    </row>
    <row r="1781" spans="1:17" x14ac:dyDescent="0.2">
      <c r="A1781" s="520" t="str">
        <f>IF(B1781="","",COUNT('Diário 3º PA'!$A$4:$A$4242)+ROW()-3)</f>
        <v/>
      </c>
      <c r="B1781" s="511"/>
      <c r="C1781" s="413"/>
      <c r="D1781" s="360"/>
      <c r="E1781" s="360"/>
      <c r="F1781" s="361"/>
      <c r="G1781" s="360"/>
      <c r="H1781" s="360"/>
      <c r="I1781" s="410"/>
      <c r="J1781" s="363"/>
      <c r="K1781" s="363"/>
      <c r="L1781" s="364"/>
      <c r="M1781" s="363"/>
      <c r="N1781" s="414"/>
      <c r="O1781" s="314">
        <f t="shared" si="95"/>
        <v>0</v>
      </c>
      <c r="P1781" s="70">
        <f t="shared" si="96"/>
        <v>0</v>
      </c>
      <c r="Q1781" s="92" t="str">
        <f t="shared" si="94"/>
        <v/>
      </c>
    </row>
    <row r="1782" spans="1:17" x14ac:dyDescent="0.2">
      <c r="A1782" s="520" t="str">
        <f>IF(B1782="","",COUNT('Diário 3º PA'!$A$4:$A$4242)+ROW()-3)</f>
        <v/>
      </c>
      <c r="B1782" s="511"/>
      <c r="C1782" s="413"/>
      <c r="D1782" s="360"/>
      <c r="E1782" s="360"/>
      <c r="F1782" s="361"/>
      <c r="G1782" s="360"/>
      <c r="H1782" s="360"/>
      <c r="I1782" s="410"/>
      <c r="J1782" s="363"/>
      <c r="K1782" s="363"/>
      <c r="L1782" s="364"/>
      <c r="M1782" s="363"/>
      <c r="N1782" s="414"/>
      <c r="O1782" s="314">
        <f t="shared" si="95"/>
        <v>0</v>
      </c>
      <c r="P1782" s="70">
        <f t="shared" si="96"/>
        <v>0</v>
      </c>
      <c r="Q1782" s="92" t="str">
        <f t="shared" si="94"/>
        <v/>
      </c>
    </row>
    <row r="1783" spans="1:17" ht="13.5" thickBot="1" x14ac:dyDescent="0.25">
      <c r="A1783" s="520" t="str">
        <f>IF(B1783="","",COUNT('Diário 3º PA'!$A$4:$A$4242)+ROW()-3)</f>
        <v/>
      </c>
      <c r="B1783" s="511"/>
      <c r="C1783" s="413"/>
      <c r="D1783" s="360"/>
      <c r="E1783" s="360"/>
      <c r="F1783" s="361"/>
      <c r="G1783" s="360"/>
      <c r="H1783" s="360"/>
      <c r="I1783" s="410"/>
      <c r="J1783" s="363"/>
      <c r="K1783" s="363"/>
      <c r="L1783" s="364"/>
      <c r="M1783" s="363"/>
      <c r="N1783" s="414"/>
      <c r="O1783" s="314">
        <f t="shared" si="95"/>
        <v>0</v>
      </c>
      <c r="P1783" s="70">
        <f t="shared" si="96"/>
        <v>0</v>
      </c>
      <c r="Q1783" s="92" t="str">
        <f t="shared" si="94"/>
        <v/>
      </c>
    </row>
    <row r="1784" spans="1:17" x14ac:dyDescent="0.2">
      <c r="A1784" s="520" t="str">
        <f>IF(B1784="","",COUNT('Diário 3º PA'!$A$4:$A$4242)+ROW()-3)</f>
        <v/>
      </c>
      <c r="B1784" s="511"/>
      <c r="C1784" s="413"/>
      <c r="D1784" s="360"/>
      <c r="E1784" s="360"/>
      <c r="F1784" s="361"/>
      <c r="G1784" s="360"/>
      <c r="H1784" s="360"/>
      <c r="I1784" s="410"/>
      <c r="J1784" s="363"/>
      <c r="K1784" s="363"/>
      <c r="L1784" s="364"/>
      <c r="M1784" s="363"/>
      <c r="N1784" s="414"/>
      <c r="O1784" s="315">
        <f t="shared" si="95"/>
        <v>0</v>
      </c>
      <c r="P1784" s="70">
        <f t="shared" si="96"/>
        <v>0</v>
      </c>
      <c r="Q1784" s="135" t="str">
        <f t="shared" si="94"/>
        <v/>
      </c>
    </row>
    <row r="1785" spans="1:17" x14ac:dyDescent="0.2">
      <c r="A1785" s="520" t="str">
        <f>IF(B1785="","",COUNT('Diário 3º PA'!$A$4:$A$4242)+ROW()-3)</f>
        <v/>
      </c>
      <c r="B1785" s="511"/>
      <c r="C1785" s="413"/>
      <c r="D1785" s="360"/>
      <c r="E1785" s="360"/>
      <c r="F1785" s="361"/>
      <c r="G1785" s="360"/>
      <c r="H1785" s="360"/>
      <c r="I1785" s="410"/>
      <c r="J1785" s="363"/>
      <c r="K1785" s="363"/>
      <c r="L1785" s="364"/>
      <c r="M1785" s="363"/>
      <c r="N1785" s="414"/>
      <c r="O1785" s="314">
        <f t="shared" si="95"/>
        <v>0</v>
      </c>
      <c r="P1785" s="70">
        <f t="shared" si="96"/>
        <v>0</v>
      </c>
      <c r="Q1785" s="92" t="str">
        <f t="shared" si="94"/>
        <v/>
      </c>
    </row>
    <row r="1786" spans="1:17" x14ac:dyDescent="0.2">
      <c r="A1786" s="520" t="str">
        <f>IF(B1786="","",COUNT('Diário 3º PA'!$A$4:$A$4242)+ROW()-3)</f>
        <v/>
      </c>
      <c r="B1786" s="511"/>
      <c r="C1786" s="413"/>
      <c r="D1786" s="360"/>
      <c r="E1786" s="360"/>
      <c r="F1786" s="361"/>
      <c r="G1786" s="360"/>
      <c r="H1786" s="360"/>
      <c r="I1786" s="410"/>
      <c r="J1786" s="363"/>
      <c r="K1786" s="363"/>
      <c r="L1786" s="364"/>
      <c r="M1786" s="363"/>
      <c r="N1786" s="414"/>
      <c r="O1786" s="314">
        <f t="shared" si="95"/>
        <v>0</v>
      </c>
      <c r="P1786" s="70">
        <f t="shared" si="96"/>
        <v>0</v>
      </c>
      <c r="Q1786" s="92" t="str">
        <f t="shared" si="94"/>
        <v/>
      </c>
    </row>
    <row r="1787" spans="1:17" ht="13.5" thickBot="1" x14ac:dyDescent="0.25">
      <c r="A1787" s="520" t="str">
        <f>IF(B1787="","",COUNT('Diário 3º PA'!$A$4:$A$4242)+ROW()-3)</f>
        <v/>
      </c>
      <c r="B1787" s="511"/>
      <c r="C1787" s="413"/>
      <c r="D1787" s="360"/>
      <c r="E1787" s="360"/>
      <c r="F1787" s="361"/>
      <c r="G1787" s="360"/>
      <c r="H1787" s="360"/>
      <c r="I1787" s="410"/>
      <c r="J1787" s="363"/>
      <c r="K1787" s="363"/>
      <c r="L1787" s="364"/>
      <c r="M1787" s="363"/>
      <c r="N1787" s="414"/>
      <c r="O1787" s="314">
        <f t="shared" si="95"/>
        <v>0</v>
      </c>
      <c r="P1787" s="70">
        <f t="shared" si="96"/>
        <v>0</v>
      </c>
      <c r="Q1787" s="92" t="str">
        <f t="shared" si="94"/>
        <v/>
      </c>
    </row>
    <row r="1788" spans="1:17" x14ac:dyDescent="0.2">
      <c r="A1788" s="520" t="str">
        <f>IF(B1788="","",COUNT('Diário 3º PA'!$A$4:$A$4242)+ROW()-3)</f>
        <v/>
      </c>
      <c r="B1788" s="511"/>
      <c r="C1788" s="413"/>
      <c r="D1788" s="360"/>
      <c r="E1788" s="360"/>
      <c r="F1788" s="361"/>
      <c r="G1788" s="360"/>
      <c r="H1788" s="360"/>
      <c r="I1788" s="410"/>
      <c r="J1788" s="363"/>
      <c r="K1788" s="363"/>
      <c r="L1788" s="364"/>
      <c r="M1788" s="363"/>
      <c r="N1788" s="414"/>
      <c r="O1788" s="315">
        <f t="shared" si="95"/>
        <v>0</v>
      </c>
      <c r="P1788" s="70">
        <f t="shared" si="96"/>
        <v>0</v>
      </c>
      <c r="Q1788" s="135" t="str">
        <f t="shared" si="94"/>
        <v/>
      </c>
    </row>
    <row r="1789" spans="1:17" x14ac:dyDescent="0.2">
      <c r="A1789" s="520" t="str">
        <f>IF(B1789="","",COUNT('Diário 3º PA'!$A$4:$A$4242)+ROW()-3)</f>
        <v/>
      </c>
      <c r="B1789" s="511"/>
      <c r="C1789" s="413"/>
      <c r="D1789" s="360"/>
      <c r="E1789" s="360"/>
      <c r="F1789" s="361"/>
      <c r="G1789" s="360"/>
      <c r="H1789" s="360"/>
      <c r="I1789" s="410"/>
      <c r="J1789" s="363"/>
      <c r="K1789" s="363"/>
      <c r="L1789" s="364"/>
      <c r="M1789" s="363"/>
      <c r="N1789" s="414"/>
      <c r="O1789" s="314">
        <f t="shared" si="95"/>
        <v>0</v>
      </c>
      <c r="P1789" s="70">
        <f t="shared" si="96"/>
        <v>0</v>
      </c>
      <c r="Q1789" s="92" t="str">
        <f t="shared" si="94"/>
        <v/>
      </c>
    </row>
    <row r="1790" spans="1:17" x14ac:dyDescent="0.2">
      <c r="A1790" s="520" t="str">
        <f>IF(B1790="","",COUNT('Diário 3º PA'!$A$4:$A$4242)+ROW()-3)</f>
        <v/>
      </c>
      <c r="B1790" s="511"/>
      <c r="C1790" s="413"/>
      <c r="D1790" s="360"/>
      <c r="E1790" s="360"/>
      <c r="F1790" s="361"/>
      <c r="G1790" s="360"/>
      <c r="H1790" s="360"/>
      <c r="I1790" s="410"/>
      <c r="J1790" s="363"/>
      <c r="K1790" s="363"/>
      <c r="L1790" s="364"/>
      <c r="M1790" s="363"/>
      <c r="N1790" s="414"/>
      <c r="O1790" s="314">
        <f t="shared" si="95"/>
        <v>0</v>
      </c>
      <c r="P1790" s="70">
        <f t="shared" si="96"/>
        <v>0</v>
      </c>
      <c r="Q1790" s="92" t="str">
        <f t="shared" si="94"/>
        <v/>
      </c>
    </row>
    <row r="1791" spans="1:17" ht="13.5" thickBot="1" x14ac:dyDescent="0.25">
      <c r="A1791" s="520" t="str">
        <f>IF(B1791="","",COUNT('Diário 3º PA'!$A$4:$A$4242)+ROW()-3)</f>
        <v/>
      </c>
      <c r="B1791" s="511"/>
      <c r="C1791" s="413"/>
      <c r="D1791" s="360"/>
      <c r="E1791" s="360"/>
      <c r="F1791" s="361"/>
      <c r="G1791" s="360"/>
      <c r="H1791" s="360"/>
      <c r="I1791" s="410"/>
      <c r="J1791" s="363"/>
      <c r="K1791" s="363"/>
      <c r="L1791" s="364"/>
      <c r="M1791" s="363"/>
      <c r="N1791" s="414"/>
      <c r="O1791" s="314">
        <f t="shared" si="95"/>
        <v>0</v>
      </c>
      <c r="P1791" s="70">
        <f t="shared" si="96"/>
        <v>0</v>
      </c>
      <c r="Q1791" s="92" t="str">
        <f t="shared" si="94"/>
        <v/>
      </c>
    </row>
    <row r="1792" spans="1:17" x14ac:dyDescent="0.2">
      <c r="A1792" s="520" t="str">
        <f>IF(B1792="","",COUNT('Diário 3º PA'!$A$4:$A$4242)+ROW()-3)</f>
        <v/>
      </c>
      <c r="B1792" s="511"/>
      <c r="C1792" s="413"/>
      <c r="D1792" s="360"/>
      <c r="E1792" s="360"/>
      <c r="F1792" s="361"/>
      <c r="G1792" s="360"/>
      <c r="H1792" s="360"/>
      <c r="I1792" s="410"/>
      <c r="J1792" s="363"/>
      <c r="K1792" s="363"/>
      <c r="L1792" s="364"/>
      <c r="M1792" s="363"/>
      <c r="N1792" s="414"/>
      <c r="O1792" s="315">
        <f t="shared" si="95"/>
        <v>0</v>
      </c>
      <c r="P1792" s="70">
        <f t="shared" si="96"/>
        <v>0</v>
      </c>
      <c r="Q1792" s="135" t="str">
        <f t="shared" si="94"/>
        <v/>
      </c>
    </row>
    <row r="1793" spans="1:17" x14ac:dyDescent="0.2">
      <c r="A1793" s="520" t="str">
        <f>IF(B1793="","",COUNT('Diário 3º PA'!$A$4:$A$4242)+ROW()-3)</f>
        <v/>
      </c>
      <c r="B1793" s="511"/>
      <c r="C1793" s="413"/>
      <c r="D1793" s="360"/>
      <c r="E1793" s="360"/>
      <c r="F1793" s="361"/>
      <c r="G1793" s="360"/>
      <c r="H1793" s="360"/>
      <c r="I1793" s="410"/>
      <c r="J1793" s="363"/>
      <c r="K1793" s="363"/>
      <c r="L1793" s="364"/>
      <c r="M1793" s="363"/>
      <c r="N1793" s="414"/>
      <c r="O1793" s="314">
        <f t="shared" si="95"/>
        <v>0</v>
      </c>
      <c r="P1793" s="70">
        <f t="shared" si="96"/>
        <v>0</v>
      </c>
      <c r="Q1793" s="92" t="str">
        <f t="shared" si="94"/>
        <v/>
      </c>
    </row>
    <row r="1794" spans="1:17" x14ac:dyDescent="0.2">
      <c r="A1794" s="520" t="str">
        <f>IF(B1794="","",COUNT('Diário 3º PA'!$A$4:$A$4242)+ROW()-3)</f>
        <v/>
      </c>
      <c r="B1794" s="511"/>
      <c r="C1794" s="413"/>
      <c r="D1794" s="360"/>
      <c r="E1794" s="360"/>
      <c r="F1794" s="361"/>
      <c r="G1794" s="360"/>
      <c r="H1794" s="360"/>
      <c r="I1794" s="410"/>
      <c r="J1794" s="363"/>
      <c r="K1794" s="363"/>
      <c r="L1794" s="364"/>
      <c r="M1794" s="363"/>
      <c r="N1794" s="414"/>
      <c r="O1794" s="314">
        <f t="shared" si="95"/>
        <v>0</v>
      </c>
      <c r="P1794" s="70">
        <f t="shared" si="96"/>
        <v>0</v>
      </c>
      <c r="Q1794" s="92" t="str">
        <f t="shared" si="94"/>
        <v/>
      </c>
    </row>
    <row r="1795" spans="1:17" ht="13.5" thickBot="1" x14ac:dyDescent="0.25">
      <c r="A1795" s="520" t="str">
        <f>IF(B1795="","",COUNT('Diário 3º PA'!$A$4:$A$4242)+ROW()-3)</f>
        <v/>
      </c>
      <c r="B1795" s="511"/>
      <c r="C1795" s="413"/>
      <c r="D1795" s="360"/>
      <c r="E1795" s="360"/>
      <c r="F1795" s="361"/>
      <c r="G1795" s="360"/>
      <c r="H1795" s="360"/>
      <c r="I1795" s="410"/>
      <c r="J1795" s="363"/>
      <c r="K1795" s="363"/>
      <c r="L1795" s="364"/>
      <c r="M1795" s="363"/>
      <c r="N1795" s="414"/>
      <c r="O1795" s="314">
        <f t="shared" si="95"/>
        <v>0</v>
      </c>
      <c r="P1795" s="70">
        <f t="shared" si="96"/>
        <v>0</v>
      </c>
      <c r="Q1795" s="92" t="str">
        <f t="shared" si="94"/>
        <v/>
      </c>
    </row>
    <row r="1796" spans="1:17" x14ac:dyDescent="0.2">
      <c r="A1796" s="520" t="str">
        <f>IF(B1796="","",COUNT('Diário 3º PA'!$A$4:$A$4242)+ROW()-3)</f>
        <v/>
      </c>
      <c r="B1796" s="511"/>
      <c r="C1796" s="413"/>
      <c r="D1796" s="360"/>
      <c r="E1796" s="360"/>
      <c r="F1796" s="361"/>
      <c r="G1796" s="360"/>
      <c r="H1796" s="360"/>
      <c r="I1796" s="410"/>
      <c r="J1796" s="363"/>
      <c r="K1796" s="363"/>
      <c r="L1796" s="364"/>
      <c r="M1796" s="363"/>
      <c r="N1796" s="414"/>
      <c r="O1796" s="315">
        <f t="shared" si="95"/>
        <v>0</v>
      </c>
      <c r="P1796" s="70">
        <f t="shared" si="96"/>
        <v>0</v>
      </c>
      <c r="Q1796" s="135" t="str">
        <f t="shared" si="94"/>
        <v/>
      </c>
    </row>
    <row r="1797" spans="1:17" x14ac:dyDescent="0.2">
      <c r="A1797" s="520" t="str">
        <f>IF(B1797="","",COUNT('Diário 3º PA'!$A$4:$A$4242)+ROW()-3)</f>
        <v/>
      </c>
      <c r="B1797" s="511"/>
      <c r="C1797" s="413"/>
      <c r="D1797" s="360"/>
      <c r="E1797" s="360"/>
      <c r="F1797" s="361"/>
      <c r="G1797" s="360"/>
      <c r="H1797" s="360"/>
      <c r="I1797" s="410"/>
      <c r="J1797" s="363"/>
      <c r="K1797" s="363"/>
      <c r="L1797" s="364"/>
      <c r="M1797" s="363"/>
      <c r="N1797" s="414"/>
      <c r="O1797" s="314">
        <f t="shared" si="95"/>
        <v>0</v>
      </c>
      <c r="P1797" s="70">
        <f t="shared" si="96"/>
        <v>0</v>
      </c>
      <c r="Q1797" s="92" t="str">
        <f t="shared" si="94"/>
        <v/>
      </c>
    </row>
    <row r="1798" spans="1:17" x14ac:dyDescent="0.2">
      <c r="A1798" s="520" t="str">
        <f>IF(B1798="","",COUNT('Diário 3º PA'!$A$4:$A$4242)+ROW()-3)</f>
        <v/>
      </c>
      <c r="B1798" s="511"/>
      <c r="C1798" s="413"/>
      <c r="D1798" s="360"/>
      <c r="E1798" s="360"/>
      <c r="F1798" s="361"/>
      <c r="G1798" s="360"/>
      <c r="H1798" s="360"/>
      <c r="I1798" s="410"/>
      <c r="J1798" s="363"/>
      <c r="K1798" s="363"/>
      <c r="L1798" s="364"/>
      <c r="M1798" s="363"/>
      <c r="N1798" s="414"/>
      <c r="O1798" s="314">
        <f t="shared" si="95"/>
        <v>0</v>
      </c>
      <c r="P1798" s="70">
        <f t="shared" si="96"/>
        <v>0</v>
      </c>
      <c r="Q1798" s="92" t="str">
        <f t="shared" si="94"/>
        <v/>
      </c>
    </row>
    <row r="1799" spans="1:17" ht="13.5" thickBot="1" x14ac:dyDescent="0.25">
      <c r="A1799" s="520" t="str">
        <f>IF(B1799="","",COUNT('Diário 3º PA'!$A$4:$A$4242)+ROW()-3)</f>
        <v/>
      </c>
      <c r="B1799" s="511"/>
      <c r="C1799" s="413"/>
      <c r="D1799" s="360"/>
      <c r="E1799" s="360"/>
      <c r="F1799" s="361"/>
      <c r="G1799" s="360"/>
      <c r="H1799" s="360"/>
      <c r="I1799" s="410"/>
      <c r="J1799" s="363"/>
      <c r="K1799" s="363"/>
      <c r="L1799" s="364"/>
      <c r="M1799" s="363"/>
      <c r="N1799" s="414"/>
      <c r="O1799" s="314">
        <f t="shared" si="95"/>
        <v>0</v>
      </c>
      <c r="P1799" s="70">
        <f t="shared" si="96"/>
        <v>0</v>
      </c>
      <c r="Q1799" s="92" t="str">
        <f t="shared" si="94"/>
        <v/>
      </c>
    </row>
    <row r="1800" spans="1:17" x14ac:dyDescent="0.2">
      <c r="A1800" s="520" t="str">
        <f>IF(B1800="","",COUNT('Diário 3º PA'!$A$4:$A$4242)+ROW()-3)</f>
        <v/>
      </c>
      <c r="B1800" s="511"/>
      <c r="C1800" s="413"/>
      <c r="D1800" s="360"/>
      <c r="E1800" s="360"/>
      <c r="F1800" s="361"/>
      <c r="G1800" s="360"/>
      <c r="H1800" s="360"/>
      <c r="I1800" s="410"/>
      <c r="J1800" s="363"/>
      <c r="K1800" s="363"/>
      <c r="L1800" s="364"/>
      <c r="M1800" s="363"/>
      <c r="N1800" s="414"/>
      <c r="O1800" s="315">
        <f t="shared" si="95"/>
        <v>0</v>
      </c>
      <c r="P1800" s="70">
        <f t="shared" si="96"/>
        <v>0</v>
      </c>
      <c r="Q1800" s="135" t="str">
        <f t="shared" si="94"/>
        <v/>
      </c>
    </row>
    <row r="1801" spans="1:17" x14ac:dyDescent="0.2">
      <c r="A1801" s="520" t="str">
        <f>IF(B1801="","",COUNT('Diário 3º PA'!$A$4:$A$4242)+ROW()-3)</f>
        <v/>
      </c>
      <c r="B1801" s="511"/>
      <c r="C1801" s="413"/>
      <c r="D1801" s="360"/>
      <c r="E1801" s="360"/>
      <c r="F1801" s="361"/>
      <c r="G1801" s="360"/>
      <c r="H1801" s="360"/>
      <c r="I1801" s="410"/>
      <c r="J1801" s="363"/>
      <c r="K1801" s="363"/>
      <c r="L1801" s="364"/>
      <c r="M1801" s="363"/>
      <c r="N1801" s="414"/>
      <c r="O1801" s="314">
        <f t="shared" si="95"/>
        <v>0</v>
      </c>
      <c r="P1801" s="70">
        <f t="shared" si="96"/>
        <v>0</v>
      </c>
      <c r="Q1801" s="92" t="str">
        <f t="shared" si="94"/>
        <v/>
      </c>
    </row>
    <row r="1802" spans="1:17" x14ac:dyDescent="0.2">
      <c r="A1802" s="520" t="str">
        <f>IF(B1802="","",COUNT('Diário 3º PA'!$A$4:$A$4242)+ROW()-3)</f>
        <v/>
      </c>
      <c r="B1802" s="511"/>
      <c r="C1802" s="413"/>
      <c r="D1802" s="360"/>
      <c r="E1802" s="360"/>
      <c r="F1802" s="361"/>
      <c r="G1802" s="360"/>
      <c r="H1802" s="360"/>
      <c r="I1802" s="410"/>
      <c r="J1802" s="363"/>
      <c r="K1802" s="363"/>
      <c r="L1802" s="364"/>
      <c r="M1802" s="363"/>
      <c r="N1802" s="414"/>
      <c r="O1802" s="314">
        <f t="shared" si="95"/>
        <v>0</v>
      </c>
      <c r="P1802" s="70">
        <f t="shared" si="96"/>
        <v>0</v>
      </c>
      <c r="Q1802" s="92" t="str">
        <f t="shared" si="94"/>
        <v/>
      </c>
    </row>
    <row r="1803" spans="1:17" ht="13.5" thickBot="1" x14ac:dyDescent="0.25">
      <c r="A1803" s="520" t="str">
        <f>IF(B1803="","",COUNT('Diário 3º PA'!$A$4:$A$4242)+ROW()-3)</f>
        <v/>
      </c>
      <c r="B1803" s="511"/>
      <c r="C1803" s="413"/>
      <c r="D1803" s="360"/>
      <c r="E1803" s="360"/>
      <c r="F1803" s="361"/>
      <c r="G1803" s="360"/>
      <c r="H1803" s="360"/>
      <c r="I1803" s="410"/>
      <c r="J1803" s="363"/>
      <c r="K1803" s="363"/>
      <c r="L1803" s="364"/>
      <c r="M1803" s="363"/>
      <c r="N1803" s="414"/>
      <c r="O1803" s="314">
        <f t="shared" si="95"/>
        <v>0</v>
      </c>
      <c r="P1803" s="70">
        <f t="shared" si="96"/>
        <v>0</v>
      </c>
      <c r="Q1803" s="92" t="str">
        <f t="shared" si="94"/>
        <v/>
      </c>
    </row>
    <row r="1804" spans="1:17" x14ac:dyDescent="0.2">
      <c r="A1804" s="520" t="str">
        <f>IF(B1804="","",COUNT('Diário 3º PA'!$A$4:$A$4242)+ROW()-3)</f>
        <v/>
      </c>
      <c r="B1804" s="511"/>
      <c r="C1804" s="413"/>
      <c r="D1804" s="360"/>
      <c r="E1804" s="360"/>
      <c r="F1804" s="361"/>
      <c r="G1804" s="360"/>
      <c r="H1804" s="360"/>
      <c r="I1804" s="410"/>
      <c r="J1804" s="363"/>
      <c r="K1804" s="363"/>
      <c r="L1804" s="364"/>
      <c r="M1804" s="363"/>
      <c r="N1804" s="414"/>
      <c r="O1804" s="315">
        <f t="shared" si="95"/>
        <v>0</v>
      </c>
      <c r="P1804" s="70">
        <f t="shared" si="96"/>
        <v>0</v>
      </c>
      <c r="Q1804" s="135" t="str">
        <f t="shared" si="94"/>
        <v/>
      </c>
    </row>
    <row r="1805" spans="1:17" x14ac:dyDescent="0.2">
      <c r="A1805" s="520" t="str">
        <f>IF(B1805="","",COUNT('Diário 3º PA'!$A$4:$A$4242)+ROW()-3)</f>
        <v/>
      </c>
      <c r="B1805" s="511"/>
      <c r="C1805" s="413"/>
      <c r="D1805" s="360"/>
      <c r="E1805" s="360"/>
      <c r="F1805" s="361"/>
      <c r="G1805" s="360"/>
      <c r="H1805" s="360"/>
      <c r="I1805" s="410"/>
      <c r="J1805" s="363"/>
      <c r="K1805" s="363"/>
      <c r="L1805" s="364"/>
      <c r="M1805" s="363"/>
      <c r="N1805" s="414"/>
      <c r="O1805" s="314">
        <f t="shared" si="95"/>
        <v>0</v>
      </c>
      <c r="P1805" s="70">
        <f t="shared" si="96"/>
        <v>0</v>
      </c>
      <c r="Q1805" s="92" t="str">
        <f t="shared" si="94"/>
        <v/>
      </c>
    </row>
    <row r="1806" spans="1:17" x14ac:dyDescent="0.2">
      <c r="A1806" s="520" t="str">
        <f>IF(B1806="","",COUNT('Diário 3º PA'!$A$4:$A$4242)+ROW()-3)</f>
        <v/>
      </c>
      <c r="B1806" s="511"/>
      <c r="C1806" s="413"/>
      <c r="D1806" s="360"/>
      <c r="E1806" s="360"/>
      <c r="F1806" s="361"/>
      <c r="G1806" s="360"/>
      <c r="H1806" s="360"/>
      <c r="I1806" s="410"/>
      <c r="J1806" s="363"/>
      <c r="K1806" s="363"/>
      <c r="L1806" s="364"/>
      <c r="M1806" s="363"/>
      <c r="N1806" s="414"/>
      <c r="O1806" s="314">
        <f t="shared" si="95"/>
        <v>0</v>
      </c>
      <c r="P1806" s="70">
        <f t="shared" si="96"/>
        <v>0</v>
      </c>
      <c r="Q1806" s="92" t="str">
        <f t="shared" si="94"/>
        <v/>
      </c>
    </row>
    <row r="1807" spans="1:17" ht="13.5" thickBot="1" x14ac:dyDescent="0.25">
      <c r="A1807" s="520" t="str">
        <f>IF(B1807="","",COUNT('Diário 3º PA'!$A$4:$A$4242)+ROW()-3)</f>
        <v/>
      </c>
      <c r="B1807" s="511"/>
      <c r="C1807" s="413"/>
      <c r="D1807" s="360"/>
      <c r="E1807" s="360"/>
      <c r="F1807" s="361"/>
      <c r="G1807" s="360"/>
      <c r="H1807" s="360"/>
      <c r="I1807" s="410"/>
      <c r="J1807" s="363"/>
      <c r="K1807" s="363"/>
      <c r="L1807" s="364"/>
      <c r="M1807" s="363"/>
      <c r="N1807" s="414"/>
      <c r="O1807" s="314">
        <f t="shared" si="95"/>
        <v>0</v>
      </c>
      <c r="P1807" s="70">
        <f t="shared" si="96"/>
        <v>0</v>
      </c>
      <c r="Q1807" s="92" t="str">
        <f t="shared" si="94"/>
        <v/>
      </c>
    </row>
    <row r="1808" spans="1:17" x14ac:dyDescent="0.2">
      <c r="A1808" s="520" t="str">
        <f>IF(B1808="","",COUNT('Diário 3º PA'!$A$4:$A$4242)+ROW()-3)</f>
        <v/>
      </c>
      <c r="B1808" s="511"/>
      <c r="C1808" s="413"/>
      <c r="D1808" s="360"/>
      <c r="E1808" s="360"/>
      <c r="F1808" s="361"/>
      <c r="G1808" s="360"/>
      <c r="H1808" s="360"/>
      <c r="I1808" s="410"/>
      <c r="J1808" s="363"/>
      <c r="K1808" s="363"/>
      <c r="L1808" s="364"/>
      <c r="M1808" s="363"/>
      <c r="N1808" s="414"/>
      <c r="O1808" s="315">
        <f t="shared" si="95"/>
        <v>0</v>
      </c>
      <c r="P1808" s="70">
        <f t="shared" si="96"/>
        <v>0</v>
      </c>
      <c r="Q1808" s="135" t="str">
        <f t="shared" si="94"/>
        <v/>
      </c>
    </row>
    <row r="1809" spans="1:17" x14ac:dyDescent="0.2">
      <c r="A1809" s="520" t="str">
        <f>IF(B1809="","",COUNT('Diário 3º PA'!$A$4:$A$4242)+ROW()-3)</f>
        <v/>
      </c>
      <c r="B1809" s="511"/>
      <c r="C1809" s="413"/>
      <c r="D1809" s="360"/>
      <c r="E1809" s="360"/>
      <c r="F1809" s="361"/>
      <c r="G1809" s="360"/>
      <c r="H1809" s="360"/>
      <c r="I1809" s="410"/>
      <c r="J1809" s="363"/>
      <c r="K1809" s="363"/>
      <c r="L1809" s="364"/>
      <c r="M1809" s="363"/>
      <c r="N1809" s="414"/>
      <c r="O1809" s="314">
        <f t="shared" si="95"/>
        <v>0</v>
      </c>
      <c r="P1809" s="70">
        <f t="shared" si="96"/>
        <v>0</v>
      </c>
      <c r="Q1809" s="92" t="str">
        <f t="shared" si="94"/>
        <v/>
      </c>
    </row>
    <row r="1810" spans="1:17" x14ac:dyDescent="0.2">
      <c r="A1810" s="520" t="str">
        <f>IF(B1810="","",COUNT('Diário 3º PA'!$A$4:$A$4242)+ROW()-3)</f>
        <v/>
      </c>
      <c r="B1810" s="511"/>
      <c r="C1810" s="413"/>
      <c r="D1810" s="360"/>
      <c r="E1810" s="360"/>
      <c r="F1810" s="361"/>
      <c r="G1810" s="360"/>
      <c r="H1810" s="360"/>
      <c r="I1810" s="410"/>
      <c r="J1810" s="363"/>
      <c r="K1810" s="363"/>
      <c r="L1810" s="364"/>
      <c r="M1810" s="363"/>
      <c r="N1810" s="414"/>
      <c r="O1810" s="314">
        <f t="shared" si="95"/>
        <v>0</v>
      </c>
      <c r="P1810" s="70">
        <f t="shared" si="96"/>
        <v>0</v>
      </c>
      <c r="Q1810" s="92" t="str">
        <f t="shared" si="94"/>
        <v/>
      </c>
    </row>
    <row r="1811" spans="1:17" ht="13.5" thickBot="1" x14ac:dyDescent="0.25">
      <c r="A1811" s="520" t="str">
        <f>IF(B1811="","",COUNT('Diário 3º PA'!$A$4:$A$4242)+ROW()-3)</f>
        <v/>
      </c>
      <c r="B1811" s="511"/>
      <c r="C1811" s="413"/>
      <c r="D1811" s="360"/>
      <c r="E1811" s="360"/>
      <c r="F1811" s="361"/>
      <c r="G1811" s="360"/>
      <c r="H1811" s="360"/>
      <c r="I1811" s="410"/>
      <c r="J1811" s="363"/>
      <c r="K1811" s="363"/>
      <c r="L1811" s="364"/>
      <c r="M1811" s="363"/>
      <c r="N1811" s="414"/>
      <c r="O1811" s="314">
        <f t="shared" si="95"/>
        <v>0</v>
      </c>
      <c r="P1811" s="70">
        <f t="shared" si="96"/>
        <v>0</v>
      </c>
      <c r="Q1811" s="92" t="str">
        <f t="shared" si="94"/>
        <v/>
      </c>
    </row>
    <row r="1812" spans="1:17" x14ac:dyDescent="0.2">
      <c r="A1812" s="520" t="str">
        <f>IF(B1812="","",COUNT('Diário 3º PA'!$A$4:$A$4242)+ROW()-3)</f>
        <v/>
      </c>
      <c r="B1812" s="511"/>
      <c r="C1812" s="413"/>
      <c r="D1812" s="360"/>
      <c r="E1812" s="360"/>
      <c r="F1812" s="361"/>
      <c r="G1812" s="360"/>
      <c r="H1812" s="360"/>
      <c r="I1812" s="410"/>
      <c r="J1812" s="363"/>
      <c r="K1812" s="363"/>
      <c r="L1812" s="364"/>
      <c r="M1812" s="363"/>
      <c r="N1812" s="414"/>
      <c r="O1812" s="315">
        <f t="shared" si="95"/>
        <v>0</v>
      </c>
      <c r="P1812" s="70">
        <f t="shared" si="96"/>
        <v>0</v>
      </c>
      <c r="Q1812" s="135" t="str">
        <f t="shared" si="94"/>
        <v/>
      </c>
    </row>
    <row r="1813" spans="1:17" x14ac:dyDescent="0.2">
      <c r="A1813" s="520" t="str">
        <f>IF(B1813="","",COUNT('Diário 3º PA'!$A$4:$A$4242)+ROW()-3)</f>
        <v/>
      </c>
      <c r="B1813" s="511"/>
      <c r="C1813" s="413"/>
      <c r="D1813" s="360"/>
      <c r="E1813" s="360"/>
      <c r="F1813" s="361"/>
      <c r="G1813" s="360"/>
      <c r="H1813" s="360"/>
      <c r="I1813" s="410"/>
      <c r="J1813" s="363"/>
      <c r="K1813" s="363"/>
      <c r="L1813" s="364"/>
      <c r="M1813" s="363"/>
      <c r="N1813" s="414"/>
      <c r="O1813" s="314">
        <f t="shared" si="95"/>
        <v>0</v>
      </c>
      <c r="P1813" s="70">
        <f t="shared" si="96"/>
        <v>0</v>
      </c>
      <c r="Q1813" s="92" t="str">
        <f t="shared" si="94"/>
        <v/>
      </c>
    </row>
    <row r="1814" spans="1:17" x14ac:dyDescent="0.2">
      <c r="A1814" s="520" t="str">
        <f>IF(B1814="","",COUNT('Diário 3º PA'!$A$4:$A$4242)+ROW()-3)</f>
        <v/>
      </c>
      <c r="B1814" s="511"/>
      <c r="C1814" s="413"/>
      <c r="D1814" s="360"/>
      <c r="E1814" s="360"/>
      <c r="F1814" s="361"/>
      <c r="G1814" s="360"/>
      <c r="H1814" s="360"/>
      <c r="I1814" s="410"/>
      <c r="J1814" s="363"/>
      <c r="K1814" s="363"/>
      <c r="L1814" s="364"/>
      <c r="M1814" s="363"/>
      <c r="N1814" s="414"/>
      <c r="O1814" s="314">
        <f t="shared" si="95"/>
        <v>0</v>
      </c>
      <c r="P1814" s="70">
        <f t="shared" si="96"/>
        <v>0</v>
      </c>
      <c r="Q1814" s="92" t="str">
        <f t="shared" si="94"/>
        <v/>
      </c>
    </row>
    <row r="1815" spans="1:17" ht="13.5" thickBot="1" x14ac:dyDescent="0.25">
      <c r="A1815" s="520" t="str">
        <f>IF(B1815="","",COUNT('Diário 3º PA'!$A$4:$A$4242)+ROW()-3)</f>
        <v/>
      </c>
      <c r="B1815" s="511"/>
      <c r="C1815" s="413"/>
      <c r="D1815" s="360"/>
      <c r="E1815" s="360"/>
      <c r="F1815" s="361"/>
      <c r="G1815" s="360"/>
      <c r="H1815" s="360"/>
      <c r="I1815" s="410"/>
      <c r="J1815" s="363"/>
      <c r="K1815" s="363"/>
      <c r="L1815" s="364"/>
      <c r="M1815" s="363"/>
      <c r="N1815" s="414"/>
      <c r="O1815" s="314">
        <f t="shared" si="95"/>
        <v>0</v>
      </c>
      <c r="P1815" s="70">
        <f t="shared" si="96"/>
        <v>0</v>
      </c>
      <c r="Q1815" s="92" t="str">
        <f t="shared" si="94"/>
        <v/>
      </c>
    </row>
    <row r="1816" spans="1:17" x14ac:dyDescent="0.2">
      <c r="A1816" s="520" t="str">
        <f>IF(B1816="","",COUNT('Diário 3º PA'!$A$4:$A$4242)+ROW()-3)</f>
        <v/>
      </c>
      <c r="B1816" s="511"/>
      <c r="C1816" s="413"/>
      <c r="D1816" s="360"/>
      <c r="E1816" s="360"/>
      <c r="F1816" s="361"/>
      <c r="G1816" s="360"/>
      <c r="H1816" s="360"/>
      <c r="I1816" s="410"/>
      <c r="J1816" s="363"/>
      <c r="K1816" s="363"/>
      <c r="L1816" s="364"/>
      <c r="M1816" s="363"/>
      <c r="N1816" s="414"/>
      <c r="O1816" s="315">
        <f t="shared" si="95"/>
        <v>0</v>
      </c>
      <c r="P1816" s="70">
        <f t="shared" si="96"/>
        <v>0</v>
      </c>
      <c r="Q1816" s="135" t="str">
        <f t="shared" si="94"/>
        <v/>
      </c>
    </row>
    <row r="1817" spans="1:17" x14ac:dyDescent="0.2">
      <c r="A1817" s="520" t="str">
        <f>IF(B1817="","",COUNT('Diário 3º PA'!$A$4:$A$4242)+ROW()-3)</f>
        <v/>
      </c>
      <c r="B1817" s="511"/>
      <c r="C1817" s="413"/>
      <c r="D1817" s="360"/>
      <c r="E1817" s="360"/>
      <c r="F1817" s="361"/>
      <c r="G1817" s="360"/>
      <c r="H1817" s="360"/>
      <c r="I1817" s="410"/>
      <c r="J1817" s="363"/>
      <c r="K1817" s="363"/>
      <c r="L1817" s="364"/>
      <c r="M1817" s="363"/>
      <c r="N1817" s="414"/>
      <c r="O1817" s="314">
        <f t="shared" si="95"/>
        <v>0</v>
      </c>
      <c r="P1817" s="70">
        <f t="shared" si="96"/>
        <v>0</v>
      </c>
      <c r="Q1817" s="92" t="str">
        <f t="shared" si="94"/>
        <v/>
      </c>
    </row>
    <row r="1818" spans="1:17" x14ac:dyDescent="0.2">
      <c r="A1818" s="520" t="str">
        <f>IF(B1818="","",COUNT('Diário 3º PA'!$A$4:$A$4242)+ROW()-3)</f>
        <v/>
      </c>
      <c r="B1818" s="511"/>
      <c r="C1818" s="413"/>
      <c r="D1818" s="360"/>
      <c r="E1818" s="360"/>
      <c r="F1818" s="361"/>
      <c r="G1818" s="360"/>
      <c r="H1818" s="360"/>
      <c r="I1818" s="410"/>
      <c r="J1818" s="363"/>
      <c r="K1818" s="363"/>
      <c r="L1818" s="364"/>
      <c r="M1818" s="363"/>
      <c r="N1818" s="414"/>
      <c r="O1818" s="314">
        <f t="shared" si="95"/>
        <v>0</v>
      </c>
      <c r="P1818" s="70">
        <f t="shared" si="96"/>
        <v>0</v>
      </c>
      <c r="Q1818" s="92" t="str">
        <f t="shared" si="94"/>
        <v/>
      </c>
    </row>
    <row r="1819" spans="1:17" ht="13.5" thickBot="1" x14ac:dyDescent="0.25">
      <c r="A1819" s="520" t="str">
        <f>IF(B1819="","",COUNT('Diário 3º PA'!$A$4:$A$4242)+ROW()-3)</f>
        <v/>
      </c>
      <c r="B1819" s="511"/>
      <c r="C1819" s="413"/>
      <c r="D1819" s="360"/>
      <c r="E1819" s="360"/>
      <c r="F1819" s="361"/>
      <c r="G1819" s="360"/>
      <c r="H1819" s="360"/>
      <c r="I1819" s="410"/>
      <c r="J1819" s="363"/>
      <c r="K1819" s="363"/>
      <c r="L1819" s="364"/>
      <c r="M1819" s="363"/>
      <c r="N1819" s="414"/>
      <c r="O1819" s="314">
        <f t="shared" si="95"/>
        <v>0</v>
      </c>
      <c r="P1819" s="70">
        <f t="shared" si="96"/>
        <v>0</v>
      </c>
      <c r="Q1819" s="92" t="str">
        <f t="shared" si="94"/>
        <v/>
      </c>
    </row>
    <row r="1820" spans="1:17" x14ac:dyDescent="0.2">
      <c r="A1820" s="520" t="str">
        <f>IF(B1820="","",COUNT('Diário 3º PA'!$A$4:$A$4242)+ROW()-3)</f>
        <v/>
      </c>
      <c r="B1820" s="511"/>
      <c r="C1820" s="413"/>
      <c r="D1820" s="360"/>
      <c r="E1820" s="360"/>
      <c r="F1820" s="361"/>
      <c r="G1820" s="360"/>
      <c r="H1820" s="360"/>
      <c r="I1820" s="410"/>
      <c r="J1820" s="363"/>
      <c r="K1820" s="363"/>
      <c r="L1820" s="364"/>
      <c r="M1820" s="363"/>
      <c r="N1820" s="414"/>
      <c r="O1820" s="315">
        <f t="shared" si="95"/>
        <v>0</v>
      </c>
      <c r="P1820" s="70">
        <f t="shared" si="96"/>
        <v>0</v>
      </c>
      <c r="Q1820" s="135" t="str">
        <f t="shared" si="94"/>
        <v/>
      </c>
    </row>
    <row r="1821" spans="1:17" x14ac:dyDescent="0.2">
      <c r="A1821" s="520" t="str">
        <f>IF(B1821="","",COUNT('Diário 3º PA'!$A$4:$A$4242)+ROW()-3)</f>
        <v/>
      </c>
      <c r="B1821" s="511"/>
      <c r="C1821" s="413"/>
      <c r="D1821" s="360"/>
      <c r="E1821" s="360"/>
      <c r="F1821" s="361"/>
      <c r="G1821" s="360"/>
      <c r="H1821" s="360"/>
      <c r="I1821" s="410"/>
      <c r="J1821" s="363"/>
      <c r="K1821" s="363"/>
      <c r="L1821" s="364"/>
      <c r="M1821" s="363"/>
      <c r="N1821" s="414"/>
      <c r="O1821" s="314">
        <f t="shared" si="95"/>
        <v>0</v>
      </c>
      <c r="P1821" s="70">
        <f t="shared" si="96"/>
        <v>0</v>
      </c>
      <c r="Q1821" s="92" t="str">
        <f t="shared" si="94"/>
        <v/>
      </c>
    </row>
    <row r="1822" spans="1:17" x14ac:dyDescent="0.2">
      <c r="A1822" s="520" t="str">
        <f>IF(B1822="","",COUNT('Diário 3º PA'!$A$4:$A$4242)+ROW()-3)</f>
        <v/>
      </c>
      <c r="B1822" s="511"/>
      <c r="C1822" s="413"/>
      <c r="D1822" s="360"/>
      <c r="E1822" s="360"/>
      <c r="F1822" s="361"/>
      <c r="G1822" s="360"/>
      <c r="H1822" s="360"/>
      <c r="I1822" s="410"/>
      <c r="J1822" s="363"/>
      <c r="K1822" s="363"/>
      <c r="L1822" s="364"/>
      <c r="M1822" s="363"/>
      <c r="N1822" s="414"/>
      <c r="O1822" s="314">
        <f t="shared" si="95"/>
        <v>0</v>
      </c>
      <c r="P1822" s="70">
        <f t="shared" si="96"/>
        <v>0</v>
      </c>
      <c r="Q1822" s="92" t="str">
        <f t="shared" si="94"/>
        <v/>
      </c>
    </row>
    <row r="1823" spans="1:17" ht="13.5" thickBot="1" x14ac:dyDescent="0.25">
      <c r="A1823" s="520" t="str">
        <f>IF(B1823="","",COUNT('Diário 3º PA'!$A$4:$A$4242)+ROW()-3)</f>
        <v/>
      </c>
      <c r="B1823" s="511"/>
      <c r="C1823" s="413"/>
      <c r="D1823" s="360"/>
      <c r="E1823" s="360"/>
      <c r="F1823" s="361"/>
      <c r="G1823" s="360"/>
      <c r="H1823" s="360"/>
      <c r="I1823" s="410"/>
      <c r="J1823" s="363"/>
      <c r="K1823" s="363"/>
      <c r="L1823" s="364"/>
      <c r="M1823" s="363"/>
      <c r="N1823" s="414"/>
      <c r="O1823" s="314">
        <f t="shared" si="95"/>
        <v>0</v>
      </c>
      <c r="P1823" s="70">
        <f t="shared" si="96"/>
        <v>0</v>
      </c>
      <c r="Q1823" s="92" t="str">
        <f t="shared" si="94"/>
        <v/>
      </c>
    </row>
    <row r="1824" spans="1:17" x14ac:dyDescent="0.2">
      <c r="A1824" s="520" t="str">
        <f>IF(B1824="","",COUNT('Diário 3º PA'!$A$4:$A$4242)+ROW()-3)</f>
        <v/>
      </c>
      <c r="B1824" s="511"/>
      <c r="C1824" s="413"/>
      <c r="D1824" s="360"/>
      <c r="E1824" s="360"/>
      <c r="F1824" s="361"/>
      <c r="G1824" s="360"/>
      <c r="H1824" s="360"/>
      <c r="I1824" s="410"/>
      <c r="J1824" s="363"/>
      <c r="K1824" s="363"/>
      <c r="L1824" s="364"/>
      <c r="M1824" s="363"/>
      <c r="N1824" s="414"/>
      <c r="O1824" s="315">
        <f t="shared" si="95"/>
        <v>0</v>
      </c>
      <c r="P1824" s="70">
        <f t="shared" si="96"/>
        <v>0</v>
      </c>
      <c r="Q1824" s="135" t="str">
        <f t="shared" si="94"/>
        <v/>
      </c>
    </row>
    <row r="1825" spans="1:17" x14ac:dyDescent="0.2">
      <c r="A1825" s="520" t="str">
        <f>IF(B1825="","",COUNT('Diário 3º PA'!$A$4:$A$4242)+ROW()-3)</f>
        <v/>
      </c>
      <c r="B1825" s="511"/>
      <c r="C1825" s="413"/>
      <c r="D1825" s="360"/>
      <c r="E1825" s="360"/>
      <c r="F1825" s="361"/>
      <c r="G1825" s="360"/>
      <c r="H1825" s="360"/>
      <c r="I1825" s="410"/>
      <c r="J1825" s="363"/>
      <c r="K1825" s="363"/>
      <c r="L1825" s="364"/>
      <c r="M1825" s="363"/>
      <c r="N1825" s="414"/>
      <c r="O1825" s="314">
        <f t="shared" si="95"/>
        <v>0</v>
      </c>
      <c r="P1825" s="70">
        <f t="shared" si="96"/>
        <v>0</v>
      </c>
      <c r="Q1825" s="92" t="str">
        <f t="shared" si="94"/>
        <v/>
      </c>
    </row>
    <row r="1826" spans="1:17" x14ac:dyDescent="0.2">
      <c r="A1826" s="520" t="str">
        <f>IF(B1826="","",COUNT('Diário 3º PA'!$A$4:$A$4242)+ROW()-3)</f>
        <v/>
      </c>
      <c r="B1826" s="511"/>
      <c r="C1826" s="413"/>
      <c r="D1826" s="360"/>
      <c r="E1826" s="360"/>
      <c r="F1826" s="361"/>
      <c r="G1826" s="360"/>
      <c r="H1826" s="360"/>
      <c r="I1826" s="410"/>
      <c r="J1826" s="363"/>
      <c r="K1826" s="363"/>
      <c r="L1826" s="364"/>
      <c r="M1826" s="363"/>
      <c r="N1826" s="414"/>
      <c r="O1826" s="314">
        <f t="shared" si="95"/>
        <v>0</v>
      </c>
      <c r="P1826" s="70">
        <f t="shared" si="96"/>
        <v>0</v>
      </c>
      <c r="Q1826" s="92" t="str">
        <f t="shared" si="94"/>
        <v/>
      </c>
    </row>
    <row r="1827" spans="1:17" ht="13.5" thickBot="1" x14ac:dyDescent="0.25">
      <c r="A1827" s="520" t="str">
        <f>IF(B1827="","",COUNT('Diário 3º PA'!$A$4:$A$4242)+ROW()-3)</f>
        <v/>
      </c>
      <c r="B1827" s="511"/>
      <c r="C1827" s="413"/>
      <c r="D1827" s="360"/>
      <c r="E1827" s="360"/>
      <c r="F1827" s="361"/>
      <c r="G1827" s="360"/>
      <c r="H1827" s="360"/>
      <c r="I1827" s="410"/>
      <c r="J1827" s="363"/>
      <c r="K1827" s="363"/>
      <c r="L1827" s="364"/>
      <c r="M1827" s="363"/>
      <c r="N1827" s="414"/>
      <c r="O1827" s="314">
        <f t="shared" si="95"/>
        <v>0</v>
      </c>
      <c r="P1827" s="70">
        <f t="shared" si="96"/>
        <v>0</v>
      </c>
      <c r="Q1827" s="92" t="str">
        <f t="shared" si="94"/>
        <v/>
      </c>
    </row>
    <row r="1828" spans="1:17" x14ac:dyDescent="0.2">
      <c r="A1828" s="520" t="str">
        <f>IF(B1828="","",COUNT('Diário 3º PA'!$A$4:$A$4242)+ROW()-3)</f>
        <v/>
      </c>
      <c r="B1828" s="511"/>
      <c r="C1828" s="413"/>
      <c r="D1828" s="360"/>
      <c r="E1828" s="360"/>
      <c r="F1828" s="361"/>
      <c r="G1828" s="360"/>
      <c r="H1828" s="360"/>
      <c r="I1828" s="410"/>
      <c r="J1828" s="363"/>
      <c r="K1828" s="363"/>
      <c r="L1828" s="364"/>
      <c r="M1828" s="363"/>
      <c r="N1828" s="414"/>
      <c r="O1828" s="315">
        <f t="shared" si="95"/>
        <v>0</v>
      </c>
      <c r="P1828" s="70">
        <f t="shared" si="96"/>
        <v>0</v>
      </c>
      <c r="Q1828" s="135" t="str">
        <f t="shared" ref="Q1828:Q1891" si="97">SUBSTITUTE(D1828," ","_")</f>
        <v/>
      </c>
    </row>
    <row r="1829" spans="1:17" x14ac:dyDescent="0.2">
      <c r="A1829" s="520" t="str">
        <f>IF(B1829="","",COUNT('Diário 3º PA'!$A$4:$A$4242)+ROW()-3)</f>
        <v/>
      </c>
      <c r="B1829" s="511"/>
      <c r="C1829" s="413"/>
      <c r="D1829" s="360"/>
      <c r="E1829" s="360"/>
      <c r="F1829" s="361"/>
      <c r="G1829" s="360"/>
      <c r="H1829" s="360"/>
      <c r="I1829" s="410"/>
      <c r="J1829" s="363"/>
      <c r="K1829" s="363"/>
      <c r="L1829" s="364"/>
      <c r="M1829" s="363"/>
      <c r="N1829" s="414"/>
      <c r="O1829" s="314">
        <f t="shared" ref="O1829:O1892" si="98">IF(B1829=0,0,IF(YEAR(B1829)=$P$1,MONTH(B1829)-$O$1+1,(YEAR(B1829)-$P$1)*12-$O$1+1+MONTH(B1829)))</f>
        <v>0</v>
      </c>
      <c r="P1829" s="70">
        <f t="shared" ref="P1829:P1892" si="99">IF(C1829=0,0,IF(YEAR(C1829)=$P$1,MONTH(C1829)-$O$1+1,(YEAR(C1829)-$P$1)*12-$O$1+1+MONTH(C1829)))</f>
        <v>0</v>
      </c>
      <c r="Q1829" s="92" t="str">
        <f t="shared" si="97"/>
        <v/>
      </c>
    </row>
    <row r="1830" spans="1:17" x14ac:dyDescent="0.2">
      <c r="A1830" s="520" t="str">
        <f>IF(B1830="","",COUNT('Diário 3º PA'!$A$4:$A$4242)+ROW()-3)</f>
        <v/>
      </c>
      <c r="B1830" s="511"/>
      <c r="C1830" s="413"/>
      <c r="D1830" s="360"/>
      <c r="E1830" s="360"/>
      <c r="F1830" s="361"/>
      <c r="G1830" s="360"/>
      <c r="H1830" s="360"/>
      <c r="I1830" s="410"/>
      <c r="J1830" s="363"/>
      <c r="K1830" s="363"/>
      <c r="L1830" s="364"/>
      <c r="M1830" s="363"/>
      <c r="N1830" s="414"/>
      <c r="O1830" s="314">
        <f t="shared" si="98"/>
        <v>0</v>
      </c>
      <c r="P1830" s="70">
        <f t="shared" si="99"/>
        <v>0</v>
      </c>
      <c r="Q1830" s="92" t="str">
        <f t="shared" si="97"/>
        <v/>
      </c>
    </row>
    <row r="1831" spans="1:17" ht="13.5" thickBot="1" x14ac:dyDescent="0.25">
      <c r="A1831" s="520" t="str">
        <f>IF(B1831="","",COUNT('Diário 3º PA'!$A$4:$A$4242)+ROW()-3)</f>
        <v/>
      </c>
      <c r="B1831" s="511"/>
      <c r="C1831" s="413"/>
      <c r="D1831" s="360"/>
      <c r="E1831" s="360"/>
      <c r="F1831" s="361"/>
      <c r="G1831" s="360"/>
      <c r="H1831" s="360"/>
      <c r="I1831" s="410"/>
      <c r="J1831" s="363"/>
      <c r="K1831" s="363"/>
      <c r="L1831" s="364"/>
      <c r="M1831" s="363"/>
      <c r="N1831" s="414"/>
      <c r="O1831" s="314">
        <f t="shared" si="98"/>
        <v>0</v>
      </c>
      <c r="P1831" s="70">
        <f t="shared" si="99"/>
        <v>0</v>
      </c>
      <c r="Q1831" s="92" t="str">
        <f t="shared" si="97"/>
        <v/>
      </c>
    </row>
    <row r="1832" spans="1:17" x14ac:dyDescent="0.2">
      <c r="A1832" s="520" t="str">
        <f>IF(B1832="","",COUNT('Diário 3º PA'!$A$4:$A$4242)+ROW()-3)</f>
        <v/>
      </c>
      <c r="B1832" s="511"/>
      <c r="C1832" s="413"/>
      <c r="D1832" s="360"/>
      <c r="E1832" s="360"/>
      <c r="F1832" s="361"/>
      <c r="G1832" s="360"/>
      <c r="H1832" s="360"/>
      <c r="I1832" s="410"/>
      <c r="J1832" s="363"/>
      <c r="K1832" s="363"/>
      <c r="L1832" s="364"/>
      <c r="M1832" s="363"/>
      <c r="N1832" s="414"/>
      <c r="O1832" s="315">
        <f t="shared" si="98"/>
        <v>0</v>
      </c>
      <c r="P1832" s="70">
        <f t="shared" si="99"/>
        <v>0</v>
      </c>
      <c r="Q1832" s="135" t="str">
        <f t="shared" si="97"/>
        <v/>
      </c>
    </row>
    <row r="1833" spans="1:17" x14ac:dyDescent="0.2">
      <c r="A1833" s="520" t="str">
        <f>IF(B1833="","",COUNT('Diário 3º PA'!$A$4:$A$4242)+ROW()-3)</f>
        <v/>
      </c>
      <c r="B1833" s="511"/>
      <c r="C1833" s="413"/>
      <c r="D1833" s="360"/>
      <c r="E1833" s="360"/>
      <c r="F1833" s="361"/>
      <c r="G1833" s="360"/>
      <c r="H1833" s="360"/>
      <c r="I1833" s="410"/>
      <c r="J1833" s="363"/>
      <c r="K1833" s="363"/>
      <c r="L1833" s="364"/>
      <c r="M1833" s="363"/>
      <c r="N1833" s="414"/>
      <c r="O1833" s="314">
        <f t="shared" si="98"/>
        <v>0</v>
      </c>
      <c r="P1833" s="70">
        <f t="shared" si="99"/>
        <v>0</v>
      </c>
      <c r="Q1833" s="92" t="str">
        <f t="shared" si="97"/>
        <v/>
      </c>
    </row>
    <row r="1834" spans="1:17" x14ac:dyDescent="0.2">
      <c r="A1834" s="520" t="str">
        <f>IF(B1834="","",COUNT('Diário 3º PA'!$A$4:$A$4242)+ROW()-3)</f>
        <v/>
      </c>
      <c r="B1834" s="511"/>
      <c r="C1834" s="413"/>
      <c r="D1834" s="360"/>
      <c r="E1834" s="360"/>
      <c r="F1834" s="361"/>
      <c r="G1834" s="360"/>
      <c r="H1834" s="360"/>
      <c r="I1834" s="410"/>
      <c r="J1834" s="363"/>
      <c r="K1834" s="363"/>
      <c r="L1834" s="364"/>
      <c r="M1834" s="363"/>
      <c r="N1834" s="414"/>
      <c r="O1834" s="314">
        <f t="shared" si="98"/>
        <v>0</v>
      </c>
      <c r="P1834" s="70">
        <f t="shared" si="99"/>
        <v>0</v>
      </c>
      <c r="Q1834" s="92" t="str">
        <f t="shared" si="97"/>
        <v/>
      </c>
    </row>
    <row r="1835" spans="1:17" ht="13.5" thickBot="1" x14ac:dyDescent="0.25">
      <c r="A1835" s="520" t="str">
        <f>IF(B1835="","",COUNT('Diário 3º PA'!$A$4:$A$4242)+ROW()-3)</f>
        <v/>
      </c>
      <c r="B1835" s="511"/>
      <c r="C1835" s="413"/>
      <c r="D1835" s="360"/>
      <c r="E1835" s="360"/>
      <c r="F1835" s="361"/>
      <c r="G1835" s="360"/>
      <c r="H1835" s="360"/>
      <c r="I1835" s="410"/>
      <c r="J1835" s="363"/>
      <c r="K1835" s="363"/>
      <c r="L1835" s="364"/>
      <c r="M1835" s="363"/>
      <c r="N1835" s="414"/>
      <c r="O1835" s="314">
        <f t="shared" si="98"/>
        <v>0</v>
      </c>
      <c r="P1835" s="70">
        <f t="shared" si="99"/>
        <v>0</v>
      </c>
      <c r="Q1835" s="92" t="str">
        <f t="shared" si="97"/>
        <v/>
      </c>
    </row>
    <row r="1836" spans="1:17" x14ac:dyDescent="0.2">
      <c r="A1836" s="520" t="str">
        <f>IF(B1836="","",COUNT('Diário 3º PA'!$A$4:$A$4242)+ROW()-3)</f>
        <v/>
      </c>
      <c r="B1836" s="511"/>
      <c r="C1836" s="413"/>
      <c r="D1836" s="360"/>
      <c r="E1836" s="360"/>
      <c r="F1836" s="361"/>
      <c r="G1836" s="360"/>
      <c r="H1836" s="360"/>
      <c r="I1836" s="410"/>
      <c r="J1836" s="363"/>
      <c r="K1836" s="363"/>
      <c r="L1836" s="364"/>
      <c r="M1836" s="363"/>
      <c r="N1836" s="414"/>
      <c r="O1836" s="315">
        <f t="shared" si="98"/>
        <v>0</v>
      </c>
      <c r="P1836" s="70">
        <f t="shared" si="99"/>
        <v>0</v>
      </c>
      <c r="Q1836" s="135" t="str">
        <f t="shared" si="97"/>
        <v/>
      </c>
    </row>
    <row r="1837" spans="1:17" x14ac:dyDescent="0.2">
      <c r="A1837" s="520" t="str">
        <f>IF(B1837="","",COUNT('Diário 3º PA'!$A$4:$A$4242)+ROW()-3)</f>
        <v/>
      </c>
      <c r="B1837" s="511"/>
      <c r="C1837" s="413"/>
      <c r="D1837" s="360"/>
      <c r="E1837" s="360"/>
      <c r="F1837" s="361"/>
      <c r="G1837" s="360"/>
      <c r="H1837" s="360"/>
      <c r="I1837" s="410"/>
      <c r="J1837" s="363"/>
      <c r="K1837" s="363"/>
      <c r="L1837" s="364"/>
      <c r="M1837" s="363"/>
      <c r="N1837" s="414"/>
      <c r="O1837" s="314">
        <f t="shared" si="98"/>
        <v>0</v>
      </c>
      <c r="P1837" s="70">
        <f t="shared" si="99"/>
        <v>0</v>
      </c>
      <c r="Q1837" s="92" t="str">
        <f t="shared" si="97"/>
        <v/>
      </c>
    </row>
    <row r="1838" spans="1:17" x14ac:dyDescent="0.2">
      <c r="A1838" s="520" t="str">
        <f>IF(B1838="","",COUNT('Diário 3º PA'!$A$4:$A$4242)+ROW()-3)</f>
        <v/>
      </c>
      <c r="B1838" s="511"/>
      <c r="C1838" s="413"/>
      <c r="D1838" s="360"/>
      <c r="E1838" s="360"/>
      <c r="F1838" s="361"/>
      <c r="G1838" s="360"/>
      <c r="H1838" s="360"/>
      <c r="I1838" s="410"/>
      <c r="J1838" s="363"/>
      <c r="K1838" s="363"/>
      <c r="L1838" s="364"/>
      <c r="M1838" s="363"/>
      <c r="N1838" s="414"/>
      <c r="O1838" s="314">
        <f t="shared" si="98"/>
        <v>0</v>
      </c>
      <c r="P1838" s="70">
        <f t="shared" si="99"/>
        <v>0</v>
      </c>
      <c r="Q1838" s="92" t="str">
        <f t="shared" si="97"/>
        <v/>
      </c>
    </row>
    <row r="1839" spans="1:17" ht="13.5" thickBot="1" x14ac:dyDescent="0.25">
      <c r="A1839" s="520" t="str">
        <f>IF(B1839="","",COUNT('Diário 3º PA'!$A$4:$A$4242)+ROW()-3)</f>
        <v/>
      </c>
      <c r="B1839" s="511"/>
      <c r="C1839" s="413"/>
      <c r="D1839" s="360"/>
      <c r="E1839" s="360"/>
      <c r="F1839" s="361"/>
      <c r="G1839" s="360"/>
      <c r="H1839" s="360"/>
      <c r="I1839" s="410"/>
      <c r="J1839" s="363"/>
      <c r="K1839" s="363"/>
      <c r="L1839" s="364"/>
      <c r="M1839" s="363"/>
      <c r="N1839" s="414"/>
      <c r="O1839" s="314">
        <f t="shared" si="98"/>
        <v>0</v>
      </c>
      <c r="P1839" s="70">
        <f t="shared" si="99"/>
        <v>0</v>
      </c>
      <c r="Q1839" s="92" t="str">
        <f t="shared" si="97"/>
        <v/>
      </c>
    </row>
    <row r="1840" spans="1:17" x14ac:dyDescent="0.2">
      <c r="A1840" s="520" t="str">
        <f>IF(B1840="","",COUNT('Diário 3º PA'!$A$4:$A$4242)+ROW()-3)</f>
        <v/>
      </c>
      <c r="B1840" s="511"/>
      <c r="C1840" s="413"/>
      <c r="D1840" s="360"/>
      <c r="E1840" s="360"/>
      <c r="F1840" s="361"/>
      <c r="G1840" s="360"/>
      <c r="H1840" s="360"/>
      <c r="I1840" s="410"/>
      <c r="J1840" s="363"/>
      <c r="K1840" s="363"/>
      <c r="L1840" s="364"/>
      <c r="M1840" s="363"/>
      <c r="N1840" s="414"/>
      <c r="O1840" s="315">
        <f t="shared" si="98"/>
        <v>0</v>
      </c>
      <c r="P1840" s="70">
        <f t="shared" si="99"/>
        <v>0</v>
      </c>
      <c r="Q1840" s="135" t="str">
        <f t="shared" si="97"/>
        <v/>
      </c>
    </row>
    <row r="1841" spans="1:17" x14ac:dyDescent="0.2">
      <c r="A1841" s="520" t="str">
        <f>IF(B1841="","",COUNT('Diário 3º PA'!$A$4:$A$4242)+ROW()-3)</f>
        <v/>
      </c>
      <c r="B1841" s="511"/>
      <c r="C1841" s="413"/>
      <c r="D1841" s="360"/>
      <c r="E1841" s="360"/>
      <c r="F1841" s="361"/>
      <c r="G1841" s="360"/>
      <c r="H1841" s="360"/>
      <c r="I1841" s="410"/>
      <c r="J1841" s="363"/>
      <c r="K1841" s="363"/>
      <c r="L1841" s="364"/>
      <c r="M1841" s="363"/>
      <c r="N1841" s="414"/>
      <c r="O1841" s="314">
        <f t="shared" si="98"/>
        <v>0</v>
      </c>
      <c r="P1841" s="70">
        <f t="shared" si="99"/>
        <v>0</v>
      </c>
      <c r="Q1841" s="92" t="str">
        <f t="shared" si="97"/>
        <v/>
      </c>
    </row>
    <row r="1842" spans="1:17" x14ac:dyDescent="0.2">
      <c r="A1842" s="520" t="str">
        <f>IF(B1842="","",COUNT('Diário 3º PA'!$A$4:$A$4242)+ROW()-3)</f>
        <v/>
      </c>
      <c r="B1842" s="511"/>
      <c r="C1842" s="413"/>
      <c r="D1842" s="360"/>
      <c r="E1842" s="360"/>
      <c r="F1842" s="361"/>
      <c r="G1842" s="360"/>
      <c r="H1842" s="360"/>
      <c r="I1842" s="410"/>
      <c r="J1842" s="363"/>
      <c r="K1842" s="363"/>
      <c r="L1842" s="364"/>
      <c r="M1842" s="363"/>
      <c r="N1842" s="414"/>
      <c r="O1842" s="314">
        <f t="shared" si="98"/>
        <v>0</v>
      </c>
      <c r="P1842" s="70">
        <f t="shared" si="99"/>
        <v>0</v>
      </c>
      <c r="Q1842" s="92" t="str">
        <f t="shared" si="97"/>
        <v/>
      </c>
    </row>
    <row r="1843" spans="1:17" ht="13.5" thickBot="1" x14ac:dyDescent="0.25">
      <c r="A1843" s="520" t="str">
        <f>IF(B1843="","",COUNT('Diário 3º PA'!$A$4:$A$4242)+ROW()-3)</f>
        <v/>
      </c>
      <c r="B1843" s="511"/>
      <c r="C1843" s="413"/>
      <c r="D1843" s="360"/>
      <c r="E1843" s="360"/>
      <c r="F1843" s="361"/>
      <c r="G1843" s="360"/>
      <c r="H1843" s="360"/>
      <c r="I1843" s="410"/>
      <c r="J1843" s="363"/>
      <c r="K1843" s="363"/>
      <c r="L1843" s="364"/>
      <c r="M1843" s="363"/>
      <c r="N1843" s="414"/>
      <c r="O1843" s="314">
        <f t="shared" si="98"/>
        <v>0</v>
      </c>
      <c r="P1843" s="70">
        <f t="shared" si="99"/>
        <v>0</v>
      </c>
      <c r="Q1843" s="92" t="str">
        <f t="shared" si="97"/>
        <v/>
      </c>
    </row>
    <row r="1844" spans="1:17" x14ac:dyDescent="0.2">
      <c r="A1844" s="520" t="str">
        <f>IF(B1844="","",COUNT('Diário 3º PA'!$A$4:$A$4242)+ROW()-3)</f>
        <v/>
      </c>
      <c r="B1844" s="511"/>
      <c r="C1844" s="413"/>
      <c r="D1844" s="360"/>
      <c r="E1844" s="360"/>
      <c r="F1844" s="361"/>
      <c r="G1844" s="360"/>
      <c r="H1844" s="360"/>
      <c r="I1844" s="410"/>
      <c r="J1844" s="363"/>
      <c r="K1844" s="363"/>
      <c r="L1844" s="364"/>
      <c r="M1844" s="363"/>
      <c r="N1844" s="414"/>
      <c r="O1844" s="315">
        <f t="shared" si="98"/>
        <v>0</v>
      </c>
      <c r="P1844" s="70">
        <f t="shared" si="99"/>
        <v>0</v>
      </c>
      <c r="Q1844" s="135" t="str">
        <f t="shared" si="97"/>
        <v/>
      </c>
    </row>
    <row r="1845" spans="1:17" x14ac:dyDescent="0.2">
      <c r="A1845" s="520" t="str">
        <f>IF(B1845="","",COUNT('Diário 3º PA'!$A$4:$A$4242)+ROW()-3)</f>
        <v/>
      </c>
      <c r="B1845" s="511"/>
      <c r="C1845" s="413"/>
      <c r="D1845" s="360"/>
      <c r="E1845" s="360"/>
      <c r="F1845" s="361"/>
      <c r="G1845" s="360"/>
      <c r="H1845" s="360"/>
      <c r="I1845" s="410"/>
      <c r="J1845" s="363"/>
      <c r="K1845" s="363"/>
      <c r="L1845" s="364"/>
      <c r="M1845" s="363"/>
      <c r="N1845" s="414"/>
      <c r="O1845" s="314">
        <f t="shared" si="98"/>
        <v>0</v>
      </c>
      <c r="P1845" s="70">
        <f t="shared" si="99"/>
        <v>0</v>
      </c>
      <c r="Q1845" s="92" t="str">
        <f t="shared" si="97"/>
        <v/>
      </c>
    </row>
    <row r="1846" spans="1:17" x14ac:dyDescent="0.2">
      <c r="A1846" s="520" t="str">
        <f>IF(B1846="","",COUNT('Diário 3º PA'!$A$4:$A$4242)+ROW()-3)</f>
        <v/>
      </c>
      <c r="B1846" s="511"/>
      <c r="C1846" s="413"/>
      <c r="D1846" s="360"/>
      <c r="E1846" s="360"/>
      <c r="F1846" s="361"/>
      <c r="G1846" s="360"/>
      <c r="H1846" s="360"/>
      <c r="I1846" s="410"/>
      <c r="J1846" s="363"/>
      <c r="K1846" s="363"/>
      <c r="L1846" s="364"/>
      <c r="M1846" s="363"/>
      <c r="N1846" s="414"/>
      <c r="O1846" s="314">
        <f t="shared" si="98"/>
        <v>0</v>
      </c>
      <c r="P1846" s="70">
        <f t="shared" si="99"/>
        <v>0</v>
      </c>
      <c r="Q1846" s="92" t="str">
        <f t="shared" si="97"/>
        <v/>
      </c>
    </row>
    <row r="1847" spans="1:17" ht="13.5" thickBot="1" x14ac:dyDescent="0.25">
      <c r="A1847" s="520" t="str">
        <f>IF(B1847="","",COUNT('Diário 3º PA'!$A$4:$A$4242)+ROW()-3)</f>
        <v/>
      </c>
      <c r="B1847" s="511"/>
      <c r="C1847" s="413"/>
      <c r="D1847" s="360"/>
      <c r="E1847" s="360"/>
      <c r="F1847" s="361"/>
      <c r="G1847" s="360"/>
      <c r="H1847" s="360"/>
      <c r="I1847" s="410"/>
      <c r="J1847" s="363"/>
      <c r="K1847" s="363"/>
      <c r="L1847" s="364"/>
      <c r="M1847" s="363"/>
      <c r="N1847" s="414"/>
      <c r="O1847" s="314">
        <f t="shared" si="98"/>
        <v>0</v>
      </c>
      <c r="P1847" s="70">
        <f t="shared" si="99"/>
        <v>0</v>
      </c>
      <c r="Q1847" s="92" t="str">
        <f t="shared" si="97"/>
        <v/>
      </c>
    </row>
    <row r="1848" spans="1:17" x14ac:dyDescent="0.2">
      <c r="A1848" s="520" t="str">
        <f>IF(B1848="","",COUNT('Diário 3º PA'!$A$4:$A$4242)+ROW()-3)</f>
        <v/>
      </c>
      <c r="B1848" s="511"/>
      <c r="C1848" s="413"/>
      <c r="D1848" s="360"/>
      <c r="E1848" s="360"/>
      <c r="F1848" s="361"/>
      <c r="G1848" s="360"/>
      <c r="H1848" s="360"/>
      <c r="I1848" s="410"/>
      <c r="J1848" s="363"/>
      <c r="K1848" s="363"/>
      <c r="L1848" s="364"/>
      <c r="M1848" s="363"/>
      <c r="N1848" s="414"/>
      <c r="O1848" s="315">
        <f t="shared" si="98"/>
        <v>0</v>
      </c>
      <c r="P1848" s="70">
        <f t="shared" si="99"/>
        <v>0</v>
      </c>
      <c r="Q1848" s="135" t="str">
        <f t="shared" si="97"/>
        <v/>
      </c>
    </row>
    <row r="1849" spans="1:17" x14ac:dyDescent="0.2">
      <c r="A1849" s="520" t="str">
        <f>IF(B1849="","",COUNT('Diário 3º PA'!$A$4:$A$4242)+ROW()-3)</f>
        <v/>
      </c>
      <c r="B1849" s="511"/>
      <c r="C1849" s="413"/>
      <c r="D1849" s="360"/>
      <c r="E1849" s="360"/>
      <c r="F1849" s="361"/>
      <c r="G1849" s="360"/>
      <c r="H1849" s="360"/>
      <c r="I1849" s="410"/>
      <c r="J1849" s="363"/>
      <c r="K1849" s="363"/>
      <c r="L1849" s="364"/>
      <c r="M1849" s="363"/>
      <c r="N1849" s="414"/>
      <c r="O1849" s="314">
        <f t="shared" si="98"/>
        <v>0</v>
      </c>
      <c r="P1849" s="70">
        <f t="shared" si="99"/>
        <v>0</v>
      </c>
      <c r="Q1849" s="92" t="str">
        <f t="shared" si="97"/>
        <v/>
      </c>
    </row>
    <row r="1850" spans="1:17" x14ac:dyDescent="0.2">
      <c r="A1850" s="520" t="str">
        <f>IF(B1850="","",COUNT('Diário 3º PA'!$A$4:$A$4242)+ROW()-3)</f>
        <v/>
      </c>
      <c r="B1850" s="511"/>
      <c r="C1850" s="413"/>
      <c r="D1850" s="360"/>
      <c r="E1850" s="360"/>
      <c r="F1850" s="361"/>
      <c r="G1850" s="360"/>
      <c r="H1850" s="360"/>
      <c r="I1850" s="410"/>
      <c r="J1850" s="363"/>
      <c r="K1850" s="363"/>
      <c r="L1850" s="364"/>
      <c r="M1850" s="363"/>
      <c r="N1850" s="414"/>
      <c r="O1850" s="314">
        <f t="shared" si="98"/>
        <v>0</v>
      </c>
      <c r="P1850" s="70">
        <f t="shared" si="99"/>
        <v>0</v>
      </c>
      <c r="Q1850" s="92" t="str">
        <f t="shared" si="97"/>
        <v/>
      </c>
    </row>
    <row r="1851" spans="1:17" ht="13.5" thickBot="1" x14ac:dyDescent="0.25">
      <c r="A1851" s="520" t="str">
        <f>IF(B1851="","",COUNT('Diário 3º PA'!$A$4:$A$4242)+ROW()-3)</f>
        <v/>
      </c>
      <c r="B1851" s="511"/>
      <c r="C1851" s="413"/>
      <c r="D1851" s="360"/>
      <c r="E1851" s="360"/>
      <c r="F1851" s="361"/>
      <c r="G1851" s="360"/>
      <c r="H1851" s="360"/>
      <c r="I1851" s="410"/>
      <c r="J1851" s="363"/>
      <c r="K1851" s="363"/>
      <c r="L1851" s="364"/>
      <c r="M1851" s="363"/>
      <c r="N1851" s="414"/>
      <c r="O1851" s="314">
        <f t="shared" si="98"/>
        <v>0</v>
      </c>
      <c r="P1851" s="70">
        <f t="shared" si="99"/>
        <v>0</v>
      </c>
      <c r="Q1851" s="92" t="str">
        <f t="shared" si="97"/>
        <v/>
      </c>
    </row>
    <row r="1852" spans="1:17" x14ac:dyDescent="0.2">
      <c r="A1852" s="520" t="str">
        <f>IF(B1852="","",COUNT('Diário 3º PA'!$A$4:$A$4242)+ROW()-3)</f>
        <v/>
      </c>
      <c r="B1852" s="511"/>
      <c r="C1852" s="413"/>
      <c r="D1852" s="360"/>
      <c r="E1852" s="360"/>
      <c r="F1852" s="361"/>
      <c r="G1852" s="360"/>
      <c r="H1852" s="360"/>
      <c r="I1852" s="410"/>
      <c r="J1852" s="363"/>
      <c r="K1852" s="363"/>
      <c r="L1852" s="364"/>
      <c r="M1852" s="363"/>
      <c r="N1852" s="414"/>
      <c r="O1852" s="315">
        <f t="shared" si="98"/>
        <v>0</v>
      </c>
      <c r="P1852" s="70">
        <f t="shared" si="99"/>
        <v>0</v>
      </c>
      <c r="Q1852" s="135" t="str">
        <f t="shared" si="97"/>
        <v/>
      </c>
    </row>
    <row r="1853" spans="1:17" x14ac:dyDescent="0.2">
      <c r="A1853" s="520" t="str">
        <f>IF(B1853="","",COUNT('Diário 3º PA'!$A$4:$A$4242)+ROW()-3)</f>
        <v/>
      </c>
      <c r="B1853" s="511"/>
      <c r="C1853" s="413"/>
      <c r="D1853" s="360"/>
      <c r="E1853" s="360"/>
      <c r="F1853" s="361"/>
      <c r="G1853" s="360"/>
      <c r="H1853" s="360"/>
      <c r="I1853" s="410"/>
      <c r="J1853" s="363"/>
      <c r="K1853" s="363"/>
      <c r="L1853" s="364"/>
      <c r="M1853" s="363"/>
      <c r="N1853" s="414"/>
      <c r="O1853" s="314">
        <f t="shared" si="98"/>
        <v>0</v>
      </c>
      <c r="P1853" s="70">
        <f t="shared" si="99"/>
        <v>0</v>
      </c>
      <c r="Q1853" s="92" t="str">
        <f t="shared" si="97"/>
        <v/>
      </c>
    </row>
    <row r="1854" spans="1:17" x14ac:dyDescent="0.2">
      <c r="A1854" s="520" t="str">
        <f>IF(B1854="","",COUNT('Diário 3º PA'!$A$4:$A$4242)+ROW()-3)</f>
        <v/>
      </c>
      <c r="B1854" s="511"/>
      <c r="C1854" s="413"/>
      <c r="D1854" s="360"/>
      <c r="E1854" s="360"/>
      <c r="F1854" s="361"/>
      <c r="G1854" s="360"/>
      <c r="H1854" s="360"/>
      <c r="I1854" s="410"/>
      <c r="J1854" s="363"/>
      <c r="K1854" s="363"/>
      <c r="L1854" s="364"/>
      <c r="M1854" s="363"/>
      <c r="N1854" s="414"/>
      <c r="O1854" s="314">
        <f t="shared" si="98"/>
        <v>0</v>
      </c>
      <c r="P1854" s="70">
        <f t="shared" si="99"/>
        <v>0</v>
      </c>
      <c r="Q1854" s="92" t="str">
        <f t="shared" si="97"/>
        <v/>
      </c>
    </row>
    <row r="1855" spans="1:17" ht="13.5" thickBot="1" x14ac:dyDescent="0.25">
      <c r="A1855" s="520" t="str">
        <f>IF(B1855="","",COUNT('Diário 3º PA'!$A$4:$A$4242)+ROW()-3)</f>
        <v/>
      </c>
      <c r="B1855" s="511"/>
      <c r="C1855" s="413"/>
      <c r="D1855" s="360"/>
      <c r="E1855" s="360"/>
      <c r="F1855" s="361"/>
      <c r="G1855" s="360"/>
      <c r="H1855" s="360"/>
      <c r="I1855" s="410"/>
      <c r="J1855" s="363"/>
      <c r="K1855" s="363"/>
      <c r="L1855" s="364"/>
      <c r="M1855" s="363"/>
      <c r="N1855" s="414"/>
      <c r="O1855" s="314">
        <f t="shared" si="98"/>
        <v>0</v>
      </c>
      <c r="P1855" s="70">
        <f t="shared" si="99"/>
        <v>0</v>
      </c>
      <c r="Q1855" s="92" t="str">
        <f t="shared" si="97"/>
        <v/>
      </c>
    </row>
    <row r="1856" spans="1:17" x14ac:dyDescent="0.2">
      <c r="A1856" s="520" t="str">
        <f>IF(B1856="","",COUNT('Diário 3º PA'!$A$4:$A$4242)+ROW()-3)</f>
        <v/>
      </c>
      <c r="B1856" s="511"/>
      <c r="C1856" s="413"/>
      <c r="D1856" s="360"/>
      <c r="E1856" s="360"/>
      <c r="F1856" s="361"/>
      <c r="G1856" s="360"/>
      <c r="H1856" s="360"/>
      <c r="I1856" s="410"/>
      <c r="J1856" s="363"/>
      <c r="K1856" s="363"/>
      <c r="L1856" s="364"/>
      <c r="M1856" s="363"/>
      <c r="N1856" s="414"/>
      <c r="O1856" s="315">
        <f t="shared" si="98"/>
        <v>0</v>
      </c>
      <c r="P1856" s="70">
        <f t="shared" si="99"/>
        <v>0</v>
      </c>
      <c r="Q1856" s="135" t="str">
        <f t="shared" si="97"/>
        <v/>
      </c>
    </row>
    <row r="1857" spans="1:17" x14ac:dyDescent="0.2">
      <c r="A1857" s="520" t="str">
        <f>IF(B1857="","",COUNT('Diário 3º PA'!$A$4:$A$4242)+ROW()-3)</f>
        <v/>
      </c>
      <c r="B1857" s="511"/>
      <c r="C1857" s="413"/>
      <c r="D1857" s="360"/>
      <c r="E1857" s="360"/>
      <c r="F1857" s="361"/>
      <c r="G1857" s="360"/>
      <c r="H1857" s="360"/>
      <c r="I1857" s="410"/>
      <c r="J1857" s="363"/>
      <c r="K1857" s="363"/>
      <c r="L1857" s="364"/>
      <c r="M1857" s="363"/>
      <c r="N1857" s="414"/>
      <c r="O1857" s="314">
        <f t="shared" si="98"/>
        <v>0</v>
      </c>
      <c r="P1857" s="70">
        <f t="shared" si="99"/>
        <v>0</v>
      </c>
      <c r="Q1857" s="92" t="str">
        <f t="shared" si="97"/>
        <v/>
      </c>
    </row>
    <row r="1858" spans="1:17" x14ac:dyDescent="0.2">
      <c r="A1858" s="520" t="str">
        <f>IF(B1858="","",COUNT('Diário 3º PA'!$A$4:$A$4242)+ROW()-3)</f>
        <v/>
      </c>
      <c r="B1858" s="511"/>
      <c r="C1858" s="413"/>
      <c r="D1858" s="360"/>
      <c r="E1858" s="360"/>
      <c r="F1858" s="361"/>
      <c r="G1858" s="360"/>
      <c r="H1858" s="360"/>
      <c r="I1858" s="410"/>
      <c r="J1858" s="363"/>
      <c r="K1858" s="363"/>
      <c r="L1858" s="364"/>
      <c r="M1858" s="363"/>
      <c r="N1858" s="414"/>
      <c r="O1858" s="314">
        <f t="shared" si="98"/>
        <v>0</v>
      </c>
      <c r="P1858" s="70">
        <f t="shared" si="99"/>
        <v>0</v>
      </c>
      <c r="Q1858" s="92" t="str">
        <f t="shared" si="97"/>
        <v/>
      </c>
    </row>
    <row r="1859" spans="1:17" ht="13.5" thickBot="1" x14ac:dyDescent="0.25">
      <c r="A1859" s="520" t="str">
        <f>IF(B1859="","",COUNT('Diário 3º PA'!$A$4:$A$4242)+ROW()-3)</f>
        <v/>
      </c>
      <c r="B1859" s="511"/>
      <c r="C1859" s="413"/>
      <c r="D1859" s="360"/>
      <c r="E1859" s="360"/>
      <c r="F1859" s="361"/>
      <c r="G1859" s="360"/>
      <c r="H1859" s="360"/>
      <c r="I1859" s="410"/>
      <c r="J1859" s="363"/>
      <c r="K1859" s="363"/>
      <c r="L1859" s="364"/>
      <c r="M1859" s="363"/>
      <c r="N1859" s="414"/>
      <c r="O1859" s="314">
        <f t="shared" si="98"/>
        <v>0</v>
      </c>
      <c r="P1859" s="70">
        <f t="shared" si="99"/>
        <v>0</v>
      </c>
      <c r="Q1859" s="92" t="str">
        <f t="shared" si="97"/>
        <v/>
      </c>
    </row>
    <row r="1860" spans="1:17" x14ac:dyDescent="0.2">
      <c r="A1860" s="520" t="str">
        <f>IF(B1860="","",COUNT('Diário 3º PA'!$A$4:$A$4242)+ROW()-3)</f>
        <v/>
      </c>
      <c r="B1860" s="511"/>
      <c r="C1860" s="413"/>
      <c r="D1860" s="360"/>
      <c r="E1860" s="360"/>
      <c r="F1860" s="361"/>
      <c r="G1860" s="360"/>
      <c r="H1860" s="360"/>
      <c r="I1860" s="410"/>
      <c r="J1860" s="363"/>
      <c r="K1860" s="363"/>
      <c r="L1860" s="364"/>
      <c r="M1860" s="363"/>
      <c r="N1860" s="414"/>
      <c r="O1860" s="315">
        <f t="shared" si="98"/>
        <v>0</v>
      </c>
      <c r="P1860" s="70">
        <f t="shared" si="99"/>
        <v>0</v>
      </c>
      <c r="Q1860" s="135" t="str">
        <f t="shared" si="97"/>
        <v/>
      </c>
    </row>
    <row r="1861" spans="1:17" x14ac:dyDescent="0.2">
      <c r="A1861" s="520" t="str">
        <f>IF(B1861="","",COUNT('Diário 3º PA'!$A$4:$A$4242)+ROW()-3)</f>
        <v/>
      </c>
      <c r="B1861" s="511"/>
      <c r="C1861" s="413"/>
      <c r="D1861" s="360"/>
      <c r="E1861" s="360"/>
      <c r="F1861" s="361"/>
      <c r="G1861" s="360"/>
      <c r="H1861" s="360"/>
      <c r="I1861" s="410"/>
      <c r="J1861" s="363"/>
      <c r="K1861" s="363"/>
      <c r="L1861" s="364"/>
      <c r="M1861" s="363"/>
      <c r="N1861" s="414"/>
      <c r="O1861" s="314">
        <f t="shared" si="98"/>
        <v>0</v>
      </c>
      <c r="P1861" s="70">
        <f t="shared" si="99"/>
        <v>0</v>
      </c>
      <c r="Q1861" s="92" t="str">
        <f t="shared" si="97"/>
        <v/>
      </c>
    </row>
    <row r="1862" spans="1:17" x14ac:dyDescent="0.2">
      <c r="A1862" s="520" t="str">
        <f>IF(B1862="","",COUNT('Diário 3º PA'!$A$4:$A$4242)+ROW()-3)</f>
        <v/>
      </c>
      <c r="B1862" s="511"/>
      <c r="C1862" s="413"/>
      <c r="D1862" s="360"/>
      <c r="E1862" s="360"/>
      <c r="F1862" s="361"/>
      <c r="G1862" s="360"/>
      <c r="H1862" s="360"/>
      <c r="I1862" s="410"/>
      <c r="J1862" s="363"/>
      <c r="K1862" s="363"/>
      <c r="L1862" s="364"/>
      <c r="M1862" s="363"/>
      <c r="N1862" s="414"/>
      <c r="O1862" s="314">
        <f t="shared" si="98"/>
        <v>0</v>
      </c>
      <c r="P1862" s="70">
        <f t="shared" si="99"/>
        <v>0</v>
      </c>
      <c r="Q1862" s="92" t="str">
        <f t="shared" si="97"/>
        <v/>
      </c>
    </row>
    <row r="1863" spans="1:17" ht="13.5" thickBot="1" x14ac:dyDescent="0.25">
      <c r="A1863" s="520" t="str">
        <f>IF(B1863="","",COUNT('Diário 3º PA'!$A$4:$A$4242)+ROW()-3)</f>
        <v/>
      </c>
      <c r="B1863" s="511"/>
      <c r="C1863" s="413"/>
      <c r="D1863" s="360"/>
      <c r="E1863" s="360"/>
      <c r="F1863" s="361"/>
      <c r="G1863" s="360"/>
      <c r="H1863" s="360"/>
      <c r="I1863" s="410"/>
      <c r="J1863" s="363"/>
      <c r="K1863" s="363"/>
      <c r="L1863" s="364"/>
      <c r="M1863" s="363"/>
      <c r="N1863" s="414"/>
      <c r="O1863" s="314">
        <f t="shared" si="98"/>
        <v>0</v>
      </c>
      <c r="P1863" s="70">
        <f t="shared" si="99"/>
        <v>0</v>
      </c>
      <c r="Q1863" s="92" t="str">
        <f t="shared" si="97"/>
        <v/>
      </c>
    </row>
    <row r="1864" spans="1:17" x14ac:dyDescent="0.2">
      <c r="A1864" s="520" t="str">
        <f>IF(B1864="","",COUNT('Diário 3º PA'!$A$4:$A$4242)+ROW()-3)</f>
        <v/>
      </c>
      <c r="B1864" s="511"/>
      <c r="C1864" s="413"/>
      <c r="D1864" s="360"/>
      <c r="E1864" s="360"/>
      <c r="F1864" s="361"/>
      <c r="G1864" s="360"/>
      <c r="H1864" s="360"/>
      <c r="I1864" s="410"/>
      <c r="J1864" s="363"/>
      <c r="K1864" s="363"/>
      <c r="L1864" s="364"/>
      <c r="M1864" s="363"/>
      <c r="N1864" s="414"/>
      <c r="O1864" s="315">
        <f t="shared" si="98"/>
        <v>0</v>
      </c>
      <c r="P1864" s="70">
        <f t="shared" si="99"/>
        <v>0</v>
      </c>
      <c r="Q1864" s="135" t="str">
        <f t="shared" si="97"/>
        <v/>
      </c>
    </row>
    <row r="1865" spans="1:17" x14ac:dyDescent="0.2">
      <c r="A1865" s="520" t="str">
        <f>IF(B1865="","",COUNT('Diário 3º PA'!$A$4:$A$4242)+ROW()-3)</f>
        <v/>
      </c>
      <c r="B1865" s="511"/>
      <c r="C1865" s="413"/>
      <c r="D1865" s="360"/>
      <c r="E1865" s="360"/>
      <c r="F1865" s="361"/>
      <c r="G1865" s="360"/>
      <c r="H1865" s="360"/>
      <c r="I1865" s="410"/>
      <c r="J1865" s="363"/>
      <c r="K1865" s="363"/>
      <c r="L1865" s="364"/>
      <c r="M1865" s="363"/>
      <c r="N1865" s="414"/>
      <c r="O1865" s="314">
        <f t="shared" si="98"/>
        <v>0</v>
      </c>
      <c r="P1865" s="70">
        <f t="shared" si="99"/>
        <v>0</v>
      </c>
      <c r="Q1865" s="92" t="str">
        <f t="shared" si="97"/>
        <v/>
      </c>
    </row>
    <row r="1866" spans="1:17" x14ac:dyDescent="0.2">
      <c r="A1866" s="520" t="str">
        <f>IF(B1866="","",COUNT('Diário 3º PA'!$A$4:$A$4242)+ROW()-3)</f>
        <v/>
      </c>
      <c r="B1866" s="511"/>
      <c r="C1866" s="413"/>
      <c r="D1866" s="360"/>
      <c r="E1866" s="360"/>
      <c r="F1866" s="361"/>
      <c r="G1866" s="360"/>
      <c r="H1866" s="360"/>
      <c r="I1866" s="410"/>
      <c r="J1866" s="363"/>
      <c r="K1866" s="363"/>
      <c r="L1866" s="364"/>
      <c r="M1866" s="363"/>
      <c r="N1866" s="414"/>
      <c r="O1866" s="314">
        <f t="shared" si="98"/>
        <v>0</v>
      </c>
      <c r="P1866" s="70">
        <f t="shared" si="99"/>
        <v>0</v>
      </c>
      <c r="Q1866" s="92" t="str">
        <f t="shared" si="97"/>
        <v/>
      </c>
    </row>
    <row r="1867" spans="1:17" ht="13.5" thickBot="1" x14ac:dyDescent="0.25">
      <c r="A1867" s="520" t="str">
        <f>IF(B1867="","",COUNT('Diário 3º PA'!$A$4:$A$4242)+ROW()-3)</f>
        <v/>
      </c>
      <c r="B1867" s="511"/>
      <c r="C1867" s="413"/>
      <c r="D1867" s="360"/>
      <c r="E1867" s="360"/>
      <c r="F1867" s="361"/>
      <c r="G1867" s="360"/>
      <c r="H1867" s="360"/>
      <c r="I1867" s="410"/>
      <c r="J1867" s="363"/>
      <c r="K1867" s="363"/>
      <c r="L1867" s="364"/>
      <c r="M1867" s="363"/>
      <c r="N1867" s="414"/>
      <c r="O1867" s="314">
        <f t="shared" si="98"/>
        <v>0</v>
      </c>
      <c r="P1867" s="70">
        <f t="shared" si="99"/>
        <v>0</v>
      </c>
      <c r="Q1867" s="92" t="str">
        <f t="shared" si="97"/>
        <v/>
      </c>
    </row>
    <row r="1868" spans="1:17" x14ac:dyDescent="0.2">
      <c r="A1868" s="520" t="str">
        <f>IF(B1868="","",COUNT('Diário 3º PA'!$A$4:$A$4242)+ROW()-3)</f>
        <v/>
      </c>
      <c r="B1868" s="511"/>
      <c r="C1868" s="413"/>
      <c r="D1868" s="360"/>
      <c r="E1868" s="360"/>
      <c r="F1868" s="361"/>
      <c r="G1868" s="360"/>
      <c r="H1868" s="360"/>
      <c r="I1868" s="410"/>
      <c r="J1868" s="363"/>
      <c r="K1868" s="363"/>
      <c r="L1868" s="364"/>
      <c r="M1868" s="363"/>
      <c r="N1868" s="414"/>
      <c r="O1868" s="315">
        <f t="shared" si="98"/>
        <v>0</v>
      </c>
      <c r="P1868" s="70">
        <f t="shared" si="99"/>
        <v>0</v>
      </c>
      <c r="Q1868" s="135" t="str">
        <f t="shared" si="97"/>
        <v/>
      </c>
    </row>
    <row r="1869" spans="1:17" x14ac:dyDescent="0.2">
      <c r="A1869" s="520" t="str">
        <f>IF(B1869="","",COUNT('Diário 3º PA'!$A$4:$A$4242)+ROW()-3)</f>
        <v/>
      </c>
      <c r="B1869" s="511"/>
      <c r="C1869" s="413"/>
      <c r="D1869" s="360"/>
      <c r="E1869" s="360"/>
      <c r="F1869" s="361"/>
      <c r="G1869" s="360"/>
      <c r="H1869" s="360"/>
      <c r="I1869" s="410"/>
      <c r="J1869" s="363"/>
      <c r="K1869" s="363"/>
      <c r="L1869" s="364"/>
      <c r="M1869" s="363"/>
      <c r="N1869" s="414"/>
      <c r="O1869" s="314">
        <f t="shared" si="98"/>
        <v>0</v>
      </c>
      <c r="P1869" s="70">
        <f t="shared" si="99"/>
        <v>0</v>
      </c>
      <c r="Q1869" s="92" t="str">
        <f t="shared" si="97"/>
        <v/>
      </c>
    </row>
    <row r="1870" spans="1:17" x14ac:dyDescent="0.2">
      <c r="A1870" s="520" t="str">
        <f>IF(B1870="","",COUNT('Diário 3º PA'!$A$4:$A$4242)+ROW()-3)</f>
        <v/>
      </c>
      <c r="B1870" s="511"/>
      <c r="C1870" s="413"/>
      <c r="D1870" s="360"/>
      <c r="E1870" s="360"/>
      <c r="F1870" s="361"/>
      <c r="G1870" s="360"/>
      <c r="H1870" s="360"/>
      <c r="I1870" s="410"/>
      <c r="J1870" s="363"/>
      <c r="K1870" s="363"/>
      <c r="L1870" s="364"/>
      <c r="M1870" s="363"/>
      <c r="N1870" s="414"/>
      <c r="O1870" s="314">
        <f t="shared" si="98"/>
        <v>0</v>
      </c>
      <c r="P1870" s="70">
        <f t="shared" si="99"/>
        <v>0</v>
      </c>
      <c r="Q1870" s="92" t="str">
        <f t="shared" si="97"/>
        <v/>
      </c>
    </row>
    <row r="1871" spans="1:17" ht="13.5" thickBot="1" x14ac:dyDescent="0.25">
      <c r="A1871" s="520" t="str">
        <f>IF(B1871="","",COUNT('Diário 3º PA'!$A$4:$A$4242)+ROW()-3)</f>
        <v/>
      </c>
      <c r="B1871" s="511"/>
      <c r="C1871" s="413"/>
      <c r="D1871" s="360"/>
      <c r="E1871" s="360"/>
      <c r="F1871" s="361"/>
      <c r="G1871" s="360"/>
      <c r="H1871" s="360"/>
      <c r="I1871" s="410"/>
      <c r="J1871" s="363"/>
      <c r="K1871" s="363"/>
      <c r="L1871" s="364"/>
      <c r="M1871" s="363"/>
      <c r="N1871" s="414"/>
      <c r="O1871" s="314">
        <f t="shared" si="98"/>
        <v>0</v>
      </c>
      <c r="P1871" s="70">
        <f t="shared" si="99"/>
        <v>0</v>
      </c>
      <c r="Q1871" s="92" t="str">
        <f t="shared" si="97"/>
        <v/>
      </c>
    </row>
    <row r="1872" spans="1:17" x14ac:dyDescent="0.2">
      <c r="A1872" s="520" t="str">
        <f>IF(B1872="","",COUNT('Diário 3º PA'!$A$4:$A$4242)+ROW()-3)</f>
        <v/>
      </c>
      <c r="B1872" s="511"/>
      <c r="C1872" s="413"/>
      <c r="D1872" s="360"/>
      <c r="E1872" s="360"/>
      <c r="F1872" s="361"/>
      <c r="G1872" s="360"/>
      <c r="H1872" s="360"/>
      <c r="I1872" s="410"/>
      <c r="J1872" s="363"/>
      <c r="K1872" s="363"/>
      <c r="L1872" s="364"/>
      <c r="M1872" s="363"/>
      <c r="N1872" s="414"/>
      <c r="O1872" s="315">
        <f t="shared" si="98"/>
        <v>0</v>
      </c>
      <c r="P1872" s="70">
        <f t="shared" si="99"/>
        <v>0</v>
      </c>
      <c r="Q1872" s="135" t="str">
        <f t="shared" si="97"/>
        <v/>
      </c>
    </row>
    <row r="1873" spans="1:17" x14ac:dyDescent="0.2">
      <c r="A1873" s="520" t="str">
        <f>IF(B1873="","",COUNT('Diário 3º PA'!$A$4:$A$4242)+ROW()-3)</f>
        <v/>
      </c>
      <c r="B1873" s="511"/>
      <c r="C1873" s="413"/>
      <c r="D1873" s="360"/>
      <c r="E1873" s="360"/>
      <c r="F1873" s="361"/>
      <c r="G1873" s="360"/>
      <c r="H1873" s="360"/>
      <c r="I1873" s="410"/>
      <c r="J1873" s="363"/>
      <c r="K1873" s="363"/>
      <c r="L1873" s="364"/>
      <c r="M1873" s="363"/>
      <c r="N1873" s="414"/>
      <c r="O1873" s="314">
        <f t="shared" si="98"/>
        <v>0</v>
      </c>
      <c r="P1873" s="70">
        <f t="shared" si="99"/>
        <v>0</v>
      </c>
      <c r="Q1873" s="92" t="str">
        <f t="shared" si="97"/>
        <v/>
      </c>
    </row>
    <row r="1874" spans="1:17" x14ac:dyDescent="0.2">
      <c r="A1874" s="520" t="str">
        <f>IF(B1874="","",COUNT('Diário 3º PA'!$A$4:$A$4242)+ROW()-3)</f>
        <v/>
      </c>
      <c r="B1874" s="511"/>
      <c r="C1874" s="413"/>
      <c r="D1874" s="360"/>
      <c r="E1874" s="360"/>
      <c r="F1874" s="361"/>
      <c r="G1874" s="360"/>
      <c r="H1874" s="360"/>
      <c r="I1874" s="410"/>
      <c r="J1874" s="363"/>
      <c r="K1874" s="363"/>
      <c r="L1874" s="364"/>
      <c r="M1874" s="363"/>
      <c r="N1874" s="414"/>
      <c r="O1874" s="314">
        <f t="shared" si="98"/>
        <v>0</v>
      </c>
      <c r="P1874" s="70">
        <f t="shared" si="99"/>
        <v>0</v>
      </c>
      <c r="Q1874" s="92" t="str">
        <f t="shared" si="97"/>
        <v/>
      </c>
    </row>
    <row r="1875" spans="1:17" ht="13.5" thickBot="1" x14ac:dyDescent="0.25">
      <c r="A1875" s="520" t="str">
        <f>IF(B1875="","",COUNT('Diário 3º PA'!$A$4:$A$4242)+ROW()-3)</f>
        <v/>
      </c>
      <c r="B1875" s="511"/>
      <c r="C1875" s="413"/>
      <c r="D1875" s="360"/>
      <c r="E1875" s="360"/>
      <c r="F1875" s="361"/>
      <c r="G1875" s="360"/>
      <c r="H1875" s="360"/>
      <c r="I1875" s="410"/>
      <c r="J1875" s="363"/>
      <c r="K1875" s="363"/>
      <c r="L1875" s="364"/>
      <c r="M1875" s="363"/>
      <c r="N1875" s="414"/>
      <c r="O1875" s="314">
        <f t="shared" si="98"/>
        <v>0</v>
      </c>
      <c r="P1875" s="70">
        <f t="shared" si="99"/>
        <v>0</v>
      </c>
      <c r="Q1875" s="92" t="str">
        <f t="shared" si="97"/>
        <v/>
      </c>
    </row>
    <row r="1876" spans="1:17" x14ac:dyDescent="0.2">
      <c r="A1876" s="520" t="str">
        <f>IF(B1876="","",COUNT('Diário 3º PA'!$A$4:$A$4242)+ROW()-3)</f>
        <v/>
      </c>
      <c r="B1876" s="511"/>
      <c r="C1876" s="413"/>
      <c r="D1876" s="360"/>
      <c r="E1876" s="360"/>
      <c r="F1876" s="361"/>
      <c r="G1876" s="360"/>
      <c r="H1876" s="360"/>
      <c r="I1876" s="410"/>
      <c r="J1876" s="363"/>
      <c r="K1876" s="363"/>
      <c r="L1876" s="364"/>
      <c r="M1876" s="363"/>
      <c r="N1876" s="414"/>
      <c r="O1876" s="315">
        <f t="shared" si="98"/>
        <v>0</v>
      </c>
      <c r="P1876" s="70">
        <f t="shared" si="99"/>
        <v>0</v>
      </c>
      <c r="Q1876" s="135" t="str">
        <f t="shared" si="97"/>
        <v/>
      </c>
    </row>
    <row r="1877" spans="1:17" x14ac:dyDescent="0.2">
      <c r="A1877" s="520" t="str">
        <f>IF(B1877="","",COUNT('Diário 3º PA'!$A$4:$A$4242)+ROW()-3)</f>
        <v/>
      </c>
      <c r="B1877" s="511"/>
      <c r="C1877" s="413"/>
      <c r="D1877" s="360"/>
      <c r="E1877" s="360"/>
      <c r="F1877" s="361"/>
      <c r="G1877" s="360"/>
      <c r="H1877" s="360"/>
      <c r="I1877" s="410"/>
      <c r="J1877" s="363"/>
      <c r="K1877" s="363"/>
      <c r="L1877" s="364"/>
      <c r="M1877" s="363"/>
      <c r="N1877" s="414"/>
      <c r="O1877" s="314">
        <f t="shared" si="98"/>
        <v>0</v>
      </c>
      <c r="P1877" s="70">
        <f t="shared" si="99"/>
        <v>0</v>
      </c>
      <c r="Q1877" s="92" t="str">
        <f t="shared" si="97"/>
        <v/>
      </c>
    </row>
    <row r="1878" spans="1:17" x14ac:dyDescent="0.2">
      <c r="A1878" s="520" t="str">
        <f>IF(B1878="","",COUNT('Diário 3º PA'!$A$4:$A$4242)+ROW()-3)</f>
        <v/>
      </c>
      <c r="B1878" s="511"/>
      <c r="C1878" s="413"/>
      <c r="D1878" s="360"/>
      <c r="E1878" s="360"/>
      <c r="F1878" s="361"/>
      <c r="G1878" s="360"/>
      <c r="H1878" s="360"/>
      <c r="I1878" s="410"/>
      <c r="J1878" s="363"/>
      <c r="K1878" s="363"/>
      <c r="L1878" s="364"/>
      <c r="M1878" s="363"/>
      <c r="N1878" s="414"/>
      <c r="O1878" s="314">
        <f t="shared" si="98"/>
        <v>0</v>
      </c>
      <c r="P1878" s="70">
        <f t="shared" si="99"/>
        <v>0</v>
      </c>
      <c r="Q1878" s="92" t="str">
        <f t="shared" si="97"/>
        <v/>
      </c>
    </row>
    <row r="1879" spans="1:17" ht="13.5" thickBot="1" x14ac:dyDescent="0.25">
      <c r="A1879" s="520" t="str">
        <f>IF(B1879="","",COUNT('Diário 3º PA'!$A$4:$A$4242)+ROW()-3)</f>
        <v/>
      </c>
      <c r="B1879" s="511"/>
      <c r="C1879" s="413"/>
      <c r="D1879" s="360"/>
      <c r="E1879" s="360"/>
      <c r="F1879" s="361"/>
      <c r="G1879" s="360"/>
      <c r="H1879" s="360"/>
      <c r="I1879" s="410"/>
      <c r="J1879" s="363"/>
      <c r="K1879" s="363"/>
      <c r="L1879" s="364"/>
      <c r="M1879" s="363"/>
      <c r="N1879" s="414"/>
      <c r="O1879" s="314">
        <f t="shared" si="98"/>
        <v>0</v>
      </c>
      <c r="P1879" s="70">
        <f t="shared" si="99"/>
        <v>0</v>
      </c>
      <c r="Q1879" s="92" t="str">
        <f t="shared" si="97"/>
        <v/>
      </c>
    </row>
    <row r="1880" spans="1:17" x14ac:dyDescent="0.2">
      <c r="A1880" s="520" t="str">
        <f>IF(B1880="","",COUNT('Diário 3º PA'!$A$4:$A$4242)+ROW()-3)</f>
        <v/>
      </c>
      <c r="B1880" s="511"/>
      <c r="C1880" s="413"/>
      <c r="D1880" s="360"/>
      <c r="E1880" s="360"/>
      <c r="F1880" s="361"/>
      <c r="G1880" s="360"/>
      <c r="H1880" s="360"/>
      <c r="I1880" s="410"/>
      <c r="J1880" s="363"/>
      <c r="K1880" s="363"/>
      <c r="L1880" s="364"/>
      <c r="M1880" s="363"/>
      <c r="N1880" s="414"/>
      <c r="O1880" s="315">
        <f t="shared" si="98"/>
        <v>0</v>
      </c>
      <c r="P1880" s="70">
        <f t="shared" si="99"/>
        <v>0</v>
      </c>
      <c r="Q1880" s="135" t="str">
        <f t="shared" si="97"/>
        <v/>
      </c>
    </row>
    <row r="1881" spans="1:17" x14ac:dyDescent="0.2">
      <c r="A1881" s="520" t="str">
        <f>IF(B1881="","",COUNT('Diário 3º PA'!$A$4:$A$4242)+ROW()-3)</f>
        <v/>
      </c>
      <c r="B1881" s="511"/>
      <c r="C1881" s="413"/>
      <c r="D1881" s="360"/>
      <c r="E1881" s="360"/>
      <c r="F1881" s="361"/>
      <c r="G1881" s="360"/>
      <c r="H1881" s="360"/>
      <c r="I1881" s="410"/>
      <c r="J1881" s="363"/>
      <c r="K1881" s="363"/>
      <c r="L1881" s="364"/>
      <c r="M1881" s="363"/>
      <c r="N1881" s="414"/>
      <c r="O1881" s="314">
        <f t="shared" si="98"/>
        <v>0</v>
      </c>
      <c r="P1881" s="70">
        <f t="shared" si="99"/>
        <v>0</v>
      </c>
      <c r="Q1881" s="92" t="str">
        <f t="shared" si="97"/>
        <v/>
      </c>
    </row>
    <row r="1882" spans="1:17" x14ac:dyDescent="0.2">
      <c r="A1882" s="520" t="str">
        <f>IF(B1882="","",COUNT('Diário 3º PA'!$A$4:$A$4242)+ROW()-3)</f>
        <v/>
      </c>
      <c r="B1882" s="511"/>
      <c r="C1882" s="413"/>
      <c r="D1882" s="360"/>
      <c r="E1882" s="360"/>
      <c r="F1882" s="361"/>
      <c r="G1882" s="360"/>
      <c r="H1882" s="360"/>
      <c r="I1882" s="410"/>
      <c r="J1882" s="363"/>
      <c r="K1882" s="363"/>
      <c r="L1882" s="364"/>
      <c r="M1882" s="363"/>
      <c r="N1882" s="414"/>
      <c r="O1882" s="314">
        <f t="shared" si="98"/>
        <v>0</v>
      </c>
      <c r="P1882" s="70">
        <f t="shared" si="99"/>
        <v>0</v>
      </c>
      <c r="Q1882" s="92" t="str">
        <f t="shared" si="97"/>
        <v/>
      </c>
    </row>
    <row r="1883" spans="1:17" ht="13.5" thickBot="1" x14ac:dyDescent="0.25">
      <c r="A1883" s="520" t="str">
        <f>IF(B1883="","",COUNT('Diário 3º PA'!$A$4:$A$4242)+ROW()-3)</f>
        <v/>
      </c>
      <c r="B1883" s="511"/>
      <c r="C1883" s="413"/>
      <c r="D1883" s="360"/>
      <c r="E1883" s="360"/>
      <c r="F1883" s="361"/>
      <c r="G1883" s="360"/>
      <c r="H1883" s="360"/>
      <c r="I1883" s="410"/>
      <c r="J1883" s="363"/>
      <c r="K1883" s="363"/>
      <c r="L1883" s="364"/>
      <c r="M1883" s="363"/>
      <c r="N1883" s="414"/>
      <c r="O1883" s="314">
        <f t="shared" si="98"/>
        <v>0</v>
      </c>
      <c r="P1883" s="70">
        <f t="shared" si="99"/>
        <v>0</v>
      </c>
      <c r="Q1883" s="92" t="str">
        <f t="shared" si="97"/>
        <v/>
      </c>
    </row>
    <row r="1884" spans="1:17" x14ac:dyDescent="0.2">
      <c r="A1884" s="520" t="str">
        <f>IF(B1884="","",COUNT('Diário 3º PA'!$A$4:$A$4242)+ROW()-3)</f>
        <v/>
      </c>
      <c r="B1884" s="511"/>
      <c r="C1884" s="413"/>
      <c r="D1884" s="360"/>
      <c r="E1884" s="360"/>
      <c r="F1884" s="361"/>
      <c r="G1884" s="360"/>
      <c r="H1884" s="360"/>
      <c r="I1884" s="410"/>
      <c r="J1884" s="363"/>
      <c r="K1884" s="363"/>
      <c r="L1884" s="364"/>
      <c r="M1884" s="363"/>
      <c r="N1884" s="414"/>
      <c r="O1884" s="315">
        <f t="shared" si="98"/>
        <v>0</v>
      </c>
      <c r="P1884" s="70">
        <f t="shared" si="99"/>
        <v>0</v>
      </c>
      <c r="Q1884" s="135" t="str">
        <f t="shared" si="97"/>
        <v/>
      </c>
    </row>
    <row r="1885" spans="1:17" x14ac:dyDescent="0.2">
      <c r="A1885" s="520" t="str">
        <f>IF(B1885="","",COUNT('Diário 3º PA'!$A$4:$A$4242)+ROW()-3)</f>
        <v/>
      </c>
      <c r="B1885" s="511"/>
      <c r="C1885" s="413"/>
      <c r="D1885" s="360"/>
      <c r="E1885" s="360"/>
      <c r="F1885" s="361"/>
      <c r="G1885" s="360"/>
      <c r="H1885" s="360"/>
      <c r="I1885" s="410"/>
      <c r="J1885" s="363"/>
      <c r="K1885" s="363"/>
      <c r="L1885" s="364"/>
      <c r="M1885" s="363"/>
      <c r="N1885" s="414"/>
      <c r="O1885" s="314">
        <f t="shared" si="98"/>
        <v>0</v>
      </c>
      <c r="P1885" s="70">
        <f t="shared" si="99"/>
        <v>0</v>
      </c>
      <c r="Q1885" s="92" t="str">
        <f t="shared" si="97"/>
        <v/>
      </c>
    </row>
    <row r="1886" spans="1:17" x14ac:dyDescent="0.2">
      <c r="A1886" s="520" t="str">
        <f>IF(B1886="","",COUNT('Diário 3º PA'!$A$4:$A$4242)+ROW()-3)</f>
        <v/>
      </c>
      <c r="B1886" s="511"/>
      <c r="C1886" s="413"/>
      <c r="D1886" s="360"/>
      <c r="E1886" s="360"/>
      <c r="F1886" s="361"/>
      <c r="G1886" s="360"/>
      <c r="H1886" s="360"/>
      <c r="I1886" s="410"/>
      <c r="J1886" s="363"/>
      <c r="K1886" s="363"/>
      <c r="L1886" s="364"/>
      <c r="M1886" s="363"/>
      <c r="N1886" s="414"/>
      <c r="O1886" s="314">
        <f t="shared" si="98"/>
        <v>0</v>
      </c>
      <c r="P1886" s="70">
        <f t="shared" si="99"/>
        <v>0</v>
      </c>
      <c r="Q1886" s="92" t="str">
        <f t="shared" si="97"/>
        <v/>
      </c>
    </row>
    <row r="1887" spans="1:17" ht="13.5" thickBot="1" x14ac:dyDescent="0.25">
      <c r="A1887" s="520" t="str">
        <f>IF(B1887="","",COUNT('Diário 3º PA'!$A$4:$A$4242)+ROW()-3)</f>
        <v/>
      </c>
      <c r="B1887" s="511"/>
      <c r="C1887" s="413"/>
      <c r="D1887" s="360"/>
      <c r="E1887" s="360"/>
      <c r="F1887" s="361"/>
      <c r="G1887" s="360"/>
      <c r="H1887" s="360"/>
      <c r="I1887" s="410"/>
      <c r="J1887" s="363"/>
      <c r="K1887" s="363"/>
      <c r="L1887" s="364"/>
      <c r="M1887" s="363"/>
      <c r="N1887" s="414"/>
      <c r="O1887" s="314">
        <f t="shared" si="98"/>
        <v>0</v>
      </c>
      <c r="P1887" s="70">
        <f t="shared" si="99"/>
        <v>0</v>
      </c>
      <c r="Q1887" s="92" t="str">
        <f t="shared" si="97"/>
        <v/>
      </c>
    </row>
    <row r="1888" spans="1:17" x14ac:dyDescent="0.2">
      <c r="A1888" s="520" t="str">
        <f>IF(B1888="","",COUNT('Diário 3º PA'!$A$4:$A$4242)+ROW()-3)</f>
        <v/>
      </c>
      <c r="B1888" s="511"/>
      <c r="C1888" s="413"/>
      <c r="D1888" s="360"/>
      <c r="E1888" s="360"/>
      <c r="F1888" s="361"/>
      <c r="G1888" s="360"/>
      <c r="H1888" s="360"/>
      <c r="I1888" s="410"/>
      <c r="J1888" s="363"/>
      <c r="K1888" s="363"/>
      <c r="L1888" s="364"/>
      <c r="M1888" s="363"/>
      <c r="N1888" s="414"/>
      <c r="O1888" s="315">
        <f t="shared" si="98"/>
        <v>0</v>
      </c>
      <c r="P1888" s="70">
        <f t="shared" si="99"/>
        <v>0</v>
      </c>
      <c r="Q1888" s="135" t="str">
        <f t="shared" si="97"/>
        <v/>
      </c>
    </row>
    <row r="1889" spans="1:17" x14ac:dyDescent="0.2">
      <c r="A1889" s="520" t="str">
        <f>IF(B1889="","",COUNT('Diário 3º PA'!$A$4:$A$4242)+ROW()-3)</f>
        <v/>
      </c>
      <c r="B1889" s="511"/>
      <c r="C1889" s="413"/>
      <c r="D1889" s="360"/>
      <c r="E1889" s="360"/>
      <c r="F1889" s="361"/>
      <c r="G1889" s="360"/>
      <c r="H1889" s="360"/>
      <c r="I1889" s="410"/>
      <c r="J1889" s="363"/>
      <c r="K1889" s="363"/>
      <c r="L1889" s="364"/>
      <c r="M1889" s="363"/>
      <c r="N1889" s="414"/>
      <c r="O1889" s="314">
        <f t="shared" si="98"/>
        <v>0</v>
      </c>
      <c r="P1889" s="70">
        <f t="shared" si="99"/>
        <v>0</v>
      </c>
      <c r="Q1889" s="92" t="str">
        <f t="shared" si="97"/>
        <v/>
      </c>
    </row>
    <row r="1890" spans="1:17" x14ac:dyDescent="0.2">
      <c r="A1890" s="520" t="str">
        <f>IF(B1890="","",COUNT('Diário 3º PA'!$A$4:$A$4242)+ROW()-3)</f>
        <v/>
      </c>
      <c r="B1890" s="511"/>
      <c r="C1890" s="413"/>
      <c r="D1890" s="360"/>
      <c r="E1890" s="360"/>
      <c r="F1890" s="361"/>
      <c r="G1890" s="360"/>
      <c r="H1890" s="360"/>
      <c r="I1890" s="410"/>
      <c r="J1890" s="363"/>
      <c r="K1890" s="363"/>
      <c r="L1890" s="364"/>
      <c r="M1890" s="363"/>
      <c r="N1890" s="414"/>
      <c r="O1890" s="314">
        <f t="shared" si="98"/>
        <v>0</v>
      </c>
      <c r="P1890" s="70">
        <f t="shared" si="99"/>
        <v>0</v>
      </c>
      <c r="Q1890" s="92" t="str">
        <f t="shared" si="97"/>
        <v/>
      </c>
    </row>
    <row r="1891" spans="1:17" ht="13.5" thickBot="1" x14ac:dyDescent="0.25">
      <c r="A1891" s="520" t="str">
        <f>IF(B1891="","",COUNT('Diário 3º PA'!$A$4:$A$4242)+ROW()-3)</f>
        <v/>
      </c>
      <c r="B1891" s="511"/>
      <c r="C1891" s="413"/>
      <c r="D1891" s="360"/>
      <c r="E1891" s="360"/>
      <c r="F1891" s="361"/>
      <c r="G1891" s="360"/>
      <c r="H1891" s="360"/>
      <c r="I1891" s="410"/>
      <c r="J1891" s="363"/>
      <c r="K1891" s="363"/>
      <c r="L1891" s="364"/>
      <c r="M1891" s="363"/>
      <c r="N1891" s="414"/>
      <c r="O1891" s="314">
        <f t="shared" si="98"/>
        <v>0</v>
      </c>
      <c r="P1891" s="70">
        <f t="shared" si="99"/>
        <v>0</v>
      </c>
      <c r="Q1891" s="92" t="str">
        <f t="shared" si="97"/>
        <v/>
      </c>
    </row>
    <row r="1892" spans="1:17" x14ac:dyDescent="0.2">
      <c r="A1892" s="520" t="str">
        <f>IF(B1892="","",COUNT('Diário 3º PA'!$A$4:$A$4242)+ROW()-3)</f>
        <v/>
      </c>
      <c r="B1892" s="511"/>
      <c r="C1892" s="413"/>
      <c r="D1892" s="360"/>
      <c r="E1892" s="360"/>
      <c r="F1892" s="361"/>
      <c r="G1892" s="360"/>
      <c r="H1892" s="360"/>
      <c r="I1892" s="410"/>
      <c r="J1892" s="363"/>
      <c r="K1892" s="363"/>
      <c r="L1892" s="364"/>
      <c r="M1892" s="363"/>
      <c r="N1892" s="414"/>
      <c r="O1892" s="315">
        <f t="shared" si="98"/>
        <v>0</v>
      </c>
      <c r="P1892" s="70">
        <f t="shared" si="99"/>
        <v>0</v>
      </c>
      <c r="Q1892" s="135" t="str">
        <f t="shared" ref="Q1892:Q1910" si="100">SUBSTITUTE(D1892," ","_")</f>
        <v/>
      </c>
    </row>
    <row r="1893" spans="1:17" x14ac:dyDescent="0.2">
      <c r="A1893" s="520" t="str">
        <f>IF(B1893="","",COUNT('Diário 3º PA'!$A$4:$A$4242)+ROW()-3)</f>
        <v/>
      </c>
      <c r="B1893" s="511"/>
      <c r="C1893" s="413"/>
      <c r="D1893" s="360"/>
      <c r="E1893" s="360"/>
      <c r="F1893" s="361"/>
      <c r="G1893" s="360"/>
      <c r="H1893" s="360"/>
      <c r="I1893" s="410"/>
      <c r="J1893" s="363"/>
      <c r="K1893" s="363"/>
      <c r="L1893" s="364"/>
      <c r="M1893" s="363"/>
      <c r="N1893" s="414"/>
      <c r="O1893" s="314">
        <f t="shared" ref="O1893:O1910" si="101">IF(B1893=0,0,IF(YEAR(B1893)=$P$1,MONTH(B1893)-$O$1+1,(YEAR(B1893)-$P$1)*12-$O$1+1+MONTH(B1893)))</f>
        <v>0</v>
      </c>
      <c r="P1893" s="70">
        <f t="shared" ref="P1893:P1910" si="102">IF(C1893=0,0,IF(YEAR(C1893)=$P$1,MONTH(C1893)-$O$1+1,(YEAR(C1893)-$P$1)*12-$O$1+1+MONTH(C1893)))</f>
        <v>0</v>
      </c>
      <c r="Q1893" s="92" t="str">
        <f t="shared" si="100"/>
        <v/>
      </c>
    </row>
    <row r="1894" spans="1:17" x14ac:dyDescent="0.2">
      <c r="A1894" s="520" t="str">
        <f>IF(B1894="","",COUNT('Diário 3º PA'!$A$4:$A$4242)+ROW()-3)</f>
        <v/>
      </c>
      <c r="B1894" s="511"/>
      <c r="C1894" s="413"/>
      <c r="D1894" s="360"/>
      <c r="E1894" s="360"/>
      <c r="F1894" s="361"/>
      <c r="G1894" s="360"/>
      <c r="H1894" s="360"/>
      <c r="I1894" s="410"/>
      <c r="J1894" s="363"/>
      <c r="K1894" s="363"/>
      <c r="L1894" s="364"/>
      <c r="M1894" s="363"/>
      <c r="N1894" s="414"/>
      <c r="O1894" s="314">
        <f t="shared" si="101"/>
        <v>0</v>
      </c>
      <c r="P1894" s="70">
        <f t="shared" si="102"/>
        <v>0</v>
      </c>
      <c r="Q1894" s="92" t="str">
        <f t="shared" si="100"/>
        <v/>
      </c>
    </row>
    <row r="1895" spans="1:17" ht="13.5" thickBot="1" x14ac:dyDescent="0.25">
      <c r="A1895" s="520" t="str">
        <f>IF(B1895="","",COUNT('Diário 3º PA'!$A$4:$A$4242)+ROW()-3)</f>
        <v/>
      </c>
      <c r="B1895" s="511"/>
      <c r="C1895" s="413"/>
      <c r="D1895" s="360"/>
      <c r="E1895" s="360"/>
      <c r="F1895" s="361"/>
      <c r="G1895" s="360"/>
      <c r="H1895" s="360"/>
      <c r="I1895" s="410"/>
      <c r="J1895" s="363"/>
      <c r="K1895" s="363"/>
      <c r="L1895" s="364"/>
      <c r="M1895" s="363"/>
      <c r="N1895" s="414"/>
      <c r="O1895" s="314">
        <f t="shared" si="101"/>
        <v>0</v>
      </c>
      <c r="P1895" s="70">
        <f t="shared" si="102"/>
        <v>0</v>
      </c>
      <c r="Q1895" s="92" t="str">
        <f t="shared" si="100"/>
        <v/>
      </c>
    </row>
    <row r="1896" spans="1:17" x14ac:dyDescent="0.2">
      <c r="A1896" s="520" t="str">
        <f>IF(B1896="","",COUNT('Diário 3º PA'!$A$4:$A$4242)+ROW()-3)</f>
        <v/>
      </c>
      <c r="B1896" s="511"/>
      <c r="C1896" s="413"/>
      <c r="D1896" s="360"/>
      <c r="E1896" s="360"/>
      <c r="F1896" s="361"/>
      <c r="G1896" s="360"/>
      <c r="H1896" s="360"/>
      <c r="I1896" s="410"/>
      <c r="J1896" s="363"/>
      <c r="K1896" s="363"/>
      <c r="L1896" s="364"/>
      <c r="M1896" s="363"/>
      <c r="N1896" s="414"/>
      <c r="O1896" s="315">
        <f t="shared" si="101"/>
        <v>0</v>
      </c>
      <c r="P1896" s="70">
        <f t="shared" si="102"/>
        <v>0</v>
      </c>
      <c r="Q1896" s="135" t="str">
        <f t="shared" si="100"/>
        <v/>
      </c>
    </row>
    <row r="1897" spans="1:17" x14ac:dyDescent="0.2">
      <c r="A1897" s="520" t="str">
        <f>IF(B1897="","",COUNT('Diário 3º PA'!$A$4:$A$4242)+ROW()-3)</f>
        <v/>
      </c>
      <c r="B1897" s="511"/>
      <c r="C1897" s="413"/>
      <c r="D1897" s="360"/>
      <c r="E1897" s="360"/>
      <c r="F1897" s="361"/>
      <c r="G1897" s="360"/>
      <c r="H1897" s="360"/>
      <c r="I1897" s="410"/>
      <c r="J1897" s="363"/>
      <c r="K1897" s="363"/>
      <c r="L1897" s="364"/>
      <c r="M1897" s="363"/>
      <c r="N1897" s="414"/>
      <c r="O1897" s="314">
        <f t="shared" si="101"/>
        <v>0</v>
      </c>
      <c r="P1897" s="70">
        <f t="shared" si="102"/>
        <v>0</v>
      </c>
      <c r="Q1897" s="92" t="str">
        <f t="shared" si="100"/>
        <v/>
      </c>
    </row>
    <row r="1898" spans="1:17" x14ac:dyDescent="0.2">
      <c r="A1898" s="520" t="str">
        <f>IF(B1898="","",COUNT('Diário 3º PA'!$A$4:$A$4242)+ROW()-3)</f>
        <v/>
      </c>
      <c r="B1898" s="511"/>
      <c r="C1898" s="413"/>
      <c r="D1898" s="360"/>
      <c r="E1898" s="360"/>
      <c r="F1898" s="361"/>
      <c r="G1898" s="360"/>
      <c r="H1898" s="360"/>
      <c r="I1898" s="410"/>
      <c r="J1898" s="363"/>
      <c r="K1898" s="363"/>
      <c r="L1898" s="364"/>
      <c r="M1898" s="363"/>
      <c r="N1898" s="414"/>
      <c r="O1898" s="314">
        <f t="shared" si="101"/>
        <v>0</v>
      </c>
      <c r="P1898" s="70">
        <f t="shared" si="102"/>
        <v>0</v>
      </c>
      <c r="Q1898" s="92" t="str">
        <f t="shared" si="100"/>
        <v/>
      </c>
    </row>
    <row r="1899" spans="1:17" ht="13.5" thickBot="1" x14ac:dyDescent="0.25">
      <c r="A1899" s="520" t="str">
        <f>IF(B1899="","",COUNT('Diário 3º PA'!$A$4:$A$4242)+ROW()-3)</f>
        <v/>
      </c>
      <c r="B1899" s="511"/>
      <c r="C1899" s="413"/>
      <c r="D1899" s="360"/>
      <c r="E1899" s="360"/>
      <c r="F1899" s="361"/>
      <c r="G1899" s="360"/>
      <c r="H1899" s="360"/>
      <c r="I1899" s="410"/>
      <c r="J1899" s="363"/>
      <c r="K1899" s="363"/>
      <c r="L1899" s="364"/>
      <c r="M1899" s="363"/>
      <c r="N1899" s="414"/>
      <c r="O1899" s="314">
        <f t="shared" si="101"/>
        <v>0</v>
      </c>
      <c r="P1899" s="70">
        <f t="shared" si="102"/>
        <v>0</v>
      </c>
      <c r="Q1899" s="92" t="str">
        <f t="shared" si="100"/>
        <v/>
      </c>
    </row>
    <row r="1900" spans="1:17" x14ac:dyDescent="0.2">
      <c r="A1900" s="520" t="str">
        <f>IF(B1900="","",COUNT('Diário 3º PA'!$A$4:$A$4242)+ROW()-3)</f>
        <v/>
      </c>
      <c r="B1900" s="511"/>
      <c r="C1900" s="413"/>
      <c r="D1900" s="360"/>
      <c r="E1900" s="360"/>
      <c r="F1900" s="361"/>
      <c r="G1900" s="360"/>
      <c r="H1900" s="360"/>
      <c r="I1900" s="410"/>
      <c r="J1900" s="363"/>
      <c r="K1900" s="363"/>
      <c r="L1900" s="364"/>
      <c r="M1900" s="363"/>
      <c r="N1900" s="414"/>
      <c r="O1900" s="315">
        <f t="shared" si="101"/>
        <v>0</v>
      </c>
      <c r="P1900" s="70">
        <f t="shared" si="102"/>
        <v>0</v>
      </c>
      <c r="Q1900" s="135" t="str">
        <f t="shared" si="100"/>
        <v/>
      </c>
    </row>
    <row r="1901" spans="1:17" x14ac:dyDescent="0.2">
      <c r="A1901" s="520" t="str">
        <f>IF(B1901="","",COUNT('Diário 3º PA'!$A$4:$A$4242)+ROW()-3)</f>
        <v/>
      </c>
      <c r="B1901" s="511"/>
      <c r="C1901" s="413"/>
      <c r="D1901" s="360"/>
      <c r="E1901" s="360"/>
      <c r="F1901" s="361"/>
      <c r="G1901" s="360"/>
      <c r="H1901" s="360"/>
      <c r="I1901" s="410"/>
      <c r="J1901" s="363"/>
      <c r="K1901" s="363"/>
      <c r="L1901" s="364"/>
      <c r="M1901" s="363"/>
      <c r="N1901" s="414"/>
      <c r="O1901" s="314">
        <f t="shared" si="101"/>
        <v>0</v>
      </c>
      <c r="P1901" s="70">
        <f t="shared" si="102"/>
        <v>0</v>
      </c>
      <c r="Q1901" s="92" t="str">
        <f t="shared" si="100"/>
        <v/>
      </c>
    </row>
    <row r="1902" spans="1:17" x14ac:dyDescent="0.2">
      <c r="A1902" s="520" t="str">
        <f>IF(B1902="","",COUNT('Diário 3º PA'!$A$4:$A$4242)+ROW()-3)</f>
        <v/>
      </c>
      <c r="B1902" s="511"/>
      <c r="C1902" s="413"/>
      <c r="D1902" s="360"/>
      <c r="E1902" s="360"/>
      <c r="F1902" s="361"/>
      <c r="G1902" s="360"/>
      <c r="H1902" s="360"/>
      <c r="I1902" s="410"/>
      <c r="J1902" s="363"/>
      <c r="K1902" s="363"/>
      <c r="L1902" s="364"/>
      <c r="M1902" s="363"/>
      <c r="N1902" s="414"/>
      <c r="O1902" s="314">
        <f t="shared" si="101"/>
        <v>0</v>
      </c>
      <c r="P1902" s="70">
        <f t="shared" si="102"/>
        <v>0</v>
      </c>
      <c r="Q1902" s="92" t="str">
        <f t="shared" si="100"/>
        <v/>
      </c>
    </row>
    <row r="1903" spans="1:17" ht="13.5" thickBot="1" x14ac:dyDescent="0.25">
      <c r="A1903" s="520" t="str">
        <f>IF(B1903="","",COUNT('Diário 3º PA'!$A$4:$A$4242)+ROW()-3)</f>
        <v/>
      </c>
      <c r="B1903" s="511"/>
      <c r="C1903" s="413"/>
      <c r="D1903" s="360"/>
      <c r="E1903" s="360"/>
      <c r="F1903" s="361"/>
      <c r="G1903" s="360"/>
      <c r="H1903" s="360"/>
      <c r="I1903" s="410"/>
      <c r="J1903" s="363"/>
      <c r="K1903" s="363"/>
      <c r="L1903" s="364"/>
      <c r="M1903" s="363"/>
      <c r="N1903" s="414"/>
      <c r="O1903" s="314">
        <f t="shared" si="101"/>
        <v>0</v>
      </c>
      <c r="P1903" s="70">
        <f t="shared" si="102"/>
        <v>0</v>
      </c>
      <c r="Q1903" s="92" t="str">
        <f t="shared" si="100"/>
        <v/>
      </c>
    </row>
    <row r="1904" spans="1:17" x14ac:dyDescent="0.2">
      <c r="A1904" s="520" t="str">
        <f>IF(B1904="","",COUNT('Diário 3º PA'!$A$4:$A$4242)+ROW()-3)</f>
        <v/>
      </c>
      <c r="B1904" s="511"/>
      <c r="C1904" s="413"/>
      <c r="D1904" s="360"/>
      <c r="E1904" s="360"/>
      <c r="F1904" s="361"/>
      <c r="G1904" s="360"/>
      <c r="H1904" s="360"/>
      <c r="I1904" s="410"/>
      <c r="J1904" s="363"/>
      <c r="K1904" s="363"/>
      <c r="L1904" s="364"/>
      <c r="M1904" s="363"/>
      <c r="N1904" s="414"/>
      <c r="O1904" s="315">
        <f t="shared" si="101"/>
        <v>0</v>
      </c>
      <c r="P1904" s="70">
        <f t="shared" si="102"/>
        <v>0</v>
      </c>
      <c r="Q1904" s="135" t="str">
        <f t="shared" si="100"/>
        <v/>
      </c>
    </row>
    <row r="1905" spans="1:17" x14ac:dyDescent="0.2">
      <c r="A1905" s="520" t="str">
        <f>IF(B1905="","",COUNT('Diário 3º PA'!$A$4:$A$4242)+ROW()-3)</f>
        <v/>
      </c>
      <c r="B1905" s="511"/>
      <c r="C1905" s="413"/>
      <c r="D1905" s="360"/>
      <c r="E1905" s="360"/>
      <c r="F1905" s="361"/>
      <c r="G1905" s="360"/>
      <c r="H1905" s="360"/>
      <c r="I1905" s="410"/>
      <c r="J1905" s="363"/>
      <c r="K1905" s="363"/>
      <c r="L1905" s="364"/>
      <c r="M1905" s="363"/>
      <c r="N1905" s="414"/>
      <c r="O1905" s="314">
        <f t="shared" si="101"/>
        <v>0</v>
      </c>
      <c r="P1905" s="70">
        <f t="shared" si="102"/>
        <v>0</v>
      </c>
      <c r="Q1905" s="92" t="str">
        <f t="shared" si="100"/>
        <v/>
      </c>
    </row>
    <row r="1906" spans="1:17" x14ac:dyDescent="0.2">
      <c r="A1906" s="520" t="str">
        <f>IF(B1906="","",COUNT('Diário 3º PA'!$A$4:$A$4242)+ROW()-3)</f>
        <v/>
      </c>
      <c r="B1906" s="511"/>
      <c r="C1906" s="413"/>
      <c r="D1906" s="360"/>
      <c r="E1906" s="360"/>
      <c r="F1906" s="361"/>
      <c r="G1906" s="360"/>
      <c r="H1906" s="360"/>
      <c r="I1906" s="410"/>
      <c r="J1906" s="363"/>
      <c r="K1906" s="363"/>
      <c r="L1906" s="364"/>
      <c r="M1906" s="363"/>
      <c r="N1906" s="414"/>
      <c r="O1906" s="314">
        <f t="shared" si="101"/>
        <v>0</v>
      </c>
      <c r="P1906" s="70">
        <f t="shared" si="102"/>
        <v>0</v>
      </c>
      <c r="Q1906" s="92" t="str">
        <f t="shared" si="100"/>
        <v/>
      </c>
    </row>
    <row r="1907" spans="1:17" ht="13.5" thickBot="1" x14ac:dyDescent="0.25">
      <c r="A1907" s="520" t="str">
        <f>IF(B1907="","",COUNT('Diário 3º PA'!$A$4:$A$4242)+ROW()-3)</f>
        <v/>
      </c>
      <c r="B1907" s="511"/>
      <c r="C1907" s="413"/>
      <c r="D1907" s="360"/>
      <c r="E1907" s="360"/>
      <c r="F1907" s="361"/>
      <c r="G1907" s="360"/>
      <c r="H1907" s="360"/>
      <c r="I1907" s="410"/>
      <c r="J1907" s="363"/>
      <c r="K1907" s="363"/>
      <c r="L1907" s="364"/>
      <c r="M1907" s="363"/>
      <c r="N1907" s="414"/>
      <c r="O1907" s="314">
        <f t="shared" si="101"/>
        <v>0</v>
      </c>
      <c r="P1907" s="70">
        <f t="shared" si="102"/>
        <v>0</v>
      </c>
      <c r="Q1907" s="92" t="str">
        <f t="shared" si="100"/>
        <v/>
      </c>
    </row>
    <row r="1908" spans="1:17" x14ac:dyDescent="0.2">
      <c r="A1908" s="520" t="str">
        <f>IF(B1908="","",COUNT('Diário 3º PA'!$A$4:$A$4242)+ROW()-3)</f>
        <v/>
      </c>
      <c r="B1908" s="511"/>
      <c r="C1908" s="413"/>
      <c r="D1908" s="360"/>
      <c r="E1908" s="360"/>
      <c r="F1908" s="361"/>
      <c r="G1908" s="360"/>
      <c r="H1908" s="360"/>
      <c r="I1908" s="410"/>
      <c r="J1908" s="363"/>
      <c r="K1908" s="363"/>
      <c r="L1908" s="364"/>
      <c r="M1908" s="363"/>
      <c r="N1908" s="414"/>
      <c r="O1908" s="315">
        <f t="shared" si="101"/>
        <v>0</v>
      </c>
      <c r="P1908" s="70">
        <f t="shared" si="102"/>
        <v>0</v>
      </c>
      <c r="Q1908" s="135" t="str">
        <f t="shared" si="100"/>
        <v/>
      </c>
    </row>
    <row r="1909" spans="1:17" x14ac:dyDescent="0.2">
      <c r="A1909" s="520" t="str">
        <f>IF(B1909="","",COUNT('Diário 3º PA'!$A$4:$A$4242)+ROW()-3)</f>
        <v/>
      </c>
      <c r="B1909" s="511"/>
      <c r="C1909" s="413"/>
      <c r="D1909" s="360"/>
      <c r="E1909" s="360"/>
      <c r="F1909" s="361"/>
      <c r="G1909" s="360"/>
      <c r="H1909" s="360"/>
      <c r="I1909" s="410"/>
      <c r="J1909" s="363"/>
      <c r="K1909" s="363"/>
      <c r="L1909" s="364"/>
      <c r="M1909" s="363"/>
      <c r="N1909" s="414"/>
      <c r="O1909" s="314">
        <f t="shared" si="101"/>
        <v>0</v>
      </c>
      <c r="P1909" s="70">
        <f t="shared" si="102"/>
        <v>0</v>
      </c>
      <c r="Q1909" s="92" t="str">
        <f t="shared" si="100"/>
        <v/>
      </c>
    </row>
    <row r="1910" spans="1:17" x14ac:dyDescent="0.2">
      <c r="A1910" s="520" t="str">
        <f>IF(B1910="","",COUNT('Diário 3º PA'!$A$4:$A$4242)+ROW()-3)</f>
        <v/>
      </c>
      <c r="B1910" s="511"/>
      <c r="C1910" s="413"/>
      <c r="D1910" s="360"/>
      <c r="E1910" s="360"/>
      <c r="F1910" s="361"/>
      <c r="G1910" s="360"/>
      <c r="H1910" s="360"/>
      <c r="I1910" s="410"/>
      <c r="J1910" s="363"/>
      <c r="K1910" s="363"/>
      <c r="L1910" s="364"/>
      <c r="M1910" s="363"/>
      <c r="N1910" s="414"/>
      <c r="O1910" s="314">
        <f t="shared" si="101"/>
        <v>0</v>
      </c>
      <c r="P1910" s="70">
        <f t="shared" si="102"/>
        <v>0</v>
      </c>
      <c r="Q1910" s="92" t="str">
        <f t="shared" si="100"/>
        <v/>
      </c>
    </row>
    <row r="1911" spans="1:17" x14ac:dyDescent="0.2">
      <c r="A1911" s="520" t="str">
        <f>IF(B1911="","",COUNT('Diário 3º PA'!$A$4:$A$4242)+ROW()-3)</f>
        <v/>
      </c>
      <c r="B1911" s="511"/>
      <c r="C1911" s="413"/>
      <c r="D1911" s="360"/>
      <c r="E1911" s="360"/>
      <c r="F1911" s="361"/>
      <c r="G1911" s="360"/>
      <c r="H1911" s="360"/>
      <c r="I1911" s="410"/>
      <c r="J1911" s="363"/>
      <c r="K1911" s="363"/>
      <c r="L1911" s="364"/>
      <c r="M1911" s="363"/>
      <c r="N1911" s="414"/>
      <c r="O1911" s="314">
        <f t="shared" ref="O1911:P1953" si="103">IF(B1911=0,0,IF(YEAR(B1911)=$P$1,MONTH(B1911)-$O$1+1,(YEAR(B1911)-$P$1)*12-$O$1+1+MONTH(B1911)))</f>
        <v>0</v>
      </c>
      <c r="P1911" s="70">
        <f t="shared" si="103"/>
        <v>0</v>
      </c>
      <c r="Q1911" s="92" t="str">
        <f t="shared" ref="Q1911:Q1952" si="104">SUBSTITUTE(D1911," ","_")</f>
        <v/>
      </c>
    </row>
    <row r="1912" spans="1:17" x14ac:dyDescent="0.2">
      <c r="A1912" s="520" t="str">
        <f>IF(B1912="","",COUNT('Diário 3º PA'!$A$4:$A$4242)+ROW()-3)</f>
        <v/>
      </c>
      <c r="B1912" s="511"/>
      <c r="C1912" s="413"/>
      <c r="D1912" s="360"/>
      <c r="E1912" s="360"/>
      <c r="F1912" s="361"/>
      <c r="G1912" s="360"/>
      <c r="H1912" s="360"/>
      <c r="I1912" s="410"/>
      <c r="J1912" s="363"/>
      <c r="K1912" s="363"/>
      <c r="L1912" s="364"/>
      <c r="M1912" s="363"/>
      <c r="N1912" s="414"/>
      <c r="O1912" s="314">
        <f t="shared" si="103"/>
        <v>0</v>
      </c>
      <c r="P1912" s="70">
        <f t="shared" si="103"/>
        <v>0</v>
      </c>
      <c r="Q1912" s="92" t="str">
        <f t="shared" si="104"/>
        <v/>
      </c>
    </row>
    <row r="1913" spans="1:17" x14ac:dyDescent="0.2">
      <c r="A1913" s="520" t="str">
        <f>IF(B1913="","",COUNT('Diário 3º PA'!$A$4:$A$4242)+ROW()-3)</f>
        <v/>
      </c>
      <c r="B1913" s="511"/>
      <c r="C1913" s="413"/>
      <c r="D1913" s="360"/>
      <c r="E1913" s="360"/>
      <c r="F1913" s="361"/>
      <c r="G1913" s="360"/>
      <c r="H1913" s="360"/>
      <c r="I1913" s="410"/>
      <c r="J1913" s="363"/>
      <c r="K1913" s="363"/>
      <c r="L1913" s="364"/>
      <c r="M1913" s="363"/>
      <c r="N1913" s="414"/>
      <c r="O1913" s="314">
        <f t="shared" si="103"/>
        <v>0</v>
      </c>
      <c r="P1913" s="70">
        <f t="shared" si="103"/>
        <v>0</v>
      </c>
      <c r="Q1913" s="92" t="str">
        <f t="shared" si="104"/>
        <v/>
      </c>
    </row>
    <row r="1914" spans="1:17" x14ac:dyDescent="0.2">
      <c r="A1914" s="520" t="str">
        <f>IF(B1914="","",COUNT('Diário 3º PA'!$A$4:$A$4242)+ROW()-3)</f>
        <v/>
      </c>
      <c r="B1914" s="511"/>
      <c r="C1914" s="413"/>
      <c r="D1914" s="360"/>
      <c r="E1914" s="360"/>
      <c r="F1914" s="361"/>
      <c r="G1914" s="360"/>
      <c r="H1914" s="360"/>
      <c r="I1914" s="410"/>
      <c r="J1914" s="363"/>
      <c r="K1914" s="363"/>
      <c r="L1914" s="364"/>
      <c r="M1914" s="363"/>
      <c r="N1914" s="414"/>
      <c r="O1914" s="314">
        <f t="shared" si="103"/>
        <v>0</v>
      </c>
      <c r="P1914" s="70">
        <f t="shared" si="103"/>
        <v>0</v>
      </c>
      <c r="Q1914" s="92" t="str">
        <f t="shared" si="104"/>
        <v/>
      </c>
    </row>
    <row r="1915" spans="1:17" x14ac:dyDescent="0.2">
      <c r="A1915" s="520" t="str">
        <f>IF(B1915="","",COUNT('Diário 3º PA'!$A$4:$A$4242)+ROW()-3)</f>
        <v/>
      </c>
      <c r="B1915" s="511"/>
      <c r="C1915" s="413"/>
      <c r="D1915" s="360"/>
      <c r="E1915" s="360"/>
      <c r="F1915" s="361"/>
      <c r="G1915" s="360"/>
      <c r="H1915" s="360"/>
      <c r="I1915" s="410"/>
      <c r="J1915" s="363"/>
      <c r="K1915" s="363"/>
      <c r="L1915" s="364"/>
      <c r="M1915" s="363"/>
      <c r="N1915" s="414"/>
      <c r="O1915" s="314">
        <f t="shared" si="103"/>
        <v>0</v>
      </c>
      <c r="P1915" s="70">
        <f t="shared" si="103"/>
        <v>0</v>
      </c>
      <c r="Q1915" s="92" t="str">
        <f t="shared" si="104"/>
        <v/>
      </c>
    </row>
    <row r="1916" spans="1:17" x14ac:dyDescent="0.2">
      <c r="A1916" s="520" t="str">
        <f>IF(B1916="","",COUNT('Diário 3º PA'!$A$4:$A$4242)+ROW()-3)</f>
        <v/>
      </c>
      <c r="B1916" s="511"/>
      <c r="C1916" s="413"/>
      <c r="D1916" s="360"/>
      <c r="E1916" s="360"/>
      <c r="F1916" s="361"/>
      <c r="G1916" s="360"/>
      <c r="H1916" s="360"/>
      <c r="I1916" s="410"/>
      <c r="J1916" s="363"/>
      <c r="K1916" s="363"/>
      <c r="L1916" s="364"/>
      <c r="M1916" s="363"/>
      <c r="N1916" s="414"/>
      <c r="O1916" s="314">
        <f t="shared" si="103"/>
        <v>0</v>
      </c>
      <c r="P1916" s="70">
        <f t="shared" si="103"/>
        <v>0</v>
      </c>
      <c r="Q1916" s="92" t="str">
        <f t="shared" si="104"/>
        <v/>
      </c>
    </row>
    <row r="1917" spans="1:17" x14ac:dyDescent="0.2">
      <c r="A1917" s="520" t="str">
        <f>IF(B1917="","",COUNT('Diário 3º PA'!$A$4:$A$4242)+ROW()-3)</f>
        <v/>
      </c>
      <c r="B1917" s="511"/>
      <c r="C1917" s="413"/>
      <c r="D1917" s="360"/>
      <c r="E1917" s="360"/>
      <c r="F1917" s="361"/>
      <c r="G1917" s="360"/>
      <c r="H1917" s="360"/>
      <c r="I1917" s="410"/>
      <c r="J1917" s="363"/>
      <c r="K1917" s="363"/>
      <c r="L1917" s="364"/>
      <c r="M1917" s="363"/>
      <c r="N1917" s="414"/>
      <c r="O1917" s="314">
        <f t="shared" si="103"/>
        <v>0</v>
      </c>
      <c r="P1917" s="70">
        <f t="shared" si="103"/>
        <v>0</v>
      </c>
      <c r="Q1917" s="92" t="str">
        <f t="shared" si="104"/>
        <v/>
      </c>
    </row>
    <row r="1918" spans="1:17" x14ac:dyDescent="0.2">
      <c r="A1918" s="520" t="str">
        <f>IF(B1918="","",COUNT('Diário 3º PA'!$A$4:$A$4242)+ROW()-3)</f>
        <v/>
      </c>
      <c r="B1918" s="511"/>
      <c r="C1918" s="413"/>
      <c r="D1918" s="360"/>
      <c r="E1918" s="360"/>
      <c r="F1918" s="361"/>
      <c r="G1918" s="360"/>
      <c r="H1918" s="360"/>
      <c r="I1918" s="410"/>
      <c r="J1918" s="363"/>
      <c r="K1918" s="363"/>
      <c r="L1918" s="364"/>
      <c r="M1918" s="363"/>
      <c r="N1918" s="414"/>
      <c r="O1918" s="314">
        <f t="shared" si="103"/>
        <v>0</v>
      </c>
      <c r="P1918" s="70">
        <f t="shared" si="103"/>
        <v>0</v>
      </c>
      <c r="Q1918" s="92" t="str">
        <f t="shared" si="104"/>
        <v/>
      </c>
    </row>
    <row r="1919" spans="1:17" x14ac:dyDescent="0.2">
      <c r="A1919" s="520" t="str">
        <f>IF(B1919="","",COUNT('Diário 3º PA'!$A$4:$A$4242)+ROW()-3)</f>
        <v/>
      </c>
      <c r="B1919" s="511"/>
      <c r="C1919" s="413"/>
      <c r="D1919" s="360"/>
      <c r="E1919" s="360"/>
      <c r="F1919" s="361"/>
      <c r="G1919" s="360"/>
      <c r="H1919" s="360"/>
      <c r="I1919" s="410"/>
      <c r="J1919" s="363"/>
      <c r="K1919" s="363"/>
      <c r="L1919" s="364"/>
      <c r="M1919" s="363"/>
      <c r="N1919" s="414"/>
      <c r="O1919" s="314">
        <f t="shared" si="103"/>
        <v>0</v>
      </c>
      <c r="P1919" s="70">
        <f t="shared" si="103"/>
        <v>0</v>
      </c>
      <c r="Q1919" s="92" t="str">
        <f t="shared" si="104"/>
        <v/>
      </c>
    </row>
    <row r="1920" spans="1:17" x14ac:dyDescent="0.2">
      <c r="A1920" s="520" t="str">
        <f>IF(B1920="","",COUNT('Diário 3º PA'!$A$4:$A$4242)+ROW()-3)</f>
        <v/>
      </c>
      <c r="B1920" s="511"/>
      <c r="C1920" s="413"/>
      <c r="D1920" s="360"/>
      <c r="E1920" s="360"/>
      <c r="F1920" s="361"/>
      <c r="G1920" s="360"/>
      <c r="H1920" s="360"/>
      <c r="I1920" s="410"/>
      <c r="J1920" s="363"/>
      <c r="K1920" s="363"/>
      <c r="L1920" s="364"/>
      <c r="M1920" s="363"/>
      <c r="N1920" s="414"/>
      <c r="O1920" s="314">
        <f t="shared" si="103"/>
        <v>0</v>
      </c>
      <c r="P1920" s="70">
        <f t="shared" si="103"/>
        <v>0</v>
      </c>
      <c r="Q1920" s="92" t="str">
        <f t="shared" si="104"/>
        <v/>
      </c>
    </row>
    <row r="1921" spans="1:17" x14ac:dyDescent="0.2">
      <c r="A1921" s="520" t="str">
        <f>IF(B1921="","",COUNT('Diário 3º PA'!$A$4:$A$4242)+ROW()-3)</f>
        <v/>
      </c>
      <c r="B1921" s="511"/>
      <c r="C1921" s="413"/>
      <c r="D1921" s="360"/>
      <c r="E1921" s="360"/>
      <c r="F1921" s="361"/>
      <c r="G1921" s="360"/>
      <c r="H1921" s="360"/>
      <c r="I1921" s="410"/>
      <c r="J1921" s="363"/>
      <c r="K1921" s="363"/>
      <c r="L1921" s="364"/>
      <c r="M1921" s="363"/>
      <c r="N1921" s="414"/>
      <c r="O1921" s="314">
        <f t="shared" si="103"/>
        <v>0</v>
      </c>
      <c r="P1921" s="70">
        <f t="shared" si="103"/>
        <v>0</v>
      </c>
      <c r="Q1921" s="92" t="str">
        <f t="shared" si="104"/>
        <v/>
      </c>
    </row>
    <row r="1922" spans="1:17" x14ac:dyDescent="0.2">
      <c r="A1922" s="520" t="str">
        <f>IF(B1922="","",COUNT('Diário 3º PA'!$A$4:$A$4242)+ROW()-3)</f>
        <v/>
      </c>
      <c r="B1922" s="511"/>
      <c r="C1922" s="413"/>
      <c r="D1922" s="360"/>
      <c r="E1922" s="360"/>
      <c r="F1922" s="361"/>
      <c r="G1922" s="360"/>
      <c r="H1922" s="360"/>
      <c r="I1922" s="410"/>
      <c r="J1922" s="363"/>
      <c r="K1922" s="363"/>
      <c r="L1922" s="364"/>
      <c r="M1922" s="363"/>
      <c r="N1922" s="414"/>
      <c r="O1922" s="314">
        <f t="shared" si="103"/>
        <v>0</v>
      </c>
      <c r="P1922" s="70">
        <f t="shared" si="103"/>
        <v>0</v>
      </c>
      <c r="Q1922" s="92" t="str">
        <f t="shared" si="104"/>
        <v/>
      </c>
    </row>
    <row r="1923" spans="1:17" x14ac:dyDescent="0.2">
      <c r="A1923" s="520" t="str">
        <f>IF(B1923="","",COUNT('Diário 3º PA'!$A$4:$A$4242)+ROW()-3)</f>
        <v/>
      </c>
      <c r="B1923" s="511"/>
      <c r="C1923" s="413"/>
      <c r="D1923" s="360"/>
      <c r="E1923" s="360"/>
      <c r="F1923" s="361"/>
      <c r="G1923" s="360"/>
      <c r="H1923" s="360"/>
      <c r="I1923" s="410"/>
      <c r="J1923" s="363"/>
      <c r="K1923" s="363"/>
      <c r="L1923" s="364"/>
      <c r="M1923" s="363"/>
      <c r="N1923" s="414"/>
      <c r="O1923" s="314">
        <f t="shared" si="103"/>
        <v>0</v>
      </c>
      <c r="P1923" s="70">
        <f t="shared" si="103"/>
        <v>0</v>
      </c>
      <c r="Q1923" s="92" t="str">
        <f t="shared" si="104"/>
        <v/>
      </c>
    </row>
    <row r="1924" spans="1:17" x14ac:dyDescent="0.2">
      <c r="A1924" s="520" t="str">
        <f>IF(B1924="","",COUNT('Diário 3º PA'!$A$4:$A$4242)+ROW()-3)</f>
        <v/>
      </c>
      <c r="B1924" s="511"/>
      <c r="C1924" s="413"/>
      <c r="D1924" s="360"/>
      <c r="E1924" s="360"/>
      <c r="F1924" s="361"/>
      <c r="G1924" s="360"/>
      <c r="H1924" s="360"/>
      <c r="I1924" s="410"/>
      <c r="J1924" s="363"/>
      <c r="K1924" s="363"/>
      <c r="L1924" s="364"/>
      <c r="M1924" s="363"/>
      <c r="N1924" s="414"/>
      <c r="O1924" s="314">
        <f t="shared" si="103"/>
        <v>0</v>
      </c>
      <c r="P1924" s="70">
        <f t="shared" si="103"/>
        <v>0</v>
      </c>
      <c r="Q1924" s="92" t="str">
        <f t="shared" si="104"/>
        <v/>
      </c>
    </row>
    <row r="1925" spans="1:17" x14ac:dyDescent="0.2">
      <c r="A1925" s="520" t="str">
        <f>IF(B1925="","",COUNT('Diário 3º PA'!$A$4:$A$4242)+ROW()-3)</f>
        <v/>
      </c>
      <c r="B1925" s="511"/>
      <c r="C1925" s="413"/>
      <c r="D1925" s="360"/>
      <c r="E1925" s="360"/>
      <c r="F1925" s="361"/>
      <c r="G1925" s="360"/>
      <c r="H1925" s="360"/>
      <c r="I1925" s="410"/>
      <c r="J1925" s="363"/>
      <c r="K1925" s="363"/>
      <c r="L1925" s="364"/>
      <c r="M1925" s="363"/>
      <c r="N1925" s="414"/>
      <c r="O1925" s="314">
        <f t="shared" si="103"/>
        <v>0</v>
      </c>
      <c r="P1925" s="70">
        <f t="shared" si="103"/>
        <v>0</v>
      </c>
      <c r="Q1925" s="92" t="str">
        <f t="shared" si="104"/>
        <v/>
      </c>
    </row>
    <row r="1926" spans="1:17" x14ac:dyDescent="0.2">
      <c r="A1926" s="520" t="str">
        <f>IF(B1926="","",COUNT('Diário 3º PA'!$A$4:$A$4242)+ROW()-3)</f>
        <v/>
      </c>
      <c r="B1926" s="511"/>
      <c r="C1926" s="413"/>
      <c r="D1926" s="360"/>
      <c r="E1926" s="360"/>
      <c r="F1926" s="361"/>
      <c r="G1926" s="360"/>
      <c r="H1926" s="360"/>
      <c r="I1926" s="410"/>
      <c r="J1926" s="363"/>
      <c r="K1926" s="363"/>
      <c r="L1926" s="364"/>
      <c r="M1926" s="363"/>
      <c r="N1926" s="414"/>
      <c r="O1926" s="314">
        <f t="shared" si="103"/>
        <v>0</v>
      </c>
      <c r="P1926" s="70">
        <f t="shared" si="103"/>
        <v>0</v>
      </c>
      <c r="Q1926" s="92" t="str">
        <f t="shared" si="104"/>
        <v/>
      </c>
    </row>
    <row r="1927" spans="1:17" x14ac:dyDescent="0.2">
      <c r="A1927" s="520" t="str">
        <f>IF(B1927="","",COUNT('Diário 3º PA'!$A$4:$A$4242)+ROW()-3)</f>
        <v/>
      </c>
      <c r="B1927" s="511"/>
      <c r="C1927" s="413"/>
      <c r="D1927" s="360"/>
      <c r="E1927" s="360"/>
      <c r="F1927" s="361"/>
      <c r="G1927" s="360"/>
      <c r="H1927" s="360"/>
      <c r="I1927" s="410"/>
      <c r="J1927" s="363"/>
      <c r="K1927" s="363"/>
      <c r="L1927" s="364"/>
      <c r="M1927" s="363"/>
      <c r="N1927" s="414"/>
      <c r="O1927" s="314">
        <f t="shared" si="103"/>
        <v>0</v>
      </c>
      <c r="P1927" s="70">
        <f t="shared" si="103"/>
        <v>0</v>
      </c>
      <c r="Q1927" s="92" t="str">
        <f t="shared" si="104"/>
        <v/>
      </c>
    </row>
    <row r="1928" spans="1:17" x14ac:dyDescent="0.2">
      <c r="A1928" s="520" t="str">
        <f>IF(B1928="","",COUNT('Diário 3º PA'!$A$4:$A$4242)+ROW()-3)</f>
        <v/>
      </c>
      <c r="B1928" s="511"/>
      <c r="C1928" s="413"/>
      <c r="D1928" s="360"/>
      <c r="E1928" s="360"/>
      <c r="F1928" s="361"/>
      <c r="G1928" s="360"/>
      <c r="H1928" s="360"/>
      <c r="I1928" s="410"/>
      <c r="J1928" s="363"/>
      <c r="K1928" s="363"/>
      <c r="L1928" s="364"/>
      <c r="M1928" s="363"/>
      <c r="N1928" s="414"/>
      <c r="O1928" s="314">
        <f t="shared" si="103"/>
        <v>0</v>
      </c>
      <c r="P1928" s="70">
        <f t="shared" si="103"/>
        <v>0</v>
      </c>
      <c r="Q1928" s="92" t="str">
        <f t="shared" si="104"/>
        <v/>
      </c>
    </row>
    <row r="1929" spans="1:17" x14ac:dyDescent="0.2">
      <c r="A1929" s="520" t="str">
        <f>IF(B1929="","",COUNT('Diário 3º PA'!$A$4:$A$4242)+ROW()-3)</f>
        <v/>
      </c>
      <c r="B1929" s="511"/>
      <c r="C1929" s="413"/>
      <c r="D1929" s="360"/>
      <c r="E1929" s="360"/>
      <c r="F1929" s="361"/>
      <c r="G1929" s="360"/>
      <c r="H1929" s="360"/>
      <c r="I1929" s="410"/>
      <c r="J1929" s="363"/>
      <c r="K1929" s="363"/>
      <c r="L1929" s="364"/>
      <c r="M1929" s="363"/>
      <c r="N1929" s="414"/>
      <c r="O1929" s="314">
        <f t="shared" si="103"/>
        <v>0</v>
      </c>
      <c r="P1929" s="70">
        <f t="shared" si="103"/>
        <v>0</v>
      </c>
      <c r="Q1929" s="92" t="str">
        <f t="shared" si="104"/>
        <v/>
      </c>
    </row>
    <row r="1930" spans="1:17" x14ac:dyDescent="0.2">
      <c r="A1930" s="520" t="str">
        <f>IF(B1930="","",COUNT('Diário 3º PA'!$A$4:$A$4242)+ROW()-3)</f>
        <v/>
      </c>
      <c r="B1930" s="511"/>
      <c r="C1930" s="413"/>
      <c r="D1930" s="360"/>
      <c r="E1930" s="360"/>
      <c r="F1930" s="361"/>
      <c r="G1930" s="360"/>
      <c r="H1930" s="360"/>
      <c r="I1930" s="410"/>
      <c r="J1930" s="363"/>
      <c r="K1930" s="363"/>
      <c r="L1930" s="364"/>
      <c r="M1930" s="363"/>
      <c r="N1930" s="414"/>
      <c r="O1930" s="314">
        <f t="shared" si="103"/>
        <v>0</v>
      </c>
      <c r="P1930" s="70">
        <f t="shared" si="103"/>
        <v>0</v>
      </c>
      <c r="Q1930" s="92" t="str">
        <f t="shared" si="104"/>
        <v/>
      </c>
    </row>
    <row r="1931" spans="1:17" x14ac:dyDescent="0.2">
      <c r="A1931" s="520" t="str">
        <f>IF(B1931="","",COUNT('Diário 3º PA'!$A$4:$A$4242)+ROW()-3)</f>
        <v/>
      </c>
      <c r="B1931" s="511"/>
      <c r="C1931" s="413"/>
      <c r="D1931" s="360"/>
      <c r="E1931" s="360"/>
      <c r="F1931" s="361"/>
      <c r="G1931" s="360"/>
      <c r="H1931" s="360"/>
      <c r="I1931" s="410"/>
      <c r="J1931" s="363"/>
      <c r="K1931" s="363"/>
      <c r="L1931" s="364"/>
      <c r="M1931" s="363"/>
      <c r="N1931" s="414"/>
      <c r="O1931" s="314">
        <f t="shared" si="103"/>
        <v>0</v>
      </c>
      <c r="P1931" s="70">
        <f t="shared" si="103"/>
        <v>0</v>
      </c>
      <c r="Q1931" s="92" t="str">
        <f t="shared" si="104"/>
        <v/>
      </c>
    </row>
    <row r="1932" spans="1:17" x14ac:dyDescent="0.2">
      <c r="A1932" s="520" t="str">
        <f>IF(B1932="","",COUNT('Diário 3º PA'!$A$4:$A$4242)+ROW()-3)</f>
        <v/>
      </c>
      <c r="B1932" s="511"/>
      <c r="C1932" s="413"/>
      <c r="D1932" s="360"/>
      <c r="E1932" s="360"/>
      <c r="F1932" s="361"/>
      <c r="G1932" s="360"/>
      <c r="H1932" s="360"/>
      <c r="I1932" s="410"/>
      <c r="J1932" s="363"/>
      <c r="K1932" s="363"/>
      <c r="L1932" s="364"/>
      <c r="M1932" s="363"/>
      <c r="N1932" s="414"/>
      <c r="O1932" s="314">
        <f t="shared" si="103"/>
        <v>0</v>
      </c>
      <c r="P1932" s="70">
        <f t="shared" si="103"/>
        <v>0</v>
      </c>
      <c r="Q1932" s="92" t="str">
        <f t="shared" si="104"/>
        <v/>
      </c>
    </row>
    <row r="1933" spans="1:17" x14ac:dyDescent="0.2">
      <c r="A1933" s="520" t="str">
        <f>IF(B1933="","",COUNT('Diário 3º PA'!$A$4:$A$4242)+ROW()-3)</f>
        <v/>
      </c>
      <c r="B1933" s="511"/>
      <c r="C1933" s="413"/>
      <c r="D1933" s="360"/>
      <c r="E1933" s="360"/>
      <c r="F1933" s="361"/>
      <c r="G1933" s="360"/>
      <c r="H1933" s="360"/>
      <c r="I1933" s="410"/>
      <c r="J1933" s="363"/>
      <c r="K1933" s="363"/>
      <c r="L1933" s="364"/>
      <c r="M1933" s="363"/>
      <c r="N1933" s="414"/>
      <c r="O1933" s="314">
        <f t="shared" si="103"/>
        <v>0</v>
      </c>
      <c r="P1933" s="70">
        <f t="shared" si="103"/>
        <v>0</v>
      </c>
      <c r="Q1933" s="92" t="str">
        <f t="shared" si="104"/>
        <v/>
      </c>
    </row>
    <row r="1934" spans="1:17" x14ac:dyDescent="0.2">
      <c r="A1934" s="520" t="str">
        <f>IF(B1934="","",COUNT('Diário 3º PA'!$A$4:$A$4242)+ROW()-3)</f>
        <v/>
      </c>
      <c r="B1934" s="511"/>
      <c r="C1934" s="413"/>
      <c r="D1934" s="360"/>
      <c r="E1934" s="360"/>
      <c r="F1934" s="361"/>
      <c r="G1934" s="360"/>
      <c r="H1934" s="360"/>
      <c r="I1934" s="410"/>
      <c r="J1934" s="363"/>
      <c r="K1934" s="363"/>
      <c r="L1934" s="364"/>
      <c r="M1934" s="363"/>
      <c r="N1934" s="414"/>
      <c r="O1934" s="314">
        <f t="shared" si="103"/>
        <v>0</v>
      </c>
      <c r="P1934" s="70">
        <f t="shared" si="103"/>
        <v>0</v>
      </c>
      <c r="Q1934" s="92" t="str">
        <f t="shared" si="104"/>
        <v/>
      </c>
    </row>
    <row r="1935" spans="1:17" x14ac:dyDescent="0.2">
      <c r="A1935" s="520" t="str">
        <f>IF(B1935="","",COUNT('Diário 3º PA'!$A$4:$A$4242)+ROW()-3)</f>
        <v/>
      </c>
      <c r="B1935" s="511"/>
      <c r="C1935" s="413"/>
      <c r="D1935" s="360"/>
      <c r="E1935" s="360"/>
      <c r="F1935" s="361"/>
      <c r="G1935" s="360"/>
      <c r="H1935" s="360"/>
      <c r="I1935" s="410"/>
      <c r="J1935" s="363"/>
      <c r="K1935" s="363"/>
      <c r="L1935" s="364"/>
      <c r="M1935" s="363"/>
      <c r="N1935" s="414"/>
      <c r="O1935" s="314">
        <f t="shared" si="103"/>
        <v>0</v>
      </c>
      <c r="P1935" s="70">
        <f t="shared" si="103"/>
        <v>0</v>
      </c>
      <c r="Q1935" s="92" t="str">
        <f t="shared" si="104"/>
        <v/>
      </c>
    </row>
    <row r="1936" spans="1:17" x14ac:dyDescent="0.2">
      <c r="A1936" s="520" t="str">
        <f>IF(B1936="","",COUNT('Diário 3º PA'!$A$4:$A$4242)+ROW()-3)</f>
        <v/>
      </c>
      <c r="B1936" s="511"/>
      <c r="C1936" s="413"/>
      <c r="D1936" s="360"/>
      <c r="E1936" s="360"/>
      <c r="F1936" s="361"/>
      <c r="G1936" s="360"/>
      <c r="H1936" s="360"/>
      <c r="I1936" s="410"/>
      <c r="J1936" s="363"/>
      <c r="K1936" s="363"/>
      <c r="L1936" s="364"/>
      <c r="M1936" s="363"/>
      <c r="N1936" s="414"/>
      <c r="O1936" s="314">
        <f t="shared" si="103"/>
        <v>0</v>
      </c>
      <c r="P1936" s="70">
        <f t="shared" si="103"/>
        <v>0</v>
      </c>
      <c r="Q1936" s="92" t="str">
        <f t="shared" si="104"/>
        <v/>
      </c>
    </row>
    <row r="1937" spans="1:17" x14ac:dyDescent="0.2">
      <c r="A1937" s="520" t="str">
        <f>IF(B1937="","",COUNT('Diário 3º PA'!$A$4:$A$4242)+ROW()-3)</f>
        <v/>
      </c>
      <c r="B1937" s="511"/>
      <c r="C1937" s="413"/>
      <c r="D1937" s="360"/>
      <c r="E1937" s="360"/>
      <c r="F1937" s="361"/>
      <c r="G1937" s="360"/>
      <c r="H1937" s="360"/>
      <c r="I1937" s="410"/>
      <c r="J1937" s="363"/>
      <c r="K1937" s="363"/>
      <c r="L1937" s="364"/>
      <c r="M1937" s="363"/>
      <c r="N1937" s="414"/>
      <c r="O1937" s="314">
        <f t="shared" si="103"/>
        <v>0</v>
      </c>
      <c r="P1937" s="70">
        <f t="shared" si="103"/>
        <v>0</v>
      </c>
      <c r="Q1937" s="92" t="str">
        <f t="shared" si="104"/>
        <v/>
      </c>
    </row>
    <row r="1938" spans="1:17" x14ac:dyDescent="0.2">
      <c r="A1938" s="520" t="str">
        <f>IF(B1938="","",COUNT('Diário 3º PA'!$A$4:$A$4242)+ROW()-3)</f>
        <v/>
      </c>
      <c r="B1938" s="511"/>
      <c r="C1938" s="413"/>
      <c r="D1938" s="360"/>
      <c r="E1938" s="360"/>
      <c r="F1938" s="361"/>
      <c r="G1938" s="360"/>
      <c r="H1938" s="360"/>
      <c r="I1938" s="410"/>
      <c r="J1938" s="363"/>
      <c r="K1938" s="363"/>
      <c r="L1938" s="364"/>
      <c r="M1938" s="363"/>
      <c r="N1938" s="414"/>
      <c r="O1938" s="314">
        <f t="shared" si="103"/>
        <v>0</v>
      </c>
      <c r="P1938" s="70">
        <f t="shared" si="103"/>
        <v>0</v>
      </c>
      <c r="Q1938" s="92" t="str">
        <f t="shared" si="104"/>
        <v/>
      </c>
    </row>
    <row r="1939" spans="1:17" x14ac:dyDescent="0.2">
      <c r="A1939" s="520" t="str">
        <f>IF(B1939="","",COUNT('Diário 3º PA'!$A$4:$A$4242)+ROW()-3)</f>
        <v/>
      </c>
      <c r="B1939" s="511"/>
      <c r="C1939" s="413"/>
      <c r="D1939" s="360"/>
      <c r="E1939" s="360"/>
      <c r="F1939" s="361"/>
      <c r="G1939" s="360"/>
      <c r="H1939" s="360"/>
      <c r="I1939" s="410"/>
      <c r="J1939" s="363"/>
      <c r="K1939" s="363"/>
      <c r="L1939" s="364"/>
      <c r="M1939" s="363"/>
      <c r="N1939" s="414"/>
      <c r="O1939" s="314">
        <f t="shared" si="103"/>
        <v>0</v>
      </c>
      <c r="P1939" s="70">
        <f t="shared" si="103"/>
        <v>0</v>
      </c>
      <c r="Q1939" s="92" t="str">
        <f t="shared" si="104"/>
        <v/>
      </c>
    </row>
    <row r="1940" spans="1:17" x14ac:dyDescent="0.2">
      <c r="A1940" s="520" t="str">
        <f>IF(B1940="","",COUNT('Diário 3º PA'!$A$4:$A$4242)+ROW()-3)</f>
        <v/>
      </c>
      <c r="B1940" s="511"/>
      <c r="C1940" s="413"/>
      <c r="D1940" s="360"/>
      <c r="E1940" s="360"/>
      <c r="F1940" s="361"/>
      <c r="G1940" s="360"/>
      <c r="H1940" s="360"/>
      <c r="I1940" s="410"/>
      <c r="J1940" s="363"/>
      <c r="K1940" s="363"/>
      <c r="L1940" s="364"/>
      <c r="M1940" s="363"/>
      <c r="N1940" s="414"/>
      <c r="O1940" s="314">
        <f t="shared" si="103"/>
        <v>0</v>
      </c>
      <c r="P1940" s="70">
        <f t="shared" si="103"/>
        <v>0</v>
      </c>
      <c r="Q1940" s="92" t="str">
        <f t="shared" si="104"/>
        <v/>
      </c>
    </row>
    <row r="1941" spans="1:17" x14ac:dyDescent="0.2">
      <c r="A1941" s="520" t="str">
        <f>IF(B1941="","",COUNT('Diário 3º PA'!$A$4:$A$4242)+ROW()-3)</f>
        <v/>
      </c>
      <c r="B1941" s="511"/>
      <c r="C1941" s="413"/>
      <c r="D1941" s="360"/>
      <c r="E1941" s="360"/>
      <c r="F1941" s="361"/>
      <c r="G1941" s="360"/>
      <c r="H1941" s="360"/>
      <c r="I1941" s="410"/>
      <c r="J1941" s="363"/>
      <c r="K1941" s="363"/>
      <c r="L1941" s="364"/>
      <c r="M1941" s="363"/>
      <c r="N1941" s="414"/>
      <c r="O1941" s="314">
        <f t="shared" si="103"/>
        <v>0</v>
      </c>
      <c r="P1941" s="70">
        <f t="shared" si="103"/>
        <v>0</v>
      </c>
      <c r="Q1941" s="92" t="str">
        <f t="shared" si="104"/>
        <v/>
      </c>
    </row>
    <row r="1942" spans="1:17" x14ac:dyDescent="0.2">
      <c r="A1942" s="520" t="str">
        <f>IF(B1942="","",COUNT('Diário 3º PA'!$A$4:$A$4242)+ROW()-3)</f>
        <v/>
      </c>
      <c r="B1942" s="511"/>
      <c r="C1942" s="413"/>
      <c r="D1942" s="360"/>
      <c r="E1942" s="360"/>
      <c r="F1942" s="361"/>
      <c r="G1942" s="360"/>
      <c r="H1942" s="360"/>
      <c r="I1942" s="410"/>
      <c r="J1942" s="363"/>
      <c r="K1942" s="363"/>
      <c r="L1942" s="364"/>
      <c r="M1942" s="363"/>
      <c r="N1942" s="414"/>
      <c r="O1942" s="314">
        <f t="shared" si="103"/>
        <v>0</v>
      </c>
      <c r="P1942" s="70">
        <f t="shared" si="103"/>
        <v>0</v>
      </c>
      <c r="Q1942" s="92" t="str">
        <f t="shared" si="104"/>
        <v/>
      </c>
    </row>
    <row r="1943" spans="1:17" x14ac:dyDescent="0.2">
      <c r="A1943" s="520" t="str">
        <f>IF(B1943="","",COUNT('Diário 3º PA'!$A$4:$A$4242)+ROW()-3)</f>
        <v/>
      </c>
      <c r="B1943" s="511"/>
      <c r="C1943" s="413"/>
      <c r="D1943" s="360"/>
      <c r="E1943" s="360"/>
      <c r="F1943" s="361"/>
      <c r="G1943" s="360"/>
      <c r="H1943" s="360"/>
      <c r="I1943" s="410"/>
      <c r="J1943" s="363"/>
      <c r="K1943" s="363"/>
      <c r="L1943" s="364"/>
      <c r="M1943" s="363"/>
      <c r="N1943" s="414"/>
      <c r="O1943" s="314">
        <f t="shared" si="103"/>
        <v>0</v>
      </c>
      <c r="P1943" s="70">
        <f t="shared" si="103"/>
        <v>0</v>
      </c>
      <c r="Q1943" s="92" t="str">
        <f t="shared" si="104"/>
        <v/>
      </c>
    </row>
    <row r="1944" spans="1:17" x14ac:dyDescent="0.2">
      <c r="A1944" s="520" t="str">
        <f>IF(B1944="","",COUNT('Diário 3º PA'!$A$4:$A$4242)+ROW()-3)</f>
        <v/>
      </c>
      <c r="B1944" s="511"/>
      <c r="C1944" s="413"/>
      <c r="D1944" s="360"/>
      <c r="E1944" s="360"/>
      <c r="F1944" s="361"/>
      <c r="G1944" s="360"/>
      <c r="H1944" s="360"/>
      <c r="I1944" s="410"/>
      <c r="J1944" s="363"/>
      <c r="K1944" s="363"/>
      <c r="L1944" s="364"/>
      <c r="M1944" s="363"/>
      <c r="N1944" s="414"/>
      <c r="O1944" s="314">
        <f t="shared" si="103"/>
        <v>0</v>
      </c>
      <c r="P1944" s="70">
        <f t="shared" si="103"/>
        <v>0</v>
      </c>
      <c r="Q1944" s="92" t="str">
        <f t="shared" si="104"/>
        <v/>
      </c>
    </row>
    <row r="1945" spans="1:17" x14ac:dyDescent="0.2">
      <c r="A1945" s="520" t="str">
        <f>IF(B1945="","",COUNT('Diário 3º PA'!$A$4:$A$4242)+ROW()-3)</f>
        <v/>
      </c>
      <c r="B1945" s="511"/>
      <c r="C1945" s="413"/>
      <c r="D1945" s="360"/>
      <c r="E1945" s="360"/>
      <c r="F1945" s="361"/>
      <c r="G1945" s="360"/>
      <c r="H1945" s="360"/>
      <c r="I1945" s="410"/>
      <c r="J1945" s="363"/>
      <c r="K1945" s="363"/>
      <c r="L1945" s="364"/>
      <c r="M1945" s="363"/>
      <c r="N1945" s="414"/>
      <c r="O1945" s="314">
        <f t="shared" si="103"/>
        <v>0</v>
      </c>
      <c r="P1945" s="70">
        <f t="shared" si="103"/>
        <v>0</v>
      </c>
      <c r="Q1945" s="92" t="str">
        <f t="shared" si="104"/>
        <v/>
      </c>
    </row>
    <row r="1946" spans="1:17" x14ac:dyDescent="0.2">
      <c r="A1946" s="520" t="str">
        <f>IF(B1946="","",COUNT('Diário 3º PA'!$A$4:$A$4242)+ROW()-3)</f>
        <v/>
      </c>
      <c r="B1946" s="511"/>
      <c r="C1946" s="413"/>
      <c r="D1946" s="360"/>
      <c r="E1946" s="360"/>
      <c r="F1946" s="361"/>
      <c r="G1946" s="360"/>
      <c r="H1946" s="360"/>
      <c r="I1946" s="410"/>
      <c r="J1946" s="363"/>
      <c r="K1946" s="363"/>
      <c r="L1946" s="364"/>
      <c r="M1946" s="363"/>
      <c r="N1946" s="414"/>
      <c r="O1946" s="314">
        <f t="shared" si="103"/>
        <v>0</v>
      </c>
      <c r="P1946" s="70">
        <f t="shared" si="103"/>
        <v>0</v>
      </c>
      <c r="Q1946" s="92" t="str">
        <f t="shared" si="104"/>
        <v/>
      </c>
    </row>
    <row r="1947" spans="1:17" x14ac:dyDescent="0.2">
      <c r="A1947" s="520" t="str">
        <f>IF(B1947="","",COUNT('Diário 3º PA'!$A$4:$A$4242)+ROW()-3)</f>
        <v/>
      </c>
      <c r="B1947" s="511"/>
      <c r="C1947" s="413"/>
      <c r="D1947" s="360"/>
      <c r="E1947" s="360"/>
      <c r="F1947" s="361"/>
      <c r="G1947" s="360"/>
      <c r="H1947" s="360"/>
      <c r="I1947" s="410"/>
      <c r="J1947" s="363"/>
      <c r="K1947" s="363"/>
      <c r="L1947" s="364"/>
      <c r="M1947" s="363"/>
      <c r="N1947" s="414"/>
      <c r="O1947" s="314">
        <f t="shared" si="103"/>
        <v>0</v>
      </c>
      <c r="P1947" s="70">
        <f t="shared" si="103"/>
        <v>0</v>
      </c>
      <c r="Q1947" s="92" t="str">
        <f t="shared" si="104"/>
        <v/>
      </c>
    </row>
    <row r="1948" spans="1:17" x14ac:dyDescent="0.2">
      <c r="A1948" s="520" t="str">
        <f>IF(B1948="","",COUNT('Diário 3º PA'!$A$4:$A$4242)+ROW()-3)</f>
        <v/>
      </c>
      <c r="B1948" s="511"/>
      <c r="C1948" s="413"/>
      <c r="D1948" s="360"/>
      <c r="E1948" s="360"/>
      <c r="F1948" s="361"/>
      <c r="G1948" s="360"/>
      <c r="H1948" s="360"/>
      <c r="I1948" s="410"/>
      <c r="J1948" s="363"/>
      <c r="K1948" s="363"/>
      <c r="L1948" s="364"/>
      <c r="M1948" s="363"/>
      <c r="N1948" s="414"/>
      <c r="O1948" s="314">
        <f t="shared" si="103"/>
        <v>0</v>
      </c>
      <c r="P1948" s="70">
        <f t="shared" si="103"/>
        <v>0</v>
      </c>
      <c r="Q1948" s="92" t="str">
        <f t="shared" si="104"/>
        <v/>
      </c>
    </row>
    <row r="1949" spans="1:17" x14ac:dyDescent="0.2">
      <c r="A1949" s="520" t="str">
        <f>IF(B1949="","",COUNT('Diário 3º PA'!$A$4:$A$4242)+ROW()-3)</f>
        <v/>
      </c>
      <c r="B1949" s="511"/>
      <c r="C1949" s="413"/>
      <c r="D1949" s="360"/>
      <c r="E1949" s="360"/>
      <c r="F1949" s="361"/>
      <c r="G1949" s="360"/>
      <c r="H1949" s="360"/>
      <c r="I1949" s="410"/>
      <c r="J1949" s="363"/>
      <c r="K1949" s="363"/>
      <c r="L1949" s="364"/>
      <c r="M1949" s="363"/>
      <c r="N1949" s="414"/>
      <c r="O1949" s="314">
        <f t="shared" si="103"/>
        <v>0</v>
      </c>
      <c r="P1949" s="70">
        <f t="shared" si="103"/>
        <v>0</v>
      </c>
      <c r="Q1949" s="92" t="str">
        <f t="shared" si="104"/>
        <v/>
      </c>
    </row>
    <row r="1950" spans="1:17" x14ac:dyDescent="0.2">
      <c r="A1950" s="520" t="str">
        <f>IF(B1950="","",COUNT('Diário 3º PA'!$A$4:$A$4242)+ROW()-3)</f>
        <v/>
      </c>
      <c r="B1950" s="511"/>
      <c r="C1950" s="413"/>
      <c r="D1950" s="360"/>
      <c r="E1950" s="360"/>
      <c r="F1950" s="361"/>
      <c r="G1950" s="360"/>
      <c r="H1950" s="360"/>
      <c r="I1950" s="410"/>
      <c r="J1950" s="363"/>
      <c r="K1950" s="363"/>
      <c r="L1950" s="364"/>
      <c r="M1950" s="363"/>
      <c r="N1950" s="414"/>
      <c r="O1950" s="314">
        <f t="shared" si="103"/>
        <v>0</v>
      </c>
      <c r="P1950" s="70">
        <f t="shared" si="103"/>
        <v>0</v>
      </c>
      <c r="Q1950" s="92" t="str">
        <f t="shared" si="104"/>
        <v/>
      </c>
    </row>
    <row r="1951" spans="1:17" x14ac:dyDescent="0.2">
      <c r="A1951" s="520" t="str">
        <f>IF(B1951="","",COUNT('Diário 3º PA'!$A$4:$A$4242)+ROW()-3)</f>
        <v/>
      </c>
      <c r="B1951" s="511"/>
      <c r="C1951" s="413"/>
      <c r="D1951" s="360"/>
      <c r="E1951" s="360"/>
      <c r="F1951" s="361"/>
      <c r="G1951" s="360"/>
      <c r="H1951" s="360"/>
      <c r="I1951" s="410"/>
      <c r="J1951" s="363"/>
      <c r="K1951" s="363"/>
      <c r="L1951" s="364"/>
      <c r="M1951" s="363"/>
      <c r="N1951" s="414"/>
      <c r="O1951" s="314">
        <f t="shared" si="103"/>
        <v>0</v>
      </c>
      <c r="P1951" s="70">
        <f t="shared" si="103"/>
        <v>0</v>
      </c>
      <c r="Q1951" s="92" t="str">
        <f t="shared" si="104"/>
        <v/>
      </c>
    </row>
    <row r="1952" spans="1:17" x14ac:dyDescent="0.2">
      <c r="A1952" s="520" t="str">
        <f>IF(B1952="","",COUNT('Diário 3º PA'!$A$4:$A$4242)+ROW()-3)</f>
        <v/>
      </c>
      <c r="B1952" s="511"/>
      <c r="C1952" s="413"/>
      <c r="D1952" s="360"/>
      <c r="E1952" s="360"/>
      <c r="F1952" s="361"/>
      <c r="G1952" s="360"/>
      <c r="H1952" s="360"/>
      <c r="I1952" s="410"/>
      <c r="J1952" s="363"/>
      <c r="K1952" s="363"/>
      <c r="L1952" s="364"/>
      <c r="M1952" s="363"/>
      <c r="N1952" s="414"/>
      <c r="O1952" s="314">
        <f t="shared" si="103"/>
        <v>0</v>
      </c>
      <c r="P1952" s="70">
        <f t="shared" si="103"/>
        <v>0</v>
      </c>
      <c r="Q1952" s="92" t="str">
        <f t="shared" si="104"/>
        <v/>
      </c>
    </row>
    <row r="1953" spans="1:17" x14ac:dyDescent="0.2">
      <c r="A1953" s="520" t="str">
        <f>IF(B1953="","",COUNT('Diário 3º PA'!$A$4:$A$4242)+ROW()-3)</f>
        <v/>
      </c>
      <c r="B1953" s="511"/>
      <c r="C1953" s="413"/>
      <c r="D1953" s="360"/>
      <c r="E1953" s="360"/>
      <c r="F1953" s="361"/>
      <c r="G1953" s="360"/>
      <c r="H1953" s="360"/>
      <c r="I1953" s="410"/>
      <c r="J1953" s="363"/>
      <c r="K1953" s="363"/>
      <c r="L1953" s="364"/>
      <c r="M1953" s="363"/>
      <c r="N1953" s="414"/>
      <c r="O1953" s="314">
        <f t="shared" si="103"/>
        <v>0</v>
      </c>
      <c r="P1953" s="70">
        <f t="shared" si="103"/>
        <v>0</v>
      </c>
      <c r="Q1953" s="92" t="str">
        <f t="shared" ref="Q1953:Q2007" si="105">SUBSTITUTE(D1953," ","_")</f>
        <v/>
      </c>
    </row>
    <row r="1954" spans="1:17" x14ac:dyDescent="0.2">
      <c r="A1954" s="520" t="str">
        <f>IF(B1954="","",COUNT('Diário 3º PA'!$A$4:$A$4242)+ROW()-3)</f>
        <v/>
      </c>
      <c r="B1954" s="511"/>
      <c r="C1954" s="413"/>
      <c r="D1954" s="360"/>
      <c r="E1954" s="360"/>
      <c r="F1954" s="361"/>
      <c r="G1954" s="360"/>
      <c r="H1954" s="360"/>
      <c r="I1954" s="410"/>
      <c r="J1954" s="363"/>
      <c r="K1954" s="363"/>
      <c r="L1954" s="364"/>
      <c r="M1954" s="363"/>
      <c r="N1954" s="414"/>
      <c r="O1954" s="314">
        <f t="shared" ref="O1954:P2007" si="106">IF(B1954=0,0,IF(YEAR(B1954)=$P$1,MONTH(B1954)-$O$1+1,(YEAR(B1954)-$P$1)*12-$O$1+1+MONTH(B1954)))</f>
        <v>0</v>
      </c>
      <c r="P1954" s="70">
        <f t="shared" si="106"/>
        <v>0</v>
      </c>
      <c r="Q1954" s="92" t="str">
        <f t="shared" si="105"/>
        <v/>
      </c>
    </row>
    <row r="1955" spans="1:17" x14ac:dyDescent="0.2">
      <c r="A1955" s="520" t="str">
        <f>IF(B1955="","",COUNT('Diário 3º PA'!$A$4:$A$4242)+ROW()-3)</f>
        <v/>
      </c>
      <c r="B1955" s="511"/>
      <c r="C1955" s="413"/>
      <c r="D1955" s="360"/>
      <c r="E1955" s="360"/>
      <c r="F1955" s="361"/>
      <c r="G1955" s="360"/>
      <c r="H1955" s="360"/>
      <c r="I1955" s="410"/>
      <c r="J1955" s="363"/>
      <c r="K1955" s="363"/>
      <c r="L1955" s="364"/>
      <c r="M1955" s="363"/>
      <c r="N1955" s="414"/>
      <c r="O1955" s="314">
        <f t="shared" si="106"/>
        <v>0</v>
      </c>
      <c r="P1955" s="70">
        <f t="shared" si="106"/>
        <v>0</v>
      </c>
      <c r="Q1955" s="92" t="str">
        <f t="shared" si="105"/>
        <v/>
      </c>
    </row>
    <row r="1956" spans="1:17" x14ac:dyDescent="0.2">
      <c r="A1956" s="520" t="str">
        <f>IF(B1956="","",COUNT('Diário 3º PA'!$A$4:$A$4242)+ROW()-3)</f>
        <v/>
      </c>
      <c r="B1956" s="511"/>
      <c r="C1956" s="413"/>
      <c r="D1956" s="360"/>
      <c r="E1956" s="360"/>
      <c r="F1956" s="361"/>
      <c r="G1956" s="360"/>
      <c r="H1956" s="360"/>
      <c r="I1956" s="410"/>
      <c r="J1956" s="363"/>
      <c r="K1956" s="363"/>
      <c r="L1956" s="364"/>
      <c r="M1956" s="363"/>
      <c r="N1956" s="414"/>
      <c r="O1956" s="314">
        <f t="shared" si="106"/>
        <v>0</v>
      </c>
      <c r="P1956" s="70">
        <f t="shared" si="106"/>
        <v>0</v>
      </c>
      <c r="Q1956" s="92" t="str">
        <f t="shared" si="105"/>
        <v/>
      </c>
    </row>
    <row r="1957" spans="1:17" x14ac:dyDescent="0.2">
      <c r="A1957" s="520" t="str">
        <f>IF(B1957="","",COUNT('Diário 3º PA'!$A$4:$A$4242)+ROW()-3)</f>
        <v/>
      </c>
      <c r="B1957" s="511"/>
      <c r="C1957" s="413"/>
      <c r="D1957" s="360"/>
      <c r="E1957" s="360"/>
      <c r="F1957" s="361"/>
      <c r="G1957" s="360"/>
      <c r="H1957" s="360"/>
      <c r="I1957" s="410"/>
      <c r="J1957" s="363"/>
      <c r="K1957" s="363"/>
      <c r="L1957" s="364"/>
      <c r="M1957" s="363"/>
      <c r="N1957" s="414"/>
      <c r="O1957" s="314">
        <f t="shared" si="106"/>
        <v>0</v>
      </c>
      <c r="P1957" s="70">
        <f t="shared" si="106"/>
        <v>0</v>
      </c>
      <c r="Q1957" s="92" t="str">
        <f t="shared" si="105"/>
        <v/>
      </c>
    </row>
    <row r="1958" spans="1:17" x14ac:dyDescent="0.2">
      <c r="A1958" s="520" t="str">
        <f>IF(B1958="","",COUNT('Diário 3º PA'!$A$4:$A$4242)+ROW()-3)</f>
        <v/>
      </c>
      <c r="B1958" s="511"/>
      <c r="C1958" s="413"/>
      <c r="D1958" s="360"/>
      <c r="E1958" s="360"/>
      <c r="F1958" s="361"/>
      <c r="G1958" s="360"/>
      <c r="H1958" s="360"/>
      <c r="I1958" s="410"/>
      <c r="J1958" s="363"/>
      <c r="K1958" s="363"/>
      <c r="L1958" s="364"/>
      <c r="M1958" s="363"/>
      <c r="N1958" s="414"/>
      <c r="O1958" s="314">
        <f t="shared" si="106"/>
        <v>0</v>
      </c>
      <c r="P1958" s="70">
        <f t="shared" si="106"/>
        <v>0</v>
      </c>
      <c r="Q1958" s="92" t="str">
        <f t="shared" si="105"/>
        <v/>
      </c>
    </row>
    <row r="1959" spans="1:17" x14ac:dyDescent="0.2">
      <c r="A1959" s="520" t="str">
        <f>IF(B1959="","",COUNT('Diário 3º PA'!$A$4:$A$4242)+ROW()-3)</f>
        <v/>
      </c>
      <c r="B1959" s="511"/>
      <c r="C1959" s="413"/>
      <c r="D1959" s="360"/>
      <c r="E1959" s="360"/>
      <c r="F1959" s="361"/>
      <c r="G1959" s="360"/>
      <c r="H1959" s="360"/>
      <c r="I1959" s="410"/>
      <c r="J1959" s="363"/>
      <c r="K1959" s="363"/>
      <c r="L1959" s="364"/>
      <c r="M1959" s="363"/>
      <c r="N1959" s="414"/>
      <c r="O1959" s="314">
        <f t="shared" si="106"/>
        <v>0</v>
      </c>
      <c r="P1959" s="70">
        <f t="shared" si="106"/>
        <v>0</v>
      </c>
      <c r="Q1959" s="92" t="str">
        <f t="shared" si="105"/>
        <v/>
      </c>
    </row>
    <row r="1960" spans="1:17" x14ac:dyDescent="0.2">
      <c r="A1960" s="520" t="str">
        <f>IF(B1960="","",COUNT('Diário 3º PA'!$A$4:$A$4242)+ROW()-3)</f>
        <v/>
      </c>
      <c r="B1960" s="511"/>
      <c r="C1960" s="413"/>
      <c r="D1960" s="360"/>
      <c r="E1960" s="360"/>
      <c r="F1960" s="361"/>
      <c r="G1960" s="360"/>
      <c r="H1960" s="360"/>
      <c r="I1960" s="410"/>
      <c r="J1960" s="363"/>
      <c r="K1960" s="363"/>
      <c r="L1960" s="364"/>
      <c r="M1960" s="363"/>
      <c r="N1960" s="414"/>
      <c r="O1960" s="314">
        <f t="shared" si="106"/>
        <v>0</v>
      </c>
      <c r="P1960" s="70">
        <f t="shared" si="106"/>
        <v>0</v>
      </c>
      <c r="Q1960" s="92" t="str">
        <f t="shared" si="105"/>
        <v/>
      </c>
    </row>
    <row r="1961" spans="1:17" x14ac:dyDescent="0.2">
      <c r="A1961" s="520" t="str">
        <f>IF(B1961="","",COUNT('Diário 3º PA'!$A$4:$A$4242)+ROW()-3)</f>
        <v/>
      </c>
      <c r="B1961" s="511"/>
      <c r="C1961" s="413"/>
      <c r="D1961" s="360"/>
      <c r="E1961" s="360"/>
      <c r="F1961" s="361"/>
      <c r="G1961" s="360"/>
      <c r="H1961" s="360"/>
      <c r="I1961" s="410"/>
      <c r="J1961" s="363"/>
      <c r="K1961" s="363"/>
      <c r="L1961" s="364"/>
      <c r="M1961" s="363"/>
      <c r="N1961" s="414"/>
      <c r="O1961" s="314">
        <f t="shared" si="106"/>
        <v>0</v>
      </c>
      <c r="P1961" s="70">
        <f t="shared" si="106"/>
        <v>0</v>
      </c>
      <c r="Q1961" s="92" t="str">
        <f t="shared" si="105"/>
        <v/>
      </c>
    </row>
    <row r="1962" spans="1:17" x14ac:dyDescent="0.2">
      <c r="A1962" s="520" t="str">
        <f>IF(B1962="","",COUNT('Diário 3º PA'!$A$4:$A$4242)+ROW()-3)</f>
        <v/>
      </c>
      <c r="B1962" s="511"/>
      <c r="C1962" s="413"/>
      <c r="D1962" s="360"/>
      <c r="E1962" s="360"/>
      <c r="F1962" s="361"/>
      <c r="G1962" s="360"/>
      <c r="H1962" s="360"/>
      <c r="I1962" s="410"/>
      <c r="J1962" s="363"/>
      <c r="K1962" s="363"/>
      <c r="L1962" s="364"/>
      <c r="M1962" s="363"/>
      <c r="N1962" s="414"/>
      <c r="O1962" s="314">
        <f t="shared" si="106"/>
        <v>0</v>
      </c>
      <c r="P1962" s="70">
        <f t="shared" si="106"/>
        <v>0</v>
      </c>
      <c r="Q1962" s="92" t="str">
        <f t="shared" si="105"/>
        <v/>
      </c>
    </row>
    <row r="1963" spans="1:17" x14ac:dyDescent="0.2">
      <c r="A1963" s="520" t="str">
        <f>IF(B1963="","",COUNT('Diário 3º PA'!$A$4:$A$4242)+ROW()-3)</f>
        <v/>
      </c>
      <c r="B1963" s="511"/>
      <c r="C1963" s="413"/>
      <c r="D1963" s="360"/>
      <c r="E1963" s="360"/>
      <c r="F1963" s="361"/>
      <c r="G1963" s="360"/>
      <c r="H1963" s="360"/>
      <c r="I1963" s="410"/>
      <c r="J1963" s="363"/>
      <c r="K1963" s="363"/>
      <c r="L1963" s="364"/>
      <c r="M1963" s="363"/>
      <c r="N1963" s="414"/>
      <c r="O1963" s="314">
        <f t="shared" si="106"/>
        <v>0</v>
      </c>
      <c r="P1963" s="70">
        <f t="shared" si="106"/>
        <v>0</v>
      </c>
      <c r="Q1963" s="92" t="str">
        <f t="shared" si="105"/>
        <v/>
      </c>
    </row>
    <row r="1964" spans="1:17" x14ac:dyDescent="0.2">
      <c r="A1964" s="520" t="str">
        <f>IF(B1964="","",COUNT('Diário 3º PA'!$A$4:$A$4242)+ROW()-3)</f>
        <v/>
      </c>
      <c r="B1964" s="511"/>
      <c r="C1964" s="413"/>
      <c r="D1964" s="360"/>
      <c r="E1964" s="360"/>
      <c r="F1964" s="361"/>
      <c r="G1964" s="360"/>
      <c r="H1964" s="360"/>
      <c r="I1964" s="410"/>
      <c r="J1964" s="363"/>
      <c r="K1964" s="363"/>
      <c r="L1964" s="364"/>
      <c r="M1964" s="363"/>
      <c r="N1964" s="414"/>
      <c r="O1964" s="314">
        <f t="shared" si="106"/>
        <v>0</v>
      </c>
      <c r="P1964" s="70">
        <f t="shared" si="106"/>
        <v>0</v>
      </c>
      <c r="Q1964" s="92" t="str">
        <f t="shared" si="105"/>
        <v/>
      </c>
    </row>
    <row r="1965" spans="1:17" x14ac:dyDescent="0.2">
      <c r="A1965" s="520" t="str">
        <f>IF(B1965="","",COUNT('Diário 3º PA'!$A$4:$A$4242)+ROW()-3)</f>
        <v/>
      </c>
      <c r="B1965" s="511"/>
      <c r="C1965" s="413"/>
      <c r="D1965" s="360"/>
      <c r="E1965" s="360"/>
      <c r="F1965" s="361"/>
      <c r="G1965" s="360"/>
      <c r="H1965" s="360"/>
      <c r="I1965" s="410"/>
      <c r="J1965" s="363"/>
      <c r="K1965" s="363"/>
      <c r="L1965" s="364"/>
      <c r="M1965" s="363"/>
      <c r="N1965" s="414"/>
      <c r="O1965" s="314">
        <f t="shared" si="106"/>
        <v>0</v>
      </c>
      <c r="P1965" s="70">
        <f t="shared" si="106"/>
        <v>0</v>
      </c>
      <c r="Q1965" s="92" t="str">
        <f t="shared" si="105"/>
        <v/>
      </c>
    </row>
    <row r="1966" spans="1:17" x14ac:dyDescent="0.2">
      <c r="A1966" s="520" t="str">
        <f>IF(B1966="","",COUNT('Diário 3º PA'!$A$4:$A$4242)+ROW()-3)</f>
        <v/>
      </c>
      <c r="B1966" s="511"/>
      <c r="C1966" s="413"/>
      <c r="D1966" s="360"/>
      <c r="E1966" s="360"/>
      <c r="F1966" s="361"/>
      <c r="G1966" s="360"/>
      <c r="H1966" s="360"/>
      <c r="I1966" s="410"/>
      <c r="J1966" s="363"/>
      <c r="K1966" s="363"/>
      <c r="L1966" s="364"/>
      <c r="M1966" s="363"/>
      <c r="N1966" s="414"/>
      <c r="O1966" s="314">
        <f t="shared" si="106"/>
        <v>0</v>
      </c>
      <c r="P1966" s="70">
        <f t="shared" si="106"/>
        <v>0</v>
      </c>
      <c r="Q1966" s="92" t="str">
        <f t="shared" si="105"/>
        <v/>
      </c>
    </row>
    <row r="1967" spans="1:17" x14ac:dyDescent="0.2">
      <c r="A1967" s="520" t="str">
        <f>IF(B1967="","",COUNT('Diário 3º PA'!$A$4:$A$4242)+ROW()-3)</f>
        <v/>
      </c>
      <c r="B1967" s="511"/>
      <c r="C1967" s="413"/>
      <c r="D1967" s="360"/>
      <c r="E1967" s="360"/>
      <c r="F1967" s="361"/>
      <c r="G1967" s="360"/>
      <c r="H1967" s="360"/>
      <c r="I1967" s="410"/>
      <c r="J1967" s="363"/>
      <c r="K1967" s="363"/>
      <c r="L1967" s="364"/>
      <c r="M1967" s="363"/>
      <c r="N1967" s="414"/>
      <c r="O1967" s="314">
        <f t="shared" si="106"/>
        <v>0</v>
      </c>
      <c r="P1967" s="70">
        <f t="shared" si="106"/>
        <v>0</v>
      </c>
      <c r="Q1967" s="92" t="str">
        <f t="shared" si="105"/>
        <v/>
      </c>
    </row>
    <row r="1968" spans="1:17" x14ac:dyDescent="0.2">
      <c r="A1968" s="520" t="str">
        <f>IF(B1968="","",COUNT('Diário 3º PA'!$A$4:$A$4242)+ROW()-3)</f>
        <v/>
      </c>
      <c r="B1968" s="511"/>
      <c r="C1968" s="413"/>
      <c r="D1968" s="360"/>
      <c r="E1968" s="360"/>
      <c r="F1968" s="361"/>
      <c r="G1968" s="360"/>
      <c r="H1968" s="360"/>
      <c r="I1968" s="410"/>
      <c r="J1968" s="363"/>
      <c r="K1968" s="363"/>
      <c r="L1968" s="364"/>
      <c r="M1968" s="363"/>
      <c r="N1968" s="414"/>
      <c r="O1968" s="314">
        <f t="shared" si="106"/>
        <v>0</v>
      </c>
      <c r="P1968" s="70">
        <f t="shared" si="106"/>
        <v>0</v>
      </c>
      <c r="Q1968" s="92" t="str">
        <f t="shared" si="105"/>
        <v/>
      </c>
    </row>
    <row r="1969" spans="1:17" x14ac:dyDescent="0.2">
      <c r="A1969" s="520" t="str">
        <f>IF(B1969="","",COUNT('Diário 3º PA'!$A$4:$A$4242)+ROW()-3)</f>
        <v/>
      </c>
      <c r="B1969" s="511"/>
      <c r="C1969" s="413"/>
      <c r="D1969" s="360"/>
      <c r="E1969" s="360"/>
      <c r="F1969" s="361"/>
      <c r="G1969" s="360"/>
      <c r="H1969" s="360"/>
      <c r="I1969" s="410"/>
      <c r="J1969" s="363"/>
      <c r="K1969" s="363"/>
      <c r="L1969" s="364"/>
      <c r="M1969" s="363"/>
      <c r="N1969" s="414"/>
      <c r="O1969" s="314">
        <f t="shared" si="106"/>
        <v>0</v>
      </c>
      <c r="P1969" s="70">
        <f t="shared" si="106"/>
        <v>0</v>
      </c>
      <c r="Q1969" s="92" t="str">
        <f t="shared" si="105"/>
        <v/>
      </c>
    </row>
    <row r="1970" spans="1:17" x14ac:dyDescent="0.2">
      <c r="A1970" s="520" t="str">
        <f>IF(B1970="","",COUNT('Diário 3º PA'!$A$4:$A$4242)+ROW()-3)</f>
        <v/>
      </c>
      <c r="B1970" s="511"/>
      <c r="C1970" s="413"/>
      <c r="D1970" s="360"/>
      <c r="E1970" s="360"/>
      <c r="F1970" s="361"/>
      <c r="G1970" s="360"/>
      <c r="H1970" s="360"/>
      <c r="I1970" s="410"/>
      <c r="J1970" s="363"/>
      <c r="K1970" s="363"/>
      <c r="L1970" s="364"/>
      <c r="M1970" s="363"/>
      <c r="N1970" s="414"/>
      <c r="O1970" s="314">
        <f t="shared" si="106"/>
        <v>0</v>
      </c>
      <c r="P1970" s="70">
        <f t="shared" si="106"/>
        <v>0</v>
      </c>
      <c r="Q1970" s="92" t="str">
        <f t="shared" si="105"/>
        <v/>
      </c>
    </row>
    <row r="1971" spans="1:17" x14ac:dyDescent="0.2">
      <c r="A1971" s="520" t="str">
        <f>IF(B1971="","",COUNT('Diário 3º PA'!$A$4:$A$4242)+ROW()-3)</f>
        <v/>
      </c>
      <c r="B1971" s="511"/>
      <c r="C1971" s="413"/>
      <c r="D1971" s="360"/>
      <c r="E1971" s="360"/>
      <c r="F1971" s="361"/>
      <c r="G1971" s="360"/>
      <c r="H1971" s="360"/>
      <c r="I1971" s="410"/>
      <c r="J1971" s="363"/>
      <c r="K1971" s="363"/>
      <c r="L1971" s="364"/>
      <c r="M1971" s="363"/>
      <c r="N1971" s="414"/>
      <c r="O1971" s="314">
        <f t="shared" si="106"/>
        <v>0</v>
      </c>
      <c r="P1971" s="70">
        <f t="shared" si="106"/>
        <v>0</v>
      </c>
      <c r="Q1971" s="92" t="str">
        <f t="shared" si="105"/>
        <v/>
      </c>
    </row>
    <row r="1972" spans="1:17" x14ac:dyDescent="0.2">
      <c r="A1972" s="520" t="str">
        <f>IF(B1972="","",COUNT('Diário 3º PA'!$A$4:$A$4242)+ROW()-3)</f>
        <v/>
      </c>
      <c r="B1972" s="511"/>
      <c r="C1972" s="413"/>
      <c r="D1972" s="360"/>
      <c r="E1972" s="360"/>
      <c r="F1972" s="361"/>
      <c r="G1972" s="360"/>
      <c r="H1972" s="360"/>
      <c r="I1972" s="410"/>
      <c r="J1972" s="363"/>
      <c r="K1972" s="363"/>
      <c r="L1972" s="364"/>
      <c r="M1972" s="363"/>
      <c r="N1972" s="414"/>
      <c r="O1972" s="314">
        <f t="shared" si="106"/>
        <v>0</v>
      </c>
      <c r="P1972" s="70">
        <f t="shared" si="106"/>
        <v>0</v>
      </c>
      <c r="Q1972" s="92" t="str">
        <f t="shared" si="105"/>
        <v/>
      </c>
    </row>
    <row r="1973" spans="1:17" x14ac:dyDescent="0.2">
      <c r="A1973" s="520" t="str">
        <f>IF(B1973="","",COUNT('Diário 3º PA'!$A$4:$A$4242)+ROW()-3)</f>
        <v/>
      </c>
      <c r="B1973" s="511"/>
      <c r="C1973" s="413"/>
      <c r="D1973" s="360"/>
      <c r="E1973" s="360"/>
      <c r="F1973" s="361"/>
      <c r="G1973" s="360"/>
      <c r="H1973" s="360"/>
      <c r="I1973" s="410"/>
      <c r="J1973" s="363"/>
      <c r="K1973" s="363"/>
      <c r="L1973" s="364"/>
      <c r="M1973" s="363"/>
      <c r="N1973" s="414"/>
      <c r="O1973" s="314">
        <f t="shared" si="106"/>
        <v>0</v>
      </c>
      <c r="P1973" s="70">
        <f t="shared" si="106"/>
        <v>0</v>
      </c>
      <c r="Q1973" s="92" t="str">
        <f t="shared" si="105"/>
        <v/>
      </c>
    </row>
    <row r="1974" spans="1:17" x14ac:dyDescent="0.2">
      <c r="A1974" s="520" t="str">
        <f>IF(B1974="","",COUNT('Diário 3º PA'!$A$4:$A$4242)+ROW()-3)</f>
        <v/>
      </c>
      <c r="B1974" s="511"/>
      <c r="C1974" s="413"/>
      <c r="D1974" s="360"/>
      <c r="E1974" s="360"/>
      <c r="F1974" s="361"/>
      <c r="G1974" s="360"/>
      <c r="H1974" s="360"/>
      <c r="I1974" s="410"/>
      <c r="J1974" s="363"/>
      <c r="K1974" s="363"/>
      <c r="L1974" s="364"/>
      <c r="M1974" s="363"/>
      <c r="N1974" s="414"/>
      <c r="O1974" s="314">
        <f t="shared" si="106"/>
        <v>0</v>
      </c>
      <c r="P1974" s="70">
        <f t="shared" si="106"/>
        <v>0</v>
      </c>
      <c r="Q1974" s="92" t="str">
        <f t="shared" si="105"/>
        <v/>
      </c>
    </row>
    <row r="1975" spans="1:17" x14ac:dyDescent="0.2">
      <c r="A1975" s="520" t="str">
        <f>IF(B1975="","",COUNT('Diário 3º PA'!$A$4:$A$4242)+ROW()-3)</f>
        <v/>
      </c>
      <c r="B1975" s="511"/>
      <c r="C1975" s="413"/>
      <c r="D1975" s="360"/>
      <c r="E1975" s="360"/>
      <c r="F1975" s="361"/>
      <c r="G1975" s="360"/>
      <c r="H1975" s="360"/>
      <c r="I1975" s="410"/>
      <c r="J1975" s="363"/>
      <c r="K1975" s="363"/>
      <c r="L1975" s="364"/>
      <c r="M1975" s="363"/>
      <c r="N1975" s="414"/>
      <c r="O1975" s="314">
        <f t="shared" si="106"/>
        <v>0</v>
      </c>
      <c r="P1975" s="70">
        <f t="shared" si="106"/>
        <v>0</v>
      </c>
      <c r="Q1975" s="92" t="str">
        <f t="shared" si="105"/>
        <v/>
      </c>
    </row>
    <row r="1976" spans="1:17" x14ac:dyDescent="0.2">
      <c r="A1976" s="520" t="str">
        <f>IF(B1976="","",COUNT('Diário 3º PA'!$A$4:$A$4242)+ROW()-3)</f>
        <v/>
      </c>
      <c r="B1976" s="511"/>
      <c r="C1976" s="413"/>
      <c r="D1976" s="360"/>
      <c r="E1976" s="360"/>
      <c r="F1976" s="361"/>
      <c r="G1976" s="360"/>
      <c r="H1976" s="360"/>
      <c r="I1976" s="410"/>
      <c r="J1976" s="363"/>
      <c r="K1976" s="363"/>
      <c r="L1976" s="364"/>
      <c r="M1976" s="363"/>
      <c r="N1976" s="414"/>
      <c r="O1976" s="314">
        <f t="shared" si="106"/>
        <v>0</v>
      </c>
      <c r="P1976" s="70">
        <f t="shared" si="106"/>
        <v>0</v>
      </c>
      <c r="Q1976" s="92" t="str">
        <f t="shared" si="105"/>
        <v/>
      </c>
    </row>
    <row r="1977" spans="1:17" x14ac:dyDescent="0.2">
      <c r="A1977" s="520" t="str">
        <f>IF(B1977="","",COUNT('Diário 3º PA'!$A$4:$A$4242)+ROW()-3)</f>
        <v/>
      </c>
      <c r="B1977" s="511"/>
      <c r="C1977" s="413"/>
      <c r="D1977" s="360"/>
      <c r="E1977" s="360"/>
      <c r="F1977" s="361"/>
      <c r="G1977" s="360"/>
      <c r="H1977" s="360"/>
      <c r="I1977" s="410"/>
      <c r="J1977" s="363"/>
      <c r="K1977" s="363"/>
      <c r="L1977" s="364"/>
      <c r="M1977" s="363"/>
      <c r="N1977" s="414"/>
      <c r="O1977" s="314">
        <f t="shared" si="106"/>
        <v>0</v>
      </c>
      <c r="P1977" s="70">
        <f t="shared" si="106"/>
        <v>0</v>
      </c>
      <c r="Q1977" s="92" t="str">
        <f t="shared" si="105"/>
        <v/>
      </c>
    </row>
    <row r="1978" spans="1:17" x14ac:dyDescent="0.2">
      <c r="A1978" s="520" t="str">
        <f>IF(B1978="","",COUNT('Diário 3º PA'!$A$4:$A$4242)+ROW()-3)</f>
        <v/>
      </c>
      <c r="B1978" s="511"/>
      <c r="C1978" s="413"/>
      <c r="D1978" s="360"/>
      <c r="E1978" s="360"/>
      <c r="F1978" s="361"/>
      <c r="G1978" s="360"/>
      <c r="H1978" s="360"/>
      <c r="I1978" s="410"/>
      <c r="J1978" s="363"/>
      <c r="K1978" s="363"/>
      <c r="L1978" s="364"/>
      <c r="M1978" s="363"/>
      <c r="N1978" s="414"/>
      <c r="O1978" s="314">
        <f t="shared" si="106"/>
        <v>0</v>
      </c>
      <c r="P1978" s="70">
        <f t="shared" si="106"/>
        <v>0</v>
      </c>
      <c r="Q1978" s="92" t="str">
        <f t="shared" si="105"/>
        <v/>
      </c>
    </row>
    <row r="1979" spans="1:17" x14ac:dyDescent="0.2">
      <c r="A1979" s="520" t="str">
        <f>IF(B1979="","",COUNT('Diário 3º PA'!$A$4:$A$4242)+ROW()-3)</f>
        <v/>
      </c>
      <c r="B1979" s="511"/>
      <c r="C1979" s="413"/>
      <c r="D1979" s="360"/>
      <c r="E1979" s="360"/>
      <c r="F1979" s="361"/>
      <c r="G1979" s="360"/>
      <c r="H1979" s="360"/>
      <c r="I1979" s="410"/>
      <c r="J1979" s="363"/>
      <c r="K1979" s="363"/>
      <c r="L1979" s="364"/>
      <c r="M1979" s="363"/>
      <c r="N1979" s="414"/>
      <c r="O1979" s="314">
        <f t="shared" si="106"/>
        <v>0</v>
      </c>
      <c r="P1979" s="70">
        <f t="shared" si="106"/>
        <v>0</v>
      </c>
      <c r="Q1979" s="92" t="str">
        <f t="shared" si="105"/>
        <v/>
      </c>
    </row>
    <row r="1980" spans="1:17" x14ac:dyDescent="0.2">
      <c r="A1980" s="520" t="str">
        <f>IF(B1980="","",COUNT('Diário 3º PA'!$A$4:$A$4242)+ROW()-3)</f>
        <v/>
      </c>
      <c r="B1980" s="511"/>
      <c r="C1980" s="413"/>
      <c r="D1980" s="360"/>
      <c r="E1980" s="360"/>
      <c r="F1980" s="361"/>
      <c r="G1980" s="360"/>
      <c r="H1980" s="360"/>
      <c r="I1980" s="410"/>
      <c r="J1980" s="363"/>
      <c r="K1980" s="363"/>
      <c r="L1980" s="364"/>
      <c r="M1980" s="363"/>
      <c r="N1980" s="414"/>
      <c r="O1980" s="314">
        <f t="shared" si="106"/>
        <v>0</v>
      </c>
      <c r="P1980" s="70">
        <f t="shared" si="106"/>
        <v>0</v>
      </c>
      <c r="Q1980" s="92" t="str">
        <f t="shared" si="105"/>
        <v/>
      </c>
    </row>
    <row r="1981" spans="1:17" x14ac:dyDescent="0.2">
      <c r="A1981" s="520" t="str">
        <f>IF(B1981="","",COUNT('Diário 3º PA'!$A$4:$A$4242)+ROW()-3)</f>
        <v/>
      </c>
      <c r="B1981" s="511"/>
      <c r="C1981" s="413"/>
      <c r="D1981" s="360"/>
      <c r="E1981" s="360"/>
      <c r="F1981" s="361"/>
      <c r="G1981" s="360"/>
      <c r="H1981" s="360"/>
      <c r="I1981" s="410"/>
      <c r="J1981" s="363"/>
      <c r="K1981" s="363"/>
      <c r="L1981" s="364"/>
      <c r="M1981" s="363"/>
      <c r="N1981" s="414"/>
      <c r="O1981" s="314">
        <f t="shared" si="106"/>
        <v>0</v>
      </c>
      <c r="P1981" s="70">
        <f t="shared" si="106"/>
        <v>0</v>
      </c>
      <c r="Q1981" s="92" t="str">
        <f t="shared" si="105"/>
        <v/>
      </c>
    </row>
    <row r="1982" spans="1:17" x14ac:dyDescent="0.2">
      <c r="A1982" s="520" t="str">
        <f>IF(B1982="","",COUNT('Diário 3º PA'!$A$4:$A$4242)+ROW()-3)</f>
        <v/>
      </c>
      <c r="B1982" s="511"/>
      <c r="C1982" s="413"/>
      <c r="D1982" s="360"/>
      <c r="E1982" s="360"/>
      <c r="F1982" s="361"/>
      <c r="G1982" s="360"/>
      <c r="H1982" s="360"/>
      <c r="I1982" s="410"/>
      <c r="J1982" s="363"/>
      <c r="K1982" s="363"/>
      <c r="L1982" s="364"/>
      <c r="M1982" s="363"/>
      <c r="N1982" s="414"/>
      <c r="O1982" s="314">
        <f t="shared" si="106"/>
        <v>0</v>
      </c>
      <c r="P1982" s="70">
        <f t="shared" si="106"/>
        <v>0</v>
      </c>
      <c r="Q1982" s="92" t="str">
        <f t="shared" si="105"/>
        <v/>
      </c>
    </row>
    <row r="1983" spans="1:17" x14ac:dyDescent="0.2">
      <c r="A1983" s="520" t="str">
        <f>IF(B1983="","",COUNT('Diário 3º PA'!$A$4:$A$4242)+ROW()-3)</f>
        <v/>
      </c>
      <c r="B1983" s="511"/>
      <c r="C1983" s="413"/>
      <c r="D1983" s="360"/>
      <c r="E1983" s="360"/>
      <c r="F1983" s="361"/>
      <c r="G1983" s="360"/>
      <c r="H1983" s="360"/>
      <c r="I1983" s="410"/>
      <c r="J1983" s="363"/>
      <c r="K1983" s="363"/>
      <c r="L1983" s="364"/>
      <c r="M1983" s="363"/>
      <c r="N1983" s="414"/>
      <c r="O1983" s="314">
        <f t="shared" si="106"/>
        <v>0</v>
      </c>
      <c r="P1983" s="70">
        <f t="shared" si="106"/>
        <v>0</v>
      </c>
      <c r="Q1983" s="92" t="str">
        <f t="shared" si="105"/>
        <v/>
      </c>
    </row>
    <row r="1984" spans="1:17" x14ac:dyDescent="0.2">
      <c r="A1984" s="520" t="str">
        <f>IF(B1984="","",COUNT('Diário 3º PA'!$A$4:$A$4242)+ROW()-3)</f>
        <v/>
      </c>
      <c r="B1984" s="511"/>
      <c r="C1984" s="413"/>
      <c r="D1984" s="360"/>
      <c r="E1984" s="360"/>
      <c r="F1984" s="361"/>
      <c r="G1984" s="360"/>
      <c r="H1984" s="360"/>
      <c r="I1984" s="410"/>
      <c r="J1984" s="363"/>
      <c r="K1984" s="363"/>
      <c r="L1984" s="364"/>
      <c r="M1984" s="363"/>
      <c r="N1984" s="414"/>
      <c r="O1984" s="314">
        <f t="shared" si="106"/>
        <v>0</v>
      </c>
      <c r="P1984" s="70">
        <f t="shared" si="106"/>
        <v>0</v>
      </c>
      <c r="Q1984" s="92" t="str">
        <f t="shared" si="105"/>
        <v/>
      </c>
    </row>
    <row r="1985" spans="1:17" x14ac:dyDescent="0.2">
      <c r="A1985" s="520" t="str">
        <f>IF(B1985="","",COUNT('Diário 3º PA'!$A$4:$A$4242)+ROW()-3)</f>
        <v/>
      </c>
      <c r="B1985" s="511"/>
      <c r="C1985" s="413"/>
      <c r="D1985" s="360"/>
      <c r="E1985" s="360"/>
      <c r="F1985" s="361"/>
      <c r="G1985" s="360"/>
      <c r="H1985" s="360"/>
      <c r="I1985" s="410"/>
      <c r="J1985" s="363"/>
      <c r="K1985" s="363"/>
      <c r="L1985" s="364"/>
      <c r="M1985" s="363"/>
      <c r="N1985" s="414"/>
      <c r="O1985" s="314">
        <f t="shared" si="106"/>
        <v>0</v>
      </c>
      <c r="P1985" s="70">
        <f t="shared" si="106"/>
        <v>0</v>
      </c>
      <c r="Q1985" s="92" t="str">
        <f t="shared" si="105"/>
        <v/>
      </c>
    </row>
    <row r="1986" spans="1:17" x14ac:dyDescent="0.2">
      <c r="A1986" s="520" t="str">
        <f>IF(B1986="","",COUNT('Diário 3º PA'!$A$4:$A$4242)+ROW()-3)</f>
        <v/>
      </c>
      <c r="B1986" s="511"/>
      <c r="C1986" s="413"/>
      <c r="D1986" s="360"/>
      <c r="E1986" s="360"/>
      <c r="F1986" s="361"/>
      <c r="G1986" s="360"/>
      <c r="H1986" s="360"/>
      <c r="I1986" s="410"/>
      <c r="J1986" s="363"/>
      <c r="K1986" s="363"/>
      <c r="L1986" s="364"/>
      <c r="M1986" s="363"/>
      <c r="N1986" s="414"/>
      <c r="O1986" s="314">
        <f t="shared" si="106"/>
        <v>0</v>
      </c>
      <c r="P1986" s="70">
        <f t="shared" si="106"/>
        <v>0</v>
      </c>
      <c r="Q1986" s="92" t="str">
        <f t="shared" si="105"/>
        <v/>
      </c>
    </row>
    <row r="1987" spans="1:17" x14ac:dyDescent="0.2">
      <c r="A1987" s="520" t="str">
        <f>IF(B1987="","",COUNT('Diário 3º PA'!$A$4:$A$4242)+ROW()-3)</f>
        <v/>
      </c>
      <c r="B1987" s="511"/>
      <c r="C1987" s="413"/>
      <c r="D1987" s="360"/>
      <c r="E1987" s="360"/>
      <c r="F1987" s="361"/>
      <c r="G1987" s="360"/>
      <c r="H1987" s="360"/>
      <c r="I1987" s="410"/>
      <c r="J1987" s="363"/>
      <c r="K1987" s="363"/>
      <c r="L1987" s="364"/>
      <c r="M1987" s="363"/>
      <c r="N1987" s="414"/>
      <c r="O1987" s="314">
        <f t="shared" si="106"/>
        <v>0</v>
      </c>
      <c r="P1987" s="70">
        <f t="shared" si="106"/>
        <v>0</v>
      </c>
      <c r="Q1987" s="92" t="str">
        <f t="shared" si="105"/>
        <v/>
      </c>
    </row>
    <row r="1988" spans="1:17" x14ac:dyDescent="0.2">
      <c r="A1988" s="520" t="str">
        <f>IF(B1988="","",COUNT('Diário 3º PA'!$A$4:$A$4242)+ROW()-3)</f>
        <v/>
      </c>
      <c r="B1988" s="511"/>
      <c r="C1988" s="413"/>
      <c r="D1988" s="360"/>
      <c r="E1988" s="360"/>
      <c r="F1988" s="361"/>
      <c r="G1988" s="360"/>
      <c r="H1988" s="360"/>
      <c r="I1988" s="410"/>
      <c r="J1988" s="363"/>
      <c r="K1988" s="363"/>
      <c r="L1988" s="364"/>
      <c r="M1988" s="363"/>
      <c r="N1988" s="414"/>
      <c r="O1988" s="314">
        <f t="shared" si="106"/>
        <v>0</v>
      </c>
      <c r="P1988" s="70">
        <f t="shared" si="106"/>
        <v>0</v>
      </c>
      <c r="Q1988" s="92" t="str">
        <f t="shared" si="105"/>
        <v/>
      </c>
    </row>
    <row r="1989" spans="1:17" x14ac:dyDescent="0.2">
      <c r="A1989" s="520" t="str">
        <f>IF(B1989="","",COUNT('Diário 3º PA'!$A$4:$A$4242)+ROW()-3)</f>
        <v/>
      </c>
      <c r="B1989" s="511"/>
      <c r="C1989" s="413"/>
      <c r="D1989" s="360"/>
      <c r="E1989" s="360"/>
      <c r="F1989" s="361"/>
      <c r="G1989" s="360"/>
      <c r="H1989" s="360"/>
      <c r="I1989" s="410"/>
      <c r="J1989" s="363"/>
      <c r="K1989" s="363"/>
      <c r="L1989" s="364"/>
      <c r="M1989" s="363"/>
      <c r="N1989" s="414"/>
      <c r="O1989" s="314">
        <f t="shared" si="106"/>
        <v>0</v>
      </c>
      <c r="P1989" s="70">
        <f t="shared" si="106"/>
        <v>0</v>
      </c>
      <c r="Q1989" s="92" t="str">
        <f t="shared" si="105"/>
        <v/>
      </c>
    </row>
    <row r="1990" spans="1:17" x14ac:dyDescent="0.2">
      <c r="A1990" s="520" t="str">
        <f>IF(B1990="","",COUNT('Diário 3º PA'!$A$4:$A$4242)+ROW()-3)</f>
        <v/>
      </c>
      <c r="B1990" s="511"/>
      <c r="C1990" s="413"/>
      <c r="D1990" s="360"/>
      <c r="E1990" s="360"/>
      <c r="F1990" s="361"/>
      <c r="G1990" s="360"/>
      <c r="H1990" s="360"/>
      <c r="I1990" s="410"/>
      <c r="J1990" s="363"/>
      <c r="K1990" s="363"/>
      <c r="L1990" s="364"/>
      <c r="M1990" s="363"/>
      <c r="N1990" s="414"/>
      <c r="O1990" s="314">
        <f t="shared" si="106"/>
        <v>0</v>
      </c>
      <c r="P1990" s="70">
        <f t="shared" si="106"/>
        <v>0</v>
      </c>
      <c r="Q1990" s="92" t="str">
        <f t="shared" si="105"/>
        <v/>
      </c>
    </row>
    <row r="1991" spans="1:17" x14ac:dyDescent="0.2">
      <c r="A1991" s="520" t="str">
        <f>IF(B1991="","",COUNT('Diário 3º PA'!$A$4:$A$4242)+ROW()-3)</f>
        <v/>
      </c>
      <c r="B1991" s="511"/>
      <c r="C1991" s="413"/>
      <c r="D1991" s="360"/>
      <c r="E1991" s="360"/>
      <c r="F1991" s="361"/>
      <c r="G1991" s="360"/>
      <c r="H1991" s="360"/>
      <c r="I1991" s="410"/>
      <c r="J1991" s="363"/>
      <c r="K1991" s="363"/>
      <c r="L1991" s="364"/>
      <c r="M1991" s="363"/>
      <c r="N1991" s="414"/>
      <c r="O1991" s="314">
        <f t="shared" si="106"/>
        <v>0</v>
      </c>
      <c r="P1991" s="70">
        <f t="shared" si="106"/>
        <v>0</v>
      </c>
      <c r="Q1991" s="92" t="str">
        <f t="shared" si="105"/>
        <v/>
      </c>
    </row>
    <row r="1992" spans="1:17" x14ac:dyDescent="0.2">
      <c r="A1992" s="520" t="str">
        <f>IF(B1992="","",COUNT('Diário 3º PA'!$A$4:$A$4242)+ROW()-3)</f>
        <v/>
      </c>
      <c r="B1992" s="511"/>
      <c r="C1992" s="413"/>
      <c r="D1992" s="360"/>
      <c r="E1992" s="360"/>
      <c r="F1992" s="361"/>
      <c r="G1992" s="360"/>
      <c r="H1992" s="360"/>
      <c r="I1992" s="410"/>
      <c r="J1992" s="363"/>
      <c r="K1992" s="363"/>
      <c r="L1992" s="364"/>
      <c r="M1992" s="363"/>
      <c r="N1992" s="414"/>
      <c r="O1992" s="314">
        <f t="shared" si="106"/>
        <v>0</v>
      </c>
      <c r="P1992" s="70">
        <f t="shared" si="106"/>
        <v>0</v>
      </c>
      <c r="Q1992" s="92" t="str">
        <f t="shared" si="105"/>
        <v/>
      </c>
    </row>
    <row r="1993" spans="1:17" x14ac:dyDescent="0.2">
      <c r="A1993" s="520" t="str">
        <f>IF(B1993="","",COUNT('Diário 3º PA'!$A$4:$A$4242)+ROW()-3)</f>
        <v/>
      </c>
      <c r="B1993" s="511"/>
      <c r="C1993" s="413"/>
      <c r="D1993" s="360"/>
      <c r="E1993" s="360"/>
      <c r="F1993" s="361"/>
      <c r="G1993" s="360"/>
      <c r="H1993" s="360"/>
      <c r="I1993" s="410"/>
      <c r="J1993" s="363"/>
      <c r="K1993" s="363"/>
      <c r="L1993" s="364"/>
      <c r="M1993" s="363"/>
      <c r="N1993" s="414"/>
      <c r="O1993" s="314">
        <f t="shared" si="106"/>
        <v>0</v>
      </c>
      <c r="P1993" s="70">
        <f t="shared" si="106"/>
        <v>0</v>
      </c>
      <c r="Q1993" s="92" t="str">
        <f t="shared" si="105"/>
        <v/>
      </c>
    </row>
    <row r="1994" spans="1:17" x14ac:dyDescent="0.2">
      <c r="A1994" s="520" t="str">
        <f>IF(B1994="","",COUNT('Diário 3º PA'!$A$4:$A$4242)+ROW()-3)</f>
        <v/>
      </c>
      <c r="B1994" s="511"/>
      <c r="C1994" s="413"/>
      <c r="D1994" s="360"/>
      <c r="E1994" s="360"/>
      <c r="F1994" s="361"/>
      <c r="G1994" s="360"/>
      <c r="H1994" s="360"/>
      <c r="I1994" s="410"/>
      <c r="J1994" s="363"/>
      <c r="K1994" s="363"/>
      <c r="L1994" s="364"/>
      <c r="M1994" s="363"/>
      <c r="N1994" s="414"/>
      <c r="O1994" s="314">
        <f t="shared" si="106"/>
        <v>0</v>
      </c>
      <c r="P1994" s="70">
        <f t="shared" si="106"/>
        <v>0</v>
      </c>
      <c r="Q1994" s="92" t="str">
        <f t="shared" si="105"/>
        <v/>
      </c>
    </row>
    <row r="1995" spans="1:17" x14ac:dyDescent="0.2">
      <c r="A1995" s="520" t="str">
        <f>IF(B1995="","",COUNT('Diário 3º PA'!$A$4:$A$4242)+ROW()-3)</f>
        <v/>
      </c>
      <c r="B1995" s="511"/>
      <c r="C1995" s="413"/>
      <c r="D1995" s="360"/>
      <c r="E1995" s="360"/>
      <c r="F1995" s="361"/>
      <c r="G1995" s="360"/>
      <c r="H1995" s="360"/>
      <c r="I1995" s="410"/>
      <c r="J1995" s="363"/>
      <c r="K1995" s="363"/>
      <c r="L1995" s="364"/>
      <c r="M1995" s="363"/>
      <c r="N1995" s="414"/>
      <c r="O1995" s="314">
        <f t="shared" si="106"/>
        <v>0</v>
      </c>
      <c r="P1995" s="70">
        <f t="shared" si="106"/>
        <v>0</v>
      </c>
      <c r="Q1995" s="92" t="str">
        <f t="shared" si="105"/>
        <v/>
      </c>
    </row>
    <row r="1996" spans="1:17" x14ac:dyDescent="0.2">
      <c r="A1996" s="520" t="str">
        <f>IF(B1996="","",COUNT('Diário 3º PA'!$A$4:$A$4242)+ROW()-3)</f>
        <v/>
      </c>
      <c r="B1996" s="511"/>
      <c r="C1996" s="413"/>
      <c r="D1996" s="360"/>
      <c r="E1996" s="360"/>
      <c r="F1996" s="361"/>
      <c r="G1996" s="360"/>
      <c r="H1996" s="360"/>
      <c r="I1996" s="410"/>
      <c r="J1996" s="363"/>
      <c r="K1996" s="363"/>
      <c r="L1996" s="364"/>
      <c r="M1996" s="363"/>
      <c r="N1996" s="414"/>
      <c r="O1996" s="314">
        <f t="shared" si="106"/>
        <v>0</v>
      </c>
      <c r="P1996" s="70">
        <f t="shared" si="106"/>
        <v>0</v>
      </c>
      <c r="Q1996" s="92" t="str">
        <f t="shared" si="105"/>
        <v/>
      </c>
    </row>
    <row r="1997" spans="1:17" x14ac:dyDescent="0.2">
      <c r="A1997" s="520" t="str">
        <f>IF(B1997="","",COUNT('Diário 3º PA'!$A$4:$A$4242)+ROW()-3)</f>
        <v/>
      </c>
      <c r="B1997" s="511"/>
      <c r="C1997" s="413"/>
      <c r="D1997" s="360"/>
      <c r="E1997" s="360"/>
      <c r="F1997" s="361"/>
      <c r="G1997" s="360"/>
      <c r="H1997" s="360"/>
      <c r="I1997" s="410"/>
      <c r="J1997" s="363"/>
      <c r="K1997" s="363"/>
      <c r="L1997" s="364"/>
      <c r="M1997" s="363"/>
      <c r="N1997" s="414"/>
      <c r="O1997" s="314">
        <f t="shared" si="106"/>
        <v>0</v>
      </c>
      <c r="P1997" s="70">
        <f t="shared" si="106"/>
        <v>0</v>
      </c>
      <c r="Q1997" s="92" t="str">
        <f t="shared" si="105"/>
        <v/>
      </c>
    </row>
    <row r="1998" spans="1:17" x14ac:dyDescent="0.2">
      <c r="A1998" s="520" t="str">
        <f>IF(B1998="","",COUNT('Diário 3º PA'!$A$4:$A$4242)+ROW()-3)</f>
        <v/>
      </c>
      <c r="B1998" s="511"/>
      <c r="C1998" s="413"/>
      <c r="D1998" s="360"/>
      <c r="E1998" s="360"/>
      <c r="F1998" s="361"/>
      <c r="G1998" s="360"/>
      <c r="H1998" s="360"/>
      <c r="I1998" s="410"/>
      <c r="J1998" s="363"/>
      <c r="K1998" s="363"/>
      <c r="L1998" s="364"/>
      <c r="M1998" s="363"/>
      <c r="N1998" s="414"/>
      <c r="O1998" s="314">
        <f t="shared" si="106"/>
        <v>0</v>
      </c>
      <c r="P1998" s="70">
        <f t="shared" si="106"/>
        <v>0</v>
      </c>
      <c r="Q1998" s="92" t="str">
        <f t="shared" si="105"/>
        <v/>
      </c>
    </row>
    <row r="1999" spans="1:17" x14ac:dyDescent="0.2">
      <c r="A1999" s="520" t="str">
        <f>IF(B1999="","",COUNT('Diário 3º PA'!$A$4:$A$4242)+ROW()-3)</f>
        <v/>
      </c>
      <c r="B1999" s="511"/>
      <c r="C1999" s="413"/>
      <c r="D1999" s="360"/>
      <c r="E1999" s="360"/>
      <c r="F1999" s="361"/>
      <c r="G1999" s="360"/>
      <c r="H1999" s="360"/>
      <c r="I1999" s="410"/>
      <c r="J1999" s="363"/>
      <c r="K1999" s="363"/>
      <c r="L1999" s="364"/>
      <c r="M1999" s="363"/>
      <c r="N1999" s="414"/>
      <c r="O1999" s="314">
        <f t="shared" si="106"/>
        <v>0</v>
      </c>
      <c r="P1999" s="70">
        <f t="shared" si="106"/>
        <v>0</v>
      </c>
      <c r="Q1999" s="92" t="str">
        <f t="shared" si="105"/>
        <v/>
      </c>
    </row>
    <row r="2000" spans="1:17" x14ac:dyDescent="0.2">
      <c r="A2000" s="520" t="str">
        <f>IF(B2000="","",COUNT('Diário 3º PA'!$A$4:$A$4242)+ROW()-3)</f>
        <v/>
      </c>
      <c r="B2000" s="511"/>
      <c r="C2000" s="413"/>
      <c r="D2000" s="360"/>
      <c r="E2000" s="360"/>
      <c r="F2000" s="361"/>
      <c r="G2000" s="360"/>
      <c r="H2000" s="360"/>
      <c r="I2000" s="410"/>
      <c r="J2000" s="363"/>
      <c r="K2000" s="363"/>
      <c r="L2000" s="364"/>
      <c r="M2000" s="363"/>
      <c r="N2000" s="414"/>
      <c r="O2000" s="314">
        <f t="shared" si="106"/>
        <v>0</v>
      </c>
      <c r="P2000" s="70">
        <f t="shared" si="106"/>
        <v>0</v>
      </c>
      <c r="Q2000" s="92" t="str">
        <f t="shared" si="105"/>
        <v/>
      </c>
    </row>
    <row r="2001" spans="1:17" x14ac:dyDescent="0.2">
      <c r="A2001" s="520" t="str">
        <f>IF(B2001="","",COUNT('Diário 3º PA'!$A$4:$A$4242)+ROW()-3)</f>
        <v/>
      </c>
      <c r="B2001" s="511"/>
      <c r="C2001" s="413"/>
      <c r="D2001" s="360"/>
      <c r="E2001" s="360"/>
      <c r="F2001" s="361"/>
      <c r="G2001" s="360"/>
      <c r="H2001" s="360"/>
      <c r="I2001" s="410"/>
      <c r="J2001" s="363"/>
      <c r="K2001" s="363"/>
      <c r="L2001" s="364"/>
      <c r="M2001" s="363"/>
      <c r="N2001" s="414"/>
      <c r="O2001" s="314">
        <f t="shared" si="106"/>
        <v>0</v>
      </c>
      <c r="P2001" s="70">
        <f t="shared" si="106"/>
        <v>0</v>
      </c>
      <c r="Q2001" s="92" t="str">
        <f t="shared" si="105"/>
        <v/>
      </c>
    </row>
    <row r="2002" spans="1:17" x14ac:dyDescent="0.2">
      <c r="A2002" s="520" t="str">
        <f>IF(B2002="","",COUNT('Diário 3º PA'!$A$4:$A$4242)+ROW()-3)</f>
        <v/>
      </c>
      <c r="B2002" s="511"/>
      <c r="C2002" s="413"/>
      <c r="D2002" s="360"/>
      <c r="E2002" s="360"/>
      <c r="F2002" s="361"/>
      <c r="G2002" s="360"/>
      <c r="H2002" s="360"/>
      <c r="I2002" s="410"/>
      <c r="J2002" s="363"/>
      <c r="K2002" s="363"/>
      <c r="L2002" s="364"/>
      <c r="M2002" s="363"/>
      <c r="N2002" s="414"/>
      <c r="O2002" s="314">
        <f t="shared" si="106"/>
        <v>0</v>
      </c>
      <c r="P2002" s="70">
        <f t="shared" si="106"/>
        <v>0</v>
      </c>
      <c r="Q2002" s="92" t="str">
        <f t="shared" si="105"/>
        <v/>
      </c>
    </row>
    <row r="2003" spans="1:17" x14ac:dyDescent="0.2">
      <c r="A2003" s="520" t="str">
        <f>IF(B2003="","",COUNT('Diário 3º PA'!$A$4:$A$4242)+ROW()-3)</f>
        <v/>
      </c>
      <c r="B2003" s="511"/>
      <c r="C2003" s="413"/>
      <c r="D2003" s="360"/>
      <c r="E2003" s="360"/>
      <c r="F2003" s="361"/>
      <c r="G2003" s="360"/>
      <c r="H2003" s="360"/>
      <c r="I2003" s="410"/>
      <c r="J2003" s="363"/>
      <c r="K2003" s="363"/>
      <c r="L2003" s="364"/>
      <c r="M2003" s="363"/>
      <c r="N2003" s="414"/>
      <c r="O2003" s="314">
        <f t="shared" si="106"/>
        <v>0</v>
      </c>
      <c r="P2003" s="70">
        <f t="shared" si="106"/>
        <v>0</v>
      </c>
      <c r="Q2003" s="92" t="str">
        <f t="shared" si="105"/>
        <v/>
      </c>
    </row>
    <row r="2004" spans="1:17" x14ac:dyDescent="0.2">
      <c r="A2004" s="520" t="str">
        <f>IF(B2004="","",COUNT('Diário 3º PA'!$A$4:$A$4242)+ROW()-3)</f>
        <v/>
      </c>
      <c r="B2004" s="511"/>
      <c r="C2004" s="413"/>
      <c r="D2004" s="360"/>
      <c r="E2004" s="360"/>
      <c r="F2004" s="361"/>
      <c r="G2004" s="360"/>
      <c r="H2004" s="360"/>
      <c r="I2004" s="410"/>
      <c r="J2004" s="363"/>
      <c r="K2004" s="363"/>
      <c r="L2004" s="364"/>
      <c r="M2004" s="363"/>
      <c r="N2004" s="414"/>
      <c r="O2004" s="314">
        <f t="shared" si="106"/>
        <v>0</v>
      </c>
      <c r="P2004" s="70">
        <f t="shared" si="106"/>
        <v>0</v>
      </c>
      <c r="Q2004" s="92" t="str">
        <f t="shared" si="105"/>
        <v/>
      </c>
    </row>
    <row r="2005" spans="1:17" x14ac:dyDescent="0.2">
      <c r="A2005" s="520" t="str">
        <f>IF(B2005="","",COUNT('Diário 3º PA'!$A$4:$A$4242)+ROW()-3)</f>
        <v/>
      </c>
      <c r="B2005" s="511"/>
      <c r="C2005" s="413"/>
      <c r="D2005" s="360"/>
      <c r="E2005" s="360"/>
      <c r="F2005" s="361"/>
      <c r="G2005" s="360"/>
      <c r="H2005" s="360"/>
      <c r="I2005" s="410"/>
      <c r="J2005" s="363"/>
      <c r="K2005" s="363"/>
      <c r="L2005" s="364"/>
      <c r="M2005" s="363"/>
      <c r="N2005" s="414"/>
      <c r="O2005" s="314">
        <f t="shared" si="106"/>
        <v>0</v>
      </c>
      <c r="P2005" s="70">
        <f t="shared" si="106"/>
        <v>0</v>
      </c>
      <c r="Q2005" s="92" t="str">
        <f t="shared" si="105"/>
        <v/>
      </c>
    </row>
    <row r="2006" spans="1:17" x14ac:dyDescent="0.2">
      <c r="A2006" s="520" t="str">
        <f>IF(B2006="","",COUNT('Diário 3º PA'!$A$4:$A$4242)+ROW()-3)</f>
        <v/>
      </c>
      <c r="B2006" s="511"/>
      <c r="C2006" s="413"/>
      <c r="D2006" s="360"/>
      <c r="E2006" s="360"/>
      <c r="F2006" s="361"/>
      <c r="G2006" s="360"/>
      <c r="H2006" s="360"/>
      <c r="I2006" s="410"/>
      <c r="J2006" s="363"/>
      <c r="K2006" s="363"/>
      <c r="L2006" s="364"/>
      <c r="M2006" s="363"/>
      <c r="N2006" s="414"/>
      <c r="O2006" s="314">
        <f t="shared" si="106"/>
        <v>0</v>
      </c>
      <c r="P2006" s="70">
        <f t="shared" si="106"/>
        <v>0</v>
      </c>
      <c r="Q2006" s="92" t="str">
        <f t="shared" si="105"/>
        <v/>
      </c>
    </row>
    <row r="2007" spans="1:17" x14ac:dyDescent="0.2">
      <c r="A2007" s="521" t="str">
        <f>IF(B2007="","",COUNT('Diário 3º PA'!$A$4:$A$4242)+ROW()-3)</f>
        <v/>
      </c>
      <c r="B2007" s="511"/>
      <c r="C2007" s="413"/>
      <c r="D2007" s="360"/>
      <c r="E2007" s="360"/>
      <c r="F2007" s="361"/>
      <c r="G2007" s="360"/>
      <c r="H2007" s="360"/>
      <c r="I2007" s="410"/>
      <c r="J2007" s="363"/>
      <c r="K2007" s="363"/>
      <c r="L2007" s="364"/>
      <c r="M2007" s="363"/>
      <c r="N2007" s="414"/>
      <c r="O2007" s="314">
        <f t="shared" si="106"/>
        <v>0</v>
      </c>
      <c r="P2007" s="70">
        <f t="shared" si="106"/>
        <v>0</v>
      </c>
      <c r="Q2007" s="92" t="str">
        <f t="shared" si="105"/>
        <v/>
      </c>
    </row>
  </sheetData>
  <sheetProtection formatColumns="0" formatRows="0" insertColumns="0" insertRows="0" deleteRows="0" autoFilter="0"/>
  <autoFilter ref="A3:N2007">
    <sortState ref="A409:N1584">
      <sortCondition ref="J4:J2006"/>
    </sortState>
  </autoFilter>
  <mergeCells count="2">
    <mergeCell ref="A1:N1"/>
    <mergeCell ref="A2:N2"/>
  </mergeCells>
  <dataValidations count="3">
    <dataValidation type="list" allowBlank="1" showInputMessage="1" showErrorMessage="1" sqref="D4:D2007">
      <formula1>Categorias</formula1>
    </dataValidation>
    <dataValidation type="list" allowBlank="1" showInputMessage="1" showErrorMessage="1" sqref="H4:H2007">
      <formula1>VinculoPT</formula1>
    </dataValidation>
    <dataValidation type="list" allowBlank="1" showInputMessage="1" showErrorMessage="1" sqref="E4:E2007">
      <formula1>INDIRECT($Q4)</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2000"/>
  <sheetViews>
    <sheetView view="pageBreakPreview"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106" customWidth="1"/>
    <col min="2" max="2" width="10.5703125" style="88" bestFit="1" customWidth="1"/>
    <col min="3" max="3" width="11.7109375" style="88" customWidth="1"/>
    <col min="4" max="4" width="15.42578125" style="53" customWidth="1"/>
    <col min="5" max="5" width="23.5703125" style="53" customWidth="1"/>
    <col min="6" max="6" width="12.85546875" style="52" customWidth="1"/>
    <col min="7" max="7" width="41.7109375" style="51" customWidth="1"/>
    <col min="8" max="8" width="25.28515625" style="51" customWidth="1"/>
    <col min="9" max="9" width="25.5703125" style="97" customWidth="1"/>
    <col min="10" max="10" width="17" style="321" customWidth="1"/>
    <col min="11" max="11" width="17.28515625" style="321" customWidth="1"/>
    <col min="12" max="12" width="14.7109375" style="322" customWidth="1"/>
    <col min="13" max="13" width="20.42578125" style="321" customWidth="1"/>
    <col min="14" max="14" width="11" style="52" customWidth="1"/>
    <col min="15" max="16" width="7.42578125" style="91" hidden="1" customWidth="1"/>
    <col min="17" max="17" width="23.7109375" style="87" hidden="1" customWidth="1"/>
    <col min="18" max="16384" width="9.140625" style="87"/>
  </cols>
  <sheetData>
    <row r="1" spans="1:17" ht="18"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537"/>
      <c r="M1" s="537"/>
      <c r="N1" s="537"/>
      <c r="O1" s="88">
        <f>MONTH(Resumo!$C$5)</f>
        <v>1</v>
      </c>
      <c r="P1" s="88">
        <f>YEAR(Resumo!$C$5)</f>
        <v>2022</v>
      </c>
    </row>
    <row r="2" spans="1:17" ht="18" customHeight="1" thickBot="1" x14ac:dyDescent="0.25">
      <c r="A2" s="567" t="str">
        <f>"Tabela 9 - Diário de Entradas e Saídas do Contrato de Gestão - "&amp;LEFT(Capa!A14,1)+2&amp;"º Período Avaliatório"</f>
        <v>Tabela 9 - Diário de Entradas e Saídas do Contrato de Gestão - 5º Período Avaliatório</v>
      </c>
      <c r="B2" s="567"/>
      <c r="C2" s="567"/>
      <c r="D2" s="567"/>
      <c r="E2" s="567"/>
      <c r="F2" s="567"/>
      <c r="G2" s="567"/>
      <c r="H2" s="567"/>
      <c r="I2" s="567"/>
      <c r="J2" s="567"/>
      <c r="K2" s="567"/>
      <c r="L2" s="567"/>
      <c r="M2" s="567"/>
      <c r="N2" s="567"/>
      <c r="O2" s="89"/>
      <c r="P2" s="89"/>
    </row>
    <row r="3" spans="1:17" s="90" customFormat="1" ht="50.25" customHeight="1" thickBot="1" x14ac:dyDescent="0.25">
      <c r="A3" s="54" t="s">
        <v>597</v>
      </c>
      <c r="B3" s="54" t="s">
        <v>598</v>
      </c>
      <c r="C3" s="55" t="s">
        <v>522</v>
      </c>
      <c r="D3" s="54" t="s">
        <v>518</v>
      </c>
      <c r="E3" s="55" t="s">
        <v>416</v>
      </c>
      <c r="F3" s="55" t="s">
        <v>599</v>
      </c>
      <c r="G3" s="55" t="s">
        <v>521</v>
      </c>
      <c r="H3" s="55" t="s">
        <v>519</v>
      </c>
      <c r="I3" s="98" t="s">
        <v>520</v>
      </c>
      <c r="J3" s="55" t="s">
        <v>600</v>
      </c>
      <c r="K3" s="55" t="s">
        <v>601</v>
      </c>
      <c r="L3" s="98" t="s">
        <v>602</v>
      </c>
      <c r="M3" s="55" t="s">
        <v>603</v>
      </c>
      <c r="N3" s="55" t="s">
        <v>604</v>
      </c>
      <c r="O3" s="69" t="s">
        <v>605</v>
      </c>
      <c r="P3" s="69" t="s">
        <v>606</v>
      </c>
      <c r="Q3" s="69" t="s">
        <v>518</v>
      </c>
    </row>
    <row r="4" spans="1:17" x14ac:dyDescent="0.2">
      <c r="A4" s="366" t="str">
        <f>IF(B4="","",COUNT('Diário 3º PA'!$A$4:$A$4242)+COUNT('Diário 4º PA'!$A$4:$A$2007)+ROW()-3)</f>
        <v/>
      </c>
      <c r="B4" s="351"/>
      <c r="C4" s="352"/>
      <c r="D4" s="353"/>
      <c r="E4" s="353"/>
      <c r="F4" s="354"/>
      <c r="G4" s="355"/>
      <c r="H4" s="353"/>
      <c r="I4" s="355"/>
      <c r="J4" s="356"/>
      <c r="K4" s="356"/>
      <c r="L4" s="357"/>
      <c r="M4" s="356"/>
      <c r="N4" s="368"/>
      <c r="O4" s="70">
        <f>IF(B4=0,0,IF(YEAR(B4)=$P$1,MONTH(B4)-$O$1+1,(YEAR(B4)-$P$1)*12-$O$1+1+MONTH(B4)))</f>
        <v>0</v>
      </c>
      <c r="P4" s="70">
        <f>IF(C4=0,0,IF(YEAR(C4)=$P$1,MONTH(C4)-$O$1+1,(YEAR(C4)-$P$1)*12-$O$1+1+MONTH(C4)))</f>
        <v>0</v>
      </c>
      <c r="Q4" s="135" t="str">
        <f t="shared" ref="Q4:Q6" si="0">SUBSTITUTE(D4," ","_")</f>
        <v/>
      </c>
    </row>
    <row r="5" spans="1:17" x14ac:dyDescent="0.2">
      <c r="A5" s="374" t="str">
        <f>IF(B5="","",COUNT('Diário 3º PA'!$A$4:$A$4242)+COUNT('Diário 4º PA'!$A$4:$A$2007)+ROW()-3)</f>
        <v/>
      </c>
      <c r="B5" s="375"/>
      <c r="C5" s="406"/>
      <c r="D5" s="377"/>
      <c r="E5" s="377"/>
      <c r="F5" s="378"/>
      <c r="G5" s="377"/>
      <c r="H5" s="377"/>
      <c r="I5" s="379"/>
      <c r="J5" s="380"/>
      <c r="K5" s="380"/>
      <c r="L5" s="381"/>
      <c r="M5" s="380"/>
      <c r="N5" s="385"/>
      <c r="O5" s="70">
        <f t="shared" ref="O5:P7" si="1">IF(B5=0,0,IF(YEAR(B5)=$P$1,MONTH(B5)-$O$1+1,(YEAR(B5)-$P$1)*12-$O$1+1+MONTH(B5)))</f>
        <v>0</v>
      </c>
      <c r="P5" s="70">
        <f t="shared" si="1"/>
        <v>0</v>
      </c>
      <c r="Q5" s="92" t="str">
        <f t="shared" si="0"/>
        <v/>
      </c>
    </row>
    <row r="6" spans="1:17" x14ac:dyDescent="0.2">
      <c r="A6" s="374" t="str">
        <f>IF(B6="","",COUNT('Diário 3º PA'!$A$4:$A$4242)+COUNT('Diário 4º PA'!$A$4:$A$2007)+ROW()-3)</f>
        <v/>
      </c>
      <c r="B6" s="375"/>
      <c r="C6" s="406"/>
      <c r="D6" s="377"/>
      <c r="E6" s="377"/>
      <c r="F6" s="378"/>
      <c r="G6" s="360"/>
      <c r="H6" s="377"/>
      <c r="I6" s="379"/>
      <c r="J6" s="380"/>
      <c r="K6" s="380"/>
      <c r="L6" s="381"/>
      <c r="M6" s="380"/>
      <c r="N6" s="385"/>
      <c r="O6" s="70">
        <f t="shared" si="1"/>
        <v>0</v>
      </c>
      <c r="P6" s="70">
        <f t="shared" si="1"/>
        <v>0</v>
      </c>
      <c r="Q6" s="92" t="str">
        <f t="shared" si="0"/>
        <v/>
      </c>
    </row>
    <row r="7" spans="1:17" x14ac:dyDescent="0.2">
      <c r="A7" s="374" t="str">
        <f>IF(B7="","",COUNT('Diário 3º PA'!$A$4:$A$4242)+COUNT('Diário 4º PA'!$A$4:$A$2007)+ROW()-3)</f>
        <v/>
      </c>
      <c r="B7" s="358"/>
      <c r="C7" s="359"/>
      <c r="D7" s="360"/>
      <c r="E7" s="360"/>
      <c r="F7" s="361"/>
      <c r="G7" s="360"/>
      <c r="H7" s="360"/>
      <c r="I7" s="362"/>
      <c r="J7" s="363"/>
      <c r="K7" s="363"/>
      <c r="L7" s="364"/>
      <c r="M7" s="363"/>
      <c r="N7" s="382"/>
      <c r="O7" s="70">
        <f t="shared" si="1"/>
        <v>0</v>
      </c>
      <c r="P7" s="70">
        <f t="shared" si="1"/>
        <v>0</v>
      </c>
      <c r="Q7" s="135" t="str">
        <f t="shared" ref="Q7:Q12" si="2">SUBSTITUTE(D7," ","_")</f>
        <v/>
      </c>
    </row>
    <row r="8" spans="1:17" x14ac:dyDescent="0.2">
      <c r="A8" s="374" t="str">
        <f>IF(B8="","",COUNT('Diário 3º PA'!$A$4:$A$4242)+COUNT('Diário 4º PA'!$A$4:$A$2007)+ROW()-3)</f>
        <v/>
      </c>
      <c r="B8" s="358"/>
      <c r="C8" s="359"/>
      <c r="D8" s="360"/>
      <c r="E8" s="360"/>
      <c r="F8" s="361"/>
      <c r="G8" s="360"/>
      <c r="H8" s="360"/>
      <c r="I8" s="362"/>
      <c r="J8" s="363"/>
      <c r="K8" s="363"/>
      <c r="L8" s="364"/>
      <c r="M8" s="363"/>
      <c r="N8" s="382"/>
      <c r="O8" s="70">
        <f t="shared" ref="O8:O13" si="3">IF(B8=0,0,IF(YEAR(B8)=$P$1,MONTH(B8)-$O$1+1,(YEAR(B8)-$P$1)*12-$O$1+1+MONTH(B8)))</f>
        <v>0</v>
      </c>
      <c r="P8" s="70">
        <f t="shared" ref="P8:P13" si="4">IF(C8=0,0,IF(YEAR(C8)=$P$1,MONTH(C8)-$O$1+1,(YEAR(C8)-$P$1)*12-$O$1+1+MONTH(C8)))</f>
        <v>0</v>
      </c>
      <c r="Q8" s="92" t="str">
        <f t="shared" si="2"/>
        <v/>
      </c>
    </row>
    <row r="9" spans="1:17" x14ac:dyDescent="0.2">
      <c r="A9" s="374" t="str">
        <f>IF(B9="","",COUNT('Diário 3º PA'!$A$4:$A$4242)+COUNT('Diário 4º PA'!$A$4:$A$2007)+ROW()-3)</f>
        <v/>
      </c>
      <c r="B9" s="358"/>
      <c r="C9" s="359"/>
      <c r="D9" s="360"/>
      <c r="E9" s="360"/>
      <c r="F9" s="361"/>
      <c r="G9" s="360"/>
      <c r="H9" s="360"/>
      <c r="I9" s="362"/>
      <c r="J9" s="363"/>
      <c r="K9" s="363"/>
      <c r="L9" s="364"/>
      <c r="M9" s="363"/>
      <c r="N9" s="382"/>
      <c r="O9" s="70">
        <f t="shared" si="3"/>
        <v>0</v>
      </c>
      <c r="P9" s="70">
        <f t="shared" si="4"/>
        <v>0</v>
      </c>
      <c r="Q9" s="92" t="str">
        <f t="shared" si="2"/>
        <v/>
      </c>
    </row>
    <row r="10" spans="1:17" x14ac:dyDescent="0.2">
      <c r="A10" s="374" t="str">
        <f>IF(B10="","",COUNT('Diário 3º PA'!$A$4:$A$4242)+COUNT('Diário 4º PA'!$A$4:$A$2007)+ROW()-3)</f>
        <v/>
      </c>
      <c r="B10" s="358"/>
      <c r="C10" s="359"/>
      <c r="D10" s="360"/>
      <c r="E10" s="360"/>
      <c r="F10" s="361"/>
      <c r="G10" s="360"/>
      <c r="H10" s="360"/>
      <c r="I10" s="362"/>
      <c r="J10" s="363"/>
      <c r="K10" s="363"/>
      <c r="L10" s="364"/>
      <c r="M10" s="363"/>
      <c r="N10" s="382"/>
      <c r="O10" s="70">
        <f t="shared" si="3"/>
        <v>0</v>
      </c>
      <c r="P10" s="70">
        <f t="shared" si="4"/>
        <v>0</v>
      </c>
      <c r="Q10" s="135" t="str">
        <f t="shared" si="2"/>
        <v/>
      </c>
    </row>
    <row r="11" spans="1:17" x14ac:dyDescent="0.2">
      <c r="A11" s="374" t="str">
        <f>IF(B11="","",COUNT('Diário 3º PA'!$A$4:$A$4242)+COUNT('Diário 4º PA'!$A$4:$A$2007)+ROW()-3)</f>
        <v/>
      </c>
      <c r="B11" s="358"/>
      <c r="C11" s="359"/>
      <c r="D11" s="360"/>
      <c r="E11" s="360"/>
      <c r="F11" s="361"/>
      <c r="G11" s="360"/>
      <c r="H11" s="360"/>
      <c r="I11" s="362"/>
      <c r="J11" s="363"/>
      <c r="K11" s="363"/>
      <c r="L11" s="364"/>
      <c r="M11" s="363"/>
      <c r="N11" s="382"/>
      <c r="O11" s="70">
        <f t="shared" si="3"/>
        <v>0</v>
      </c>
      <c r="P11" s="70">
        <f t="shared" si="4"/>
        <v>0</v>
      </c>
      <c r="Q11" s="92" t="str">
        <f t="shared" si="2"/>
        <v/>
      </c>
    </row>
    <row r="12" spans="1:17" x14ac:dyDescent="0.2">
      <c r="A12" s="374" t="str">
        <f>IF(B12="","",COUNT('Diário 3º PA'!$A$4:$A$4242)+COUNT('Diário 4º PA'!$A$4:$A$2007)+ROW()-3)</f>
        <v/>
      </c>
      <c r="B12" s="358"/>
      <c r="C12" s="359"/>
      <c r="D12" s="360"/>
      <c r="E12" s="360"/>
      <c r="F12" s="361"/>
      <c r="G12" s="362"/>
      <c r="H12" s="360"/>
      <c r="I12" s="362"/>
      <c r="J12" s="363"/>
      <c r="K12" s="363"/>
      <c r="L12" s="364"/>
      <c r="M12" s="363"/>
      <c r="N12" s="382"/>
      <c r="O12" s="70">
        <f t="shared" si="3"/>
        <v>0</v>
      </c>
      <c r="P12" s="70">
        <f t="shared" si="4"/>
        <v>0</v>
      </c>
      <c r="Q12" s="92" t="str">
        <f t="shared" si="2"/>
        <v/>
      </c>
    </row>
    <row r="13" spans="1:17" x14ac:dyDescent="0.2">
      <c r="A13" s="374" t="str">
        <f>IF(B13="","",COUNT('Diário 3º PA'!$A$4:$A$4242)+COUNT('Diário 4º PA'!$A$4:$A$2007)+ROW()-3)</f>
        <v/>
      </c>
      <c r="B13" s="358"/>
      <c r="C13" s="359"/>
      <c r="D13" s="360"/>
      <c r="E13" s="360"/>
      <c r="F13" s="372"/>
      <c r="G13" s="362"/>
      <c r="H13" s="360"/>
      <c r="I13" s="362"/>
      <c r="J13" s="363"/>
      <c r="K13" s="363"/>
      <c r="L13" s="364"/>
      <c r="M13" s="363"/>
      <c r="N13" s="382"/>
      <c r="O13" s="70">
        <f t="shared" si="3"/>
        <v>0</v>
      </c>
      <c r="P13" s="70">
        <f t="shared" si="4"/>
        <v>0</v>
      </c>
      <c r="Q13" s="135" t="str">
        <f t="shared" ref="Q13:Q76" si="5">SUBSTITUTE(D13," ","_")</f>
        <v/>
      </c>
    </row>
    <row r="14" spans="1:17" x14ac:dyDescent="0.2">
      <c r="A14" s="374" t="str">
        <f>IF(B14="","",COUNT('Diário 3º PA'!$A$4:$A$4242)+COUNT('Diário 4º PA'!$A$4:$A$2007)+ROW()-3)</f>
        <v/>
      </c>
      <c r="B14" s="358"/>
      <c r="C14" s="359"/>
      <c r="D14" s="360"/>
      <c r="E14" s="360"/>
      <c r="F14" s="361"/>
      <c r="G14" s="360"/>
      <c r="H14" s="360"/>
      <c r="I14" s="362"/>
      <c r="J14" s="363"/>
      <c r="K14" s="363"/>
      <c r="L14" s="364"/>
      <c r="M14" s="363"/>
      <c r="N14" s="382"/>
      <c r="O14" s="70">
        <f t="shared" ref="O14:O77" si="6">IF(B14=0,0,IF(YEAR(B14)=$P$1,MONTH(B14)-$O$1+1,(YEAR(B14)-$P$1)*12-$O$1+1+MONTH(B14)))</f>
        <v>0</v>
      </c>
      <c r="P14" s="70">
        <f t="shared" ref="P14:P77" si="7">IF(C14=0,0,IF(YEAR(C14)=$P$1,MONTH(C14)-$O$1+1,(YEAR(C14)-$P$1)*12-$O$1+1+MONTH(C14)))</f>
        <v>0</v>
      </c>
      <c r="Q14" s="92" t="str">
        <f t="shared" si="5"/>
        <v/>
      </c>
    </row>
    <row r="15" spans="1:17" x14ac:dyDescent="0.2">
      <c r="A15" s="374" t="str">
        <f>IF(B15="","",COUNT('Diário 3º PA'!$A$4:$A$4242)+COUNT('Diário 4º PA'!$A$4:$A$2007)+ROW()-3)</f>
        <v/>
      </c>
      <c r="B15" s="358"/>
      <c r="C15" s="359"/>
      <c r="D15" s="360"/>
      <c r="E15" s="360"/>
      <c r="F15" s="361"/>
      <c r="G15" s="360"/>
      <c r="H15" s="360"/>
      <c r="I15" s="362"/>
      <c r="J15" s="363"/>
      <c r="K15" s="363"/>
      <c r="L15" s="364"/>
      <c r="M15" s="363"/>
      <c r="N15" s="382"/>
      <c r="O15" s="70">
        <f t="shared" si="6"/>
        <v>0</v>
      </c>
      <c r="P15" s="70">
        <f t="shared" si="7"/>
        <v>0</v>
      </c>
      <c r="Q15" s="92" t="str">
        <f t="shared" si="5"/>
        <v/>
      </c>
    </row>
    <row r="16" spans="1:17" x14ac:dyDescent="0.2">
      <c r="A16" s="374" t="str">
        <f>IF(B16="","",COUNT('Diário 3º PA'!$A$4:$A$4242)+COUNT('Diário 4º PA'!$A$4:$A$2007)+ROW()-3)</f>
        <v/>
      </c>
      <c r="B16" s="358"/>
      <c r="C16" s="359"/>
      <c r="D16" s="360"/>
      <c r="E16" s="360"/>
      <c r="F16" s="361"/>
      <c r="G16" s="362"/>
      <c r="H16" s="360"/>
      <c r="I16" s="362"/>
      <c r="J16" s="363"/>
      <c r="K16" s="363"/>
      <c r="L16" s="364"/>
      <c r="M16" s="363"/>
      <c r="N16" s="382"/>
      <c r="O16" s="70">
        <f t="shared" si="6"/>
        <v>0</v>
      </c>
      <c r="P16" s="70">
        <f t="shared" si="7"/>
        <v>0</v>
      </c>
      <c r="Q16" s="135" t="str">
        <f t="shared" si="5"/>
        <v/>
      </c>
    </row>
    <row r="17" spans="1:17" x14ac:dyDescent="0.2">
      <c r="A17" s="374" t="str">
        <f>IF(B17="","",COUNT('Diário 3º PA'!$A$4:$A$4242)+COUNT('Diário 4º PA'!$A$4:$A$2007)+ROW()-3)</f>
        <v/>
      </c>
      <c r="B17" s="358"/>
      <c r="C17" s="359"/>
      <c r="D17" s="360"/>
      <c r="E17" s="360"/>
      <c r="F17" s="361"/>
      <c r="G17" s="362"/>
      <c r="H17" s="360"/>
      <c r="I17" s="362"/>
      <c r="J17" s="363"/>
      <c r="K17" s="363"/>
      <c r="L17" s="364"/>
      <c r="M17" s="363"/>
      <c r="N17" s="382"/>
      <c r="O17" s="70">
        <f t="shared" si="6"/>
        <v>0</v>
      </c>
      <c r="P17" s="70">
        <f t="shared" si="7"/>
        <v>0</v>
      </c>
      <c r="Q17" s="92" t="str">
        <f t="shared" si="5"/>
        <v/>
      </c>
    </row>
    <row r="18" spans="1:17" x14ac:dyDescent="0.2">
      <c r="A18" s="374" t="str">
        <f>IF(B18="","",COUNT('Diário 3º PA'!$A$4:$A$4242)+COUNT('Diário 4º PA'!$A$4:$A$2007)+ROW()-3)</f>
        <v/>
      </c>
      <c r="B18" s="358"/>
      <c r="C18" s="359"/>
      <c r="D18" s="360"/>
      <c r="E18" s="360"/>
      <c r="F18" s="361"/>
      <c r="G18" s="362"/>
      <c r="H18" s="360"/>
      <c r="I18" s="362"/>
      <c r="J18" s="364"/>
      <c r="K18" s="364"/>
      <c r="L18" s="364"/>
      <c r="M18" s="363"/>
      <c r="N18" s="382"/>
      <c r="O18" s="70">
        <f t="shared" si="6"/>
        <v>0</v>
      </c>
      <c r="P18" s="70">
        <f t="shared" si="7"/>
        <v>0</v>
      </c>
      <c r="Q18" s="92" t="str">
        <f t="shared" si="5"/>
        <v/>
      </c>
    </row>
    <row r="19" spans="1:17" x14ac:dyDescent="0.2">
      <c r="A19" s="374" t="str">
        <f>IF(B19="","",COUNT('Diário 3º PA'!$A$4:$A$4242)+COUNT('Diário 4º PA'!$A$4:$A$2007)+ROW()-3)</f>
        <v/>
      </c>
      <c r="B19" s="358"/>
      <c r="C19" s="359"/>
      <c r="D19" s="360"/>
      <c r="E19" s="360"/>
      <c r="F19" s="361"/>
      <c r="G19" s="362"/>
      <c r="H19" s="360"/>
      <c r="I19" s="362"/>
      <c r="J19" s="364"/>
      <c r="K19" s="364"/>
      <c r="L19" s="364"/>
      <c r="M19" s="363"/>
      <c r="N19" s="382"/>
      <c r="O19" s="70">
        <f t="shared" si="6"/>
        <v>0</v>
      </c>
      <c r="P19" s="70">
        <f t="shared" si="7"/>
        <v>0</v>
      </c>
      <c r="Q19" s="135" t="str">
        <f t="shared" si="5"/>
        <v/>
      </c>
    </row>
    <row r="20" spans="1:17" x14ac:dyDescent="0.2">
      <c r="A20" s="374" t="str">
        <f>IF(B20="","",COUNT('Diário 3º PA'!$A$4:$A$4242)+COUNT('Diário 4º PA'!$A$4:$A$2007)+ROW()-3)</f>
        <v/>
      </c>
      <c r="B20" s="358"/>
      <c r="C20" s="359"/>
      <c r="D20" s="360"/>
      <c r="E20" s="360"/>
      <c r="F20" s="361"/>
      <c r="G20" s="362"/>
      <c r="H20" s="360"/>
      <c r="I20" s="362"/>
      <c r="J20" s="363"/>
      <c r="K20" s="363"/>
      <c r="L20" s="364"/>
      <c r="M20" s="363"/>
      <c r="N20" s="382"/>
      <c r="O20" s="70">
        <f t="shared" si="6"/>
        <v>0</v>
      </c>
      <c r="P20" s="70">
        <f t="shared" si="7"/>
        <v>0</v>
      </c>
      <c r="Q20" s="92" t="str">
        <f t="shared" si="5"/>
        <v/>
      </c>
    </row>
    <row r="21" spans="1:17" x14ac:dyDescent="0.2">
      <c r="A21" s="374" t="str">
        <f>IF(B21="","",COUNT('Diário 3º PA'!$A$4:$A$4242)+COUNT('Diário 4º PA'!$A$4:$A$2007)+ROW()-3)</f>
        <v/>
      </c>
      <c r="B21" s="358"/>
      <c r="C21" s="359"/>
      <c r="D21" s="360"/>
      <c r="E21" s="360"/>
      <c r="F21" s="361"/>
      <c r="G21" s="360"/>
      <c r="H21" s="360"/>
      <c r="I21" s="362"/>
      <c r="J21" s="363"/>
      <c r="K21" s="363"/>
      <c r="L21" s="364"/>
      <c r="M21" s="363"/>
      <c r="N21" s="382"/>
      <c r="O21" s="70">
        <f t="shared" si="6"/>
        <v>0</v>
      </c>
      <c r="P21" s="70">
        <f t="shared" si="7"/>
        <v>0</v>
      </c>
      <c r="Q21" s="92" t="str">
        <f t="shared" si="5"/>
        <v/>
      </c>
    </row>
    <row r="22" spans="1:17" x14ac:dyDescent="0.2">
      <c r="A22" s="374" t="str">
        <f>IF(B22="","",COUNT('Diário 3º PA'!$A$4:$A$4242)+COUNT('Diário 4º PA'!$A$4:$A$2007)+ROW()-3)</f>
        <v/>
      </c>
      <c r="B22" s="358"/>
      <c r="C22" s="359"/>
      <c r="D22" s="360"/>
      <c r="E22" s="360"/>
      <c r="F22" s="361"/>
      <c r="G22" s="360"/>
      <c r="H22" s="360"/>
      <c r="I22" s="362"/>
      <c r="J22" s="363"/>
      <c r="K22" s="363"/>
      <c r="L22" s="364"/>
      <c r="M22" s="363"/>
      <c r="N22" s="382"/>
      <c r="O22" s="70">
        <f t="shared" si="6"/>
        <v>0</v>
      </c>
      <c r="P22" s="70">
        <f t="shared" si="7"/>
        <v>0</v>
      </c>
      <c r="Q22" s="135" t="str">
        <f t="shared" si="5"/>
        <v/>
      </c>
    </row>
    <row r="23" spans="1:17" x14ac:dyDescent="0.2">
      <c r="A23" s="374" t="str">
        <f>IF(B23="","",COUNT('Diário 3º PA'!$A$4:$A$4242)+COUNT('Diário 4º PA'!$A$4:$A$2007)+ROW()-3)</f>
        <v/>
      </c>
      <c r="B23" s="358"/>
      <c r="C23" s="359"/>
      <c r="D23" s="360"/>
      <c r="E23" s="360"/>
      <c r="F23" s="361"/>
      <c r="G23" s="360"/>
      <c r="H23" s="360"/>
      <c r="I23" s="362"/>
      <c r="J23" s="363"/>
      <c r="K23" s="363"/>
      <c r="L23" s="364"/>
      <c r="M23" s="363"/>
      <c r="N23" s="382"/>
      <c r="O23" s="70">
        <f t="shared" si="6"/>
        <v>0</v>
      </c>
      <c r="P23" s="70">
        <f t="shared" si="7"/>
        <v>0</v>
      </c>
      <c r="Q23" s="92" t="str">
        <f t="shared" si="5"/>
        <v/>
      </c>
    </row>
    <row r="24" spans="1:17" x14ac:dyDescent="0.2">
      <c r="A24" s="374" t="str">
        <f>IF(B24="","",COUNT('Diário 3º PA'!$A$4:$A$4242)+COUNT('Diário 4º PA'!$A$4:$A$2007)+ROW()-3)</f>
        <v/>
      </c>
      <c r="B24" s="358"/>
      <c r="C24" s="359"/>
      <c r="D24" s="360"/>
      <c r="E24" s="360"/>
      <c r="F24" s="361"/>
      <c r="G24" s="360"/>
      <c r="H24" s="360"/>
      <c r="I24" s="362"/>
      <c r="J24" s="363"/>
      <c r="K24" s="363"/>
      <c r="L24" s="364"/>
      <c r="M24" s="363"/>
      <c r="N24" s="382"/>
      <c r="O24" s="70">
        <f t="shared" si="6"/>
        <v>0</v>
      </c>
      <c r="P24" s="70">
        <f t="shared" si="7"/>
        <v>0</v>
      </c>
      <c r="Q24" s="92" t="str">
        <f t="shared" si="5"/>
        <v/>
      </c>
    </row>
    <row r="25" spans="1:17" x14ac:dyDescent="0.2">
      <c r="A25" s="374" t="str">
        <f>IF(B25="","",COUNT('Diário 3º PA'!$A$4:$A$4242)+COUNT('Diário 4º PA'!$A$4:$A$2007)+ROW()-3)</f>
        <v/>
      </c>
      <c r="B25" s="358"/>
      <c r="C25" s="359"/>
      <c r="D25" s="360"/>
      <c r="E25" s="360"/>
      <c r="F25" s="361"/>
      <c r="G25" s="360"/>
      <c r="H25" s="360"/>
      <c r="I25" s="362"/>
      <c r="J25" s="363"/>
      <c r="K25" s="363"/>
      <c r="L25" s="364"/>
      <c r="M25" s="363"/>
      <c r="N25" s="382"/>
      <c r="O25" s="70">
        <f t="shared" si="6"/>
        <v>0</v>
      </c>
      <c r="P25" s="70">
        <f t="shared" si="7"/>
        <v>0</v>
      </c>
      <c r="Q25" s="135" t="str">
        <f t="shared" si="5"/>
        <v/>
      </c>
    </row>
    <row r="26" spans="1:17" x14ac:dyDescent="0.2">
      <c r="A26" s="374" t="str">
        <f>IF(B26="","",COUNT('Diário 3º PA'!$A$4:$A$4242)+COUNT('Diário 4º PA'!$A$4:$A$2007)+ROW()-3)</f>
        <v/>
      </c>
      <c r="B26" s="358"/>
      <c r="C26" s="359"/>
      <c r="D26" s="360"/>
      <c r="E26" s="360"/>
      <c r="F26" s="361"/>
      <c r="G26" s="360"/>
      <c r="H26" s="360"/>
      <c r="I26" s="362"/>
      <c r="J26" s="363"/>
      <c r="K26" s="363"/>
      <c r="L26" s="364"/>
      <c r="M26" s="363"/>
      <c r="N26" s="382"/>
      <c r="O26" s="70">
        <f t="shared" si="6"/>
        <v>0</v>
      </c>
      <c r="P26" s="70">
        <f t="shared" si="7"/>
        <v>0</v>
      </c>
      <c r="Q26" s="92" t="str">
        <f t="shared" si="5"/>
        <v/>
      </c>
    </row>
    <row r="27" spans="1:17" x14ac:dyDescent="0.2">
      <c r="A27" s="374" t="str">
        <f>IF(B27="","",COUNT('Diário 3º PA'!$A$4:$A$4242)+COUNT('Diário 4º PA'!$A$4:$A$2007)+ROW()-3)</f>
        <v/>
      </c>
      <c r="B27" s="358"/>
      <c r="C27" s="359"/>
      <c r="D27" s="360"/>
      <c r="E27" s="360"/>
      <c r="F27" s="361"/>
      <c r="G27" s="360"/>
      <c r="H27" s="360"/>
      <c r="I27" s="362"/>
      <c r="J27" s="363"/>
      <c r="K27" s="363"/>
      <c r="L27" s="364"/>
      <c r="M27" s="363"/>
      <c r="N27" s="382"/>
      <c r="O27" s="70">
        <f t="shared" si="6"/>
        <v>0</v>
      </c>
      <c r="P27" s="70">
        <f t="shared" si="7"/>
        <v>0</v>
      </c>
      <c r="Q27" s="92" t="str">
        <f t="shared" si="5"/>
        <v/>
      </c>
    </row>
    <row r="28" spans="1:17" x14ac:dyDescent="0.2">
      <c r="A28" s="374" t="str">
        <f>IF(B28="","",COUNT('Diário 3º PA'!$A$4:$A$4242)+COUNT('Diário 4º PA'!$A$4:$A$2007)+ROW()-3)</f>
        <v/>
      </c>
      <c r="B28" s="358"/>
      <c r="C28" s="359"/>
      <c r="D28" s="360"/>
      <c r="E28" s="360"/>
      <c r="F28" s="361"/>
      <c r="G28" s="360"/>
      <c r="H28" s="360"/>
      <c r="I28" s="362"/>
      <c r="J28" s="363"/>
      <c r="K28" s="363"/>
      <c r="L28" s="364"/>
      <c r="M28" s="363"/>
      <c r="N28" s="382"/>
      <c r="O28" s="70">
        <f t="shared" si="6"/>
        <v>0</v>
      </c>
      <c r="P28" s="70">
        <f t="shared" si="7"/>
        <v>0</v>
      </c>
      <c r="Q28" s="135" t="str">
        <f t="shared" si="5"/>
        <v/>
      </c>
    </row>
    <row r="29" spans="1:17" x14ac:dyDescent="0.2">
      <c r="A29" s="374" t="str">
        <f>IF(B29="","",COUNT('Diário 3º PA'!$A$4:$A$4242)+COUNT('Diário 4º PA'!$A$4:$A$2007)+ROW()-3)</f>
        <v/>
      </c>
      <c r="B29" s="358"/>
      <c r="C29" s="359"/>
      <c r="D29" s="360"/>
      <c r="E29" s="360"/>
      <c r="F29" s="361"/>
      <c r="G29" s="360"/>
      <c r="H29" s="360"/>
      <c r="I29" s="362"/>
      <c r="J29" s="363"/>
      <c r="K29" s="363"/>
      <c r="L29" s="364"/>
      <c r="M29" s="363"/>
      <c r="N29" s="382"/>
      <c r="O29" s="70">
        <f t="shared" si="6"/>
        <v>0</v>
      </c>
      <c r="P29" s="70">
        <f t="shared" si="7"/>
        <v>0</v>
      </c>
      <c r="Q29" s="92" t="str">
        <f t="shared" si="5"/>
        <v/>
      </c>
    </row>
    <row r="30" spans="1:17" x14ac:dyDescent="0.2">
      <c r="A30" s="374" t="str">
        <f>IF(B30="","",COUNT('Diário 3º PA'!$A$4:$A$4242)+COUNT('Diário 4º PA'!$A$4:$A$2007)+ROW()-3)</f>
        <v/>
      </c>
      <c r="B30" s="358"/>
      <c r="C30" s="359"/>
      <c r="D30" s="360"/>
      <c r="E30" s="360"/>
      <c r="F30" s="361"/>
      <c r="G30" s="360"/>
      <c r="H30" s="360"/>
      <c r="I30" s="362"/>
      <c r="J30" s="363"/>
      <c r="K30" s="363"/>
      <c r="L30" s="364"/>
      <c r="M30" s="363"/>
      <c r="N30" s="382"/>
      <c r="O30" s="70">
        <f t="shared" si="6"/>
        <v>0</v>
      </c>
      <c r="P30" s="70">
        <f t="shared" si="7"/>
        <v>0</v>
      </c>
      <c r="Q30" s="92" t="str">
        <f t="shared" si="5"/>
        <v/>
      </c>
    </row>
    <row r="31" spans="1:17" x14ac:dyDescent="0.2">
      <c r="A31" s="374" t="str">
        <f>IF(B31="","",COUNT('Diário 3º PA'!$A$4:$A$4242)+COUNT('Diário 4º PA'!$A$4:$A$2007)+ROW()-3)</f>
        <v/>
      </c>
      <c r="B31" s="358"/>
      <c r="C31" s="359"/>
      <c r="D31" s="360"/>
      <c r="E31" s="360"/>
      <c r="F31" s="361"/>
      <c r="G31" s="360"/>
      <c r="H31" s="360"/>
      <c r="I31" s="362"/>
      <c r="J31" s="363"/>
      <c r="K31" s="363"/>
      <c r="L31" s="364"/>
      <c r="M31" s="363"/>
      <c r="N31" s="382"/>
      <c r="O31" s="70">
        <f t="shared" si="6"/>
        <v>0</v>
      </c>
      <c r="P31" s="70">
        <f t="shared" si="7"/>
        <v>0</v>
      </c>
      <c r="Q31" s="135" t="str">
        <f t="shared" si="5"/>
        <v/>
      </c>
    </row>
    <row r="32" spans="1:17" x14ac:dyDescent="0.2">
      <c r="A32" s="374" t="str">
        <f>IF(B32="","",COUNT('Diário 3º PA'!$A$4:$A$4242)+COUNT('Diário 4º PA'!$A$4:$A$2007)+ROW()-3)</f>
        <v/>
      </c>
      <c r="B32" s="358"/>
      <c r="C32" s="359"/>
      <c r="D32" s="360"/>
      <c r="E32" s="360"/>
      <c r="F32" s="361"/>
      <c r="G32" s="360"/>
      <c r="H32" s="360"/>
      <c r="I32" s="362"/>
      <c r="J32" s="363"/>
      <c r="K32" s="363"/>
      <c r="L32" s="364"/>
      <c r="M32" s="363"/>
      <c r="N32" s="382"/>
      <c r="O32" s="70">
        <f t="shared" si="6"/>
        <v>0</v>
      </c>
      <c r="P32" s="70">
        <f t="shared" si="7"/>
        <v>0</v>
      </c>
      <c r="Q32" s="92" t="str">
        <f t="shared" si="5"/>
        <v/>
      </c>
    </row>
    <row r="33" spans="1:17" x14ac:dyDescent="0.2">
      <c r="A33" s="374" t="str">
        <f>IF(B33="","",COUNT('Diário 3º PA'!$A$4:$A$4242)+COUNT('Diário 4º PA'!$A$4:$A$2007)+ROW()-3)</f>
        <v/>
      </c>
      <c r="B33" s="358"/>
      <c r="C33" s="359"/>
      <c r="D33" s="360"/>
      <c r="E33" s="360"/>
      <c r="F33" s="361"/>
      <c r="G33" s="360"/>
      <c r="H33" s="360"/>
      <c r="I33" s="362"/>
      <c r="J33" s="363"/>
      <c r="K33" s="363"/>
      <c r="L33" s="364"/>
      <c r="M33" s="363"/>
      <c r="N33" s="382"/>
      <c r="O33" s="70">
        <f t="shared" si="6"/>
        <v>0</v>
      </c>
      <c r="P33" s="70">
        <f t="shared" si="7"/>
        <v>0</v>
      </c>
      <c r="Q33" s="92" t="str">
        <f t="shared" si="5"/>
        <v/>
      </c>
    </row>
    <row r="34" spans="1:17" x14ac:dyDescent="0.2">
      <c r="A34" s="374" t="str">
        <f>IF(B34="","",COUNT('Diário 3º PA'!$A$4:$A$4242)+COUNT('Diário 4º PA'!$A$4:$A$2007)+ROW()-3)</f>
        <v/>
      </c>
      <c r="B34" s="358"/>
      <c r="C34" s="359"/>
      <c r="D34" s="360"/>
      <c r="E34" s="360"/>
      <c r="F34" s="361"/>
      <c r="G34" s="360"/>
      <c r="H34" s="360"/>
      <c r="I34" s="362"/>
      <c r="J34" s="363"/>
      <c r="K34" s="363"/>
      <c r="L34" s="364"/>
      <c r="M34" s="363"/>
      <c r="N34" s="382"/>
      <c r="O34" s="70">
        <f t="shared" si="6"/>
        <v>0</v>
      </c>
      <c r="P34" s="70">
        <f t="shared" si="7"/>
        <v>0</v>
      </c>
      <c r="Q34" s="135" t="str">
        <f t="shared" si="5"/>
        <v/>
      </c>
    </row>
    <row r="35" spans="1:17" x14ac:dyDescent="0.2">
      <c r="A35" s="374" t="str">
        <f>IF(B35="","",COUNT('Diário 3º PA'!$A$4:$A$4242)+COUNT('Diário 4º PA'!$A$4:$A$2007)+ROW()-3)</f>
        <v/>
      </c>
      <c r="B35" s="358"/>
      <c r="C35" s="406"/>
      <c r="D35" s="360"/>
      <c r="E35" s="360"/>
      <c r="F35" s="361"/>
      <c r="G35" s="362"/>
      <c r="H35" s="360"/>
      <c r="I35" s="362"/>
      <c r="J35" s="363"/>
      <c r="K35" s="363"/>
      <c r="L35" s="364"/>
      <c r="M35" s="363"/>
      <c r="N35" s="382"/>
      <c r="O35" s="70">
        <f t="shared" si="6"/>
        <v>0</v>
      </c>
      <c r="P35" s="70">
        <f t="shared" si="7"/>
        <v>0</v>
      </c>
      <c r="Q35" s="92" t="str">
        <f t="shared" si="5"/>
        <v/>
      </c>
    </row>
    <row r="36" spans="1:17" x14ac:dyDescent="0.2">
      <c r="A36" s="374" t="str">
        <f>IF(B36="","",COUNT('Diário 3º PA'!$A$4:$A$4242)+COUNT('Diário 4º PA'!$A$4:$A$2007)+ROW()-3)</f>
        <v/>
      </c>
      <c r="B36" s="358"/>
      <c r="C36" s="359"/>
      <c r="D36" s="360"/>
      <c r="E36" s="360"/>
      <c r="F36" s="361"/>
      <c r="G36" s="362"/>
      <c r="H36" s="360"/>
      <c r="I36" s="362"/>
      <c r="J36" s="363"/>
      <c r="K36" s="363"/>
      <c r="L36" s="364"/>
      <c r="M36" s="363"/>
      <c r="N36" s="382"/>
      <c r="O36" s="70">
        <f t="shared" si="6"/>
        <v>0</v>
      </c>
      <c r="P36" s="70">
        <f t="shared" si="7"/>
        <v>0</v>
      </c>
      <c r="Q36" s="92" t="str">
        <f t="shared" si="5"/>
        <v/>
      </c>
    </row>
    <row r="37" spans="1:17" x14ac:dyDescent="0.2">
      <c r="A37" s="374" t="str">
        <f>IF(B37="","",COUNT('Diário 3º PA'!$A$4:$A$4242)+COUNT('Diário 4º PA'!$A$4:$A$2007)+ROW()-3)</f>
        <v/>
      </c>
      <c r="B37" s="358"/>
      <c r="C37" s="359"/>
      <c r="D37" s="360"/>
      <c r="E37" s="360"/>
      <c r="F37" s="361"/>
      <c r="G37" s="360"/>
      <c r="H37" s="360"/>
      <c r="I37" s="362"/>
      <c r="J37" s="363"/>
      <c r="K37" s="363"/>
      <c r="L37" s="364"/>
      <c r="M37" s="363"/>
      <c r="N37" s="382"/>
      <c r="O37" s="70">
        <f t="shared" si="6"/>
        <v>0</v>
      </c>
      <c r="P37" s="70">
        <f t="shared" si="7"/>
        <v>0</v>
      </c>
      <c r="Q37" s="135" t="str">
        <f t="shared" si="5"/>
        <v/>
      </c>
    </row>
    <row r="38" spans="1:17" x14ac:dyDescent="0.2">
      <c r="A38" s="374" t="str">
        <f>IF(B38="","",COUNT('Diário 3º PA'!$A$4:$A$4242)+COUNT('Diário 4º PA'!$A$4:$A$2007)+ROW()-3)</f>
        <v/>
      </c>
      <c r="B38" s="358"/>
      <c r="C38" s="359"/>
      <c r="D38" s="360"/>
      <c r="E38" s="360"/>
      <c r="F38" s="361"/>
      <c r="G38" s="360"/>
      <c r="H38" s="360"/>
      <c r="I38" s="362"/>
      <c r="J38" s="363"/>
      <c r="K38" s="363"/>
      <c r="L38" s="364"/>
      <c r="M38" s="363"/>
      <c r="N38" s="382"/>
      <c r="O38" s="70">
        <f t="shared" si="6"/>
        <v>0</v>
      </c>
      <c r="P38" s="70">
        <f t="shared" si="7"/>
        <v>0</v>
      </c>
      <c r="Q38" s="92" t="str">
        <f t="shared" si="5"/>
        <v/>
      </c>
    </row>
    <row r="39" spans="1:17" x14ac:dyDescent="0.2">
      <c r="A39" s="374" t="str">
        <f>IF(B39="","",COUNT('Diário 3º PA'!$A$4:$A$4242)+COUNT('Diário 4º PA'!$A$4:$A$2007)+ROW()-3)</f>
        <v/>
      </c>
      <c r="B39" s="358"/>
      <c r="C39" s="359"/>
      <c r="D39" s="360"/>
      <c r="E39" s="360"/>
      <c r="F39" s="361"/>
      <c r="G39" s="360"/>
      <c r="H39" s="360"/>
      <c r="I39" s="362"/>
      <c r="J39" s="363"/>
      <c r="K39" s="363"/>
      <c r="L39" s="364"/>
      <c r="M39" s="363"/>
      <c r="N39" s="382"/>
      <c r="O39" s="70">
        <f t="shared" si="6"/>
        <v>0</v>
      </c>
      <c r="P39" s="70">
        <f t="shared" si="7"/>
        <v>0</v>
      </c>
      <c r="Q39" s="92" t="str">
        <f t="shared" si="5"/>
        <v/>
      </c>
    </row>
    <row r="40" spans="1:17" x14ac:dyDescent="0.2">
      <c r="A40" s="374" t="str">
        <f>IF(B40="","",COUNT('Diário 3º PA'!$A$4:$A$4242)+COUNT('Diário 4º PA'!$A$4:$A$2007)+ROW()-3)</f>
        <v/>
      </c>
      <c r="B40" s="358"/>
      <c r="C40" s="359"/>
      <c r="D40" s="360"/>
      <c r="E40" s="360"/>
      <c r="F40" s="361"/>
      <c r="G40" s="362"/>
      <c r="H40" s="360"/>
      <c r="I40" s="362"/>
      <c r="J40" s="363"/>
      <c r="K40" s="363"/>
      <c r="L40" s="364"/>
      <c r="M40" s="363"/>
      <c r="N40" s="382"/>
      <c r="O40" s="70">
        <f t="shared" si="6"/>
        <v>0</v>
      </c>
      <c r="P40" s="70">
        <f t="shared" si="7"/>
        <v>0</v>
      </c>
      <c r="Q40" s="135" t="str">
        <f t="shared" si="5"/>
        <v/>
      </c>
    </row>
    <row r="41" spans="1:17" x14ac:dyDescent="0.2">
      <c r="A41" s="374" t="str">
        <f>IF(B41="","",COUNT('Diário 3º PA'!$A$4:$A$4242)+COUNT('Diário 4º PA'!$A$4:$A$2007)+ROW()-3)</f>
        <v/>
      </c>
      <c r="B41" s="358"/>
      <c r="C41" s="359"/>
      <c r="D41" s="360"/>
      <c r="E41" s="360"/>
      <c r="F41" s="361"/>
      <c r="G41" s="362"/>
      <c r="H41" s="360"/>
      <c r="I41" s="362"/>
      <c r="J41" s="363"/>
      <c r="K41" s="363"/>
      <c r="L41" s="364"/>
      <c r="M41" s="363"/>
      <c r="N41" s="382"/>
      <c r="O41" s="70">
        <f t="shared" si="6"/>
        <v>0</v>
      </c>
      <c r="P41" s="70">
        <f t="shared" si="7"/>
        <v>0</v>
      </c>
      <c r="Q41" s="92" t="str">
        <f t="shared" si="5"/>
        <v/>
      </c>
    </row>
    <row r="42" spans="1:17" x14ac:dyDescent="0.2">
      <c r="A42" s="374" t="str">
        <f>IF(B42="","",COUNT('Diário 3º PA'!$A$4:$A$4242)+COUNT('Diário 4º PA'!$A$4:$A$2007)+ROW()-3)</f>
        <v/>
      </c>
      <c r="B42" s="358"/>
      <c r="C42" s="359"/>
      <c r="D42" s="360"/>
      <c r="E42" s="360"/>
      <c r="F42" s="361"/>
      <c r="G42" s="362"/>
      <c r="H42" s="360"/>
      <c r="I42" s="362"/>
      <c r="J42" s="363"/>
      <c r="K42" s="363"/>
      <c r="L42" s="364"/>
      <c r="M42" s="363"/>
      <c r="N42" s="382"/>
      <c r="O42" s="70">
        <f t="shared" si="6"/>
        <v>0</v>
      </c>
      <c r="P42" s="70">
        <f t="shared" si="7"/>
        <v>0</v>
      </c>
      <c r="Q42" s="92" t="str">
        <f t="shared" si="5"/>
        <v/>
      </c>
    </row>
    <row r="43" spans="1:17" x14ac:dyDescent="0.2">
      <c r="A43" s="374" t="str">
        <f>IF(B43="","",COUNT('Diário 3º PA'!$A$4:$A$4242)+COUNT('Diário 4º PA'!$A$4:$A$2007)+ROW()-3)</f>
        <v/>
      </c>
      <c r="B43" s="358"/>
      <c r="C43" s="359"/>
      <c r="D43" s="360"/>
      <c r="E43" s="360"/>
      <c r="F43" s="361"/>
      <c r="G43" s="362"/>
      <c r="H43" s="360"/>
      <c r="I43" s="362"/>
      <c r="J43" s="363"/>
      <c r="K43" s="363"/>
      <c r="L43" s="364"/>
      <c r="M43" s="363"/>
      <c r="N43" s="382"/>
      <c r="O43" s="70">
        <f t="shared" si="6"/>
        <v>0</v>
      </c>
      <c r="P43" s="70">
        <f t="shared" si="7"/>
        <v>0</v>
      </c>
      <c r="Q43" s="135" t="str">
        <f t="shared" si="5"/>
        <v/>
      </c>
    </row>
    <row r="44" spans="1:17" x14ac:dyDescent="0.2">
      <c r="A44" s="374" t="str">
        <f>IF(B44="","",COUNT('Diário 3º PA'!$A$4:$A$4242)+COUNT('Diário 4º PA'!$A$4:$A$2007)+ROW()-3)</f>
        <v/>
      </c>
      <c r="B44" s="358"/>
      <c r="C44" s="359"/>
      <c r="D44" s="360"/>
      <c r="E44" s="360"/>
      <c r="F44" s="361"/>
      <c r="G44" s="362"/>
      <c r="H44" s="360"/>
      <c r="I44" s="362"/>
      <c r="J44" s="363"/>
      <c r="K44" s="363"/>
      <c r="L44" s="364"/>
      <c r="M44" s="363"/>
      <c r="N44" s="382"/>
      <c r="O44" s="70">
        <f t="shared" si="6"/>
        <v>0</v>
      </c>
      <c r="P44" s="70">
        <f t="shared" si="7"/>
        <v>0</v>
      </c>
      <c r="Q44" s="92" t="str">
        <f t="shared" si="5"/>
        <v/>
      </c>
    </row>
    <row r="45" spans="1:17" x14ac:dyDescent="0.2">
      <c r="A45" s="374" t="str">
        <f>IF(B45="","",COUNT('Diário 3º PA'!$A$4:$A$4242)+COUNT('Diário 4º PA'!$A$4:$A$2007)+ROW()-3)</f>
        <v/>
      </c>
      <c r="B45" s="358"/>
      <c r="C45" s="359"/>
      <c r="D45" s="360"/>
      <c r="E45" s="360"/>
      <c r="F45" s="361"/>
      <c r="G45" s="362"/>
      <c r="H45" s="360"/>
      <c r="I45" s="362"/>
      <c r="J45" s="363"/>
      <c r="K45" s="363"/>
      <c r="L45" s="364"/>
      <c r="M45" s="363"/>
      <c r="N45" s="382"/>
      <c r="O45" s="70">
        <f t="shared" si="6"/>
        <v>0</v>
      </c>
      <c r="P45" s="70">
        <f t="shared" si="7"/>
        <v>0</v>
      </c>
      <c r="Q45" s="92" t="str">
        <f t="shared" si="5"/>
        <v/>
      </c>
    </row>
    <row r="46" spans="1:17" x14ac:dyDescent="0.2">
      <c r="A46" s="374" t="str">
        <f>IF(B46="","",COUNT('Diário 3º PA'!$A$4:$A$4242)+COUNT('Diário 4º PA'!$A$4:$A$2007)+ROW()-3)</f>
        <v/>
      </c>
      <c r="B46" s="358"/>
      <c r="C46" s="359"/>
      <c r="D46" s="360"/>
      <c r="E46" s="360"/>
      <c r="F46" s="361"/>
      <c r="G46" s="362"/>
      <c r="H46" s="360"/>
      <c r="I46" s="362"/>
      <c r="J46" s="363"/>
      <c r="K46" s="363"/>
      <c r="L46" s="364"/>
      <c r="M46" s="363"/>
      <c r="N46" s="382"/>
      <c r="O46" s="70">
        <f t="shared" si="6"/>
        <v>0</v>
      </c>
      <c r="P46" s="70">
        <f t="shared" si="7"/>
        <v>0</v>
      </c>
      <c r="Q46" s="135" t="str">
        <f t="shared" si="5"/>
        <v/>
      </c>
    </row>
    <row r="47" spans="1:17" x14ac:dyDescent="0.2">
      <c r="A47" s="374" t="str">
        <f>IF(B47="","",COUNT('Diário 3º PA'!$A$4:$A$4242)+COUNT('Diário 4º PA'!$A$4:$A$2007)+ROW()-3)</f>
        <v/>
      </c>
      <c r="B47" s="358"/>
      <c r="C47" s="359"/>
      <c r="D47" s="360"/>
      <c r="E47" s="360"/>
      <c r="F47" s="361"/>
      <c r="G47" s="360"/>
      <c r="H47" s="360"/>
      <c r="I47" s="362"/>
      <c r="J47" s="363"/>
      <c r="K47" s="363"/>
      <c r="L47" s="364"/>
      <c r="M47" s="363"/>
      <c r="N47" s="382"/>
      <c r="O47" s="70">
        <f t="shared" si="6"/>
        <v>0</v>
      </c>
      <c r="P47" s="70">
        <f t="shared" si="7"/>
        <v>0</v>
      </c>
      <c r="Q47" s="92" t="str">
        <f t="shared" si="5"/>
        <v/>
      </c>
    </row>
    <row r="48" spans="1:17" x14ac:dyDescent="0.2">
      <c r="A48" s="374" t="str">
        <f>IF(B48="","",COUNT('Diário 3º PA'!$A$4:$A$4242)+COUNT('Diário 4º PA'!$A$4:$A$2007)+ROW()-3)</f>
        <v/>
      </c>
      <c r="B48" s="358"/>
      <c r="C48" s="359"/>
      <c r="D48" s="360"/>
      <c r="E48" s="360"/>
      <c r="F48" s="361"/>
      <c r="G48" s="360"/>
      <c r="H48" s="360"/>
      <c r="I48" s="362"/>
      <c r="J48" s="363"/>
      <c r="K48" s="363"/>
      <c r="L48" s="364"/>
      <c r="M48" s="363"/>
      <c r="N48" s="382"/>
      <c r="O48" s="70">
        <f t="shared" si="6"/>
        <v>0</v>
      </c>
      <c r="P48" s="70">
        <f t="shared" si="7"/>
        <v>0</v>
      </c>
      <c r="Q48" s="92" t="str">
        <f t="shared" si="5"/>
        <v/>
      </c>
    </row>
    <row r="49" spans="1:17" x14ac:dyDescent="0.2">
      <c r="A49" s="374" t="str">
        <f>IF(B49="","",COUNT('Diário 3º PA'!$A$4:$A$4242)+COUNT('Diário 4º PA'!$A$4:$A$2007)+ROW()-3)</f>
        <v/>
      </c>
      <c r="B49" s="358"/>
      <c r="C49" s="359"/>
      <c r="D49" s="360"/>
      <c r="E49" s="360"/>
      <c r="F49" s="361"/>
      <c r="G49" s="360"/>
      <c r="H49" s="360"/>
      <c r="I49" s="362"/>
      <c r="J49" s="363"/>
      <c r="K49" s="363"/>
      <c r="L49" s="364"/>
      <c r="M49" s="363"/>
      <c r="N49" s="382"/>
      <c r="O49" s="70">
        <f t="shared" si="6"/>
        <v>0</v>
      </c>
      <c r="P49" s="70">
        <f t="shared" si="7"/>
        <v>0</v>
      </c>
      <c r="Q49" s="135" t="str">
        <f t="shared" si="5"/>
        <v/>
      </c>
    </row>
    <row r="50" spans="1:17" x14ac:dyDescent="0.2">
      <c r="A50" s="374" t="str">
        <f>IF(B50="","",COUNT('Diário 3º PA'!$A$4:$A$4242)+COUNT('Diário 4º PA'!$A$4:$A$2007)+ROW()-3)</f>
        <v/>
      </c>
      <c r="B50" s="358"/>
      <c r="C50" s="359"/>
      <c r="D50" s="360"/>
      <c r="E50" s="360"/>
      <c r="F50" s="361"/>
      <c r="G50" s="360"/>
      <c r="H50" s="360"/>
      <c r="I50" s="362"/>
      <c r="J50" s="363"/>
      <c r="K50" s="363"/>
      <c r="L50" s="364"/>
      <c r="M50" s="363"/>
      <c r="N50" s="382"/>
      <c r="O50" s="70">
        <f t="shared" si="6"/>
        <v>0</v>
      </c>
      <c r="P50" s="70">
        <f t="shared" si="7"/>
        <v>0</v>
      </c>
      <c r="Q50" s="92" t="str">
        <f t="shared" si="5"/>
        <v/>
      </c>
    </row>
    <row r="51" spans="1:17" x14ac:dyDescent="0.2">
      <c r="A51" s="374" t="str">
        <f>IF(B51="","",COUNT('Diário 3º PA'!$A$4:$A$4242)+COUNT('Diário 4º PA'!$A$4:$A$2007)+ROW()-3)</f>
        <v/>
      </c>
      <c r="B51" s="358"/>
      <c r="C51" s="359"/>
      <c r="D51" s="360"/>
      <c r="E51" s="360"/>
      <c r="F51" s="361"/>
      <c r="G51" s="360"/>
      <c r="H51" s="360"/>
      <c r="I51" s="362"/>
      <c r="J51" s="363"/>
      <c r="K51" s="363"/>
      <c r="L51" s="364"/>
      <c r="M51" s="391"/>
      <c r="N51" s="382"/>
      <c r="O51" s="70">
        <f t="shared" si="6"/>
        <v>0</v>
      </c>
      <c r="P51" s="70">
        <f t="shared" si="7"/>
        <v>0</v>
      </c>
      <c r="Q51" s="92" t="str">
        <f t="shared" si="5"/>
        <v/>
      </c>
    </row>
    <row r="52" spans="1:17" x14ac:dyDescent="0.2">
      <c r="A52" s="374" t="str">
        <f>IF(B52="","",COUNT('Diário 3º PA'!$A$4:$A$4242)+COUNT('Diário 4º PA'!$A$4:$A$2007)+ROW()-3)</f>
        <v/>
      </c>
      <c r="B52" s="358"/>
      <c r="C52" s="359"/>
      <c r="D52" s="360"/>
      <c r="E52" s="360"/>
      <c r="F52" s="361"/>
      <c r="G52" s="360"/>
      <c r="H52" s="360"/>
      <c r="I52" s="362"/>
      <c r="J52" s="363"/>
      <c r="K52" s="363"/>
      <c r="L52" s="364"/>
      <c r="M52" s="363"/>
      <c r="N52" s="382"/>
      <c r="O52" s="70">
        <f t="shared" si="6"/>
        <v>0</v>
      </c>
      <c r="P52" s="70">
        <f t="shared" si="7"/>
        <v>0</v>
      </c>
      <c r="Q52" s="135" t="str">
        <f t="shared" si="5"/>
        <v/>
      </c>
    </row>
    <row r="53" spans="1:17" x14ac:dyDescent="0.2">
      <c r="A53" s="374" t="str">
        <f>IF(B53="","",COUNT('Diário 3º PA'!$A$4:$A$4242)+COUNT('Diário 4º PA'!$A$4:$A$2007)+ROW()-3)</f>
        <v/>
      </c>
      <c r="B53" s="358"/>
      <c r="C53" s="359"/>
      <c r="D53" s="360"/>
      <c r="E53" s="360"/>
      <c r="F53" s="361"/>
      <c r="G53" s="360"/>
      <c r="H53" s="360"/>
      <c r="I53" s="362"/>
      <c r="J53" s="363"/>
      <c r="K53" s="363"/>
      <c r="L53" s="364"/>
      <c r="M53" s="363"/>
      <c r="N53" s="382"/>
      <c r="O53" s="70">
        <f t="shared" si="6"/>
        <v>0</v>
      </c>
      <c r="P53" s="70">
        <f t="shared" si="7"/>
        <v>0</v>
      </c>
      <c r="Q53" s="92" t="str">
        <f t="shared" si="5"/>
        <v/>
      </c>
    </row>
    <row r="54" spans="1:17" x14ac:dyDescent="0.2">
      <c r="A54" s="374" t="str">
        <f>IF(B54="","",COUNT('Diário 3º PA'!$A$4:$A$4242)+COUNT('Diário 4º PA'!$A$4:$A$2007)+ROW()-3)</f>
        <v/>
      </c>
      <c r="B54" s="358"/>
      <c r="C54" s="359"/>
      <c r="D54" s="360"/>
      <c r="E54" s="360"/>
      <c r="F54" s="361"/>
      <c r="G54" s="360"/>
      <c r="H54" s="360"/>
      <c r="I54" s="362"/>
      <c r="J54" s="363"/>
      <c r="K54" s="363"/>
      <c r="L54" s="364"/>
      <c r="M54" s="363"/>
      <c r="N54" s="382"/>
      <c r="O54" s="70">
        <f t="shared" si="6"/>
        <v>0</v>
      </c>
      <c r="P54" s="70">
        <f t="shared" si="7"/>
        <v>0</v>
      </c>
      <c r="Q54" s="92" t="str">
        <f t="shared" si="5"/>
        <v/>
      </c>
    </row>
    <row r="55" spans="1:17" x14ac:dyDescent="0.2">
      <c r="A55" s="374" t="str">
        <f>IF(B55="","",COUNT('Diário 3º PA'!$A$4:$A$4242)+COUNT('Diário 4º PA'!$A$4:$A$2007)+ROW()-3)</f>
        <v/>
      </c>
      <c r="B55" s="358"/>
      <c r="C55" s="359"/>
      <c r="D55" s="360"/>
      <c r="E55" s="360"/>
      <c r="F55" s="361"/>
      <c r="G55" s="360"/>
      <c r="H55" s="360"/>
      <c r="I55" s="362"/>
      <c r="J55" s="363"/>
      <c r="K55" s="363"/>
      <c r="L55" s="364"/>
      <c r="M55" s="363"/>
      <c r="N55" s="382"/>
      <c r="O55" s="70">
        <f t="shared" si="6"/>
        <v>0</v>
      </c>
      <c r="P55" s="70">
        <f t="shared" si="7"/>
        <v>0</v>
      </c>
      <c r="Q55" s="135" t="str">
        <f t="shared" si="5"/>
        <v/>
      </c>
    </row>
    <row r="56" spans="1:17" x14ac:dyDescent="0.2">
      <c r="A56" s="374" t="str">
        <f>IF(B56="","",COUNT('Diário 3º PA'!$A$4:$A$4242)+COUNT('Diário 4º PA'!$A$4:$A$2007)+ROW()-3)</f>
        <v/>
      </c>
      <c r="B56" s="358"/>
      <c r="C56" s="359"/>
      <c r="D56" s="360"/>
      <c r="E56" s="360"/>
      <c r="F56" s="361"/>
      <c r="G56" s="360"/>
      <c r="H56" s="360"/>
      <c r="I56" s="362"/>
      <c r="J56" s="363"/>
      <c r="K56" s="363"/>
      <c r="L56" s="364"/>
      <c r="M56" s="363"/>
      <c r="N56" s="382"/>
      <c r="O56" s="70">
        <f t="shared" si="6"/>
        <v>0</v>
      </c>
      <c r="P56" s="70">
        <f t="shared" si="7"/>
        <v>0</v>
      </c>
      <c r="Q56" s="92" t="str">
        <f t="shared" si="5"/>
        <v/>
      </c>
    </row>
    <row r="57" spans="1:17" x14ac:dyDescent="0.2">
      <c r="A57" s="374" t="str">
        <f>IF(B57="","",COUNT('Diário 3º PA'!$A$4:$A$4242)+COUNT('Diário 4º PA'!$A$4:$A$2007)+ROW()-3)</f>
        <v/>
      </c>
      <c r="B57" s="358"/>
      <c r="C57" s="359"/>
      <c r="D57" s="360"/>
      <c r="E57" s="360"/>
      <c r="F57" s="361"/>
      <c r="G57" s="362"/>
      <c r="H57" s="360"/>
      <c r="I57" s="362"/>
      <c r="J57" s="364"/>
      <c r="K57" s="364"/>
      <c r="L57" s="364"/>
      <c r="M57" s="363"/>
      <c r="N57" s="382"/>
      <c r="O57" s="70">
        <f t="shared" si="6"/>
        <v>0</v>
      </c>
      <c r="P57" s="70">
        <f t="shared" si="7"/>
        <v>0</v>
      </c>
      <c r="Q57" s="92" t="str">
        <f t="shared" si="5"/>
        <v/>
      </c>
    </row>
    <row r="58" spans="1:17" x14ac:dyDescent="0.2">
      <c r="A58" s="374" t="str">
        <f>IF(B58="","",COUNT('Diário 3º PA'!$A$4:$A$4242)+COUNT('Diário 4º PA'!$A$4:$A$2007)+ROW()-3)</f>
        <v/>
      </c>
      <c r="B58" s="358"/>
      <c r="C58" s="359"/>
      <c r="D58" s="360"/>
      <c r="E58" s="360"/>
      <c r="F58" s="361"/>
      <c r="G58" s="360"/>
      <c r="H58" s="360"/>
      <c r="I58" s="362"/>
      <c r="J58" s="363"/>
      <c r="K58" s="363"/>
      <c r="L58" s="364"/>
      <c r="M58" s="363"/>
      <c r="N58" s="382"/>
      <c r="O58" s="70">
        <f t="shared" si="6"/>
        <v>0</v>
      </c>
      <c r="P58" s="70">
        <f t="shared" si="7"/>
        <v>0</v>
      </c>
      <c r="Q58" s="135" t="str">
        <f t="shared" si="5"/>
        <v/>
      </c>
    </row>
    <row r="59" spans="1:17" x14ac:dyDescent="0.2">
      <c r="A59" s="374" t="str">
        <f>IF(B59="","",COUNT('Diário 3º PA'!$A$4:$A$4242)+COUNT('Diário 4º PA'!$A$4:$A$2007)+ROW()-3)</f>
        <v/>
      </c>
      <c r="B59" s="358"/>
      <c r="C59" s="359"/>
      <c r="D59" s="360"/>
      <c r="E59" s="360"/>
      <c r="F59" s="361"/>
      <c r="G59" s="360"/>
      <c r="H59" s="360"/>
      <c r="I59" s="362"/>
      <c r="J59" s="363"/>
      <c r="K59" s="363"/>
      <c r="L59" s="364"/>
      <c r="M59" s="363"/>
      <c r="N59" s="382"/>
      <c r="O59" s="70">
        <f t="shared" si="6"/>
        <v>0</v>
      </c>
      <c r="P59" s="70">
        <f t="shared" si="7"/>
        <v>0</v>
      </c>
      <c r="Q59" s="92" t="str">
        <f t="shared" si="5"/>
        <v/>
      </c>
    </row>
    <row r="60" spans="1:17" x14ac:dyDescent="0.2">
      <c r="A60" s="374" t="str">
        <f>IF(B60="","",COUNT('Diário 3º PA'!$A$4:$A$4242)+COUNT('Diário 4º PA'!$A$4:$A$2007)+ROW()-3)</f>
        <v/>
      </c>
      <c r="B60" s="358"/>
      <c r="C60" s="359"/>
      <c r="D60" s="360"/>
      <c r="E60" s="360"/>
      <c r="F60" s="361"/>
      <c r="G60" s="360"/>
      <c r="H60" s="360"/>
      <c r="I60" s="362"/>
      <c r="J60" s="363"/>
      <c r="K60" s="363"/>
      <c r="L60" s="364"/>
      <c r="M60" s="363"/>
      <c r="N60" s="382"/>
      <c r="O60" s="70">
        <f t="shared" si="6"/>
        <v>0</v>
      </c>
      <c r="P60" s="70">
        <f t="shared" si="7"/>
        <v>0</v>
      </c>
      <c r="Q60" s="92" t="str">
        <f t="shared" si="5"/>
        <v/>
      </c>
    </row>
    <row r="61" spans="1:17" x14ac:dyDescent="0.2">
      <c r="A61" s="374" t="str">
        <f>IF(B61="","",COUNT('Diário 3º PA'!$A$4:$A$4242)+COUNT('Diário 4º PA'!$A$4:$A$2007)+ROW()-3)</f>
        <v/>
      </c>
      <c r="B61" s="358"/>
      <c r="C61" s="359"/>
      <c r="D61" s="360"/>
      <c r="E61" s="360"/>
      <c r="F61" s="361"/>
      <c r="G61" s="362"/>
      <c r="H61" s="360"/>
      <c r="I61" s="362"/>
      <c r="J61" s="364"/>
      <c r="K61" s="364"/>
      <c r="L61" s="364"/>
      <c r="M61" s="363"/>
      <c r="N61" s="382"/>
      <c r="O61" s="70">
        <f t="shared" si="6"/>
        <v>0</v>
      </c>
      <c r="P61" s="70">
        <f t="shared" si="7"/>
        <v>0</v>
      </c>
      <c r="Q61" s="135" t="str">
        <f t="shared" si="5"/>
        <v/>
      </c>
    </row>
    <row r="62" spans="1:17" x14ac:dyDescent="0.2">
      <c r="A62" s="374" t="str">
        <f>IF(B62="","",COUNT('Diário 3º PA'!$A$4:$A$4242)+COUNT('Diário 4º PA'!$A$4:$A$2007)+ROW()-3)</f>
        <v/>
      </c>
      <c r="B62" s="358"/>
      <c r="C62" s="359"/>
      <c r="D62" s="360"/>
      <c r="E62" s="360"/>
      <c r="F62" s="361"/>
      <c r="G62" s="362"/>
      <c r="H62" s="360"/>
      <c r="I62" s="362"/>
      <c r="J62" s="363"/>
      <c r="K62" s="363"/>
      <c r="L62" s="364"/>
      <c r="M62" s="363"/>
      <c r="N62" s="382"/>
      <c r="O62" s="70">
        <f t="shared" si="6"/>
        <v>0</v>
      </c>
      <c r="P62" s="70">
        <f t="shared" si="7"/>
        <v>0</v>
      </c>
      <c r="Q62" s="92" t="str">
        <f t="shared" si="5"/>
        <v/>
      </c>
    </row>
    <row r="63" spans="1:17" x14ac:dyDescent="0.2">
      <c r="A63" s="374" t="str">
        <f>IF(B63="","",COUNT('Diário 3º PA'!$A$4:$A$4242)+COUNT('Diário 4º PA'!$A$4:$A$2007)+ROW()-3)</f>
        <v/>
      </c>
      <c r="B63" s="358"/>
      <c r="C63" s="359"/>
      <c r="D63" s="360"/>
      <c r="E63" s="360"/>
      <c r="F63" s="361"/>
      <c r="G63" s="362"/>
      <c r="H63" s="360"/>
      <c r="I63" s="362"/>
      <c r="J63" s="363"/>
      <c r="K63" s="363"/>
      <c r="L63" s="364"/>
      <c r="M63" s="363"/>
      <c r="N63" s="382"/>
      <c r="O63" s="70">
        <f t="shared" si="6"/>
        <v>0</v>
      </c>
      <c r="P63" s="70">
        <f t="shared" si="7"/>
        <v>0</v>
      </c>
      <c r="Q63" s="92" t="str">
        <f t="shared" si="5"/>
        <v/>
      </c>
    </row>
    <row r="64" spans="1:17" x14ac:dyDescent="0.2">
      <c r="A64" s="374" t="str">
        <f>IF(B64="","",COUNT('Diário 3º PA'!$A$4:$A$4242)+COUNT('Diário 4º PA'!$A$4:$A$2007)+ROW()-3)</f>
        <v/>
      </c>
      <c r="B64" s="358"/>
      <c r="C64" s="359"/>
      <c r="D64" s="360"/>
      <c r="E64" s="360"/>
      <c r="F64" s="361"/>
      <c r="G64" s="362"/>
      <c r="H64" s="360"/>
      <c r="I64" s="362"/>
      <c r="J64" s="363"/>
      <c r="K64" s="363"/>
      <c r="L64" s="364"/>
      <c r="M64" s="363"/>
      <c r="N64" s="382"/>
      <c r="O64" s="70">
        <f t="shared" si="6"/>
        <v>0</v>
      </c>
      <c r="P64" s="70">
        <f t="shared" si="7"/>
        <v>0</v>
      </c>
      <c r="Q64" s="135" t="str">
        <f t="shared" si="5"/>
        <v/>
      </c>
    </row>
    <row r="65" spans="1:17" x14ac:dyDescent="0.2">
      <c r="A65" s="374" t="str">
        <f>IF(B65="","",COUNT('Diário 3º PA'!$A$4:$A$4242)+COUNT('Diário 4º PA'!$A$4:$A$2007)+ROW()-3)</f>
        <v/>
      </c>
      <c r="B65" s="358"/>
      <c r="C65" s="359"/>
      <c r="D65" s="360"/>
      <c r="E65" s="360"/>
      <c r="F65" s="361"/>
      <c r="G65" s="360"/>
      <c r="H65" s="360"/>
      <c r="I65" s="362"/>
      <c r="J65" s="363"/>
      <c r="K65" s="363"/>
      <c r="L65" s="364"/>
      <c r="M65" s="363"/>
      <c r="N65" s="382"/>
      <c r="O65" s="70">
        <f t="shared" si="6"/>
        <v>0</v>
      </c>
      <c r="P65" s="70">
        <f t="shared" si="7"/>
        <v>0</v>
      </c>
      <c r="Q65" s="92" t="str">
        <f t="shared" si="5"/>
        <v/>
      </c>
    </row>
    <row r="66" spans="1:17" x14ac:dyDescent="0.2">
      <c r="A66" s="374" t="str">
        <f>IF(B66="","",COUNT('Diário 3º PA'!$A$4:$A$4242)+COUNT('Diário 4º PA'!$A$4:$A$2007)+ROW()-3)</f>
        <v/>
      </c>
      <c r="B66" s="358"/>
      <c r="C66" s="359"/>
      <c r="D66" s="360"/>
      <c r="E66" s="360"/>
      <c r="F66" s="361"/>
      <c r="G66" s="360"/>
      <c r="H66" s="360"/>
      <c r="I66" s="362"/>
      <c r="J66" s="363"/>
      <c r="K66" s="363"/>
      <c r="L66" s="364"/>
      <c r="M66" s="363"/>
      <c r="N66" s="382"/>
      <c r="O66" s="70">
        <f t="shared" si="6"/>
        <v>0</v>
      </c>
      <c r="P66" s="70">
        <f t="shared" si="7"/>
        <v>0</v>
      </c>
      <c r="Q66" s="92" t="str">
        <f t="shared" si="5"/>
        <v/>
      </c>
    </row>
    <row r="67" spans="1:17" x14ac:dyDescent="0.2">
      <c r="A67" s="374" t="str">
        <f>IF(B67="","",COUNT('Diário 3º PA'!$A$4:$A$4242)+COUNT('Diário 4º PA'!$A$4:$A$2007)+ROW()-3)</f>
        <v/>
      </c>
      <c r="B67" s="358"/>
      <c r="C67" s="359"/>
      <c r="D67" s="360"/>
      <c r="E67" s="360"/>
      <c r="F67" s="361"/>
      <c r="G67" s="360"/>
      <c r="H67" s="360"/>
      <c r="I67" s="362"/>
      <c r="J67" s="363"/>
      <c r="K67" s="363"/>
      <c r="L67" s="364"/>
      <c r="M67" s="363"/>
      <c r="N67" s="382"/>
      <c r="O67" s="70">
        <f t="shared" si="6"/>
        <v>0</v>
      </c>
      <c r="P67" s="70">
        <f t="shared" si="7"/>
        <v>0</v>
      </c>
      <c r="Q67" s="135" t="str">
        <f t="shared" si="5"/>
        <v/>
      </c>
    </row>
    <row r="68" spans="1:17" x14ac:dyDescent="0.2">
      <c r="A68" s="374" t="str">
        <f>IF(B68="","",COUNT('Diário 3º PA'!$A$4:$A$4242)+COUNT('Diário 4º PA'!$A$4:$A$2007)+ROW()-3)</f>
        <v/>
      </c>
      <c r="B68" s="358"/>
      <c r="C68" s="359"/>
      <c r="D68" s="360"/>
      <c r="E68" s="360"/>
      <c r="F68" s="361"/>
      <c r="G68" s="360"/>
      <c r="H68" s="360"/>
      <c r="I68" s="362"/>
      <c r="J68" s="363"/>
      <c r="K68" s="363"/>
      <c r="L68" s="364"/>
      <c r="M68" s="363"/>
      <c r="N68" s="382"/>
      <c r="O68" s="70">
        <f t="shared" si="6"/>
        <v>0</v>
      </c>
      <c r="P68" s="70">
        <f t="shared" si="7"/>
        <v>0</v>
      </c>
      <c r="Q68" s="92" t="str">
        <f t="shared" si="5"/>
        <v/>
      </c>
    </row>
    <row r="69" spans="1:17" x14ac:dyDescent="0.2">
      <c r="A69" s="374" t="str">
        <f>IF(B69="","",COUNT('Diário 3º PA'!$A$4:$A$4242)+COUNT('Diário 4º PA'!$A$4:$A$2007)+ROW()-3)</f>
        <v/>
      </c>
      <c r="B69" s="358"/>
      <c r="C69" s="359"/>
      <c r="D69" s="360"/>
      <c r="E69" s="360"/>
      <c r="F69" s="361"/>
      <c r="G69" s="360"/>
      <c r="H69" s="360"/>
      <c r="I69" s="362"/>
      <c r="J69" s="363"/>
      <c r="K69" s="363"/>
      <c r="L69" s="364"/>
      <c r="M69" s="363"/>
      <c r="N69" s="382"/>
      <c r="O69" s="70">
        <f t="shared" si="6"/>
        <v>0</v>
      </c>
      <c r="P69" s="70">
        <f t="shared" si="7"/>
        <v>0</v>
      </c>
      <c r="Q69" s="92" t="str">
        <f t="shared" si="5"/>
        <v/>
      </c>
    </row>
    <row r="70" spans="1:17" x14ac:dyDescent="0.2">
      <c r="A70" s="374" t="str">
        <f>IF(B70="","",COUNT('Diário 3º PA'!$A$4:$A$4242)+COUNT('Diário 4º PA'!$A$4:$A$2007)+ROW()-3)</f>
        <v/>
      </c>
      <c r="B70" s="358"/>
      <c r="C70" s="359"/>
      <c r="D70" s="360"/>
      <c r="E70" s="360"/>
      <c r="F70" s="361"/>
      <c r="G70" s="360"/>
      <c r="H70" s="360"/>
      <c r="I70" s="362"/>
      <c r="J70" s="363"/>
      <c r="K70" s="363"/>
      <c r="L70" s="364"/>
      <c r="M70" s="363"/>
      <c r="N70" s="382"/>
      <c r="O70" s="70">
        <f t="shared" si="6"/>
        <v>0</v>
      </c>
      <c r="P70" s="70">
        <f t="shared" si="7"/>
        <v>0</v>
      </c>
      <c r="Q70" s="135" t="str">
        <f t="shared" si="5"/>
        <v/>
      </c>
    </row>
    <row r="71" spans="1:17" x14ac:dyDescent="0.2">
      <c r="A71" s="374" t="str">
        <f>IF(B71="","",COUNT('Diário 3º PA'!$A$4:$A$4242)+COUNT('Diário 4º PA'!$A$4:$A$2007)+ROW()-3)</f>
        <v/>
      </c>
      <c r="B71" s="358"/>
      <c r="C71" s="359"/>
      <c r="D71" s="360"/>
      <c r="E71" s="360"/>
      <c r="F71" s="361"/>
      <c r="G71" s="360"/>
      <c r="H71" s="360"/>
      <c r="I71" s="362"/>
      <c r="J71" s="363"/>
      <c r="K71" s="363"/>
      <c r="L71" s="364"/>
      <c r="M71" s="363"/>
      <c r="N71" s="382"/>
      <c r="O71" s="70">
        <f t="shared" si="6"/>
        <v>0</v>
      </c>
      <c r="P71" s="70">
        <f t="shared" si="7"/>
        <v>0</v>
      </c>
      <c r="Q71" s="92" t="str">
        <f t="shared" si="5"/>
        <v/>
      </c>
    </row>
    <row r="72" spans="1:17" x14ac:dyDescent="0.2">
      <c r="A72" s="374" t="str">
        <f>IF(B72="","",COUNT('Diário 3º PA'!$A$4:$A$4242)+COUNT('Diário 4º PA'!$A$4:$A$2007)+ROW()-3)</f>
        <v/>
      </c>
      <c r="B72" s="358"/>
      <c r="C72" s="359"/>
      <c r="D72" s="360"/>
      <c r="E72" s="360"/>
      <c r="F72" s="361"/>
      <c r="G72" s="360"/>
      <c r="H72" s="360"/>
      <c r="I72" s="362"/>
      <c r="J72" s="363"/>
      <c r="K72" s="363"/>
      <c r="L72" s="364"/>
      <c r="M72" s="363"/>
      <c r="N72" s="382"/>
      <c r="O72" s="70">
        <f t="shared" si="6"/>
        <v>0</v>
      </c>
      <c r="P72" s="70">
        <f t="shared" si="7"/>
        <v>0</v>
      </c>
      <c r="Q72" s="92" t="str">
        <f t="shared" si="5"/>
        <v/>
      </c>
    </row>
    <row r="73" spans="1:17" x14ac:dyDescent="0.2">
      <c r="A73" s="374" t="str">
        <f>IF(B73="","",COUNT('Diário 3º PA'!$A$4:$A$4242)+COUNT('Diário 4º PA'!$A$4:$A$2007)+ROW()-3)</f>
        <v/>
      </c>
      <c r="B73" s="358"/>
      <c r="C73" s="359"/>
      <c r="D73" s="360"/>
      <c r="E73" s="360"/>
      <c r="F73" s="361"/>
      <c r="G73" s="360"/>
      <c r="H73" s="360"/>
      <c r="I73" s="362"/>
      <c r="J73" s="363"/>
      <c r="K73" s="363"/>
      <c r="L73" s="364"/>
      <c r="M73" s="363"/>
      <c r="N73" s="382"/>
      <c r="O73" s="70">
        <f t="shared" si="6"/>
        <v>0</v>
      </c>
      <c r="P73" s="70">
        <f t="shared" si="7"/>
        <v>0</v>
      </c>
      <c r="Q73" s="135" t="str">
        <f t="shared" si="5"/>
        <v/>
      </c>
    </row>
    <row r="74" spans="1:17" x14ac:dyDescent="0.2">
      <c r="A74" s="374" t="str">
        <f>IF(B74="","",COUNT('Diário 3º PA'!$A$4:$A$4242)+COUNT('Diário 4º PA'!$A$4:$A$2007)+ROW()-3)</f>
        <v/>
      </c>
      <c r="B74" s="358"/>
      <c r="C74" s="359"/>
      <c r="D74" s="360"/>
      <c r="E74" s="360"/>
      <c r="F74" s="361"/>
      <c r="G74" s="360"/>
      <c r="H74" s="360"/>
      <c r="I74" s="362"/>
      <c r="J74" s="363"/>
      <c r="K74" s="363"/>
      <c r="L74" s="364"/>
      <c r="M74" s="363"/>
      <c r="N74" s="382"/>
      <c r="O74" s="70">
        <f t="shared" si="6"/>
        <v>0</v>
      </c>
      <c r="P74" s="70">
        <f t="shared" si="7"/>
        <v>0</v>
      </c>
      <c r="Q74" s="92" t="str">
        <f t="shared" si="5"/>
        <v/>
      </c>
    </row>
    <row r="75" spans="1:17" x14ac:dyDescent="0.2">
      <c r="A75" s="374" t="str">
        <f>IF(B75="","",COUNT('Diário 3º PA'!$A$4:$A$4242)+COUNT('Diário 4º PA'!$A$4:$A$2007)+ROW()-3)</f>
        <v/>
      </c>
      <c r="B75" s="358"/>
      <c r="C75" s="359"/>
      <c r="D75" s="360"/>
      <c r="E75" s="360"/>
      <c r="F75" s="361"/>
      <c r="G75" s="360"/>
      <c r="H75" s="360"/>
      <c r="I75" s="362"/>
      <c r="J75" s="363"/>
      <c r="K75" s="363"/>
      <c r="L75" s="364"/>
      <c r="M75" s="363"/>
      <c r="N75" s="382"/>
      <c r="O75" s="70">
        <f t="shared" si="6"/>
        <v>0</v>
      </c>
      <c r="P75" s="70">
        <f t="shared" si="7"/>
        <v>0</v>
      </c>
      <c r="Q75" s="92" t="str">
        <f t="shared" si="5"/>
        <v/>
      </c>
    </row>
    <row r="76" spans="1:17" x14ac:dyDescent="0.2">
      <c r="A76" s="374" t="str">
        <f>IF(B76="","",COUNT('Diário 3º PA'!$A$4:$A$4242)+COUNT('Diário 4º PA'!$A$4:$A$2007)+ROW()-3)</f>
        <v/>
      </c>
      <c r="B76" s="358"/>
      <c r="C76" s="359"/>
      <c r="D76" s="360"/>
      <c r="E76" s="360"/>
      <c r="F76" s="361"/>
      <c r="G76" s="360"/>
      <c r="H76" s="360"/>
      <c r="I76" s="362"/>
      <c r="J76" s="363"/>
      <c r="K76" s="363"/>
      <c r="L76" s="364"/>
      <c r="M76" s="363"/>
      <c r="N76" s="382"/>
      <c r="O76" s="70">
        <f t="shared" si="6"/>
        <v>0</v>
      </c>
      <c r="P76" s="70">
        <f t="shared" si="7"/>
        <v>0</v>
      </c>
      <c r="Q76" s="135" t="str">
        <f t="shared" si="5"/>
        <v/>
      </c>
    </row>
    <row r="77" spans="1:17" x14ac:dyDescent="0.2">
      <c r="A77" s="374" t="str">
        <f>IF(B77="","",COUNT('Diário 3º PA'!$A$4:$A$4242)+COUNT('Diário 4º PA'!$A$4:$A$2007)+ROW()-3)</f>
        <v/>
      </c>
      <c r="B77" s="358"/>
      <c r="C77" s="359"/>
      <c r="D77" s="360"/>
      <c r="E77" s="360"/>
      <c r="F77" s="361"/>
      <c r="G77" s="360"/>
      <c r="H77" s="360"/>
      <c r="I77" s="362"/>
      <c r="J77" s="363"/>
      <c r="K77" s="363"/>
      <c r="L77" s="364"/>
      <c r="M77" s="363"/>
      <c r="N77" s="382"/>
      <c r="O77" s="70">
        <f t="shared" si="6"/>
        <v>0</v>
      </c>
      <c r="P77" s="70">
        <f t="shared" si="7"/>
        <v>0</v>
      </c>
      <c r="Q77" s="92" t="str">
        <f t="shared" ref="Q77:Q140" si="8">SUBSTITUTE(D77," ","_")</f>
        <v/>
      </c>
    </row>
    <row r="78" spans="1:17" x14ac:dyDescent="0.2">
      <c r="A78" s="374" t="str">
        <f>IF(B78="","",COUNT('Diário 3º PA'!$A$4:$A$4242)+COUNT('Diário 4º PA'!$A$4:$A$2007)+ROW()-3)</f>
        <v/>
      </c>
      <c r="B78" s="358"/>
      <c r="C78" s="359"/>
      <c r="D78" s="360"/>
      <c r="E78" s="360"/>
      <c r="F78" s="361"/>
      <c r="G78" s="360"/>
      <c r="H78" s="360"/>
      <c r="I78" s="362"/>
      <c r="J78" s="363"/>
      <c r="K78" s="363"/>
      <c r="L78" s="364"/>
      <c r="M78" s="363"/>
      <c r="N78" s="382"/>
      <c r="O78" s="70">
        <f t="shared" ref="O78:O141" si="9">IF(B78=0,0,IF(YEAR(B78)=$P$1,MONTH(B78)-$O$1+1,(YEAR(B78)-$P$1)*12-$O$1+1+MONTH(B78)))</f>
        <v>0</v>
      </c>
      <c r="P78" s="70">
        <f t="shared" ref="P78:P141" si="10">IF(C78=0,0,IF(YEAR(C78)=$P$1,MONTH(C78)-$O$1+1,(YEAR(C78)-$P$1)*12-$O$1+1+MONTH(C78)))</f>
        <v>0</v>
      </c>
      <c r="Q78" s="92" t="str">
        <f t="shared" si="8"/>
        <v/>
      </c>
    </row>
    <row r="79" spans="1:17" x14ac:dyDescent="0.2">
      <c r="A79" s="374" t="str">
        <f>IF(B79="","",COUNT('Diário 3º PA'!$A$4:$A$4242)+COUNT('Diário 4º PA'!$A$4:$A$2007)+ROW()-3)</f>
        <v/>
      </c>
      <c r="B79" s="358"/>
      <c r="C79" s="359"/>
      <c r="D79" s="360"/>
      <c r="E79" s="360"/>
      <c r="F79" s="361"/>
      <c r="G79" s="360"/>
      <c r="H79" s="360"/>
      <c r="I79" s="362"/>
      <c r="J79" s="363"/>
      <c r="K79" s="363"/>
      <c r="L79" s="364"/>
      <c r="M79" s="363"/>
      <c r="N79" s="382"/>
      <c r="O79" s="70">
        <f t="shared" si="9"/>
        <v>0</v>
      </c>
      <c r="P79" s="70">
        <f t="shared" si="10"/>
        <v>0</v>
      </c>
      <c r="Q79" s="135" t="str">
        <f t="shared" si="8"/>
        <v/>
      </c>
    </row>
    <row r="80" spans="1:17" x14ac:dyDescent="0.2">
      <c r="A80" s="374" t="str">
        <f>IF(B80="","",COUNT('Diário 3º PA'!$A$4:$A$4242)+COUNT('Diário 4º PA'!$A$4:$A$2007)+ROW()-3)</f>
        <v/>
      </c>
      <c r="B80" s="358"/>
      <c r="C80" s="359"/>
      <c r="D80" s="360"/>
      <c r="E80" s="360"/>
      <c r="F80" s="361"/>
      <c r="G80" s="360"/>
      <c r="H80" s="360"/>
      <c r="I80" s="362"/>
      <c r="J80" s="363"/>
      <c r="K80" s="363"/>
      <c r="L80" s="364"/>
      <c r="M80" s="363"/>
      <c r="N80" s="382"/>
      <c r="O80" s="70">
        <f t="shared" si="9"/>
        <v>0</v>
      </c>
      <c r="P80" s="70">
        <f t="shared" si="10"/>
        <v>0</v>
      </c>
      <c r="Q80" s="92" t="str">
        <f t="shared" si="8"/>
        <v/>
      </c>
    </row>
    <row r="81" spans="1:17" x14ac:dyDescent="0.2">
      <c r="A81" s="374" t="str">
        <f>IF(B81="","",COUNT('Diário 3º PA'!$A$4:$A$4242)+COUNT('Diário 4º PA'!$A$4:$A$2007)+ROW()-3)</f>
        <v/>
      </c>
      <c r="B81" s="358"/>
      <c r="C81" s="359"/>
      <c r="D81" s="360"/>
      <c r="E81" s="360"/>
      <c r="F81" s="361"/>
      <c r="G81" s="360"/>
      <c r="H81" s="360"/>
      <c r="I81" s="362"/>
      <c r="J81" s="363"/>
      <c r="K81" s="363"/>
      <c r="L81" s="364"/>
      <c r="M81" s="363"/>
      <c r="N81" s="382"/>
      <c r="O81" s="70">
        <f t="shared" si="9"/>
        <v>0</v>
      </c>
      <c r="P81" s="70">
        <f t="shared" si="10"/>
        <v>0</v>
      </c>
      <c r="Q81" s="92" t="str">
        <f t="shared" si="8"/>
        <v/>
      </c>
    </row>
    <row r="82" spans="1:17" x14ac:dyDescent="0.2">
      <c r="A82" s="374" t="str">
        <f>IF(B82="","",COUNT('Diário 3º PA'!$A$4:$A$4242)+COUNT('Diário 4º PA'!$A$4:$A$2007)+ROW()-3)</f>
        <v/>
      </c>
      <c r="B82" s="358"/>
      <c r="C82" s="359"/>
      <c r="D82" s="360"/>
      <c r="E82" s="360"/>
      <c r="F82" s="361"/>
      <c r="G82" s="360"/>
      <c r="H82" s="360"/>
      <c r="I82" s="362"/>
      <c r="J82" s="363"/>
      <c r="K82" s="363"/>
      <c r="L82" s="364"/>
      <c r="M82" s="363"/>
      <c r="N82" s="382"/>
      <c r="O82" s="70">
        <f t="shared" si="9"/>
        <v>0</v>
      </c>
      <c r="P82" s="70">
        <f t="shared" si="10"/>
        <v>0</v>
      </c>
      <c r="Q82" s="135" t="str">
        <f t="shared" si="8"/>
        <v/>
      </c>
    </row>
    <row r="83" spans="1:17" x14ac:dyDescent="0.2">
      <c r="A83" s="374" t="str">
        <f>IF(B83="","",COUNT('Diário 3º PA'!$A$4:$A$4242)+COUNT('Diário 4º PA'!$A$4:$A$2007)+ROW()-3)</f>
        <v/>
      </c>
      <c r="B83" s="358"/>
      <c r="C83" s="359"/>
      <c r="D83" s="360"/>
      <c r="E83" s="360"/>
      <c r="F83" s="361"/>
      <c r="G83" s="360"/>
      <c r="H83" s="360"/>
      <c r="I83" s="362"/>
      <c r="J83" s="363"/>
      <c r="K83" s="363"/>
      <c r="L83" s="364"/>
      <c r="M83" s="363"/>
      <c r="N83" s="382"/>
      <c r="O83" s="70">
        <f t="shared" si="9"/>
        <v>0</v>
      </c>
      <c r="P83" s="70">
        <f t="shared" si="10"/>
        <v>0</v>
      </c>
      <c r="Q83" s="92" t="str">
        <f t="shared" si="8"/>
        <v/>
      </c>
    </row>
    <row r="84" spans="1:17" x14ac:dyDescent="0.2">
      <c r="A84" s="374" t="str">
        <f>IF(B84="","",COUNT('Diário 3º PA'!$A$4:$A$4242)+COUNT('Diário 4º PA'!$A$4:$A$2007)+ROW()-3)</f>
        <v/>
      </c>
      <c r="B84" s="358"/>
      <c r="C84" s="359"/>
      <c r="D84" s="360"/>
      <c r="E84" s="360"/>
      <c r="F84" s="361"/>
      <c r="G84" s="360"/>
      <c r="H84" s="360"/>
      <c r="I84" s="362"/>
      <c r="J84" s="363"/>
      <c r="K84" s="363"/>
      <c r="L84" s="364"/>
      <c r="M84" s="363"/>
      <c r="N84" s="382"/>
      <c r="O84" s="70">
        <f t="shared" si="9"/>
        <v>0</v>
      </c>
      <c r="P84" s="70">
        <f t="shared" si="10"/>
        <v>0</v>
      </c>
      <c r="Q84" s="92" t="str">
        <f t="shared" si="8"/>
        <v/>
      </c>
    </row>
    <row r="85" spans="1:17" x14ac:dyDescent="0.2">
      <c r="A85" s="374" t="str">
        <f>IF(B85="","",COUNT('Diário 3º PA'!$A$4:$A$4242)+COUNT('Diário 4º PA'!$A$4:$A$2007)+ROW()-3)</f>
        <v/>
      </c>
      <c r="B85" s="358"/>
      <c r="C85" s="359"/>
      <c r="D85" s="360"/>
      <c r="E85" s="360"/>
      <c r="F85" s="361"/>
      <c r="G85" s="360"/>
      <c r="H85" s="360"/>
      <c r="I85" s="362"/>
      <c r="J85" s="363"/>
      <c r="K85" s="363"/>
      <c r="L85" s="364"/>
      <c r="M85" s="363"/>
      <c r="N85" s="382"/>
      <c r="O85" s="70">
        <f t="shared" si="9"/>
        <v>0</v>
      </c>
      <c r="P85" s="70">
        <f t="shared" si="10"/>
        <v>0</v>
      </c>
      <c r="Q85" s="135" t="str">
        <f t="shared" si="8"/>
        <v/>
      </c>
    </row>
    <row r="86" spans="1:17" x14ac:dyDescent="0.2">
      <c r="A86" s="374" t="str">
        <f>IF(B86="","",COUNT('Diário 3º PA'!$A$4:$A$4242)+COUNT('Diário 4º PA'!$A$4:$A$2007)+ROW()-3)</f>
        <v/>
      </c>
      <c r="B86" s="358"/>
      <c r="C86" s="359"/>
      <c r="D86" s="360"/>
      <c r="E86" s="360"/>
      <c r="F86" s="361"/>
      <c r="G86" s="360"/>
      <c r="H86" s="360"/>
      <c r="I86" s="362"/>
      <c r="J86" s="363"/>
      <c r="K86" s="363"/>
      <c r="L86" s="364"/>
      <c r="M86" s="363"/>
      <c r="N86" s="382"/>
      <c r="O86" s="70">
        <f t="shared" si="9"/>
        <v>0</v>
      </c>
      <c r="P86" s="70">
        <f t="shared" si="10"/>
        <v>0</v>
      </c>
      <c r="Q86" s="92" t="str">
        <f t="shared" si="8"/>
        <v/>
      </c>
    </row>
    <row r="87" spans="1:17" x14ac:dyDescent="0.2">
      <c r="A87" s="374" t="str">
        <f>IF(B87="","",COUNT('Diário 3º PA'!$A$4:$A$4242)+COUNT('Diário 4º PA'!$A$4:$A$2007)+ROW()-3)</f>
        <v/>
      </c>
      <c r="B87" s="358"/>
      <c r="C87" s="359"/>
      <c r="D87" s="360"/>
      <c r="E87" s="360"/>
      <c r="F87" s="361"/>
      <c r="G87" s="360"/>
      <c r="H87" s="360"/>
      <c r="I87" s="362"/>
      <c r="J87" s="363"/>
      <c r="K87" s="363"/>
      <c r="L87" s="364"/>
      <c r="M87" s="363"/>
      <c r="N87" s="382"/>
      <c r="O87" s="70">
        <f t="shared" si="9"/>
        <v>0</v>
      </c>
      <c r="P87" s="70">
        <f t="shared" si="10"/>
        <v>0</v>
      </c>
      <c r="Q87" s="92" t="str">
        <f t="shared" si="8"/>
        <v/>
      </c>
    </row>
    <row r="88" spans="1:17" x14ac:dyDescent="0.2">
      <c r="A88" s="374" t="str">
        <f>IF(B88="","",COUNT('Diário 3º PA'!$A$4:$A$4242)+COUNT('Diário 4º PA'!$A$4:$A$2007)+ROW()-3)</f>
        <v/>
      </c>
      <c r="B88" s="358"/>
      <c r="C88" s="359"/>
      <c r="D88" s="360"/>
      <c r="E88" s="360"/>
      <c r="F88" s="361"/>
      <c r="G88" s="360"/>
      <c r="H88" s="360"/>
      <c r="I88" s="362"/>
      <c r="J88" s="363"/>
      <c r="K88" s="363"/>
      <c r="L88" s="364"/>
      <c r="M88" s="363"/>
      <c r="N88" s="382"/>
      <c r="O88" s="70">
        <f t="shared" si="9"/>
        <v>0</v>
      </c>
      <c r="P88" s="70">
        <f t="shared" si="10"/>
        <v>0</v>
      </c>
      <c r="Q88" s="135" t="str">
        <f t="shared" si="8"/>
        <v/>
      </c>
    </row>
    <row r="89" spans="1:17" x14ac:dyDescent="0.2">
      <c r="A89" s="374" t="str">
        <f>IF(B89="","",COUNT('Diário 3º PA'!$A$4:$A$4242)+COUNT('Diário 4º PA'!$A$4:$A$2007)+ROW()-3)</f>
        <v/>
      </c>
      <c r="B89" s="358"/>
      <c r="C89" s="359"/>
      <c r="D89" s="360"/>
      <c r="E89" s="360"/>
      <c r="F89" s="361"/>
      <c r="G89" s="360"/>
      <c r="H89" s="360"/>
      <c r="I89" s="362"/>
      <c r="J89" s="363"/>
      <c r="K89" s="363"/>
      <c r="L89" s="364"/>
      <c r="M89" s="363"/>
      <c r="N89" s="382"/>
      <c r="O89" s="70">
        <f t="shared" si="9"/>
        <v>0</v>
      </c>
      <c r="P89" s="70">
        <f t="shared" si="10"/>
        <v>0</v>
      </c>
      <c r="Q89" s="92" t="str">
        <f t="shared" si="8"/>
        <v/>
      </c>
    </row>
    <row r="90" spans="1:17" x14ac:dyDescent="0.2">
      <c r="A90" s="374" t="str">
        <f>IF(B90="","",COUNT('Diário 3º PA'!$A$4:$A$4242)+COUNT('Diário 4º PA'!$A$4:$A$2007)+ROW()-3)</f>
        <v/>
      </c>
      <c r="B90" s="358"/>
      <c r="C90" s="359"/>
      <c r="D90" s="360"/>
      <c r="E90" s="360"/>
      <c r="F90" s="361"/>
      <c r="G90" s="360"/>
      <c r="H90" s="360"/>
      <c r="I90" s="362"/>
      <c r="J90" s="363"/>
      <c r="K90" s="363"/>
      <c r="L90" s="364"/>
      <c r="M90" s="363"/>
      <c r="N90" s="382"/>
      <c r="O90" s="70">
        <f t="shared" si="9"/>
        <v>0</v>
      </c>
      <c r="P90" s="70">
        <f t="shared" si="10"/>
        <v>0</v>
      </c>
      <c r="Q90" s="92" t="str">
        <f t="shared" si="8"/>
        <v/>
      </c>
    </row>
    <row r="91" spans="1:17" x14ac:dyDescent="0.2">
      <c r="A91" s="374" t="str">
        <f>IF(B91="","",COUNT('Diário 3º PA'!$A$4:$A$4242)+COUNT('Diário 4º PA'!$A$4:$A$2007)+ROW()-3)</f>
        <v/>
      </c>
      <c r="B91" s="358"/>
      <c r="C91" s="359"/>
      <c r="D91" s="360"/>
      <c r="E91" s="360"/>
      <c r="F91" s="361"/>
      <c r="G91" s="360"/>
      <c r="H91" s="360"/>
      <c r="I91" s="362"/>
      <c r="J91" s="363"/>
      <c r="K91" s="363"/>
      <c r="L91" s="364"/>
      <c r="M91" s="363"/>
      <c r="N91" s="382"/>
      <c r="O91" s="70">
        <f t="shared" si="9"/>
        <v>0</v>
      </c>
      <c r="P91" s="70">
        <f t="shared" si="10"/>
        <v>0</v>
      </c>
      <c r="Q91" s="135" t="str">
        <f t="shared" si="8"/>
        <v/>
      </c>
    </row>
    <row r="92" spans="1:17" x14ac:dyDescent="0.2">
      <c r="A92" s="374" t="str">
        <f>IF(B92="","",COUNT('Diário 3º PA'!$A$4:$A$4242)+COUNT('Diário 4º PA'!$A$4:$A$2007)+ROW()-3)</f>
        <v/>
      </c>
      <c r="B92" s="358"/>
      <c r="C92" s="359"/>
      <c r="D92" s="360"/>
      <c r="E92" s="360"/>
      <c r="F92" s="361"/>
      <c r="G92" s="360"/>
      <c r="H92" s="360"/>
      <c r="I92" s="362"/>
      <c r="J92" s="363"/>
      <c r="K92" s="363"/>
      <c r="L92" s="364"/>
      <c r="M92" s="363"/>
      <c r="N92" s="382"/>
      <c r="O92" s="70">
        <f t="shared" si="9"/>
        <v>0</v>
      </c>
      <c r="P92" s="70">
        <f t="shared" si="10"/>
        <v>0</v>
      </c>
      <c r="Q92" s="92" t="str">
        <f t="shared" si="8"/>
        <v/>
      </c>
    </row>
    <row r="93" spans="1:17" x14ac:dyDescent="0.2">
      <c r="A93" s="374" t="str">
        <f>IF(B93="","",COUNT('Diário 3º PA'!$A$4:$A$4242)+COUNT('Diário 4º PA'!$A$4:$A$2007)+ROW()-3)</f>
        <v/>
      </c>
      <c r="B93" s="358"/>
      <c r="C93" s="359"/>
      <c r="D93" s="360"/>
      <c r="E93" s="360"/>
      <c r="F93" s="361"/>
      <c r="G93" s="360"/>
      <c r="H93" s="360"/>
      <c r="I93" s="362"/>
      <c r="J93" s="363"/>
      <c r="K93" s="363"/>
      <c r="L93" s="364"/>
      <c r="M93" s="363"/>
      <c r="N93" s="382"/>
      <c r="O93" s="70">
        <f t="shared" si="9"/>
        <v>0</v>
      </c>
      <c r="P93" s="70">
        <f t="shared" si="10"/>
        <v>0</v>
      </c>
      <c r="Q93" s="92" t="str">
        <f t="shared" si="8"/>
        <v/>
      </c>
    </row>
    <row r="94" spans="1:17" x14ac:dyDescent="0.2">
      <c r="A94" s="374" t="str">
        <f>IF(B94="","",COUNT('Diário 3º PA'!$A$4:$A$4242)+COUNT('Diário 4º PA'!$A$4:$A$2007)+ROW()-3)</f>
        <v/>
      </c>
      <c r="B94" s="358"/>
      <c r="C94" s="359"/>
      <c r="D94" s="360"/>
      <c r="E94" s="360"/>
      <c r="F94" s="361"/>
      <c r="G94" s="360"/>
      <c r="H94" s="360"/>
      <c r="I94" s="362"/>
      <c r="J94" s="363"/>
      <c r="K94" s="363"/>
      <c r="L94" s="364"/>
      <c r="M94" s="363"/>
      <c r="N94" s="382"/>
      <c r="O94" s="70">
        <f t="shared" si="9"/>
        <v>0</v>
      </c>
      <c r="P94" s="70">
        <f t="shared" si="10"/>
        <v>0</v>
      </c>
      <c r="Q94" s="135" t="str">
        <f t="shared" si="8"/>
        <v/>
      </c>
    </row>
    <row r="95" spans="1:17" x14ac:dyDescent="0.2">
      <c r="A95" s="374" t="str">
        <f>IF(B95="","",COUNT('Diário 3º PA'!$A$4:$A$4242)+COUNT('Diário 4º PA'!$A$4:$A$2007)+ROW()-3)</f>
        <v/>
      </c>
      <c r="B95" s="358"/>
      <c r="C95" s="359"/>
      <c r="D95" s="360"/>
      <c r="E95" s="360"/>
      <c r="F95" s="361"/>
      <c r="G95" s="360"/>
      <c r="H95" s="360"/>
      <c r="I95" s="362"/>
      <c r="J95" s="363"/>
      <c r="K95" s="363"/>
      <c r="L95" s="364"/>
      <c r="M95" s="363"/>
      <c r="N95" s="382"/>
      <c r="O95" s="70">
        <f t="shared" si="9"/>
        <v>0</v>
      </c>
      <c r="P95" s="70">
        <f t="shared" si="10"/>
        <v>0</v>
      </c>
      <c r="Q95" s="92" t="str">
        <f t="shared" si="8"/>
        <v/>
      </c>
    </row>
    <row r="96" spans="1:17" x14ac:dyDescent="0.2">
      <c r="A96" s="374" t="str">
        <f>IF(B96="","",COUNT('Diário 3º PA'!$A$4:$A$4242)+COUNT('Diário 4º PA'!$A$4:$A$2007)+ROW()-3)</f>
        <v/>
      </c>
      <c r="B96" s="358"/>
      <c r="C96" s="359"/>
      <c r="D96" s="360"/>
      <c r="E96" s="360"/>
      <c r="F96" s="361"/>
      <c r="G96" s="360"/>
      <c r="H96" s="360"/>
      <c r="I96" s="362"/>
      <c r="J96" s="363"/>
      <c r="K96" s="363"/>
      <c r="L96" s="364"/>
      <c r="M96" s="363"/>
      <c r="N96" s="382"/>
      <c r="O96" s="70">
        <f t="shared" si="9"/>
        <v>0</v>
      </c>
      <c r="P96" s="70">
        <f t="shared" si="10"/>
        <v>0</v>
      </c>
      <c r="Q96" s="92" t="str">
        <f t="shared" si="8"/>
        <v/>
      </c>
    </row>
    <row r="97" spans="1:17" x14ac:dyDescent="0.2">
      <c r="A97" s="374" t="str">
        <f>IF(B97="","",COUNT('Diário 3º PA'!$A$4:$A$4242)+COUNT('Diário 4º PA'!$A$4:$A$2007)+ROW()-3)</f>
        <v/>
      </c>
      <c r="B97" s="358"/>
      <c r="C97" s="359"/>
      <c r="D97" s="360"/>
      <c r="E97" s="360"/>
      <c r="F97" s="361"/>
      <c r="G97" s="360"/>
      <c r="H97" s="360"/>
      <c r="I97" s="362"/>
      <c r="J97" s="363"/>
      <c r="K97" s="363"/>
      <c r="L97" s="364"/>
      <c r="M97" s="391"/>
      <c r="N97" s="382"/>
      <c r="O97" s="70">
        <f t="shared" si="9"/>
        <v>0</v>
      </c>
      <c r="P97" s="70">
        <f t="shared" si="10"/>
        <v>0</v>
      </c>
      <c r="Q97" s="135" t="str">
        <f t="shared" si="8"/>
        <v/>
      </c>
    </row>
    <row r="98" spans="1:17" x14ac:dyDescent="0.2">
      <c r="A98" s="374" t="str">
        <f>IF(B98="","",COUNT('Diário 3º PA'!$A$4:$A$4242)+COUNT('Diário 4º PA'!$A$4:$A$2007)+ROW()-3)</f>
        <v/>
      </c>
      <c r="B98" s="358"/>
      <c r="C98" s="359"/>
      <c r="D98" s="360"/>
      <c r="E98" s="360"/>
      <c r="F98" s="361"/>
      <c r="G98" s="360"/>
      <c r="H98" s="360"/>
      <c r="I98" s="362"/>
      <c r="J98" s="363"/>
      <c r="K98" s="363"/>
      <c r="L98" s="364"/>
      <c r="M98" s="363"/>
      <c r="N98" s="382"/>
      <c r="O98" s="70">
        <f t="shared" si="9"/>
        <v>0</v>
      </c>
      <c r="P98" s="70">
        <f t="shared" si="10"/>
        <v>0</v>
      </c>
      <c r="Q98" s="92" t="str">
        <f t="shared" si="8"/>
        <v/>
      </c>
    </row>
    <row r="99" spans="1:17" x14ac:dyDescent="0.2">
      <c r="A99" s="374" t="str">
        <f>IF(B99="","",COUNT('Diário 3º PA'!$A$4:$A$4242)+COUNT('Diário 4º PA'!$A$4:$A$2007)+ROW()-3)</f>
        <v/>
      </c>
      <c r="B99" s="358"/>
      <c r="C99" s="359"/>
      <c r="D99" s="360"/>
      <c r="E99" s="360"/>
      <c r="F99" s="361"/>
      <c r="G99" s="360"/>
      <c r="H99" s="360"/>
      <c r="I99" s="362"/>
      <c r="J99" s="363"/>
      <c r="K99" s="363"/>
      <c r="L99" s="364"/>
      <c r="M99" s="363"/>
      <c r="N99" s="382"/>
      <c r="O99" s="70">
        <f t="shared" si="9"/>
        <v>0</v>
      </c>
      <c r="P99" s="70">
        <f t="shared" si="10"/>
        <v>0</v>
      </c>
      <c r="Q99" s="92" t="str">
        <f t="shared" si="8"/>
        <v/>
      </c>
    </row>
    <row r="100" spans="1:17" x14ac:dyDescent="0.2">
      <c r="A100" s="374" t="str">
        <f>IF(B100="","",COUNT('Diário 3º PA'!$A$4:$A$4242)+COUNT('Diário 4º PA'!$A$4:$A$2007)+ROW()-3)</f>
        <v/>
      </c>
      <c r="B100" s="358"/>
      <c r="C100" s="406"/>
      <c r="D100" s="377"/>
      <c r="E100" s="377"/>
      <c r="F100" s="361"/>
      <c r="G100" s="360"/>
      <c r="H100" s="360"/>
      <c r="I100" s="362"/>
      <c r="J100" s="363"/>
      <c r="K100" s="363"/>
      <c r="L100" s="364"/>
      <c r="M100" s="391"/>
      <c r="N100" s="382"/>
      <c r="O100" s="70">
        <f t="shared" si="9"/>
        <v>0</v>
      </c>
      <c r="P100" s="70">
        <f t="shared" si="10"/>
        <v>0</v>
      </c>
      <c r="Q100" s="135" t="str">
        <f t="shared" si="8"/>
        <v/>
      </c>
    </row>
    <row r="101" spans="1:17" x14ac:dyDescent="0.2">
      <c r="A101" s="374" t="str">
        <f>IF(B101="","",COUNT('Diário 3º PA'!$A$4:$A$4242)+COUNT('Diário 4º PA'!$A$4:$A$2007)+ROW()-3)</f>
        <v/>
      </c>
      <c r="B101" s="358"/>
      <c r="C101" s="359"/>
      <c r="D101" s="360"/>
      <c r="E101" s="360"/>
      <c r="F101" s="361"/>
      <c r="G101" s="362"/>
      <c r="H101" s="360"/>
      <c r="I101" s="362"/>
      <c r="J101" s="364"/>
      <c r="K101" s="364"/>
      <c r="L101" s="364"/>
      <c r="M101" s="363"/>
      <c r="N101" s="382"/>
      <c r="O101" s="70">
        <f t="shared" si="9"/>
        <v>0</v>
      </c>
      <c r="P101" s="70">
        <f t="shared" si="10"/>
        <v>0</v>
      </c>
      <c r="Q101" s="92" t="str">
        <f t="shared" si="8"/>
        <v/>
      </c>
    </row>
    <row r="102" spans="1:17" x14ac:dyDescent="0.2">
      <c r="A102" s="374" t="str">
        <f>IF(B102="","",COUNT('Diário 3º PA'!$A$4:$A$4242)+COUNT('Diário 4º PA'!$A$4:$A$2007)+ROW()-3)</f>
        <v/>
      </c>
      <c r="B102" s="358"/>
      <c r="C102" s="359"/>
      <c r="D102" s="360"/>
      <c r="E102" s="360"/>
      <c r="F102" s="361"/>
      <c r="G102" s="362"/>
      <c r="H102" s="360"/>
      <c r="I102" s="362"/>
      <c r="J102" s="363"/>
      <c r="K102" s="363"/>
      <c r="L102" s="364"/>
      <c r="M102" s="363"/>
      <c r="N102" s="382"/>
      <c r="O102" s="70">
        <f t="shared" si="9"/>
        <v>0</v>
      </c>
      <c r="P102" s="70">
        <f t="shared" si="10"/>
        <v>0</v>
      </c>
      <c r="Q102" s="92" t="str">
        <f t="shared" si="8"/>
        <v/>
      </c>
    </row>
    <row r="103" spans="1:17" x14ac:dyDescent="0.2">
      <c r="A103" s="374" t="str">
        <f>IF(B103="","",COUNT('Diário 3º PA'!$A$4:$A$4242)+COUNT('Diário 4º PA'!$A$4:$A$2007)+ROW()-3)</f>
        <v/>
      </c>
      <c r="B103" s="358"/>
      <c r="C103" s="359"/>
      <c r="D103" s="360"/>
      <c r="E103" s="360"/>
      <c r="F103" s="361"/>
      <c r="G103" s="362"/>
      <c r="H103" s="360"/>
      <c r="I103" s="362"/>
      <c r="J103" s="363"/>
      <c r="K103" s="363"/>
      <c r="L103" s="364"/>
      <c r="M103" s="363"/>
      <c r="N103" s="382"/>
      <c r="O103" s="70">
        <f t="shared" si="9"/>
        <v>0</v>
      </c>
      <c r="P103" s="70">
        <f t="shared" si="10"/>
        <v>0</v>
      </c>
      <c r="Q103" s="135" t="str">
        <f t="shared" si="8"/>
        <v/>
      </c>
    </row>
    <row r="104" spans="1:17" x14ac:dyDescent="0.2">
      <c r="A104" s="374" t="str">
        <f>IF(B104="","",COUNT('Diário 3º PA'!$A$4:$A$4242)+COUNT('Diário 4º PA'!$A$4:$A$2007)+ROW()-3)</f>
        <v/>
      </c>
      <c r="B104" s="358"/>
      <c r="C104" s="359"/>
      <c r="D104" s="360"/>
      <c r="E104" s="360"/>
      <c r="F104" s="361"/>
      <c r="G104" s="362"/>
      <c r="H104" s="360"/>
      <c r="I104" s="362"/>
      <c r="J104" s="363"/>
      <c r="K104" s="363"/>
      <c r="L104" s="364"/>
      <c r="M104" s="363"/>
      <c r="N104" s="382"/>
      <c r="O104" s="70">
        <f t="shared" si="9"/>
        <v>0</v>
      </c>
      <c r="P104" s="70">
        <f t="shared" si="10"/>
        <v>0</v>
      </c>
      <c r="Q104" s="92" t="str">
        <f t="shared" si="8"/>
        <v/>
      </c>
    </row>
    <row r="105" spans="1:17" x14ac:dyDescent="0.2">
      <c r="A105" s="374" t="str">
        <f>IF(B105="","",COUNT('Diário 3º PA'!$A$4:$A$4242)+COUNT('Diário 4º PA'!$A$4:$A$2007)+ROW()-3)</f>
        <v/>
      </c>
      <c r="B105" s="358"/>
      <c r="C105" s="359"/>
      <c r="D105" s="360"/>
      <c r="E105" s="360"/>
      <c r="F105" s="361"/>
      <c r="G105" s="362"/>
      <c r="H105" s="360"/>
      <c r="I105" s="362"/>
      <c r="J105" s="363"/>
      <c r="K105" s="363"/>
      <c r="L105" s="364"/>
      <c r="M105" s="363"/>
      <c r="N105" s="382"/>
      <c r="O105" s="70">
        <f t="shared" si="9"/>
        <v>0</v>
      </c>
      <c r="P105" s="70">
        <f t="shared" si="10"/>
        <v>0</v>
      </c>
      <c r="Q105" s="92" t="str">
        <f t="shared" si="8"/>
        <v/>
      </c>
    </row>
    <row r="106" spans="1:17" x14ac:dyDescent="0.2">
      <c r="A106" s="374" t="str">
        <f>IF(B106="","",COUNT('Diário 3º PA'!$A$4:$A$4242)+COUNT('Diário 4º PA'!$A$4:$A$2007)+ROW()-3)</f>
        <v/>
      </c>
      <c r="B106" s="358"/>
      <c r="C106" s="359"/>
      <c r="D106" s="360"/>
      <c r="E106" s="360"/>
      <c r="F106" s="361"/>
      <c r="G106" s="362"/>
      <c r="H106" s="360"/>
      <c r="I106" s="362"/>
      <c r="J106" s="363"/>
      <c r="K106" s="363"/>
      <c r="L106" s="364"/>
      <c r="M106" s="363"/>
      <c r="N106" s="382"/>
      <c r="O106" s="70">
        <f t="shared" si="9"/>
        <v>0</v>
      </c>
      <c r="P106" s="70">
        <f t="shared" si="10"/>
        <v>0</v>
      </c>
      <c r="Q106" s="135" t="str">
        <f t="shared" si="8"/>
        <v/>
      </c>
    </row>
    <row r="107" spans="1:17" x14ac:dyDescent="0.2">
      <c r="A107" s="374" t="str">
        <f>IF(B107="","",COUNT('Diário 3º PA'!$A$4:$A$4242)+COUNT('Diário 4º PA'!$A$4:$A$2007)+ROW()-3)</f>
        <v/>
      </c>
      <c r="B107" s="358"/>
      <c r="C107" s="359"/>
      <c r="D107" s="360"/>
      <c r="E107" s="360"/>
      <c r="F107" s="361"/>
      <c r="G107" s="362"/>
      <c r="H107" s="360"/>
      <c r="I107" s="362"/>
      <c r="J107" s="363"/>
      <c r="K107" s="363"/>
      <c r="L107" s="364"/>
      <c r="M107" s="363"/>
      <c r="N107" s="382"/>
      <c r="O107" s="70">
        <f t="shared" si="9"/>
        <v>0</v>
      </c>
      <c r="P107" s="70">
        <f t="shared" si="10"/>
        <v>0</v>
      </c>
      <c r="Q107" s="92" t="str">
        <f t="shared" si="8"/>
        <v/>
      </c>
    </row>
    <row r="108" spans="1:17" x14ac:dyDescent="0.2">
      <c r="A108" s="374" t="str">
        <f>IF(B108="","",COUNT('Diário 3º PA'!$A$4:$A$4242)+COUNT('Diário 4º PA'!$A$4:$A$2007)+ROW()-3)</f>
        <v/>
      </c>
      <c r="B108" s="358"/>
      <c r="C108" s="359"/>
      <c r="D108" s="360"/>
      <c r="E108" s="360"/>
      <c r="F108" s="361"/>
      <c r="G108" s="362"/>
      <c r="H108" s="360"/>
      <c r="I108" s="362"/>
      <c r="J108" s="363"/>
      <c r="K108" s="363"/>
      <c r="L108" s="364"/>
      <c r="M108" s="363"/>
      <c r="N108" s="382"/>
      <c r="O108" s="70">
        <f t="shared" si="9"/>
        <v>0</v>
      </c>
      <c r="P108" s="70">
        <f t="shared" si="10"/>
        <v>0</v>
      </c>
      <c r="Q108" s="92" t="str">
        <f t="shared" si="8"/>
        <v/>
      </c>
    </row>
    <row r="109" spans="1:17" x14ac:dyDescent="0.2">
      <c r="A109" s="374" t="str">
        <f>IF(B109="","",COUNT('Diário 3º PA'!$A$4:$A$4242)+COUNT('Diário 4º PA'!$A$4:$A$2007)+ROW()-3)</f>
        <v/>
      </c>
      <c r="B109" s="358"/>
      <c r="C109" s="359"/>
      <c r="D109" s="360"/>
      <c r="E109" s="360"/>
      <c r="F109" s="361"/>
      <c r="G109" s="362"/>
      <c r="H109" s="360"/>
      <c r="I109" s="362"/>
      <c r="J109" s="363"/>
      <c r="K109" s="363"/>
      <c r="L109" s="364"/>
      <c r="M109" s="363"/>
      <c r="N109" s="382"/>
      <c r="O109" s="70">
        <f t="shared" si="9"/>
        <v>0</v>
      </c>
      <c r="P109" s="70">
        <f t="shared" si="10"/>
        <v>0</v>
      </c>
      <c r="Q109" s="135" t="str">
        <f t="shared" si="8"/>
        <v/>
      </c>
    </row>
    <row r="110" spans="1:17" x14ac:dyDescent="0.2">
      <c r="A110" s="374" t="str">
        <f>IF(B110="","",COUNT('Diário 3º PA'!$A$4:$A$4242)+COUNT('Diário 4º PA'!$A$4:$A$2007)+ROW()-3)</f>
        <v/>
      </c>
      <c r="B110" s="358"/>
      <c r="C110" s="359"/>
      <c r="D110" s="360"/>
      <c r="E110" s="360"/>
      <c r="F110" s="361"/>
      <c r="G110" s="362"/>
      <c r="H110" s="360"/>
      <c r="I110" s="362"/>
      <c r="J110" s="363"/>
      <c r="K110" s="363"/>
      <c r="L110" s="364"/>
      <c r="M110" s="363"/>
      <c r="N110" s="382"/>
      <c r="O110" s="70">
        <f t="shared" si="9"/>
        <v>0</v>
      </c>
      <c r="P110" s="70">
        <f t="shared" si="10"/>
        <v>0</v>
      </c>
      <c r="Q110" s="92" t="str">
        <f t="shared" si="8"/>
        <v/>
      </c>
    </row>
    <row r="111" spans="1:17" x14ac:dyDescent="0.2">
      <c r="A111" s="374" t="str">
        <f>IF(B111="","",COUNT('Diário 3º PA'!$A$4:$A$4242)+COUNT('Diário 4º PA'!$A$4:$A$2007)+ROW()-3)</f>
        <v/>
      </c>
      <c r="B111" s="358"/>
      <c r="C111" s="359"/>
      <c r="D111" s="360"/>
      <c r="E111" s="360"/>
      <c r="F111" s="361"/>
      <c r="G111" s="362"/>
      <c r="H111" s="360"/>
      <c r="I111" s="362"/>
      <c r="J111" s="363"/>
      <c r="K111" s="363"/>
      <c r="L111" s="364"/>
      <c r="M111" s="363"/>
      <c r="N111" s="382"/>
      <c r="O111" s="70">
        <f t="shared" si="9"/>
        <v>0</v>
      </c>
      <c r="P111" s="70">
        <f t="shared" si="10"/>
        <v>0</v>
      </c>
      <c r="Q111" s="92" t="str">
        <f t="shared" si="8"/>
        <v/>
      </c>
    </row>
    <row r="112" spans="1:17" x14ac:dyDescent="0.2">
      <c r="A112" s="374" t="str">
        <f>IF(B112="","",COUNT('Diário 3º PA'!$A$4:$A$4242)+COUNT('Diário 4º PA'!$A$4:$A$2007)+ROW()-3)</f>
        <v/>
      </c>
      <c r="B112" s="358"/>
      <c r="C112" s="359"/>
      <c r="D112" s="360"/>
      <c r="E112" s="360"/>
      <c r="F112" s="361"/>
      <c r="G112" s="362"/>
      <c r="H112" s="360"/>
      <c r="I112" s="362"/>
      <c r="J112" s="363"/>
      <c r="K112" s="363"/>
      <c r="L112" s="364"/>
      <c r="M112" s="363"/>
      <c r="N112" s="382"/>
      <c r="O112" s="70">
        <f t="shared" si="9"/>
        <v>0</v>
      </c>
      <c r="P112" s="70">
        <f t="shared" si="10"/>
        <v>0</v>
      </c>
      <c r="Q112" s="135" t="str">
        <f t="shared" si="8"/>
        <v/>
      </c>
    </row>
    <row r="113" spans="1:17" x14ac:dyDescent="0.2">
      <c r="A113" s="374" t="str">
        <f>IF(B113="","",COUNT('Diário 3º PA'!$A$4:$A$4242)+COUNT('Diário 4º PA'!$A$4:$A$2007)+ROW()-3)</f>
        <v/>
      </c>
      <c r="B113" s="358"/>
      <c r="C113" s="359"/>
      <c r="D113" s="360"/>
      <c r="E113" s="360"/>
      <c r="F113" s="361"/>
      <c r="G113" s="362"/>
      <c r="H113" s="360"/>
      <c r="I113" s="362"/>
      <c r="J113" s="363"/>
      <c r="K113" s="363"/>
      <c r="L113" s="364"/>
      <c r="M113" s="363"/>
      <c r="N113" s="382"/>
      <c r="O113" s="70">
        <f t="shared" si="9"/>
        <v>0</v>
      </c>
      <c r="P113" s="70">
        <f t="shared" si="10"/>
        <v>0</v>
      </c>
      <c r="Q113" s="92" t="str">
        <f t="shared" si="8"/>
        <v/>
      </c>
    </row>
    <row r="114" spans="1:17" x14ac:dyDescent="0.2">
      <c r="A114" s="374" t="str">
        <f>IF(B114="","",COUNT('Diário 3º PA'!$A$4:$A$4242)+COUNT('Diário 4º PA'!$A$4:$A$2007)+ROW()-3)</f>
        <v/>
      </c>
      <c r="B114" s="358"/>
      <c r="C114" s="359"/>
      <c r="D114" s="360"/>
      <c r="E114" s="360"/>
      <c r="F114" s="361"/>
      <c r="G114" s="362"/>
      <c r="H114" s="360"/>
      <c r="I114" s="362"/>
      <c r="J114" s="363"/>
      <c r="K114" s="363"/>
      <c r="L114" s="364"/>
      <c r="M114" s="363"/>
      <c r="N114" s="382"/>
      <c r="O114" s="70">
        <f t="shared" si="9"/>
        <v>0</v>
      </c>
      <c r="P114" s="70">
        <f t="shared" si="10"/>
        <v>0</v>
      </c>
      <c r="Q114" s="92" t="str">
        <f t="shared" si="8"/>
        <v/>
      </c>
    </row>
    <row r="115" spans="1:17" x14ac:dyDescent="0.2">
      <c r="A115" s="374" t="str">
        <f>IF(B115="","",COUNT('Diário 3º PA'!$A$4:$A$4242)+COUNT('Diário 4º PA'!$A$4:$A$2007)+ROW()-3)</f>
        <v/>
      </c>
      <c r="B115" s="358"/>
      <c r="C115" s="359"/>
      <c r="D115" s="360"/>
      <c r="E115" s="360"/>
      <c r="F115" s="361"/>
      <c r="G115" s="362"/>
      <c r="H115" s="360"/>
      <c r="I115" s="362"/>
      <c r="J115" s="363"/>
      <c r="K115" s="363"/>
      <c r="L115" s="364"/>
      <c r="M115" s="363"/>
      <c r="N115" s="382"/>
      <c r="O115" s="70">
        <f t="shared" si="9"/>
        <v>0</v>
      </c>
      <c r="P115" s="70">
        <f t="shared" si="10"/>
        <v>0</v>
      </c>
      <c r="Q115" s="135" t="str">
        <f t="shared" si="8"/>
        <v/>
      </c>
    </row>
    <row r="116" spans="1:17" x14ac:dyDescent="0.2">
      <c r="A116" s="374" t="str">
        <f>IF(B116="","",COUNT('Diário 3º PA'!$A$4:$A$4242)+COUNT('Diário 4º PA'!$A$4:$A$2007)+ROW()-3)</f>
        <v/>
      </c>
      <c r="B116" s="358"/>
      <c r="C116" s="359"/>
      <c r="D116" s="360"/>
      <c r="E116" s="360"/>
      <c r="F116" s="361"/>
      <c r="G116" s="360"/>
      <c r="H116" s="360"/>
      <c r="I116" s="362"/>
      <c r="J116" s="363"/>
      <c r="K116" s="363"/>
      <c r="L116" s="364"/>
      <c r="M116" s="363"/>
      <c r="N116" s="382"/>
      <c r="O116" s="70">
        <f t="shared" si="9"/>
        <v>0</v>
      </c>
      <c r="P116" s="70">
        <f t="shared" si="10"/>
        <v>0</v>
      </c>
      <c r="Q116" s="92" t="str">
        <f t="shared" si="8"/>
        <v/>
      </c>
    </row>
    <row r="117" spans="1:17" x14ac:dyDescent="0.2">
      <c r="A117" s="374" t="str">
        <f>IF(B117="","",COUNT('Diário 3º PA'!$A$4:$A$4242)+COUNT('Diário 4º PA'!$A$4:$A$2007)+ROW()-3)</f>
        <v/>
      </c>
      <c r="B117" s="358"/>
      <c r="C117" s="359"/>
      <c r="D117" s="360"/>
      <c r="E117" s="360"/>
      <c r="F117" s="361"/>
      <c r="G117" s="360"/>
      <c r="H117" s="360"/>
      <c r="I117" s="362"/>
      <c r="J117" s="363"/>
      <c r="K117" s="363"/>
      <c r="L117" s="364"/>
      <c r="M117" s="363"/>
      <c r="N117" s="382"/>
      <c r="O117" s="70">
        <f t="shared" si="9"/>
        <v>0</v>
      </c>
      <c r="P117" s="70">
        <f t="shared" si="10"/>
        <v>0</v>
      </c>
      <c r="Q117" s="92" t="str">
        <f t="shared" si="8"/>
        <v/>
      </c>
    </row>
    <row r="118" spans="1:17" x14ac:dyDescent="0.2">
      <c r="A118" s="374" t="str">
        <f>IF(B118="","",COUNT('Diário 3º PA'!$A$4:$A$4242)+COUNT('Diário 4º PA'!$A$4:$A$2007)+ROW()-3)</f>
        <v/>
      </c>
      <c r="B118" s="358"/>
      <c r="C118" s="359"/>
      <c r="D118" s="360"/>
      <c r="E118" s="360"/>
      <c r="F118" s="361"/>
      <c r="G118" s="360"/>
      <c r="H118" s="360"/>
      <c r="I118" s="362"/>
      <c r="J118" s="363"/>
      <c r="K118" s="363"/>
      <c r="L118" s="364"/>
      <c r="M118" s="363"/>
      <c r="N118" s="382"/>
      <c r="O118" s="70">
        <f t="shared" si="9"/>
        <v>0</v>
      </c>
      <c r="P118" s="70">
        <f t="shared" si="10"/>
        <v>0</v>
      </c>
      <c r="Q118" s="135" t="str">
        <f t="shared" si="8"/>
        <v/>
      </c>
    </row>
    <row r="119" spans="1:17" x14ac:dyDescent="0.2">
      <c r="A119" s="374" t="str">
        <f>IF(B119="","",COUNT('Diário 3º PA'!$A$4:$A$4242)+COUNT('Diário 4º PA'!$A$4:$A$2007)+ROW()-3)</f>
        <v/>
      </c>
      <c r="B119" s="358"/>
      <c r="C119" s="359"/>
      <c r="D119" s="360"/>
      <c r="E119" s="360"/>
      <c r="F119" s="361"/>
      <c r="G119" s="360"/>
      <c r="H119" s="360"/>
      <c r="I119" s="362"/>
      <c r="J119" s="363"/>
      <c r="K119" s="363"/>
      <c r="L119" s="364"/>
      <c r="M119" s="363"/>
      <c r="N119" s="382"/>
      <c r="O119" s="70">
        <f t="shared" si="9"/>
        <v>0</v>
      </c>
      <c r="P119" s="70">
        <f t="shared" si="10"/>
        <v>0</v>
      </c>
      <c r="Q119" s="92" t="str">
        <f t="shared" si="8"/>
        <v/>
      </c>
    </row>
    <row r="120" spans="1:17" x14ac:dyDescent="0.2">
      <c r="A120" s="374" t="str">
        <f>IF(B120="","",COUNT('Diário 3º PA'!$A$4:$A$4242)+COUNT('Diário 4º PA'!$A$4:$A$2007)+ROW()-3)</f>
        <v/>
      </c>
      <c r="B120" s="358"/>
      <c r="C120" s="359"/>
      <c r="D120" s="360"/>
      <c r="E120" s="360"/>
      <c r="F120" s="361"/>
      <c r="G120" s="360"/>
      <c r="H120" s="360"/>
      <c r="I120" s="362"/>
      <c r="J120" s="363"/>
      <c r="K120" s="363"/>
      <c r="L120" s="364"/>
      <c r="M120" s="363"/>
      <c r="N120" s="382"/>
      <c r="O120" s="70">
        <f t="shared" si="9"/>
        <v>0</v>
      </c>
      <c r="P120" s="70">
        <f t="shared" si="10"/>
        <v>0</v>
      </c>
      <c r="Q120" s="92" t="str">
        <f t="shared" si="8"/>
        <v/>
      </c>
    </row>
    <row r="121" spans="1:17" x14ac:dyDescent="0.2">
      <c r="A121" s="374" t="str">
        <f>IF(B121="","",COUNT('Diário 3º PA'!$A$4:$A$4242)+COUNT('Diário 4º PA'!$A$4:$A$2007)+ROW()-3)</f>
        <v/>
      </c>
      <c r="B121" s="358"/>
      <c r="C121" s="359"/>
      <c r="D121" s="360"/>
      <c r="E121" s="360"/>
      <c r="F121" s="361"/>
      <c r="G121" s="360"/>
      <c r="H121" s="360"/>
      <c r="I121" s="362"/>
      <c r="J121" s="363"/>
      <c r="K121" s="363"/>
      <c r="L121" s="364"/>
      <c r="M121" s="363"/>
      <c r="N121" s="382"/>
      <c r="O121" s="70">
        <f t="shared" si="9"/>
        <v>0</v>
      </c>
      <c r="P121" s="70">
        <f t="shared" si="10"/>
        <v>0</v>
      </c>
      <c r="Q121" s="135" t="str">
        <f t="shared" si="8"/>
        <v/>
      </c>
    </row>
    <row r="122" spans="1:17" x14ac:dyDescent="0.2">
      <c r="A122" s="374" t="str">
        <f>IF(B122="","",COUNT('Diário 3º PA'!$A$4:$A$4242)+COUNT('Diário 4º PA'!$A$4:$A$2007)+ROW()-3)</f>
        <v/>
      </c>
      <c r="B122" s="358"/>
      <c r="C122" s="359"/>
      <c r="D122" s="360"/>
      <c r="E122" s="360"/>
      <c r="F122" s="361"/>
      <c r="G122" s="360"/>
      <c r="H122" s="360"/>
      <c r="I122" s="362"/>
      <c r="J122" s="363"/>
      <c r="K122" s="363"/>
      <c r="L122" s="364"/>
      <c r="M122" s="363"/>
      <c r="N122" s="382"/>
      <c r="O122" s="70">
        <f t="shared" si="9"/>
        <v>0</v>
      </c>
      <c r="P122" s="70">
        <f t="shared" si="10"/>
        <v>0</v>
      </c>
      <c r="Q122" s="92" t="str">
        <f t="shared" si="8"/>
        <v/>
      </c>
    </row>
    <row r="123" spans="1:17" x14ac:dyDescent="0.2">
      <c r="A123" s="374" t="str">
        <f>IF(B123="","",COUNT('Diário 3º PA'!$A$4:$A$4242)+COUNT('Diário 4º PA'!$A$4:$A$2007)+ROW()-3)</f>
        <v/>
      </c>
      <c r="B123" s="358"/>
      <c r="C123" s="359"/>
      <c r="D123" s="360"/>
      <c r="E123" s="360"/>
      <c r="F123" s="361"/>
      <c r="G123" s="360"/>
      <c r="H123" s="360"/>
      <c r="I123" s="362"/>
      <c r="J123" s="363"/>
      <c r="K123" s="363"/>
      <c r="L123" s="364"/>
      <c r="M123" s="363"/>
      <c r="N123" s="382"/>
      <c r="O123" s="70">
        <f t="shared" si="9"/>
        <v>0</v>
      </c>
      <c r="P123" s="70">
        <f t="shared" si="10"/>
        <v>0</v>
      </c>
      <c r="Q123" s="92" t="str">
        <f t="shared" si="8"/>
        <v/>
      </c>
    </row>
    <row r="124" spans="1:17" x14ac:dyDescent="0.2">
      <c r="A124" s="374" t="str">
        <f>IF(B124="","",COUNT('Diário 3º PA'!$A$4:$A$4242)+COUNT('Diário 4º PA'!$A$4:$A$2007)+ROW()-3)</f>
        <v/>
      </c>
      <c r="B124" s="358"/>
      <c r="C124" s="359"/>
      <c r="D124" s="360"/>
      <c r="E124" s="360"/>
      <c r="F124" s="361"/>
      <c r="G124" s="360"/>
      <c r="H124" s="360"/>
      <c r="I124" s="362"/>
      <c r="J124" s="363"/>
      <c r="K124" s="363"/>
      <c r="L124" s="364"/>
      <c r="M124" s="363"/>
      <c r="N124" s="382"/>
      <c r="O124" s="70">
        <f t="shared" si="9"/>
        <v>0</v>
      </c>
      <c r="P124" s="70">
        <f t="shared" si="10"/>
        <v>0</v>
      </c>
      <c r="Q124" s="135" t="str">
        <f t="shared" si="8"/>
        <v/>
      </c>
    </row>
    <row r="125" spans="1:17" x14ac:dyDescent="0.2">
      <c r="A125" s="374" t="str">
        <f>IF(B125="","",COUNT('Diário 3º PA'!$A$4:$A$4242)+COUNT('Diário 4º PA'!$A$4:$A$2007)+ROW()-3)</f>
        <v/>
      </c>
      <c r="B125" s="358"/>
      <c r="C125" s="359"/>
      <c r="D125" s="360"/>
      <c r="E125" s="360"/>
      <c r="F125" s="361"/>
      <c r="G125" s="360"/>
      <c r="H125" s="360"/>
      <c r="I125" s="362"/>
      <c r="J125" s="363"/>
      <c r="K125" s="363"/>
      <c r="L125" s="364"/>
      <c r="M125" s="363"/>
      <c r="N125" s="382"/>
      <c r="O125" s="70">
        <f t="shared" si="9"/>
        <v>0</v>
      </c>
      <c r="P125" s="70">
        <f t="shared" si="10"/>
        <v>0</v>
      </c>
      <c r="Q125" s="92" t="str">
        <f t="shared" si="8"/>
        <v/>
      </c>
    </row>
    <row r="126" spans="1:17" x14ac:dyDescent="0.2">
      <c r="A126" s="374" t="str">
        <f>IF(B126="","",COUNT('Diário 3º PA'!$A$4:$A$4242)+COUNT('Diário 4º PA'!$A$4:$A$2007)+ROW()-3)</f>
        <v/>
      </c>
      <c r="B126" s="358"/>
      <c r="C126" s="359"/>
      <c r="D126" s="360"/>
      <c r="E126" s="360"/>
      <c r="F126" s="361"/>
      <c r="G126" s="360"/>
      <c r="H126" s="360"/>
      <c r="I126" s="362"/>
      <c r="J126" s="363"/>
      <c r="K126" s="363"/>
      <c r="L126" s="364"/>
      <c r="M126" s="363"/>
      <c r="N126" s="382"/>
      <c r="O126" s="70">
        <f t="shared" si="9"/>
        <v>0</v>
      </c>
      <c r="P126" s="70">
        <f t="shared" si="10"/>
        <v>0</v>
      </c>
      <c r="Q126" s="92" t="str">
        <f t="shared" si="8"/>
        <v/>
      </c>
    </row>
    <row r="127" spans="1:17" x14ac:dyDescent="0.2">
      <c r="A127" s="374" t="str">
        <f>IF(B127="","",COUNT('Diário 3º PA'!$A$4:$A$4242)+COUNT('Diário 4º PA'!$A$4:$A$2007)+ROW()-3)</f>
        <v/>
      </c>
      <c r="B127" s="358"/>
      <c r="C127" s="359"/>
      <c r="D127" s="360"/>
      <c r="E127" s="360"/>
      <c r="F127" s="361"/>
      <c r="G127" s="360"/>
      <c r="H127" s="360"/>
      <c r="I127" s="362"/>
      <c r="J127" s="363"/>
      <c r="K127" s="363"/>
      <c r="L127" s="364"/>
      <c r="M127" s="363"/>
      <c r="N127" s="382"/>
      <c r="O127" s="70">
        <f t="shared" si="9"/>
        <v>0</v>
      </c>
      <c r="P127" s="70">
        <f t="shared" si="10"/>
        <v>0</v>
      </c>
      <c r="Q127" s="135" t="str">
        <f t="shared" si="8"/>
        <v/>
      </c>
    </row>
    <row r="128" spans="1:17" x14ac:dyDescent="0.2">
      <c r="A128" s="374" t="str">
        <f>IF(B128="","",COUNT('Diário 3º PA'!$A$4:$A$4242)+COUNT('Diário 4º PA'!$A$4:$A$2007)+ROW()-3)</f>
        <v/>
      </c>
      <c r="B128" s="358"/>
      <c r="C128" s="359"/>
      <c r="D128" s="360"/>
      <c r="E128" s="360"/>
      <c r="F128" s="361"/>
      <c r="G128" s="362"/>
      <c r="H128" s="360"/>
      <c r="I128" s="362"/>
      <c r="J128" s="364"/>
      <c r="K128" s="364"/>
      <c r="L128" s="364"/>
      <c r="M128" s="363"/>
      <c r="N128" s="382"/>
      <c r="O128" s="70">
        <f t="shared" si="9"/>
        <v>0</v>
      </c>
      <c r="P128" s="70">
        <f t="shared" si="10"/>
        <v>0</v>
      </c>
      <c r="Q128" s="92" t="str">
        <f t="shared" si="8"/>
        <v/>
      </c>
    </row>
    <row r="129" spans="1:17" x14ac:dyDescent="0.2">
      <c r="A129" s="374" t="str">
        <f>IF(B129="","",COUNT('Diário 3º PA'!$A$4:$A$4242)+COUNT('Diário 4º PA'!$A$4:$A$2007)+ROW()-3)</f>
        <v/>
      </c>
      <c r="B129" s="358"/>
      <c r="C129" s="359"/>
      <c r="D129" s="360"/>
      <c r="E129" s="360"/>
      <c r="F129" s="361"/>
      <c r="G129" s="360"/>
      <c r="H129" s="360"/>
      <c r="I129" s="362"/>
      <c r="J129" s="363"/>
      <c r="K129" s="363"/>
      <c r="L129" s="364"/>
      <c r="M129" s="363"/>
      <c r="N129" s="382"/>
      <c r="O129" s="70">
        <f t="shared" si="9"/>
        <v>0</v>
      </c>
      <c r="P129" s="70">
        <f t="shared" si="10"/>
        <v>0</v>
      </c>
      <c r="Q129" s="92" t="str">
        <f t="shared" si="8"/>
        <v/>
      </c>
    </row>
    <row r="130" spans="1:17" x14ac:dyDescent="0.2">
      <c r="A130" s="374" t="str">
        <f>IF(B130="","",COUNT('Diário 3º PA'!$A$4:$A$4242)+COUNT('Diário 4º PA'!$A$4:$A$2007)+ROW()-3)</f>
        <v/>
      </c>
      <c r="B130" s="358"/>
      <c r="C130" s="359"/>
      <c r="D130" s="360"/>
      <c r="E130" s="360"/>
      <c r="F130" s="361"/>
      <c r="G130" s="360"/>
      <c r="H130" s="360"/>
      <c r="I130" s="362"/>
      <c r="J130" s="363"/>
      <c r="K130" s="363"/>
      <c r="L130" s="364"/>
      <c r="M130" s="363"/>
      <c r="N130" s="382"/>
      <c r="O130" s="70">
        <f t="shared" si="9"/>
        <v>0</v>
      </c>
      <c r="P130" s="70">
        <f t="shared" si="10"/>
        <v>0</v>
      </c>
      <c r="Q130" s="135" t="str">
        <f t="shared" si="8"/>
        <v/>
      </c>
    </row>
    <row r="131" spans="1:17" x14ac:dyDescent="0.2">
      <c r="A131" s="374" t="str">
        <f>IF(B131="","",COUNT('Diário 3º PA'!$A$4:$A$4242)+COUNT('Diário 4º PA'!$A$4:$A$2007)+ROW()-3)</f>
        <v/>
      </c>
      <c r="B131" s="358"/>
      <c r="C131" s="359"/>
      <c r="D131" s="360"/>
      <c r="E131" s="360"/>
      <c r="F131" s="361"/>
      <c r="G131" s="360"/>
      <c r="H131" s="360"/>
      <c r="I131" s="362"/>
      <c r="J131" s="363"/>
      <c r="K131" s="363"/>
      <c r="L131" s="364"/>
      <c r="M131" s="363"/>
      <c r="N131" s="382"/>
      <c r="O131" s="70">
        <f t="shared" si="9"/>
        <v>0</v>
      </c>
      <c r="P131" s="70">
        <f t="shared" si="10"/>
        <v>0</v>
      </c>
      <c r="Q131" s="92" t="str">
        <f t="shared" si="8"/>
        <v/>
      </c>
    </row>
    <row r="132" spans="1:17" x14ac:dyDescent="0.2">
      <c r="A132" s="374" t="str">
        <f>IF(B132="","",COUNT('Diário 3º PA'!$A$4:$A$4242)+COUNT('Diário 4º PA'!$A$4:$A$2007)+ROW()-3)</f>
        <v/>
      </c>
      <c r="B132" s="358"/>
      <c r="C132" s="359"/>
      <c r="D132" s="360"/>
      <c r="E132" s="360"/>
      <c r="F132" s="361"/>
      <c r="G132" s="360"/>
      <c r="H132" s="360"/>
      <c r="I132" s="362"/>
      <c r="J132" s="363"/>
      <c r="K132" s="363"/>
      <c r="L132" s="364"/>
      <c r="M132" s="363"/>
      <c r="N132" s="382"/>
      <c r="O132" s="70">
        <f t="shared" si="9"/>
        <v>0</v>
      </c>
      <c r="P132" s="70">
        <f t="shared" si="10"/>
        <v>0</v>
      </c>
      <c r="Q132" s="92" t="str">
        <f t="shared" si="8"/>
        <v/>
      </c>
    </row>
    <row r="133" spans="1:17" x14ac:dyDescent="0.2">
      <c r="A133" s="374" t="str">
        <f>IF(B133="","",COUNT('Diário 3º PA'!$A$4:$A$4242)+COUNT('Diário 4º PA'!$A$4:$A$2007)+ROW()-3)</f>
        <v/>
      </c>
      <c r="B133" s="358"/>
      <c r="C133" s="359"/>
      <c r="D133" s="360"/>
      <c r="E133" s="360"/>
      <c r="F133" s="361"/>
      <c r="G133" s="360"/>
      <c r="H133" s="360"/>
      <c r="I133" s="362"/>
      <c r="J133" s="363"/>
      <c r="K133" s="363"/>
      <c r="L133" s="364"/>
      <c r="M133" s="363"/>
      <c r="N133" s="382"/>
      <c r="O133" s="70">
        <f t="shared" si="9"/>
        <v>0</v>
      </c>
      <c r="P133" s="70">
        <f t="shared" si="10"/>
        <v>0</v>
      </c>
      <c r="Q133" s="135" t="str">
        <f t="shared" si="8"/>
        <v/>
      </c>
    </row>
    <row r="134" spans="1:17" x14ac:dyDescent="0.2">
      <c r="A134" s="374" t="str">
        <f>IF(B134="","",COUNT('Diário 3º PA'!$A$4:$A$4242)+COUNT('Diário 4º PA'!$A$4:$A$2007)+ROW()-3)</f>
        <v/>
      </c>
      <c r="B134" s="358"/>
      <c r="C134" s="359"/>
      <c r="D134" s="360"/>
      <c r="E134" s="360"/>
      <c r="F134" s="361"/>
      <c r="G134" s="360"/>
      <c r="H134" s="360"/>
      <c r="I134" s="362"/>
      <c r="J134" s="363"/>
      <c r="K134" s="363"/>
      <c r="L134" s="364"/>
      <c r="M134" s="363"/>
      <c r="N134" s="382"/>
      <c r="O134" s="70">
        <f t="shared" si="9"/>
        <v>0</v>
      </c>
      <c r="P134" s="70">
        <f t="shared" si="10"/>
        <v>0</v>
      </c>
      <c r="Q134" s="92" t="str">
        <f t="shared" si="8"/>
        <v/>
      </c>
    </row>
    <row r="135" spans="1:17" x14ac:dyDescent="0.2">
      <c r="A135" s="374" t="str">
        <f>IF(B135="","",COUNT('Diário 3º PA'!$A$4:$A$4242)+COUNT('Diário 4º PA'!$A$4:$A$2007)+ROW()-3)</f>
        <v/>
      </c>
      <c r="B135" s="358"/>
      <c r="C135" s="406"/>
      <c r="D135" s="360"/>
      <c r="E135" s="360"/>
      <c r="F135" s="361"/>
      <c r="G135" s="362"/>
      <c r="H135" s="360"/>
      <c r="I135" s="362"/>
      <c r="J135" s="363"/>
      <c r="K135" s="363"/>
      <c r="L135" s="364"/>
      <c r="M135" s="363"/>
      <c r="N135" s="382"/>
      <c r="O135" s="70">
        <f t="shared" si="9"/>
        <v>0</v>
      </c>
      <c r="P135" s="70">
        <f t="shared" si="10"/>
        <v>0</v>
      </c>
      <c r="Q135" s="92" t="str">
        <f t="shared" si="8"/>
        <v/>
      </c>
    </row>
    <row r="136" spans="1:17" x14ac:dyDescent="0.2">
      <c r="A136" s="374" t="str">
        <f>IF(B136="","",COUNT('Diário 3º PA'!$A$4:$A$4242)+COUNT('Diário 4º PA'!$A$4:$A$2007)+ROW()-3)</f>
        <v/>
      </c>
      <c r="B136" s="358"/>
      <c r="C136" s="359"/>
      <c r="D136" s="360"/>
      <c r="E136" s="360"/>
      <c r="F136" s="361"/>
      <c r="G136" s="362"/>
      <c r="H136" s="360"/>
      <c r="I136" s="362"/>
      <c r="J136" s="363"/>
      <c r="K136" s="363"/>
      <c r="L136" s="364"/>
      <c r="M136" s="364"/>
      <c r="N136" s="382"/>
      <c r="O136" s="70">
        <f t="shared" si="9"/>
        <v>0</v>
      </c>
      <c r="P136" s="70">
        <f t="shared" si="10"/>
        <v>0</v>
      </c>
      <c r="Q136" s="135" t="str">
        <f t="shared" si="8"/>
        <v/>
      </c>
    </row>
    <row r="137" spans="1:17" x14ac:dyDescent="0.2">
      <c r="A137" s="374" t="str">
        <f>IF(B137="","",COUNT('Diário 3º PA'!$A$4:$A$4242)+COUNT('Diário 4º PA'!$A$4:$A$2007)+ROW()-3)</f>
        <v/>
      </c>
      <c r="B137" s="358"/>
      <c r="C137" s="359"/>
      <c r="D137" s="360"/>
      <c r="E137" s="360"/>
      <c r="F137" s="361"/>
      <c r="G137" s="362"/>
      <c r="H137" s="360"/>
      <c r="I137" s="362"/>
      <c r="J137" s="363"/>
      <c r="K137" s="363"/>
      <c r="L137" s="364"/>
      <c r="M137" s="363"/>
      <c r="N137" s="382"/>
      <c r="O137" s="70">
        <f t="shared" si="9"/>
        <v>0</v>
      </c>
      <c r="P137" s="70">
        <f t="shared" si="10"/>
        <v>0</v>
      </c>
      <c r="Q137" s="92" t="str">
        <f t="shared" si="8"/>
        <v/>
      </c>
    </row>
    <row r="138" spans="1:17" x14ac:dyDescent="0.2">
      <c r="A138" s="374" t="str">
        <f>IF(B138="","",COUNT('Diário 3º PA'!$A$4:$A$4242)+COUNT('Diário 4º PA'!$A$4:$A$2007)+ROW()-3)</f>
        <v/>
      </c>
      <c r="B138" s="358"/>
      <c r="C138" s="359"/>
      <c r="D138" s="360"/>
      <c r="E138" s="360"/>
      <c r="F138" s="361"/>
      <c r="G138" s="362"/>
      <c r="H138" s="360"/>
      <c r="I138" s="362"/>
      <c r="J138" s="363"/>
      <c r="K138" s="363"/>
      <c r="L138" s="364"/>
      <c r="M138" s="363"/>
      <c r="N138" s="382"/>
      <c r="O138" s="70">
        <f t="shared" si="9"/>
        <v>0</v>
      </c>
      <c r="P138" s="70">
        <f t="shared" si="10"/>
        <v>0</v>
      </c>
      <c r="Q138" s="92" t="str">
        <f t="shared" si="8"/>
        <v/>
      </c>
    </row>
    <row r="139" spans="1:17" x14ac:dyDescent="0.2">
      <c r="A139" s="374" t="str">
        <f>IF(B139="","",COUNT('Diário 3º PA'!$A$4:$A$4242)+COUNT('Diário 4º PA'!$A$4:$A$2007)+ROW()-3)</f>
        <v/>
      </c>
      <c r="B139" s="358"/>
      <c r="C139" s="359"/>
      <c r="D139" s="360"/>
      <c r="E139" s="360"/>
      <c r="F139" s="361"/>
      <c r="G139" s="362"/>
      <c r="H139" s="360"/>
      <c r="I139" s="362"/>
      <c r="J139" s="363"/>
      <c r="K139" s="363"/>
      <c r="L139" s="364"/>
      <c r="M139" s="363"/>
      <c r="N139" s="382"/>
      <c r="O139" s="70">
        <f t="shared" si="9"/>
        <v>0</v>
      </c>
      <c r="P139" s="70">
        <f t="shared" si="10"/>
        <v>0</v>
      </c>
      <c r="Q139" s="135" t="str">
        <f t="shared" si="8"/>
        <v/>
      </c>
    </row>
    <row r="140" spans="1:17" x14ac:dyDescent="0.2">
      <c r="A140" s="374" t="str">
        <f>IF(B140="","",COUNT('Diário 3º PA'!$A$4:$A$4242)+COUNT('Diário 4º PA'!$A$4:$A$2007)+ROW()-3)</f>
        <v/>
      </c>
      <c r="B140" s="358"/>
      <c r="C140" s="359"/>
      <c r="D140" s="360"/>
      <c r="E140" s="360"/>
      <c r="F140" s="361"/>
      <c r="G140" s="362"/>
      <c r="H140" s="360"/>
      <c r="I140" s="362"/>
      <c r="J140" s="363"/>
      <c r="K140" s="363"/>
      <c r="L140" s="364"/>
      <c r="M140" s="363"/>
      <c r="N140" s="382"/>
      <c r="O140" s="70">
        <f t="shared" si="9"/>
        <v>0</v>
      </c>
      <c r="P140" s="70">
        <f t="shared" si="10"/>
        <v>0</v>
      </c>
      <c r="Q140" s="92" t="str">
        <f t="shared" si="8"/>
        <v/>
      </c>
    </row>
    <row r="141" spans="1:17" x14ac:dyDescent="0.2">
      <c r="A141" s="374" t="str">
        <f>IF(B141="","",COUNT('Diário 3º PA'!$A$4:$A$4242)+COUNT('Diário 4º PA'!$A$4:$A$2007)+ROW()-3)</f>
        <v/>
      </c>
      <c r="B141" s="358"/>
      <c r="C141" s="359"/>
      <c r="D141" s="360"/>
      <c r="E141" s="360"/>
      <c r="F141" s="361"/>
      <c r="G141" s="362"/>
      <c r="H141" s="360"/>
      <c r="I141" s="362"/>
      <c r="J141" s="363"/>
      <c r="K141" s="363"/>
      <c r="L141" s="364"/>
      <c r="M141" s="363"/>
      <c r="N141" s="415"/>
      <c r="O141" s="70">
        <f t="shared" si="9"/>
        <v>0</v>
      </c>
      <c r="P141" s="70">
        <f t="shared" si="10"/>
        <v>0</v>
      </c>
      <c r="Q141" s="92" t="str">
        <f t="shared" ref="Q141:Q204" si="11">SUBSTITUTE(D141," ","_")</f>
        <v/>
      </c>
    </row>
    <row r="142" spans="1:17" x14ac:dyDescent="0.2">
      <c r="A142" s="374" t="str">
        <f>IF(B142="","",COUNT('Diário 3º PA'!$A$4:$A$4242)+COUNT('Diário 4º PA'!$A$4:$A$2007)+ROW()-3)</f>
        <v/>
      </c>
      <c r="B142" s="358"/>
      <c r="C142" s="359"/>
      <c r="D142" s="360"/>
      <c r="E142" s="360"/>
      <c r="F142" s="361"/>
      <c r="G142" s="362"/>
      <c r="H142" s="360"/>
      <c r="I142" s="362"/>
      <c r="J142" s="363"/>
      <c r="K142" s="363"/>
      <c r="L142" s="364"/>
      <c r="M142" s="363"/>
      <c r="N142" s="382"/>
      <c r="O142" s="70">
        <f t="shared" ref="O142:O205" si="12">IF(B142=0,0,IF(YEAR(B142)=$P$1,MONTH(B142)-$O$1+1,(YEAR(B142)-$P$1)*12-$O$1+1+MONTH(B142)))</f>
        <v>0</v>
      </c>
      <c r="P142" s="70">
        <f t="shared" ref="P142:P205" si="13">IF(C142=0,0,IF(YEAR(C142)=$P$1,MONTH(C142)-$O$1+1,(YEAR(C142)-$P$1)*12-$O$1+1+MONTH(C142)))</f>
        <v>0</v>
      </c>
      <c r="Q142" s="135" t="str">
        <f t="shared" si="11"/>
        <v/>
      </c>
    </row>
    <row r="143" spans="1:17" x14ac:dyDescent="0.2">
      <c r="A143" s="374" t="str">
        <f>IF(B143="","",COUNT('Diário 3º PA'!$A$4:$A$4242)+COUNT('Diário 4º PA'!$A$4:$A$2007)+ROW()-3)</f>
        <v/>
      </c>
      <c r="B143" s="358"/>
      <c r="C143" s="359"/>
      <c r="D143" s="360"/>
      <c r="E143" s="360"/>
      <c r="F143" s="361"/>
      <c r="G143" s="362"/>
      <c r="H143" s="360"/>
      <c r="I143" s="362"/>
      <c r="J143" s="363"/>
      <c r="K143" s="363"/>
      <c r="L143" s="364"/>
      <c r="M143" s="363"/>
      <c r="N143" s="382"/>
      <c r="O143" s="70">
        <f t="shared" si="12"/>
        <v>0</v>
      </c>
      <c r="P143" s="70">
        <f t="shared" si="13"/>
        <v>0</v>
      </c>
      <c r="Q143" s="92" t="str">
        <f t="shared" si="11"/>
        <v/>
      </c>
    </row>
    <row r="144" spans="1:17" x14ac:dyDescent="0.2">
      <c r="A144" s="374" t="str">
        <f>IF(B144="","",COUNT('Diário 3º PA'!$A$4:$A$4242)+COUNT('Diário 4º PA'!$A$4:$A$2007)+ROW()-3)</f>
        <v/>
      </c>
      <c r="B144" s="358"/>
      <c r="C144" s="359"/>
      <c r="D144" s="360"/>
      <c r="E144" s="360"/>
      <c r="F144" s="361"/>
      <c r="G144" s="362"/>
      <c r="H144" s="360"/>
      <c r="I144" s="362"/>
      <c r="J144" s="363"/>
      <c r="K144" s="363"/>
      <c r="L144" s="364"/>
      <c r="M144" s="363"/>
      <c r="N144" s="382"/>
      <c r="O144" s="70">
        <f t="shared" si="12"/>
        <v>0</v>
      </c>
      <c r="P144" s="70">
        <f t="shared" si="13"/>
        <v>0</v>
      </c>
      <c r="Q144" s="92" t="str">
        <f t="shared" si="11"/>
        <v/>
      </c>
    </row>
    <row r="145" spans="1:17" x14ac:dyDescent="0.2">
      <c r="A145" s="374" t="str">
        <f>IF(B145="","",COUNT('Diário 3º PA'!$A$4:$A$4242)+COUNT('Diário 4º PA'!$A$4:$A$2007)+ROW()-3)</f>
        <v/>
      </c>
      <c r="B145" s="358"/>
      <c r="C145" s="359"/>
      <c r="D145" s="360"/>
      <c r="E145" s="360"/>
      <c r="F145" s="361"/>
      <c r="G145" s="362"/>
      <c r="H145" s="360"/>
      <c r="I145" s="362"/>
      <c r="J145" s="364"/>
      <c r="K145" s="363"/>
      <c r="L145" s="364"/>
      <c r="M145" s="363"/>
      <c r="N145" s="382"/>
      <c r="O145" s="70">
        <f t="shared" si="12"/>
        <v>0</v>
      </c>
      <c r="P145" s="70">
        <f t="shared" si="13"/>
        <v>0</v>
      </c>
      <c r="Q145" s="135" t="str">
        <f t="shared" si="11"/>
        <v/>
      </c>
    </row>
    <row r="146" spans="1:17" x14ac:dyDescent="0.2">
      <c r="A146" s="374" t="str">
        <f>IF(B146="","",COUNT('Diário 3º PA'!$A$4:$A$4242)+COUNT('Diário 4º PA'!$A$4:$A$2007)+ROW()-3)</f>
        <v/>
      </c>
      <c r="B146" s="358"/>
      <c r="C146" s="359"/>
      <c r="D146" s="360"/>
      <c r="E146" s="360"/>
      <c r="F146" s="361"/>
      <c r="G146" s="362"/>
      <c r="H146" s="360"/>
      <c r="I146" s="362"/>
      <c r="J146" s="363"/>
      <c r="K146" s="363"/>
      <c r="L146" s="364"/>
      <c r="M146" s="363"/>
      <c r="N146" s="382"/>
      <c r="O146" s="70">
        <f t="shared" si="12"/>
        <v>0</v>
      </c>
      <c r="P146" s="70">
        <f t="shared" si="13"/>
        <v>0</v>
      </c>
      <c r="Q146" s="92" t="str">
        <f t="shared" si="11"/>
        <v/>
      </c>
    </row>
    <row r="147" spans="1:17" x14ac:dyDescent="0.2">
      <c r="A147" s="374" t="str">
        <f>IF(B147="","",COUNT('Diário 3º PA'!$A$4:$A$4242)+COUNT('Diário 4º PA'!$A$4:$A$2007)+ROW()-3)</f>
        <v/>
      </c>
      <c r="B147" s="358"/>
      <c r="C147" s="359"/>
      <c r="D147" s="360"/>
      <c r="E147" s="360"/>
      <c r="F147" s="361"/>
      <c r="G147" s="362"/>
      <c r="H147" s="360"/>
      <c r="I147" s="362"/>
      <c r="J147" s="363"/>
      <c r="K147" s="363"/>
      <c r="L147" s="364"/>
      <c r="M147" s="363"/>
      <c r="N147" s="382"/>
      <c r="O147" s="70">
        <f t="shared" si="12"/>
        <v>0</v>
      </c>
      <c r="P147" s="70">
        <f t="shared" si="13"/>
        <v>0</v>
      </c>
      <c r="Q147" s="92" t="str">
        <f t="shared" si="11"/>
        <v/>
      </c>
    </row>
    <row r="148" spans="1:17" x14ac:dyDescent="0.2">
      <c r="A148" s="374" t="str">
        <f>IF(B148="","",COUNT('Diário 3º PA'!$A$4:$A$4242)+COUNT('Diário 4º PA'!$A$4:$A$2007)+ROW()-3)</f>
        <v/>
      </c>
      <c r="B148" s="375"/>
      <c r="C148" s="406"/>
      <c r="D148" s="377"/>
      <c r="E148" s="377"/>
      <c r="F148" s="378"/>
      <c r="G148" s="379"/>
      <c r="H148" s="377"/>
      <c r="I148" s="379"/>
      <c r="J148" s="380"/>
      <c r="K148" s="380"/>
      <c r="L148" s="381"/>
      <c r="M148" s="380"/>
      <c r="N148" s="385"/>
      <c r="O148" s="70">
        <f t="shared" si="12"/>
        <v>0</v>
      </c>
      <c r="P148" s="70">
        <f t="shared" si="13"/>
        <v>0</v>
      </c>
      <c r="Q148" s="135" t="str">
        <f t="shared" si="11"/>
        <v/>
      </c>
    </row>
    <row r="149" spans="1:17" x14ac:dyDescent="0.2">
      <c r="A149" s="374" t="str">
        <f>IF(B149="","",COUNT('Diário 3º PA'!$A$4:$A$4242)+COUNT('Diário 4º PA'!$A$4:$A$2007)+ROW()-3)</f>
        <v/>
      </c>
      <c r="B149" s="358"/>
      <c r="C149" s="359"/>
      <c r="D149" s="360"/>
      <c r="E149" s="360"/>
      <c r="F149" s="361"/>
      <c r="G149" s="362"/>
      <c r="H149" s="360"/>
      <c r="I149" s="362"/>
      <c r="J149" s="363"/>
      <c r="K149" s="363"/>
      <c r="L149" s="364"/>
      <c r="M149" s="363"/>
      <c r="N149" s="382"/>
      <c r="O149" s="70">
        <f t="shared" si="12"/>
        <v>0</v>
      </c>
      <c r="P149" s="70">
        <f t="shared" si="13"/>
        <v>0</v>
      </c>
      <c r="Q149" s="92" t="str">
        <f t="shared" si="11"/>
        <v/>
      </c>
    </row>
    <row r="150" spans="1:17" x14ac:dyDescent="0.2">
      <c r="A150" s="374" t="str">
        <f>IF(B150="","",COUNT('Diário 3º PA'!$A$4:$A$4242)+COUNT('Diário 4º PA'!$A$4:$A$2007)+ROW()-3)</f>
        <v/>
      </c>
      <c r="B150" s="358"/>
      <c r="C150" s="359"/>
      <c r="D150" s="360"/>
      <c r="E150" s="360"/>
      <c r="F150" s="361"/>
      <c r="G150" s="362"/>
      <c r="H150" s="360"/>
      <c r="I150" s="362"/>
      <c r="J150" s="363"/>
      <c r="K150" s="363"/>
      <c r="L150" s="364"/>
      <c r="M150" s="363"/>
      <c r="N150" s="382"/>
      <c r="O150" s="70">
        <f t="shared" si="12"/>
        <v>0</v>
      </c>
      <c r="P150" s="70">
        <f t="shared" si="13"/>
        <v>0</v>
      </c>
      <c r="Q150" s="92" t="str">
        <f t="shared" si="11"/>
        <v/>
      </c>
    </row>
    <row r="151" spans="1:17" x14ac:dyDescent="0.2">
      <c r="A151" s="374" t="str">
        <f>IF(B151="","",COUNT('Diário 3º PA'!$A$4:$A$4242)+COUNT('Diário 4º PA'!$A$4:$A$2007)+ROW()-3)</f>
        <v/>
      </c>
      <c r="B151" s="358"/>
      <c r="C151" s="359"/>
      <c r="D151" s="360"/>
      <c r="E151" s="360"/>
      <c r="F151" s="361"/>
      <c r="G151" s="362"/>
      <c r="H151" s="360"/>
      <c r="I151" s="362"/>
      <c r="J151" s="363"/>
      <c r="K151" s="363"/>
      <c r="L151" s="364"/>
      <c r="M151" s="363"/>
      <c r="N151" s="382"/>
      <c r="O151" s="70">
        <f t="shared" si="12"/>
        <v>0</v>
      </c>
      <c r="P151" s="70">
        <f t="shared" si="13"/>
        <v>0</v>
      </c>
      <c r="Q151" s="135" t="str">
        <f t="shared" si="11"/>
        <v/>
      </c>
    </row>
    <row r="152" spans="1:17" x14ac:dyDescent="0.2">
      <c r="A152" s="374" t="str">
        <f>IF(B152="","",COUNT('Diário 3º PA'!$A$4:$A$4242)+COUNT('Diário 4º PA'!$A$4:$A$2007)+ROW()-3)</f>
        <v/>
      </c>
      <c r="B152" s="358"/>
      <c r="C152" s="359"/>
      <c r="D152" s="360"/>
      <c r="E152" s="360"/>
      <c r="F152" s="361"/>
      <c r="G152" s="362"/>
      <c r="H152" s="360"/>
      <c r="I152" s="362"/>
      <c r="J152" s="363"/>
      <c r="K152" s="363"/>
      <c r="L152" s="364"/>
      <c r="M152" s="363"/>
      <c r="N152" s="382"/>
      <c r="O152" s="70">
        <f t="shared" si="12"/>
        <v>0</v>
      </c>
      <c r="P152" s="70">
        <f t="shared" si="13"/>
        <v>0</v>
      </c>
      <c r="Q152" s="92" t="str">
        <f t="shared" si="11"/>
        <v/>
      </c>
    </row>
    <row r="153" spans="1:17" x14ac:dyDescent="0.2">
      <c r="A153" s="374" t="str">
        <f>IF(B153="","",COUNT('Diário 3º PA'!$A$4:$A$4242)+COUNT('Diário 4º PA'!$A$4:$A$2007)+ROW()-3)</f>
        <v/>
      </c>
      <c r="B153" s="358"/>
      <c r="C153" s="359"/>
      <c r="D153" s="360"/>
      <c r="E153" s="360"/>
      <c r="F153" s="361"/>
      <c r="G153" s="362"/>
      <c r="H153" s="360"/>
      <c r="I153" s="362"/>
      <c r="J153" s="363"/>
      <c r="K153" s="363"/>
      <c r="L153" s="364"/>
      <c r="M153" s="363"/>
      <c r="N153" s="382"/>
      <c r="O153" s="70">
        <f t="shared" si="12"/>
        <v>0</v>
      </c>
      <c r="P153" s="70">
        <f t="shared" si="13"/>
        <v>0</v>
      </c>
      <c r="Q153" s="92" t="str">
        <f t="shared" si="11"/>
        <v/>
      </c>
    </row>
    <row r="154" spans="1:17" x14ac:dyDescent="0.2">
      <c r="A154" s="374" t="str">
        <f>IF(B154="","",COUNT('Diário 3º PA'!$A$4:$A$4242)+COUNT('Diário 4º PA'!$A$4:$A$2007)+ROW()-3)</f>
        <v/>
      </c>
      <c r="B154" s="358"/>
      <c r="C154" s="359"/>
      <c r="D154" s="360"/>
      <c r="E154" s="360"/>
      <c r="F154" s="361"/>
      <c r="G154" s="362"/>
      <c r="H154" s="360"/>
      <c r="I154" s="362"/>
      <c r="J154" s="363"/>
      <c r="K154" s="364"/>
      <c r="L154" s="364"/>
      <c r="M154" s="363"/>
      <c r="N154" s="382"/>
      <c r="O154" s="70">
        <f t="shared" si="12"/>
        <v>0</v>
      </c>
      <c r="P154" s="70">
        <f t="shared" si="13"/>
        <v>0</v>
      </c>
      <c r="Q154" s="135" t="str">
        <f t="shared" si="11"/>
        <v/>
      </c>
    </row>
    <row r="155" spans="1:17" x14ac:dyDescent="0.2">
      <c r="A155" s="374" t="str">
        <f>IF(B155="","",COUNT('Diário 3º PA'!$A$4:$A$4242)+COUNT('Diário 4º PA'!$A$4:$A$2007)+ROW()-3)</f>
        <v/>
      </c>
      <c r="B155" s="358"/>
      <c r="C155" s="359"/>
      <c r="D155" s="360"/>
      <c r="E155" s="360"/>
      <c r="F155" s="361"/>
      <c r="G155" s="362"/>
      <c r="H155" s="360"/>
      <c r="I155" s="362"/>
      <c r="J155" s="363"/>
      <c r="K155" s="364"/>
      <c r="L155" s="364"/>
      <c r="M155" s="363"/>
      <c r="N155" s="382"/>
      <c r="O155" s="70">
        <f t="shared" si="12"/>
        <v>0</v>
      </c>
      <c r="P155" s="70">
        <f t="shared" si="13"/>
        <v>0</v>
      </c>
      <c r="Q155" s="92" t="str">
        <f t="shared" si="11"/>
        <v/>
      </c>
    </row>
    <row r="156" spans="1:17" x14ac:dyDescent="0.2">
      <c r="A156" s="374" t="str">
        <f>IF(B156="","",COUNT('Diário 3º PA'!$A$4:$A$4242)+COUNT('Diário 4º PA'!$A$4:$A$2007)+ROW()-3)</f>
        <v/>
      </c>
      <c r="B156" s="358"/>
      <c r="C156" s="359"/>
      <c r="D156" s="360"/>
      <c r="E156" s="360"/>
      <c r="F156" s="361"/>
      <c r="G156" s="360"/>
      <c r="H156" s="360"/>
      <c r="I156" s="362"/>
      <c r="J156" s="363"/>
      <c r="K156" s="364"/>
      <c r="L156" s="364"/>
      <c r="M156" s="363"/>
      <c r="N156" s="382"/>
      <c r="O156" s="70">
        <f t="shared" si="12"/>
        <v>0</v>
      </c>
      <c r="P156" s="70">
        <f t="shared" si="13"/>
        <v>0</v>
      </c>
      <c r="Q156" s="92" t="str">
        <f t="shared" si="11"/>
        <v/>
      </c>
    </row>
    <row r="157" spans="1:17" x14ac:dyDescent="0.2">
      <c r="A157" s="374" t="str">
        <f>IF(B157="","",COUNT('Diário 3º PA'!$A$4:$A$4242)+COUNT('Diário 4º PA'!$A$4:$A$2007)+ROW()-3)</f>
        <v/>
      </c>
      <c r="B157" s="358"/>
      <c r="C157" s="359"/>
      <c r="D157" s="360"/>
      <c r="E157" s="360"/>
      <c r="F157" s="361"/>
      <c r="G157" s="360"/>
      <c r="H157" s="360"/>
      <c r="I157" s="362"/>
      <c r="J157" s="363"/>
      <c r="K157" s="364"/>
      <c r="L157" s="364"/>
      <c r="M157" s="363"/>
      <c r="N157" s="382"/>
      <c r="O157" s="70">
        <f t="shared" si="12"/>
        <v>0</v>
      </c>
      <c r="P157" s="70">
        <f t="shared" si="13"/>
        <v>0</v>
      </c>
      <c r="Q157" s="135" t="str">
        <f t="shared" si="11"/>
        <v/>
      </c>
    </row>
    <row r="158" spans="1:17" x14ac:dyDescent="0.2">
      <c r="A158" s="374" t="str">
        <f>IF(B158="","",COUNT('Diário 3º PA'!$A$4:$A$4242)+COUNT('Diário 4º PA'!$A$4:$A$2007)+ROW()-3)</f>
        <v/>
      </c>
      <c r="B158" s="358"/>
      <c r="C158" s="359"/>
      <c r="D158" s="360"/>
      <c r="E158" s="360"/>
      <c r="F158" s="361"/>
      <c r="G158" s="360"/>
      <c r="H158" s="360"/>
      <c r="I158" s="362"/>
      <c r="J158" s="363"/>
      <c r="K158" s="364"/>
      <c r="L158" s="364"/>
      <c r="M158" s="363"/>
      <c r="N158" s="382"/>
      <c r="O158" s="70">
        <f t="shared" si="12"/>
        <v>0</v>
      </c>
      <c r="P158" s="70">
        <f t="shared" si="13"/>
        <v>0</v>
      </c>
      <c r="Q158" s="92" t="str">
        <f t="shared" si="11"/>
        <v/>
      </c>
    </row>
    <row r="159" spans="1:17" x14ac:dyDescent="0.2">
      <c r="A159" s="374" t="str">
        <f>IF(B159="","",COUNT('Diário 3º PA'!$A$4:$A$4242)+COUNT('Diário 4º PA'!$A$4:$A$2007)+ROW()-3)</f>
        <v/>
      </c>
      <c r="B159" s="358"/>
      <c r="C159" s="359"/>
      <c r="D159" s="360"/>
      <c r="E159" s="360"/>
      <c r="F159" s="361"/>
      <c r="G159" s="360"/>
      <c r="H159" s="360"/>
      <c r="I159" s="362"/>
      <c r="J159" s="363"/>
      <c r="K159" s="364"/>
      <c r="L159" s="364"/>
      <c r="M159" s="363"/>
      <c r="N159" s="382"/>
      <c r="O159" s="70">
        <f t="shared" si="12"/>
        <v>0</v>
      </c>
      <c r="P159" s="70">
        <f t="shared" si="13"/>
        <v>0</v>
      </c>
      <c r="Q159" s="92" t="str">
        <f t="shared" si="11"/>
        <v/>
      </c>
    </row>
    <row r="160" spans="1:17" x14ac:dyDescent="0.2">
      <c r="A160" s="374" t="str">
        <f>IF(B160="","",COUNT('Diário 3º PA'!$A$4:$A$4242)+COUNT('Diário 4º PA'!$A$4:$A$2007)+ROW()-3)</f>
        <v/>
      </c>
      <c r="B160" s="358"/>
      <c r="C160" s="359"/>
      <c r="D160" s="360"/>
      <c r="E160" s="360"/>
      <c r="F160" s="361"/>
      <c r="G160" s="360"/>
      <c r="H160" s="360"/>
      <c r="I160" s="362"/>
      <c r="J160" s="363"/>
      <c r="K160" s="364"/>
      <c r="L160" s="364"/>
      <c r="M160" s="363"/>
      <c r="N160" s="382"/>
      <c r="O160" s="70">
        <f t="shared" si="12"/>
        <v>0</v>
      </c>
      <c r="P160" s="70">
        <f t="shared" si="13"/>
        <v>0</v>
      </c>
      <c r="Q160" s="135" t="str">
        <f t="shared" si="11"/>
        <v/>
      </c>
    </row>
    <row r="161" spans="1:17" x14ac:dyDescent="0.2">
      <c r="A161" s="374" t="str">
        <f>IF(B161="","",COUNT('Diário 3º PA'!$A$4:$A$4242)+COUNT('Diário 4º PA'!$A$4:$A$2007)+ROW()-3)</f>
        <v/>
      </c>
      <c r="B161" s="358"/>
      <c r="C161" s="359"/>
      <c r="D161" s="360"/>
      <c r="E161" s="360"/>
      <c r="F161" s="361"/>
      <c r="G161" s="360"/>
      <c r="H161" s="360"/>
      <c r="I161" s="362"/>
      <c r="J161" s="363"/>
      <c r="K161" s="364"/>
      <c r="L161" s="364"/>
      <c r="M161" s="363"/>
      <c r="N161" s="382"/>
      <c r="O161" s="70">
        <f t="shared" si="12"/>
        <v>0</v>
      </c>
      <c r="P161" s="70">
        <f t="shared" si="13"/>
        <v>0</v>
      </c>
      <c r="Q161" s="92" t="str">
        <f t="shared" si="11"/>
        <v/>
      </c>
    </row>
    <row r="162" spans="1:17" x14ac:dyDescent="0.2">
      <c r="A162" s="374" t="str">
        <f>IF(B162="","",COUNT('Diário 3º PA'!$A$4:$A$4242)+COUNT('Diário 4º PA'!$A$4:$A$2007)+ROW()-3)</f>
        <v/>
      </c>
      <c r="B162" s="358"/>
      <c r="C162" s="359"/>
      <c r="D162" s="360"/>
      <c r="E162" s="360"/>
      <c r="F162" s="361"/>
      <c r="G162" s="360"/>
      <c r="H162" s="360"/>
      <c r="I162" s="362"/>
      <c r="J162" s="363"/>
      <c r="K162" s="364"/>
      <c r="L162" s="364"/>
      <c r="M162" s="363"/>
      <c r="N162" s="382"/>
      <c r="O162" s="70">
        <f t="shared" si="12"/>
        <v>0</v>
      </c>
      <c r="P162" s="70">
        <f t="shared" si="13"/>
        <v>0</v>
      </c>
      <c r="Q162" s="92" t="str">
        <f t="shared" si="11"/>
        <v/>
      </c>
    </row>
    <row r="163" spans="1:17" x14ac:dyDescent="0.2">
      <c r="A163" s="374" t="str">
        <f>IF(B163="","",COUNT('Diário 3º PA'!$A$4:$A$4242)+COUNT('Diário 4º PA'!$A$4:$A$2007)+ROW()-3)</f>
        <v/>
      </c>
      <c r="B163" s="358"/>
      <c r="C163" s="359"/>
      <c r="D163" s="360"/>
      <c r="E163" s="360"/>
      <c r="F163" s="361"/>
      <c r="G163" s="360"/>
      <c r="H163" s="360"/>
      <c r="I163" s="362"/>
      <c r="J163" s="363"/>
      <c r="K163" s="364"/>
      <c r="L163" s="364"/>
      <c r="M163" s="363"/>
      <c r="N163" s="382"/>
      <c r="O163" s="70">
        <f t="shared" si="12"/>
        <v>0</v>
      </c>
      <c r="P163" s="70">
        <f t="shared" si="13"/>
        <v>0</v>
      </c>
      <c r="Q163" s="135" t="str">
        <f t="shared" si="11"/>
        <v/>
      </c>
    </row>
    <row r="164" spans="1:17" x14ac:dyDescent="0.2">
      <c r="A164" s="374" t="str">
        <f>IF(B164="","",COUNT('Diário 3º PA'!$A$4:$A$4242)+COUNT('Diário 4º PA'!$A$4:$A$2007)+ROW()-3)</f>
        <v/>
      </c>
      <c r="B164" s="358"/>
      <c r="C164" s="359"/>
      <c r="D164" s="360"/>
      <c r="E164" s="360"/>
      <c r="F164" s="361"/>
      <c r="G164" s="360"/>
      <c r="H164" s="360"/>
      <c r="I164" s="362"/>
      <c r="J164" s="363"/>
      <c r="K164" s="364"/>
      <c r="L164" s="364"/>
      <c r="M164" s="363"/>
      <c r="N164" s="382"/>
      <c r="O164" s="70">
        <f t="shared" si="12"/>
        <v>0</v>
      </c>
      <c r="P164" s="70">
        <f t="shared" si="13"/>
        <v>0</v>
      </c>
      <c r="Q164" s="92" t="str">
        <f t="shared" si="11"/>
        <v/>
      </c>
    </row>
    <row r="165" spans="1:17" x14ac:dyDescent="0.2">
      <c r="A165" s="374" t="str">
        <f>IF(B165="","",COUNT('Diário 3º PA'!$A$4:$A$4242)+COUNT('Diário 4º PA'!$A$4:$A$2007)+ROW()-3)</f>
        <v/>
      </c>
      <c r="B165" s="358"/>
      <c r="C165" s="359"/>
      <c r="D165" s="360"/>
      <c r="E165" s="360"/>
      <c r="F165" s="361"/>
      <c r="G165" s="362"/>
      <c r="H165" s="360"/>
      <c r="I165" s="362"/>
      <c r="J165" s="363"/>
      <c r="K165" s="363"/>
      <c r="L165" s="364"/>
      <c r="M165" s="363"/>
      <c r="N165" s="382"/>
      <c r="O165" s="70">
        <f t="shared" si="12"/>
        <v>0</v>
      </c>
      <c r="P165" s="70">
        <f t="shared" si="13"/>
        <v>0</v>
      </c>
      <c r="Q165" s="92" t="str">
        <f t="shared" si="11"/>
        <v/>
      </c>
    </row>
    <row r="166" spans="1:17" x14ac:dyDescent="0.2">
      <c r="A166" s="374" t="str">
        <f>IF(B166="","",COUNT('Diário 3º PA'!$A$4:$A$4242)+COUNT('Diário 4º PA'!$A$4:$A$2007)+ROW()-3)</f>
        <v/>
      </c>
      <c r="B166" s="358"/>
      <c r="C166" s="359"/>
      <c r="D166" s="360"/>
      <c r="E166" s="360"/>
      <c r="F166" s="361"/>
      <c r="G166" s="362"/>
      <c r="H166" s="360"/>
      <c r="I166" s="362"/>
      <c r="J166" s="363"/>
      <c r="K166" s="363"/>
      <c r="L166" s="364"/>
      <c r="M166" s="363"/>
      <c r="N166" s="382"/>
      <c r="O166" s="70">
        <f t="shared" si="12"/>
        <v>0</v>
      </c>
      <c r="P166" s="70">
        <f t="shared" si="13"/>
        <v>0</v>
      </c>
      <c r="Q166" s="135" t="str">
        <f t="shared" si="11"/>
        <v/>
      </c>
    </row>
    <row r="167" spans="1:17" x14ac:dyDescent="0.2">
      <c r="A167" s="374" t="str">
        <f>IF(B167="","",COUNT('Diário 3º PA'!$A$4:$A$4242)+COUNT('Diário 4º PA'!$A$4:$A$2007)+ROW()-3)</f>
        <v/>
      </c>
      <c r="B167" s="358"/>
      <c r="C167" s="359"/>
      <c r="D167" s="360"/>
      <c r="E167" s="360"/>
      <c r="F167" s="361"/>
      <c r="G167" s="360"/>
      <c r="H167" s="360"/>
      <c r="I167" s="362"/>
      <c r="J167" s="363"/>
      <c r="K167" s="363"/>
      <c r="L167" s="364"/>
      <c r="M167" s="363"/>
      <c r="N167" s="382"/>
      <c r="O167" s="70">
        <f t="shared" si="12"/>
        <v>0</v>
      </c>
      <c r="P167" s="70">
        <f t="shared" si="13"/>
        <v>0</v>
      </c>
      <c r="Q167" s="92" t="str">
        <f t="shared" si="11"/>
        <v/>
      </c>
    </row>
    <row r="168" spans="1:17" x14ac:dyDescent="0.2">
      <c r="A168" s="374" t="str">
        <f>IF(B168="","",COUNT('Diário 3º PA'!$A$4:$A$4242)+COUNT('Diário 4º PA'!$A$4:$A$2007)+ROW()-3)</f>
        <v/>
      </c>
      <c r="B168" s="358"/>
      <c r="C168" s="359"/>
      <c r="D168" s="360"/>
      <c r="E168" s="360"/>
      <c r="F168" s="361"/>
      <c r="G168" s="360"/>
      <c r="H168" s="360"/>
      <c r="I168" s="362"/>
      <c r="J168" s="363"/>
      <c r="K168" s="363"/>
      <c r="L168" s="364"/>
      <c r="M168" s="363"/>
      <c r="N168" s="382"/>
      <c r="O168" s="70">
        <f t="shared" si="12"/>
        <v>0</v>
      </c>
      <c r="P168" s="70">
        <f t="shared" si="13"/>
        <v>0</v>
      </c>
      <c r="Q168" s="92" t="str">
        <f t="shared" si="11"/>
        <v/>
      </c>
    </row>
    <row r="169" spans="1:17" x14ac:dyDescent="0.2">
      <c r="A169" s="374" t="str">
        <f>IF(B169="","",COUNT('Diário 3º PA'!$A$4:$A$4242)+COUNT('Diário 4º PA'!$A$4:$A$2007)+ROW()-3)</f>
        <v/>
      </c>
      <c r="B169" s="358"/>
      <c r="C169" s="359"/>
      <c r="D169" s="360"/>
      <c r="E169" s="360"/>
      <c r="F169" s="361"/>
      <c r="G169" s="360"/>
      <c r="H169" s="360"/>
      <c r="I169" s="362"/>
      <c r="J169" s="363"/>
      <c r="K169" s="363"/>
      <c r="L169" s="364"/>
      <c r="M169" s="363"/>
      <c r="N169" s="382"/>
      <c r="O169" s="70">
        <f t="shared" si="12"/>
        <v>0</v>
      </c>
      <c r="P169" s="70">
        <f t="shared" si="13"/>
        <v>0</v>
      </c>
      <c r="Q169" s="135" t="str">
        <f t="shared" si="11"/>
        <v/>
      </c>
    </row>
    <row r="170" spans="1:17" x14ac:dyDescent="0.2">
      <c r="A170" s="374" t="str">
        <f>IF(B170="","",COUNT('Diário 3º PA'!$A$4:$A$4242)+COUNT('Diário 4º PA'!$A$4:$A$2007)+ROW()-3)</f>
        <v/>
      </c>
      <c r="B170" s="358"/>
      <c r="C170" s="359"/>
      <c r="D170" s="360"/>
      <c r="E170" s="360"/>
      <c r="F170" s="361"/>
      <c r="G170" s="360"/>
      <c r="H170" s="360"/>
      <c r="I170" s="362"/>
      <c r="J170" s="363"/>
      <c r="K170" s="363"/>
      <c r="L170" s="364"/>
      <c r="M170" s="363"/>
      <c r="N170" s="382"/>
      <c r="O170" s="70">
        <f t="shared" si="12"/>
        <v>0</v>
      </c>
      <c r="P170" s="70">
        <f t="shared" si="13"/>
        <v>0</v>
      </c>
      <c r="Q170" s="92" t="str">
        <f t="shared" si="11"/>
        <v/>
      </c>
    </row>
    <row r="171" spans="1:17" x14ac:dyDescent="0.2">
      <c r="A171" s="374" t="str">
        <f>IF(B171="","",COUNT('Diário 3º PA'!$A$4:$A$4242)+COUNT('Diário 4º PA'!$A$4:$A$2007)+ROW()-3)</f>
        <v/>
      </c>
      <c r="B171" s="358"/>
      <c r="C171" s="359"/>
      <c r="D171" s="360"/>
      <c r="E171" s="360"/>
      <c r="F171" s="361"/>
      <c r="G171" s="360"/>
      <c r="H171" s="360"/>
      <c r="I171" s="362"/>
      <c r="J171" s="363"/>
      <c r="K171" s="363"/>
      <c r="L171" s="364"/>
      <c r="M171" s="363"/>
      <c r="N171" s="382"/>
      <c r="O171" s="70">
        <f t="shared" si="12"/>
        <v>0</v>
      </c>
      <c r="P171" s="70">
        <f t="shared" si="13"/>
        <v>0</v>
      </c>
      <c r="Q171" s="92" t="str">
        <f t="shared" si="11"/>
        <v/>
      </c>
    </row>
    <row r="172" spans="1:17" x14ac:dyDescent="0.2">
      <c r="A172" s="374" t="str">
        <f>IF(B172="","",COUNT('Diário 3º PA'!$A$4:$A$4242)+COUNT('Diário 4º PA'!$A$4:$A$2007)+ROW()-3)</f>
        <v/>
      </c>
      <c r="B172" s="358"/>
      <c r="C172" s="359"/>
      <c r="D172" s="360"/>
      <c r="E172" s="360"/>
      <c r="F172" s="361"/>
      <c r="G172" s="360"/>
      <c r="H172" s="360"/>
      <c r="I172" s="362"/>
      <c r="J172" s="363"/>
      <c r="K172" s="363"/>
      <c r="L172" s="364"/>
      <c r="M172" s="363"/>
      <c r="N172" s="382"/>
      <c r="O172" s="70">
        <f t="shared" si="12"/>
        <v>0</v>
      </c>
      <c r="P172" s="70">
        <f t="shared" si="13"/>
        <v>0</v>
      </c>
      <c r="Q172" s="135" t="str">
        <f t="shared" si="11"/>
        <v/>
      </c>
    </row>
    <row r="173" spans="1:17" x14ac:dyDescent="0.2">
      <c r="A173" s="374" t="str">
        <f>IF(B173="","",COUNT('Diário 3º PA'!$A$4:$A$4242)+COUNT('Diário 4º PA'!$A$4:$A$2007)+ROW()-3)</f>
        <v/>
      </c>
      <c r="B173" s="358"/>
      <c r="C173" s="359"/>
      <c r="D173" s="360"/>
      <c r="E173" s="360"/>
      <c r="F173" s="361"/>
      <c r="G173" s="360"/>
      <c r="H173" s="360"/>
      <c r="I173" s="362"/>
      <c r="J173" s="363"/>
      <c r="K173" s="363"/>
      <c r="L173" s="364"/>
      <c r="M173" s="363"/>
      <c r="N173" s="382"/>
      <c r="O173" s="70">
        <f t="shared" si="12"/>
        <v>0</v>
      </c>
      <c r="P173" s="70">
        <f t="shared" si="13"/>
        <v>0</v>
      </c>
      <c r="Q173" s="92" t="str">
        <f t="shared" si="11"/>
        <v/>
      </c>
    </row>
    <row r="174" spans="1:17" x14ac:dyDescent="0.2">
      <c r="A174" s="374" t="str">
        <f>IF(B174="","",COUNT('Diário 3º PA'!$A$4:$A$4242)+COUNT('Diário 4º PA'!$A$4:$A$2007)+ROW()-3)</f>
        <v/>
      </c>
      <c r="B174" s="358"/>
      <c r="C174" s="359"/>
      <c r="D174" s="360"/>
      <c r="E174" s="360"/>
      <c r="F174" s="361"/>
      <c r="G174" s="360"/>
      <c r="H174" s="360"/>
      <c r="I174" s="362"/>
      <c r="J174" s="363"/>
      <c r="K174" s="363"/>
      <c r="L174" s="364"/>
      <c r="M174" s="363"/>
      <c r="N174" s="382"/>
      <c r="O174" s="70">
        <f t="shared" si="12"/>
        <v>0</v>
      </c>
      <c r="P174" s="70">
        <f t="shared" si="13"/>
        <v>0</v>
      </c>
      <c r="Q174" s="92" t="str">
        <f t="shared" si="11"/>
        <v/>
      </c>
    </row>
    <row r="175" spans="1:17" x14ac:dyDescent="0.2">
      <c r="A175" s="374" t="str">
        <f>IF(B175="","",COUNT('Diário 3º PA'!$A$4:$A$4242)+COUNT('Diário 4º PA'!$A$4:$A$2007)+ROW()-3)</f>
        <v/>
      </c>
      <c r="B175" s="358"/>
      <c r="C175" s="359"/>
      <c r="D175" s="360"/>
      <c r="E175" s="360"/>
      <c r="F175" s="361"/>
      <c r="G175" s="360"/>
      <c r="H175" s="360"/>
      <c r="I175" s="362"/>
      <c r="J175" s="363"/>
      <c r="K175" s="363"/>
      <c r="L175" s="364"/>
      <c r="M175" s="363"/>
      <c r="N175" s="382"/>
      <c r="O175" s="70">
        <f t="shared" si="12"/>
        <v>0</v>
      </c>
      <c r="P175" s="70">
        <f t="shared" si="13"/>
        <v>0</v>
      </c>
      <c r="Q175" s="135" t="str">
        <f t="shared" si="11"/>
        <v/>
      </c>
    </row>
    <row r="176" spans="1:17" x14ac:dyDescent="0.2">
      <c r="A176" s="374" t="str">
        <f>IF(B176="","",COUNT('Diário 3º PA'!$A$4:$A$4242)+COUNT('Diário 4º PA'!$A$4:$A$2007)+ROW()-3)</f>
        <v/>
      </c>
      <c r="B176" s="358"/>
      <c r="C176" s="359"/>
      <c r="D176" s="360"/>
      <c r="E176" s="360"/>
      <c r="F176" s="361"/>
      <c r="G176" s="360"/>
      <c r="H176" s="360"/>
      <c r="I176" s="362"/>
      <c r="J176" s="363"/>
      <c r="K176" s="363"/>
      <c r="L176" s="364"/>
      <c r="M176" s="363"/>
      <c r="N176" s="382"/>
      <c r="O176" s="70">
        <f t="shared" si="12"/>
        <v>0</v>
      </c>
      <c r="P176" s="70">
        <f t="shared" si="13"/>
        <v>0</v>
      </c>
      <c r="Q176" s="92" t="str">
        <f t="shared" si="11"/>
        <v/>
      </c>
    </row>
    <row r="177" spans="1:17" x14ac:dyDescent="0.2">
      <c r="A177" s="374" t="str">
        <f>IF(B177="","",COUNT('Diário 3º PA'!$A$4:$A$4242)+COUNT('Diário 4º PA'!$A$4:$A$2007)+ROW()-3)</f>
        <v/>
      </c>
      <c r="B177" s="358"/>
      <c r="C177" s="359"/>
      <c r="D177" s="360"/>
      <c r="E177" s="360"/>
      <c r="F177" s="361"/>
      <c r="G177" s="360"/>
      <c r="H177" s="360"/>
      <c r="I177" s="362"/>
      <c r="J177" s="363"/>
      <c r="K177" s="363"/>
      <c r="L177" s="364"/>
      <c r="M177" s="363"/>
      <c r="N177" s="382"/>
      <c r="O177" s="70">
        <f t="shared" si="12"/>
        <v>0</v>
      </c>
      <c r="P177" s="70">
        <f t="shared" si="13"/>
        <v>0</v>
      </c>
      <c r="Q177" s="92" t="str">
        <f t="shared" si="11"/>
        <v/>
      </c>
    </row>
    <row r="178" spans="1:17" x14ac:dyDescent="0.2">
      <c r="A178" s="374" t="str">
        <f>IF(B178="","",COUNT('Diário 3º PA'!$A$4:$A$4242)+COUNT('Diário 4º PA'!$A$4:$A$2007)+ROW()-3)</f>
        <v/>
      </c>
      <c r="B178" s="358"/>
      <c r="C178" s="359"/>
      <c r="D178" s="360"/>
      <c r="E178" s="360"/>
      <c r="F178" s="361"/>
      <c r="G178" s="360"/>
      <c r="H178" s="360"/>
      <c r="I178" s="362"/>
      <c r="J178" s="363"/>
      <c r="K178" s="363"/>
      <c r="L178" s="364"/>
      <c r="M178" s="363"/>
      <c r="N178" s="382"/>
      <c r="O178" s="70">
        <f t="shared" si="12"/>
        <v>0</v>
      </c>
      <c r="P178" s="70">
        <f t="shared" si="13"/>
        <v>0</v>
      </c>
      <c r="Q178" s="135" t="str">
        <f t="shared" si="11"/>
        <v/>
      </c>
    </row>
    <row r="179" spans="1:17" x14ac:dyDescent="0.2">
      <c r="A179" s="374" t="str">
        <f>IF(B179="","",COUNT('Diário 3º PA'!$A$4:$A$4242)+COUNT('Diário 4º PA'!$A$4:$A$2007)+ROW()-3)</f>
        <v/>
      </c>
      <c r="B179" s="358"/>
      <c r="C179" s="359"/>
      <c r="D179" s="360"/>
      <c r="E179" s="360"/>
      <c r="F179" s="361"/>
      <c r="G179" s="362"/>
      <c r="H179" s="360"/>
      <c r="I179" s="362"/>
      <c r="J179" s="363"/>
      <c r="K179" s="363"/>
      <c r="L179" s="364"/>
      <c r="M179" s="391"/>
      <c r="N179" s="382"/>
      <c r="O179" s="70">
        <f t="shared" si="12"/>
        <v>0</v>
      </c>
      <c r="P179" s="70">
        <f t="shared" si="13"/>
        <v>0</v>
      </c>
      <c r="Q179" s="92" t="str">
        <f t="shared" si="11"/>
        <v/>
      </c>
    </row>
    <row r="180" spans="1:17" x14ac:dyDescent="0.2">
      <c r="A180" s="374" t="str">
        <f>IF(B180="","",COUNT('Diário 3º PA'!$A$4:$A$4242)+COUNT('Diário 4º PA'!$A$4:$A$2007)+ROW()-3)</f>
        <v/>
      </c>
      <c r="B180" s="375"/>
      <c r="C180" s="406"/>
      <c r="D180" s="377"/>
      <c r="E180" s="377"/>
      <c r="F180" s="378"/>
      <c r="G180" s="377"/>
      <c r="H180" s="377"/>
      <c r="I180" s="379"/>
      <c r="J180" s="380"/>
      <c r="K180" s="380"/>
      <c r="L180" s="381"/>
      <c r="M180" s="416"/>
      <c r="N180" s="385"/>
      <c r="O180" s="70">
        <f t="shared" si="12"/>
        <v>0</v>
      </c>
      <c r="P180" s="70">
        <f t="shared" si="13"/>
        <v>0</v>
      </c>
      <c r="Q180" s="92" t="str">
        <f t="shared" si="11"/>
        <v/>
      </c>
    </row>
    <row r="181" spans="1:17" x14ac:dyDescent="0.2">
      <c r="A181" s="374" t="str">
        <f>IF(B181="","",COUNT('Diário 3º PA'!$A$4:$A$4242)+COUNT('Diário 4º PA'!$A$4:$A$2007)+ROW()-3)</f>
        <v/>
      </c>
      <c r="B181" s="358"/>
      <c r="C181" s="359"/>
      <c r="D181" s="360"/>
      <c r="E181" s="360"/>
      <c r="F181" s="361"/>
      <c r="G181" s="360"/>
      <c r="H181" s="360"/>
      <c r="I181" s="362"/>
      <c r="J181" s="363"/>
      <c r="K181" s="363"/>
      <c r="L181" s="364"/>
      <c r="M181" s="363"/>
      <c r="N181" s="382"/>
      <c r="O181" s="70">
        <f t="shared" si="12"/>
        <v>0</v>
      </c>
      <c r="P181" s="70">
        <f t="shared" si="13"/>
        <v>0</v>
      </c>
      <c r="Q181" s="135" t="str">
        <f t="shared" si="11"/>
        <v/>
      </c>
    </row>
    <row r="182" spans="1:17" x14ac:dyDescent="0.2">
      <c r="A182" s="374" t="str">
        <f>IF(B182="","",COUNT('Diário 3º PA'!$A$4:$A$4242)+COUNT('Diário 4º PA'!$A$4:$A$2007)+ROW()-3)</f>
        <v/>
      </c>
      <c r="B182" s="358"/>
      <c r="C182" s="359"/>
      <c r="D182" s="360"/>
      <c r="E182" s="360"/>
      <c r="F182" s="361"/>
      <c r="G182" s="360"/>
      <c r="H182" s="360"/>
      <c r="I182" s="362"/>
      <c r="J182" s="363"/>
      <c r="K182" s="363"/>
      <c r="L182" s="364"/>
      <c r="M182" s="363"/>
      <c r="N182" s="382"/>
      <c r="O182" s="70">
        <f t="shared" si="12"/>
        <v>0</v>
      </c>
      <c r="P182" s="70">
        <f t="shared" si="13"/>
        <v>0</v>
      </c>
      <c r="Q182" s="92" t="str">
        <f t="shared" si="11"/>
        <v/>
      </c>
    </row>
    <row r="183" spans="1:17" x14ac:dyDescent="0.2">
      <c r="A183" s="374" t="str">
        <f>IF(B183="","",COUNT('Diário 3º PA'!$A$4:$A$4242)+COUNT('Diário 4º PA'!$A$4:$A$2007)+ROW()-3)</f>
        <v/>
      </c>
      <c r="B183" s="358"/>
      <c r="C183" s="359"/>
      <c r="D183" s="360"/>
      <c r="E183" s="360"/>
      <c r="F183" s="361"/>
      <c r="G183" s="360"/>
      <c r="H183" s="360"/>
      <c r="I183" s="362"/>
      <c r="J183" s="363"/>
      <c r="K183" s="363"/>
      <c r="L183" s="364"/>
      <c r="M183" s="363"/>
      <c r="N183" s="382"/>
      <c r="O183" s="70">
        <f t="shared" si="12"/>
        <v>0</v>
      </c>
      <c r="P183" s="70">
        <f t="shared" si="13"/>
        <v>0</v>
      </c>
      <c r="Q183" s="92" t="str">
        <f t="shared" si="11"/>
        <v/>
      </c>
    </row>
    <row r="184" spans="1:17" x14ac:dyDescent="0.2">
      <c r="A184" s="374" t="str">
        <f>IF(B184="","",COUNT('Diário 3º PA'!$A$4:$A$4242)+COUNT('Diário 4º PA'!$A$4:$A$2007)+ROW()-3)</f>
        <v/>
      </c>
      <c r="B184" s="358"/>
      <c r="C184" s="359"/>
      <c r="D184" s="360"/>
      <c r="E184" s="360"/>
      <c r="F184" s="361"/>
      <c r="G184" s="360"/>
      <c r="H184" s="360"/>
      <c r="I184" s="362"/>
      <c r="J184" s="363"/>
      <c r="K184" s="363"/>
      <c r="L184" s="364"/>
      <c r="M184" s="363"/>
      <c r="N184" s="382"/>
      <c r="O184" s="70">
        <f t="shared" si="12"/>
        <v>0</v>
      </c>
      <c r="P184" s="70">
        <f t="shared" si="13"/>
        <v>0</v>
      </c>
      <c r="Q184" s="135" t="str">
        <f t="shared" si="11"/>
        <v/>
      </c>
    </row>
    <row r="185" spans="1:17" x14ac:dyDescent="0.2">
      <c r="A185" s="374" t="str">
        <f>IF(B185="","",COUNT('Diário 3º PA'!$A$4:$A$4242)+COUNT('Diário 4º PA'!$A$4:$A$2007)+ROW()-3)</f>
        <v/>
      </c>
      <c r="B185" s="375"/>
      <c r="C185" s="406"/>
      <c r="D185" s="377"/>
      <c r="E185" s="377"/>
      <c r="F185" s="378"/>
      <c r="G185" s="377"/>
      <c r="H185" s="377"/>
      <c r="I185" s="379"/>
      <c r="J185" s="380"/>
      <c r="K185" s="380"/>
      <c r="L185" s="381"/>
      <c r="M185" s="417"/>
      <c r="N185" s="385"/>
      <c r="O185" s="70">
        <f t="shared" si="12"/>
        <v>0</v>
      </c>
      <c r="P185" s="70">
        <f t="shared" si="13"/>
        <v>0</v>
      </c>
      <c r="Q185" s="92" t="str">
        <f t="shared" si="11"/>
        <v/>
      </c>
    </row>
    <row r="186" spans="1:17" x14ac:dyDescent="0.2">
      <c r="A186" s="374" t="str">
        <f>IF(B186="","",COUNT('Diário 3º PA'!$A$4:$A$4242)+COUNT('Diário 4º PA'!$A$4:$A$2007)+ROW()-3)</f>
        <v/>
      </c>
      <c r="B186" s="358"/>
      <c r="C186" s="359"/>
      <c r="D186" s="360"/>
      <c r="E186" s="360"/>
      <c r="F186" s="361"/>
      <c r="G186" s="360"/>
      <c r="H186" s="360"/>
      <c r="I186" s="362"/>
      <c r="J186" s="363"/>
      <c r="K186" s="363"/>
      <c r="L186" s="364"/>
      <c r="M186" s="363"/>
      <c r="N186" s="382"/>
      <c r="O186" s="70">
        <f t="shared" si="12"/>
        <v>0</v>
      </c>
      <c r="P186" s="70">
        <f t="shared" si="13"/>
        <v>0</v>
      </c>
      <c r="Q186" s="92" t="str">
        <f t="shared" si="11"/>
        <v/>
      </c>
    </row>
    <row r="187" spans="1:17" x14ac:dyDescent="0.2">
      <c r="A187" s="374" t="str">
        <f>IF(B187="","",COUNT('Diário 3º PA'!$A$4:$A$4242)+COUNT('Diário 4º PA'!$A$4:$A$2007)+ROW()-3)</f>
        <v/>
      </c>
      <c r="B187" s="358"/>
      <c r="C187" s="359"/>
      <c r="D187" s="360"/>
      <c r="E187" s="360"/>
      <c r="F187" s="361"/>
      <c r="G187" s="360"/>
      <c r="H187" s="360"/>
      <c r="I187" s="362"/>
      <c r="J187" s="363"/>
      <c r="K187" s="363"/>
      <c r="L187" s="364"/>
      <c r="M187" s="363"/>
      <c r="N187" s="382"/>
      <c r="O187" s="70">
        <f t="shared" si="12"/>
        <v>0</v>
      </c>
      <c r="P187" s="70">
        <f t="shared" si="13"/>
        <v>0</v>
      </c>
      <c r="Q187" s="135" t="str">
        <f t="shared" si="11"/>
        <v/>
      </c>
    </row>
    <row r="188" spans="1:17" x14ac:dyDescent="0.2">
      <c r="A188" s="374" t="str">
        <f>IF(B188="","",COUNT('Diário 3º PA'!$A$4:$A$4242)+COUNT('Diário 4º PA'!$A$4:$A$2007)+ROW()-3)</f>
        <v/>
      </c>
      <c r="B188" s="358"/>
      <c r="C188" s="359"/>
      <c r="D188" s="360"/>
      <c r="E188" s="360"/>
      <c r="F188" s="361"/>
      <c r="G188" s="360"/>
      <c r="H188" s="360"/>
      <c r="I188" s="362"/>
      <c r="J188" s="363"/>
      <c r="K188" s="363"/>
      <c r="L188" s="364"/>
      <c r="M188" s="363"/>
      <c r="N188" s="382"/>
      <c r="O188" s="70">
        <f t="shared" si="12"/>
        <v>0</v>
      </c>
      <c r="P188" s="70">
        <f t="shared" si="13"/>
        <v>0</v>
      </c>
      <c r="Q188" s="92" t="str">
        <f t="shared" si="11"/>
        <v/>
      </c>
    </row>
    <row r="189" spans="1:17" x14ac:dyDescent="0.2">
      <c r="A189" s="374" t="str">
        <f>IF(B189="","",COUNT('Diário 3º PA'!$A$4:$A$4242)+COUNT('Diário 4º PA'!$A$4:$A$2007)+ROW()-3)</f>
        <v/>
      </c>
      <c r="B189" s="375"/>
      <c r="C189" s="406"/>
      <c r="D189" s="377"/>
      <c r="E189" s="377"/>
      <c r="F189" s="378"/>
      <c r="G189" s="377"/>
      <c r="H189" s="377"/>
      <c r="I189" s="379"/>
      <c r="J189" s="380"/>
      <c r="K189" s="380"/>
      <c r="L189" s="381"/>
      <c r="M189" s="380"/>
      <c r="N189" s="385"/>
      <c r="O189" s="70">
        <f t="shared" si="12"/>
        <v>0</v>
      </c>
      <c r="P189" s="70">
        <f t="shared" si="13"/>
        <v>0</v>
      </c>
      <c r="Q189" s="92" t="str">
        <f t="shared" si="11"/>
        <v/>
      </c>
    </row>
    <row r="190" spans="1:17" x14ac:dyDescent="0.2">
      <c r="A190" s="374" t="str">
        <f>IF(B190="","",COUNT('Diário 3º PA'!$A$4:$A$4242)+COUNT('Diário 4º PA'!$A$4:$A$2007)+ROW()-3)</f>
        <v/>
      </c>
      <c r="B190" s="375"/>
      <c r="C190" s="406"/>
      <c r="D190" s="377"/>
      <c r="E190" s="377"/>
      <c r="F190" s="378"/>
      <c r="G190" s="377"/>
      <c r="H190" s="377"/>
      <c r="I190" s="379"/>
      <c r="J190" s="380"/>
      <c r="K190" s="380"/>
      <c r="L190" s="381"/>
      <c r="M190" s="380"/>
      <c r="N190" s="382"/>
      <c r="O190" s="70">
        <f t="shared" si="12"/>
        <v>0</v>
      </c>
      <c r="P190" s="70">
        <f t="shared" si="13"/>
        <v>0</v>
      </c>
      <c r="Q190" s="135" t="str">
        <f t="shared" si="11"/>
        <v/>
      </c>
    </row>
    <row r="191" spans="1:17" x14ac:dyDescent="0.2">
      <c r="A191" s="374" t="str">
        <f>IF(B191="","",COUNT('Diário 3º PA'!$A$4:$A$4242)+COUNT('Diário 4º PA'!$A$4:$A$2007)+ROW()-3)</f>
        <v/>
      </c>
      <c r="B191" s="375"/>
      <c r="C191" s="406"/>
      <c r="D191" s="377"/>
      <c r="E191" s="377"/>
      <c r="F191" s="378"/>
      <c r="G191" s="377"/>
      <c r="H191" s="377"/>
      <c r="I191" s="379"/>
      <c r="J191" s="380"/>
      <c r="K191" s="380"/>
      <c r="L191" s="381"/>
      <c r="M191" s="380"/>
      <c r="N191" s="382"/>
      <c r="O191" s="70">
        <f t="shared" si="12"/>
        <v>0</v>
      </c>
      <c r="P191" s="70">
        <f t="shared" si="13"/>
        <v>0</v>
      </c>
      <c r="Q191" s="92" t="str">
        <f t="shared" si="11"/>
        <v/>
      </c>
    </row>
    <row r="192" spans="1:17" x14ac:dyDescent="0.2">
      <c r="A192" s="374" t="str">
        <f>IF(B192="","",COUNT('Diário 3º PA'!$A$4:$A$4242)+COUNT('Diário 4º PA'!$A$4:$A$2007)+ROW()-3)</f>
        <v/>
      </c>
      <c r="B192" s="375"/>
      <c r="C192" s="406"/>
      <c r="D192" s="377"/>
      <c r="E192" s="377"/>
      <c r="F192" s="378"/>
      <c r="G192" s="377"/>
      <c r="H192" s="377"/>
      <c r="I192" s="379"/>
      <c r="J192" s="380"/>
      <c r="K192" s="380"/>
      <c r="L192" s="381"/>
      <c r="M192" s="380"/>
      <c r="N192" s="382"/>
      <c r="O192" s="70">
        <f t="shared" si="12"/>
        <v>0</v>
      </c>
      <c r="P192" s="70">
        <f t="shared" si="13"/>
        <v>0</v>
      </c>
      <c r="Q192" s="92" t="str">
        <f t="shared" si="11"/>
        <v/>
      </c>
    </row>
    <row r="193" spans="1:17" x14ac:dyDescent="0.2">
      <c r="A193" s="374" t="str">
        <f>IF(B193="","",COUNT('Diário 3º PA'!$A$4:$A$4242)+COUNT('Diário 4º PA'!$A$4:$A$2007)+ROW()-3)</f>
        <v/>
      </c>
      <c r="B193" s="375"/>
      <c r="C193" s="406"/>
      <c r="D193" s="377"/>
      <c r="E193" s="377"/>
      <c r="F193" s="378"/>
      <c r="G193" s="377"/>
      <c r="H193" s="377"/>
      <c r="I193" s="379"/>
      <c r="J193" s="380"/>
      <c r="K193" s="380"/>
      <c r="L193" s="364"/>
      <c r="M193" s="363"/>
      <c r="N193" s="382"/>
      <c r="O193" s="70">
        <f t="shared" si="12"/>
        <v>0</v>
      </c>
      <c r="P193" s="70">
        <f t="shared" si="13"/>
        <v>0</v>
      </c>
      <c r="Q193" s="135" t="str">
        <f t="shared" si="11"/>
        <v/>
      </c>
    </row>
    <row r="194" spans="1:17" x14ac:dyDescent="0.2">
      <c r="A194" s="374" t="str">
        <f>IF(B194="","",COUNT('Diário 3º PA'!$A$4:$A$4242)+COUNT('Diário 4º PA'!$A$4:$A$2007)+ROW()-3)</f>
        <v/>
      </c>
      <c r="B194" s="375"/>
      <c r="C194" s="406"/>
      <c r="D194" s="377"/>
      <c r="E194" s="377"/>
      <c r="F194" s="378"/>
      <c r="G194" s="377"/>
      <c r="H194" s="377"/>
      <c r="I194" s="362"/>
      <c r="J194" s="380"/>
      <c r="K194" s="380"/>
      <c r="L194" s="381"/>
      <c r="M194" s="363"/>
      <c r="N194" s="382"/>
      <c r="O194" s="70">
        <f t="shared" si="12"/>
        <v>0</v>
      </c>
      <c r="P194" s="70">
        <f t="shared" si="13"/>
        <v>0</v>
      </c>
      <c r="Q194" s="92" t="str">
        <f t="shared" si="11"/>
        <v/>
      </c>
    </row>
    <row r="195" spans="1:17" x14ac:dyDescent="0.2">
      <c r="A195" s="374" t="str">
        <f>IF(B195="","",COUNT('Diário 3º PA'!$A$4:$A$4242)+COUNT('Diário 4º PA'!$A$4:$A$2007)+ROW()-3)</f>
        <v/>
      </c>
      <c r="B195" s="375"/>
      <c r="C195" s="406"/>
      <c r="D195" s="377"/>
      <c r="E195" s="377"/>
      <c r="F195" s="378"/>
      <c r="G195" s="377"/>
      <c r="H195" s="377"/>
      <c r="I195" s="379"/>
      <c r="J195" s="380"/>
      <c r="K195" s="380"/>
      <c r="L195" s="381"/>
      <c r="M195" s="363"/>
      <c r="N195" s="382"/>
      <c r="O195" s="70">
        <f t="shared" si="12"/>
        <v>0</v>
      </c>
      <c r="P195" s="70">
        <f t="shared" si="13"/>
        <v>0</v>
      </c>
      <c r="Q195" s="92" t="str">
        <f t="shared" si="11"/>
        <v/>
      </c>
    </row>
    <row r="196" spans="1:17" x14ac:dyDescent="0.2">
      <c r="A196" s="374" t="str">
        <f>IF(B196="","",COUNT('Diário 3º PA'!$A$4:$A$4242)+COUNT('Diário 4º PA'!$A$4:$A$2007)+ROW()-3)</f>
        <v/>
      </c>
      <c r="B196" s="375"/>
      <c r="C196" s="406"/>
      <c r="D196" s="377"/>
      <c r="E196" s="377"/>
      <c r="F196" s="378"/>
      <c r="G196" s="377"/>
      <c r="H196" s="377"/>
      <c r="I196" s="362"/>
      <c r="J196" s="380"/>
      <c r="K196" s="380"/>
      <c r="L196" s="364"/>
      <c r="M196" s="363"/>
      <c r="N196" s="382"/>
      <c r="O196" s="70">
        <f t="shared" si="12"/>
        <v>0</v>
      </c>
      <c r="P196" s="70">
        <f t="shared" si="13"/>
        <v>0</v>
      </c>
      <c r="Q196" s="135" t="str">
        <f t="shared" si="11"/>
        <v/>
      </c>
    </row>
    <row r="197" spans="1:17" x14ac:dyDescent="0.2">
      <c r="A197" s="374" t="str">
        <f>IF(B197="","",COUNT('Diário 3º PA'!$A$4:$A$4242)+COUNT('Diário 4º PA'!$A$4:$A$2007)+ROW()-3)</f>
        <v/>
      </c>
      <c r="B197" s="375"/>
      <c r="C197" s="406"/>
      <c r="D197" s="377"/>
      <c r="E197" s="377"/>
      <c r="F197" s="378"/>
      <c r="G197" s="377"/>
      <c r="H197" s="377"/>
      <c r="I197" s="379"/>
      <c r="J197" s="380"/>
      <c r="K197" s="380"/>
      <c r="L197" s="381"/>
      <c r="M197" s="380"/>
      <c r="N197" s="382"/>
      <c r="O197" s="70">
        <f t="shared" si="12"/>
        <v>0</v>
      </c>
      <c r="P197" s="70">
        <f t="shared" si="13"/>
        <v>0</v>
      </c>
      <c r="Q197" s="92" t="str">
        <f t="shared" si="11"/>
        <v/>
      </c>
    </row>
    <row r="198" spans="1:17" x14ac:dyDescent="0.2">
      <c r="A198" s="374" t="str">
        <f>IF(B198="","",COUNT('Diário 3º PA'!$A$4:$A$4242)+COUNT('Diário 4º PA'!$A$4:$A$2007)+ROW()-3)</f>
        <v/>
      </c>
      <c r="B198" s="375"/>
      <c r="C198" s="406"/>
      <c r="D198" s="377"/>
      <c r="E198" s="377"/>
      <c r="F198" s="378"/>
      <c r="G198" s="377"/>
      <c r="H198" s="377"/>
      <c r="I198" s="379"/>
      <c r="J198" s="380"/>
      <c r="K198" s="380"/>
      <c r="L198" s="364"/>
      <c r="M198" s="363"/>
      <c r="N198" s="382"/>
      <c r="O198" s="70">
        <f t="shared" si="12"/>
        <v>0</v>
      </c>
      <c r="P198" s="70">
        <f t="shared" si="13"/>
        <v>0</v>
      </c>
      <c r="Q198" s="92" t="str">
        <f t="shared" si="11"/>
        <v/>
      </c>
    </row>
    <row r="199" spans="1:17" x14ac:dyDescent="0.2">
      <c r="A199" s="374" t="str">
        <f>IF(B199="","",COUNT('Diário 3º PA'!$A$4:$A$4242)+COUNT('Diário 4º PA'!$A$4:$A$2007)+ROW()-3)</f>
        <v/>
      </c>
      <c r="B199" s="375"/>
      <c r="C199" s="406"/>
      <c r="D199" s="377"/>
      <c r="E199" s="377"/>
      <c r="F199" s="378"/>
      <c r="G199" s="377"/>
      <c r="H199" s="377"/>
      <c r="I199" s="379"/>
      <c r="J199" s="380"/>
      <c r="K199" s="380"/>
      <c r="L199" s="364"/>
      <c r="M199" s="363"/>
      <c r="N199" s="382"/>
      <c r="O199" s="70">
        <f t="shared" si="12"/>
        <v>0</v>
      </c>
      <c r="P199" s="70">
        <f t="shared" si="13"/>
        <v>0</v>
      </c>
      <c r="Q199" s="135" t="str">
        <f t="shared" si="11"/>
        <v/>
      </c>
    </row>
    <row r="200" spans="1:17" x14ac:dyDescent="0.2">
      <c r="A200" s="374" t="str">
        <f>IF(B200="","",COUNT('Diário 3º PA'!$A$4:$A$4242)+COUNT('Diário 4º PA'!$A$4:$A$2007)+ROW()-3)</f>
        <v/>
      </c>
      <c r="B200" s="358"/>
      <c r="C200" s="359"/>
      <c r="D200" s="360"/>
      <c r="E200" s="360"/>
      <c r="F200" s="361"/>
      <c r="G200" s="360"/>
      <c r="H200" s="360"/>
      <c r="I200" s="362"/>
      <c r="J200" s="363"/>
      <c r="K200" s="363"/>
      <c r="L200" s="364"/>
      <c r="M200" s="363"/>
      <c r="N200" s="382"/>
      <c r="O200" s="70">
        <f t="shared" si="12"/>
        <v>0</v>
      </c>
      <c r="P200" s="70">
        <f t="shared" si="13"/>
        <v>0</v>
      </c>
      <c r="Q200" s="92" t="str">
        <f t="shared" si="11"/>
        <v/>
      </c>
    </row>
    <row r="201" spans="1:17" x14ac:dyDescent="0.2">
      <c r="A201" s="374" t="str">
        <f>IF(B201="","",COUNT('Diário 3º PA'!$A$4:$A$4242)+COUNT('Diário 4º PA'!$A$4:$A$2007)+ROW()-3)</f>
        <v/>
      </c>
      <c r="B201" s="358"/>
      <c r="C201" s="359"/>
      <c r="D201" s="360"/>
      <c r="E201" s="360"/>
      <c r="F201" s="361"/>
      <c r="G201" s="362"/>
      <c r="H201" s="360"/>
      <c r="I201" s="362"/>
      <c r="J201" s="363"/>
      <c r="K201" s="363"/>
      <c r="L201" s="364"/>
      <c r="M201" s="363"/>
      <c r="N201" s="382"/>
      <c r="O201" s="70">
        <f t="shared" si="12"/>
        <v>0</v>
      </c>
      <c r="P201" s="70">
        <f t="shared" si="13"/>
        <v>0</v>
      </c>
      <c r="Q201" s="92" t="str">
        <f t="shared" si="11"/>
        <v/>
      </c>
    </row>
    <row r="202" spans="1:17" x14ac:dyDescent="0.2">
      <c r="A202" s="374" t="str">
        <f>IF(B202="","",COUNT('Diário 3º PA'!$A$4:$A$4242)+COUNT('Diário 4º PA'!$A$4:$A$2007)+ROW()-3)</f>
        <v/>
      </c>
      <c r="B202" s="358"/>
      <c r="C202" s="359"/>
      <c r="D202" s="360"/>
      <c r="E202" s="360"/>
      <c r="F202" s="361"/>
      <c r="G202" s="362"/>
      <c r="H202" s="360"/>
      <c r="I202" s="362"/>
      <c r="J202" s="363"/>
      <c r="K202" s="363"/>
      <c r="L202" s="364"/>
      <c r="M202" s="363"/>
      <c r="N202" s="382"/>
      <c r="O202" s="70">
        <f t="shared" si="12"/>
        <v>0</v>
      </c>
      <c r="P202" s="70">
        <f t="shared" si="13"/>
        <v>0</v>
      </c>
      <c r="Q202" s="135" t="str">
        <f t="shared" si="11"/>
        <v/>
      </c>
    </row>
    <row r="203" spans="1:17" x14ac:dyDescent="0.2">
      <c r="A203" s="374" t="str">
        <f>IF(B203="","",COUNT('Diário 3º PA'!$A$4:$A$4242)+COUNT('Diário 4º PA'!$A$4:$A$2007)+ROW()-3)</f>
        <v/>
      </c>
      <c r="B203" s="358"/>
      <c r="C203" s="359"/>
      <c r="D203" s="360"/>
      <c r="E203" s="360"/>
      <c r="F203" s="361"/>
      <c r="G203" s="360"/>
      <c r="H203" s="360"/>
      <c r="I203" s="362"/>
      <c r="J203" s="363"/>
      <c r="K203" s="363"/>
      <c r="L203" s="364"/>
      <c r="M203" s="363"/>
      <c r="N203" s="382"/>
      <c r="O203" s="70">
        <f t="shared" si="12"/>
        <v>0</v>
      </c>
      <c r="P203" s="70">
        <f t="shared" si="13"/>
        <v>0</v>
      </c>
      <c r="Q203" s="92" t="str">
        <f t="shared" si="11"/>
        <v/>
      </c>
    </row>
    <row r="204" spans="1:17" x14ac:dyDescent="0.2">
      <c r="A204" s="374" t="str">
        <f>IF(B204="","",COUNT('Diário 3º PA'!$A$4:$A$4242)+COUNT('Diário 4º PA'!$A$4:$A$2007)+ROW()-3)</f>
        <v/>
      </c>
      <c r="B204" s="358"/>
      <c r="C204" s="359"/>
      <c r="D204" s="360"/>
      <c r="E204" s="360"/>
      <c r="F204" s="361"/>
      <c r="G204" s="418"/>
      <c r="H204" s="360"/>
      <c r="I204" s="362"/>
      <c r="J204" s="363"/>
      <c r="K204" s="363"/>
      <c r="L204" s="364"/>
      <c r="M204" s="363"/>
      <c r="N204" s="382"/>
      <c r="O204" s="70">
        <f t="shared" si="12"/>
        <v>0</v>
      </c>
      <c r="P204" s="70">
        <f t="shared" si="13"/>
        <v>0</v>
      </c>
      <c r="Q204" s="92" t="str">
        <f t="shared" si="11"/>
        <v/>
      </c>
    </row>
    <row r="205" spans="1:17" x14ac:dyDescent="0.2">
      <c r="A205" s="374" t="str">
        <f>IF(B205="","",COUNT('Diário 3º PA'!$A$4:$A$4242)+COUNT('Diário 4º PA'!$A$4:$A$2007)+ROW()-3)</f>
        <v/>
      </c>
      <c r="B205" s="358"/>
      <c r="C205" s="359"/>
      <c r="D205" s="360"/>
      <c r="E205" s="360"/>
      <c r="F205" s="361"/>
      <c r="G205" s="360"/>
      <c r="H205" s="360"/>
      <c r="I205" s="362"/>
      <c r="J205" s="363"/>
      <c r="K205" s="363"/>
      <c r="L205" s="364"/>
      <c r="M205" s="363"/>
      <c r="N205" s="382"/>
      <c r="O205" s="70">
        <f t="shared" si="12"/>
        <v>0</v>
      </c>
      <c r="P205" s="70">
        <f t="shared" si="13"/>
        <v>0</v>
      </c>
      <c r="Q205" s="135" t="str">
        <f t="shared" ref="Q205:Q268" si="14">SUBSTITUTE(D205," ","_")</f>
        <v/>
      </c>
    </row>
    <row r="206" spans="1:17" x14ac:dyDescent="0.2">
      <c r="A206" s="374" t="str">
        <f>IF(B206="","",COUNT('Diário 3º PA'!$A$4:$A$4242)+COUNT('Diário 4º PA'!$A$4:$A$2007)+ROW()-3)</f>
        <v/>
      </c>
      <c r="B206" s="358"/>
      <c r="C206" s="359"/>
      <c r="D206" s="360"/>
      <c r="E206" s="360"/>
      <c r="F206" s="361"/>
      <c r="G206" s="418"/>
      <c r="H206" s="360"/>
      <c r="I206" s="362"/>
      <c r="J206" s="363"/>
      <c r="K206" s="363"/>
      <c r="L206" s="364"/>
      <c r="M206" s="363"/>
      <c r="N206" s="382"/>
      <c r="O206" s="70">
        <f t="shared" ref="O206:O269" si="15">IF(B206=0,0,IF(YEAR(B206)=$P$1,MONTH(B206)-$O$1+1,(YEAR(B206)-$P$1)*12-$O$1+1+MONTH(B206)))</f>
        <v>0</v>
      </c>
      <c r="P206" s="70">
        <f t="shared" ref="P206:P269" si="16">IF(C206=0,0,IF(YEAR(C206)=$P$1,MONTH(C206)-$O$1+1,(YEAR(C206)-$P$1)*12-$O$1+1+MONTH(C206)))</f>
        <v>0</v>
      </c>
      <c r="Q206" s="92" t="str">
        <f t="shared" si="14"/>
        <v/>
      </c>
    </row>
    <row r="207" spans="1:17" x14ac:dyDescent="0.2">
      <c r="A207" s="374" t="str">
        <f>IF(B207="","",COUNT('Diário 3º PA'!$A$4:$A$4242)+COUNT('Diário 4º PA'!$A$4:$A$2007)+ROW()-3)</f>
        <v/>
      </c>
      <c r="B207" s="358"/>
      <c r="C207" s="359"/>
      <c r="D207" s="360"/>
      <c r="E207" s="360"/>
      <c r="F207" s="361"/>
      <c r="G207" s="360"/>
      <c r="H207" s="360"/>
      <c r="I207" s="362"/>
      <c r="J207" s="363"/>
      <c r="K207" s="363"/>
      <c r="L207" s="364"/>
      <c r="M207" s="363"/>
      <c r="N207" s="382"/>
      <c r="O207" s="70">
        <f t="shared" si="15"/>
        <v>0</v>
      </c>
      <c r="P207" s="70">
        <f t="shared" si="16"/>
        <v>0</v>
      </c>
      <c r="Q207" s="92" t="str">
        <f t="shared" si="14"/>
        <v/>
      </c>
    </row>
    <row r="208" spans="1:17" x14ac:dyDescent="0.2">
      <c r="A208" s="374" t="str">
        <f>IF(B208="","",COUNT('Diário 3º PA'!$A$4:$A$4242)+COUNT('Diário 4º PA'!$A$4:$A$2007)+ROW()-3)</f>
        <v/>
      </c>
      <c r="B208" s="358"/>
      <c r="C208" s="359"/>
      <c r="D208" s="360"/>
      <c r="E208" s="360"/>
      <c r="F208" s="361"/>
      <c r="G208" s="419"/>
      <c r="H208" s="360"/>
      <c r="I208" s="362"/>
      <c r="J208" s="363"/>
      <c r="K208" s="363"/>
      <c r="L208" s="364"/>
      <c r="M208" s="363"/>
      <c r="N208" s="382"/>
      <c r="O208" s="70">
        <f t="shared" si="15"/>
        <v>0</v>
      </c>
      <c r="P208" s="70">
        <f t="shared" si="16"/>
        <v>0</v>
      </c>
      <c r="Q208" s="135" t="str">
        <f t="shared" si="14"/>
        <v/>
      </c>
    </row>
    <row r="209" spans="1:17" x14ac:dyDescent="0.2">
      <c r="A209" s="374" t="str">
        <f>IF(B209="","",COUNT('Diário 3º PA'!$A$4:$A$4242)+COUNT('Diário 4º PA'!$A$4:$A$2007)+ROW()-3)</f>
        <v/>
      </c>
      <c r="B209" s="375"/>
      <c r="C209" s="406"/>
      <c r="D209" s="377"/>
      <c r="E209" s="377"/>
      <c r="F209" s="378"/>
      <c r="G209" s="377"/>
      <c r="H209" s="377"/>
      <c r="I209" s="379"/>
      <c r="J209" s="380"/>
      <c r="K209" s="380"/>
      <c r="L209" s="381"/>
      <c r="M209" s="380"/>
      <c r="N209" s="385"/>
      <c r="O209" s="70">
        <f t="shared" si="15"/>
        <v>0</v>
      </c>
      <c r="P209" s="70">
        <f t="shared" si="16"/>
        <v>0</v>
      </c>
      <c r="Q209" s="92" t="str">
        <f t="shared" si="14"/>
        <v/>
      </c>
    </row>
    <row r="210" spans="1:17" x14ac:dyDescent="0.2">
      <c r="A210" s="374" t="str">
        <f>IF(B210="","",COUNT('Diário 3º PA'!$A$4:$A$4242)+COUNT('Diário 4º PA'!$A$4:$A$2007)+ROW()-3)</f>
        <v/>
      </c>
      <c r="B210" s="358"/>
      <c r="C210" s="359"/>
      <c r="D210" s="360"/>
      <c r="E210" s="360"/>
      <c r="F210" s="361"/>
      <c r="G210" s="360"/>
      <c r="H210" s="360"/>
      <c r="I210" s="362"/>
      <c r="J210" s="363"/>
      <c r="K210" s="363"/>
      <c r="L210" s="364"/>
      <c r="M210" s="363"/>
      <c r="N210" s="382"/>
      <c r="O210" s="70">
        <f t="shared" si="15"/>
        <v>0</v>
      </c>
      <c r="P210" s="70">
        <f t="shared" si="16"/>
        <v>0</v>
      </c>
      <c r="Q210" s="92" t="str">
        <f t="shared" si="14"/>
        <v/>
      </c>
    </row>
    <row r="211" spans="1:17" x14ac:dyDescent="0.2">
      <c r="A211" s="374" t="str">
        <f>IF(B211="","",COUNT('Diário 3º PA'!$A$4:$A$4242)+COUNT('Diário 4º PA'!$A$4:$A$2007)+ROW()-3)</f>
        <v/>
      </c>
      <c r="B211" s="358"/>
      <c r="C211" s="359"/>
      <c r="D211" s="360"/>
      <c r="E211" s="360"/>
      <c r="F211" s="361"/>
      <c r="G211" s="360"/>
      <c r="H211" s="360"/>
      <c r="I211" s="362"/>
      <c r="J211" s="363"/>
      <c r="K211" s="363"/>
      <c r="L211" s="364"/>
      <c r="M211" s="363"/>
      <c r="N211" s="382"/>
      <c r="O211" s="70">
        <f t="shared" si="15"/>
        <v>0</v>
      </c>
      <c r="P211" s="70">
        <f t="shared" si="16"/>
        <v>0</v>
      </c>
      <c r="Q211" s="135" t="str">
        <f t="shared" si="14"/>
        <v/>
      </c>
    </row>
    <row r="212" spans="1:17" x14ac:dyDescent="0.2">
      <c r="A212" s="374" t="str">
        <f>IF(B212="","",COUNT('Diário 3º PA'!$A$4:$A$4242)+COUNT('Diário 4º PA'!$A$4:$A$2007)+ROW()-3)</f>
        <v/>
      </c>
      <c r="B212" s="358"/>
      <c r="C212" s="359"/>
      <c r="D212" s="360"/>
      <c r="E212" s="360"/>
      <c r="F212" s="361"/>
      <c r="G212" s="360"/>
      <c r="H212" s="360"/>
      <c r="I212" s="362"/>
      <c r="J212" s="363"/>
      <c r="K212" s="363"/>
      <c r="L212" s="364"/>
      <c r="M212" s="363"/>
      <c r="N212" s="382"/>
      <c r="O212" s="70">
        <f t="shared" si="15"/>
        <v>0</v>
      </c>
      <c r="P212" s="70">
        <f t="shared" si="16"/>
        <v>0</v>
      </c>
      <c r="Q212" s="92" t="str">
        <f t="shared" si="14"/>
        <v/>
      </c>
    </row>
    <row r="213" spans="1:17" x14ac:dyDescent="0.2">
      <c r="A213" s="374" t="str">
        <f>IF(B213="","",COUNT('Diário 3º PA'!$A$4:$A$4242)+COUNT('Diário 4º PA'!$A$4:$A$2007)+ROW()-3)</f>
        <v/>
      </c>
      <c r="B213" s="358"/>
      <c r="C213" s="359"/>
      <c r="D213" s="360"/>
      <c r="E213" s="360"/>
      <c r="F213" s="361"/>
      <c r="G213" s="360"/>
      <c r="H213" s="360"/>
      <c r="I213" s="362"/>
      <c r="J213" s="363"/>
      <c r="K213" s="363"/>
      <c r="L213" s="364"/>
      <c r="M213" s="363"/>
      <c r="N213" s="382"/>
      <c r="O213" s="70">
        <f t="shared" si="15"/>
        <v>0</v>
      </c>
      <c r="P213" s="70">
        <f t="shared" si="16"/>
        <v>0</v>
      </c>
      <c r="Q213" s="92" t="str">
        <f t="shared" si="14"/>
        <v/>
      </c>
    </row>
    <row r="214" spans="1:17" x14ac:dyDescent="0.2">
      <c r="A214" s="374" t="str">
        <f>IF(B214="","",COUNT('Diário 3º PA'!$A$4:$A$4242)+COUNT('Diário 4º PA'!$A$4:$A$2007)+ROW()-3)</f>
        <v/>
      </c>
      <c r="B214" s="358"/>
      <c r="C214" s="359"/>
      <c r="D214" s="360"/>
      <c r="E214" s="360"/>
      <c r="F214" s="361"/>
      <c r="G214" s="360"/>
      <c r="H214" s="360"/>
      <c r="I214" s="362"/>
      <c r="J214" s="363"/>
      <c r="K214" s="363"/>
      <c r="L214" s="364"/>
      <c r="M214" s="363"/>
      <c r="N214" s="382"/>
      <c r="O214" s="70">
        <f t="shared" si="15"/>
        <v>0</v>
      </c>
      <c r="P214" s="70">
        <f t="shared" si="16"/>
        <v>0</v>
      </c>
      <c r="Q214" s="135" t="str">
        <f t="shared" si="14"/>
        <v/>
      </c>
    </row>
    <row r="215" spans="1:17" x14ac:dyDescent="0.2">
      <c r="A215" s="374" t="str">
        <f>IF(B215="","",COUNT('Diário 3º PA'!$A$4:$A$4242)+COUNT('Diário 4º PA'!$A$4:$A$2007)+ROW()-3)</f>
        <v/>
      </c>
      <c r="B215" s="375"/>
      <c r="C215" s="406"/>
      <c r="D215" s="377"/>
      <c r="E215" s="377"/>
      <c r="F215" s="378"/>
      <c r="G215" s="360"/>
      <c r="H215" s="360"/>
      <c r="I215" s="362"/>
      <c r="J215" s="363"/>
      <c r="K215" s="363"/>
      <c r="L215" s="364"/>
      <c r="M215" s="363"/>
      <c r="N215" s="382"/>
      <c r="O215" s="70">
        <f t="shared" si="15"/>
        <v>0</v>
      </c>
      <c r="P215" s="70">
        <f t="shared" si="16"/>
        <v>0</v>
      </c>
      <c r="Q215" s="92" t="str">
        <f t="shared" si="14"/>
        <v/>
      </c>
    </row>
    <row r="216" spans="1:17" x14ac:dyDescent="0.2">
      <c r="A216" s="374" t="str">
        <f>IF(B216="","",COUNT('Diário 3º PA'!$A$4:$A$4242)+COUNT('Diário 4º PA'!$A$4:$A$2007)+ROW()-3)</f>
        <v/>
      </c>
      <c r="B216" s="358"/>
      <c r="C216" s="359"/>
      <c r="D216" s="360"/>
      <c r="E216" s="360"/>
      <c r="F216" s="361"/>
      <c r="G216" s="360"/>
      <c r="H216" s="360"/>
      <c r="I216" s="362"/>
      <c r="J216" s="363"/>
      <c r="K216" s="363"/>
      <c r="L216" s="364"/>
      <c r="M216" s="363"/>
      <c r="N216" s="382"/>
      <c r="O216" s="70">
        <f t="shared" si="15"/>
        <v>0</v>
      </c>
      <c r="P216" s="70">
        <f t="shared" si="16"/>
        <v>0</v>
      </c>
      <c r="Q216" s="92" t="str">
        <f t="shared" si="14"/>
        <v/>
      </c>
    </row>
    <row r="217" spans="1:17" x14ac:dyDescent="0.2">
      <c r="A217" s="374" t="str">
        <f>IF(B217="","",COUNT('Diário 3º PA'!$A$4:$A$4242)+COUNT('Diário 4º PA'!$A$4:$A$2007)+ROW()-3)</f>
        <v/>
      </c>
      <c r="B217" s="358"/>
      <c r="C217" s="359"/>
      <c r="D217" s="360"/>
      <c r="E217" s="360"/>
      <c r="F217" s="361"/>
      <c r="G217" s="360"/>
      <c r="H217" s="360"/>
      <c r="I217" s="362"/>
      <c r="J217" s="364"/>
      <c r="K217" s="364"/>
      <c r="L217" s="364"/>
      <c r="M217" s="363"/>
      <c r="N217" s="382"/>
      <c r="O217" s="70">
        <f t="shared" si="15"/>
        <v>0</v>
      </c>
      <c r="P217" s="70">
        <f t="shared" si="16"/>
        <v>0</v>
      </c>
      <c r="Q217" s="135" t="str">
        <f t="shared" si="14"/>
        <v/>
      </c>
    </row>
    <row r="218" spans="1:17" x14ac:dyDescent="0.2">
      <c r="A218" s="374" t="str">
        <f>IF(B218="","",COUNT('Diário 3º PA'!$A$4:$A$4242)+COUNT('Diário 4º PA'!$A$4:$A$2007)+ROW()-3)</f>
        <v/>
      </c>
      <c r="B218" s="358"/>
      <c r="C218" s="359"/>
      <c r="D218" s="360"/>
      <c r="E218" s="360"/>
      <c r="F218" s="361"/>
      <c r="G218" s="360"/>
      <c r="H218" s="360"/>
      <c r="I218" s="362"/>
      <c r="J218" s="364"/>
      <c r="K218" s="364"/>
      <c r="L218" s="364"/>
      <c r="M218" s="363"/>
      <c r="N218" s="382"/>
      <c r="O218" s="70">
        <f t="shared" si="15"/>
        <v>0</v>
      </c>
      <c r="P218" s="70">
        <f t="shared" si="16"/>
        <v>0</v>
      </c>
      <c r="Q218" s="92" t="str">
        <f t="shared" si="14"/>
        <v/>
      </c>
    </row>
    <row r="219" spans="1:17" x14ac:dyDescent="0.2">
      <c r="A219" s="374" t="str">
        <f>IF(B219="","",COUNT('Diário 3º PA'!$A$4:$A$4242)+COUNT('Diário 4º PA'!$A$4:$A$2007)+ROW()-3)</f>
        <v/>
      </c>
      <c r="B219" s="358"/>
      <c r="C219" s="359"/>
      <c r="D219" s="360"/>
      <c r="E219" s="360"/>
      <c r="F219" s="361"/>
      <c r="G219" s="360"/>
      <c r="H219" s="360"/>
      <c r="I219" s="362"/>
      <c r="J219" s="364"/>
      <c r="K219" s="364"/>
      <c r="L219" s="364"/>
      <c r="M219" s="363"/>
      <c r="N219" s="382"/>
      <c r="O219" s="70">
        <f t="shared" si="15"/>
        <v>0</v>
      </c>
      <c r="P219" s="70">
        <f t="shared" si="16"/>
        <v>0</v>
      </c>
      <c r="Q219" s="92" t="str">
        <f t="shared" si="14"/>
        <v/>
      </c>
    </row>
    <row r="220" spans="1:17" x14ac:dyDescent="0.2">
      <c r="A220" s="374" t="str">
        <f>IF(B220="","",COUNT('Diário 3º PA'!$A$4:$A$4242)+COUNT('Diário 4º PA'!$A$4:$A$2007)+ROW()-3)</f>
        <v/>
      </c>
      <c r="B220" s="358"/>
      <c r="C220" s="359"/>
      <c r="D220" s="360"/>
      <c r="E220" s="360"/>
      <c r="F220" s="361"/>
      <c r="G220" s="362"/>
      <c r="H220" s="360"/>
      <c r="I220" s="362"/>
      <c r="J220" s="364"/>
      <c r="K220" s="364"/>
      <c r="L220" s="364"/>
      <c r="M220" s="363"/>
      <c r="N220" s="382"/>
      <c r="O220" s="70">
        <f t="shared" si="15"/>
        <v>0</v>
      </c>
      <c r="P220" s="70">
        <f t="shared" si="16"/>
        <v>0</v>
      </c>
      <c r="Q220" s="135" t="str">
        <f t="shared" si="14"/>
        <v/>
      </c>
    </row>
    <row r="221" spans="1:17" x14ac:dyDescent="0.2">
      <c r="A221" s="374" t="str">
        <f>IF(B221="","",COUNT('Diário 3º PA'!$A$4:$A$4242)+COUNT('Diário 4º PA'!$A$4:$A$2007)+ROW()-3)</f>
        <v/>
      </c>
      <c r="B221" s="358"/>
      <c r="C221" s="359"/>
      <c r="D221" s="360"/>
      <c r="E221" s="360"/>
      <c r="F221" s="361"/>
      <c r="G221" s="362"/>
      <c r="H221" s="360"/>
      <c r="I221" s="362"/>
      <c r="J221" s="364"/>
      <c r="K221" s="364"/>
      <c r="L221" s="364"/>
      <c r="M221" s="363"/>
      <c r="N221" s="382"/>
      <c r="O221" s="70">
        <f t="shared" si="15"/>
        <v>0</v>
      </c>
      <c r="P221" s="70">
        <f t="shared" si="16"/>
        <v>0</v>
      </c>
      <c r="Q221" s="92" t="str">
        <f t="shared" si="14"/>
        <v/>
      </c>
    </row>
    <row r="222" spans="1:17" x14ac:dyDescent="0.2">
      <c r="A222" s="374" t="str">
        <f>IF(B222="","",COUNT('Diário 3º PA'!$A$4:$A$4242)+COUNT('Diário 4º PA'!$A$4:$A$2007)+ROW()-3)</f>
        <v/>
      </c>
      <c r="B222" s="358"/>
      <c r="C222" s="359"/>
      <c r="D222" s="360"/>
      <c r="E222" s="360"/>
      <c r="F222" s="361"/>
      <c r="G222" s="362"/>
      <c r="H222" s="360"/>
      <c r="I222" s="362"/>
      <c r="J222" s="364"/>
      <c r="K222" s="364"/>
      <c r="L222" s="364"/>
      <c r="M222" s="363"/>
      <c r="N222" s="382"/>
      <c r="O222" s="70">
        <f t="shared" si="15"/>
        <v>0</v>
      </c>
      <c r="P222" s="70">
        <f t="shared" si="16"/>
        <v>0</v>
      </c>
      <c r="Q222" s="92" t="str">
        <f t="shared" si="14"/>
        <v/>
      </c>
    </row>
    <row r="223" spans="1:17" x14ac:dyDescent="0.2">
      <c r="A223" s="374" t="str">
        <f>IF(B223="","",COUNT('Diário 3º PA'!$A$4:$A$4242)+COUNT('Diário 4º PA'!$A$4:$A$2007)+ROW()-3)</f>
        <v/>
      </c>
      <c r="B223" s="358"/>
      <c r="C223" s="359"/>
      <c r="D223" s="360"/>
      <c r="E223" s="360"/>
      <c r="F223" s="361"/>
      <c r="G223" s="362"/>
      <c r="H223" s="360"/>
      <c r="I223" s="362"/>
      <c r="J223" s="364"/>
      <c r="K223" s="364"/>
      <c r="L223" s="364"/>
      <c r="M223" s="363"/>
      <c r="N223" s="382"/>
      <c r="O223" s="70">
        <f t="shared" si="15"/>
        <v>0</v>
      </c>
      <c r="P223" s="70">
        <f t="shared" si="16"/>
        <v>0</v>
      </c>
      <c r="Q223" s="135" t="str">
        <f t="shared" si="14"/>
        <v/>
      </c>
    </row>
    <row r="224" spans="1:17" x14ac:dyDescent="0.2">
      <c r="A224" s="374" t="str">
        <f>IF(B224="","",COUNT('Diário 3º PA'!$A$4:$A$4242)+COUNT('Diário 4º PA'!$A$4:$A$2007)+ROW()-3)</f>
        <v/>
      </c>
      <c r="B224" s="358"/>
      <c r="C224" s="359"/>
      <c r="D224" s="360"/>
      <c r="E224" s="360"/>
      <c r="F224" s="361"/>
      <c r="G224" s="362"/>
      <c r="H224" s="360"/>
      <c r="I224" s="362"/>
      <c r="J224" s="364"/>
      <c r="K224" s="364"/>
      <c r="L224" s="364"/>
      <c r="M224" s="363"/>
      <c r="N224" s="382"/>
      <c r="O224" s="70">
        <f t="shared" si="15"/>
        <v>0</v>
      </c>
      <c r="P224" s="70">
        <f t="shared" si="16"/>
        <v>0</v>
      </c>
      <c r="Q224" s="92" t="str">
        <f t="shared" si="14"/>
        <v/>
      </c>
    </row>
    <row r="225" spans="1:17" x14ac:dyDescent="0.2">
      <c r="A225" s="374" t="str">
        <f>IF(B225="","",COUNT('Diário 3º PA'!$A$4:$A$4242)+COUNT('Diário 4º PA'!$A$4:$A$2007)+ROW()-3)</f>
        <v/>
      </c>
      <c r="B225" s="358"/>
      <c r="C225" s="359"/>
      <c r="D225" s="360"/>
      <c r="E225" s="360"/>
      <c r="F225" s="361"/>
      <c r="G225" s="362"/>
      <c r="H225" s="360"/>
      <c r="I225" s="362"/>
      <c r="J225" s="364"/>
      <c r="K225" s="364"/>
      <c r="L225" s="364"/>
      <c r="M225" s="363"/>
      <c r="N225" s="382"/>
      <c r="O225" s="70">
        <f t="shared" si="15"/>
        <v>0</v>
      </c>
      <c r="P225" s="70">
        <f t="shared" si="16"/>
        <v>0</v>
      </c>
      <c r="Q225" s="92" t="str">
        <f t="shared" si="14"/>
        <v/>
      </c>
    </row>
    <row r="226" spans="1:17" x14ac:dyDescent="0.2">
      <c r="A226" s="374" t="str">
        <f>IF(B226="","",COUNT('Diário 3º PA'!$A$4:$A$4242)+COUNT('Diário 4º PA'!$A$4:$A$2007)+ROW()-3)</f>
        <v/>
      </c>
      <c r="B226" s="358"/>
      <c r="C226" s="359"/>
      <c r="D226" s="360"/>
      <c r="E226" s="360"/>
      <c r="F226" s="361"/>
      <c r="G226" s="362"/>
      <c r="H226" s="360"/>
      <c r="I226" s="362"/>
      <c r="J226" s="364"/>
      <c r="K226" s="364"/>
      <c r="L226" s="364"/>
      <c r="M226" s="363"/>
      <c r="N226" s="382"/>
      <c r="O226" s="70">
        <f t="shared" si="15"/>
        <v>0</v>
      </c>
      <c r="P226" s="70">
        <f t="shared" si="16"/>
        <v>0</v>
      </c>
      <c r="Q226" s="135" t="str">
        <f t="shared" si="14"/>
        <v/>
      </c>
    </row>
    <row r="227" spans="1:17" x14ac:dyDescent="0.2">
      <c r="A227" s="374" t="str">
        <f>IF(B227="","",COUNT('Diário 3º PA'!$A$4:$A$4242)+COUNT('Diário 4º PA'!$A$4:$A$2007)+ROW()-3)</f>
        <v/>
      </c>
      <c r="B227" s="358"/>
      <c r="C227" s="359"/>
      <c r="D227" s="360"/>
      <c r="E227" s="360"/>
      <c r="F227" s="361"/>
      <c r="G227" s="362"/>
      <c r="H227" s="360"/>
      <c r="I227" s="362"/>
      <c r="J227" s="364"/>
      <c r="K227" s="364"/>
      <c r="L227" s="364"/>
      <c r="M227" s="363"/>
      <c r="N227" s="382"/>
      <c r="O227" s="70">
        <f t="shared" si="15"/>
        <v>0</v>
      </c>
      <c r="P227" s="70">
        <f t="shared" si="16"/>
        <v>0</v>
      </c>
      <c r="Q227" s="92" t="str">
        <f t="shared" si="14"/>
        <v/>
      </c>
    </row>
    <row r="228" spans="1:17" x14ac:dyDescent="0.2">
      <c r="A228" s="374" t="str">
        <f>IF(B228="","",COUNT('Diário 3º PA'!$A$4:$A$4242)+COUNT('Diário 4º PA'!$A$4:$A$2007)+ROW()-3)</f>
        <v/>
      </c>
      <c r="B228" s="358"/>
      <c r="C228" s="359"/>
      <c r="D228" s="360"/>
      <c r="E228" s="360"/>
      <c r="F228" s="361"/>
      <c r="G228" s="362"/>
      <c r="H228" s="360"/>
      <c r="I228" s="362"/>
      <c r="J228" s="364"/>
      <c r="K228" s="364"/>
      <c r="L228" s="364"/>
      <c r="M228" s="363"/>
      <c r="N228" s="382"/>
      <c r="O228" s="70">
        <f t="shared" si="15"/>
        <v>0</v>
      </c>
      <c r="P228" s="70">
        <f t="shared" si="16"/>
        <v>0</v>
      </c>
      <c r="Q228" s="92" t="str">
        <f t="shared" si="14"/>
        <v/>
      </c>
    </row>
    <row r="229" spans="1:17" x14ac:dyDescent="0.2">
      <c r="A229" s="374" t="str">
        <f>IF(B229="","",COUNT('Diário 3º PA'!$A$4:$A$4242)+COUNT('Diário 4º PA'!$A$4:$A$2007)+ROW()-3)</f>
        <v/>
      </c>
      <c r="B229" s="358"/>
      <c r="C229" s="359"/>
      <c r="D229" s="360"/>
      <c r="E229" s="360"/>
      <c r="F229" s="361"/>
      <c r="G229" s="362"/>
      <c r="H229" s="360"/>
      <c r="I229" s="362"/>
      <c r="J229" s="364"/>
      <c r="K229" s="364"/>
      <c r="L229" s="364"/>
      <c r="M229" s="363"/>
      <c r="N229" s="382"/>
      <c r="O229" s="70">
        <f t="shared" si="15"/>
        <v>0</v>
      </c>
      <c r="P229" s="70">
        <f t="shared" si="16"/>
        <v>0</v>
      </c>
      <c r="Q229" s="135" t="str">
        <f t="shared" si="14"/>
        <v/>
      </c>
    </row>
    <row r="230" spans="1:17" x14ac:dyDescent="0.2">
      <c r="A230" s="374" t="str">
        <f>IF(B230="","",COUNT('Diário 3º PA'!$A$4:$A$4242)+COUNT('Diário 4º PA'!$A$4:$A$2007)+ROW()-3)</f>
        <v/>
      </c>
      <c r="B230" s="358"/>
      <c r="C230" s="359"/>
      <c r="D230" s="360"/>
      <c r="E230" s="360"/>
      <c r="F230" s="361"/>
      <c r="G230" s="362"/>
      <c r="H230" s="360"/>
      <c r="I230" s="362"/>
      <c r="J230" s="364"/>
      <c r="K230" s="364"/>
      <c r="L230" s="364"/>
      <c r="M230" s="363"/>
      <c r="N230" s="382"/>
      <c r="O230" s="70">
        <f t="shared" si="15"/>
        <v>0</v>
      </c>
      <c r="P230" s="70">
        <f t="shared" si="16"/>
        <v>0</v>
      </c>
      <c r="Q230" s="92" t="str">
        <f t="shared" si="14"/>
        <v/>
      </c>
    </row>
    <row r="231" spans="1:17" x14ac:dyDescent="0.2">
      <c r="A231" s="374" t="str">
        <f>IF(B231="","",COUNT('Diário 3º PA'!$A$4:$A$4242)+COUNT('Diário 4º PA'!$A$4:$A$2007)+ROW()-3)</f>
        <v/>
      </c>
      <c r="B231" s="358"/>
      <c r="C231" s="359"/>
      <c r="D231" s="360"/>
      <c r="E231" s="360"/>
      <c r="F231" s="361"/>
      <c r="G231" s="362"/>
      <c r="H231" s="360"/>
      <c r="I231" s="362"/>
      <c r="J231" s="364"/>
      <c r="K231" s="364"/>
      <c r="L231" s="364"/>
      <c r="M231" s="363"/>
      <c r="N231" s="382"/>
      <c r="O231" s="70">
        <f t="shared" si="15"/>
        <v>0</v>
      </c>
      <c r="P231" s="70">
        <f t="shared" si="16"/>
        <v>0</v>
      </c>
      <c r="Q231" s="92" t="str">
        <f t="shared" si="14"/>
        <v/>
      </c>
    </row>
    <row r="232" spans="1:17" x14ac:dyDescent="0.2">
      <c r="A232" s="374" t="str">
        <f>IF(B232="","",COUNT('Diário 3º PA'!$A$4:$A$4242)+COUNT('Diário 4º PA'!$A$4:$A$2007)+ROW()-3)</f>
        <v/>
      </c>
      <c r="B232" s="358"/>
      <c r="C232" s="359"/>
      <c r="D232" s="360"/>
      <c r="E232" s="360"/>
      <c r="F232" s="361"/>
      <c r="G232" s="362"/>
      <c r="H232" s="360"/>
      <c r="I232" s="362"/>
      <c r="J232" s="363"/>
      <c r="K232" s="363"/>
      <c r="L232" s="364"/>
      <c r="M232" s="363"/>
      <c r="N232" s="382"/>
      <c r="O232" s="70">
        <f t="shared" si="15"/>
        <v>0</v>
      </c>
      <c r="P232" s="70">
        <f t="shared" si="16"/>
        <v>0</v>
      </c>
      <c r="Q232" s="135" t="str">
        <f t="shared" si="14"/>
        <v/>
      </c>
    </row>
    <row r="233" spans="1:17" x14ac:dyDescent="0.2">
      <c r="A233" s="374" t="str">
        <f>IF(B233="","",COUNT('Diário 3º PA'!$A$4:$A$4242)+COUNT('Diário 4º PA'!$A$4:$A$2007)+ROW()-3)</f>
        <v/>
      </c>
      <c r="B233" s="358"/>
      <c r="C233" s="359"/>
      <c r="D233" s="360"/>
      <c r="E233" s="360"/>
      <c r="F233" s="361"/>
      <c r="G233" s="362"/>
      <c r="H233" s="360"/>
      <c r="I233" s="362"/>
      <c r="J233" s="364"/>
      <c r="K233" s="364"/>
      <c r="L233" s="364"/>
      <c r="M233" s="363"/>
      <c r="N233" s="382"/>
      <c r="O233" s="70">
        <f t="shared" si="15"/>
        <v>0</v>
      </c>
      <c r="P233" s="70">
        <f t="shared" si="16"/>
        <v>0</v>
      </c>
      <c r="Q233" s="92" t="str">
        <f t="shared" si="14"/>
        <v/>
      </c>
    </row>
    <row r="234" spans="1:17" x14ac:dyDescent="0.2">
      <c r="A234" s="374" t="str">
        <f>IF(B234="","",COUNT('Diário 3º PA'!$A$4:$A$4242)+COUNT('Diário 4º PA'!$A$4:$A$2007)+ROW()-3)</f>
        <v/>
      </c>
      <c r="B234" s="358"/>
      <c r="C234" s="359"/>
      <c r="D234" s="360"/>
      <c r="E234" s="360"/>
      <c r="F234" s="361"/>
      <c r="G234" s="362"/>
      <c r="H234" s="360"/>
      <c r="I234" s="362"/>
      <c r="J234" s="363"/>
      <c r="K234" s="363"/>
      <c r="L234" s="364"/>
      <c r="M234" s="363"/>
      <c r="N234" s="382"/>
      <c r="O234" s="70">
        <f t="shared" si="15"/>
        <v>0</v>
      </c>
      <c r="P234" s="70">
        <f t="shared" si="16"/>
        <v>0</v>
      </c>
      <c r="Q234" s="92" t="str">
        <f t="shared" si="14"/>
        <v/>
      </c>
    </row>
    <row r="235" spans="1:17" x14ac:dyDescent="0.2">
      <c r="A235" s="374" t="str">
        <f>IF(B235="","",COUNT('Diário 3º PA'!$A$4:$A$4242)+COUNT('Diário 4º PA'!$A$4:$A$2007)+ROW()-3)</f>
        <v/>
      </c>
      <c r="B235" s="358"/>
      <c r="C235" s="359"/>
      <c r="D235" s="360"/>
      <c r="E235" s="360"/>
      <c r="F235" s="361"/>
      <c r="G235" s="360"/>
      <c r="H235" s="360"/>
      <c r="I235" s="362"/>
      <c r="J235" s="388"/>
      <c r="K235" s="363"/>
      <c r="L235" s="364"/>
      <c r="M235" s="363"/>
      <c r="N235" s="382"/>
      <c r="O235" s="70">
        <f t="shared" si="15"/>
        <v>0</v>
      </c>
      <c r="P235" s="70">
        <f t="shared" si="16"/>
        <v>0</v>
      </c>
      <c r="Q235" s="135" t="str">
        <f t="shared" si="14"/>
        <v/>
      </c>
    </row>
    <row r="236" spans="1:17" x14ac:dyDescent="0.2">
      <c r="A236" s="374" t="str">
        <f>IF(B236="","",COUNT('Diário 3º PA'!$A$4:$A$4242)+COUNT('Diário 4º PA'!$A$4:$A$2007)+ROW()-3)</f>
        <v/>
      </c>
      <c r="B236" s="358"/>
      <c r="C236" s="359"/>
      <c r="D236" s="360"/>
      <c r="E236" s="360"/>
      <c r="F236" s="361"/>
      <c r="G236" s="360"/>
      <c r="H236" s="360"/>
      <c r="I236" s="362"/>
      <c r="J236" s="363"/>
      <c r="K236" s="363"/>
      <c r="L236" s="364"/>
      <c r="M236" s="363"/>
      <c r="N236" s="382"/>
      <c r="O236" s="70">
        <f t="shared" si="15"/>
        <v>0</v>
      </c>
      <c r="P236" s="70">
        <f t="shared" si="16"/>
        <v>0</v>
      </c>
      <c r="Q236" s="92" t="str">
        <f t="shared" si="14"/>
        <v/>
      </c>
    </row>
    <row r="237" spans="1:17" x14ac:dyDescent="0.2">
      <c r="A237" s="374" t="str">
        <f>IF(B237="","",COUNT('Diário 3º PA'!$A$4:$A$4242)+COUNT('Diário 4º PA'!$A$4:$A$2007)+ROW()-3)</f>
        <v/>
      </c>
      <c r="B237" s="375"/>
      <c r="C237" s="406"/>
      <c r="D237" s="377"/>
      <c r="E237" s="377"/>
      <c r="F237" s="378"/>
      <c r="G237" s="379"/>
      <c r="H237" s="377"/>
      <c r="I237" s="379"/>
      <c r="J237" s="380"/>
      <c r="K237" s="380"/>
      <c r="L237" s="381"/>
      <c r="M237" s="380"/>
      <c r="N237" s="385"/>
      <c r="O237" s="70">
        <f t="shared" si="15"/>
        <v>0</v>
      </c>
      <c r="P237" s="70">
        <f t="shared" si="16"/>
        <v>0</v>
      </c>
      <c r="Q237" s="92" t="str">
        <f t="shared" si="14"/>
        <v/>
      </c>
    </row>
    <row r="238" spans="1:17" x14ac:dyDescent="0.2">
      <c r="A238" s="374" t="str">
        <f>IF(B238="","",COUNT('Diário 3º PA'!$A$4:$A$4242)+COUNT('Diário 4º PA'!$A$4:$A$2007)+ROW()-3)</f>
        <v/>
      </c>
      <c r="B238" s="358"/>
      <c r="C238" s="359"/>
      <c r="D238" s="360"/>
      <c r="E238" s="360"/>
      <c r="F238" s="361"/>
      <c r="G238" s="360"/>
      <c r="H238" s="360"/>
      <c r="I238" s="362"/>
      <c r="J238" s="363"/>
      <c r="K238" s="363"/>
      <c r="L238" s="364"/>
      <c r="M238" s="363"/>
      <c r="N238" s="382"/>
      <c r="O238" s="70">
        <f t="shared" si="15"/>
        <v>0</v>
      </c>
      <c r="P238" s="70">
        <f t="shared" si="16"/>
        <v>0</v>
      </c>
      <c r="Q238" s="135" t="str">
        <f t="shared" si="14"/>
        <v/>
      </c>
    </row>
    <row r="239" spans="1:17" x14ac:dyDescent="0.2">
      <c r="A239" s="374" t="str">
        <f>IF(B239="","",COUNT('Diário 3º PA'!$A$4:$A$4242)+COUNT('Diário 4º PA'!$A$4:$A$2007)+ROW()-3)</f>
        <v/>
      </c>
      <c r="B239" s="358"/>
      <c r="C239" s="359"/>
      <c r="D239" s="360"/>
      <c r="E239" s="360"/>
      <c r="F239" s="361"/>
      <c r="G239" s="360"/>
      <c r="H239" s="360"/>
      <c r="I239" s="362"/>
      <c r="J239" s="363"/>
      <c r="K239" s="363"/>
      <c r="L239" s="364"/>
      <c r="M239" s="363"/>
      <c r="N239" s="382"/>
      <c r="O239" s="70">
        <f t="shared" si="15"/>
        <v>0</v>
      </c>
      <c r="P239" s="70">
        <f t="shared" si="16"/>
        <v>0</v>
      </c>
      <c r="Q239" s="92" t="str">
        <f t="shared" si="14"/>
        <v/>
      </c>
    </row>
    <row r="240" spans="1:17" x14ac:dyDescent="0.2">
      <c r="A240" s="374" t="str">
        <f>IF(B240="","",COUNT('Diário 3º PA'!$A$4:$A$4242)+COUNT('Diário 4º PA'!$A$4:$A$2007)+ROW()-3)</f>
        <v/>
      </c>
      <c r="B240" s="358"/>
      <c r="C240" s="359"/>
      <c r="D240" s="360"/>
      <c r="E240" s="360"/>
      <c r="F240" s="361"/>
      <c r="G240" s="360"/>
      <c r="H240" s="360"/>
      <c r="I240" s="362"/>
      <c r="J240" s="363"/>
      <c r="K240" s="363"/>
      <c r="L240" s="364"/>
      <c r="M240" s="363"/>
      <c r="N240" s="382"/>
      <c r="O240" s="70">
        <f t="shared" si="15"/>
        <v>0</v>
      </c>
      <c r="P240" s="70">
        <f t="shared" si="16"/>
        <v>0</v>
      </c>
      <c r="Q240" s="92" t="str">
        <f t="shared" si="14"/>
        <v/>
      </c>
    </row>
    <row r="241" spans="1:17" x14ac:dyDescent="0.2">
      <c r="A241" s="374" t="str">
        <f>IF(B241="","",COUNT('Diário 3º PA'!$A$4:$A$4242)+COUNT('Diário 4º PA'!$A$4:$A$2007)+ROW()-3)</f>
        <v/>
      </c>
      <c r="B241" s="358"/>
      <c r="C241" s="359"/>
      <c r="D241" s="360"/>
      <c r="E241" s="360"/>
      <c r="F241" s="361"/>
      <c r="G241" s="360"/>
      <c r="H241" s="360"/>
      <c r="I241" s="362"/>
      <c r="J241" s="363"/>
      <c r="K241" s="363"/>
      <c r="L241" s="364"/>
      <c r="M241" s="363"/>
      <c r="N241" s="382"/>
      <c r="O241" s="70">
        <f t="shared" si="15"/>
        <v>0</v>
      </c>
      <c r="P241" s="70">
        <f t="shared" si="16"/>
        <v>0</v>
      </c>
      <c r="Q241" s="135" t="str">
        <f t="shared" si="14"/>
        <v/>
      </c>
    </row>
    <row r="242" spans="1:17" x14ac:dyDescent="0.2">
      <c r="A242" s="374" t="str">
        <f>IF(B242="","",COUNT('Diário 3º PA'!$A$4:$A$4242)+COUNT('Diário 4º PA'!$A$4:$A$2007)+ROW()-3)</f>
        <v/>
      </c>
      <c r="B242" s="358"/>
      <c r="C242" s="359"/>
      <c r="D242" s="360"/>
      <c r="E242" s="360"/>
      <c r="F242" s="361"/>
      <c r="G242" s="360"/>
      <c r="H242" s="360"/>
      <c r="I242" s="362"/>
      <c r="J242" s="363"/>
      <c r="K242" s="363"/>
      <c r="L242" s="364"/>
      <c r="M242" s="363"/>
      <c r="N242" s="382"/>
      <c r="O242" s="70">
        <f t="shared" si="15"/>
        <v>0</v>
      </c>
      <c r="P242" s="70">
        <f t="shared" si="16"/>
        <v>0</v>
      </c>
      <c r="Q242" s="92" t="str">
        <f t="shared" si="14"/>
        <v/>
      </c>
    </row>
    <row r="243" spans="1:17" x14ac:dyDescent="0.2">
      <c r="A243" s="374" t="str">
        <f>IF(B243="","",COUNT('Diário 3º PA'!$A$4:$A$4242)+COUNT('Diário 4º PA'!$A$4:$A$2007)+ROW()-3)</f>
        <v/>
      </c>
      <c r="B243" s="358"/>
      <c r="C243" s="359"/>
      <c r="D243" s="360"/>
      <c r="E243" s="360"/>
      <c r="F243" s="361"/>
      <c r="G243" s="360"/>
      <c r="H243" s="360"/>
      <c r="I243" s="362"/>
      <c r="J243" s="363"/>
      <c r="K243" s="363"/>
      <c r="L243" s="364"/>
      <c r="M243" s="363"/>
      <c r="N243" s="382"/>
      <c r="O243" s="70">
        <f t="shared" si="15"/>
        <v>0</v>
      </c>
      <c r="P243" s="70">
        <f t="shared" si="16"/>
        <v>0</v>
      </c>
      <c r="Q243" s="92" t="str">
        <f t="shared" si="14"/>
        <v/>
      </c>
    </row>
    <row r="244" spans="1:17" x14ac:dyDescent="0.2">
      <c r="A244" s="374" t="str">
        <f>IF(B244="","",COUNT('Diário 3º PA'!$A$4:$A$4242)+COUNT('Diário 4º PA'!$A$4:$A$2007)+ROW()-3)</f>
        <v/>
      </c>
      <c r="B244" s="358"/>
      <c r="C244" s="359"/>
      <c r="D244" s="360"/>
      <c r="E244" s="360"/>
      <c r="F244" s="361"/>
      <c r="G244" s="360"/>
      <c r="H244" s="360"/>
      <c r="I244" s="362"/>
      <c r="J244" s="363"/>
      <c r="K244" s="363"/>
      <c r="L244" s="364"/>
      <c r="M244" s="363"/>
      <c r="N244" s="382"/>
      <c r="O244" s="70">
        <f t="shared" si="15"/>
        <v>0</v>
      </c>
      <c r="P244" s="70">
        <f t="shared" si="16"/>
        <v>0</v>
      </c>
      <c r="Q244" s="135" t="str">
        <f t="shared" si="14"/>
        <v/>
      </c>
    </row>
    <row r="245" spans="1:17" x14ac:dyDescent="0.2">
      <c r="A245" s="374" t="str">
        <f>IF(B245="","",COUNT('Diário 3º PA'!$A$4:$A$4242)+COUNT('Diário 4º PA'!$A$4:$A$2007)+ROW()-3)</f>
        <v/>
      </c>
      <c r="B245" s="358"/>
      <c r="C245" s="359"/>
      <c r="D245" s="360"/>
      <c r="E245" s="360"/>
      <c r="F245" s="361"/>
      <c r="G245" s="360"/>
      <c r="H245" s="360"/>
      <c r="I245" s="362"/>
      <c r="J245" s="363"/>
      <c r="K245" s="363"/>
      <c r="L245" s="364"/>
      <c r="M245" s="363"/>
      <c r="N245" s="382"/>
      <c r="O245" s="70">
        <f t="shared" si="15"/>
        <v>0</v>
      </c>
      <c r="P245" s="70">
        <f t="shared" si="16"/>
        <v>0</v>
      </c>
      <c r="Q245" s="92" t="str">
        <f t="shared" si="14"/>
        <v/>
      </c>
    </row>
    <row r="246" spans="1:17" x14ac:dyDescent="0.2">
      <c r="A246" s="374" t="str">
        <f>IF(B246="","",COUNT('Diário 3º PA'!$A$4:$A$4242)+COUNT('Diário 4º PA'!$A$4:$A$2007)+ROW()-3)</f>
        <v/>
      </c>
      <c r="B246" s="358"/>
      <c r="C246" s="359"/>
      <c r="D246" s="360"/>
      <c r="E246" s="360"/>
      <c r="F246" s="361"/>
      <c r="G246" s="360"/>
      <c r="H246" s="360"/>
      <c r="I246" s="362"/>
      <c r="J246" s="363"/>
      <c r="K246" s="363"/>
      <c r="L246" s="364"/>
      <c r="M246" s="363"/>
      <c r="N246" s="382"/>
      <c r="O246" s="70">
        <f t="shared" si="15"/>
        <v>0</v>
      </c>
      <c r="P246" s="70">
        <f t="shared" si="16"/>
        <v>0</v>
      </c>
      <c r="Q246" s="92" t="str">
        <f t="shared" si="14"/>
        <v/>
      </c>
    </row>
    <row r="247" spans="1:17" x14ac:dyDescent="0.2">
      <c r="A247" s="374" t="str">
        <f>IF(B247="","",COUNT('Diário 3º PA'!$A$4:$A$4242)+COUNT('Diário 4º PA'!$A$4:$A$2007)+ROW()-3)</f>
        <v/>
      </c>
      <c r="B247" s="358"/>
      <c r="C247" s="359"/>
      <c r="D247" s="360"/>
      <c r="E247" s="360"/>
      <c r="F247" s="361"/>
      <c r="G247" s="362"/>
      <c r="H247" s="360"/>
      <c r="I247" s="362"/>
      <c r="J247" s="363"/>
      <c r="K247" s="363"/>
      <c r="L247" s="364"/>
      <c r="M247" s="363"/>
      <c r="N247" s="382"/>
      <c r="O247" s="70">
        <f t="shared" si="15"/>
        <v>0</v>
      </c>
      <c r="P247" s="70">
        <f t="shared" si="16"/>
        <v>0</v>
      </c>
      <c r="Q247" s="135" t="str">
        <f t="shared" si="14"/>
        <v/>
      </c>
    </row>
    <row r="248" spans="1:17" x14ac:dyDescent="0.2">
      <c r="A248" s="374" t="str">
        <f>IF(B248="","",COUNT('Diário 3º PA'!$A$4:$A$4242)+COUNT('Diário 4º PA'!$A$4:$A$2007)+ROW()-3)</f>
        <v/>
      </c>
      <c r="B248" s="358"/>
      <c r="C248" s="359"/>
      <c r="D248" s="360"/>
      <c r="E248" s="360"/>
      <c r="F248" s="361"/>
      <c r="G248" s="362"/>
      <c r="H248" s="360"/>
      <c r="I248" s="362"/>
      <c r="J248" s="363"/>
      <c r="K248" s="363"/>
      <c r="L248" s="364"/>
      <c r="M248" s="363"/>
      <c r="N248" s="382"/>
      <c r="O248" s="70">
        <f t="shared" si="15"/>
        <v>0</v>
      </c>
      <c r="P248" s="70">
        <f t="shared" si="16"/>
        <v>0</v>
      </c>
      <c r="Q248" s="92" t="str">
        <f t="shared" si="14"/>
        <v/>
      </c>
    </row>
    <row r="249" spans="1:17" x14ac:dyDescent="0.2">
      <c r="A249" s="374" t="str">
        <f>IF(B249="","",COUNT('Diário 3º PA'!$A$4:$A$4242)+COUNT('Diário 4º PA'!$A$4:$A$2007)+ROW()-3)</f>
        <v/>
      </c>
      <c r="B249" s="358"/>
      <c r="C249" s="359"/>
      <c r="D249" s="360"/>
      <c r="E249" s="360"/>
      <c r="F249" s="361"/>
      <c r="G249" s="360"/>
      <c r="H249" s="360"/>
      <c r="I249" s="362"/>
      <c r="J249" s="363"/>
      <c r="K249" s="363"/>
      <c r="L249" s="364"/>
      <c r="M249" s="363"/>
      <c r="N249" s="382"/>
      <c r="O249" s="70">
        <f t="shared" si="15"/>
        <v>0</v>
      </c>
      <c r="P249" s="70">
        <f t="shared" si="16"/>
        <v>0</v>
      </c>
      <c r="Q249" s="92" t="str">
        <f t="shared" si="14"/>
        <v/>
      </c>
    </row>
    <row r="250" spans="1:17" x14ac:dyDescent="0.2">
      <c r="A250" s="374" t="str">
        <f>IF(B250="","",COUNT('Diário 3º PA'!$A$4:$A$4242)+COUNT('Diário 4º PA'!$A$4:$A$2007)+ROW()-3)</f>
        <v/>
      </c>
      <c r="B250" s="358"/>
      <c r="C250" s="359"/>
      <c r="D250" s="360"/>
      <c r="E250" s="360"/>
      <c r="F250" s="361"/>
      <c r="G250" s="360"/>
      <c r="H250" s="360"/>
      <c r="I250" s="362"/>
      <c r="J250" s="363"/>
      <c r="K250" s="363"/>
      <c r="L250" s="364"/>
      <c r="M250" s="363"/>
      <c r="N250" s="382"/>
      <c r="O250" s="70">
        <f t="shared" si="15"/>
        <v>0</v>
      </c>
      <c r="P250" s="70">
        <f t="shared" si="16"/>
        <v>0</v>
      </c>
      <c r="Q250" s="135" t="str">
        <f t="shared" si="14"/>
        <v/>
      </c>
    </row>
    <row r="251" spans="1:17" x14ac:dyDescent="0.2">
      <c r="A251" s="374" t="str">
        <f>IF(B251="","",COUNT('Diário 3º PA'!$A$4:$A$4242)+COUNT('Diário 4º PA'!$A$4:$A$2007)+ROW()-3)</f>
        <v/>
      </c>
      <c r="B251" s="358"/>
      <c r="C251" s="359"/>
      <c r="D251" s="360"/>
      <c r="E251" s="360"/>
      <c r="F251" s="361"/>
      <c r="G251" s="360"/>
      <c r="H251" s="360"/>
      <c r="I251" s="362"/>
      <c r="J251" s="363"/>
      <c r="K251" s="363"/>
      <c r="L251" s="364"/>
      <c r="M251" s="363"/>
      <c r="N251" s="382"/>
      <c r="O251" s="70">
        <f t="shared" si="15"/>
        <v>0</v>
      </c>
      <c r="P251" s="70">
        <f t="shared" si="16"/>
        <v>0</v>
      </c>
      <c r="Q251" s="92" t="str">
        <f t="shared" si="14"/>
        <v/>
      </c>
    </row>
    <row r="252" spans="1:17" x14ac:dyDescent="0.2">
      <c r="A252" s="374" t="str">
        <f>IF(B252="","",COUNT('Diário 3º PA'!$A$4:$A$4242)+COUNT('Diário 4º PA'!$A$4:$A$2007)+ROW()-3)</f>
        <v/>
      </c>
      <c r="B252" s="358"/>
      <c r="C252" s="359"/>
      <c r="D252" s="360"/>
      <c r="E252" s="360"/>
      <c r="F252" s="361"/>
      <c r="G252" s="360"/>
      <c r="H252" s="360"/>
      <c r="I252" s="362"/>
      <c r="J252" s="363"/>
      <c r="K252" s="363"/>
      <c r="L252" s="364"/>
      <c r="M252" s="363"/>
      <c r="N252" s="382"/>
      <c r="O252" s="70">
        <f t="shared" si="15"/>
        <v>0</v>
      </c>
      <c r="P252" s="70">
        <f t="shared" si="16"/>
        <v>0</v>
      </c>
      <c r="Q252" s="92" t="str">
        <f t="shared" si="14"/>
        <v/>
      </c>
    </row>
    <row r="253" spans="1:17" x14ac:dyDescent="0.2">
      <c r="A253" s="374" t="str">
        <f>IF(B253="","",COUNT('Diário 3º PA'!$A$4:$A$4242)+COUNT('Diário 4º PA'!$A$4:$A$2007)+ROW()-3)</f>
        <v/>
      </c>
      <c r="B253" s="358"/>
      <c r="C253" s="359"/>
      <c r="D253" s="360"/>
      <c r="E253" s="360"/>
      <c r="F253" s="361"/>
      <c r="G253" s="360"/>
      <c r="H253" s="360"/>
      <c r="I253" s="362"/>
      <c r="J253" s="363"/>
      <c r="K253" s="363"/>
      <c r="L253" s="364"/>
      <c r="M253" s="363"/>
      <c r="N253" s="382"/>
      <c r="O253" s="70">
        <f t="shared" si="15"/>
        <v>0</v>
      </c>
      <c r="P253" s="70">
        <f t="shared" si="16"/>
        <v>0</v>
      </c>
      <c r="Q253" s="135" t="str">
        <f t="shared" si="14"/>
        <v/>
      </c>
    </row>
    <row r="254" spans="1:17" x14ac:dyDescent="0.2">
      <c r="A254" s="374" t="str">
        <f>IF(B254="","",COUNT('Diário 3º PA'!$A$4:$A$4242)+COUNT('Diário 4º PA'!$A$4:$A$2007)+ROW()-3)</f>
        <v/>
      </c>
      <c r="B254" s="358"/>
      <c r="C254" s="359"/>
      <c r="D254" s="360"/>
      <c r="E254" s="360"/>
      <c r="F254" s="361"/>
      <c r="G254" s="360"/>
      <c r="H254" s="360"/>
      <c r="I254" s="362"/>
      <c r="J254" s="363"/>
      <c r="K254" s="363"/>
      <c r="L254" s="364"/>
      <c r="M254" s="363"/>
      <c r="N254" s="382"/>
      <c r="O254" s="70">
        <f t="shared" si="15"/>
        <v>0</v>
      </c>
      <c r="P254" s="70">
        <f t="shared" si="16"/>
        <v>0</v>
      </c>
      <c r="Q254" s="92" t="str">
        <f t="shared" si="14"/>
        <v/>
      </c>
    </row>
    <row r="255" spans="1:17" x14ac:dyDescent="0.2">
      <c r="A255" s="374" t="str">
        <f>IF(B255="","",COUNT('Diário 3º PA'!$A$4:$A$4242)+COUNT('Diário 4º PA'!$A$4:$A$2007)+ROW()-3)</f>
        <v/>
      </c>
      <c r="B255" s="358"/>
      <c r="C255" s="359"/>
      <c r="D255" s="360"/>
      <c r="E255" s="360"/>
      <c r="F255" s="361"/>
      <c r="G255" s="360"/>
      <c r="H255" s="360"/>
      <c r="I255" s="362"/>
      <c r="J255" s="363"/>
      <c r="K255" s="363"/>
      <c r="L255" s="364"/>
      <c r="M255" s="363"/>
      <c r="N255" s="382"/>
      <c r="O255" s="70">
        <f t="shared" si="15"/>
        <v>0</v>
      </c>
      <c r="P255" s="70">
        <f t="shared" si="16"/>
        <v>0</v>
      </c>
      <c r="Q255" s="92" t="str">
        <f t="shared" si="14"/>
        <v/>
      </c>
    </row>
    <row r="256" spans="1:17" x14ac:dyDescent="0.2">
      <c r="A256" s="374" t="str">
        <f>IF(B256="","",COUNT('Diário 3º PA'!$A$4:$A$4242)+COUNT('Diário 4º PA'!$A$4:$A$2007)+ROW()-3)</f>
        <v/>
      </c>
      <c r="B256" s="358"/>
      <c r="C256" s="359"/>
      <c r="D256" s="360"/>
      <c r="E256" s="360"/>
      <c r="F256" s="361"/>
      <c r="G256" s="360"/>
      <c r="H256" s="360"/>
      <c r="I256" s="362"/>
      <c r="J256" s="363"/>
      <c r="K256" s="363"/>
      <c r="L256" s="364"/>
      <c r="M256" s="363"/>
      <c r="N256" s="382"/>
      <c r="O256" s="70">
        <f t="shared" si="15"/>
        <v>0</v>
      </c>
      <c r="P256" s="70">
        <f t="shared" si="16"/>
        <v>0</v>
      </c>
      <c r="Q256" s="135" t="str">
        <f t="shared" si="14"/>
        <v/>
      </c>
    </row>
    <row r="257" spans="1:17" x14ac:dyDescent="0.2">
      <c r="A257" s="374" t="str">
        <f>IF(B257="","",COUNT('Diário 3º PA'!$A$4:$A$4242)+COUNT('Diário 4º PA'!$A$4:$A$2007)+ROW()-3)</f>
        <v/>
      </c>
      <c r="B257" s="358"/>
      <c r="C257" s="359"/>
      <c r="D257" s="360"/>
      <c r="E257" s="360"/>
      <c r="F257" s="361"/>
      <c r="G257" s="360"/>
      <c r="H257" s="360"/>
      <c r="I257" s="362"/>
      <c r="J257" s="363"/>
      <c r="K257" s="363"/>
      <c r="L257" s="364"/>
      <c r="M257" s="363"/>
      <c r="N257" s="382"/>
      <c r="O257" s="70">
        <f t="shared" si="15"/>
        <v>0</v>
      </c>
      <c r="P257" s="70">
        <f t="shared" si="16"/>
        <v>0</v>
      </c>
      <c r="Q257" s="92" t="str">
        <f t="shared" si="14"/>
        <v/>
      </c>
    </row>
    <row r="258" spans="1:17" x14ac:dyDescent="0.2">
      <c r="A258" s="374" t="str">
        <f>IF(B258="","",COUNT('Diário 3º PA'!$A$4:$A$4242)+COUNT('Diário 4º PA'!$A$4:$A$2007)+ROW()-3)</f>
        <v/>
      </c>
      <c r="B258" s="358"/>
      <c r="C258" s="359"/>
      <c r="D258" s="360"/>
      <c r="E258" s="360"/>
      <c r="F258" s="361"/>
      <c r="G258" s="360"/>
      <c r="H258" s="360"/>
      <c r="I258" s="362"/>
      <c r="J258" s="363"/>
      <c r="K258" s="363"/>
      <c r="L258" s="364"/>
      <c r="M258" s="363"/>
      <c r="N258" s="382"/>
      <c r="O258" s="70">
        <f t="shared" si="15"/>
        <v>0</v>
      </c>
      <c r="P258" s="70">
        <f t="shared" si="16"/>
        <v>0</v>
      </c>
      <c r="Q258" s="92" t="str">
        <f t="shared" si="14"/>
        <v/>
      </c>
    </row>
    <row r="259" spans="1:17" x14ac:dyDescent="0.2">
      <c r="A259" s="374" t="str">
        <f>IF(B259="","",COUNT('Diário 3º PA'!$A$4:$A$4242)+COUNT('Diário 4º PA'!$A$4:$A$2007)+ROW()-3)</f>
        <v/>
      </c>
      <c r="B259" s="358"/>
      <c r="C259" s="359"/>
      <c r="D259" s="360"/>
      <c r="E259" s="360"/>
      <c r="F259" s="361"/>
      <c r="G259" s="360"/>
      <c r="H259" s="360"/>
      <c r="I259" s="362"/>
      <c r="J259" s="363"/>
      <c r="K259" s="363"/>
      <c r="L259" s="364"/>
      <c r="M259" s="363"/>
      <c r="N259" s="382"/>
      <c r="O259" s="70">
        <f t="shared" si="15"/>
        <v>0</v>
      </c>
      <c r="P259" s="70">
        <f t="shared" si="16"/>
        <v>0</v>
      </c>
      <c r="Q259" s="135" t="str">
        <f t="shared" si="14"/>
        <v/>
      </c>
    </row>
    <row r="260" spans="1:17" x14ac:dyDescent="0.2">
      <c r="A260" s="374" t="str">
        <f>IF(B260="","",COUNT('Diário 3º PA'!$A$4:$A$4242)+COUNT('Diário 4º PA'!$A$4:$A$2007)+ROW()-3)</f>
        <v/>
      </c>
      <c r="B260" s="358"/>
      <c r="C260" s="359"/>
      <c r="D260" s="360"/>
      <c r="E260" s="360"/>
      <c r="F260" s="361"/>
      <c r="G260" s="360"/>
      <c r="H260" s="360"/>
      <c r="I260" s="362"/>
      <c r="J260" s="363"/>
      <c r="K260" s="363"/>
      <c r="L260" s="364"/>
      <c r="M260" s="363"/>
      <c r="N260" s="382"/>
      <c r="O260" s="70">
        <f t="shared" si="15"/>
        <v>0</v>
      </c>
      <c r="P260" s="70">
        <f t="shared" si="16"/>
        <v>0</v>
      </c>
      <c r="Q260" s="92" t="str">
        <f t="shared" si="14"/>
        <v/>
      </c>
    </row>
    <row r="261" spans="1:17" x14ac:dyDescent="0.2">
      <c r="A261" s="374" t="str">
        <f>IF(B261="","",COUNT('Diário 3º PA'!$A$4:$A$4242)+COUNT('Diário 4º PA'!$A$4:$A$2007)+ROW()-3)</f>
        <v/>
      </c>
      <c r="B261" s="358"/>
      <c r="C261" s="359"/>
      <c r="D261" s="360"/>
      <c r="E261" s="360"/>
      <c r="F261" s="361"/>
      <c r="G261" s="360"/>
      <c r="H261" s="360"/>
      <c r="I261" s="362"/>
      <c r="J261" s="363"/>
      <c r="K261" s="363"/>
      <c r="L261" s="364"/>
      <c r="M261" s="363"/>
      <c r="N261" s="382"/>
      <c r="O261" s="70">
        <f t="shared" si="15"/>
        <v>0</v>
      </c>
      <c r="P261" s="70">
        <f t="shared" si="16"/>
        <v>0</v>
      </c>
      <c r="Q261" s="92" t="str">
        <f t="shared" si="14"/>
        <v/>
      </c>
    </row>
    <row r="262" spans="1:17" x14ac:dyDescent="0.2">
      <c r="A262" s="374" t="str">
        <f>IF(B262="","",COUNT('Diário 3º PA'!$A$4:$A$4242)+COUNT('Diário 4º PA'!$A$4:$A$2007)+ROW()-3)</f>
        <v/>
      </c>
      <c r="B262" s="358"/>
      <c r="C262" s="359"/>
      <c r="D262" s="360"/>
      <c r="E262" s="360"/>
      <c r="F262" s="361"/>
      <c r="G262" s="360"/>
      <c r="H262" s="360"/>
      <c r="I262" s="362"/>
      <c r="J262" s="363"/>
      <c r="K262" s="363"/>
      <c r="L262" s="364"/>
      <c r="M262" s="363"/>
      <c r="N262" s="382"/>
      <c r="O262" s="70">
        <f t="shared" si="15"/>
        <v>0</v>
      </c>
      <c r="P262" s="70">
        <f t="shared" si="16"/>
        <v>0</v>
      </c>
      <c r="Q262" s="135" t="str">
        <f t="shared" si="14"/>
        <v/>
      </c>
    </row>
    <row r="263" spans="1:17" x14ac:dyDescent="0.2">
      <c r="A263" s="374" t="str">
        <f>IF(B263="","",COUNT('Diário 3º PA'!$A$4:$A$4242)+COUNT('Diário 4º PA'!$A$4:$A$2007)+ROW()-3)</f>
        <v/>
      </c>
      <c r="B263" s="358"/>
      <c r="C263" s="359"/>
      <c r="D263" s="360"/>
      <c r="E263" s="360"/>
      <c r="F263" s="361"/>
      <c r="G263" s="360"/>
      <c r="H263" s="360"/>
      <c r="I263" s="362"/>
      <c r="J263" s="363"/>
      <c r="K263" s="363"/>
      <c r="L263" s="364"/>
      <c r="M263" s="363"/>
      <c r="N263" s="382"/>
      <c r="O263" s="70">
        <f t="shared" si="15"/>
        <v>0</v>
      </c>
      <c r="P263" s="70">
        <f t="shared" si="16"/>
        <v>0</v>
      </c>
      <c r="Q263" s="92" t="str">
        <f t="shared" si="14"/>
        <v/>
      </c>
    </row>
    <row r="264" spans="1:17" x14ac:dyDescent="0.2">
      <c r="A264" s="374" t="str">
        <f>IF(B264="","",COUNT('Diário 3º PA'!$A$4:$A$4242)+COUNT('Diário 4º PA'!$A$4:$A$2007)+ROW()-3)</f>
        <v/>
      </c>
      <c r="B264" s="358"/>
      <c r="C264" s="359"/>
      <c r="D264" s="360"/>
      <c r="E264" s="360"/>
      <c r="F264" s="361"/>
      <c r="G264" s="360"/>
      <c r="H264" s="360"/>
      <c r="I264" s="362"/>
      <c r="J264" s="363"/>
      <c r="K264" s="363"/>
      <c r="L264" s="364"/>
      <c r="M264" s="363"/>
      <c r="N264" s="382"/>
      <c r="O264" s="70">
        <f t="shared" si="15"/>
        <v>0</v>
      </c>
      <c r="P264" s="70">
        <f t="shared" si="16"/>
        <v>0</v>
      </c>
      <c r="Q264" s="92" t="str">
        <f t="shared" si="14"/>
        <v/>
      </c>
    </row>
    <row r="265" spans="1:17" x14ac:dyDescent="0.2">
      <c r="A265" s="374" t="str">
        <f>IF(B265="","",COUNT('Diário 3º PA'!$A$4:$A$4242)+COUNT('Diário 4º PA'!$A$4:$A$2007)+ROW()-3)</f>
        <v/>
      </c>
      <c r="B265" s="358"/>
      <c r="C265" s="359"/>
      <c r="D265" s="360"/>
      <c r="E265" s="360"/>
      <c r="F265" s="361"/>
      <c r="G265" s="360"/>
      <c r="H265" s="360"/>
      <c r="I265" s="362"/>
      <c r="J265" s="363"/>
      <c r="K265" s="363"/>
      <c r="L265" s="364"/>
      <c r="M265" s="363"/>
      <c r="N265" s="382"/>
      <c r="O265" s="70">
        <f t="shared" si="15"/>
        <v>0</v>
      </c>
      <c r="P265" s="70">
        <f t="shared" si="16"/>
        <v>0</v>
      </c>
      <c r="Q265" s="135" t="str">
        <f t="shared" si="14"/>
        <v/>
      </c>
    </row>
    <row r="266" spans="1:17" x14ac:dyDescent="0.2">
      <c r="A266" s="374" t="str">
        <f>IF(B266="","",COUNT('Diário 3º PA'!$A$4:$A$4242)+COUNT('Diário 4º PA'!$A$4:$A$2007)+ROW()-3)</f>
        <v/>
      </c>
      <c r="B266" s="358"/>
      <c r="C266" s="359"/>
      <c r="D266" s="360"/>
      <c r="E266" s="360"/>
      <c r="F266" s="361"/>
      <c r="G266" s="360"/>
      <c r="H266" s="360"/>
      <c r="I266" s="362"/>
      <c r="J266" s="363"/>
      <c r="K266" s="363"/>
      <c r="L266" s="364"/>
      <c r="M266" s="363"/>
      <c r="N266" s="382"/>
      <c r="O266" s="70">
        <f t="shared" si="15"/>
        <v>0</v>
      </c>
      <c r="P266" s="70">
        <f t="shared" si="16"/>
        <v>0</v>
      </c>
      <c r="Q266" s="92" t="str">
        <f t="shared" si="14"/>
        <v/>
      </c>
    </row>
    <row r="267" spans="1:17" x14ac:dyDescent="0.2">
      <c r="A267" s="374" t="str">
        <f>IF(B267="","",COUNT('Diário 3º PA'!$A$4:$A$4242)+COUNT('Diário 4º PA'!$A$4:$A$2007)+ROW()-3)</f>
        <v/>
      </c>
      <c r="B267" s="358"/>
      <c r="C267" s="359"/>
      <c r="D267" s="360"/>
      <c r="E267" s="360"/>
      <c r="F267" s="361"/>
      <c r="G267" s="360"/>
      <c r="H267" s="360"/>
      <c r="I267" s="362"/>
      <c r="J267" s="363"/>
      <c r="K267" s="363"/>
      <c r="L267" s="364"/>
      <c r="M267" s="363"/>
      <c r="N267" s="382"/>
      <c r="O267" s="70">
        <f t="shared" si="15"/>
        <v>0</v>
      </c>
      <c r="P267" s="70">
        <f t="shared" si="16"/>
        <v>0</v>
      </c>
      <c r="Q267" s="92" t="str">
        <f t="shared" si="14"/>
        <v/>
      </c>
    </row>
    <row r="268" spans="1:17" x14ac:dyDescent="0.2">
      <c r="A268" s="374" t="str">
        <f>IF(B268="","",COUNT('Diário 3º PA'!$A$4:$A$4242)+COUNT('Diário 4º PA'!$A$4:$A$2007)+ROW()-3)</f>
        <v/>
      </c>
      <c r="B268" s="358"/>
      <c r="C268" s="359"/>
      <c r="D268" s="360"/>
      <c r="E268" s="360"/>
      <c r="F268" s="361"/>
      <c r="G268" s="360"/>
      <c r="H268" s="360"/>
      <c r="I268" s="362"/>
      <c r="J268" s="363"/>
      <c r="K268" s="363"/>
      <c r="L268" s="364"/>
      <c r="M268" s="363"/>
      <c r="N268" s="382"/>
      <c r="O268" s="70">
        <f t="shared" si="15"/>
        <v>0</v>
      </c>
      <c r="P268" s="70">
        <f t="shared" si="16"/>
        <v>0</v>
      </c>
      <c r="Q268" s="135" t="str">
        <f t="shared" si="14"/>
        <v/>
      </c>
    </row>
    <row r="269" spans="1:17" x14ac:dyDescent="0.2">
      <c r="A269" s="374" t="str">
        <f>IF(B269="","",COUNT('Diário 3º PA'!$A$4:$A$4242)+COUNT('Diário 4º PA'!$A$4:$A$2007)+ROW()-3)</f>
        <v/>
      </c>
      <c r="B269" s="358"/>
      <c r="C269" s="359"/>
      <c r="D269" s="360"/>
      <c r="E269" s="360"/>
      <c r="F269" s="361"/>
      <c r="G269" s="362"/>
      <c r="H269" s="360"/>
      <c r="I269" s="362"/>
      <c r="J269" s="364"/>
      <c r="K269" s="364"/>
      <c r="L269" s="364"/>
      <c r="M269" s="363"/>
      <c r="N269" s="382"/>
      <c r="O269" s="70">
        <f t="shared" si="15"/>
        <v>0</v>
      </c>
      <c r="P269" s="70">
        <f t="shared" si="16"/>
        <v>0</v>
      </c>
      <c r="Q269" s="92" t="str">
        <f t="shared" ref="Q269:Q332" si="17">SUBSTITUTE(D269," ","_")</f>
        <v/>
      </c>
    </row>
    <row r="270" spans="1:17" x14ac:dyDescent="0.2">
      <c r="A270" s="374" t="str">
        <f>IF(B270="","",COUNT('Diário 3º PA'!$A$4:$A$4242)+COUNT('Diário 4º PA'!$A$4:$A$2007)+ROW()-3)</f>
        <v/>
      </c>
      <c r="B270" s="358"/>
      <c r="C270" s="359"/>
      <c r="D270" s="360"/>
      <c r="E270" s="360"/>
      <c r="F270" s="361"/>
      <c r="G270" s="362"/>
      <c r="H270" s="360"/>
      <c r="I270" s="362"/>
      <c r="J270" s="364"/>
      <c r="K270" s="364"/>
      <c r="L270" s="364"/>
      <c r="M270" s="363"/>
      <c r="N270" s="382"/>
      <c r="O270" s="70">
        <f t="shared" ref="O270:O333" si="18">IF(B270=0,0,IF(YEAR(B270)=$P$1,MONTH(B270)-$O$1+1,(YEAR(B270)-$P$1)*12-$O$1+1+MONTH(B270)))</f>
        <v>0</v>
      </c>
      <c r="P270" s="70">
        <f t="shared" ref="P270:P333" si="19">IF(C270=0,0,IF(YEAR(C270)=$P$1,MONTH(C270)-$O$1+1,(YEAR(C270)-$P$1)*12-$O$1+1+MONTH(C270)))</f>
        <v>0</v>
      </c>
      <c r="Q270" s="92" t="str">
        <f t="shared" si="17"/>
        <v/>
      </c>
    </row>
    <row r="271" spans="1:17" x14ac:dyDescent="0.2">
      <c r="A271" s="374" t="str">
        <f>IF(B271="","",COUNT('Diário 3º PA'!$A$4:$A$4242)+COUNT('Diário 4º PA'!$A$4:$A$2007)+ROW()-3)</f>
        <v/>
      </c>
      <c r="B271" s="358"/>
      <c r="C271" s="359"/>
      <c r="D271" s="360"/>
      <c r="E271" s="360"/>
      <c r="F271" s="361"/>
      <c r="G271" s="360"/>
      <c r="H271" s="360"/>
      <c r="I271" s="362"/>
      <c r="J271" s="363"/>
      <c r="K271" s="363"/>
      <c r="L271" s="364"/>
      <c r="M271" s="391"/>
      <c r="N271" s="382"/>
      <c r="O271" s="70">
        <f t="shared" si="18"/>
        <v>0</v>
      </c>
      <c r="P271" s="70">
        <f t="shared" si="19"/>
        <v>0</v>
      </c>
      <c r="Q271" s="135" t="str">
        <f t="shared" si="17"/>
        <v/>
      </c>
    </row>
    <row r="272" spans="1:17" x14ac:dyDescent="0.2">
      <c r="A272" s="374" t="str">
        <f>IF(B272="","",COUNT('Diário 3º PA'!$A$4:$A$4242)+COUNT('Diário 4º PA'!$A$4:$A$2007)+ROW()-3)</f>
        <v/>
      </c>
      <c r="B272" s="358"/>
      <c r="C272" s="359"/>
      <c r="D272" s="360"/>
      <c r="E272" s="360"/>
      <c r="F272" s="361"/>
      <c r="G272" s="362"/>
      <c r="H272" s="360"/>
      <c r="I272" s="362"/>
      <c r="J272" s="363"/>
      <c r="K272" s="363"/>
      <c r="L272" s="364"/>
      <c r="M272" s="363"/>
      <c r="N272" s="382"/>
      <c r="O272" s="70">
        <f t="shared" si="18"/>
        <v>0</v>
      </c>
      <c r="P272" s="70">
        <f t="shared" si="19"/>
        <v>0</v>
      </c>
      <c r="Q272" s="92" t="str">
        <f t="shared" si="17"/>
        <v/>
      </c>
    </row>
    <row r="273" spans="1:17" x14ac:dyDescent="0.2">
      <c r="A273" s="374" t="str">
        <f>IF(B273="","",COUNT('Diário 3º PA'!$A$4:$A$4242)+COUNT('Diário 4º PA'!$A$4:$A$2007)+ROW()-3)</f>
        <v/>
      </c>
      <c r="B273" s="358"/>
      <c r="C273" s="359"/>
      <c r="D273" s="360"/>
      <c r="E273" s="360"/>
      <c r="F273" s="361"/>
      <c r="G273" s="360"/>
      <c r="H273" s="360"/>
      <c r="I273" s="362"/>
      <c r="J273" s="363"/>
      <c r="K273" s="363"/>
      <c r="L273" s="364"/>
      <c r="M273" s="363"/>
      <c r="N273" s="382"/>
      <c r="O273" s="70">
        <f t="shared" si="18"/>
        <v>0</v>
      </c>
      <c r="P273" s="70">
        <f t="shared" si="19"/>
        <v>0</v>
      </c>
      <c r="Q273" s="92" t="str">
        <f t="shared" si="17"/>
        <v/>
      </c>
    </row>
    <row r="274" spans="1:17" x14ac:dyDescent="0.2">
      <c r="A274" s="374" t="str">
        <f>IF(B274="","",COUNT('Diário 3º PA'!$A$4:$A$4242)+COUNT('Diário 4º PA'!$A$4:$A$2007)+ROW()-3)</f>
        <v/>
      </c>
      <c r="B274" s="358"/>
      <c r="C274" s="359"/>
      <c r="D274" s="360"/>
      <c r="E274" s="360"/>
      <c r="F274" s="361"/>
      <c r="G274" s="360"/>
      <c r="H274" s="360"/>
      <c r="I274" s="362"/>
      <c r="J274" s="363"/>
      <c r="K274" s="363"/>
      <c r="L274" s="364"/>
      <c r="M274" s="363"/>
      <c r="N274" s="382"/>
      <c r="O274" s="70">
        <f t="shared" si="18"/>
        <v>0</v>
      </c>
      <c r="P274" s="70">
        <f t="shared" si="19"/>
        <v>0</v>
      </c>
      <c r="Q274" s="135" t="str">
        <f t="shared" si="17"/>
        <v/>
      </c>
    </row>
    <row r="275" spans="1:17" x14ac:dyDescent="0.2">
      <c r="A275" s="374" t="str">
        <f>IF(B275="","",COUNT('Diário 3º PA'!$A$4:$A$4242)+COUNT('Diário 4º PA'!$A$4:$A$2007)+ROW()-3)</f>
        <v/>
      </c>
      <c r="B275" s="358"/>
      <c r="C275" s="359"/>
      <c r="D275" s="360"/>
      <c r="E275" s="360"/>
      <c r="F275" s="361"/>
      <c r="G275" s="360"/>
      <c r="H275" s="360"/>
      <c r="I275" s="362"/>
      <c r="J275" s="363"/>
      <c r="K275" s="363"/>
      <c r="L275" s="364"/>
      <c r="M275" s="363"/>
      <c r="N275" s="382"/>
      <c r="O275" s="70">
        <f t="shared" si="18"/>
        <v>0</v>
      </c>
      <c r="P275" s="70">
        <f t="shared" si="19"/>
        <v>0</v>
      </c>
      <c r="Q275" s="92" t="str">
        <f t="shared" si="17"/>
        <v/>
      </c>
    </row>
    <row r="276" spans="1:17" x14ac:dyDescent="0.2">
      <c r="A276" s="374" t="str">
        <f>IF(B276="","",COUNT('Diário 3º PA'!$A$4:$A$4242)+COUNT('Diário 4º PA'!$A$4:$A$2007)+ROW()-3)</f>
        <v/>
      </c>
      <c r="B276" s="358"/>
      <c r="C276" s="359"/>
      <c r="D276" s="360"/>
      <c r="E276" s="360"/>
      <c r="F276" s="361"/>
      <c r="G276" s="360"/>
      <c r="H276" s="360"/>
      <c r="I276" s="362"/>
      <c r="J276" s="363"/>
      <c r="K276" s="363"/>
      <c r="L276" s="364"/>
      <c r="M276" s="363"/>
      <c r="N276" s="382"/>
      <c r="O276" s="70">
        <f t="shared" si="18"/>
        <v>0</v>
      </c>
      <c r="P276" s="70">
        <f t="shared" si="19"/>
        <v>0</v>
      </c>
      <c r="Q276" s="92" t="str">
        <f t="shared" si="17"/>
        <v/>
      </c>
    </row>
    <row r="277" spans="1:17" x14ac:dyDescent="0.2">
      <c r="A277" s="374" t="str">
        <f>IF(B277="","",COUNT('Diário 3º PA'!$A$4:$A$4242)+COUNT('Diário 4º PA'!$A$4:$A$2007)+ROW()-3)</f>
        <v/>
      </c>
      <c r="B277" s="358"/>
      <c r="C277" s="359"/>
      <c r="D277" s="360"/>
      <c r="E277" s="360"/>
      <c r="F277" s="361"/>
      <c r="G277" s="360"/>
      <c r="H277" s="360"/>
      <c r="I277" s="362"/>
      <c r="J277" s="363"/>
      <c r="K277" s="363"/>
      <c r="L277" s="364"/>
      <c r="M277" s="363"/>
      <c r="N277" s="382"/>
      <c r="O277" s="70">
        <f t="shared" si="18"/>
        <v>0</v>
      </c>
      <c r="P277" s="70">
        <f t="shared" si="19"/>
        <v>0</v>
      </c>
      <c r="Q277" s="135" t="str">
        <f t="shared" si="17"/>
        <v/>
      </c>
    </row>
    <row r="278" spans="1:17" x14ac:dyDescent="0.2">
      <c r="A278" s="374" t="str">
        <f>IF(B278="","",COUNT('Diário 3º PA'!$A$4:$A$4242)+COUNT('Diário 4º PA'!$A$4:$A$2007)+ROW()-3)</f>
        <v/>
      </c>
      <c r="B278" s="358"/>
      <c r="C278" s="359"/>
      <c r="D278" s="360"/>
      <c r="E278" s="360"/>
      <c r="F278" s="361"/>
      <c r="G278" s="360"/>
      <c r="H278" s="360"/>
      <c r="I278" s="362"/>
      <c r="J278" s="363"/>
      <c r="K278" s="363"/>
      <c r="L278" s="364"/>
      <c r="M278" s="363"/>
      <c r="N278" s="382"/>
      <c r="O278" s="70">
        <f t="shared" si="18"/>
        <v>0</v>
      </c>
      <c r="P278" s="70">
        <f t="shared" si="19"/>
        <v>0</v>
      </c>
      <c r="Q278" s="92" t="str">
        <f t="shared" si="17"/>
        <v/>
      </c>
    </row>
    <row r="279" spans="1:17" x14ac:dyDescent="0.2">
      <c r="A279" s="374" t="str">
        <f>IF(B279="","",COUNT('Diário 3º PA'!$A$4:$A$4242)+COUNT('Diário 4º PA'!$A$4:$A$2007)+ROW()-3)</f>
        <v/>
      </c>
      <c r="B279" s="358"/>
      <c r="C279" s="359"/>
      <c r="D279" s="360"/>
      <c r="E279" s="360"/>
      <c r="F279" s="361"/>
      <c r="G279" s="360"/>
      <c r="H279" s="360"/>
      <c r="I279" s="362"/>
      <c r="J279" s="363"/>
      <c r="K279" s="363"/>
      <c r="L279" s="364"/>
      <c r="M279" s="363"/>
      <c r="N279" s="382"/>
      <c r="O279" s="70">
        <f t="shared" si="18"/>
        <v>0</v>
      </c>
      <c r="P279" s="70">
        <f t="shared" si="19"/>
        <v>0</v>
      </c>
      <c r="Q279" s="92" t="str">
        <f t="shared" si="17"/>
        <v/>
      </c>
    </row>
    <row r="280" spans="1:17" x14ac:dyDescent="0.2">
      <c r="A280" s="374" t="str">
        <f>IF(B280="","",COUNT('Diário 3º PA'!$A$4:$A$4242)+COUNT('Diário 4º PA'!$A$4:$A$2007)+ROW()-3)</f>
        <v/>
      </c>
      <c r="B280" s="358"/>
      <c r="C280" s="359"/>
      <c r="D280" s="360"/>
      <c r="E280" s="360"/>
      <c r="F280" s="361"/>
      <c r="G280" s="362"/>
      <c r="H280" s="360"/>
      <c r="I280" s="362"/>
      <c r="J280" s="363"/>
      <c r="K280" s="363"/>
      <c r="L280" s="364"/>
      <c r="M280" s="363"/>
      <c r="N280" s="382"/>
      <c r="O280" s="70">
        <f t="shared" si="18"/>
        <v>0</v>
      </c>
      <c r="P280" s="70">
        <f t="shared" si="19"/>
        <v>0</v>
      </c>
      <c r="Q280" s="135" t="str">
        <f t="shared" si="17"/>
        <v/>
      </c>
    </row>
    <row r="281" spans="1:17" x14ac:dyDescent="0.2">
      <c r="A281" s="374" t="str">
        <f>IF(B281="","",COUNT('Diário 3º PA'!$A$4:$A$4242)+COUNT('Diário 4º PA'!$A$4:$A$2007)+ROW()-3)</f>
        <v/>
      </c>
      <c r="B281" s="358"/>
      <c r="C281" s="359"/>
      <c r="D281" s="360"/>
      <c r="E281" s="360"/>
      <c r="F281" s="361"/>
      <c r="G281" s="362"/>
      <c r="H281" s="360"/>
      <c r="I281" s="362"/>
      <c r="J281" s="363"/>
      <c r="K281" s="363"/>
      <c r="L281" s="364"/>
      <c r="M281" s="363"/>
      <c r="N281" s="382"/>
      <c r="O281" s="70">
        <f t="shared" si="18"/>
        <v>0</v>
      </c>
      <c r="P281" s="70">
        <f t="shared" si="19"/>
        <v>0</v>
      </c>
      <c r="Q281" s="92" t="str">
        <f t="shared" si="17"/>
        <v/>
      </c>
    </row>
    <row r="282" spans="1:17" x14ac:dyDescent="0.2">
      <c r="A282" s="374" t="str">
        <f>IF(B282="","",COUNT('Diário 3º PA'!$A$4:$A$4242)+COUNT('Diário 4º PA'!$A$4:$A$2007)+ROW()-3)</f>
        <v/>
      </c>
      <c r="B282" s="375"/>
      <c r="C282" s="406"/>
      <c r="D282" s="377"/>
      <c r="E282" s="377"/>
      <c r="F282" s="378"/>
      <c r="G282" s="360"/>
      <c r="H282" s="360"/>
      <c r="I282" s="362"/>
      <c r="J282" s="363"/>
      <c r="K282" s="363"/>
      <c r="L282" s="364"/>
      <c r="M282" s="363"/>
      <c r="N282" s="382"/>
      <c r="O282" s="70">
        <f t="shared" si="18"/>
        <v>0</v>
      </c>
      <c r="P282" s="70">
        <f t="shared" si="19"/>
        <v>0</v>
      </c>
      <c r="Q282" s="92" t="str">
        <f t="shared" si="17"/>
        <v/>
      </c>
    </row>
    <row r="283" spans="1:17" x14ac:dyDescent="0.2">
      <c r="A283" s="374" t="str">
        <f>IF(B283="","",COUNT('Diário 3º PA'!$A$4:$A$4242)+COUNT('Diário 4º PA'!$A$4:$A$2007)+ROW()-3)</f>
        <v/>
      </c>
      <c r="B283" s="358"/>
      <c r="C283" s="359"/>
      <c r="D283" s="360"/>
      <c r="E283" s="360"/>
      <c r="F283" s="361"/>
      <c r="G283" s="362"/>
      <c r="H283" s="360"/>
      <c r="I283" s="362"/>
      <c r="J283" s="363"/>
      <c r="K283" s="363"/>
      <c r="L283" s="364"/>
      <c r="M283" s="363"/>
      <c r="N283" s="382"/>
      <c r="O283" s="70">
        <f t="shared" si="18"/>
        <v>0</v>
      </c>
      <c r="P283" s="70">
        <f t="shared" si="19"/>
        <v>0</v>
      </c>
      <c r="Q283" s="135" t="str">
        <f t="shared" si="17"/>
        <v/>
      </c>
    </row>
    <row r="284" spans="1:17" x14ac:dyDescent="0.2">
      <c r="A284" s="374" t="str">
        <f>IF(B284="","",COUNT('Diário 3º PA'!$A$4:$A$4242)+COUNT('Diário 4º PA'!$A$4:$A$2007)+ROW()-3)</f>
        <v/>
      </c>
      <c r="B284" s="358"/>
      <c r="C284" s="359"/>
      <c r="D284" s="360"/>
      <c r="E284" s="360"/>
      <c r="F284" s="361"/>
      <c r="G284" s="360"/>
      <c r="H284" s="360"/>
      <c r="I284" s="362"/>
      <c r="J284" s="363"/>
      <c r="K284" s="363"/>
      <c r="L284" s="364"/>
      <c r="M284" s="363"/>
      <c r="N284" s="382"/>
      <c r="O284" s="70">
        <f t="shared" si="18"/>
        <v>0</v>
      </c>
      <c r="P284" s="70">
        <f t="shared" si="19"/>
        <v>0</v>
      </c>
      <c r="Q284" s="92" t="str">
        <f t="shared" si="17"/>
        <v/>
      </c>
    </row>
    <row r="285" spans="1:17" x14ac:dyDescent="0.2">
      <c r="A285" s="374" t="str">
        <f>IF(B285="","",COUNT('Diário 3º PA'!$A$4:$A$4242)+COUNT('Diário 4º PA'!$A$4:$A$2007)+ROW()-3)</f>
        <v/>
      </c>
      <c r="B285" s="358"/>
      <c r="C285" s="359"/>
      <c r="D285" s="360"/>
      <c r="E285" s="360"/>
      <c r="F285" s="361"/>
      <c r="G285" s="362"/>
      <c r="H285" s="360"/>
      <c r="I285" s="362"/>
      <c r="J285" s="363"/>
      <c r="K285" s="363"/>
      <c r="L285" s="364"/>
      <c r="M285" s="363"/>
      <c r="N285" s="382"/>
      <c r="O285" s="70">
        <f t="shared" si="18"/>
        <v>0</v>
      </c>
      <c r="P285" s="70">
        <f t="shared" si="19"/>
        <v>0</v>
      </c>
      <c r="Q285" s="92" t="str">
        <f t="shared" si="17"/>
        <v/>
      </c>
    </row>
    <row r="286" spans="1:17" x14ac:dyDescent="0.2">
      <c r="A286" s="374" t="str">
        <f>IF(B286="","",COUNT('Diário 3º PA'!$A$4:$A$4242)+COUNT('Diário 4º PA'!$A$4:$A$2007)+ROW()-3)</f>
        <v/>
      </c>
      <c r="B286" s="358"/>
      <c r="C286" s="359"/>
      <c r="D286" s="360"/>
      <c r="E286" s="360"/>
      <c r="F286" s="361"/>
      <c r="G286" s="362"/>
      <c r="H286" s="360"/>
      <c r="I286" s="362"/>
      <c r="J286" s="363"/>
      <c r="K286" s="363"/>
      <c r="L286" s="364"/>
      <c r="M286" s="363"/>
      <c r="N286" s="382"/>
      <c r="O286" s="70">
        <f t="shared" si="18"/>
        <v>0</v>
      </c>
      <c r="P286" s="70">
        <f t="shared" si="19"/>
        <v>0</v>
      </c>
      <c r="Q286" s="135" t="str">
        <f t="shared" si="17"/>
        <v/>
      </c>
    </row>
    <row r="287" spans="1:17" x14ac:dyDescent="0.2">
      <c r="A287" s="374" t="str">
        <f>IF(B287="","",COUNT('Diário 3º PA'!$A$4:$A$4242)+COUNT('Diário 4º PA'!$A$4:$A$2007)+ROW()-3)</f>
        <v/>
      </c>
      <c r="B287" s="358"/>
      <c r="C287" s="359"/>
      <c r="D287" s="360"/>
      <c r="E287" s="360"/>
      <c r="F287" s="361"/>
      <c r="G287" s="362"/>
      <c r="H287" s="360"/>
      <c r="I287" s="362"/>
      <c r="J287" s="363"/>
      <c r="K287" s="363"/>
      <c r="L287" s="364"/>
      <c r="M287" s="363"/>
      <c r="N287" s="382"/>
      <c r="O287" s="70">
        <f t="shared" si="18"/>
        <v>0</v>
      </c>
      <c r="P287" s="70">
        <f t="shared" si="19"/>
        <v>0</v>
      </c>
      <c r="Q287" s="92" t="str">
        <f t="shared" si="17"/>
        <v/>
      </c>
    </row>
    <row r="288" spans="1:17" x14ac:dyDescent="0.2">
      <c r="A288" s="374" t="str">
        <f>IF(B288="","",COUNT('Diário 3º PA'!$A$4:$A$4242)+COUNT('Diário 4º PA'!$A$4:$A$2007)+ROW()-3)</f>
        <v/>
      </c>
      <c r="B288" s="358"/>
      <c r="C288" s="359"/>
      <c r="D288" s="360"/>
      <c r="E288" s="360"/>
      <c r="F288" s="361"/>
      <c r="G288" s="362"/>
      <c r="H288" s="360"/>
      <c r="I288" s="362"/>
      <c r="J288" s="363"/>
      <c r="K288" s="363"/>
      <c r="L288" s="364"/>
      <c r="M288" s="363"/>
      <c r="N288" s="382"/>
      <c r="O288" s="70">
        <f t="shared" si="18"/>
        <v>0</v>
      </c>
      <c r="P288" s="70">
        <f t="shared" si="19"/>
        <v>0</v>
      </c>
      <c r="Q288" s="92" t="str">
        <f t="shared" si="17"/>
        <v/>
      </c>
    </row>
    <row r="289" spans="1:17" x14ac:dyDescent="0.2">
      <c r="A289" s="374" t="str">
        <f>IF(B289="","",COUNT('Diário 3º PA'!$A$4:$A$4242)+COUNT('Diário 4º PA'!$A$4:$A$2007)+ROW()-3)</f>
        <v/>
      </c>
      <c r="B289" s="358"/>
      <c r="C289" s="359"/>
      <c r="D289" s="360"/>
      <c r="E289" s="360"/>
      <c r="F289" s="361"/>
      <c r="G289" s="360"/>
      <c r="H289" s="360"/>
      <c r="I289" s="362"/>
      <c r="J289" s="363"/>
      <c r="K289" s="363"/>
      <c r="L289" s="364"/>
      <c r="M289" s="363"/>
      <c r="N289" s="382"/>
      <c r="O289" s="70">
        <f t="shared" si="18"/>
        <v>0</v>
      </c>
      <c r="P289" s="70">
        <f t="shared" si="19"/>
        <v>0</v>
      </c>
      <c r="Q289" s="135" t="str">
        <f t="shared" si="17"/>
        <v/>
      </c>
    </row>
    <row r="290" spans="1:17" x14ac:dyDescent="0.2">
      <c r="A290" s="374" t="str">
        <f>IF(B290="","",COUNT('Diário 3º PA'!$A$4:$A$4242)+COUNT('Diário 4º PA'!$A$4:$A$2007)+ROW()-3)</f>
        <v/>
      </c>
      <c r="B290" s="358"/>
      <c r="C290" s="359"/>
      <c r="D290" s="360"/>
      <c r="E290" s="360"/>
      <c r="F290" s="361"/>
      <c r="G290" s="360"/>
      <c r="H290" s="360"/>
      <c r="I290" s="362"/>
      <c r="J290" s="363"/>
      <c r="K290" s="363"/>
      <c r="L290" s="364"/>
      <c r="M290" s="363"/>
      <c r="N290" s="382"/>
      <c r="O290" s="70">
        <f t="shared" si="18"/>
        <v>0</v>
      </c>
      <c r="P290" s="70">
        <f t="shared" si="19"/>
        <v>0</v>
      </c>
      <c r="Q290" s="92" t="str">
        <f t="shared" si="17"/>
        <v/>
      </c>
    </row>
    <row r="291" spans="1:17" x14ac:dyDescent="0.2">
      <c r="A291" s="374" t="str">
        <f>IF(B291="","",COUNT('Diário 3º PA'!$A$4:$A$4242)+COUNT('Diário 4º PA'!$A$4:$A$2007)+ROW()-3)</f>
        <v/>
      </c>
      <c r="B291" s="358"/>
      <c r="C291" s="359"/>
      <c r="D291" s="360"/>
      <c r="E291" s="360"/>
      <c r="F291" s="361"/>
      <c r="G291" s="360"/>
      <c r="H291" s="360"/>
      <c r="I291" s="362"/>
      <c r="J291" s="363"/>
      <c r="K291" s="363"/>
      <c r="L291" s="364"/>
      <c r="M291" s="363"/>
      <c r="N291" s="382"/>
      <c r="O291" s="70">
        <f t="shared" si="18"/>
        <v>0</v>
      </c>
      <c r="P291" s="70">
        <f t="shared" si="19"/>
        <v>0</v>
      </c>
      <c r="Q291" s="92" t="str">
        <f t="shared" si="17"/>
        <v/>
      </c>
    </row>
    <row r="292" spans="1:17" x14ac:dyDescent="0.2">
      <c r="A292" s="374" t="str">
        <f>IF(B292="","",COUNT('Diário 3º PA'!$A$4:$A$4242)+COUNT('Diário 4º PA'!$A$4:$A$2007)+ROW()-3)</f>
        <v/>
      </c>
      <c r="B292" s="358"/>
      <c r="C292" s="359"/>
      <c r="D292" s="360"/>
      <c r="E292" s="360"/>
      <c r="F292" s="361"/>
      <c r="G292" s="360"/>
      <c r="H292" s="360"/>
      <c r="I292" s="362"/>
      <c r="J292" s="363"/>
      <c r="K292" s="363"/>
      <c r="L292" s="364"/>
      <c r="M292" s="363"/>
      <c r="N292" s="382"/>
      <c r="O292" s="70">
        <f t="shared" si="18"/>
        <v>0</v>
      </c>
      <c r="P292" s="70">
        <f t="shared" si="19"/>
        <v>0</v>
      </c>
      <c r="Q292" s="135" t="str">
        <f t="shared" si="17"/>
        <v/>
      </c>
    </row>
    <row r="293" spans="1:17" x14ac:dyDescent="0.2">
      <c r="A293" s="374" t="str">
        <f>IF(B293="","",COUNT('Diário 3º PA'!$A$4:$A$4242)+COUNT('Diário 4º PA'!$A$4:$A$2007)+ROW()-3)</f>
        <v/>
      </c>
      <c r="B293" s="358"/>
      <c r="C293" s="359"/>
      <c r="D293" s="360"/>
      <c r="E293" s="360"/>
      <c r="F293" s="361"/>
      <c r="G293" s="360"/>
      <c r="H293" s="360"/>
      <c r="I293" s="362"/>
      <c r="J293" s="363"/>
      <c r="K293" s="363"/>
      <c r="L293" s="364"/>
      <c r="M293" s="363"/>
      <c r="N293" s="382"/>
      <c r="O293" s="70">
        <f t="shared" si="18"/>
        <v>0</v>
      </c>
      <c r="P293" s="70">
        <f t="shared" si="19"/>
        <v>0</v>
      </c>
      <c r="Q293" s="92" t="str">
        <f t="shared" si="17"/>
        <v/>
      </c>
    </row>
    <row r="294" spans="1:17" x14ac:dyDescent="0.2">
      <c r="A294" s="374" t="str">
        <f>IF(B294="","",COUNT('Diário 3º PA'!$A$4:$A$4242)+COUNT('Diário 4º PA'!$A$4:$A$2007)+ROW()-3)</f>
        <v/>
      </c>
      <c r="B294" s="358"/>
      <c r="C294" s="359"/>
      <c r="D294" s="360"/>
      <c r="E294" s="360"/>
      <c r="F294" s="361"/>
      <c r="G294" s="360"/>
      <c r="H294" s="360"/>
      <c r="I294" s="362"/>
      <c r="J294" s="363"/>
      <c r="K294" s="363"/>
      <c r="L294" s="364"/>
      <c r="M294" s="363"/>
      <c r="N294" s="382"/>
      <c r="O294" s="70">
        <f t="shared" si="18"/>
        <v>0</v>
      </c>
      <c r="P294" s="70">
        <f t="shared" si="19"/>
        <v>0</v>
      </c>
      <c r="Q294" s="92" t="str">
        <f t="shared" si="17"/>
        <v/>
      </c>
    </row>
    <row r="295" spans="1:17" x14ac:dyDescent="0.2">
      <c r="A295" s="374" t="str">
        <f>IF(B295="","",COUNT('Diário 3º PA'!$A$4:$A$4242)+COUNT('Diário 4º PA'!$A$4:$A$2007)+ROW()-3)</f>
        <v/>
      </c>
      <c r="B295" s="358"/>
      <c r="C295" s="359"/>
      <c r="D295" s="360"/>
      <c r="E295" s="360"/>
      <c r="F295" s="361"/>
      <c r="G295" s="360"/>
      <c r="H295" s="360"/>
      <c r="I295" s="362"/>
      <c r="J295" s="363"/>
      <c r="K295" s="363"/>
      <c r="L295" s="364"/>
      <c r="M295" s="363"/>
      <c r="N295" s="382"/>
      <c r="O295" s="70">
        <f t="shared" si="18"/>
        <v>0</v>
      </c>
      <c r="P295" s="70">
        <f t="shared" si="19"/>
        <v>0</v>
      </c>
      <c r="Q295" s="135" t="str">
        <f t="shared" si="17"/>
        <v/>
      </c>
    </row>
    <row r="296" spans="1:17" x14ac:dyDescent="0.2">
      <c r="A296" s="374" t="str">
        <f>IF(B296="","",COUNT('Diário 3º PA'!$A$4:$A$4242)+COUNT('Diário 4º PA'!$A$4:$A$2007)+ROW()-3)</f>
        <v/>
      </c>
      <c r="B296" s="358"/>
      <c r="C296" s="359"/>
      <c r="D296" s="360"/>
      <c r="E296" s="360"/>
      <c r="F296" s="361"/>
      <c r="G296" s="360"/>
      <c r="H296" s="360"/>
      <c r="I296" s="362"/>
      <c r="J296" s="363"/>
      <c r="K296" s="363"/>
      <c r="L296" s="364"/>
      <c r="M296" s="363"/>
      <c r="N296" s="382"/>
      <c r="O296" s="70">
        <f t="shared" si="18"/>
        <v>0</v>
      </c>
      <c r="P296" s="70">
        <f t="shared" si="19"/>
        <v>0</v>
      </c>
      <c r="Q296" s="92" t="str">
        <f t="shared" si="17"/>
        <v/>
      </c>
    </row>
    <row r="297" spans="1:17" x14ac:dyDescent="0.2">
      <c r="A297" s="374" t="str">
        <f>IF(B297="","",COUNT('Diário 3º PA'!$A$4:$A$4242)+COUNT('Diário 4º PA'!$A$4:$A$2007)+ROW()-3)</f>
        <v/>
      </c>
      <c r="B297" s="358"/>
      <c r="C297" s="359"/>
      <c r="D297" s="360"/>
      <c r="E297" s="360"/>
      <c r="F297" s="361"/>
      <c r="G297" s="360"/>
      <c r="H297" s="360"/>
      <c r="I297" s="362"/>
      <c r="J297" s="363"/>
      <c r="K297" s="363"/>
      <c r="L297" s="364"/>
      <c r="M297" s="363"/>
      <c r="N297" s="382"/>
      <c r="O297" s="70">
        <f t="shared" si="18"/>
        <v>0</v>
      </c>
      <c r="P297" s="70">
        <f t="shared" si="19"/>
        <v>0</v>
      </c>
      <c r="Q297" s="92" t="str">
        <f t="shared" si="17"/>
        <v/>
      </c>
    </row>
    <row r="298" spans="1:17" x14ac:dyDescent="0.2">
      <c r="A298" s="374" t="str">
        <f>IF(B298="","",COUNT('Diário 3º PA'!$A$4:$A$4242)+COUNT('Diário 4º PA'!$A$4:$A$2007)+ROW()-3)</f>
        <v/>
      </c>
      <c r="B298" s="358"/>
      <c r="C298" s="359"/>
      <c r="D298" s="360"/>
      <c r="E298" s="360"/>
      <c r="F298" s="361"/>
      <c r="G298" s="360"/>
      <c r="H298" s="360"/>
      <c r="I298" s="362"/>
      <c r="J298" s="363"/>
      <c r="K298" s="363"/>
      <c r="L298" s="364"/>
      <c r="M298" s="363"/>
      <c r="N298" s="382"/>
      <c r="O298" s="70">
        <f t="shared" si="18"/>
        <v>0</v>
      </c>
      <c r="P298" s="70">
        <f t="shared" si="19"/>
        <v>0</v>
      </c>
      <c r="Q298" s="135" t="str">
        <f t="shared" si="17"/>
        <v/>
      </c>
    </row>
    <row r="299" spans="1:17" x14ac:dyDescent="0.2">
      <c r="A299" s="374" t="str">
        <f>IF(B299="","",COUNT('Diário 3º PA'!$A$4:$A$4242)+COUNT('Diário 4º PA'!$A$4:$A$2007)+ROW()-3)</f>
        <v/>
      </c>
      <c r="B299" s="358"/>
      <c r="C299" s="359"/>
      <c r="D299" s="360"/>
      <c r="E299" s="360"/>
      <c r="F299" s="361"/>
      <c r="G299" s="360"/>
      <c r="H299" s="360"/>
      <c r="I299" s="362"/>
      <c r="J299" s="363"/>
      <c r="K299" s="363"/>
      <c r="L299" s="364"/>
      <c r="M299" s="363"/>
      <c r="N299" s="382"/>
      <c r="O299" s="70">
        <f t="shared" si="18"/>
        <v>0</v>
      </c>
      <c r="P299" s="70">
        <f t="shared" si="19"/>
        <v>0</v>
      </c>
      <c r="Q299" s="92" t="str">
        <f t="shared" si="17"/>
        <v/>
      </c>
    </row>
    <row r="300" spans="1:17" x14ac:dyDescent="0.2">
      <c r="A300" s="374" t="str">
        <f>IF(B300="","",COUNT('Diário 3º PA'!$A$4:$A$4242)+COUNT('Diário 4º PA'!$A$4:$A$2007)+ROW()-3)</f>
        <v/>
      </c>
      <c r="B300" s="358"/>
      <c r="C300" s="359"/>
      <c r="D300" s="360"/>
      <c r="E300" s="360"/>
      <c r="F300" s="361"/>
      <c r="G300" s="360"/>
      <c r="H300" s="360"/>
      <c r="I300" s="362"/>
      <c r="J300" s="363"/>
      <c r="K300" s="363"/>
      <c r="L300" s="364"/>
      <c r="M300" s="363"/>
      <c r="N300" s="382"/>
      <c r="O300" s="70">
        <f t="shared" si="18"/>
        <v>0</v>
      </c>
      <c r="P300" s="70">
        <f t="shared" si="19"/>
        <v>0</v>
      </c>
      <c r="Q300" s="92" t="str">
        <f t="shared" si="17"/>
        <v/>
      </c>
    </row>
    <row r="301" spans="1:17" x14ac:dyDescent="0.2">
      <c r="A301" s="374" t="str">
        <f>IF(B301="","",COUNT('Diário 3º PA'!$A$4:$A$4242)+COUNT('Diário 4º PA'!$A$4:$A$2007)+ROW()-3)</f>
        <v/>
      </c>
      <c r="B301" s="358"/>
      <c r="C301" s="359"/>
      <c r="D301" s="360"/>
      <c r="E301" s="360"/>
      <c r="F301" s="361"/>
      <c r="G301" s="360"/>
      <c r="H301" s="360"/>
      <c r="I301" s="362"/>
      <c r="J301" s="363"/>
      <c r="K301" s="363"/>
      <c r="L301" s="364"/>
      <c r="M301" s="363"/>
      <c r="N301" s="382"/>
      <c r="O301" s="70">
        <f t="shared" si="18"/>
        <v>0</v>
      </c>
      <c r="P301" s="70">
        <f t="shared" si="19"/>
        <v>0</v>
      </c>
      <c r="Q301" s="135" t="str">
        <f t="shared" si="17"/>
        <v/>
      </c>
    </row>
    <row r="302" spans="1:17" x14ac:dyDescent="0.2">
      <c r="A302" s="374" t="str">
        <f>IF(B302="","",COUNT('Diário 3º PA'!$A$4:$A$4242)+COUNT('Diário 4º PA'!$A$4:$A$2007)+ROW()-3)</f>
        <v/>
      </c>
      <c r="B302" s="358"/>
      <c r="C302" s="359"/>
      <c r="D302" s="360"/>
      <c r="E302" s="360"/>
      <c r="F302" s="361"/>
      <c r="G302" s="360"/>
      <c r="H302" s="360"/>
      <c r="I302" s="362"/>
      <c r="J302" s="363"/>
      <c r="K302" s="363"/>
      <c r="L302" s="364"/>
      <c r="M302" s="363"/>
      <c r="N302" s="382"/>
      <c r="O302" s="70">
        <f t="shared" si="18"/>
        <v>0</v>
      </c>
      <c r="P302" s="70">
        <f t="shared" si="19"/>
        <v>0</v>
      </c>
      <c r="Q302" s="92" t="str">
        <f t="shared" si="17"/>
        <v/>
      </c>
    </row>
    <row r="303" spans="1:17" x14ac:dyDescent="0.2">
      <c r="A303" s="374" t="str">
        <f>IF(B303="","",COUNT('Diário 3º PA'!$A$4:$A$4242)+COUNT('Diário 4º PA'!$A$4:$A$2007)+ROW()-3)</f>
        <v/>
      </c>
      <c r="B303" s="358"/>
      <c r="C303" s="359"/>
      <c r="D303" s="360"/>
      <c r="E303" s="360"/>
      <c r="F303" s="361"/>
      <c r="G303" s="360"/>
      <c r="H303" s="360"/>
      <c r="I303" s="362"/>
      <c r="J303" s="363"/>
      <c r="K303" s="363"/>
      <c r="L303" s="364"/>
      <c r="M303" s="363"/>
      <c r="N303" s="382"/>
      <c r="O303" s="70">
        <f t="shared" si="18"/>
        <v>0</v>
      </c>
      <c r="P303" s="70">
        <f t="shared" si="19"/>
        <v>0</v>
      </c>
      <c r="Q303" s="92" t="str">
        <f t="shared" si="17"/>
        <v/>
      </c>
    </row>
    <row r="304" spans="1:17" x14ac:dyDescent="0.2">
      <c r="A304" s="374" t="str">
        <f>IF(B304="","",COUNT('Diário 3º PA'!$A$4:$A$4242)+COUNT('Diário 4º PA'!$A$4:$A$2007)+ROW()-3)</f>
        <v/>
      </c>
      <c r="B304" s="358"/>
      <c r="C304" s="359"/>
      <c r="D304" s="360"/>
      <c r="E304" s="360"/>
      <c r="F304" s="361"/>
      <c r="G304" s="360"/>
      <c r="H304" s="360"/>
      <c r="I304" s="362"/>
      <c r="J304" s="363"/>
      <c r="K304" s="363"/>
      <c r="L304" s="364"/>
      <c r="M304" s="363"/>
      <c r="N304" s="382"/>
      <c r="O304" s="70">
        <f t="shared" si="18"/>
        <v>0</v>
      </c>
      <c r="P304" s="70">
        <f t="shared" si="19"/>
        <v>0</v>
      </c>
      <c r="Q304" s="135" t="str">
        <f t="shared" si="17"/>
        <v/>
      </c>
    </row>
    <row r="305" spans="1:17" x14ac:dyDescent="0.2">
      <c r="A305" s="374" t="str">
        <f>IF(B305="","",COUNT('Diário 3º PA'!$A$4:$A$4242)+COUNT('Diário 4º PA'!$A$4:$A$2007)+ROW()-3)</f>
        <v/>
      </c>
      <c r="B305" s="358"/>
      <c r="C305" s="359"/>
      <c r="D305" s="360"/>
      <c r="E305" s="360"/>
      <c r="F305" s="361"/>
      <c r="G305" s="360"/>
      <c r="H305" s="360"/>
      <c r="I305" s="362"/>
      <c r="J305" s="363"/>
      <c r="K305" s="363"/>
      <c r="L305" s="364"/>
      <c r="M305" s="363"/>
      <c r="N305" s="382"/>
      <c r="O305" s="70">
        <f t="shared" si="18"/>
        <v>0</v>
      </c>
      <c r="P305" s="70">
        <f t="shared" si="19"/>
        <v>0</v>
      </c>
      <c r="Q305" s="92" t="str">
        <f t="shared" si="17"/>
        <v/>
      </c>
    </row>
    <row r="306" spans="1:17" x14ac:dyDescent="0.2">
      <c r="A306" s="374" t="str">
        <f>IF(B306="","",COUNT('Diário 3º PA'!$A$4:$A$4242)+COUNT('Diário 4º PA'!$A$4:$A$2007)+ROW()-3)</f>
        <v/>
      </c>
      <c r="B306" s="358"/>
      <c r="C306" s="359"/>
      <c r="D306" s="360"/>
      <c r="E306" s="360"/>
      <c r="F306" s="361"/>
      <c r="G306" s="360"/>
      <c r="H306" s="360"/>
      <c r="I306" s="362"/>
      <c r="J306" s="363"/>
      <c r="K306" s="363"/>
      <c r="L306" s="364"/>
      <c r="M306" s="363"/>
      <c r="N306" s="382"/>
      <c r="O306" s="70">
        <f t="shared" si="18"/>
        <v>0</v>
      </c>
      <c r="P306" s="70">
        <f t="shared" si="19"/>
        <v>0</v>
      </c>
      <c r="Q306" s="92" t="str">
        <f t="shared" si="17"/>
        <v/>
      </c>
    </row>
    <row r="307" spans="1:17" x14ac:dyDescent="0.2">
      <c r="A307" s="374" t="str">
        <f>IF(B307="","",COUNT('Diário 3º PA'!$A$4:$A$4242)+COUNT('Diário 4º PA'!$A$4:$A$2007)+ROW()-3)</f>
        <v/>
      </c>
      <c r="B307" s="358"/>
      <c r="C307" s="359"/>
      <c r="D307" s="360"/>
      <c r="E307" s="360"/>
      <c r="F307" s="361"/>
      <c r="G307" s="360"/>
      <c r="H307" s="360"/>
      <c r="I307" s="362"/>
      <c r="J307" s="363"/>
      <c r="K307" s="363"/>
      <c r="L307" s="364"/>
      <c r="M307" s="363"/>
      <c r="N307" s="382"/>
      <c r="O307" s="70">
        <f t="shared" si="18"/>
        <v>0</v>
      </c>
      <c r="P307" s="70">
        <f t="shared" si="19"/>
        <v>0</v>
      </c>
      <c r="Q307" s="135" t="str">
        <f t="shared" si="17"/>
        <v/>
      </c>
    </row>
    <row r="308" spans="1:17" x14ac:dyDescent="0.2">
      <c r="A308" s="374" t="str">
        <f>IF(B308="","",COUNT('Diário 3º PA'!$A$4:$A$4242)+COUNT('Diário 4º PA'!$A$4:$A$2007)+ROW()-3)</f>
        <v/>
      </c>
      <c r="B308" s="358"/>
      <c r="C308" s="359"/>
      <c r="D308" s="360"/>
      <c r="E308" s="360"/>
      <c r="F308" s="361"/>
      <c r="G308" s="360"/>
      <c r="H308" s="360"/>
      <c r="I308" s="362"/>
      <c r="J308" s="363"/>
      <c r="K308" s="363"/>
      <c r="L308" s="364"/>
      <c r="M308" s="363"/>
      <c r="N308" s="382"/>
      <c r="O308" s="70">
        <f t="shared" si="18"/>
        <v>0</v>
      </c>
      <c r="P308" s="70">
        <f t="shared" si="19"/>
        <v>0</v>
      </c>
      <c r="Q308" s="92" t="str">
        <f t="shared" si="17"/>
        <v/>
      </c>
    </row>
    <row r="309" spans="1:17" x14ac:dyDescent="0.2">
      <c r="A309" s="374" t="str">
        <f>IF(B309="","",COUNT('Diário 3º PA'!$A$4:$A$4242)+COUNT('Diário 4º PA'!$A$4:$A$2007)+ROW()-3)</f>
        <v/>
      </c>
      <c r="B309" s="358"/>
      <c r="C309" s="359"/>
      <c r="D309" s="360"/>
      <c r="E309" s="360"/>
      <c r="F309" s="361"/>
      <c r="G309" s="360"/>
      <c r="H309" s="360"/>
      <c r="I309" s="362"/>
      <c r="J309" s="363"/>
      <c r="K309" s="363"/>
      <c r="L309" s="364"/>
      <c r="M309" s="363"/>
      <c r="N309" s="382"/>
      <c r="O309" s="70">
        <f t="shared" si="18"/>
        <v>0</v>
      </c>
      <c r="P309" s="70">
        <f t="shared" si="19"/>
        <v>0</v>
      </c>
      <c r="Q309" s="92" t="str">
        <f t="shared" si="17"/>
        <v/>
      </c>
    </row>
    <row r="310" spans="1:17" x14ac:dyDescent="0.2">
      <c r="A310" s="374" t="str">
        <f>IF(B310="","",COUNT('Diário 3º PA'!$A$4:$A$4242)+COUNT('Diário 4º PA'!$A$4:$A$2007)+ROW()-3)</f>
        <v/>
      </c>
      <c r="B310" s="358"/>
      <c r="C310" s="359"/>
      <c r="D310" s="360"/>
      <c r="E310" s="360"/>
      <c r="F310" s="361"/>
      <c r="G310" s="360"/>
      <c r="H310" s="360"/>
      <c r="I310" s="362"/>
      <c r="J310" s="363"/>
      <c r="K310" s="363"/>
      <c r="L310" s="364"/>
      <c r="M310" s="363"/>
      <c r="N310" s="382"/>
      <c r="O310" s="70">
        <f t="shared" si="18"/>
        <v>0</v>
      </c>
      <c r="P310" s="70">
        <f t="shared" si="19"/>
        <v>0</v>
      </c>
      <c r="Q310" s="135" t="str">
        <f t="shared" si="17"/>
        <v/>
      </c>
    </row>
    <row r="311" spans="1:17" x14ac:dyDescent="0.2">
      <c r="A311" s="374" t="str">
        <f>IF(B311="","",COUNT('Diário 3º PA'!$A$4:$A$4242)+COUNT('Diário 4º PA'!$A$4:$A$2007)+ROW()-3)</f>
        <v/>
      </c>
      <c r="B311" s="358"/>
      <c r="C311" s="359"/>
      <c r="D311" s="360"/>
      <c r="E311" s="360"/>
      <c r="F311" s="361"/>
      <c r="G311" s="360"/>
      <c r="H311" s="360"/>
      <c r="I311" s="362"/>
      <c r="J311" s="363"/>
      <c r="K311" s="363"/>
      <c r="L311" s="364"/>
      <c r="M311" s="363"/>
      <c r="N311" s="382"/>
      <c r="O311" s="70">
        <f t="shared" si="18"/>
        <v>0</v>
      </c>
      <c r="P311" s="70">
        <f t="shared" si="19"/>
        <v>0</v>
      </c>
      <c r="Q311" s="92" t="str">
        <f t="shared" si="17"/>
        <v/>
      </c>
    </row>
    <row r="312" spans="1:17" x14ac:dyDescent="0.2">
      <c r="A312" s="374" t="str">
        <f>IF(B312="","",COUNT('Diário 3º PA'!$A$4:$A$4242)+COUNT('Diário 4º PA'!$A$4:$A$2007)+ROW()-3)</f>
        <v/>
      </c>
      <c r="B312" s="358"/>
      <c r="C312" s="359"/>
      <c r="D312" s="360"/>
      <c r="E312" s="360"/>
      <c r="F312" s="361"/>
      <c r="G312" s="360"/>
      <c r="H312" s="360"/>
      <c r="I312" s="362"/>
      <c r="J312" s="363"/>
      <c r="K312" s="363"/>
      <c r="L312" s="364"/>
      <c r="M312" s="363"/>
      <c r="N312" s="382"/>
      <c r="O312" s="70">
        <f t="shared" si="18"/>
        <v>0</v>
      </c>
      <c r="P312" s="70">
        <f t="shared" si="19"/>
        <v>0</v>
      </c>
      <c r="Q312" s="92" t="str">
        <f t="shared" si="17"/>
        <v/>
      </c>
    </row>
    <row r="313" spans="1:17" x14ac:dyDescent="0.2">
      <c r="A313" s="374" t="str">
        <f>IF(B313="","",COUNT('Diário 3º PA'!$A$4:$A$4242)+COUNT('Diário 4º PA'!$A$4:$A$2007)+ROW()-3)</f>
        <v/>
      </c>
      <c r="B313" s="358"/>
      <c r="C313" s="359"/>
      <c r="D313" s="360"/>
      <c r="E313" s="360"/>
      <c r="F313" s="361"/>
      <c r="G313" s="360"/>
      <c r="H313" s="360"/>
      <c r="I313" s="362"/>
      <c r="J313" s="363"/>
      <c r="K313" s="363"/>
      <c r="L313" s="364"/>
      <c r="M313" s="363"/>
      <c r="N313" s="382"/>
      <c r="O313" s="70">
        <f t="shared" si="18"/>
        <v>0</v>
      </c>
      <c r="P313" s="70">
        <f t="shared" si="19"/>
        <v>0</v>
      </c>
      <c r="Q313" s="135" t="str">
        <f t="shared" si="17"/>
        <v/>
      </c>
    </row>
    <row r="314" spans="1:17" x14ac:dyDescent="0.2">
      <c r="A314" s="374" t="str">
        <f>IF(B314="","",COUNT('Diário 3º PA'!$A$4:$A$4242)+COUNT('Diário 4º PA'!$A$4:$A$2007)+ROW()-3)</f>
        <v/>
      </c>
      <c r="B314" s="375"/>
      <c r="C314" s="406"/>
      <c r="D314" s="377"/>
      <c r="E314" s="377"/>
      <c r="F314" s="378"/>
      <c r="G314" s="377"/>
      <c r="H314" s="377"/>
      <c r="I314" s="379"/>
      <c r="J314" s="380"/>
      <c r="K314" s="380"/>
      <c r="L314" s="381"/>
      <c r="M314" s="380"/>
      <c r="N314" s="385"/>
      <c r="O314" s="70">
        <f t="shared" si="18"/>
        <v>0</v>
      </c>
      <c r="P314" s="70">
        <f t="shared" si="19"/>
        <v>0</v>
      </c>
      <c r="Q314" s="92" t="str">
        <f t="shared" si="17"/>
        <v/>
      </c>
    </row>
    <row r="315" spans="1:17" x14ac:dyDescent="0.2">
      <c r="A315" s="374" t="str">
        <f>IF(B315="","",COUNT('Diário 3º PA'!$A$4:$A$4242)+COUNT('Diário 4º PA'!$A$4:$A$2007)+ROW()-3)</f>
        <v/>
      </c>
      <c r="B315" s="375"/>
      <c r="C315" s="406"/>
      <c r="D315" s="377"/>
      <c r="E315" s="377"/>
      <c r="F315" s="378"/>
      <c r="G315" s="377"/>
      <c r="H315" s="377"/>
      <c r="I315" s="379"/>
      <c r="J315" s="380"/>
      <c r="K315" s="380"/>
      <c r="L315" s="381"/>
      <c r="M315" s="380"/>
      <c r="N315" s="385"/>
      <c r="O315" s="70">
        <f t="shared" si="18"/>
        <v>0</v>
      </c>
      <c r="P315" s="70">
        <f t="shared" si="19"/>
        <v>0</v>
      </c>
      <c r="Q315" s="92" t="str">
        <f t="shared" si="17"/>
        <v/>
      </c>
    </row>
    <row r="316" spans="1:17" x14ac:dyDescent="0.2">
      <c r="A316" s="374" t="str">
        <f>IF(B316="","",COUNT('Diário 3º PA'!$A$4:$A$4242)+COUNT('Diário 4º PA'!$A$4:$A$2007)+ROW()-3)</f>
        <v/>
      </c>
      <c r="B316" s="358"/>
      <c r="C316" s="359"/>
      <c r="D316" s="360"/>
      <c r="E316" s="360"/>
      <c r="F316" s="361"/>
      <c r="G316" s="360"/>
      <c r="H316" s="360"/>
      <c r="I316" s="362"/>
      <c r="J316" s="363"/>
      <c r="K316" s="363"/>
      <c r="L316" s="364"/>
      <c r="M316" s="363"/>
      <c r="N316" s="382"/>
      <c r="O316" s="70">
        <f t="shared" si="18"/>
        <v>0</v>
      </c>
      <c r="P316" s="70">
        <f t="shared" si="19"/>
        <v>0</v>
      </c>
      <c r="Q316" s="135" t="str">
        <f t="shared" si="17"/>
        <v/>
      </c>
    </row>
    <row r="317" spans="1:17" x14ac:dyDescent="0.2">
      <c r="A317" s="374" t="str">
        <f>IF(B317="","",COUNT('Diário 3º PA'!$A$4:$A$4242)+COUNT('Diário 4º PA'!$A$4:$A$2007)+ROW()-3)</f>
        <v/>
      </c>
      <c r="B317" s="358"/>
      <c r="C317" s="359"/>
      <c r="D317" s="360"/>
      <c r="E317" s="360"/>
      <c r="F317" s="361"/>
      <c r="G317" s="360"/>
      <c r="H317" s="360"/>
      <c r="I317" s="362"/>
      <c r="J317" s="363"/>
      <c r="K317" s="363"/>
      <c r="L317" s="364"/>
      <c r="M317" s="363"/>
      <c r="N317" s="382"/>
      <c r="O317" s="70">
        <f t="shared" si="18"/>
        <v>0</v>
      </c>
      <c r="P317" s="70">
        <f t="shared" si="19"/>
        <v>0</v>
      </c>
      <c r="Q317" s="92" t="str">
        <f t="shared" si="17"/>
        <v/>
      </c>
    </row>
    <row r="318" spans="1:17" x14ac:dyDescent="0.2">
      <c r="A318" s="374" t="str">
        <f>IF(B318="","",COUNT('Diário 3º PA'!$A$4:$A$4242)+COUNT('Diário 4º PA'!$A$4:$A$2007)+ROW()-3)</f>
        <v/>
      </c>
      <c r="B318" s="358"/>
      <c r="C318" s="359"/>
      <c r="D318" s="360"/>
      <c r="E318" s="360"/>
      <c r="F318" s="361"/>
      <c r="G318" s="360"/>
      <c r="H318" s="360"/>
      <c r="I318" s="362"/>
      <c r="J318" s="363"/>
      <c r="K318" s="363"/>
      <c r="L318" s="364"/>
      <c r="M318" s="363"/>
      <c r="N318" s="382"/>
      <c r="O318" s="70">
        <f t="shared" si="18"/>
        <v>0</v>
      </c>
      <c r="P318" s="70">
        <f t="shared" si="19"/>
        <v>0</v>
      </c>
      <c r="Q318" s="92" t="str">
        <f t="shared" si="17"/>
        <v/>
      </c>
    </row>
    <row r="319" spans="1:17" x14ac:dyDescent="0.2">
      <c r="A319" s="374" t="str">
        <f>IF(B319="","",COUNT('Diário 3º PA'!$A$4:$A$4242)+COUNT('Diário 4º PA'!$A$4:$A$2007)+ROW()-3)</f>
        <v/>
      </c>
      <c r="B319" s="358"/>
      <c r="C319" s="359"/>
      <c r="D319" s="360"/>
      <c r="E319" s="360"/>
      <c r="F319" s="361"/>
      <c r="G319" s="360"/>
      <c r="H319" s="360"/>
      <c r="I319" s="362"/>
      <c r="J319" s="363"/>
      <c r="K319" s="363"/>
      <c r="L319" s="364"/>
      <c r="M319" s="363"/>
      <c r="N319" s="382"/>
      <c r="O319" s="70">
        <f t="shared" si="18"/>
        <v>0</v>
      </c>
      <c r="P319" s="70">
        <f t="shared" si="19"/>
        <v>0</v>
      </c>
      <c r="Q319" s="135" t="str">
        <f t="shared" si="17"/>
        <v/>
      </c>
    </row>
    <row r="320" spans="1:17" x14ac:dyDescent="0.2">
      <c r="A320" s="374" t="str">
        <f>IF(B320="","",COUNT('Diário 3º PA'!$A$4:$A$4242)+COUNT('Diário 4º PA'!$A$4:$A$2007)+ROW()-3)</f>
        <v/>
      </c>
      <c r="B320" s="358"/>
      <c r="C320" s="359"/>
      <c r="D320" s="360"/>
      <c r="E320" s="360"/>
      <c r="F320" s="361"/>
      <c r="G320" s="360"/>
      <c r="H320" s="360"/>
      <c r="I320" s="362"/>
      <c r="J320" s="363"/>
      <c r="K320" s="363"/>
      <c r="L320" s="364"/>
      <c r="M320" s="363"/>
      <c r="N320" s="382"/>
      <c r="O320" s="70">
        <f t="shared" si="18"/>
        <v>0</v>
      </c>
      <c r="P320" s="70">
        <f t="shared" si="19"/>
        <v>0</v>
      </c>
      <c r="Q320" s="92" t="str">
        <f t="shared" si="17"/>
        <v/>
      </c>
    </row>
    <row r="321" spans="1:17" x14ac:dyDescent="0.2">
      <c r="A321" s="374" t="str">
        <f>IF(B321="","",COUNT('Diário 3º PA'!$A$4:$A$4242)+COUNT('Diário 4º PA'!$A$4:$A$2007)+ROW()-3)</f>
        <v/>
      </c>
      <c r="B321" s="375"/>
      <c r="C321" s="406"/>
      <c r="D321" s="377"/>
      <c r="E321" s="377"/>
      <c r="F321" s="378"/>
      <c r="G321" s="360"/>
      <c r="H321" s="360"/>
      <c r="I321" s="362"/>
      <c r="J321" s="363"/>
      <c r="K321" s="363"/>
      <c r="L321" s="364"/>
      <c r="M321" s="363"/>
      <c r="N321" s="382"/>
      <c r="O321" s="70">
        <f t="shared" si="18"/>
        <v>0</v>
      </c>
      <c r="P321" s="70">
        <f t="shared" si="19"/>
        <v>0</v>
      </c>
      <c r="Q321" s="92" t="str">
        <f t="shared" si="17"/>
        <v/>
      </c>
    </row>
    <row r="322" spans="1:17" x14ac:dyDescent="0.2">
      <c r="A322" s="374" t="str">
        <f>IF(B322="","",COUNT('Diário 3º PA'!$A$4:$A$4242)+COUNT('Diário 4º PA'!$A$4:$A$2007)+ROW()-3)</f>
        <v/>
      </c>
      <c r="B322" s="358"/>
      <c r="C322" s="359"/>
      <c r="D322" s="360"/>
      <c r="E322" s="360"/>
      <c r="F322" s="361"/>
      <c r="G322" s="362"/>
      <c r="H322" s="360"/>
      <c r="I322" s="362"/>
      <c r="J322" s="364"/>
      <c r="K322" s="364"/>
      <c r="L322" s="364"/>
      <c r="M322" s="363"/>
      <c r="N322" s="382"/>
      <c r="O322" s="70">
        <f t="shared" si="18"/>
        <v>0</v>
      </c>
      <c r="P322" s="70">
        <f t="shared" si="19"/>
        <v>0</v>
      </c>
      <c r="Q322" s="135" t="str">
        <f t="shared" si="17"/>
        <v/>
      </c>
    </row>
    <row r="323" spans="1:17" x14ac:dyDescent="0.2">
      <c r="A323" s="374" t="str">
        <f>IF(B323="","",COUNT('Diário 3º PA'!$A$4:$A$4242)+COUNT('Diário 4º PA'!$A$4:$A$2007)+ROW()-3)</f>
        <v/>
      </c>
      <c r="B323" s="358"/>
      <c r="C323" s="359"/>
      <c r="D323" s="360"/>
      <c r="E323" s="360"/>
      <c r="F323" s="361"/>
      <c r="G323" s="362"/>
      <c r="H323" s="360"/>
      <c r="I323" s="362"/>
      <c r="J323" s="363"/>
      <c r="K323" s="363"/>
      <c r="L323" s="364"/>
      <c r="M323" s="363"/>
      <c r="N323" s="382"/>
      <c r="O323" s="70">
        <f t="shared" si="18"/>
        <v>0</v>
      </c>
      <c r="P323" s="70">
        <f t="shared" si="19"/>
        <v>0</v>
      </c>
      <c r="Q323" s="92" t="str">
        <f t="shared" si="17"/>
        <v/>
      </c>
    </row>
    <row r="324" spans="1:17" x14ac:dyDescent="0.2">
      <c r="A324" s="374" t="str">
        <f>IF(B324="","",COUNT('Diário 3º PA'!$A$4:$A$4242)+COUNT('Diário 4º PA'!$A$4:$A$2007)+ROW()-3)</f>
        <v/>
      </c>
      <c r="B324" s="358"/>
      <c r="C324" s="359"/>
      <c r="D324" s="360"/>
      <c r="E324" s="360"/>
      <c r="F324" s="361"/>
      <c r="G324" s="362"/>
      <c r="H324" s="360"/>
      <c r="I324" s="362"/>
      <c r="J324" s="363"/>
      <c r="K324" s="363"/>
      <c r="L324" s="364"/>
      <c r="M324" s="363"/>
      <c r="N324" s="382"/>
      <c r="O324" s="70">
        <f t="shared" si="18"/>
        <v>0</v>
      </c>
      <c r="P324" s="70">
        <f t="shared" si="19"/>
        <v>0</v>
      </c>
      <c r="Q324" s="92" t="str">
        <f t="shared" si="17"/>
        <v/>
      </c>
    </row>
    <row r="325" spans="1:17" x14ac:dyDescent="0.2">
      <c r="A325" s="374" t="str">
        <f>IF(B325="","",COUNT('Diário 3º PA'!$A$4:$A$4242)+COUNT('Diário 4º PA'!$A$4:$A$2007)+ROW()-3)</f>
        <v/>
      </c>
      <c r="B325" s="358"/>
      <c r="C325" s="359"/>
      <c r="D325" s="360"/>
      <c r="E325" s="360"/>
      <c r="F325" s="361"/>
      <c r="G325" s="362"/>
      <c r="H325" s="360"/>
      <c r="I325" s="362"/>
      <c r="J325" s="364"/>
      <c r="K325" s="364"/>
      <c r="L325" s="364"/>
      <c r="M325" s="363"/>
      <c r="N325" s="382"/>
      <c r="O325" s="70">
        <f t="shared" si="18"/>
        <v>0</v>
      </c>
      <c r="P325" s="70">
        <f t="shared" si="19"/>
        <v>0</v>
      </c>
      <c r="Q325" s="135" t="str">
        <f t="shared" si="17"/>
        <v/>
      </c>
    </row>
    <row r="326" spans="1:17" x14ac:dyDescent="0.2">
      <c r="A326" s="374" t="str">
        <f>IF(B326="","",COUNT('Diário 3º PA'!$A$4:$A$4242)+COUNT('Diário 4º PA'!$A$4:$A$2007)+ROW()-3)</f>
        <v/>
      </c>
      <c r="B326" s="358"/>
      <c r="C326" s="359"/>
      <c r="D326" s="360"/>
      <c r="E326" s="360"/>
      <c r="F326" s="361"/>
      <c r="G326" s="360"/>
      <c r="H326" s="360"/>
      <c r="I326" s="362"/>
      <c r="J326" s="363"/>
      <c r="K326" s="363"/>
      <c r="L326" s="364"/>
      <c r="M326" s="363"/>
      <c r="N326" s="382"/>
      <c r="O326" s="70">
        <f t="shared" si="18"/>
        <v>0</v>
      </c>
      <c r="P326" s="70">
        <f t="shared" si="19"/>
        <v>0</v>
      </c>
      <c r="Q326" s="92" t="str">
        <f t="shared" si="17"/>
        <v/>
      </c>
    </row>
    <row r="327" spans="1:17" x14ac:dyDescent="0.2">
      <c r="A327" s="374" t="str">
        <f>IF(B327="","",COUNT('Diário 3º PA'!$A$4:$A$4242)+COUNT('Diário 4º PA'!$A$4:$A$2007)+ROW()-3)</f>
        <v/>
      </c>
      <c r="B327" s="358"/>
      <c r="C327" s="359"/>
      <c r="D327" s="360"/>
      <c r="E327" s="360"/>
      <c r="F327" s="361"/>
      <c r="G327" s="360"/>
      <c r="H327" s="360"/>
      <c r="I327" s="362"/>
      <c r="J327" s="363"/>
      <c r="K327" s="363"/>
      <c r="L327" s="364"/>
      <c r="M327" s="363"/>
      <c r="N327" s="382"/>
      <c r="O327" s="70">
        <f t="shared" si="18"/>
        <v>0</v>
      </c>
      <c r="P327" s="70">
        <f t="shared" si="19"/>
        <v>0</v>
      </c>
      <c r="Q327" s="92" t="str">
        <f t="shared" si="17"/>
        <v/>
      </c>
    </row>
    <row r="328" spans="1:17" x14ac:dyDescent="0.2">
      <c r="A328" s="374" t="str">
        <f>IF(B328="","",COUNT('Diário 3º PA'!$A$4:$A$4242)+COUNT('Diário 4º PA'!$A$4:$A$2007)+ROW()-3)</f>
        <v/>
      </c>
      <c r="B328" s="358"/>
      <c r="C328" s="359"/>
      <c r="D328" s="360"/>
      <c r="E328" s="360"/>
      <c r="F328" s="361"/>
      <c r="G328" s="360"/>
      <c r="H328" s="360"/>
      <c r="I328" s="362"/>
      <c r="J328" s="363"/>
      <c r="K328" s="363"/>
      <c r="L328" s="364"/>
      <c r="M328" s="363"/>
      <c r="N328" s="382"/>
      <c r="O328" s="70">
        <f t="shared" si="18"/>
        <v>0</v>
      </c>
      <c r="P328" s="70">
        <f t="shared" si="19"/>
        <v>0</v>
      </c>
      <c r="Q328" s="135" t="str">
        <f t="shared" si="17"/>
        <v/>
      </c>
    </row>
    <row r="329" spans="1:17" x14ac:dyDescent="0.2">
      <c r="A329" s="374" t="str">
        <f>IF(B329="","",COUNT('Diário 3º PA'!$A$4:$A$4242)+COUNT('Diário 4º PA'!$A$4:$A$2007)+ROW()-3)</f>
        <v/>
      </c>
      <c r="B329" s="358"/>
      <c r="C329" s="359"/>
      <c r="D329" s="360"/>
      <c r="E329" s="360"/>
      <c r="F329" s="361"/>
      <c r="G329" s="360"/>
      <c r="H329" s="360"/>
      <c r="I329" s="362"/>
      <c r="J329" s="363"/>
      <c r="K329" s="363"/>
      <c r="L329" s="364"/>
      <c r="M329" s="363"/>
      <c r="N329" s="382"/>
      <c r="O329" s="70">
        <f t="shared" si="18"/>
        <v>0</v>
      </c>
      <c r="P329" s="70">
        <f t="shared" si="19"/>
        <v>0</v>
      </c>
      <c r="Q329" s="92" t="str">
        <f t="shared" si="17"/>
        <v/>
      </c>
    </row>
    <row r="330" spans="1:17" x14ac:dyDescent="0.2">
      <c r="A330" s="374" t="str">
        <f>IF(B330="","",COUNT('Diário 3º PA'!$A$4:$A$4242)+COUNT('Diário 4º PA'!$A$4:$A$2007)+ROW()-3)</f>
        <v/>
      </c>
      <c r="B330" s="358"/>
      <c r="C330" s="359"/>
      <c r="D330" s="360"/>
      <c r="E330" s="360"/>
      <c r="F330" s="361"/>
      <c r="G330" s="360"/>
      <c r="H330" s="360"/>
      <c r="I330" s="362"/>
      <c r="J330" s="363"/>
      <c r="K330" s="363"/>
      <c r="L330" s="364"/>
      <c r="M330" s="363"/>
      <c r="N330" s="382"/>
      <c r="O330" s="70">
        <f t="shared" si="18"/>
        <v>0</v>
      </c>
      <c r="P330" s="70">
        <f t="shared" si="19"/>
        <v>0</v>
      </c>
      <c r="Q330" s="92" t="str">
        <f t="shared" si="17"/>
        <v/>
      </c>
    </row>
    <row r="331" spans="1:17" x14ac:dyDescent="0.2">
      <c r="A331" s="374" t="str">
        <f>IF(B331="","",COUNT('Diário 3º PA'!$A$4:$A$4242)+COUNT('Diário 4º PA'!$A$4:$A$2007)+ROW()-3)</f>
        <v/>
      </c>
      <c r="B331" s="358"/>
      <c r="C331" s="359"/>
      <c r="D331" s="360"/>
      <c r="E331" s="360"/>
      <c r="F331" s="361"/>
      <c r="G331" s="360"/>
      <c r="H331" s="360"/>
      <c r="I331" s="362"/>
      <c r="J331" s="363"/>
      <c r="K331" s="363"/>
      <c r="L331" s="364"/>
      <c r="M331" s="363"/>
      <c r="N331" s="382"/>
      <c r="O331" s="70">
        <f t="shared" si="18"/>
        <v>0</v>
      </c>
      <c r="P331" s="70">
        <f t="shared" si="19"/>
        <v>0</v>
      </c>
      <c r="Q331" s="135" t="str">
        <f t="shared" si="17"/>
        <v/>
      </c>
    </row>
    <row r="332" spans="1:17" x14ac:dyDescent="0.2">
      <c r="A332" s="374" t="str">
        <f>IF(B332="","",COUNT('Diário 3º PA'!$A$4:$A$4242)+COUNT('Diário 4º PA'!$A$4:$A$2007)+ROW()-3)</f>
        <v/>
      </c>
      <c r="B332" s="358"/>
      <c r="C332" s="359"/>
      <c r="D332" s="360"/>
      <c r="E332" s="360"/>
      <c r="F332" s="361"/>
      <c r="G332" s="360"/>
      <c r="H332" s="360"/>
      <c r="I332" s="362"/>
      <c r="J332" s="363"/>
      <c r="K332" s="363"/>
      <c r="L332" s="364"/>
      <c r="M332" s="363"/>
      <c r="N332" s="382"/>
      <c r="O332" s="70">
        <f t="shared" si="18"/>
        <v>0</v>
      </c>
      <c r="P332" s="70">
        <f t="shared" si="19"/>
        <v>0</v>
      </c>
      <c r="Q332" s="92" t="str">
        <f t="shared" si="17"/>
        <v/>
      </c>
    </row>
    <row r="333" spans="1:17" x14ac:dyDescent="0.2">
      <c r="A333" s="374" t="str">
        <f>IF(B333="","",COUNT('Diário 3º PA'!$A$4:$A$4242)+COUNT('Diário 4º PA'!$A$4:$A$2007)+ROW()-3)</f>
        <v/>
      </c>
      <c r="B333" s="358"/>
      <c r="C333" s="359"/>
      <c r="D333" s="360"/>
      <c r="E333" s="360"/>
      <c r="F333" s="361"/>
      <c r="G333" s="360"/>
      <c r="H333" s="360"/>
      <c r="I333" s="362"/>
      <c r="J333" s="363"/>
      <c r="K333" s="363"/>
      <c r="L333" s="364"/>
      <c r="M333" s="363"/>
      <c r="N333" s="382"/>
      <c r="O333" s="70">
        <f t="shared" si="18"/>
        <v>0</v>
      </c>
      <c r="P333" s="70">
        <f t="shared" si="19"/>
        <v>0</v>
      </c>
      <c r="Q333" s="92" t="str">
        <f t="shared" ref="Q333:Q396" si="20">SUBSTITUTE(D333," ","_")</f>
        <v/>
      </c>
    </row>
    <row r="334" spans="1:17" x14ac:dyDescent="0.2">
      <c r="A334" s="374" t="str">
        <f>IF(B334="","",COUNT('Diário 3º PA'!$A$4:$A$4242)+COUNT('Diário 4º PA'!$A$4:$A$2007)+ROW()-3)</f>
        <v/>
      </c>
      <c r="B334" s="358"/>
      <c r="C334" s="359"/>
      <c r="D334" s="360"/>
      <c r="E334" s="360"/>
      <c r="F334" s="361"/>
      <c r="G334" s="360"/>
      <c r="H334" s="360"/>
      <c r="I334" s="362"/>
      <c r="J334" s="363"/>
      <c r="K334" s="363"/>
      <c r="L334" s="364"/>
      <c r="M334" s="363"/>
      <c r="N334" s="382"/>
      <c r="O334" s="70">
        <f t="shared" ref="O334:O397" si="21">IF(B334=0,0,IF(YEAR(B334)=$P$1,MONTH(B334)-$O$1+1,(YEAR(B334)-$P$1)*12-$O$1+1+MONTH(B334)))</f>
        <v>0</v>
      </c>
      <c r="P334" s="70">
        <f t="shared" ref="P334:P397" si="22">IF(C334=0,0,IF(YEAR(C334)=$P$1,MONTH(C334)-$O$1+1,(YEAR(C334)-$P$1)*12-$O$1+1+MONTH(C334)))</f>
        <v>0</v>
      </c>
      <c r="Q334" s="135" t="str">
        <f t="shared" si="20"/>
        <v/>
      </c>
    </row>
    <row r="335" spans="1:17" x14ac:dyDescent="0.2">
      <c r="A335" s="374" t="str">
        <f>IF(B335="","",COUNT('Diário 3º PA'!$A$4:$A$4242)+COUNT('Diário 4º PA'!$A$4:$A$2007)+ROW()-3)</f>
        <v/>
      </c>
      <c r="B335" s="358"/>
      <c r="C335" s="359"/>
      <c r="D335" s="360"/>
      <c r="E335" s="360"/>
      <c r="F335" s="361"/>
      <c r="G335" s="360"/>
      <c r="H335" s="360"/>
      <c r="I335" s="362"/>
      <c r="J335" s="363"/>
      <c r="K335" s="363"/>
      <c r="L335" s="364"/>
      <c r="M335" s="363"/>
      <c r="N335" s="382"/>
      <c r="O335" s="70">
        <f t="shared" si="21"/>
        <v>0</v>
      </c>
      <c r="P335" s="70">
        <f t="shared" si="22"/>
        <v>0</v>
      </c>
      <c r="Q335" s="92" t="str">
        <f t="shared" si="20"/>
        <v/>
      </c>
    </row>
    <row r="336" spans="1:17" x14ac:dyDescent="0.2">
      <c r="A336" s="374" t="str">
        <f>IF(B336="","",COUNT('Diário 3º PA'!$A$4:$A$4242)+COUNT('Diário 4º PA'!$A$4:$A$2007)+ROW()-3)</f>
        <v/>
      </c>
      <c r="B336" s="358"/>
      <c r="C336" s="359"/>
      <c r="D336" s="360"/>
      <c r="E336" s="360"/>
      <c r="F336" s="361"/>
      <c r="G336" s="360"/>
      <c r="H336" s="360"/>
      <c r="I336" s="362"/>
      <c r="J336" s="363"/>
      <c r="K336" s="363"/>
      <c r="L336" s="364"/>
      <c r="M336" s="363"/>
      <c r="N336" s="382"/>
      <c r="O336" s="70">
        <f t="shared" si="21"/>
        <v>0</v>
      </c>
      <c r="P336" s="70">
        <f t="shared" si="22"/>
        <v>0</v>
      </c>
      <c r="Q336" s="92" t="str">
        <f t="shared" si="20"/>
        <v/>
      </c>
    </row>
    <row r="337" spans="1:17" x14ac:dyDescent="0.2">
      <c r="A337" s="374" t="str">
        <f>IF(B337="","",COUNT('Diário 3º PA'!$A$4:$A$4242)+COUNT('Diário 4º PA'!$A$4:$A$2007)+ROW()-3)</f>
        <v/>
      </c>
      <c r="B337" s="358"/>
      <c r="C337" s="359"/>
      <c r="D337" s="360"/>
      <c r="E337" s="360"/>
      <c r="F337" s="361"/>
      <c r="G337" s="362"/>
      <c r="H337" s="360"/>
      <c r="I337" s="362"/>
      <c r="J337" s="364"/>
      <c r="K337" s="364"/>
      <c r="L337" s="364"/>
      <c r="M337" s="363"/>
      <c r="N337" s="382"/>
      <c r="O337" s="70">
        <f t="shared" si="21"/>
        <v>0</v>
      </c>
      <c r="P337" s="70">
        <f t="shared" si="22"/>
        <v>0</v>
      </c>
      <c r="Q337" s="135" t="str">
        <f t="shared" si="20"/>
        <v/>
      </c>
    </row>
    <row r="338" spans="1:17" x14ac:dyDescent="0.2">
      <c r="A338" s="374" t="str">
        <f>IF(B338="","",COUNT('Diário 3º PA'!$A$4:$A$4242)+COUNT('Diário 4º PA'!$A$4:$A$2007)+ROW()-3)</f>
        <v/>
      </c>
      <c r="B338" s="358"/>
      <c r="C338" s="359"/>
      <c r="D338" s="360"/>
      <c r="E338" s="360"/>
      <c r="F338" s="361"/>
      <c r="G338" s="362"/>
      <c r="H338" s="360"/>
      <c r="I338" s="362"/>
      <c r="J338" s="363"/>
      <c r="K338" s="363"/>
      <c r="L338" s="364"/>
      <c r="M338" s="363"/>
      <c r="N338" s="382"/>
      <c r="O338" s="70">
        <f t="shared" si="21"/>
        <v>0</v>
      </c>
      <c r="P338" s="70">
        <f t="shared" si="22"/>
        <v>0</v>
      </c>
      <c r="Q338" s="92" t="str">
        <f t="shared" si="20"/>
        <v/>
      </c>
    </row>
    <row r="339" spans="1:17" x14ac:dyDescent="0.2">
      <c r="A339" s="374" t="str">
        <f>IF(B339="","",COUNT('Diário 3º PA'!$A$4:$A$4242)+COUNT('Diário 4º PA'!$A$4:$A$2007)+ROW()-3)</f>
        <v/>
      </c>
      <c r="B339" s="358"/>
      <c r="C339" s="359"/>
      <c r="D339" s="360"/>
      <c r="E339" s="360"/>
      <c r="F339" s="361"/>
      <c r="G339" s="362"/>
      <c r="H339" s="360"/>
      <c r="I339" s="362"/>
      <c r="J339" s="363"/>
      <c r="K339" s="363"/>
      <c r="L339" s="364"/>
      <c r="M339" s="363"/>
      <c r="N339" s="382"/>
      <c r="O339" s="70">
        <f t="shared" si="21"/>
        <v>0</v>
      </c>
      <c r="P339" s="70">
        <f t="shared" si="22"/>
        <v>0</v>
      </c>
      <c r="Q339" s="92" t="str">
        <f t="shared" si="20"/>
        <v/>
      </c>
    </row>
    <row r="340" spans="1:17" x14ac:dyDescent="0.2">
      <c r="A340" s="374" t="str">
        <f>IF(B340="","",COUNT('Diário 3º PA'!$A$4:$A$4242)+COUNT('Diário 4º PA'!$A$4:$A$2007)+ROW()-3)</f>
        <v/>
      </c>
      <c r="B340" s="358"/>
      <c r="C340" s="359"/>
      <c r="D340" s="360"/>
      <c r="E340" s="360"/>
      <c r="F340" s="361"/>
      <c r="G340" s="362"/>
      <c r="H340" s="360"/>
      <c r="I340" s="362"/>
      <c r="J340" s="363"/>
      <c r="K340" s="363"/>
      <c r="L340" s="364"/>
      <c r="M340" s="363"/>
      <c r="N340" s="382"/>
      <c r="O340" s="70">
        <f t="shared" si="21"/>
        <v>0</v>
      </c>
      <c r="P340" s="70">
        <f t="shared" si="22"/>
        <v>0</v>
      </c>
      <c r="Q340" s="135" t="str">
        <f t="shared" si="20"/>
        <v/>
      </c>
    </row>
    <row r="341" spans="1:17" x14ac:dyDescent="0.2">
      <c r="A341" s="374" t="str">
        <f>IF(B341="","",COUNT('Diário 3º PA'!$A$4:$A$4242)+COUNT('Diário 4º PA'!$A$4:$A$2007)+ROW()-3)</f>
        <v/>
      </c>
      <c r="B341" s="358"/>
      <c r="C341" s="359"/>
      <c r="D341" s="360"/>
      <c r="E341" s="360"/>
      <c r="F341" s="361"/>
      <c r="G341" s="362"/>
      <c r="H341" s="360"/>
      <c r="I341" s="362"/>
      <c r="J341" s="363"/>
      <c r="K341" s="363"/>
      <c r="L341" s="364"/>
      <c r="M341" s="363"/>
      <c r="N341" s="382"/>
      <c r="O341" s="70">
        <f t="shared" si="21"/>
        <v>0</v>
      </c>
      <c r="P341" s="70">
        <f t="shared" si="22"/>
        <v>0</v>
      </c>
      <c r="Q341" s="92" t="str">
        <f t="shared" si="20"/>
        <v/>
      </c>
    </row>
    <row r="342" spans="1:17" x14ac:dyDescent="0.2">
      <c r="A342" s="374" t="str">
        <f>IF(B342="","",COUNT('Diário 3º PA'!$A$4:$A$4242)+COUNT('Diário 4º PA'!$A$4:$A$2007)+ROW()-3)</f>
        <v/>
      </c>
      <c r="B342" s="358"/>
      <c r="C342" s="359"/>
      <c r="D342" s="360"/>
      <c r="E342" s="360"/>
      <c r="F342" s="361"/>
      <c r="G342" s="362"/>
      <c r="H342" s="360"/>
      <c r="I342" s="362"/>
      <c r="J342" s="363"/>
      <c r="K342" s="363"/>
      <c r="L342" s="364"/>
      <c r="M342" s="363"/>
      <c r="N342" s="382"/>
      <c r="O342" s="70">
        <f t="shared" si="21"/>
        <v>0</v>
      </c>
      <c r="P342" s="70">
        <f t="shared" si="22"/>
        <v>0</v>
      </c>
      <c r="Q342" s="92" t="str">
        <f t="shared" si="20"/>
        <v/>
      </c>
    </row>
    <row r="343" spans="1:17" x14ac:dyDescent="0.2">
      <c r="A343" s="374" t="str">
        <f>IF(B343="","",COUNT('Diário 3º PA'!$A$4:$A$4242)+COUNT('Diário 4º PA'!$A$4:$A$2007)+ROW()-3)</f>
        <v/>
      </c>
      <c r="B343" s="358"/>
      <c r="C343" s="359"/>
      <c r="D343" s="360"/>
      <c r="E343" s="360"/>
      <c r="F343" s="361"/>
      <c r="G343" s="362"/>
      <c r="H343" s="360"/>
      <c r="I343" s="362"/>
      <c r="J343" s="363"/>
      <c r="K343" s="363"/>
      <c r="L343" s="364"/>
      <c r="M343" s="363"/>
      <c r="N343" s="382"/>
      <c r="O343" s="70">
        <f t="shared" si="21"/>
        <v>0</v>
      </c>
      <c r="P343" s="70">
        <f t="shared" si="22"/>
        <v>0</v>
      </c>
      <c r="Q343" s="135" t="str">
        <f t="shared" si="20"/>
        <v/>
      </c>
    </row>
    <row r="344" spans="1:17" x14ac:dyDescent="0.2">
      <c r="A344" s="374" t="str">
        <f>IF(B344="","",COUNT('Diário 3º PA'!$A$4:$A$4242)+COUNT('Diário 4º PA'!$A$4:$A$2007)+ROW()-3)</f>
        <v/>
      </c>
      <c r="B344" s="358"/>
      <c r="C344" s="359"/>
      <c r="D344" s="360"/>
      <c r="E344" s="360"/>
      <c r="F344" s="361"/>
      <c r="G344" s="362"/>
      <c r="H344" s="360"/>
      <c r="I344" s="362"/>
      <c r="J344" s="363"/>
      <c r="K344" s="363"/>
      <c r="L344" s="364"/>
      <c r="M344" s="363"/>
      <c r="N344" s="382"/>
      <c r="O344" s="70">
        <f t="shared" si="21"/>
        <v>0</v>
      </c>
      <c r="P344" s="70">
        <f t="shared" si="22"/>
        <v>0</v>
      </c>
      <c r="Q344" s="92" t="str">
        <f t="shared" si="20"/>
        <v/>
      </c>
    </row>
    <row r="345" spans="1:17" x14ac:dyDescent="0.2">
      <c r="A345" s="374" t="str">
        <f>IF(B345="","",COUNT('Diário 3º PA'!$A$4:$A$4242)+COUNT('Diário 4º PA'!$A$4:$A$2007)+ROW()-3)</f>
        <v/>
      </c>
      <c r="B345" s="358"/>
      <c r="C345" s="359"/>
      <c r="D345" s="360"/>
      <c r="E345" s="360"/>
      <c r="F345" s="361"/>
      <c r="G345" s="362"/>
      <c r="H345" s="360"/>
      <c r="I345" s="362"/>
      <c r="J345" s="363"/>
      <c r="K345" s="363"/>
      <c r="L345" s="364"/>
      <c r="M345" s="363"/>
      <c r="N345" s="382"/>
      <c r="O345" s="70">
        <f t="shared" si="21"/>
        <v>0</v>
      </c>
      <c r="P345" s="70">
        <f t="shared" si="22"/>
        <v>0</v>
      </c>
      <c r="Q345" s="92" t="str">
        <f t="shared" si="20"/>
        <v/>
      </c>
    </row>
    <row r="346" spans="1:17" x14ac:dyDescent="0.2">
      <c r="A346" s="374" t="str">
        <f>IF(B346="","",COUNT('Diário 3º PA'!$A$4:$A$4242)+COUNT('Diário 4º PA'!$A$4:$A$2007)+ROW()-3)</f>
        <v/>
      </c>
      <c r="B346" s="358"/>
      <c r="C346" s="359"/>
      <c r="D346" s="360"/>
      <c r="E346" s="360"/>
      <c r="F346" s="361"/>
      <c r="G346" s="362"/>
      <c r="H346" s="360"/>
      <c r="I346" s="362"/>
      <c r="J346" s="363"/>
      <c r="K346" s="363"/>
      <c r="L346" s="364"/>
      <c r="M346" s="363"/>
      <c r="N346" s="382"/>
      <c r="O346" s="70">
        <f t="shared" si="21"/>
        <v>0</v>
      </c>
      <c r="P346" s="70">
        <f t="shared" si="22"/>
        <v>0</v>
      </c>
      <c r="Q346" s="135" t="str">
        <f t="shared" si="20"/>
        <v/>
      </c>
    </row>
    <row r="347" spans="1:17" x14ac:dyDescent="0.2">
      <c r="A347" s="374" t="str">
        <f>IF(B347="","",COUNT('Diário 3º PA'!$A$4:$A$4242)+COUNT('Diário 4º PA'!$A$4:$A$2007)+ROW()-3)</f>
        <v/>
      </c>
      <c r="B347" s="358"/>
      <c r="C347" s="359"/>
      <c r="D347" s="360"/>
      <c r="E347" s="360"/>
      <c r="F347" s="361"/>
      <c r="G347" s="362"/>
      <c r="H347" s="360"/>
      <c r="I347" s="362"/>
      <c r="J347" s="363"/>
      <c r="K347" s="363"/>
      <c r="L347" s="364"/>
      <c r="M347" s="363"/>
      <c r="N347" s="382"/>
      <c r="O347" s="70">
        <f t="shared" si="21"/>
        <v>0</v>
      </c>
      <c r="P347" s="70">
        <f t="shared" si="22"/>
        <v>0</v>
      </c>
      <c r="Q347" s="92" t="str">
        <f t="shared" si="20"/>
        <v/>
      </c>
    </row>
    <row r="348" spans="1:17" x14ac:dyDescent="0.2">
      <c r="A348" s="374" t="str">
        <f>IF(B348="","",COUNT('Diário 3º PA'!$A$4:$A$4242)+COUNT('Diário 4º PA'!$A$4:$A$2007)+ROW()-3)</f>
        <v/>
      </c>
      <c r="B348" s="358"/>
      <c r="C348" s="359"/>
      <c r="D348" s="360"/>
      <c r="E348" s="360"/>
      <c r="F348" s="361"/>
      <c r="G348" s="362"/>
      <c r="H348" s="360"/>
      <c r="I348" s="362"/>
      <c r="J348" s="363"/>
      <c r="K348" s="363"/>
      <c r="L348" s="364"/>
      <c r="M348" s="363"/>
      <c r="N348" s="382"/>
      <c r="O348" s="70">
        <f t="shared" si="21"/>
        <v>0</v>
      </c>
      <c r="P348" s="70">
        <f t="shared" si="22"/>
        <v>0</v>
      </c>
      <c r="Q348" s="92" t="str">
        <f t="shared" si="20"/>
        <v/>
      </c>
    </row>
    <row r="349" spans="1:17" x14ac:dyDescent="0.2">
      <c r="A349" s="374" t="str">
        <f>IF(B349="","",COUNT('Diário 3º PA'!$A$4:$A$4242)+COUNT('Diário 4º PA'!$A$4:$A$2007)+ROW()-3)</f>
        <v/>
      </c>
      <c r="B349" s="358"/>
      <c r="C349" s="359"/>
      <c r="D349" s="360"/>
      <c r="E349" s="360"/>
      <c r="F349" s="361"/>
      <c r="G349" s="362"/>
      <c r="H349" s="360"/>
      <c r="I349" s="362"/>
      <c r="J349" s="363"/>
      <c r="K349" s="363"/>
      <c r="L349" s="364"/>
      <c r="M349" s="363"/>
      <c r="N349" s="382"/>
      <c r="O349" s="70">
        <f t="shared" si="21"/>
        <v>0</v>
      </c>
      <c r="P349" s="70">
        <f t="shared" si="22"/>
        <v>0</v>
      </c>
      <c r="Q349" s="135" t="str">
        <f t="shared" si="20"/>
        <v/>
      </c>
    </row>
    <row r="350" spans="1:17" x14ac:dyDescent="0.2">
      <c r="A350" s="374" t="str">
        <f>IF(B350="","",COUNT('Diário 3º PA'!$A$4:$A$4242)+COUNT('Diário 4º PA'!$A$4:$A$2007)+ROW()-3)</f>
        <v/>
      </c>
      <c r="B350" s="358"/>
      <c r="C350" s="359"/>
      <c r="D350" s="360"/>
      <c r="E350" s="360"/>
      <c r="F350" s="361"/>
      <c r="G350" s="362"/>
      <c r="H350" s="360"/>
      <c r="I350" s="362"/>
      <c r="J350" s="363"/>
      <c r="K350" s="363"/>
      <c r="L350" s="364"/>
      <c r="M350" s="363"/>
      <c r="N350" s="382"/>
      <c r="O350" s="70">
        <f t="shared" si="21"/>
        <v>0</v>
      </c>
      <c r="P350" s="70">
        <f t="shared" si="22"/>
        <v>0</v>
      </c>
      <c r="Q350" s="92" t="str">
        <f t="shared" si="20"/>
        <v/>
      </c>
    </row>
    <row r="351" spans="1:17" x14ac:dyDescent="0.2">
      <c r="A351" s="374" t="str">
        <f>IF(B351="","",COUNT('Diário 3º PA'!$A$4:$A$4242)+COUNT('Diário 4º PA'!$A$4:$A$2007)+ROW()-3)</f>
        <v/>
      </c>
      <c r="B351" s="358"/>
      <c r="C351" s="359"/>
      <c r="D351" s="360"/>
      <c r="E351" s="360"/>
      <c r="F351" s="361"/>
      <c r="G351" s="362"/>
      <c r="H351" s="360"/>
      <c r="I351" s="362"/>
      <c r="J351" s="363"/>
      <c r="K351" s="363"/>
      <c r="L351" s="364"/>
      <c r="M351" s="363"/>
      <c r="N351" s="382"/>
      <c r="O351" s="70">
        <f t="shared" si="21"/>
        <v>0</v>
      </c>
      <c r="P351" s="70">
        <f t="shared" si="22"/>
        <v>0</v>
      </c>
      <c r="Q351" s="92" t="str">
        <f t="shared" si="20"/>
        <v/>
      </c>
    </row>
    <row r="352" spans="1:17" x14ac:dyDescent="0.2">
      <c r="A352" s="374" t="str">
        <f>IF(B352="","",COUNT('Diário 3º PA'!$A$4:$A$4242)+COUNT('Diário 4º PA'!$A$4:$A$2007)+ROW()-3)</f>
        <v/>
      </c>
      <c r="B352" s="358"/>
      <c r="C352" s="359"/>
      <c r="D352" s="360"/>
      <c r="E352" s="360"/>
      <c r="F352" s="361"/>
      <c r="G352" s="360"/>
      <c r="H352" s="360"/>
      <c r="I352" s="362"/>
      <c r="J352" s="363"/>
      <c r="K352" s="363"/>
      <c r="L352" s="364"/>
      <c r="M352" s="363"/>
      <c r="N352" s="382"/>
      <c r="O352" s="70">
        <f t="shared" si="21"/>
        <v>0</v>
      </c>
      <c r="P352" s="70">
        <f t="shared" si="22"/>
        <v>0</v>
      </c>
      <c r="Q352" s="135" t="str">
        <f t="shared" si="20"/>
        <v/>
      </c>
    </row>
    <row r="353" spans="1:17" x14ac:dyDescent="0.2">
      <c r="A353" s="374" t="str">
        <f>IF(B353="","",COUNT('Diário 3º PA'!$A$4:$A$4242)+COUNT('Diário 4º PA'!$A$4:$A$2007)+ROW()-3)</f>
        <v/>
      </c>
      <c r="B353" s="358"/>
      <c r="C353" s="359"/>
      <c r="D353" s="360"/>
      <c r="E353" s="360"/>
      <c r="F353" s="361"/>
      <c r="G353" s="360"/>
      <c r="H353" s="360"/>
      <c r="I353" s="362"/>
      <c r="J353" s="363"/>
      <c r="K353" s="363"/>
      <c r="L353" s="364"/>
      <c r="M353" s="363"/>
      <c r="N353" s="382"/>
      <c r="O353" s="70">
        <f t="shared" si="21"/>
        <v>0</v>
      </c>
      <c r="P353" s="70">
        <f t="shared" si="22"/>
        <v>0</v>
      </c>
      <c r="Q353" s="92" t="str">
        <f t="shared" si="20"/>
        <v/>
      </c>
    </row>
    <row r="354" spans="1:17" x14ac:dyDescent="0.2">
      <c r="A354" s="374" t="str">
        <f>IF(B354="","",COUNT('Diário 3º PA'!$A$4:$A$4242)+COUNT('Diário 4º PA'!$A$4:$A$2007)+ROW()-3)</f>
        <v/>
      </c>
      <c r="B354" s="358"/>
      <c r="C354" s="359"/>
      <c r="D354" s="360"/>
      <c r="E354" s="360"/>
      <c r="F354" s="361"/>
      <c r="G354" s="360"/>
      <c r="H354" s="360"/>
      <c r="I354" s="362"/>
      <c r="J354" s="363"/>
      <c r="K354" s="363"/>
      <c r="L354" s="364"/>
      <c r="M354" s="363"/>
      <c r="N354" s="382"/>
      <c r="O354" s="70">
        <f t="shared" si="21"/>
        <v>0</v>
      </c>
      <c r="P354" s="70">
        <f t="shared" si="22"/>
        <v>0</v>
      </c>
      <c r="Q354" s="92" t="str">
        <f t="shared" si="20"/>
        <v/>
      </c>
    </row>
    <row r="355" spans="1:17" x14ac:dyDescent="0.2">
      <c r="A355" s="374" t="str">
        <f>IF(B355="","",COUNT('Diário 3º PA'!$A$4:$A$4242)+COUNT('Diário 4º PA'!$A$4:$A$2007)+ROW()-3)</f>
        <v/>
      </c>
      <c r="B355" s="358"/>
      <c r="C355" s="359"/>
      <c r="D355" s="360"/>
      <c r="E355" s="360"/>
      <c r="F355" s="361"/>
      <c r="G355" s="360"/>
      <c r="H355" s="360"/>
      <c r="I355" s="362"/>
      <c r="J355" s="363"/>
      <c r="K355" s="363"/>
      <c r="L355" s="364"/>
      <c r="M355" s="363"/>
      <c r="N355" s="382"/>
      <c r="O355" s="70">
        <f t="shared" si="21"/>
        <v>0</v>
      </c>
      <c r="P355" s="70">
        <f t="shared" si="22"/>
        <v>0</v>
      </c>
      <c r="Q355" s="135" t="str">
        <f t="shared" si="20"/>
        <v/>
      </c>
    </row>
    <row r="356" spans="1:17" x14ac:dyDescent="0.2">
      <c r="A356" s="374" t="str">
        <f>IF(B356="","",COUNT('Diário 3º PA'!$A$4:$A$4242)+COUNT('Diário 4º PA'!$A$4:$A$2007)+ROW()-3)</f>
        <v/>
      </c>
      <c r="B356" s="358"/>
      <c r="C356" s="359"/>
      <c r="D356" s="360"/>
      <c r="E356" s="360"/>
      <c r="F356" s="361"/>
      <c r="G356" s="360"/>
      <c r="H356" s="360"/>
      <c r="I356" s="362"/>
      <c r="J356" s="363"/>
      <c r="K356" s="363"/>
      <c r="L356" s="364"/>
      <c r="M356" s="363"/>
      <c r="N356" s="382"/>
      <c r="O356" s="70">
        <f t="shared" si="21"/>
        <v>0</v>
      </c>
      <c r="P356" s="70">
        <f t="shared" si="22"/>
        <v>0</v>
      </c>
      <c r="Q356" s="92" t="str">
        <f t="shared" si="20"/>
        <v/>
      </c>
    </row>
    <row r="357" spans="1:17" x14ac:dyDescent="0.2">
      <c r="A357" s="374" t="str">
        <f>IF(B357="","",COUNT('Diário 3º PA'!$A$4:$A$4242)+COUNT('Diário 4º PA'!$A$4:$A$2007)+ROW()-3)</f>
        <v/>
      </c>
      <c r="B357" s="358"/>
      <c r="C357" s="359"/>
      <c r="D357" s="360"/>
      <c r="E357" s="360"/>
      <c r="F357" s="361"/>
      <c r="G357" s="360"/>
      <c r="H357" s="360"/>
      <c r="I357" s="362"/>
      <c r="J357" s="363"/>
      <c r="K357" s="363"/>
      <c r="L357" s="364"/>
      <c r="M357" s="363"/>
      <c r="N357" s="382"/>
      <c r="O357" s="70">
        <f t="shared" si="21"/>
        <v>0</v>
      </c>
      <c r="P357" s="70">
        <f t="shared" si="22"/>
        <v>0</v>
      </c>
      <c r="Q357" s="92" t="str">
        <f t="shared" si="20"/>
        <v/>
      </c>
    </row>
    <row r="358" spans="1:17" x14ac:dyDescent="0.2">
      <c r="A358" s="374" t="str">
        <f>IF(B358="","",COUNT('Diário 3º PA'!$A$4:$A$4242)+COUNT('Diário 4º PA'!$A$4:$A$2007)+ROW()-3)</f>
        <v/>
      </c>
      <c r="B358" s="358"/>
      <c r="C358" s="359"/>
      <c r="D358" s="360"/>
      <c r="E358" s="360"/>
      <c r="F358" s="361"/>
      <c r="G358" s="360"/>
      <c r="H358" s="360"/>
      <c r="I358" s="362"/>
      <c r="J358" s="363"/>
      <c r="K358" s="363"/>
      <c r="L358" s="364"/>
      <c r="M358" s="363"/>
      <c r="N358" s="382"/>
      <c r="O358" s="70">
        <f t="shared" si="21"/>
        <v>0</v>
      </c>
      <c r="P358" s="70">
        <f t="shared" si="22"/>
        <v>0</v>
      </c>
      <c r="Q358" s="135" t="str">
        <f t="shared" si="20"/>
        <v/>
      </c>
    </row>
    <row r="359" spans="1:17" x14ac:dyDescent="0.2">
      <c r="A359" s="374" t="str">
        <f>IF(B359="","",COUNT('Diário 3º PA'!$A$4:$A$4242)+COUNT('Diário 4º PA'!$A$4:$A$2007)+ROW()-3)</f>
        <v/>
      </c>
      <c r="B359" s="358"/>
      <c r="C359" s="359"/>
      <c r="D359" s="360"/>
      <c r="E359" s="360"/>
      <c r="F359" s="361"/>
      <c r="G359" s="360"/>
      <c r="H359" s="360"/>
      <c r="I359" s="362"/>
      <c r="J359" s="363"/>
      <c r="K359" s="363"/>
      <c r="L359" s="364"/>
      <c r="M359" s="363"/>
      <c r="N359" s="382"/>
      <c r="O359" s="70">
        <f t="shared" si="21"/>
        <v>0</v>
      </c>
      <c r="P359" s="70">
        <f t="shared" si="22"/>
        <v>0</v>
      </c>
      <c r="Q359" s="92" t="str">
        <f t="shared" si="20"/>
        <v/>
      </c>
    </row>
    <row r="360" spans="1:17" x14ac:dyDescent="0.2">
      <c r="A360" s="374" t="str">
        <f>IF(B360="","",COUNT('Diário 3º PA'!$A$4:$A$4242)+COUNT('Diário 4º PA'!$A$4:$A$2007)+ROW()-3)</f>
        <v/>
      </c>
      <c r="B360" s="358"/>
      <c r="C360" s="359"/>
      <c r="D360" s="360"/>
      <c r="E360" s="360"/>
      <c r="F360" s="361"/>
      <c r="G360" s="360"/>
      <c r="H360" s="360"/>
      <c r="I360" s="362"/>
      <c r="J360" s="363"/>
      <c r="K360" s="363"/>
      <c r="L360" s="364"/>
      <c r="M360" s="363"/>
      <c r="N360" s="382"/>
      <c r="O360" s="70">
        <f t="shared" si="21"/>
        <v>0</v>
      </c>
      <c r="P360" s="70">
        <f t="shared" si="22"/>
        <v>0</v>
      </c>
      <c r="Q360" s="92" t="str">
        <f t="shared" si="20"/>
        <v/>
      </c>
    </row>
    <row r="361" spans="1:17" x14ac:dyDescent="0.2">
      <c r="A361" s="374" t="str">
        <f>IF(B361="","",COUNT('Diário 3º PA'!$A$4:$A$4242)+COUNT('Diário 4º PA'!$A$4:$A$2007)+ROW()-3)</f>
        <v/>
      </c>
      <c r="B361" s="358"/>
      <c r="C361" s="359"/>
      <c r="D361" s="360"/>
      <c r="E361" s="360"/>
      <c r="F361" s="361"/>
      <c r="G361" s="360"/>
      <c r="H361" s="360"/>
      <c r="I361" s="362"/>
      <c r="J361" s="363"/>
      <c r="K361" s="363"/>
      <c r="L361" s="364"/>
      <c r="M361" s="363"/>
      <c r="N361" s="382"/>
      <c r="O361" s="70">
        <f t="shared" si="21"/>
        <v>0</v>
      </c>
      <c r="P361" s="70">
        <f t="shared" si="22"/>
        <v>0</v>
      </c>
      <c r="Q361" s="135" t="str">
        <f t="shared" si="20"/>
        <v/>
      </c>
    </row>
    <row r="362" spans="1:17" x14ac:dyDescent="0.2">
      <c r="A362" s="374" t="str">
        <f>IF(B362="","",COUNT('Diário 3º PA'!$A$4:$A$4242)+COUNT('Diário 4º PA'!$A$4:$A$2007)+ROW()-3)</f>
        <v/>
      </c>
      <c r="B362" s="358"/>
      <c r="C362" s="359"/>
      <c r="D362" s="360"/>
      <c r="E362" s="360"/>
      <c r="F362" s="361"/>
      <c r="G362" s="360"/>
      <c r="H362" s="360"/>
      <c r="I362" s="362"/>
      <c r="J362" s="363"/>
      <c r="K362" s="363"/>
      <c r="L362" s="364"/>
      <c r="M362" s="363"/>
      <c r="N362" s="382"/>
      <c r="O362" s="70">
        <f t="shared" si="21"/>
        <v>0</v>
      </c>
      <c r="P362" s="70">
        <f t="shared" si="22"/>
        <v>0</v>
      </c>
      <c r="Q362" s="92" t="str">
        <f t="shared" si="20"/>
        <v/>
      </c>
    </row>
    <row r="363" spans="1:17" x14ac:dyDescent="0.2">
      <c r="A363" s="374" t="str">
        <f>IF(B363="","",COUNT('Diário 3º PA'!$A$4:$A$4242)+COUNT('Diário 4º PA'!$A$4:$A$2007)+ROW()-3)</f>
        <v/>
      </c>
      <c r="B363" s="358"/>
      <c r="C363" s="359"/>
      <c r="D363" s="360"/>
      <c r="E363" s="360"/>
      <c r="F363" s="361"/>
      <c r="G363" s="360"/>
      <c r="H363" s="360"/>
      <c r="I363" s="362"/>
      <c r="J363" s="363"/>
      <c r="K363" s="363"/>
      <c r="L363" s="364"/>
      <c r="M363" s="363"/>
      <c r="N363" s="382"/>
      <c r="O363" s="70">
        <f t="shared" si="21"/>
        <v>0</v>
      </c>
      <c r="P363" s="70">
        <f t="shared" si="22"/>
        <v>0</v>
      </c>
      <c r="Q363" s="92" t="str">
        <f t="shared" si="20"/>
        <v/>
      </c>
    </row>
    <row r="364" spans="1:17" x14ac:dyDescent="0.2">
      <c r="A364" s="374" t="str">
        <f>IF(B364="","",COUNT('Diário 3º PA'!$A$4:$A$4242)+COUNT('Diário 4º PA'!$A$4:$A$2007)+ROW()-3)</f>
        <v/>
      </c>
      <c r="B364" s="358"/>
      <c r="C364" s="359"/>
      <c r="D364" s="360"/>
      <c r="E364" s="360"/>
      <c r="F364" s="361"/>
      <c r="G364" s="360"/>
      <c r="H364" s="360"/>
      <c r="I364" s="362"/>
      <c r="J364" s="363"/>
      <c r="K364" s="363"/>
      <c r="L364" s="364"/>
      <c r="M364" s="363"/>
      <c r="N364" s="382"/>
      <c r="O364" s="70">
        <f t="shared" si="21"/>
        <v>0</v>
      </c>
      <c r="P364" s="70">
        <f t="shared" si="22"/>
        <v>0</v>
      </c>
      <c r="Q364" s="135" t="str">
        <f t="shared" si="20"/>
        <v/>
      </c>
    </row>
    <row r="365" spans="1:17" x14ac:dyDescent="0.2">
      <c r="A365" s="374" t="str">
        <f>IF(B365="","",COUNT('Diário 3º PA'!$A$4:$A$4242)+COUNT('Diário 4º PA'!$A$4:$A$2007)+ROW()-3)</f>
        <v/>
      </c>
      <c r="B365" s="358"/>
      <c r="C365" s="359"/>
      <c r="D365" s="360"/>
      <c r="E365" s="360"/>
      <c r="F365" s="361"/>
      <c r="G365" s="360"/>
      <c r="H365" s="360"/>
      <c r="I365" s="362"/>
      <c r="J365" s="363"/>
      <c r="K365" s="363"/>
      <c r="L365" s="364"/>
      <c r="M365" s="363"/>
      <c r="N365" s="382"/>
      <c r="O365" s="70">
        <f t="shared" si="21"/>
        <v>0</v>
      </c>
      <c r="P365" s="70">
        <f t="shared" si="22"/>
        <v>0</v>
      </c>
      <c r="Q365" s="92" t="str">
        <f t="shared" si="20"/>
        <v/>
      </c>
    </row>
    <row r="366" spans="1:17" x14ac:dyDescent="0.2">
      <c r="A366" s="374" t="str">
        <f>IF(B366="","",COUNT('Diário 3º PA'!$A$4:$A$4242)+COUNT('Diário 4º PA'!$A$4:$A$2007)+ROW()-3)</f>
        <v/>
      </c>
      <c r="B366" s="375"/>
      <c r="C366" s="359"/>
      <c r="D366" s="360"/>
      <c r="E366" s="360"/>
      <c r="F366" s="361"/>
      <c r="G366" s="360"/>
      <c r="H366" s="360"/>
      <c r="I366" s="362"/>
      <c r="J366" s="363"/>
      <c r="K366" s="363"/>
      <c r="L366" s="364"/>
      <c r="M366" s="363"/>
      <c r="N366" s="382"/>
      <c r="O366" s="70">
        <f t="shared" si="21"/>
        <v>0</v>
      </c>
      <c r="P366" s="70">
        <f t="shared" si="22"/>
        <v>0</v>
      </c>
      <c r="Q366" s="92" t="str">
        <f t="shared" si="20"/>
        <v/>
      </c>
    </row>
    <row r="367" spans="1:17" x14ac:dyDescent="0.2">
      <c r="A367" s="374" t="str">
        <f>IF(B367="","",COUNT('Diário 3º PA'!$A$4:$A$4242)+COUNT('Diário 4º PA'!$A$4:$A$2007)+ROW()-3)</f>
        <v/>
      </c>
      <c r="B367" s="358"/>
      <c r="C367" s="359"/>
      <c r="D367" s="360"/>
      <c r="E367" s="360"/>
      <c r="F367" s="361"/>
      <c r="G367" s="360"/>
      <c r="H367" s="360"/>
      <c r="I367" s="362"/>
      <c r="J367" s="363"/>
      <c r="K367" s="363"/>
      <c r="L367" s="364"/>
      <c r="M367" s="363"/>
      <c r="N367" s="382"/>
      <c r="O367" s="70">
        <f t="shared" si="21"/>
        <v>0</v>
      </c>
      <c r="P367" s="70">
        <f t="shared" si="22"/>
        <v>0</v>
      </c>
      <c r="Q367" s="135" t="str">
        <f t="shared" si="20"/>
        <v/>
      </c>
    </row>
    <row r="368" spans="1:17" x14ac:dyDescent="0.2">
      <c r="A368" s="374" t="str">
        <f>IF(B368="","",COUNT('Diário 3º PA'!$A$4:$A$4242)+COUNT('Diário 4º PA'!$A$4:$A$2007)+ROW()-3)</f>
        <v/>
      </c>
      <c r="B368" s="358"/>
      <c r="C368" s="359"/>
      <c r="D368" s="360"/>
      <c r="E368" s="360"/>
      <c r="F368" s="361"/>
      <c r="G368" s="360"/>
      <c r="H368" s="360"/>
      <c r="I368" s="362"/>
      <c r="J368" s="363"/>
      <c r="K368" s="363"/>
      <c r="L368" s="364"/>
      <c r="M368" s="363"/>
      <c r="N368" s="382"/>
      <c r="O368" s="70">
        <f t="shared" si="21"/>
        <v>0</v>
      </c>
      <c r="P368" s="70">
        <f t="shared" si="22"/>
        <v>0</v>
      </c>
      <c r="Q368" s="92" t="str">
        <f t="shared" si="20"/>
        <v/>
      </c>
    </row>
    <row r="369" spans="1:17" x14ac:dyDescent="0.2">
      <c r="A369" s="374" t="str">
        <f>IF(B369="","",COUNT('Diário 3º PA'!$A$4:$A$4242)+COUNT('Diário 4º PA'!$A$4:$A$2007)+ROW()-3)</f>
        <v/>
      </c>
      <c r="B369" s="358"/>
      <c r="C369" s="359"/>
      <c r="D369" s="360"/>
      <c r="E369" s="360"/>
      <c r="F369" s="361"/>
      <c r="G369" s="360"/>
      <c r="H369" s="360"/>
      <c r="I369" s="362"/>
      <c r="J369" s="363"/>
      <c r="K369" s="363"/>
      <c r="L369" s="364"/>
      <c r="M369" s="363"/>
      <c r="N369" s="382"/>
      <c r="O369" s="70">
        <f t="shared" si="21"/>
        <v>0</v>
      </c>
      <c r="P369" s="70">
        <f t="shared" si="22"/>
        <v>0</v>
      </c>
      <c r="Q369" s="92" t="str">
        <f t="shared" si="20"/>
        <v/>
      </c>
    </row>
    <row r="370" spans="1:17" x14ac:dyDescent="0.2">
      <c r="A370" s="374" t="str">
        <f>IF(B370="","",COUNT('Diário 3º PA'!$A$4:$A$4242)+COUNT('Diário 4º PA'!$A$4:$A$2007)+ROW()-3)</f>
        <v/>
      </c>
      <c r="B370" s="358"/>
      <c r="C370" s="359"/>
      <c r="D370" s="360"/>
      <c r="E370" s="360"/>
      <c r="F370" s="361"/>
      <c r="G370" s="360"/>
      <c r="H370" s="360"/>
      <c r="I370" s="362"/>
      <c r="J370" s="363"/>
      <c r="K370" s="363"/>
      <c r="L370" s="364"/>
      <c r="M370" s="363"/>
      <c r="N370" s="382"/>
      <c r="O370" s="70">
        <f t="shared" si="21"/>
        <v>0</v>
      </c>
      <c r="P370" s="70">
        <f t="shared" si="22"/>
        <v>0</v>
      </c>
      <c r="Q370" s="135" t="str">
        <f t="shared" si="20"/>
        <v/>
      </c>
    </row>
    <row r="371" spans="1:17" x14ac:dyDescent="0.2">
      <c r="A371" s="374" t="str">
        <f>IF(B371="","",COUNT('Diário 3º PA'!$A$4:$A$4242)+COUNT('Diário 4º PA'!$A$4:$A$2007)+ROW()-3)</f>
        <v/>
      </c>
      <c r="B371" s="358"/>
      <c r="C371" s="359"/>
      <c r="D371" s="360"/>
      <c r="E371" s="360"/>
      <c r="F371" s="378"/>
      <c r="G371" s="360"/>
      <c r="H371" s="360"/>
      <c r="I371" s="362"/>
      <c r="J371" s="363"/>
      <c r="K371" s="363"/>
      <c r="L371" s="364"/>
      <c r="M371" s="363"/>
      <c r="N371" s="382"/>
      <c r="O371" s="70">
        <f t="shared" si="21"/>
        <v>0</v>
      </c>
      <c r="P371" s="70">
        <f t="shared" si="22"/>
        <v>0</v>
      </c>
      <c r="Q371" s="92" t="str">
        <f t="shared" si="20"/>
        <v/>
      </c>
    </row>
    <row r="372" spans="1:17" x14ac:dyDescent="0.2">
      <c r="A372" s="374" t="str">
        <f>IF(B372="","",COUNT('Diário 3º PA'!$A$4:$A$4242)+COUNT('Diário 4º PA'!$A$4:$A$2007)+ROW()-3)</f>
        <v/>
      </c>
      <c r="B372" s="375"/>
      <c r="C372" s="406"/>
      <c r="D372" s="377"/>
      <c r="E372" s="377"/>
      <c r="F372" s="378"/>
      <c r="G372" s="379"/>
      <c r="H372" s="377"/>
      <c r="I372" s="379"/>
      <c r="J372" s="380"/>
      <c r="K372" s="380"/>
      <c r="L372" s="381"/>
      <c r="M372" s="380"/>
      <c r="N372" s="385"/>
      <c r="O372" s="70">
        <f t="shared" si="21"/>
        <v>0</v>
      </c>
      <c r="P372" s="70">
        <f t="shared" si="22"/>
        <v>0</v>
      </c>
      <c r="Q372" s="92" t="str">
        <f t="shared" si="20"/>
        <v/>
      </c>
    </row>
    <row r="373" spans="1:17" x14ac:dyDescent="0.2">
      <c r="A373" s="374" t="str">
        <f>IF(B373="","",COUNT('Diário 3º PA'!$A$4:$A$4242)+COUNT('Diário 4º PA'!$A$4:$A$2007)+ROW()-3)</f>
        <v/>
      </c>
      <c r="B373" s="358"/>
      <c r="C373" s="359"/>
      <c r="D373" s="360"/>
      <c r="E373" s="360"/>
      <c r="F373" s="361"/>
      <c r="G373" s="362"/>
      <c r="H373" s="360"/>
      <c r="I373" s="362"/>
      <c r="J373" s="363"/>
      <c r="K373" s="363"/>
      <c r="L373" s="364"/>
      <c r="M373" s="364"/>
      <c r="N373" s="382"/>
      <c r="O373" s="70">
        <f t="shared" si="21"/>
        <v>0</v>
      </c>
      <c r="P373" s="70">
        <f t="shared" si="22"/>
        <v>0</v>
      </c>
      <c r="Q373" s="135" t="str">
        <f t="shared" si="20"/>
        <v/>
      </c>
    </row>
    <row r="374" spans="1:17" x14ac:dyDescent="0.2">
      <c r="A374" s="374" t="str">
        <f>IF(B374="","",COUNT('Diário 3º PA'!$A$4:$A$4242)+COUNT('Diário 4º PA'!$A$4:$A$2007)+ROW()-3)</f>
        <v/>
      </c>
      <c r="B374" s="358"/>
      <c r="C374" s="359"/>
      <c r="D374" s="360"/>
      <c r="E374" s="360"/>
      <c r="F374" s="361"/>
      <c r="G374" s="362"/>
      <c r="H374" s="360"/>
      <c r="I374" s="362"/>
      <c r="J374" s="363"/>
      <c r="K374" s="363"/>
      <c r="L374" s="364"/>
      <c r="M374" s="363"/>
      <c r="N374" s="382"/>
      <c r="O374" s="70">
        <f t="shared" si="21"/>
        <v>0</v>
      </c>
      <c r="P374" s="70">
        <f t="shared" si="22"/>
        <v>0</v>
      </c>
      <c r="Q374" s="92" t="str">
        <f t="shared" si="20"/>
        <v/>
      </c>
    </row>
    <row r="375" spans="1:17" x14ac:dyDescent="0.2">
      <c r="A375" s="374" t="str">
        <f>IF(B375="","",COUNT('Diário 3º PA'!$A$4:$A$4242)+COUNT('Diário 4º PA'!$A$4:$A$2007)+ROW()-3)</f>
        <v/>
      </c>
      <c r="B375" s="358"/>
      <c r="C375" s="359"/>
      <c r="D375" s="360"/>
      <c r="E375" s="360"/>
      <c r="F375" s="361"/>
      <c r="G375" s="362"/>
      <c r="H375" s="360"/>
      <c r="I375" s="362"/>
      <c r="J375" s="363"/>
      <c r="K375" s="363"/>
      <c r="L375" s="364"/>
      <c r="M375" s="363"/>
      <c r="N375" s="382"/>
      <c r="O375" s="70">
        <f t="shared" si="21"/>
        <v>0</v>
      </c>
      <c r="P375" s="70">
        <f t="shared" si="22"/>
        <v>0</v>
      </c>
      <c r="Q375" s="92" t="str">
        <f t="shared" si="20"/>
        <v/>
      </c>
    </row>
    <row r="376" spans="1:17" x14ac:dyDescent="0.2">
      <c r="A376" s="374" t="str">
        <f>IF(B376="","",COUNT('Diário 3º PA'!$A$4:$A$4242)+COUNT('Diário 4º PA'!$A$4:$A$2007)+ROW()-3)</f>
        <v/>
      </c>
      <c r="B376" s="358"/>
      <c r="C376" s="359"/>
      <c r="D376" s="360"/>
      <c r="E376" s="360"/>
      <c r="F376" s="361"/>
      <c r="G376" s="362"/>
      <c r="H376" s="360"/>
      <c r="I376" s="362"/>
      <c r="J376" s="363"/>
      <c r="K376" s="363"/>
      <c r="L376" s="364"/>
      <c r="M376" s="363"/>
      <c r="N376" s="382"/>
      <c r="O376" s="70">
        <f t="shared" si="21"/>
        <v>0</v>
      </c>
      <c r="P376" s="70">
        <f t="shared" si="22"/>
        <v>0</v>
      </c>
      <c r="Q376" s="135" t="str">
        <f t="shared" si="20"/>
        <v/>
      </c>
    </row>
    <row r="377" spans="1:17" x14ac:dyDescent="0.2">
      <c r="A377" s="374" t="str">
        <f>IF(B377="","",COUNT('Diário 3º PA'!$A$4:$A$4242)+COUNT('Diário 4º PA'!$A$4:$A$2007)+ROW()-3)</f>
        <v/>
      </c>
      <c r="B377" s="358"/>
      <c r="C377" s="359"/>
      <c r="D377" s="360"/>
      <c r="E377" s="360"/>
      <c r="F377" s="361"/>
      <c r="G377" s="362"/>
      <c r="H377" s="360"/>
      <c r="I377" s="362"/>
      <c r="J377" s="363"/>
      <c r="K377" s="363"/>
      <c r="L377" s="364"/>
      <c r="M377" s="363"/>
      <c r="N377" s="415"/>
      <c r="O377" s="70">
        <f t="shared" si="21"/>
        <v>0</v>
      </c>
      <c r="P377" s="70">
        <f t="shared" si="22"/>
        <v>0</v>
      </c>
      <c r="Q377" s="92" t="str">
        <f t="shared" si="20"/>
        <v/>
      </c>
    </row>
    <row r="378" spans="1:17" x14ac:dyDescent="0.2">
      <c r="A378" s="374" t="str">
        <f>IF(B378="","",COUNT('Diário 3º PA'!$A$4:$A$4242)+COUNT('Diário 4º PA'!$A$4:$A$2007)+ROW()-3)</f>
        <v/>
      </c>
      <c r="B378" s="358"/>
      <c r="C378" s="359"/>
      <c r="D378" s="360"/>
      <c r="E378" s="360"/>
      <c r="F378" s="361"/>
      <c r="G378" s="362"/>
      <c r="H378" s="360"/>
      <c r="I378" s="362"/>
      <c r="J378" s="363"/>
      <c r="K378" s="363"/>
      <c r="L378" s="364"/>
      <c r="M378" s="363"/>
      <c r="N378" s="382"/>
      <c r="O378" s="70">
        <f t="shared" si="21"/>
        <v>0</v>
      </c>
      <c r="P378" s="70">
        <f t="shared" si="22"/>
        <v>0</v>
      </c>
      <c r="Q378" s="92" t="str">
        <f t="shared" si="20"/>
        <v/>
      </c>
    </row>
    <row r="379" spans="1:17" x14ac:dyDescent="0.2">
      <c r="A379" s="374" t="str">
        <f>IF(B379="","",COUNT('Diário 3º PA'!$A$4:$A$4242)+COUNT('Diário 4º PA'!$A$4:$A$2007)+ROW()-3)</f>
        <v/>
      </c>
      <c r="B379" s="358"/>
      <c r="C379" s="359"/>
      <c r="D379" s="360"/>
      <c r="E379" s="360"/>
      <c r="F379" s="361"/>
      <c r="G379" s="362"/>
      <c r="H379" s="360"/>
      <c r="I379" s="362"/>
      <c r="J379" s="363"/>
      <c r="K379" s="363"/>
      <c r="L379" s="364"/>
      <c r="M379" s="363"/>
      <c r="N379" s="382"/>
      <c r="O379" s="70">
        <f t="shared" si="21"/>
        <v>0</v>
      </c>
      <c r="P379" s="70">
        <f t="shared" si="22"/>
        <v>0</v>
      </c>
      <c r="Q379" s="135" t="str">
        <f t="shared" si="20"/>
        <v/>
      </c>
    </row>
    <row r="380" spans="1:17" x14ac:dyDescent="0.2">
      <c r="A380" s="374" t="str">
        <f>IF(B380="","",COUNT('Diário 3º PA'!$A$4:$A$4242)+COUNT('Diário 4º PA'!$A$4:$A$2007)+ROW()-3)</f>
        <v/>
      </c>
      <c r="B380" s="358"/>
      <c r="C380" s="359"/>
      <c r="D380" s="360"/>
      <c r="E380" s="360"/>
      <c r="F380" s="361"/>
      <c r="G380" s="360"/>
      <c r="H380" s="360"/>
      <c r="I380" s="362"/>
      <c r="J380" s="363"/>
      <c r="K380" s="363"/>
      <c r="L380" s="364"/>
      <c r="M380" s="363"/>
      <c r="N380" s="382"/>
      <c r="O380" s="70">
        <f t="shared" si="21"/>
        <v>0</v>
      </c>
      <c r="P380" s="70">
        <f t="shared" si="22"/>
        <v>0</v>
      </c>
      <c r="Q380" s="92" t="str">
        <f t="shared" si="20"/>
        <v/>
      </c>
    </row>
    <row r="381" spans="1:17" x14ac:dyDescent="0.2">
      <c r="A381" s="374" t="str">
        <f>IF(B381="","",COUNT('Diário 3º PA'!$A$4:$A$4242)+COUNT('Diário 4º PA'!$A$4:$A$2007)+ROW()-3)</f>
        <v/>
      </c>
      <c r="B381" s="358"/>
      <c r="C381" s="359"/>
      <c r="D381" s="360"/>
      <c r="E381" s="360"/>
      <c r="F381" s="361"/>
      <c r="G381" s="360"/>
      <c r="H381" s="360"/>
      <c r="I381" s="362"/>
      <c r="J381" s="363"/>
      <c r="K381" s="363"/>
      <c r="L381" s="364"/>
      <c r="M381" s="363"/>
      <c r="N381" s="382"/>
      <c r="O381" s="70">
        <f t="shared" si="21"/>
        <v>0</v>
      </c>
      <c r="P381" s="70">
        <f t="shared" si="22"/>
        <v>0</v>
      </c>
      <c r="Q381" s="92" t="str">
        <f t="shared" si="20"/>
        <v/>
      </c>
    </row>
    <row r="382" spans="1:17" x14ac:dyDescent="0.2">
      <c r="A382" s="374" t="str">
        <f>IF(B382="","",COUNT('Diário 3º PA'!$A$4:$A$4242)+COUNT('Diário 4º PA'!$A$4:$A$2007)+ROW()-3)</f>
        <v/>
      </c>
      <c r="B382" s="358"/>
      <c r="C382" s="359"/>
      <c r="D382" s="360"/>
      <c r="E382" s="360"/>
      <c r="F382" s="361"/>
      <c r="G382" s="360"/>
      <c r="H382" s="360"/>
      <c r="I382" s="362"/>
      <c r="J382" s="363"/>
      <c r="K382" s="363"/>
      <c r="L382" s="364"/>
      <c r="M382" s="363"/>
      <c r="N382" s="382"/>
      <c r="O382" s="70">
        <f t="shared" si="21"/>
        <v>0</v>
      </c>
      <c r="P382" s="70">
        <f t="shared" si="22"/>
        <v>0</v>
      </c>
      <c r="Q382" s="135" t="str">
        <f t="shared" si="20"/>
        <v/>
      </c>
    </row>
    <row r="383" spans="1:17" x14ac:dyDescent="0.2">
      <c r="A383" s="374" t="str">
        <f>IF(B383="","",COUNT('Diário 3º PA'!$A$4:$A$4242)+COUNT('Diário 4º PA'!$A$4:$A$2007)+ROW()-3)</f>
        <v/>
      </c>
      <c r="B383" s="358"/>
      <c r="C383" s="359"/>
      <c r="D383" s="360"/>
      <c r="E383" s="360"/>
      <c r="F383" s="361"/>
      <c r="G383" s="362"/>
      <c r="H383" s="362"/>
      <c r="I383" s="362"/>
      <c r="J383" s="364"/>
      <c r="K383" s="364"/>
      <c r="L383" s="364"/>
      <c r="M383" s="363"/>
      <c r="N383" s="382"/>
      <c r="O383" s="70">
        <f t="shared" si="21"/>
        <v>0</v>
      </c>
      <c r="P383" s="70">
        <f t="shared" si="22"/>
        <v>0</v>
      </c>
      <c r="Q383" s="92" t="str">
        <f t="shared" si="20"/>
        <v/>
      </c>
    </row>
    <row r="384" spans="1:17" x14ac:dyDescent="0.2">
      <c r="A384" s="374" t="str">
        <f>IF(B384="","",COUNT('Diário 3º PA'!$A$4:$A$4242)+COUNT('Diário 4º PA'!$A$4:$A$2007)+ROW()-3)</f>
        <v/>
      </c>
      <c r="B384" s="358"/>
      <c r="C384" s="359"/>
      <c r="D384" s="360"/>
      <c r="E384" s="360"/>
      <c r="F384" s="361"/>
      <c r="G384" s="362"/>
      <c r="H384" s="362"/>
      <c r="I384" s="362"/>
      <c r="J384" s="364"/>
      <c r="K384" s="364"/>
      <c r="L384" s="364"/>
      <c r="M384" s="363"/>
      <c r="N384" s="382"/>
      <c r="O384" s="70">
        <f t="shared" si="21"/>
        <v>0</v>
      </c>
      <c r="P384" s="70">
        <f t="shared" si="22"/>
        <v>0</v>
      </c>
      <c r="Q384" s="92" t="str">
        <f t="shared" si="20"/>
        <v/>
      </c>
    </row>
    <row r="385" spans="1:17" x14ac:dyDescent="0.2">
      <c r="A385" s="374" t="str">
        <f>IF(B385="","",COUNT('Diário 3º PA'!$A$4:$A$4242)+COUNT('Diário 4º PA'!$A$4:$A$2007)+ROW()-3)</f>
        <v/>
      </c>
      <c r="B385" s="358"/>
      <c r="C385" s="359"/>
      <c r="D385" s="360"/>
      <c r="E385" s="360"/>
      <c r="F385" s="361"/>
      <c r="G385" s="362"/>
      <c r="H385" s="360"/>
      <c r="I385" s="362"/>
      <c r="J385" s="363"/>
      <c r="K385" s="363"/>
      <c r="L385" s="364"/>
      <c r="M385" s="363"/>
      <c r="N385" s="382"/>
      <c r="O385" s="70">
        <f t="shared" si="21"/>
        <v>0</v>
      </c>
      <c r="P385" s="70">
        <f t="shared" si="22"/>
        <v>0</v>
      </c>
      <c r="Q385" s="135" t="str">
        <f t="shared" si="20"/>
        <v/>
      </c>
    </row>
    <row r="386" spans="1:17" x14ac:dyDescent="0.2">
      <c r="A386" s="374" t="str">
        <f>IF(B386="","",COUNT('Diário 3º PA'!$A$4:$A$4242)+COUNT('Diário 4º PA'!$A$4:$A$2007)+ROW()-3)</f>
        <v/>
      </c>
      <c r="B386" s="358"/>
      <c r="C386" s="359"/>
      <c r="D386" s="360"/>
      <c r="E386" s="360"/>
      <c r="F386" s="361"/>
      <c r="G386" s="362"/>
      <c r="H386" s="360"/>
      <c r="I386" s="362"/>
      <c r="J386" s="363"/>
      <c r="K386" s="363"/>
      <c r="L386" s="364"/>
      <c r="M386" s="363"/>
      <c r="N386" s="382"/>
      <c r="O386" s="70">
        <f t="shared" si="21"/>
        <v>0</v>
      </c>
      <c r="P386" s="70">
        <f t="shared" si="22"/>
        <v>0</v>
      </c>
      <c r="Q386" s="92" t="str">
        <f t="shared" si="20"/>
        <v/>
      </c>
    </row>
    <row r="387" spans="1:17" x14ac:dyDescent="0.2">
      <c r="A387" s="374" t="str">
        <f>IF(B387="","",COUNT('Diário 3º PA'!$A$4:$A$4242)+COUNT('Diário 4º PA'!$A$4:$A$2007)+ROW()-3)</f>
        <v/>
      </c>
      <c r="B387" s="358"/>
      <c r="C387" s="359"/>
      <c r="D387" s="360"/>
      <c r="E387" s="360"/>
      <c r="F387" s="361"/>
      <c r="G387" s="362"/>
      <c r="H387" s="360"/>
      <c r="I387" s="362"/>
      <c r="J387" s="363"/>
      <c r="K387" s="363"/>
      <c r="L387" s="364"/>
      <c r="M387" s="363"/>
      <c r="N387" s="382"/>
      <c r="O387" s="70">
        <f t="shared" si="21"/>
        <v>0</v>
      </c>
      <c r="P387" s="70">
        <f t="shared" si="22"/>
        <v>0</v>
      </c>
      <c r="Q387" s="92" t="str">
        <f t="shared" si="20"/>
        <v/>
      </c>
    </row>
    <row r="388" spans="1:17" x14ac:dyDescent="0.2">
      <c r="A388" s="374" t="str">
        <f>IF(B388="","",COUNT('Diário 3º PA'!$A$4:$A$4242)+COUNT('Diário 4º PA'!$A$4:$A$2007)+ROW()-3)</f>
        <v/>
      </c>
      <c r="B388" s="358"/>
      <c r="C388" s="359"/>
      <c r="D388" s="360"/>
      <c r="E388" s="360"/>
      <c r="F388" s="361"/>
      <c r="G388" s="362"/>
      <c r="H388" s="360"/>
      <c r="I388" s="362"/>
      <c r="J388" s="363"/>
      <c r="K388" s="363"/>
      <c r="L388" s="364"/>
      <c r="M388" s="363"/>
      <c r="N388" s="382"/>
      <c r="O388" s="70">
        <f t="shared" si="21"/>
        <v>0</v>
      </c>
      <c r="P388" s="70">
        <f t="shared" si="22"/>
        <v>0</v>
      </c>
      <c r="Q388" s="135" t="str">
        <f t="shared" si="20"/>
        <v/>
      </c>
    </row>
    <row r="389" spans="1:17" x14ac:dyDescent="0.2">
      <c r="A389" s="374" t="str">
        <f>IF(B389="","",COUNT('Diário 3º PA'!$A$4:$A$4242)+COUNT('Diário 4º PA'!$A$4:$A$2007)+ROW()-3)</f>
        <v/>
      </c>
      <c r="B389" s="358"/>
      <c r="C389" s="359"/>
      <c r="D389" s="360"/>
      <c r="E389" s="360"/>
      <c r="F389" s="361"/>
      <c r="G389" s="362"/>
      <c r="H389" s="360"/>
      <c r="I389" s="362"/>
      <c r="J389" s="363"/>
      <c r="K389" s="363"/>
      <c r="L389" s="364"/>
      <c r="M389" s="363"/>
      <c r="N389" s="382"/>
      <c r="O389" s="70">
        <f t="shared" si="21"/>
        <v>0</v>
      </c>
      <c r="P389" s="70">
        <f t="shared" si="22"/>
        <v>0</v>
      </c>
      <c r="Q389" s="92" t="str">
        <f t="shared" si="20"/>
        <v/>
      </c>
    </row>
    <row r="390" spans="1:17" x14ac:dyDescent="0.2">
      <c r="A390" s="374" t="str">
        <f>IF(B390="","",COUNT('Diário 3º PA'!$A$4:$A$4242)+COUNT('Diário 4º PA'!$A$4:$A$2007)+ROW()-3)</f>
        <v/>
      </c>
      <c r="B390" s="375"/>
      <c r="C390" s="406"/>
      <c r="D390" s="377"/>
      <c r="E390" s="377"/>
      <c r="F390" s="378"/>
      <c r="G390" s="360"/>
      <c r="H390" s="360"/>
      <c r="I390" s="362"/>
      <c r="J390" s="363"/>
      <c r="K390" s="363"/>
      <c r="L390" s="364"/>
      <c r="M390" s="363"/>
      <c r="N390" s="382"/>
      <c r="O390" s="70">
        <f t="shared" si="21"/>
        <v>0</v>
      </c>
      <c r="P390" s="70">
        <f t="shared" si="22"/>
        <v>0</v>
      </c>
      <c r="Q390" s="92" t="str">
        <f t="shared" si="20"/>
        <v/>
      </c>
    </row>
    <row r="391" spans="1:17" x14ac:dyDescent="0.2">
      <c r="A391" s="374" t="str">
        <f>IF(B391="","",COUNT('Diário 3º PA'!$A$4:$A$4242)+COUNT('Diário 4º PA'!$A$4:$A$2007)+ROW()-3)</f>
        <v/>
      </c>
      <c r="B391" s="358"/>
      <c r="C391" s="359"/>
      <c r="D391" s="360"/>
      <c r="E391" s="360"/>
      <c r="F391" s="361"/>
      <c r="G391" s="360"/>
      <c r="H391" s="360"/>
      <c r="I391" s="362"/>
      <c r="J391" s="363"/>
      <c r="K391" s="363"/>
      <c r="L391" s="364"/>
      <c r="M391" s="391"/>
      <c r="N391" s="382"/>
      <c r="O391" s="70">
        <f t="shared" si="21"/>
        <v>0</v>
      </c>
      <c r="P391" s="70">
        <f t="shared" si="22"/>
        <v>0</v>
      </c>
      <c r="Q391" s="135" t="str">
        <f t="shared" si="20"/>
        <v/>
      </c>
    </row>
    <row r="392" spans="1:17" x14ac:dyDescent="0.2">
      <c r="A392" s="374" t="str">
        <f>IF(B392="","",COUNT('Diário 3º PA'!$A$4:$A$4242)+COUNT('Diário 4º PA'!$A$4:$A$2007)+ROW()-3)</f>
        <v/>
      </c>
      <c r="B392" s="358"/>
      <c r="C392" s="359"/>
      <c r="D392" s="360"/>
      <c r="E392" s="360"/>
      <c r="F392" s="361"/>
      <c r="G392" s="360"/>
      <c r="H392" s="360"/>
      <c r="I392" s="362"/>
      <c r="J392" s="363"/>
      <c r="K392" s="363"/>
      <c r="L392" s="364"/>
      <c r="M392" s="363"/>
      <c r="N392" s="382"/>
      <c r="O392" s="70">
        <f t="shared" si="21"/>
        <v>0</v>
      </c>
      <c r="P392" s="70">
        <f t="shared" si="22"/>
        <v>0</v>
      </c>
      <c r="Q392" s="92" t="str">
        <f t="shared" si="20"/>
        <v/>
      </c>
    </row>
    <row r="393" spans="1:17" x14ac:dyDescent="0.2">
      <c r="A393" s="374" t="str">
        <f>IF(B393="","",COUNT('Diário 3º PA'!$A$4:$A$4242)+COUNT('Diário 4º PA'!$A$4:$A$2007)+ROW()-3)</f>
        <v/>
      </c>
      <c r="B393" s="358"/>
      <c r="C393" s="359"/>
      <c r="D393" s="360"/>
      <c r="E393" s="360"/>
      <c r="F393" s="361"/>
      <c r="G393" s="360"/>
      <c r="H393" s="360"/>
      <c r="I393" s="362"/>
      <c r="J393" s="363"/>
      <c r="K393" s="363"/>
      <c r="L393" s="364"/>
      <c r="M393" s="363"/>
      <c r="N393" s="382"/>
      <c r="O393" s="70">
        <f t="shared" si="21"/>
        <v>0</v>
      </c>
      <c r="P393" s="70">
        <f t="shared" si="22"/>
        <v>0</v>
      </c>
      <c r="Q393" s="92" t="str">
        <f t="shared" si="20"/>
        <v/>
      </c>
    </row>
    <row r="394" spans="1:17" x14ac:dyDescent="0.2">
      <c r="A394" s="374" t="str">
        <f>IF(B394="","",COUNT('Diário 3º PA'!$A$4:$A$4242)+COUNT('Diário 4º PA'!$A$4:$A$2007)+ROW()-3)</f>
        <v/>
      </c>
      <c r="B394" s="358"/>
      <c r="C394" s="359"/>
      <c r="D394" s="360"/>
      <c r="E394" s="360"/>
      <c r="F394" s="361"/>
      <c r="G394" s="360"/>
      <c r="H394" s="360"/>
      <c r="I394" s="362"/>
      <c r="J394" s="363"/>
      <c r="K394" s="363"/>
      <c r="L394" s="364"/>
      <c r="M394" s="363"/>
      <c r="N394" s="382"/>
      <c r="O394" s="70">
        <f t="shared" si="21"/>
        <v>0</v>
      </c>
      <c r="P394" s="70">
        <f t="shared" si="22"/>
        <v>0</v>
      </c>
      <c r="Q394" s="135" t="str">
        <f t="shared" si="20"/>
        <v/>
      </c>
    </row>
    <row r="395" spans="1:17" x14ac:dyDescent="0.2">
      <c r="A395" s="374" t="str">
        <f>IF(B395="","",COUNT('Diário 3º PA'!$A$4:$A$4242)+COUNT('Diário 4º PA'!$A$4:$A$2007)+ROW()-3)</f>
        <v/>
      </c>
      <c r="B395" s="358"/>
      <c r="C395" s="359"/>
      <c r="D395" s="360"/>
      <c r="E395" s="360"/>
      <c r="F395" s="361"/>
      <c r="G395" s="360"/>
      <c r="H395" s="360"/>
      <c r="I395" s="362"/>
      <c r="J395" s="363"/>
      <c r="K395" s="363"/>
      <c r="L395" s="364"/>
      <c r="M395" s="363"/>
      <c r="N395" s="382"/>
      <c r="O395" s="70">
        <f t="shared" si="21"/>
        <v>0</v>
      </c>
      <c r="P395" s="70">
        <f t="shared" si="22"/>
        <v>0</v>
      </c>
      <c r="Q395" s="92" t="str">
        <f t="shared" si="20"/>
        <v/>
      </c>
    </row>
    <row r="396" spans="1:17" x14ac:dyDescent="0.2">
      <c r="A396" s="374" t="str">
        <f>IF(B396="","",COUNT('Diário 3º PA'!$A$4:$A$4242)+COUNT('Diário 4º PA'!$A$4:$A$2007)+ROW()-3)</f>
        <v/>
      </c>
      <c r="B396" s="358"/>
      <c r="C396" s="359"/>
      <c r="D396" s="360"/>
      <c r="E396" s="360"/>
      <c r="F396" s="361"/>
      <c r="G396" s="360"/>
      <c r="H396" s="360"/>
      <c r="I396" s="362"/>
      <c r="J396" s="363"/>
      <c r="K396" s="363"/>
      <c r="L396" s="364"/>
      <c r="M396" s="363"/>
      <c r="N396" s="382"/>
      <c r="O396" s="70">
        <f t="shared" si="21"/>
        <v>0</v>
      </c>
      <c r="P396" s="70">
        <f t="shared" si="22"/>
        <v>0</v>
      </c>
      <c r="Q396" s="92" t="str">
        <f t="shared" si="20"/>
        <v/>
      </c>
    </row>
    <row r="397" spans="1:17" x14ac:dyDescent="0.2">
      <c r="A397" s="374" t="str">
        <f>IF(B397="","",COUNT('Diário 3º PA'!$A$4:$A$4242)+COUNT('Diário 4º PA'!$A$4:$A$2007)+ROW()-3)</f>
        <v/>
      </c>
      <c r="B397" s="358"/>
      <c r="C397" s="359"/>
      <c r="D397" s="360"/>
      <c r="E397" s="360"/>
      <c r="F397" s="361"/>
      <c r="G397" s="362"/>
      <c r="H397" s="360"/>
      <c r="I397" s="362"/>
      <c r="J397" s="363"/>
      <c r="K397" s="363"/>
      <c r="L397" s="364"/>
      <c r="M397" s="363"/>
      <c r="N397" s="382"/>
      <c r="O397" s="70">
        <f t="shared" si="21"/>
        <v>0</v>
      </c>
      <c r="P397" s="70">
        <f t="shared" si="22"/>
        <v>0</v>
      </c>
      <c r="Q397" s="135" t="str">
        <f t="shared" ref="Q397:Q460" si="23">SUBSTITUTE(D397," ","_")</f>
        <v/>
      </c>
    </row>
    <row r="398" spans="1:17" x14ac:dyDescent="0.2">
      <c r="A398" s="374" t="str">
        <f>IF(B398="","",COUNT('Diário 3º PA'!$A$4:$A$4242)+COUNT('Diário 4º PA'!$A$4:$A$2007)+ROW()-3)</f>
        <v/>
      </c>
      <c r="B398" s="358"/>
      <c r="C398" s="359"/>
      <c r="D398" s="360"/>
      <c r="E398" s="360"/>
      <c r="F398" s="361"/>
      <c r="G398" s="362"/>
      <c r="H398" s="360"/>
      <c r="I398" s="362"/>
      <c r="J398" s="363"/>
      <c r="K398" s="363"/>
      <c r="L398" s="364"/>
      <c r="M398" s="363"/>
      <c r="N398" s="382"/>
      <c r="O398" s="70">
        <f t="shared" ref="O398:O461" si="24">IF(B398=0,0,IF(YEAR(B398)=$P$1,MONTH(B398)-$O$1+1,(YEAR(B398)-$P$1)*12-$O$1+1+MONTH(B398)))</f>
        <v>0</v>
      </c>
      <c r="P398" s="70">
        <f t="shared" ref="P398:P461" si="25">IF(C398=0,0,IF(YEAR(C398)=$P$1,MONTH(C398)-$O$1+1,(YEAR(C398)-$P$1)*12-$O$1+1+MONTH(C398)))</f>
        <v>0</v>
      </c>
      <c r="Q398" s="92" t="str">
        <f t="shared" si="23"/>
        <v/>
      </c>
    </row>
    <row r="399" spans="1:17" x14ac:dyDescent="0.2">
      <c r="A399" s="374" t="str">
        <f>IF(B399="","",COUNT('Diário 3º PA'!$A$4:$A$4242)+COUNT('Diário 4º PA'!$A$4:$A$2007)+ROW()-3)</f>
        <v/>
      </c>
      <c r="B399" s="358"/>
      <c r="C399" s="359"/>
      <c r="D399" s="360"/>
      <c r="E399" s="360"/>
      <c r="F399" s="361"/>
      <c r="G399" s="360"/>
      <c r="H399" s="360"/>
      <c r="I399" s="362"/>
      <c r="J399" s="363"/>
      <c r="K399" s="363"/>
      <c r="L399" s="364"/>
      <c r="M399" s="363"/>
      <c r="N399" s="382"/>
      <c r="O399" s="70">
        <f t="shared" si="24"/>
        <v>0</v>
      </c>
      <c r="P399" s="70">
        <f t="shared" si="25"/>
        <v>0</v>
      </c>
      <c r="Q399" s="92" t="str">
        <f t="shared" si="23"/>
        <v/>
      </c>
    </row>
    <row r="400" spans="1:17" x14ac:dyDescent="0.2">
      <c r="A400" s="374" t="str">
        <f>IF(B400="","",COUNT('Diário 3º PA'!$A$4:$A$4242)+COUNT('Diário 4º PA'!$A$4:$A$2007)+ROW()-3)</f>
        <v/>
      </c>
      <c r="B400" s="358"/>
      <c r="C400" s="359"/>
      <c r="D400" s="360"/>
      <c r="E400" s="360"/>
      <c r="F400" s="361"/>
      <c r="G400" s="360"/>
      <c r="H400" s="360"/>
      <c r="I400" s="362"/>
      <c r="J400" s="363"/>
      <c r="K400" s="363"/>
      <c r="L400" s="364"/>
      <c r="M400" s="363"/>
      <c r="N400" s="382"/>
      <c r="O400" s="70">
        <f t="shared" si="24"/>
        <v>0</v>
      </c>
      <c r="P400" s="70">
        <f t="shared" si="25"/>
        <v>0</v>
      </c>
      <c r="Q400" s="135" t="str">
        <f t="shared" si="23"/>
        <v/>
      </c>
    </row>
    <row r="401" spans="1:17" x14ac:dyDescent="0.2">
      <c r="A401" s="374" t="str">
        <f>IF(B401="","",COUNT('Diário 3º PA'!$A$4:$A$4242)+COUNT('Diário 4º PA'!$A$4:$A$2007)+ROW()-3)</f>
        <v/>
      </c>
      <c r="B401" s="358"/>
      <c r="C401" s="359"/>
      <c r="D401" s="360"/>
      <c r="E401" s="360"/>
      <c r="F401" s="361"/>
      <c r="G401" s="360"/>
      <c r="H401" s="360"/>
      <c r="I401" s="362"/>
      <c r="J401" s="363"/>
      <c r="K401" s="363"/>
      <c r="L401" s="364"/>
      <c r="M401" s="363"/>
      <c r="N401" s="382"/>
      <c r="O401" s="70">
        <f t="shared" si="24"/>
        <v>0</v>
      </c>
      <c r="P401" s="70">
        <f t="shared" si="25"/>
        <v>0</v>
      </c>
      <c r="Q401" s="92" t="str">
        <f t="shared" si="23"/>
        <v/>
      </c>
    </row>
    <row r="402" spans="1:17" x14ac:dyDescent="0.2">
      <c r="A402" s="374" t="str">
        <f>IF(B402="","",COUNT('Diário 3º PA'!$A$4:$A$4242)+COUNT('Diário 4º PA'!$A$4:$A$2007)+ROW()-3)</f>
        <v/>
      </c>
      <c r="B402" s="358"/>
      <c r="C402" s="359"/>
      <c r="D402" s="360"/>
      <c r="E402" s="360"/>
      <c r="F402" s="361"/>
      <c r="G402" s="360"/>
      <c r="H402" s="360"/>
      <c r="I402" s="362"/>
      <c r="J402" s="363"/>
      <c r="K402" s="363"/>
      <c r="L402" s="364"/>
      <c r="M402" s="363"/>
      <c r="N402" s="382"/>
      <c r="O402" s="70">
        <f t="shared" si="24"/>
        <v>0</v>
      </c>
      <c r="P402" s="70">
        <f t="shared" si="25"/>
        <v>0</v>
      </c>
      <c r="Q402" s="92" t="str">
        <f t="shared" si="23"/>
        <v/>
      </c>
    </row>
    <row r="403" spans="1:17" x14ac:dyDescent="0.2">
      <c r="A403" s="374" t="str">
        <f>IF(B403="","",COUNT('Diário 3º PA'!$A$4:$A$4242)+COUNT('Diário 4º PA'!$A$4:$A$2007)+ROW()-3)</f>
        <v/>
      </c>
      <c r="B403" s="358"/>
      <c r="C403" s="359"/>
      <c r="D403" s="360"/>
      <c r="E403" s="360"/>
      <c r="F403" s="361"/>
      <c r="G403" s="360"/>
      <c r="H403" s="360"/>
      <c r="I403" s="362"/>
      <c r="J403" s="363"/>
      <c r="K403" s="363"/>
      <c r="L403" s="364"/>
      <c r="M403" s="363"/>
      <c r="N403" s="382"/>
      <c r="O403" s="70">
        <f t="shared" si="24"/>
        <v>0</v>
      </c>
      <c r="P403" s="70">
        <f t="shared" si="25"/>
        <v>0</v>
      </c>
      <c r="Q403" s="135" t="str">
        <f t="shared" si="23"/>
        <v/>
      </c>
    </row>
    <row r="404" spans="1:17" x14ac:dyDescent="0.2">
      <c r="A404" s="374" t="str">
        <f>IF(B404="","",COUNT('Diário 3º PA'!$A$4:$A$4242)+COUNT('Diário 4º PA'!$A$4:$A$2007)+ROW()-3)</f>
        <v/>
      </c>
      <c r="B404" s="358"/>
      <c r="C404" s="359"/>
      <c r="D404" s="360"/>
      <c r="E404" s="360"/>
      <c r="F404" s="361"/>
      <c r="G404" s="360"/>
      <c r="H404" s="360"/>
      <c r="I404" s="362"/>
      <c r="J404" s="363"/>
      <c r="K404" s="363"/>
      <c r="L404" s="364"/>
      <c r="M404" s="363"/>
      <c r="N404" s="382"/>
      <c r="O404" s="70">
        <f t="shared" si="24"/>
        <v>0</v>
      </c>
      <c r="P404" s="70">
        <f t="shared" si="25"/>
        <v>0</v>
      </c>
      <c r="Q404" s="92" t="str">
        <f t="shared" si="23"/>
        <v/>
      </c>
    </row>
    <row r="405" spans="1:17" x14ac:dyDescent="0.2">
      <c r="A405" s="374" t="str">
        <f>IF(B405="","",COUNT('Diário 3º PA'!$A$4:$A$4242)+COUNT('Diário 4º PA'!$A$4:$A$2007)+ROW()-3)</f>
        <v/>
      </c>
      <c r="B405" s="358"/>
      <c r="C405" s="359"/>
      <c r="D405" s="360"/>
      <c r="E405" s="360"/>
      <c r="F405" s="361"/>
      <c r="G405" s="360"/>
      <c r="H405" s="360"/>
      <c r="I405" s="362"/>
      <c r="J405" s="363"/>
      <c r="K405" s="363"/>
      <c r="L405" s="364"/>
      <c r="M405" s="363"/>
      <c r="N405" s="382"/>
      <c r="O405" s="70">
        <f t="shared" si="24"/>
        <v>0</v>
      </c>
      <c r="P405" s="70">
        <f t="shared" si="25"/>
        <v>0</v>
      </c>
      <c r="Q405" s="92" t="str">
        <f t="shared" si="23"/>
        <v/>
      </c>
    </row>
    <row r="406" spans="1:17" x14ac:dyDescent="0.2">
      <c r="A406" s="374" t="str">
        <f>IF(B406="","",COUNT('Diário 3º PA'!$A$4:$A$4242)+COUNT('Diário 4º PA'!$A$4:$A$2007)+ROW()-3)</f>
        <v/>
      </c>
      <c r="B406" s="358"/>
      <c r="C406" s="359"/>
      <c r="D406" s="360"/>
      <c r="E406" s="360"/>
      <c r="F406" s="361"/>
      <c r="G406" s="360"/>
      <c r="H406" s="360"/>
      <c r="I406" s="362"/>
      <c r="J406" s="363"/>
      <c r="K406" s="363"/>
      <c r="L406" s="364"/>
      <c r="M406" s="363"/>
      <c r="N406" s="382"/>
      <c r="O406" s="70">
        <f t="shared" si="24"/>
        <v>0</v>
      </c>
      <c r="P406" s="70">
        <f t="shared" si="25"/>
        <v>0</v>
      </c>
      <c r="Q406" s="135" t="str">
        <f t="shared" si="23"/>
        <v/>
      </c>
    </row>
    <row r="407" spans="1:17" x14ac:dyDescent="0.2">
      <c r="A407" s="374" t="str">
        <f>IF(B407="","",COUNT('Diário 3º PA'!$A$4:$A$4242)+COUNT('Diário 4º PA'!$A$4:$A$2007)+ROW()-3)</f>
        <v/>
      </c>
      <c r="B407" s="358"/>
      <c r="C407" s="359"/>
      <c r="D407" s="360"/>
      <c r="E407" s="360"/>
      <c r="F407" s="361"/>
      <c r="G407" s="360"/>
      <c r="H407" s="360"/>
      <c r="I407" s="362"/>
      <c r="J407" s="363"/>
      <c r="K407" s="363"/>
      <c r="L407" s="364"/>
      <c r="M407" s="363"/>
      <c r="N407" s="382"/>
      <c r="O407" s="70">
        <f t="shared" si="24"/>
        <v>0</v>
      </c>
      <c r="P407" s="70">
        <f t="shared" si="25"/>
        <v>0</v>
      </c>
      <c r="Q407" s="92" t="str">
        <f t="shared" si="23"/>
        <v/>
      </c>
    </row>
    <row r="408" spans="1:17" x14ac:dyDescent="0.2">
      <c r="A408" s="374" t="str">
        <f>IF(B408="","",COUNT('Diário 3º PA'!$A$4:$A$4242)+COUNT('Diário 4º PA'!$A$4:$A$2007)+ROW()-3)</f>
        <v/>
      </c>
      <c r="B408" s="358"/>
      <c r="C408" s="359"/>
      <c r="D408" s="360"/>
      <c r="E408" s="360"/>
      <c r="F408" s="361"/>
      <c r="G408" s="360"/>
      <c r="H408" s="360"/>
      <c r="I408" s="362"/>
      <c r="J408" s="363"/>
      <c r="K408" s="363"/>
      <c r="L408" s="364"/>
      <c r="M408" s="363"/>
      <c r="N408" s="382"/>
      <c r="O408" s="70">
        <f t="shared" si="24"/>
        <v>0</v>
      </c>
      <c r="P408" s="70">
        <f t="shared" si="25"/>
        <v>0</v>
      </c>
      <c r="Q408" s="92" t="str">
        <f t="shared" si="23"/>
        <v/>
      </c>
    </row>
    <row r="409" spans="1:17" x14ac:dyDescent="0.2">
      <c r="A409" s="374" t="str">
        <f>IF(B409="","",COUNT('Diário 3º PA'!$A$4:$A$4242)+COUNT('Diário 4º PA'!$A$4:$A$2007)+ROW()-3)</f>
        <v/>
      </c>
      <c r="B409" s="358"/>
      <c r="C409" s="359"/>
      <c r="D409" s="360"/>
      <c r="E409" s="360"/>
      <c r="F409" s="361"/>
      <c r="G409" s="360"/>
      <c r="H409" s="360"/>
      <c r="I409" s="362"/>
      <c r="J409" s="363"/>
      <c r="K409" s="363"/>
      <c r="L409" s="364"/>
      <c r="M409" s="363"/>
      <c r="N409" s="382"/>
      <c r="O409" s="70">
        <f t="shared" si="24"/>
        <v>0</v>
      </c>
      <c r="P409" s="70">
        <f t="shared" si="25"/>
        <v>0</v>
      </c>
      <c r="Q409" s="135" t="str">
        <f t="shared" si="23"/>
        <v/>
      </c>
    </row>
    <row r="410" spans="1:17" x14ac:dyDescent="0.2">
      <c r="A410" s="374" t="str">
        <f>IF(B410="","",COUNT('Diário 3º PA'!$A$4:$A$4242)+COUNT('Diário 4º PA'!$A$4:$A$2007)+ROW()-3)</f>
        <v/>
      </c>
      <c r="B410" s="358"/>
      <c r="C410" s="359"/>
      <c r="D410" s="360"/>
      <c r="E410" s="360"/>
      <c r="F410" s="361"/>
      <c r="G410" s="360"/>
      <c r="H410" s="360"/>
      <c r="I410" s="362"/>
      <c r="J410" s="363"/>
      <c r="K410" s="363"/>
      <c r="L410" s="364"/>
      <c r="M410" s="363"/>
      <c r="N410" s="382"/>
      <c r="O410" s="70">
        <f t="shared" si="24"/>
        <v>0</v>
      </c>
      <c r="P410" s="70">
        <f t="shared" si="25"/>
        <v>0</v>
      </c>
      <c r="Q410" s="92" t="str">
        <f t="shared" si="23"/>
        <v/>
      </c>
    </row>
    <row r="411" spans="1:17" x14ac:dyDescent="0.2">
      <c r="A411" s="374" t="str">
        <f>IF(B411="","",COUNT('Diário 3º PA'!$A$4:$A$4242)+COUNT('Diário 4º PA'!$A$4:$A$2007)+ROW()-3)</f>
        <v/>
      </c>
      <c r="B411" s="358"/>
      <c r="C411" s="359"/>
      <c r="D411" s="360"/>
      <c r="E411" s="360"/>
      <c r="F411" s="361"/>
      <c r="G411" s="360"/>
      <c r="H411" s="360"/>
      <c r="I411" s="362"/>
      <c r="J411" s="363"/>
      <c r="K411" s="363"/>
      <c r="L411" s="364"/>
      <c r="M411" s="363"/>
      <c r="N411" s="382"/>
      <c r="O411" s="70">
        <f t="shared" si="24"/>
        <v>0</v>
      </c>
      <c r="P411" s="70">
        <f t="shared" si="25"/>
        <v>0</v>
      </c>
      <c r="Q411" s="92" t="str">
        <f t="shared" si="23"/>
        <v/>
      </c>
    </row>
    <row r="412" spans="1:17" x14ac:dyDescent="0.2">
      <c r="A412" s="374" t="str">
        <f>IF(B412="","",COUNT('Diário 3º PA'!$A$4:$A$4242)+COUNT('Diário 4º PA'!$A$4:$A$2007)+ROW()-3)</f>
        <v/>
      </c>
      <c r="B412" s="358"/>
      <c r="C412" s="359"/>
      <c r="D412" s="360"/>
      <c r="E412" s="360"/>
      <c r="F412" s="361"/>
      <c r="G412" s="360"/>
      <c r="H412" s="360"/>
      <c r="I412" s="362"/>
      <c r="J412" s="363"/>
      <c r="K412" s="363"/>
      <c r="L412" s="364"/>
      <c r="M412" s="363"/>
      <c r="N412" s="382"/>
      <c r="O412" s="70">
        <f t="shared" si="24"/>
        <v>0</v>
      </c>
      <c r="P412" s="70">
        <f t="shared" si="25"/>
        <v>0</v>
      </c>
      <c r="Q412" s="135" t="str">
        <f t="shared" si="23"/>
        <v/>
      </c>
    </row>
    <row r="413" spans="1:17" x14ac:dyDescent="0.2">
      <c r="A413" s="374" t="str">
        <f>IF(B413="","",COUNT('Diário 3º PA'!$A$4:$A$4242)+COUNT('Diário 4º PA'!$A$4:$A$2007)+ROW()-3)</f>
        <v/>
      </c>
      <c r="B413" s="358"/>
      <c r="C413" s="359"/>
      <c r="D413" s="360"/>
      <c r="E413" s="360"/>
      <c r="F413" s="361"/>
      <c r="G413" s="360"/>
      <c r="H413" s="360"/>
      <c r="I413" s="362"/>
      <c r="J413" s="363"/>
      <c r="K413" s="363"/>
      <c r="L413" s="364"/>
      <c r="M413" s="363"/>
      <c r="N413" s="382"/>
      <c r="O413" s="70">
        <f t="shared" si="24"/>
        <v>0</v>
      </c>
      <c r="P413" s="70">
        <f t="shared" si="25"/>
        <v>0</v>
      </c>
      <c r="Q413" s="92" t="str">
        <f t="shared" si="23"/>
        <v/>
      </c>
    </row>
    <row r="414" spans="1:17" x14ac:dyDescent="0.2">
      <c r="A414" s="374" t="str">
        <f>IF(B414="","",COUNT('Diário 3º PA'!$A$4:$A$4242)+COUNT('Diário 4º PA'!$A$4:$A$2007)+ROW()-3)</f>
        <v/>
      </c>
      <c r="B414" s="358"/>
      <c r="C414" s="359"/>
      <c r="D414" s="360"/>
      <c r="E414" s="360"/>
      <c r="F414" s="361"/>
      <c r="G414" s="360"/>
      <c r="H414" s="360"/>
      <c r="I414" s="362"/>
      <c r="J414" s="363"/>
      <c r="K414" s="363"/>
      <c r="L414" s="364"/>
      <c r="M414" s="363"/>
      <c r="N414" s="382"/>
      <c r="O414" s="70">
        <f t="shared" si="24"/>
        <v>0</v>
      </c>
      <c r="P414" s="70">
        <f t="shared" si="25"/>
        <v>0</v>
      </c>
      <c r="Q414" s="92" t="str">
        <f t="shared" si="23"/>
        <v/>
      </c>
    </row>
    <row r="415" spans="1:17" x14ac:dyDescent="0.2">
      <c r="A415" s="374" t="str">
        <f>IF(B415="","",COUNT('Diário 3º PA'!$A$4:$A$4242)+COUNT('Diário 4º PA'!$A$4:$A$2007)+ROW()-3)</f>
        <v/>
      </c>
      <c r="B415" s="358"/>
      <c r="C415" s="359"/>
      <c r="D415" s="360"/>
      <c r="E415" s="360"/>
      <c r="F415" s="361"/>
      <c r="G415" s="360"/>
      <c r="H415" s="360"/>
      <c r="I415" s="362"/>
      <c r="J415" s="363"/>
      <c r="K415" s="363"/>
      <c r="L415" s="364"/>
      <c r="M415" s="363"/>
      <c r="N415" s="382"/>
      <c r="O415" s="70">
        <f t="shared" si="24"/>
        <v>0</v>
      </c>
      <c r="P415" s="70">
        <f t="shared" si="25"/>
        <v>0</v>
      </c>
      <c r="Q415" s="135" t="str">
        <f t="shared" si="23"/>
        <v/>
      </c>
    </row>
    <row r="416" spans="1:17" x14ac:dyDescent="0.2">
      <c r="A416" s="374" t="str">
        <f>IF(B416="","",COUNT('Diário 3º PA'!$A$4:$A$4242)+COUNT('Diário 4º PA'!$A$4:$A$2007)+ROW()-3)</f>
        <v/>
      </c>
      <c r="B416" s="358"/>
      <c r="C416" s="359"/>
      <c r="D416" s="360"/>
      <c r="E416" s="360"/>
      <c r="F416" s="361"/>
      <c r="G416" s="360"/>
      <c r="H416" s="360"/>
      <c r="I416" s="362"/>
      <c r="J416" s="363"/>
      <c r="K416" s="363"/>
      <c r="L416" s="364"/>
      <c r="M416" s="363"/>
      <c r="N416" s="382"/>
      <c r="O416" s="70">
        <f t="shared" si="24"/>
        <v>0</v>
      </c>
      <c r="P416" s="70">
        <f t="shared" si="25"/>
        <v>0</v>
      </c>
      <c r="Q416" s="92" t="str">
        <f t="shared" si="23"/>
        <v/>
      </c>
    </row>
    <row r="417" spans="1:17" x14ac:dyDescent="0.2">
      <c r="A417" s="374" t="str">
        <f>IF(B417="","",COUNT('Diário 3º PA'!$A$4:$A$4242)+COUNT('Diário 4º PA'!$A$4:$A$2007)+ROW()-3)</f>
        <v/>
      </c>
      <c r="B417" s="358"/>
      <c r="C417" s="359"/>
      <c r="D417" s="360"/>
      <c r="E417" s="360"/>
      <c r="F417" s="361"/>
      <c r="G417" s="360"/>
      <c r="H417" s="360"/>
      <c r="I417" s="362"/>
      <c r="J417" s="363"/>
      <c r="K417" s="363"/>
      <c r="L417" s="364"/>
      <c r="M417" s="363"/>
      <c r="N417" s="382"/>
      <c r="O417" s="70">
        <f t="shared" si="24"/>
        <v>0</v>
      </c>
      <c r="P417" s="70">
        <f t="shared" si="25"/>
        <v>0</v>
      </c>
      <c r="Q417" s="92" t="str">
        <f t="shared" si="23"/>
        <v/>
      </c>
    </row>
    <row r="418" spans="1:17" x14ac:dyDescent="0.2">
      <c r="A418" s="374" t="str">
        <f>IF(B418="","",COUNT('Diário 3º PA'!$A$4:$A$4242)+COUNT('Diário 4º PA'!$A$4:$A$2007)+ROW()-3)</f>
        <v/>
      </c>
      <c r="B418" s="358"/>
      <c r="C418" s="359"/>
      <c r="D418" s="360"/>
      <c r="E418" s="360"/>
      <c r="F418" s="361"/>
      <c r="G418" s="362"/>
      <c r="H418" s="360"/>
      <c r="I418" s="362"/>
      <c r="J418" s="363"/>
      <c r="K418" s="363"/>
      <c r="L418" s="364"/>
      <c r="M418" s="363"/>
      <c r="N418" s="382"/>
      <c r="O418" s="70">
        <f t="shared" si="24"/>
        <v>0</v>
      </c>
      <c r="P418" s="70">
        <f t="shared" si="25"/>
        <v>0</v>
      </c>
      <c r="Q418" s="135" t="str">
        <f t="shared" si="23"/>
        <v/>
      </c>
    </row>
    <row r="419" spans="1:17" x14ac:dyDescent="0.2">
      <c r="A419" s="374" t="str">
        <f>IF(B419="","",COUNT('Diário 3º PA'!$A$4:$A$4242)+COUNT('Diário 4º PA'!$A$4:$A$2007)+ROW()-3)</f>
        <v/>
      </c>
      <c r="B419" s="358"/>
      <c r="C419" s="359"/>
      <c r="D419" s="360"/>
      <c r="E419" s="360"/>
      <c r="F419" s="361"/>
      <c r="G419" s="362"/>
      <c r="H419" s="360"/>
      <c r="I419" s="362"/>
      <c r="J419" s="363"/>
      <c r="K419" s="363"/>
      <c r="L419" s="364"/>
      <c r="M419" s="363"/>
      <c r="N419" s="382"/>
      <c r="O419" s="70">
        <f t="shared" si="24"/>
        <v>0</v>
      </c>
      <c r="P419" s="70">
        <f t="shared" si="25"/>
        <v>0</v>
      </c>
      <c r="Q419" s="92" t="str">
        <f t="shared" si="23"/>
        <v/>
      </c>
    </row>
    <row r="420" spans="1:17" x14ac:dyDescent="0.2">
      <c r="A420" s="374" t="str">
        <f>IF(B420="","",COUNT('Diário 3º PA'!$A$4:$A$4242)+COUNT('Diário 4º PA'!$A$4:$A$2007)+ROW()-3)</f>
        <v/>
      </c>
      <c r="B420" s="358"/>
      <c r="C420" s="359"/>
      <c r="D420" s="360"/>
      <c r="E420" s="360"/>
      <c r="F420" s="361"/>
      <c r="G420" s="362"/>
      <c r="H420" s="360"/>
      <c r="I420" s="362"/>
      <c r="J420" s="363"/>
      <c r="K420" s="363"/>
      <c r="L420" s="364"/>
      <c r="M420" s="420"/>
      <c r="N420" s="382"/>
      <c r="O420" s="70">
        <f t="shared" si="24"/>
        <v>0</v>
      </c>
      <c r="P420" s="70">
        <f t="shared" si="25"/>
        <v>0</v>
      </c>
      <c r="Q420" s="92" t="str">
        <f t="shared" si="23"/>
        <v/>
      </c>
    </row>
    <row r="421" spans="1:17" x14ac:dyDescent="0.2">
      <c r="A421" s="374" t="str">
        <f>IF(B421="","",COUNT('Diário 3º PA'!$A$4:$A$4242)+COUNT('Diário 4º PA'!$A$4:$A$2007)+ROW()-3)</f>
        <v/>
      </c>
      <c r="B421" s="358"/>
      <c r="C421" s="359"/>
      <c r="D421" s="360"/>
      <c r="E421" s="360"/>
      <c r="F421" s="361"/>
      <c r="G421" s="362"/>
      <c r="H421" s="360"/>
      <c r="I421" s="362"/>
      <c r="J421" s="363"/>
      <c r="K421" s="363"/>
      <c r="L421" s="364"/>
      <c r="M421" s="363"/>
      <c r="N421" s="382"/>
      <c r="O421" s="70">
        <f t="shared" si="24"/>
        <v>0</v>
      </c>
      <c r="P421" s="70">
        <f t="shared" si="25"/>
        <v>0</v>
      </c>
      <c r="Q421" s="135" t="str">
        <f t="shared" si="23"/>
        <v/>
      </c>
    </row>
    <row r="422" spans="1:17" x14ac:dyDescent="0.2">
      <c r="A422" s="374" t="str">
        <f>IF(B422="","",COUNT('Diário 3º PA'!$A$4:$A$4242)+COUNT('Diário 4º PA'!$A$4:$A$2007)+ROW()-3)</f>
        <v/>
      </c>
      <c r="B422" s="358"/>
      <c r="C422" s="359"/>
      <c r="D422" s="360"/>
      <c r="E422" s="360"/>
      <c r="F422" s="361"/>
      <c r="G422" s="362"/>
      <c r="H422" s="360"/>
      <c r="I422" s="362"/>
      <c r="J422" s="363"/>
      <c r="K422" s="363"/>
      <c r="L422" s="364"/>
      <c r="M422" s="363"/>
      <c r="N422" s="382"/>
      <c r="O422" s="70">
        <f t="shared" si="24"/>
        <v>0</v>
      </c>
      <c r="P422" s="70">
        <f t="shared" si="25"/>
        <v>0</v>
      </c>
      <c r="Q422" s="92" t="str">
        <f t="shared" si="23"/>
        <v/>
      </c>
    </row>
    <row r="423" spans="1:17" x14ac:dyDescent="0.2">
      <c r="A423" s="374" t="str">
        <f>IF(B423="","",COUNT('Diário 3º PA'!$A$4:$A$4242)+COUNT('Diário 4º PA'!$A$4:$A$2007)+ROW()-3)</f>
        <v/>
      </c>
      <c r="B423" s="358"/>
      <c r="C423" s="359"/>
      <c r="D423" s="360"/>
      <c r="E423" s="360"/>
      <c r="F423" s="361"/>
      <c r="G423" s="360"/>
      <c r="H423" s="360"/>
      <c r="I423" s="362"/>
      <c r="J423" s="363"/>
      <c r="K423" s="363"/>
      <c r="L423" s="364"/>
      <c r="M423" s="363"/>
      <c r="N423" s="382"/>
      <c r="O423" s="70">
        <f t="shared" si="24"/>
        <v>0</v>
      </c>
      <c r="P423" s="70">
        <f t="shared" si="25"/>
        <v>0</v>
      </c>
      <c r="Q423" s="92" t="str">
        <f t="shared" si="23"/>
        <v/>
      </c>
    </row>
    <row r="424" spans="1:17" x14ac:dyDescent="0.2">
      <c r="A424" s="374" t="str">
        <f>IF(B424="","",COUNT('Diário 3º PA'!$A$4:$A$4242)+COUNT('Diário 4º PA'!$A$4:$A$2007)+ROW()-3)</f>
        <v/>
      </c>
      <c r="B424" s="375"/>
      <c r="C424" s="406"/>
      <c r="D424" s="377"/>
      <c r="E424" s="377"/>
      <c r="F424" s="378"/>
      <c r="G424" s="377"/>
      <c r="H424" s="377"/>
      <c r="I424" s="379"/>
      <c r="J424" s="380"/>
      <c r="K424" s="380"/>
      <c r="L424" s="381"/>
      <c r="M424" s="380"/>
      <c r="N424" s="385"/>
      <c r="O424" s="70">
        <f t="shared" si="24"/>
        <v>0</v>
      </c>
      <c r="P424" s="70">
        <f t="shared" si="25"/>
        <v>0</v>
      </c>
      <c r="Q424" s="135" t="str">
        <f t="shared" si="23"/>
        <v/>
      </c>
    </row>
    <row r="425" spans="1:17" x14ac:dyDescent="0.2">
      <c r="A425" s="374" t="str">
        <f>IF(B425="","",COUNT('Diário 3º PA'!$A$4:$A$4242)+COUNT('Diário 4º PA'!$A$4:$A$2007)+ROW()-3)</f>
        <v/>
      </c>
      <c r="B425" s="375"/>
      <c r="C425" s="406"/>
      <c r="D425" s="377"/>
      <c r="E425" s="377"/>
      <c r="F425" s="378"/>
      <c r="G425" s="377"/>
      <c r="H425" s="377"/>
      <c r="I425" s="379"/>
      <c r="J425" s="380"/>
      <c r="K425" s="380"/>
      <c r="L425" s="381"/>
      <c r="M425" s="380"/>
      <c r="N425" s="385"/>
      <c r="O425" s="70">
        <f t="shared" si="24"/>
        <v>0</v>
      </c>
      <c r="P425" s="70">
        <f t="shared" si="25"/>
        <v>0</v>
      </c>
      <c r="Q425" s="92" t="str">
        <f t="shared" si="23"/>
        <v/>
      </c>
    </row>
    <row r="426" spans="1:17" x14ac:dyDescent="0.2">
      <c r="A426" s="374" t="str">
        <f>IF(B426="","",COUNT('Diário 3º PA'!$A$4:$A$4242)+COUNT('Diário 4º PA'!$A$4:$A$2007)+ROW()-3)</f>
        <v/>
      </c>
      <c r="B426" s="375"/>
      <c r="C426" s="406"/>
      <c r="D426" s="377"/>
      <c r="E426" s="377"/>
      <c r="F426" s="378"/>
      <c r="G426" s="377"/>
      <c r="H426" s="377"/>
      <c r="I426" s="379"/>
      <c r="J426" s="380"/>
      <c r="K426" s="380"/>
      <c r="L426" s="381"/>
      <c r="M426" s="380"/>
      <c r="N426" s="385"/>
      <c r="O426" s="70">
        <f t="shared" si="24"/>
        <v>0</v>
      </c>
      <c r="P426" s="70">
        <f t="shared" si="25"/>
        <v>0</v>
      </c>
      <c r="Q426" s="92" t="str">
        <f t="shared" si="23"/>
        <v/>
      </c>
    </row>
    <row r="427" spans="1:17" x14ac:dyDescent="0.2">
      <c r="A427" s="374" t="str">
        <f>IF(B427="","",COUNT('Diário 3º PA'!$A$4:$A$4242)+COUNT('Diário 4º PA'!$A$4:$A$2007)+ROW()-3)</f>
        <v/>
      </c>
      <c r="B427" s="358"/>
      <c r="C427" s="359"/>
      <c r="D427" s="360"/>
      <c r="E427" s="360"/>
      <c r="F427" s="361"/>
      <c r="G427" s="360"/>
      <c r="H427" s="360"/>
      <c r="I427" s="362"/>
      <c r="J427" s="363"/>
      <c r="K427" s="363"/>
      <c r="L427" s="364"/>
      <c r="M427" s="363"/>
      <c r="N427" s="382"/>
      <c r="O427" s="70">
        <f t="shared" si="24"/>
        <v>0</v>
      </c>
      <c r="P427" s="70">
        <f t="shared" si="25"/>
        <v>0</v>
      </c>
      <c r="Q427" s="135" t="str">
        <f t="shared" si="23"/>
        <v/>
      </c>
    </row>
    <row r="428" spans="1:17" x14ac:dyDescent="0.2">
      <c r="A428" s="374" t="str">
        <f>IF(B428="","",COUNT('Diário 3º PA'!$A$4:$A$4242)+COUNT('Diário 4º PA'!$A$4:$A$2007)+ROW()-3)</f>
        <v/>
      </c>
      <c r="B428" s="358"/>
      <c r="C428" s="359"/>
      <c r="D428" s="360"/>
      <c r="E428" s="360"/>
      <c r="F428" s="361"/>
      <c r="G428" s="360"/>
      <c r="H428" s="360"/>
      <c r="I428" s="362"/>
      <c r="J428" s="363"/>
      <c r="K428" s="363"/>
      <c r="L428" s="364"/>
      <c r="M428" s="363"/>
      <c r="N428" s="382"/>
      <c r="O428" s="70">
        <f t="shared" si="24"/>
        <v>0</v>
      </c>
      <c r="P428" s="70">
        <f t="shared" si="25"/>
        <v>0</v>
      </c>
      <c r="Q428" s="92" t="str">
        <f t="shared" si="23"/>
        <v/>
      </c>
    </row>
    <row r="429" spans="1:17" x14ac:dyDescent="0.2">
      <c r="A429" s="374" t="str">
        <f>IF(B429="","",COUNT('Diário 3º PA'!$A$4:$A$4242)+COUNT('Diário 4º PA'!$A$4:$A$2007)+ROW()-3)</f>
        <v/>
      </c>
      <c r="B429" s="358"/>
      <c r="C429" s="359"/>
      <c r="D429" s="360"/>
      <c r="E429" s="360"/>
      <c r="F429" s="361"/>
      <c r="G429" s="360"/>
      <c r="H429" s="360"/>
      <c r="I429" s="362"/>
      <c r="J429" s="363"/>
      <c r="K429" s="363"/>
      <c r="L429" s="364"/>
      <c r="M429" s="363"/>
      <c r="N429" s="382"/>
      <c r="O429" s="70">
        <f t="shared" si="24"/>
        <v>0</v>
      </c>
      <c r="P429" s="70">
        <f t="shared" si="25"/>
        <v>0</v>
      </c>
      <c r="Q429" s="92" t="str">
        <f t="shared" si="23"/>
        <v/>
      </c>
    </row>
    <row r="430" spans="1:17" x14ac:dyDescent="0.2">
      <c r="A430" s="374" t="str">
        <f>IF(B430="","",COUNT('Diário 3º PA'!$A$4:$A$4242)+COUNT('Diário 4º PA'!$A$4:$A$2007)+ROW()-3)</f>
        <v/>
      </c>
      <c r="B430" s="358"/>
      <c r="C430" s="359"/>
      <c r="D430" s="360"/>
      <c r="E430" s="360"/>
      <c r="F430" s="361"/>
      <c r="G430" s="360"/>
      <c r="H430" s="360"/>
      <c r="I430" s="362"/>
      <c r="J430" s="363"/>
      <c r="K430" s="363"/>
      <c r="L430" s="364"/>
      <c r="M430" s="363"/>
      <c r="N430" s="382"/>
      <c r="O430" s="70">
        <f t="shared" si="24"/>
        <v>0</v>
      </c>
      <c r="P430" s="70">
        <f t="shared" si="25"/>
        <v>0</v>
      </c>
      <c r="Q430" s="135" t="str">
        <f t="shared" si="23"/>
        <v/>
      </c>
    </row>
    <row r="431" spans="1:17" x14ac:dyDescent="0.2">
      <c r="A431" s="374" t="str">
        <f>IF(B431="","",COUNT('Diário 3º PA'!$A$4:$A$4242)+COUNT('Diário 4º PA'!$A$4:$A$2007)+ROW()-3)</f>
        <v/>
      </c>
      <c r="B431" s="358"/>
      <c r="C431" s="359"/>
      <c r="D431" s="360"/>
      <c r="E431" s="360"/>
      <c r="F431" s="361"/>
      <c r="G431" s="360"/>
      <c r="H431" s="360"/>
      <c r="I431" s="362"/>
      <c r="J431" s="363"/>
      <c r="K431" s="363"/>
      <c r="L431" s="364"/>
      <c r="M431" s="391"/>
      <c r="N431" s="382"/>
      <c r="O431" s="70">
        <f t="shared" si="24"/>
        <v>0</v>
      </c>
      <c r="P431" s="70">
        <f t="shared" si="25"/>
        <v>0</v>
      </c>
      <c r="Q431" s="92" t="str">
        <f t="shared" si="23"/>
        <v/>
      </c>
    </row>
    <row r="432" spans="1:17" x14ac:dyDescent="0.2">
      <c r="A432" s="374" t="str">
        <f>IF(B432="","",COUNT('Diário 3º PA'!$A$4:$A$4242)+COUNT('Diário 4º PA'!$A$4:$A$2007)+ROW()-3)</f>
        <v/>
      </c>
      <c r="B432" s="358"/>
      <c r="C432" s="359"/>
      <c r="D432" s="360"/>
      <c r="E432" s="360"/>
      <c r="F432" s="361"/>
      <c r="G432" s="360"/>
      <c r="H432" s="360"/>
      <c r="I432" s="362"/>
      <c r="J432" s="363"/>
      <c r="K432" s="363"/>
      <c r="L432" s="364"/>
      <c r="M432" s="363"/>
      <c r="N432" s="382"/>
      <c r="O432" s="70">
        <f t="shared" si="24"/>
        <v>0</v>
      </c>
      <c r="P432" s="70">
        <f t="shared" si="25"/>
        <v>0</v>
      </c>
      <c r="Q432" s="92" t="str">
        <f t="shared" si="23"/>
        <v/>
      </c>
    </row>
    <row r="433" spans="1:17" x14ac:dyDescent="0.2">
      <c r="A433" s="374" t="str">
        <f>IF(B433="","",COUNT('Diário 3º PA'!$A$4:$A$4242)+COUNT('Diário 4º PA'!$A$4:$A$2007)+ROW()-3)</f>
        <v/>
      </c>
      <c r="B433" s="358"/>
      <c r="C433" s="359"/>
      <c r="D433" s="360"/>
      <c r="E433" s="360"/>
      <c r="F433" s="361"/>
      <c r="G433" s="377"/>
      <c r="H433" s="360"/>
      <c r="I433" s="362"/>
      <c r="J433" s="363"/>
      <c r="K433" s="363"/>
      <c r="L433" s="364"/>
      <c r="M433" s="363"/>
      <c r="N433" s="382"/>
      <c r="O433" s="70">
        <f t="shared" si="24"/>
        <v>0</v>
      </c>
      <c r="P433" s="70">
        <f t="shared" si="25"/>
        <v>0</v>
      </c>
      <c r="Q433" s="135" t="str">
        <f t="shared" si="23"/>
        <v/>
      </c>
    </row>
    <row r="434" spans="1:17" x14ac:dyDescent="0.2">
      <c r="A434" s="374" t="str">
        <f>IF(B434="","",COUNT('Diário 3º PA'!$A$4:$A$4242)+COUNT('Diário 4º PA'!$A$4:$A$2007)+ROW()-3)</f>
        <v/>
      </c>
      <c r="B434" s="358"/>
      <c r="C434" s="359"/>
      <c r="D434" s="360"/>
      <c r="E434" s="360"/>
      <c r="F434" s="361"/>
      <c r="G434" s="360"/>
      <c r="H434" s="360"/>
      <c r="I434" s="362"/>
      <c r="J434" s="363"/>
      <c r="K434" s="363"/>
      <c r="L434" s="364"/>
      <c r="M434" s="363"/>
      <c r="N434" s="382"/>
      <c r="O434" s="70">
        <f t="shared" si="24"/>
        <v>0</v>
      </c>
      <c r="P434" s="70">
        <f t="shared" si="25"/>
        <v>0</v>
      </c>
      <c r="Q434" s="92" t="str">
        <f t="shared" si="23"/>
        <v/>
      </c>
    </row>
    <row r="435" spans="1:17" x14ac:dyDescent="0.2">
      <c r="A435" s="374" t="str">
        <f>IF(B435="","",COUNT('Diário 3º PA'!$A$4:$A$4242)+COUNT('Diário 4º PA'!$A$4:$A$2007)+ROW()-3)</f>
        <v/>
      </c>
      <c r="B435" s="358"/>
      <c r="C435" s="359"/>
      <c r="D435" s="360"/>
      <c r="E435" s="360"/>
      <c r="F435" s="361"/>
      <c r="G435" s="360"/>
      <c r="H435" s="360"/>
      <c r="I435" s="362"/>
      <c r="J435" s="363"/>
      <c r="K435" s="363"/>
      <c r="L435" s="364"/>
      <c r="M435" s="363"/>
      <c r="N435" s="382"/>
      <c r="O435" s="70">
        <f t="shared" si="24"/>
        <v>0</v>
      </c>
      <c r="P435" s="70">
        <f t="shared" si="25"/>
        <v>0</v>
      </c>
      <c r="Q435" s="92" t="str">
        <f t="shared" si="23"/>
        <v/>
      </c>
    </row>
    <row r="436" spans="1:17" x14ac:dyDescent="0.2">
      <c r="A436" s="374" t="str">
        <f>IF(B436="","",COUNT('Diário 3º PA'!$A$4:$A$4242)+COUNT('Diário 4º PA'!$A$4:$A$2007)+ROW()-3)</f>
        <v/>
      </c>
      <c r="B436" s="358"/>
      <c r="C436" s="359"/>
      <c r="D436" s="360"/>
      <c r="E436" s="360"/>
      <c r="F436" s="361"/>
      <c r="G436" s="360"/>
      <c r="H436" s="360"/>
      <c r="I436" s="362"/>
      <c r="J436" s="363"/>
      <c r="K436" s="363"/>
      <c r="L436" s="364"/>
      <c r="M436" s="363"/>
      <c r="N436" s="382"/>
      <c r="O436" s="70">
        <f t="shared" si="24"/>
        <v>0</v>
      </c>
      <c r="P436" s="70">
        <f t="shared" si="25"/>
        <v>0</v>
      </c>
      <c r="Q436" s="135" t="str">
        <f t="shared" si="23"/>
        <v/>
      </c>
    </row>
    <row r="437" spans="1:17" x14ac:dyDescent="0.2">
      <c r="A437" s="374" t="str">
        <f>IF(B437="","",COUNT('Diário 3º PA'!$A$4:$A$4242)+COUNT('Diário 4º PA'!$A$4:$A$2007)+ROW()-3)</f>
        <v/>
      </c>
      <c r="B437" s="358"/>
      <c r="C437" s="359"/>
      <c r="D437" s="360"/>
      <c r="E437" s="360"/>
      <c r="F437" s="361"/>
      <c r="G437" s="360"/>
      <c r="H437" s="360"/>
      <c r="I437" s="362"/>
      <c r="J437" s="363"/>
      <c r="K437" s="363"/>
      <c r="L437" s="364"/>
      <c r="M437" s="363"/>
      <c r="N437" s="382"/>
      <c r="O437" s="70">
        <f t="shared" si="24"/>
        <v>0</v>
      </c>
      <c r="P437" s="70">
        <f t="shared" si="25"/>
        <v>0</v>
      </c>
      <c r="Q437" s="92" t="str">
        <f t="shared" si="23"/>
        <v/>
      </c>
    </row>
    <row r="438" spans="1:17" x14ac:dyDescent="0.2">
      <c r="A438" s="374" t="str">
        <f>IF(B438="","",COUNT('Diário 3º PA'!$A$4:$A$4242)+COUNT('Diário 4º PA'!$A$4:$A$2007)+ROW()-3)</f>
        <v/>
      </c>
      <c r="B438" s="358"/>
      <c r="C438" s="359"/>
      <c r="D438" s="360"/>
      <c r="E438" s="360"/>
      <c r="F438" s="361"/>
      <c r="G438" s="360"/>
      <c r="H438" s="360"/>
      <c r="I438" s="362"/>
      <c r="J438" s="363"/>
      <c r="K438" s="363"/>
      <c r="L438" s="364"/>
      <c r="M438" s="363"/>
      <c r="N438" s="382"/>
      <c r="O438" s="70">
        <f t="shared" si="24"/>
        <v>0</v>
      </c>
      <c r="P438" s="70">
        <f t="shared" si="25"/>
        <v>0</v>
      </c>
      <c r="Q438" s="92" t="str">
        <f t="shared" si="23"/>
        <v/>
      </c>
    </row>
    <row r="439" spans="1:17" x14ac:dyDescent="0.2">
      <c r="A439" s="374" t="str">
        <f>IF(B439="","",COUNT('Diário 3º PA'!$A$4:$A$4242)+COUNT('Diário 4º PA'!$A$4:$A$2007)+ROW()-3)</f>
        <v/>
      </c>
      <c r="B439" s="358"/>
      <c r="C439" s="359"/>
      <c r="D439" s="360"/>
      <c r="E439" s="360"/>
      <c r="F439" s="361"/>
      <c r="G439" s="360"/>
      <c r="H439" s="360"/>
      <c r="I439" s="362"/>
      <c r="J439" s="363"/>
      <c r="K439" s="363"/>
      <c r="L439" s="364"/>
      <c r="M439" s="363"/>
      <c r="N439" s="382"/>
      <c r="O439" s="70">
        <f t="shared" si="24"/>
        <v>0</v>
      </c>
      <c r="P439" s="70">
        <f t="shared" si="25"/>
        <v>0</v>
      </c>
      <c r="Q439" s="135" t="str">
        <f t="shared" si="23"/>
        <v/>
      </c>
    </row>
    <row r="440" spans="1:17" x14ac:dyDescent="0.2">
      <c r="A440" s="374" t="str">
        <f>IF(B440="","",COUNT('Diário 3º PA'!$A$4:$A$4242)+COUNT('Diário 4º PA'!$A$4:$A$2007)+ROW()-3)</f>
        <v/>
      </c>
      <c r="B440" s="358"/>
      <c r="C440" s="359"/>
      <c r="D440" s="360"/>
      <c r="E440" s="360"/>
      <c r="F440" s="361"/>
      <c r="G440" s="360"/>
      <c r="H440" s="360"/>
      <c r="I440" s="362"/>
      <c r="J440" s="363"/>
      <c r="K440" s="363"/>
      <c r="L440" s="364"/>
      <c r="M440" s="363"/>
      <c r="N440" s="382"/>
      <c r="O440" s="70">
        <f t="shared" si="24"/>
        <v>0</v>
      </c>
      <c r="P440" s="70">
        <f t="shared" si="25"/>
        <v>0</v>
      </c>
      <c r="Q440" s="92" t="str">
        <f t="shared" si="23"/>
        <v/>
      </c>
    </row>
    <row r="441" spans="1:17" x14ac:dyDescent="0.2">
      <c r="A441" s="374" t="str">
        <f>IF(B441="","",COUNT('Diário 3º PA'!$A$4:$A$4242)+COUNT('Diário 4º PA'!$A$4:$A$2007)+ROW()-3)</f>
        <v/>
      </c>
      <c r="B441" s="358"/>
      <c r="C441" s="359"/>
      <c r="D441" s="360"/>
      <c r="E441" s="360"/>
      <c r="F441" s="361"/>
      <c r="G441" s="360"/>
      <c r="H441" s="360"/>
      <c r="I441" s="362"/>
      <c r="J441" s="363"/>
      <c r="K441" s="363"/>
      <c r="L441" s="364"/>
      <c r="M441" s="363"/>
      <c r="N441" s="382"/>
      <c r="O441" s="70">
        <f t="shared" si="24"/>
        <v>0</v>
      </c>
      <c r="P441" s="70">
        <f t="shared" si="25"/>
        <v>0</v>
      </c>
      <c r="Q441" s="92" t="str">
        <f t="shared" si="23"/>
        <v/>
      </c>
    </row>
    <row r="442" spans="1:17" x14ac:dyDescent="0.2">
      <c r="A442" s="374" t="str">
        <f>IF(B442="","",COUNT('Diário 3º PA'!$A$4:$A$4242)+COUNT('Diário 4º PA'!$A$4:$A$2007)+ROW()-3)</f>
        <v/>
      </c>
      <c r="B442" s="358"/>
      <c r="C442" s="359"/>
      <c r="D442" s="360"/>
      <c r="E442" s="360"/>
      <c r="F442" s="361"/>
      <c r="G442" s="360"/>
      <c r="H442" s="360"/>
      <c r="I442" s="362"/>
      <c r="J442" s="363"/>
      <c r="K442" s="363"/>
      <c r="L442" s="364"/>
      <c r="M442" s="363"/>
      <c r="N442" s="382"/>
      <c r="O442" s="70">
        <f t="shared" si="24"/>
        <v>0</v>
      </c>
      <c r="P442" s="70">
        <f t="shared" si="25"/>
        <v>0</v>
      </c>
      <c r="Q442" s="135" t="str">
        <f t="shared" si="23"/>
        <v/>
      </c>
    </row>
    <row r="443" spans="1:17" x14ac:dyDescent="0.2">
      <c r="A443" s="374" t="str">
        <f>IF(B443="","",COUNT('Diário 3º PA'!$A$4:$A$4242)+COUNT('Diário 4º PA'!$A$4:$A$2007)+ROW()-3)</f>
        <v/>
      </c>
      <c r="B443" s="358"/>
      <c r="C443" s="359"/>
      <c r="D443" s="360"/>
      <c r="E443" s="360"/>
      <c r="F443" s="361"/>
      <c r="G443" s="360"/>
      <c r="H443" s="360"/>
      <c r="I443" s="362"/>
      <c r="J443" s="363"/>
      <c r="K443" s="363"/>
      <c r="L443" s="364"/>
      <c r="M443" s="363"/>
      <c r="N443" s="382"/>
      <c r="O443" s="70">
        <f t="shared" si="24"/>
        <v>0</v>
      </c>
      <c r="P443" s="70">
        <f t="shared" si="25"/>
        <v>0</v>
      </c>
      <c r="Q443" s="92" t="str">
        <f t="shared" si="23"/>
        <v/>
      </c>
    </row>
    <row r="444" spans="1:17" x14ac:dyDescent="0.2">
      <c r="A444" s="374" t="str">
        <f>IF(B444="","",COUNT('Diário 3º PA'!$A$4:$A$4242)+COUNT('Diário 4º PA'!$A$4:$A$2007)+ROW()-3)</f>
        <v/>
      </c>
      <c r="B444" s="358"/>
      <c r="C444" s="359"/>
      <c r="D444" s="360"/>
      <c r="E444" s="360"/>
      <c r="F444" s="361"/>
      <c r="G444" s="360"/>
      <c r="H444" s="360"/>
      <c r="I444" s="362"/>
      <c r="J444" s="363"/>
      <c r="K444" s="363"/>
      <c r="L444" s="364"/>
      <c r="M444" s="363"/>
      <c r="N444" s="382"/>
      <c r="O444" s="70">
        <f t="shared" si="24"/>
        <v>0</v>
      </c>
      <c r="P444" s="70">
        <f t="shared" si="25"/>
        <v>0</v>
      </c>
      <c r="Q444" s="92" t="str">
        <f t="shared" si="23"/>
        <v/>
      </c>
    </row>
    <row r="445" spans="1:17" x14ac:dyDescent="0.2">
      <c r="A445" s="374" t="str">
        <f>IF(B445="","",COUNT('Diário 3º PA'!$A$4:$A$4242)+COUNT('Diário 4º PA'!$A$4:$A$2007)+ROW()-3)</f>
        <v/>
      </c>
      <c r="B445" s="358"/>
      <c r="C445" s="359"/>
      <c r="D445" s="360"/>
      <c r="E445" s="360"/>
      <c r="F445" s="361"/>
      <c r="G445" s="362"/>
      <c r="H445" s="360"/>
      <c r="I445" s="362"/>
      <c r="J445" s="363"/>
      <c r="K445" s="363"/>
      <c r="L445" s="364"/>
      <c r="M445" s="363"/>
      <c r="N445" s="382"/>
      <c r="O445" s="70">
        <f t="shared" si="24"/>
        <v>0</v>
      </c>
      <c r="P445" s="70">
        <f t="shared" si="25"/>
        <v>0</v>
      </c>
      <c r="Q445" s="135" t="str">
        <f t="shared" si="23"/>
        <v/>
      </c>
    </row>
    <row r="446" spans="1:17" x14ac:dyDescent="0.2">
      <c r="A446" s="374" t="str">
        <f>IF(B446="","",COUNT('Diário 3º PA'!$A$4:$A$4242)+COUNT('Diário 4º PA'!$A$4:$A$2007)+ROW()-3)</f>
        <v/>
      </c>
      <c r="B446" s="358"/>
      <c r="C446" s="359"/>
      <c r="D446" s="360"/>
      <c r="E446" s="360"/>
      <c r="F446" s="361"/>
      <c r="G446" s="362"/>
      <c r="H446" s="360"/>
      <c r="I446" s="362"/>
      <c r="J446" s="363"/>
      <c r="K446" s="363"/>
      <c r="L446" s="364"/>
      <c r="M446" s="363"/>
      <c r="N446" s="382"/>
      <c r="O446" s="70">
        <f t="shared" si="24"/>
        <v>0</v>
      </c>
      <c r="P446" s="70">
        <f t="shared" si="25"/>
        <v>0</v>
      </c>
      <c r="Q446" s="92" t="str">
        <f t="shared" si="23"/>
        <v/>
      </c>
    </row>
    <row r="447" spans="1:17" x14ac:dyDescent="0.2">
      <c r="A447" s="374" t="str">
        <f>IF(B447="","",COUNT('Diário 3º PA'!$A$4:$A$4242)+COUNT('Diário 4º PA'!$A$4:$A$2007)+ROW()-3)</f>
        <v/>
      </c>
      <c r="B447" s="358"/>
      <c r="C447" s="359"/>
      <c r="D447" s="360"/>
      <c r="E447" s="360"/>
      <c r="F447" s="361"/>
      <c r="G447" s="362"/>
      <c r="H447" s="360"/>
      <c r="I447" s="362"/>
      <c r="J447" s="363"/>
      <c r="K447" s="363"/>
      <c r="L447" s="364"/>
      <c r="M447" s="391"/>
      <c r="N447" s="382"/>
      <c r="O447" s="70">
        <f t="shared" si="24"/>
        <v>0</v>
      </c>
      <c r="P447" s="70">
        <f t="shared" si="25"/>
        <v>0</v>
      </c>
      <c r="Q447" s="92" t="str">
        <f t="shared" si="23"/>
        <v/>
      </c>
    </row>
    <row r="448" spans="1:17" x14ac:dyDescent="0.2">
      <c r="A448" s="374" t="str">
        <f>IF(B448="","",COUNT('Diário 3º PA'!$A$4:$A$4242)+COUNT('Diário 4º PA'!$A$4:$A$2007)+ROW()-3)</f>
        <v/>
      </c>
      <c r="B448" s="358"/>
      <c r="C448" s="359"/>
      <c r="D448" s="360"/>
      <c r="E448" s="360"/>
      <c r="F448" s="361"/>
      <c r="G448" s="360"/>
      <c r="H448" s="360"/>
      <c r="I448" s="362"/>
      <c r="J448" s="363"/>
      <c r="K448" s="363"/>
      <c r="L448" s="364"/>
      <c r="M448" s="363"/>
      <c r="N448" s="382"/>
      <c r="O448" s="70">
        <f t="shared" si="24"/>
        <v>0</v>
      </c>
      <c r="P448" s="70">
        <f t="shared" si="25"/>
        <v>0</v>
      </c>
      <c r="Q448" s="135" t="str">
        <f t="shared" si="23"/>
        <v/>
      </c>
    </row>
    <row r="449" spans="1:17" x14ac:dyDescent="0.2">
      <c r="A449" s="374" t="str">
        <f>IF(B449="","",COUNT('Diário 3º PA'!$A$4:$A$4242)+COUNT('Diário 4º PA'!$A$4:$A$2007)+ROW()-3)</f>
        <v/>
      </c>
      <c r="B449" s="358"/>
      <c r="C449" s="359"/>
      <c r="D449" s="360"/>
      <c r="E449" s="360"/>
      <c r="F449" s="361"/>
      <c r="G449" s="360"/>
      <c r="H449" s="360"/>
      <c r="I449" s="362"/>
      <c r="J449" s="363"/>
      <c r="K449" s="363"/>
      <c r="L449" s="364"/>
      <c r="M449" s="363"/>
      <c r="N449" s="382"/>
      <c r="O449" s="70">
        <f t="shared" si="24"/>
        <v>0</v>
      </c>
      <c r="P449" s="70">
        <f t="shared" si="25"/>
        <v>0</v>
      </c>
      <c r="Q449" s="92" t="str">
        <f t="shared" si="23"/>
        <v/>
      </c>
    </row>
    <row r="450" spans="1:17" x14ac:dyDescent="0.2">
      <c r="A450" s="374" t="str">
        <f>IF(B450="","",COUNT('Diário 3º PA'!$A$4:$A$4242)+COUNT('Diário 4º PA'!$A$4:$A$2007)+ROW()-3)</f>
        <v/>
      </c>
      <c r="B450" s="358"/>
      <c r="C450" s="359"/>
      <c r="D450" s="360"/>
      <c r="E450" s="360"/>
      <c r="F450" s="361"/>
      <c r="G450" s="360"/>
      <c r="H450" s="360"/>
      <c r="I450" s="362"/>
      <c r="J450" s="363"/>
      <c r="K450" s="363"/>
      <c r="L450" s="364"/>
      <c r="M450" s="363"/>
      <c r="N450" s="382"/>
      <c r="O450" s="70">
        <f t="shared" si="24"/>
        <v>0</v>
      </c>
      <c r="P450" s="70">
        <f t="shared" si="25"/>
        <v>0</v>
      </c>
      <c r="Q450" s="92" t="str">
        <f t="shared" si="23"/>
        <v/>
      </c>
    </row>
    <row r="451" spans="1:17" x14ac:dyDescent="0.2">
      <c r="A451" s="374" t="str">
        <f>IF(B451="","",COUNT('Diário 3º PA'!$A$4:$A$4242)+COUNT('Diário 4º PA'!$A$4:$A$2007)+ROW()-3)</f>
        <v/>
      </c>
      <c r="B451" s="358"/>
      <c r="C451" s="359"/>
      <c r="D451" s="360"/>
      <c r="E451" s="360"/>
      <c r="F451" s="361"/>
      <c r="G451" s="360"/>
      <c r="H451" s="360"/>
      <c r="I451" s="362"/>
      <c r="J451" s="363"/>
      <c r="K451" s="363"/>
      <c r="L451" s="364"/>
      <c r="M451" s="363"/>
      <c r="N451" s="382"/>
      <c r="O451" s="70">
        <f t="shared" si="24"/>
        <v>0</v>
      </c>
      <c r="P451" s="70">
        <f t="shared" si="25"/>
        <v>0</v>
      </c>
      <c r="Q451" s="135" t="str">
        <f t="shared" si="23"/>
        <v/>
      </c>
    </row>
    <row r="452" spans="1:17" x14ac:dyDescent="0.2">
      <c r="A452" s="374" t="str">
        <f>IF(B452="","",COUNT('Diário 3º PA'!$A$4:$A$4242)+COUNT('Diário 4º PA'!$A$4:$A$2007)+ROW()-3)</f>
        <v/>
      </c>
      <c r="B452" s="358"/>
      <c r="C452" s="359"/>
      <c r="D452" s="360"/>
      <c r="E452" s="360"/>
      <c r="F452" s="361"/>
      <c r="G452" s="360"/>
      <c r="H452" s="360"/>
      <c r="I452" s="362"/>
      <c r="J452" s="363"/>
      <c r="K452" s="363"/>
      <c r="L452" s="364"/>
      <c r="M452" s="363"/>
      <c r="N452" s="382"/>
      <c r="O452" s="70">
        <f t="shared" si="24"/>
        <v>0</v>
      </c>
      <c r="P452" s="70">
        <f t="shared" si="25"/>
        <v>0</v>
      </c>
      <c r="Q452" s="92" t="str">
        <f t="shared" si="23"/>
        <v/>
      </c>
    </row>
    <row r="453" spans="1:17" x14ac:dyDescent="0.2">
      <c r="A453" s="374" t="str">
        <f>IF(B453="","",COUNT('Diário 3º PA'!$A$4:$A$4242)+COUNT('Diário 4º PA'!$A$4:$A$2007)+ROW()-3)</f>
        <v/>
      </c>
      <c r="B453" s="375"/>
      <c r="C453" s="406"/>
      <c r="D453" s="377"/>
      <c r="E453" s="377"/>
      <c r="F453" s="361"/>
      <c r="G453" s="360"/>
      <c r="H453" s="377"/>
      <c r="I453" s="362"/>
      <c r="J453" s="380"/>
      <c r="K453" s="380"/>
      <c r="L453" s="381"/>
      <c r="M453" s="380"/>
      <c r="N453" s="382"/>
      <c r="O453" s="70">
        <f t="shared" si="24"/>
        <v>0</v>
      </c>
      <c r="P453" s="70">
        <f t="shared" si="25"/>
        <v>0</v>
      </c>
      <c r="Q453" s="92" t="str">
        <f t="shared" si="23"/>
        <v/>
      </c>
    </row>
    <row r="454" spans="1:17" x14ac:dyDescent="0.2">
      <c r="A454" s="374" t="str">
        <f>IF(B454="","",COUNT('Diário 3º PA'!$A$4:$A$4242)+COUNT('Diário 4º PA'!$A$4:$A$2007)+ROW()-3)</f>
        <v/>
      </c>
      <c r="B454" s="358"/>
      <c r="C454" s="359"/>
      <c r="D454" s="360"/>
      <c r="E454" s="360"/>
      <c r="F454" s="361"/>
      <c r="G454" s="360"/>
      <c r="H454" s="360"/>
      <c r="I454" s="362"/>
      <c r="J454" s="363"/>
      <c r="K454" s="363"/>
      <c r="L454" s="364"/>
      <c r="M454" s="363"/>
      <c r="N454" s="382"/>
      <c r="O454" s="70">
        <f t="shared" si="24"/>
        <v>0</v>
      </c>
      <c r="P454" s="70">
        <f t="shared" si="25"/>
        <v>0</v>
      </c>
      <c r="Q454" s="135" t="str">
        <f t="shared" si="23"/>
        <v/>
      </c>
    </row>
    <row r="455" spans="1:17" x14ac:dyDescent="0.2">
      <c r="A455" s="374" t="str">
        <f>IF(B455="","",COUNT('Diário 3º PA'!$A$4:$A$4242)+COUNT('Diário 4º PA'!$A$4:$A$2007)+ROW()-3)</f>
        <v/>
      </c>
      <c r="B455" s="358"/>
      <c r="C455" s="359"/>
      <c r="D455" s="360"/>
      <c r="E455" s="360"/>
      <c r="F455" s="361"/>
      <c r="G455" s="360"/>
      <c r="H455" s="360"/>
      <c r="I455" s="362"/>
      <c r="J455" s="363"/>
      <c r="K455" s="363"/>
      <c r="L455" s="364"/>
      <c r="M455" s="363"/>
      <c r="N455" s="382"/>
      <c r="O455" s="70">
        <f t="shared" si="24"/>
        <v>0</v>
      </c>
      <c r="P455" s="70">
        <f t="shared" si="25"/>
        <v>0</v>
      </c>
      <c r="Q455" s="92" t="str">
        <f t="shared" si="23"/>
        <v/>
      </c>
    </row>
    <row r="456" spans="1:17" x14ac:dyDescent="0.2">
      <c r="A456" s="374" t="str">
        <f>IF(B456="","",COUNT('Diário 3º PA'!$A$4:$A$4242)+COUNT('Diário 4º PA'!$A$4:$A$2007)+ROW()-3)</f>
        <v/>
      </c>
      <c r="B456" s="358"/>
      <c r="C456" s="359"/>
      <c r="D456" s="360"/>
      <c r="E456" s="360"/>
      <c r="F456" s="361"/>
      <c r="G456" s="360"/>
      <c r="H456" s="360"/>
      <c r="I456" s="362"/>
      <c r="J456" s="363"/>
      <c r="K456" s="363"/>
      <c r="L456" s="364"/>
      <c r="M456" s="363"/>
      <c r="N456" s="382"/>
      <c r="O456" s="70">
        <f t="shared" si="24"/>
        <v>0</v>
      </c>
      <c r="P456" s="70">
        <f t="shared" si="25"/>
        <v>0</v>
      </c>
      <c r="Q456" s="92" t="str">
        <f t="shared" si="23"/>
        <v/>
      </c>
    </row>
    <row r="457" spans="1:17" x14ac:dyDescent="0.2">
      <c r="A457" s="374" t="str">
        <f>IF(B457="","",COUNT('Diário 3º PA'!$A$4:$A$4242)+COUNT('Diário 4º PA'!$A$4:$A$2007)+ROW()-3)</f>
        <v/>
      </c>
      <c r="B457" s="358"/>
      <c r="C457" s="359"/>
      <c r="D457" s="360"/>
      <c r="E457" s="360"/>
      <c r="F457" s="361"/>
      <c r="G457" s="360"/>
      <c r="H457" s="360"/>
      <c r="I457" s="362"/>
      <c r="J457" s="363"/>
      <c r="K457" s="363"/>
      <c r="L457" s="364"/>
      <c r="M457" s="363"/>
      <c r="N457" s="382"/>
      <c r="O457" s="70">
        <f t="shared" si="24"/>
        <v>0</v>
      </c>
      <c r="P457" s="70">
        <f t="shared" si="25"/>
        <v>0</v>
      </c>
      <c r="Q457" s="135" t="str">
        <f t="shared" si="23"/>
        <v/>
      </c>
    </row>
    <row r="458" spans="1:17" x14ac:dyDescent="0.2">
      <c r="A458" s="374" t="str">
        <f>IF(B458="","",COUNT('Diário 3º PA'!$A$4:$A$4242)+COUNT('Diário 4º PA'!$A$4:$A$2007)+ROW()-3)</f>
        <v/>
      </c>
      <c r="B458" s="358"/>
      <c r="C458" s="359"/>
      <c r="D458" s="360"/>
      <c r="E458" s="360"/>
      <c r="F458" s="361"/>
      <c r="G458" s="360"/>
      <c r="H458" s="360"/>
      <c r="I458" s="362"/>
      <c r="J458" s="363"/>
      <c r="K458" s="363"/>
      <c r="L458" s="364"/>
      <c r="M458" s="363"/>
      <c r="N458" s="382"/>
      <c r="O458" s="70">
        <f t="shared" si="24"/>
        <v>0</v>
      </c>
      <c r="P458" s="70">
        <f t="shared" si="25"/>
        <v>0</v>
      </c>
      <c r="Q458" s="92" t="str">
        <f t="shared" si="23"/>
        <v/>
      </c>
    </row>
    <row r="459" spans="1:17" x14ac:dyDescent="0.2">
      <c r="A459" s="374" t="str">
        <f>IF(B459="","",COUNT('Diário 3º PA'!$A$4:$A$4242)+COUNT('Diário 4º PA'!$A$4:$A$2007)+ROW()-3)</f>
        <v/>
      </c>
      <c r="B459" s="358"/>
      <c r="C459" s="359"/>
      <c r="D459" s="360"/>
      <c r="E459" s="360"/>
      <c r="F459" s="361"/>
      <c r="G459" s="360"/>
      <c r="H459" s="360"/>
      <c r="I459" s="362"/>
      <c r="J459" s="363"/>
      <c r="K459" s="363"/>
      <c r="L459" s="364"/>
      <c r="M459" s="363"/>
      <c r="N459" s="382"/>
      <c r="O459" s="70">
        <f t="shared" si="24"/>
        <v>0</v>
      </c>
      <c r="P459" s="70">
        <f t="shared" si="25"/>
        <v>0</v>
      </c>
      <c r="Q459" s="92" t="str">
        <f t="shared" si="23"/>
        <v/>
      </c>
    </row>
    <row r="460" spans="1:17" x14ac:dyDescent="0.2">
      <c r="A460" s="374" t="str">
        <f>IF(B460="","",COUNT('Diário 3º PA'!$A$4:$A$4242)+COUNT('Diário 4º PA'!$A$4:$A$2007)+ROW()-3)</f>
        <v/>
      </c>
      <c r="B460" s="358"/>
      <c r="C460" s="359"/>
      <c r="D460" s="360"/>
      <c r="E460" s="360"/>
      <c r="F460" s="361"/>
      <c r="G460" s="360"/>
      <c r="H460" s="360"/>
      <c r="I460" s="362"/>
      <c r="J460" s="363"/>
      <c r="K460" s="363"/>
      <c r="L460" s="364"/>
      <c r="M460" s="363"/>
      <c r="N460" s="382"/>
      <c r="O460" s="70">
        <f t="shared" si="24"/>
        <v>0</v>
      </c>
      <c r="P460" s="70">
        <f t="shared" si="25"/>
        <v>0</v>
      </c>
      <c r="Q460" s="135" t="str">
        <f t="shared" si="23"/>
        <v/>
      </c>
    </row>
    <row r="461" spans="1:17" x14ac:dyDescent="0.2">
      <c r="A461" s="374" t="str">
        <f>IF(B461="","",COUNT('Diário 3º PA'!$A$4:$A$4242)+COUNT('Diário 4º PA'!$A$4:$A$2007)+ROW()-3)</f>
        <v/>
      </c>
      <c r="B461" s="358"/>
      <c r="C461" s="359"/>
      <c r="D461" s="360"/>
      <c r="E461" s="360"/>
      <c r="F461" s="361"/>
      <c r="G461" s="360"/>
      <c r="H461" s="360"/>
      <c r="I461" s="362"/>
      <c r="J461" s="363"/>
      <c r="K461" s="363"/>
      <c r="L461" s="364"/>
      <c r="M461" s="363"/>
      <c r="N461" s="382"/>
      <c r="O461" s="70">
        <f t="shared" si="24"/>
        <v>0</v>
      </c>
      <c r="P461" s="70">
        <f t="shared" si="25"/>
        <v>0</v>
      </c>
      <c r="Q461" s="92" t="str">
        <f t="shared" ref="Q461:Q524" si="26">SUBSTITUTE(D461," ","_")</f>
        <v/>
      </c>
    </row>
    <row r="462" spans="1:17" x14ac:dyDescent="0.2">
      <c r="A462" s="374" t="str">
        <f>IF(B462="","",COUNT('Diário 3º PA'!$A$4:$A$4242)+COUNT('Diário 4º PA'!$A$4:$A$2007)+ROW()-3)</f>
        <v/>
      </c>
      <c r="B462" s="375"/>
      <c r="C462" s="406"/>
      <c r="D462" s="377"/>
      <c r="E462" s="377"/>
      <c r="F462" s="361"/>
      <c r="G462" s="360"/>
      <c r="H462" s="360"/>
      <c r="I462" s="362"/>
      <c r="J462" s="363"/>
      <c r="K462" s="363"/>
      <c r="L462" s="364"/>
      <c r="M462" s="363"/>
      <c r="N462" s="382"/>
      <c r="O462" s="70">
        <f t="shared" ref="O462:O525" si="27">IF(B462=0,0,IF(YEAR(B462)=$P$1,MONTH(B462)-$O$1+1,(YEAR(B462)-$P$1)*12-$O$1+1+MONTH(B462)))</f>
        <v>0</v>
      </c>
      <c r="P462" s="70">
        <f t="shared" ref="P462:P525" si="28">IF(C462=0,0,IF(YEAR(C462)=$P$1,MONTH(C462)-$O$1+1,(YEAR(C462)-$P$1)*12-$O$1+1+MONTH(C462)))</f>
        <v>0</v>
      </c>
      <c r="Q462" s="92" t="str">
        <f t="shared" si="26"/>
        <v/>
      </c>
    </row>
    <row r="463" spans="1:17" x14ac:dyDescent="0.2">
      <c r="A463" s="374" t="str">
        <f>IF(B463="","",COUNT('Diário 3º PA'!$A$4:$A$4242)+COUNT('Diário 4º PA'!$A$4:$A$2007)+ROW()-3)</f>
        <v/>
      </c>
      <c r="B463" s="375"/>
      <c r="C463" s="406"/>
      <c r="D463" s="377"/>
      <c r="E463" s="377"/>
      <c r="F463" s="361"/>
      <c r="G463" s="360"/>
      <c r="H463" s="360"/>
      <c r="I463" s="362"/>
      <c r="J463" s="363"/>
      <c r="K463" s="363"/>
      <c r="L463" s="364"/>
      <c r="M463" s="363"/>
      <c r="N463" s="382"/>
      <c r="O463" s="70">
        <f t="shared" si="27"/>
        <v>0</v>
      </c>
      <c r="P463" s="70">
        <f t="shared" si="28"/>
        <v>0</v>
      </c>
      <c r="Q463" s="135" t="str">
        <f t="shared" si="26"/>
        <v/>
      </c>
    </row>
    <row r="464" spans="1:17" x14ac:dyDescent="0.2">
      <c r="A464" s="374" t="str">
        <f>IF(B464="","",COUNT('Diário 3º PA'!$A$4:$A$4242)+COUNT('Diário 4º PA'!$A$4:$A$2007)+ROW()-3)</f>
        <v/>
      </c>
      <c r="B464" s="375"/>
      <c r="C464" s="406"/>
      <c r="D464" s="377"/>
      <c r="E464" s="377"/>
      <c r="F464" s="361"/>
      <c r="G464" s="360"/>
      <c r="H464" s="360"/>
      <c r="I464" s="362"/>
      <c r="J464" s="363"/>
      <c r="K464" s="363"/>
      <c r="L464" s="364"/>
      <c r="M464" s="363"/>
      <c r="N464" s="382"/>
      <c r="O464" s="70">
        <f t="shared" si="27"/>
        <v>0</v>
      </c>
      <c r="P464" s="70">
        <f t="shared" si="28"/>
        <v>0</v>
      </c>
      <c r="Q464" s="92" t="str">
        <f t="shared" si="26"/>
        <v/>
      </c>
    </row>
    <row r="465" spans="1:17" x14ac:dyDescent="0.2">
      <c r="A465" s="374" t="str">
        <f>IF(B465="","",COUNT('Diário 3º PA'!$A$4:$A$4242)+COUNT('Diário 4º PA'!$A$4:$A$2007)+ROW()-3)</f>
        <v/>
      </c>
      <c r="B465" s="375"/>
      <c r="C465" s="406"/>
      <c r="D465" s="377"/>
      <c r="E465" s="377"/>
      <c r="F465" s="361"/>
      <c r="G465" s="360"/>
      <c r="H465" s="360"/>
      <c r="I465" s="362"/>
      <c r="J465" s="363"/>
      <c r="K465" s="363"/>
      <c r="L465" s="364"/>
      <c r="M465" s="363"/>
      <c r="N465" s="382"/>
      <c r="O465" s="70">
        <f t="shared" si="27"/>
        <v>0</v>
      </c>
      <c r="P465" s="70">
        <f t="shared" si="28"/>
        <v>0</v>
      </c>
      <c r="Q465" s="92" t="str">
        <f t="shared" si="26"/>
        <v/>
      </c>
    </row>
    <row r="466" spans="1:17" x14ac:dyDescent="0.2">
      <c r="A466" s="374" t="str">
        <f>IF(B466="","",COUNT('Diário 3º PA'!$A$4:$A$4242)+COUNT('Diário 4º PA'!$A$4:$A$2007)+ROW()-3)</f>
        <v/>
      </c>
      <c r="B466" s="375"/>
      <c r="C466" s="406"/>
      <c r="D466" s="377"/>
      <c r="E466" s="377"/>
      <c r="F466" s="361"/>
      <c r="G466" s="360"/>
      <c r="H466" s="360"/>
      <c r="I466" s="362"/>
      <c r="J466" s="363"/>
      <c r="K466" s="363"/>
      <c r="L466" s="364"/>
      <c r="M466" s="363"/>
      <c r="N466" s="382"/>
      <c r="O466" s="70">
        <f t="shared" si="27"/>
        <v>0</v>
      </c>
      <c r="P466" s="70">
        <f t="shared" si="28"/>
        <v>0</v>
      </c>
      <c r="Q466" s="135" t="str">
        <f t="shared" si="26"/>
        <v/>
      </c>
    </row>
    <row r="467" spans="1:17" x14ac:dyDescent="0.2">
      <c r="A467" s="374" t="str">
        <f>IF(B467="","",COUNT('Diário 3º PA'!$A$4:$A$4242)+COUNT('Diário 4º PA'!$A$4:$A$2007)+ROW()-3)</f>
        <v/>
      </c>
      <c r="B467" s="375"/>
      <c r="C467" s="406"/>
      <c r="D467" s="377"/>
      <c r="E467" s="377"/>
      <c r="F467" s="361"/>
      <c r="G467" s="360"/>
      <c r="H467" s="360"/>
      <c r="I467" s="362"/>
      <c r="J467" s="363"/>
      <c r="K467" s="363"/>
      <c r="L467" s="364"/>
      <c r="M467" s="363"/>
      <c r="N467" s="382"/>
      <c r="O467" s="70">
        <f t="shared" si="27"/>
        <v>0</v>
      </c>
      <c r="P467" s="70">
        <f t="shared" si="28"/>
        <v>0</v>
      </c>
      <c r="Q467" s="92" t="str">
        <f t="shared" si="26"/>
        <v/>
      </c>
    </row>
    <row r="468" spans="1:17" x14ac:dyDescent="0.2">
      <c r="A468" s="374" t="str">
        <f>IF(B468="","",COUNT('Diário 3º PA'!$A$4:$A$4242)+COUNT('Diário 4º PA'!$A$4:$A$2007)+ROW()-3)</f>
        <v/>
      </c>
      <c r="B468" s="375"/>
      <c r="C468" s="406"/>
      <c r="D468" s="377"/>
      <c r="E468" s="377"/>
      <c r="F468" s="361"/>
      <c r="G468" s="360"/>
      <c r="H468" s="377"/>
      <c r="I468" s="362"/>
      <c r="J468" s="363"/>
      <c r="K468" s="363"/>
      <c r="L468" s="364"/>
      <c r="M468" s="363"/>
      <c r="N468" s="382"/>
      <c r="O468" s="70">
        <f t="shared" si="27"/>
        <v>0</v>
      </c>
      <c r="P468" s="70">
        <f t="shared" si="28"/>
        <v>0</v>
      </c>
      <c r="Q468" s="92" t="str">
        <f t="shared" si="26"/>
        <v/>
      </c>
    </row>
    <row r="469" spans="1:17" x14ac:dyDescent="0.2">
      <c r="A469" s="374" t="str">
        <f>IF(B469="","",COUNT('Diário 3º PA'!$A$4:$A$4242)+COUNT('Diário 4º PA'!$A$4:$A$2007)+ROW()-3)</f>
        <v/>
      </c>
      <c r="B469" s="375"/>
      <c r="C469" s="406"/>
      <c r="D469" s="377"/>
      <c r="E469" s="377"/>
      <c r="F469" s="361"/>
      <c r="G469" s="360"/>
      <c r="H469" s="360"/>
      <c r="I469" s="362"/>
      <c r="J469" s="363"/>
      <c r="K469" s="363"/>
      <c r="L469" s="364"/>
      <c r="M469" s="363"/>
      <c r="N469" s="382"/>
      <c r="O469" s="70">
        <f t="shared" si="27"/>
        <v>0</v>
      </c>
      <c r="P469" s="70">
        <f t="shared" si="28"/>
        <v>0</v>
      </c>
      <c r="Q469" s="135" t="str">
        <f t="shared" si="26"/>
        <v/>
      </c>
    </row>
    <row r="470" spans="1:17" x14ac:dyDescent="0.2">
      <c r="A470" s="374" t="str">
        <f>IF(B470="","",COUNT('Diário 3º PA'!$A$4:$A$4242)+COUNT('Diário 4º PA'!$A$4:$A$2007)+ROW()-3)</f>
        <v/>
      </c>
      <c r="B470" s="375"/>
      <c r="C470" s="406"/>
      <c r="D470" s="377"/>
      <c r="E470" s="377"/>
      <c r="F470" s="361"/>
      <c r="G470" s="360"/>
      <c r="H470" s="360"/>
      <c r="I470" s="362"/>
      <c r="J470" s="363"/>
      <c r="K470" s="363"/>
      <c r="L470" s="364"/>
      <c r="M470" s="363"/>
      <c r="N470" s="382"/>
      <c r="O470" s="70">
        <f t="shared" si="27"/>
        <v>0</v>
      </c>
      <c r="P470" s="70">
        <f t="shared" si="28"/>
        <v>0</v>
      </c>
      <c r="Q470" s="92" t="str">
        <f t="shared" si="26"/>
        <v/>
      </c>
    </row>
    <row r="471" spans="1:17" x14ac:dyDescent="0.2">
      <c r="A471" s="374" t="str">
        <f>IF(B471="","",COUNT('Diário 3º PA'!$A$4:$A$4242)+COUNT('Diário 4º PA'!$A$4:$A$2007)+ROW()-3)</f>
        <v/>
      </c>
      <c r="B471" s="375"/>
      <c r="C471" s="406"/>
      <c r="D471" s="377"/>
      <c r="E471" s="377"/>
      <c r="F471" s="361"/>
      <c r="G471" s="360"/>
      <c r="H471" s="360"/>
      <c r="I471" s="362"/>
      <c r="J471" s="363"/>
      <c r="K471" s="363"/>
      <c r="L471" s="364"/>
      <c r="M471" s="363"/>
      <c r="N471" s="382"/>
      <c r="O471" s="70">
        <f t="shared" si="27"/>
        <v>0</v>
      </c>
      <c r="P471" s="70">
        <f t="shared" si="28"/>
        <v>0</v>
      </c>
      <c r="Q471" s="92" t="str">
        <f t="shared" si="26"/>
        <v/>
      </c>
    </row>
    <row r="472" spans="1:17" x14ac:dyDescent="0.2">
      <c r="A472" s="374" t="str">
        <f>IF(B472="","",COUNT('Diário 3º PA'!$A$4:$A$4242)+COUNT('Diário 4º PA'!$A$4:$A$2007)+ROW()-3)</f>
        <v/>
      </c>
      <c r="B472" s="375"/>
      <c r="C472" s="406"/>
      <c r="D472" s="377"/>
      <c r="E472" s="377"/>
      <c r="F472" s="361"/>
      <c r="G472" s="360"/>
      <c r="H472" s="360"/>
      <c r="I472" s="362"/>
      <c r="J472" s="363"/>
      <c r="K472" s="363"/>
      <c r="L472" s="364"/>
      <c r="M472" s="363"/>
      <c r="N472" s="382"/>
      <c r="O472" s="70">
        <f t="shared" si="27"/>
        <v>0</v>
      </c>
      <c r="P472" s="70">
        <f t="shared" si="28"/>
        <v>0</v>
      </c>
      <c r="Q472" s="135" t="str">
        <f t="shared" si="26"/>
        <v/>
      </c>
    </row>
    <row r="473" spans="1:17" x14ac:dyDescent="0.2">
      <c r="A473" s="374" t="str">
        <f>IF(B473="","",COUNT('Diário 3º PA'!$A$4:$A$4242)+COUNT('Diário 4º PA'!$A$4:$A$2007)+ROW()-3)</f>
        <v/>
      </c>
      <c r="B473" s="375"/>
      <c r="C473" s="406"/>
      <c r="D473" s="377"/>
      <c r="E473" s="377"/>
      <c r="F473" s="361"/>
      <c r="G473" s="360"/>
      <c r="H473" s="360"/>
      <c r="I473" s="362"/>
      <c r="J473" s="363"/>
      <c r="K473" s="363"/>
      <c r="L473" s="364"/>
      <c r="M473" s="363"/>
      <c r="N473" s="382"/>
      <c r="O473" s="70">
        <f t="shared" si="27"/>
        <v>0</v>
      </c>
      <c r="P473" s="70">
        <f t="shared" si="28"/>
        <v>0</v>
      </c>
      <c r="Q473" s="92" t="str">
        <f t="shared" si="26"/>
        <v/>
      </c>
    </row>
    <row r="474" spans="1:17" x14ac:dyDescent="0.2">
      <c r="A474" s="374" t="str">
        <f>IF(B474="","",COUNT('Diário 3º PA'!$A$4:$A$4242)+COUNT('Diário 4º PA'!$A$4:$A$2007)+ROW()-3)</f>
        <v/>
      </c>
      <c r="B474" s="375"/>
      <c r="C474" s="406"/>
      <c r="D474" s="377"/>
      <c r="E474" s="377"/>
      <c r="F474" s="378"/>
      <c r="G474" s="377"/>
      <c r="H474" s="377"/>
      <c r="I474" s="379"/>
      <c r="J474" s="380"/>
      <c r="K474" s="380"/>
      <c r="L474" s="381"/>
      <c r="M474" s="380"/>
      <c r="N474" s="385"/>
      <c r="O474" s="70">
        <f t="shared" si="27"/>
        <v>0</v>
      </c>
      <c r="P474" s="70">
        <f t="shared" si="28"/>
        <v>0</v>
      </c>
      <c r="Q474" s="92" t="str">
        <f t="shared" si="26"/>
        <v/>
      </c>
    </row>
    <row r="475" spans="1:17" x14ac:dyDescent="0.2">
      <c r="A475" s="374" t="str">
        <f>IF(B475="","",COUNT('Diário 3º PA'!$A$4:$A$4242)+COUNT('Diário 4º PA'!$A$4:$A$2007)+ROW()-3)</f>
        <v/>
      </c>
      <c r="B475" s="375"/>
      <c r="C475" s="406"/>
      <c r="D475" s="377"/>
      <c r="E475" s="377"/>
      <c r="F475" s="378"/>
      <c r="G475" s="377"/>
      <c r="H475" s="377"/>
      <c r="I475" s="379"/>
      <c r="J475" s="380"/>
      <c r="K475" s="380"/>
      <c r="L475" s="381"/>
      <c r="M475" s="380"/>
      <c r="N475" s="385"/>
      <c r="O475" s="70">
        <f t="shared" si="27"/>
        <v>0</v>
      </c>
      <c r="P475" s="70">
        <f t="shared" si="28"/>
        <v>0</v>
      </c>
      <c r="Q475" s="135" t="str">
        <f t="shared" si="26"/>
        <v/>
      </c>
    </row>
    <row r="476" spans="1:17" x14ac:dyDescent="0.2">
      <c r="A476" s="374" t="str">
        <f>IF(B476="","",COUNT('Diário 3º PA'!$A$4:$A$4242)+COUNT('Diário 4º PA'!$A$4:$A$2007)+ROW()-3)</f>
        <v/>
      </c>
      <c r="B476" s="375"/>
      <c r="C476" s="406"/>
      <c r="D476" s="377"/>
      <c r="E476" s="377"/>
      <c r="F476" s="378"/>
      <c r="G476" s="377"/>
      <c r="H476" s="377"/>
      <c r="I476" s="379"/>
      <c r="J476" s="380"/>
      <c r="K476" s="380"/>
      <c r="L476" s="381"/>
      <c r="M476" s="380"/>
      <c r="N476" s="385"/>
      <c r="O476" s="70">
        <f t="shared" si="27"/>
        <v>0</v>
      </c>
      <c r="P476" s="70">
        <f t="shared" si="28"/>
        <v>0</v>
      </c>
      <c r="Q476" s="92" t="str">
        <f t="shared" si="26"/>
        <v/>
      </c>
    </row>
    <row r="477" spans="1:17" x14ac:dyDescent="0.2">
      <c r="A477" s="374" t="str">
        <f>IF(B477="","",COUNT('Diário 3º PA'!$A$4:$A$4242)+COUNT('Diário 4º PA'!$A$4:$A$2007)+ROW()-3)</f>
        <v/>
      </c>
      <c r="B477" s="375"/>
      <c r="C477" s="406"/>
      <c r="D477" s="377"/>
      <c r="E477" s="377"/>
      <c r="F477" s="378"/>
      <c r="G477" s="377"/>
      <c r="H477" s="377"/>
      <c r="I477" s="379"/>
      <c r="J477" s="380"/>
      <c r="K477" s="380"/>
      <c r="L477" s="381"/>
      <c r="M477" s="380"/>
      <c r="N477" s="385"/>
      <c r="O477" s="70">
        <f t="shared" si="27"/>
        <v>0</v>
      </c>
      <c r="P477" s="70">
        <f t="shared" si="28"/>
        <v>0</v>
      </c>
      <c r="Q477" s="92" t="str">
        <f t="shared" si="26"/>
        <v/>
      </c>
    </row>
    <row r="478" spans="1:17" x14ac:dyDescent="0.2">
      <c r="A478" s="374" t="str">
        <f>IF(B478="","",COUNT('Diário 3º PA'!$A$4:$A$4242)+COUNT('Diário 4º PA'!$A$4:$A$2007)+ROW()-3)</f>
        <v/>
      </c>
      <c r="B478" s="375"/>
      <c r="C478" s="406"/>
      <c r="D478" s="377"/>
      <c r="E478" s="377"/>
      <c r="F478" s="378"/>
      <c r="G478" s="377"/>
      <c r="H478" s="377"/>
      <c r="I478" s="379"/>
      <c r="J478" s="380"/>
      <c r="K478" s="380"/>
      <c r="L478" s="381"/>
      <c r="M478" s="377"/>
      <c r="N478" s="385"/>
      <c r="O478" s="70">
        <f t="shared" si="27"/>
        <v>0</v>
      </c>
      <c r="P478" s="70">
        <f t="shared" si="28"/>
        <v>0</v>
      </c>
      <c r="Q478" s="135" t="str">
        <f t="shared" si="26"/>
        <v/>
      </c>
    </row>
    <row r="479" spans="1:17" x14ac:dyDescent="0.2">
      <c r="A479" s="374" t="str">
        <f>IF(B479="","",COUNT('Diário 3º PA'!$A$4:$A$4242)+COUNT('Diário 4º PA'!$A$4:$A$2007)+ROW()-3)</f>
        <v/>
      </c>
      <c r="B479" s="375"/>
      <c r="C479" s="406"/>
      <c r="D479" s="377"/>
      <c r="E479" s="377"/>
      <c r="F479" s="378"/>
      <c r="G479" s="377"/>
      <c r="H479" s="377"/>
      <c r="I479" s="379"/>
      <c r="J479" s="380"/>
      <c r="K479" s="380"/>
      <c r="L479" s="381"/>
      <c r="M479" s="377"/>
      <c r="N479" s="385"/>
      <c r="O479" s="70">
        <f t="shared" si="27"/>
        <v>0</v>
      </c>
      <c r="P479" s="70">
        <f t="shared" si="28"/>
        <v>0</v>
      </c>
      <c r="Q479" s="92" t="str">
        <f t="shared" si="26"/>
        <v/>
      </c>
    </row>
    <row r="480" spans="1:17" x14ac:dyDescent="0.2">
      <c r="A480" s="374" t="str">
        <f>IF(B480="","",COUNT('Diário 3º PA'!$A$4:$A$4242)+COUNT('Diário 4º PA'!$A$4:$A$2007)+ROW()-3)</f>
        <v/>
      </c>
      <c r="B480" s="375"/>
      <c r="C480" s="406"/>
      <c r="D480" s="377"/>
      <c r="E480" s="377"/>
      <c r="F480" s="378"/>
      <c r="G480" s="377"/>
      <c r="H480" s="377"/>
      <c r="I480" s="379"/>
      <c r="J480" s="380"/>
      <c r="K480" s="380"/>
      <c r="L480" s="381"/>
      <c r="M480" s="377"/>
      <c r="N480" s="385"/>
      <c r="O480" s="70">
        <f t="shared" si="27"/>
        <v>0</v>
      </c>
      <c r="P480" s="70">
        <f t="shared" si="28"/>
        <v>0</v>
      </c>
      <c r="Q480" s="92" t="str">
        <f t="shared" si="26"/>
        <v/>
      </c>
    </row>
    <row r="481" spans="1:17" x14ac:dyDescent="0.2">
      <c r="A481" s="374" t="str">
        <f>IF(B481="","",COUNT('Diário 3º PA'!$A$4:$A$4242)+COUNT('Diário 4º PA'!$A$4:$A$2007)+ROW()-3)</f>
        <v/>
      </c>
      <c r="B481" s="375"/>
      <c r="C481" s="406"/>
      <c r="D481" s="377"/>
      <c r="E481" s="377"/>
      <c r="F481" s="378"/>
      <c r="G481" s="377"/>
      <c r="H481" s="377"/>
      <c r="I481" s="379"/>
      <c r="J481" s="380"/>
      <c r="K481" s="380"/>
      <c r="L481" s="381"/>
      <c r="M481" s="377"/>
      <c r="N481" s="385"/>
      <c r="O481" s="70">
        <f t="shared" si="27"/>
        <v>0</v>
      </c>
      <c r="P481" s="70">
        <f t="shared" si="28"/>
        <v>0</v>
      </c>
      <c r="Q481" s="135" t="str">
        <f t="shared" si="26"/>
        <v/>
      </c>
    </row>
    <row r="482" spans="1:17" x14ac:dyDescent="0.2">
      <c r="A482" s="374" t="str">
        <f>IF(B482="","",COUNT('Diário 3º PA'!$A$4:$A$4242)+COUNT('Diário 4º PA'!$A$4:$A$2007)+ROW()-3)</f>
        <v/>
      </c>
      <c r="B482" s="375"/>
      <c r="C482" s="406"/>
      <c r="D482" s="377"/>
      <c r="E482" s="377"/>
      <c r="F482" s="378"/>
      <c r="G482" s="377"/>
      <c r="H482" s="377"/>
      <c r="I482" s="379"/>
      <c r="J482" s="380"/>
      <c r="K482" s="380"/>
      <c r="L482" s="381"/>
      <c r="M482" s="377"/>
      <c r="N482" s="385"/>
      <c r="O482" s="70">
        <f t="shared" si="27"/>
        <v>0</v>
      </c>
      <c r="P482" s="70">
        <f t="shared" si="28"/>
        <v>0</v>
      </c>
      <c r="Q482" s="92" t="str">
        <f t="shared" si="26"/>
        <v/>
      </c>
    </row>
    <row r="483" spans="1:17" x14ac:dyDescent="0.2">
      <c r="A483" s="374" t="str">
        <f>IF(B483="","",COUNT('Diário 3º PA'!$A$4:$A$4242)+COUNT('Diário 4º PA'!$A$4:$A$2007)+ROW()-3)</f>
        <v/>
      </c>
      <c r="B483" s="375"/>
      <c r="C483" s="406"/>
      <c r="D483" s="377"/>
      <c r="E483" s="377"/>
      <c r="F483" s="378"/>
      <c r="G483" s="377"/>
      <c r="H483" s="377"/>
      <c r="I483" s="379"/>
      <c r="J483" s="380"/>
      <c r="K483" s="380"/>
      <c r="L483" s="381"/>
      <c r="M483" s="377"/>
      <c r="N483" s="385"/>
      <c r="O483" s="70">
        <f t="shared" si="27"/>
        <v>0</v>
      </c>
      <c r="P483" s="70">
        <f t="shared" si="28"/>
        <v>0</v>
      </c>
      <c r="Q483" s="92" t="str">
        <f t="shared" si="26"/>
        <v/>
      </c>
    </row>
    <row r="484" spans="1:17" x14ac:dyDescent="0.2">
      <c r="A484" s="374" t="str">
        <f>IF(B484="","",COUNT('Diário 3º PA'!$A$4:$A$4242)+COUNT('Diário 4º PA'!$A$4:$A$2007)+ROW()-3)</f>
        <v/>
      </c>
      <c r="B484" s="375"/>
      <c r="C484" s="406"/>
      <c r="D484" s="377"/>
      <c r="E484" s="377"/>
      <c r="F484" s="378"/>
      <c r="G484" s="377"/>
      <c r="H484" s="377"/>
      <c r="I484" s="379"/>
      <c r="J484" s="380"/>
      <c r="K484" s="380"/>
      <c r="L484" s="381"/>
      <c r="M484" s="377"/>
      <c r="N484" s="385"/>
      <c r="O484" s="70">
        <f t="shared" si="27"/>
        <v>0</v>
      </c>
      <c r="P484" s="70">
        <f t="shared" si="28"/>
        <v>0</v>
      </c>
      <c r="Q484" s="135" t="str">
        <f t="shared" si="26"/>
        <v/>
      </c>
    </row>
    <row r="485" spans="1:17" x14ac:dyDescent="0.2">
      <c r="A485" s="374" t="str">
        <f>IF(B485="","",COUNT('Diário 3º PA'!$A$4:$A$4242)+COUNT('Diário 4º PA'!$A$4:$A$2007)+ROW()-3)</f>
        <v/>
      </c>
      <c r="B485" s="375"/>
      <c r="C485" s="406"/>
      <c r="D485" s="377"/>
      <c r="E485" s="377"/>
      <c r="F485" s="378"/>
      <c r="G485" s="377"/>
      <c r="H485" s="377"/>
      <c r="I485" s="379"/>
      <c r="J485" s="380"/>
      <c r="K485" s="380"/>
      <c r="L485" s="381"/>
      <c r="M485" s="377"/>
      <c r="N485" s="385"/>
      <c r="O485" s="70">
        <f t="shared" si="27"/>
        <v>0</v>
      </c>
      <c r="P485" s="70">
        <f t="shared" si="28"/>
        <v>0</v>
      </c>
      <c r="Q485" s="92" t="str">
        <f t="shared" si="26"/>
        <v/>
      </c>
    </row>
    <row r="486" spans="1:17" x14ac:dyDescent="0.2">
      <c r="A486" s="374" t="str">
        <f>IF(B486="","",COUNT('Diário 3º PA'!$A$4:$A$4242)+COUNT('Diário 4º PA'!$A$4:$A$2007)+ROW()-3)</f>
        <v/>
      </c>
      <c r="B486" s="375"/>
      <c r="C486" s="406"/>
      <c r="D486" s="377"/>
      <c r="E486" s="377"/>
      <c r="F486" s="378"/>
      <c r="G486" s="377"/>
      <c r="H486" s="377"/>
      <c r="I486" s="379"/>
      <c r="J486" s="380"/>
      <c r="K486" s="380"/>
      <c r="L486" s="381"/>
      <c r="M486" s="377"/>
      <c r="N486" s="385"/>
      <c r="O486" s="70">
        <f t="shared" si="27"/>
        <v>0</v>
      </c>
      <c r="P486" s="70">
        <f t="shared" si="28"/>
        <v>0</v>
      </c>
      <c r="Q486" s="92" t="str">
        <f t="shared" si="26"/>
        <v/>
      </c>
    </row>
    <row r="487" spans="1:17" x14ac:dyDescent="0.2">
      <c r="A487" s="374" t="str">
        <f>IF(B487="","",COUNT('Diário 3º PA'!$A$4:$A$4242)+COUNT('Diário 4º PA'!$A$4:$A$2007)+ROW()-3)</f>
        <v/>
      </c>
      <c r="B487" s="375"/>
      <c r="C487" s="406"/>
      <c r="D487" s="377"/>
      <c r="E487" s="377"/>
      <c r="F487" s="378"/>
      <c r="G487" s="377"/>
      <c r="H487" s="377"/>
      <c r="I487" s="379"/>
      <c r="J487" s="380"/>
      <c r="K487" s="380"/>
      <c r="L487" s="381"/>
      <c r="M487" s="377"/>
      <c r="N487" s="385"/>
      <c r="O487" s="70">
        <f t="shared" si="27"/>
        <v>0</v>
      </c>
      <c r="P487" s="70">
        <f t="shared" si="28"/>
        <v>0</v>
      </c>
      <c r="Q487" s="135" t="str">
        <f t="shared" si="26"/>
        <v/>
      </c>
    </row>
    <row r="488" spans="1:17" x14ac:dyDescent="0.2">
      <c r="A488" s="374" t="str">
        <f>IF(B488="","",COUNT('Diário 3º PA'!$A$4:$A$4242)+COUNT('Diário 4º PA'!$A$4:$A$2007)+ROW()-3)</f>
        <v/>
      </c>
      <c r="B488" s="375"/>
      <c r="C488" s="406"/>
      <c r="D488" s="377"/>
      <c r="E488" s="377"/>
      <c r="F488" s="378"/>
      <c r="G488" s="377"/>
      <c r="H488" s="377"/>
      <c r="I488" s="379"/>
      <c r="J488" s="380"/>
      <c r="K488" s="380"/>
      <c r="L488" s="381"/>
      <c r="M488" s="377"/>
      <c r="N488" s="385"/>
      <c r="O488" s="70">
        <f t="shared" si="27"/>
        <v>0</v>
      </c>
      <c r="P488" s="70">
        <f t="shared" si="28"/>
        <v>0</v>
      </c>
      <c r="Q488" s="92" t="str">
        <f t="shared" si="26"/>
        <v/>
      </c>
    </row>
    <row r="489" spans="1:17" x14ac:dyDescent="0.2">
      <c r="A489" s="374" t="str">
        <f>IF(B489="","",COUNT('Diário 3º PA'!$A$4:$A$4242)+COUNT('Diário 4º PA'!$A$4:$A$2007)+ROW()-3)</f>
        <v/>
      </c>
      <c r="B489" s="375"/>
      <c r="C489" s="406"/>
      <c r="D489" s="377"/>
      <c r="E489" s="377"/>
      <c r="F489" s="378"/>
      <c r="G489" s="379"/>
      <c r="H489" s="377"/>
      <c r="I489" s="379"/>
      <c r="J489" s="380"/>
      <c r="K489" s="380"/>
      <c r="L489" s="381"/>
      <c r="M489" s="380"/>
      <c r="N489" s="385"/>
      <c r="O489" s="70">
        <f t="shared" si="27"/>
        <v>0</v>
      </c>
      <c r="P489" s="70">
        <f t="shared" si="28"/>
        <v>0</v>
      </c>
      <c r="Q489" s="92" t="str">
        <f t="shared" si="26"/>
        <v/>
      </c>
    </row>
    <row r="490" spans="1:17" x14ac:dyDescent="0.2">
      <c r="A490" s="374" t="str">
        <f>IF(B490="","",COUNT('Diário 3º PA'!$A$4:$A$4242)+COUNT('Diário 4º PA'!$A$4:$A$2007)+ROW()-3)</f>
        <v/>
      </c>
      <c r="B490" s="375"/>
      <c r="C490" s="406"/>
      <c r="D490" s="377"/>
      <c r="E490" s="377"/>
      <c r="F490" s="378"/>
      <c r="G490" s="379"/>
      <c r="H490" s="377"/>
      <c r="I490" s="379"/>
      <c r="J490" s="380"/>
      <c r="K490" s="380"/>
      <c r="L490" s="381"/>
      <c r="M490" s="380"/>
      <c r="N490" s="385"/>
      <c r="O490" s="70">
        <f t="shared" si="27"/>
        <v>0</v>
      </c>
      <c r="P490" s="70">
        <f t="shared" si="28"/>
        <v>0</v>
      </c>
      <c r="Q490" s="135" t="str">
        <f t="shared" si="26"/>
        <v/>
      </c>
    </row>
    <row r="491" spans="1:17" x14ac:dyDescent="0.2">
      <c r="A491" s="374" t="str">
        <f>IF(B491="","",COUNT('Diário 3º PA'!$A$4:$A$4242)+COUNT('Diário 4º PA'!$A$4:$A$2007)+ROW()-3)</f>
        <v/>
      </c>
      <c r="B491" s="375"/>
      <c r="C491" s="406"/>
      <c r="D491" s="377"/>
      <c r="E491" s="377"/>
      <c r="F491" s="378"/>
      <c r="G491" s="377"/>
      <c r="H491" s="377"/>
      <c r="I491" s="379"/>
      <c r="J491" s="380"/>
      <c r="K491" s="380"/>
      <c r="L491" s="381"/>
      <c r="M491" s="380"/>
      <c r="N491" s="385"/>
      <c r="O491" s="70">
        <f t="shared" si="27"/>
        <v>0</v>
      </c>
      <c r="P491" s="70">
        <f t="shared" si="28"/>
        <v>0</v>
      </c>
      <c r="Q491" s="92" t="str">
        <f t="shared" si="26"/>
        <v/>
      </c>
    </row>
    <row r="492" spans="1:17" x14ac:dyDescent="0.2">
      <c r="A492" s="374" t="str">
        <f>IF(B492="","",COUNT('Diário 3º PA'!$A$4:$A$4242)+COUNT('Diário 4º PA'!$A$4:$A$2007)+ROW()-3)</f>
        <v/>
      </c>
      <c r="B492" s="375"/>
      <c r="C492" s="406"/>
      <c r="D492" s="377"/>
      <c r="E492" s="377"/>
      <c r="F492" s="378"/>
      <c r="G492" s="377"/>
      <c r="H492" s="377"/>
      <c r="I492" s="379"/>
      <c r="J492" s="380"/>
      <c r="K492" s="380"/>
      <c r="L492" s="381"/>
      <c r="M492" s="380"/>
      <c r="N492" s="385"/>
      <c r="O492" s="70">
        <f t="shared" si="27"/>
        <v>0</v>
      </c>
      <c r="P492" s="70">
        <f t="shared" si="28"/>
        <v>0</v>
      </c>
      <c r="Q492" s="92" t="str">
        <f t="shared" si="26"/>
        <v/>
      </c>
    </row>
    <row r="493" spans="1:17" x14ac:dyDescent="0.2">
      <c r="A493" s="374" t="str">
        <f>IF(B493="","",COUNT('Diário 3º PA'!$A$4:$A$4242)+COUNT('Diário 4º PA'!$A$4:$A$2007)+ROW()-3)</f>
        <v/>
      </c>
      <c r="B493" s="375"/>
      <c r="C493" s="406"/>
      <c r="D493" s="377"/>
      <c r="E493" s="377"/>
      <c r="F493" s="378"/>
      <c r="G493" s="377"/>
      <c r="H493" s="377"/>
      <c r="I493" s="379"/>
      <c r="J493" s="380"/>
      <c r="K493" s="380"/>
      <c r="L493" s="381"/>
      <c r="M493" s="380"/>
      <c r="N493" s="385"/>
      <c r="O493" s="70">
        <f t="shared" si="27"/>
        <v>0</v>
      </c>
      <c r="P493" s="70">
        <f t="shared" si="28"/>
        <v>0</v>
      </c>
      <c r="Q493" s="135" t="str">
        <f t="shared" si="26"/>
        <v/>
      </c>
    </row>
    <row r="494" spans="1:17" x14ac:dyDescent="0.2">
      <c r="A494" s="374" t="str">
        <f>IF(B494="","",COUNT('Diário 3º PA'!$A$4:$A$4242)+COUNT('Diário 4º PA'!$A$4:$A$2007)+ROW()-3)</f>
        <v/>
      </c>
      <c r="B494" s="375"/>
      <c r="C494" s="406"/>
      <c r="D494" s="377"/>
      <c r="E494" s="377"/>
      <c r="F494" s="378"/>
      <c r="G494" s="377"/>
      <c r="H494" s="377"/>
      <c r="I494" s="379"/>
      <c r="J494" s="380"/>
      <c r="K494" s="380"/>
      <c r="L494" s="381"/>
      <c r="M494" s="380"/>
      <c r="N494" s="385"/>
      <c r="O494" s="70">
        <f t="shared" si="27"/>
        <v>0</v>
      </c>
      <c r="P494" s="70">
        <f t="shared" si="28"/>
        <v>0</v>
      </c>
      <c r="Q494" s="92" t="str">
        <f t="shared" si="26"/>
        <v/>
      </c>
    </row>
    <row r="495" spans="1:17" x14ac:dyDescent="0.2">
      <c r="A495" s="374" t="str">
        <f>IF(B495="","",COUNT('Diário 3º PA'!$A$4:$A$4242)+COUNT('Diário 4º PA'!$A$4:$A$2007)+ROW()-3)</f>
        <v/>
      </c>
      <c r="B495" s="375"/>
      <c r="C495" s="406"/>
      <c r="D495" s="377"/>
      <c r="E495" s="377"/>
      <c r="F495" s="378"/>
      <c r="G495" s="377"/>
      <c r="H495" s="377"/>
      <c r="I495" s="379"/>
      <c r="J495" s="380"/>
      <c r="K495" s="380"/>
      <c r="L495" s="381"/>
      <c r="M495" s="380"/>
      <c r="N495" s="385"/>
      <c r="O495" s="70">
        <f t="shared" si="27"/>
        <v>0</v>
      </c>
      <c r="P495" s="70">
        <f t="shared" si="28"/>
        <v>0</v>
      </c>
      <c r="Q495" s="92" t="str">
        <f t="shared" si="26"/>
        <v/>
      </c>
    </row>
    <row r="496" spans="1:17" x14ac:dyDescent="0.2">
      <c r="A496" s="374" t="str">
        <f>IF(B496="","",COUNT('Diário 3º PA'!$A$4:$A$4242)+COUNT('Diário 4º PA'!$A$4:$A$2007)+ROW()-3)</f>
        <v/>
      </c>
      <c r="B496" s="375"/>
      <c r="C496" s="406"/>
      <c r="D496" s="377"/>
      <c r="E496" s="377"/>
      <c r="F496" s="378"/>
      <c r="G496" s="377"/>
      <c r="H496" s="377"/>
      <c r="I496" s="379"/>
      <c r="J496" s="380"/>
      <c r="K496" s="380"/>
      <c r="L496" s="381"/>
      <c r="M496" s="380"/>
      <c r="N496" s="385"/>
      <c r="O496" s="70">
        <f t="shared" si="27"/>
        <v>0</v>
      </c>
      <c r="P496" s="70">
        <f t="shared" si="28"/>
        <v>0</v>
      </c>
      <c r="Q496" s="135" t="str">
        <f t="shared" si="26"/>
        <v/>
      </c>
    </row>
    <row r="497" spans="1:17" x14ac:dyDescent="0.2">
      <c r="A497" s="374" t="str">
        <f>IF(B497="","",COUNT('Diário 3º PA'!$A$4:$A$4242)+COUNT('Diário 4º PA'!$A$4:$A$2007)+ROW()-3)</f>
        <v/>
      </c>
      <c r="B497" s="375"/>
      <c r="C497" s="406"/>
      <c r="D497" s="377"/>
      <c r="E497" s="377"/>
      <c r="F497" s="378"/>
      <c r="G497" s="379"/>
      <c r="H497" s="377"/>
      <c r="I497" s="379"/>
      <c r="J497" s="381"/>
      <c r="K497" s="381"/>
      <c r="L497" s="381"/>
      <c r="M497" s="380"/>
      <c r="N497" s="385"/>
      <c r="O497" s="70">
        <f t="shared" si="27"/>
        <v>0</v>
      </c>
      <c r="P497" s="70">
        <f t="shared" si="28"/>
        <v>0</v>
      </c>
      <c r="Q497" s="92" t="str">
        <f t="shared" si="26"/>
        <v/>
      </c>
    </row>
    <row r="498" spans="1:17" x14ac:dyDescent="0.2">
      <c r="A498" s="374" t="str">
        <f>IF(B498="","",COUNT('Diário 3º PA'!$A$4:$A$4242)+COUNT('Diário 4º PA'!$A$4:$A$2007)+ROW()-3)</f>
        <v/>
      </c>
      <c r="B498" s="375"/>
      <c r="C498" s="406"/>
      <c r="D498" s="377"/>
      <c r="E498" s="377"/>
      <c r="F498" s="378"/>
      <c r="G498" s="379"/>
      <c r="H498" s="377"/>
      <c r="I498" s="379"/>
      <c r="J498" s="381"/>
      <c r="K498" s="381"/>
      <c r="L498" s="381"/>
      <c r="M498" s="380"/>
      <c r="N498" s="385"/>
      <c r="O498" s="70">
        <f t="shared" si="27"/>
        <v>0</v>
      </c>
      <c r="P498" s="70">
        <f t="shared" si="28"/>
        <v>0</v>
      </c>
      <c r="Q498" s="92" t="str">
        <f t="shared" si="26"/>
        <v/>
      </c>
    </row>
    <row r="499" spans="1:17" x14ac:dyDescent="0.2">
      <c r="A499" s="374" t="str">
        <f>IF(B499="","",COUNT('Diário 3º PA'!$A$4:$A$4242)+COUNT('Diário 4º PA'!$A$4:$A$2007)+ROW()-3)</f>
        <v/>
      </c>
      <c r="B499" s="375"/>
      <c r="C499" s="406"/>
      <c r="D499" s="377"/>
      <c r="E499" s="377"/>
      <c r="F499" s="378"/>
      <c r="G499" s="379"/>
      <c r="H499" s="377"/>
      <c r="I499" s="379"/>
      <c r="J499" s="380"/>
      <c r="K499" s="380"/>
      <c r="L499" s="381"/>
      <c r="M499" s="381"/>
      <c r="N499" s="385"/>
      <c r="O499" s="70">
        <f t="shared" si="27"/>
        <v>0</v>
      </c>
      <c r="P499" s="70">
        <f t="shared" si="28"/>
        <v>0</v>
      </c>
      <c r="Q499" s="135" t="str">
        <f t="shared" si="26"/>
        <v/>
      </c>
    </row>
    <row r="500" spans="1:17" x14ac:dyDescent="0.2">
      <c r="A500" s="374" t="str">
        <f>IF(B500="","",COUNT('Diário 3º PA'!$A$4:$A$4242)+COUNT('Diário 4º PA'!$A$4:$A$2007)+ROW()-3)</f>
        <v/>
      </c>
      <c r="B500" s="375"/>
      <c r="C500" s="406"/>
      <c r="D500" s="377"/>
      <c r="E500" s="377"/>
      <c r="F500" s="378"/>
      <c r="G500" s="377"/>
      <c r="H500" s="377"/>
      <c r="I500" s="379"/>
      <c r="J500" s="380"/>
      <c r="K500" s="380"/>
      <c r="L500" s="381"/>
      <c r="M500" s="380"/>
      <c r="N500" s="385"/>
      <c r="O500" s="70">
        <f t="shared" si="27"/>
        <v>0</v>
      </c>
      <c r="P500" s="70">
        <f t="shared" si="28"/>
        <v>0</v>
      </c>
      <c r="Q500" s="92" t="str">
        <f t="shared" si="26"/>
        <v/>
      </c>
    </row>
    <row r="501" spans="1:17" x14ac:dyDescent="0.2">
      <c r="A501" s="374" t="str">
        <f>IF(B501="","",COUNT('Diário 3º PA'!$A$4:$A$4242)+COUNT('Diário 4º PA'!$A$4:$A$2007)+ROW()-3)</f>
        <v/>
      </c>
      <c r="B501" s="375"/>
      <c r="C501" s="406"/>
      <c r="D501" s="377"/>
      <c r="E501" s="377"/>
      <c r="F501" s="378"/>
      <c r="G501" s="379"/>
      <c r="H501" s="377"/>
      <c r="I501" s="379"/>
      <c r="J501" s="379"/>
      <c r="K501" s="380"/>
      <c r="L501" s="381"/>
      <c r="M501" s="380"/>
      <c r="N501" s="385"/>
      <c r="O501" s="70">
        <f t="shared" si="27"/>
        <v>0</v>
      </c>
      <c r="P501" s="70">
        <f t="shared" si="28"/>
        <v>0</v>
      </c>
      <c r="Q501" s="92" t="str">
        <f t="shared" si="26"/>
        <v/>
      </c>
    </row>
    <row r="502" spans="1:17" x14ac:dyDescent="0.2">
      <c r="A502" s="374" t="str">
        <f>IF(B502="","",COUNT('Diário 3º PA'!$A$4:$A$4242)+COUNT('Diário 4º PA'!$A$4:$A$2007)+ROW()-3)</f>
        <v/>
      </c>
      <c r="B502" s="375"/>
      <c r="C502" s="406"/>
      <c r="D502" s="377"/>
      <c r="E502" s="377"/>
      <c r="F502" s="378"/>
      <c r="G502" s="379"/>
      <c r="H502" s="377"/>
      <c r="I502" s="379"/>
      <c r="J502" s="380"/>
      <c r="K502" s="380"/>
      <c r="L502" s="381"/>
      <c r="M502" s="380"/>
      <c r="N502" s="385"/>
      <c r="O502" s="70">
        <f t="shared" si="27"/>
        <v>0</v>
      </c>
      <c r="P502" s="70">
        <f t="shared" si="28"/>
        <v>0</v>
      </c>
      <c r="Q502" s="135" t="str">
        <f t="shared" si="26"/>
        <v/>
      </c>
    </row>
    <row r="503" spans="1:17" x14ac:dyDescent="0.2">
      <c r="A503" s="374" t="str">
        <f>IF(B503="","",COUNT('Diário 3º PA'!$A$4:$A$4242)+COUNT('Diário 4º PA'!$A$4:$A$2007)+ROW()-3)</f>
        <v/>
      </c>
      <c r="B503" s="375"/>
      <c r="C503" s="406"/>
      <c r="D503" s="377"/>
      <c r="E503" s="377"/>
      <c r="F503" s="378"/>
      <c r="G503" s="377"/>
      <c r="H503" s="377"/>
      <c r="I503" s="379"/>
      <c r="J503" s="380"/>
      <c r="K503" s="380"/>
      <c r="L503" s="381"/>
      <c r="M503" s="380"/>
      <c r="N503" s="385"/>
      <c r="O503" s="70">
        <f t="shared" si="27"/>
        <v>0</v>
      </c>
      <c r="P503" s="70">
        <f t="shared" si="28"/>
        <v>0</v>
      </c>
      <c r="Q503" s="92" t="str">
        <f t="shared" si="26"/>
        <v/>
      </c>
    </row>
    <row r="504" spans="1:17" x14ac:dyDescent="0.2">
      <c r="A504" s="374" t="str">
        <f>IF(B504="","",COUNT('Diário 3º PA'!$A$4:$A$4242)+COUNT('Diário 4º PA'!$A$4:$A$2007)+ROW()-3)</f>
        <v/>
      </c>
      <c r="B504" s="375"/>
      <c r="C504" s="406"/>
      <c r="D504" s="377"/>
      <c r="E504" s="377"/>
      <c r="F504" s="378"/>
      <c r="G504" s="379"/>
      <c r="H504" s="377"/>
      <c r="I504" s="379"/>
      <c r="J504" s="380"/>
      <c r="K504" s="380"/>
      <c r="L504" s="381"/>
      <c r="M504" s="380"/>
      <c r="N504" s="385"/>
      <c r="O504" s="70">
        <f t="shared" si="27"/>
        <v>0</v>
      </c>
      <c r="P504" s="70">
        <f t="shared" si="28"/>
        <v>0</v>
      </c>
      <c r="Q504" s="92" t="str">
        <f t="shared" si="26"/>
        <v/>
      </c>
    </row>
    <row r="505" spans="1:17" x14ac:dyDescent="0.2">
      <c r="A505" s="374" t="str">
        <f>IF(B505="","",COUNT('Diário 3º PA'!$A$4:$A$4242)+COUNT('Diário 4º PA'!$A$4:$A$2007)+ROW()-3)</f>
        <v/>
      </c>
      <c r="B505" s="375"/>
      <c r="C505" s="406"/>
      <c r="D505" s="377"/>
      <c r="E505" s="377"/>
      <c r="F505" s="378"/>
      <c r="G505" s="377"/>
      <c r="H505" s="377"/>
      <c r="I505" s="379"/>
      <c r="J505" s="380"/>
      <c r="K505" s="380"/>
      <c r="L505" s="381"/>
      <c r="M505" s="380"/>
      <c r="N505" s="385"/>
      <c r="O505" s="70">
        <f t="shared" si="27"/>
        <v>0</v>
      </c>
      <c r="P505" s="70">
        <f t="shared" si="28"/>
        <v>0</v>
      </c>
      <c r="Q505" s="135" t="str">
        <f t="shared" si="26"/>
        <v/>
      </c>
    </row>
    <row r="506" spans="1:17" x14ac:dyDescent="0.2">
      <c r="A506" s="374" t="str">
        <f>IF(B506="","",COUNT('Diário 3º PA'!$A$4:$A$4242)+COUNT('Diário 4º PA'!$A$4:$A$2007)+ROW()-3)</f>
        <v/>
      </c>
      <c r="B506" s="375"/>
      <c r="C506" s="406"/>
      <c r="D506" s="377"/>
      <c r="E506" s="377"/>
      <c r="F506" s="378"/>
      <c r="G506" s="377"/>
      <c r="H506" s="377"/>
      <c r="I506" s="379"/>
      <c r="J506" s="380"/>
      <c r="K506" s="380"/>
      <c r="L506" s="381"/>
      <c r="M506" s="380"/>
      <c r="N506" s="385"/>
      <c r="O506" s="70">
        <f t="shared" si="27"/>
        <v>0</v>
      </c>
      <c r="P506" s="70">
        <f t="shared" si="28"/>
        <v>0</v>
      </c>
      <c r="Q506" s="92" t="str">
        <f t="shared" si="26"/>
        <v/>
      </c>
    </row>
    <row r="507" spans="1:17" x14ac:dyDescent="0.2">
      <c r="A507" s="374" t="str">
        <f>IF(B507="","",COUNT('Diário 3º PA'!$A$4:$A$4242)+COUNT('Diário 4º PA'!$A$4:$A$2007)+ROW()-3)</f>
        <v/>
      </c>
      <c r="B507" s="375"/>
      <c r="C507" s="406"/>
      <c r="D507" s="377"/>
      <c r="E507" s="377"/>
      <c r="F507" s="378"/>
      <c r="G507" s="379"/>
      <c r="H507" s="377"/>
      <c r="I507" s="379"/>
      <c r="J507" s="380"/>
      <c r="K507" s="380"/>
      <c r="L507" s="381"/>
      <c r="M507" s="380"/>
      <c r="N507" s="385"/>
      <c r="O507" s="70">
        <f t="shared" si="27"/>
        <v>0</v>
      </c>
      <c r="P507" s="70">
        <f t="shared" si="28"/>
        <v>0</v>
      </c>
      <c r="Q507" s="92" t="str">
        <f t="shared" si="26"/>
        <v/>
      </c>
    </row>
    <row r="508" spans="1:17" x14ac:dyDescent="0.2">
      <c r="A508" s="374" t="str">
        <f>IF(B508="","",COUNT('Diário 3º PA'!$A$4:$A$4242)+COUNT('Diário 4º PA'!$A$4:$A$2007)+ROW()-3)</f>
        <v/>
      </c>
      <c r="B508" s="375"/>
      <c r="C508" s="406"/>
      <c r="D508" s="377"/>
      <c r="E508" s="377"/>
      <c r="F508" s="378"/>
      <c r="G508" s="377"/>
      <c r="H508" s="377"/>
      <c r="I508" s="377"/>
      <c r="J508" s="380"/>
      <c r="K508" s="380"/>
      <c r="L508" s="381"/>
      <c r="M508" s="380"/>
      <c r="N508" s="385"/>
      <c r="O508" s="70">
        <f t="shared" si="27"/>
        <v>0</v>
      </c>
      <c r="P508" s="70">
        <f t="shared" si="28"/>
        <v>0</v>
      </c>
      <c r="Q508" s="135" t="str">
        <f t="shared" si="26"/>
        <v/>
      </c>
    </row>
    <row r="509" spans="1:17" x14ac:dyDescent="0.2">
      <c r="A509" s="374" t="str">
        <f>IF(B509="","",COUNT('Diário 3º PA'!$A$4:$A$4242)+COUNT('Diário 4º PA'!$A$4:$A$2007)+ROW()-3)</f>
        <v/>
      </c>
      <c r="B509" s="375"/>
      <c r="C509" s="406"/>
      <c r="D509" s="377"/>
      <c r="E509" s="377"/>
      <c r="F509" s="378"/>
      <c r="G509" s="377"/>
      <c r="H509" s="377"/>
      <c r="I509" s="377"/>
      <c r="J509" s="380"/>
      <c r="K509" s="380"/>
      <c r="L509" s="381"/>
      <c r="M509" s="380"/>
      <c r="N509" s="385"/>
      <c r="O509" s="70">
        <f t="shared" si="27"/>
        <v>0</v>
      </c>
      <c r="P509" s="70">
        <f t="shared" si="28"/>
        <v>0</v>
      </c>
      <c r="Q509" s="92" t="str">
        <f t="shared" si="26"/>
        <v/>
      </c>
    </row>
    <row r="510" spans="1:17" x14ac:dyDescent="0.2">
      <c r="A510" s="374" t="str">
        <f>IF(B510="","",COUNT('Diário 3º PA'!$A$4:$A$4242)+COUNT('Diário 4º PA'!$A$4:$A$2007)+ROW()-3)</f>
        <v/>
      </c>
      <c r="B510" s="375"/>
      <c r="C510" s="406"/>
      <c r="D510" s="377"/>
      <c r="E510" s="377"/>
      <c r="F510" s="378"/>
      <c r="G510" s="377"/>
      <c r="H510" s="377"/>
      <c r="I510" s="379"/>
      <c r="J510" s="380"/>
      <c r="K510" s="380"/>
      <c r="L510" s="381"/>
      <c r="M510" s="380"/>
      <c r="N510" s="385"/>
      <c r="O510" s="70">
        <f t="shared" si="27"/>
        <v>0</v>
      </c>
      <c r="P510" s="70">
        <f t="shared" si="28"/>
        <v>0</v>
      </c>
      <c r="Q510" s="92" t="str">
        <f t="shared" si="26"/>
        <v/>
      </c>
    </row>
    <row r="511" spans="1:17" x14ac:dyDescent="0.2">
      <c r="A511" s="374" t="str">
        <f>IF(B511="","",COUNT('Diário 3º PA'!$A$4:$A$4242)+COUNT('Diário 4º PA'!$A$4:$A$2007)+ROW()-3)</f>
        <v/>
      </c>
      <c r="B511" s="375"/>
      <c r="C511" s="406"/>
      <c r="D511" s="377"/>
      <c r="E511" s="377"/>
      <c r="F511" s="378"/>
      <c r="G511" s="377"/>
      <c r="H511" s="377"/>
      <c r="I511" s="379"/>
      <c r="J511" s="380"/>
      <c r="K511" s="380"/>
      <c r="L511" s="381"/>
      <c r="M511" s="380"/>
      <c r="N511" s="385"/>
      <c r="O511" s="70">
        <f t="shared" si="27"/>
        <v>0</v>
      </c>
      <c r="P511" s="70">
        <f t="shared" si="28"/>
        <v>0</v>
      </c>
      <c r="Q511" s="135" t="str">
        <f t="shared" si="26"/>
        <v/>
      </c>
    </row>
    <row r="512" spans="1:17" x14ac:dyDescent="0.2">
      <c r="A512" s="374" t="str">
        <f>IF(B512="","",COUNT('Diário 3º PA'!$A$4:$A$4242)+COUNT('Diário 4º PA'!$A$4:$A$2007)+ROW()-3)</f>
        <v/>
      </c>
      <c r="B512" s="375"/>
      <c r="C512" s="406"/>
      <c r="D512" s="377"/>
      <c r="E512" s="377"/>
      <c r="F512" s="378"/>
      <c r="G512" s="377"/>
      <c r="H512" s="377"/>
      <c r="I512" s="379"/>
      <c r="J512" s="380"/>
      <c r="K512" s="380"/>
      <c r="L512" s="381"/>
      <c r="M512" s="380"/>
      <c r="N512" s="385"/>
      <c r="O512" s="70">
        <f t="shared" si="27"/>
        <v>0</v>
      </c>
      <c r="P512" s="70">
        <f t="shared" si="28"/>
        <v>0</v>
      </c>
      <c r="Q512" s="92" t="str">
        <f t="shared" si="26"/>
        <v/>
      </c>
    </row>
    <row r="513" spans="1:17" x14ac:dyDescent="0.2">
      <c r="A513" s="374" t="str">
        <f>IF(B513="","",COUNT('Diário 3º PA'!$A$4:$A$4242)+COUNT('Diário 4º PA'!$A$4:$A$2007)+ROW()-3)</f>
        <v/>
      </c>
      <c r="B513" s="375"/>
      <c r="C513" s="406"/>
      <c r="D513" s="377"/>
      <c r="E513" s="377"/>
      <c r="F513" s="378"/>
      <c r="G513" s="377"/>
      <c r="H513" s="377"/>
      <c r="I513" s="379"/>
      <c r="J513" s="380"/>
      <c r="K513" s="380"/>
      <c r="L513" s="381"/>
      <c r="M513" s="380"/>
      <c r="N513" s="385"/>
      <c r="O513" s="70">
        <f t="shared" si="27"/>
        <v>0</v>
      </c>
      <c r="P513" s="70">
        <f t="shared" si="28"/>
        <v>0</v>
      </c>
      <c r="Q513" s="92" t="str">
        <f t="shared" si="26"/>
        <v/>
      </c>
    </row>
    <row r="514" spans="1:17" x14ac:dyDescent="0.2">
      <c r="A514" s="374" t="str">
        <f>IF(B514="","",COUNT('Diário 3º PA'!$A$4:$A$4242)+COUNT('Diário 4º PA'!$A$4:$A$2007)+ROW()-3)</f>
        <v/>
      </c>
      <c r="B514" s="375"/>
      <c r="C514" s="406"/>
      <c r="D514" s="377"/>
      <c r="E514" s="377"/>
      <c r="F514" s="378"/>
      <c r="G514" s="377"/>
      <c r="H514" s="377"/>
      <c r="I514" s="379"/>
      <c r="J514" s="380"/>
      <c r="K514" s="380"/>
      <c r="L514" s="381"/>
      <c r="M514" s="380"/>
      <c r="N514" s="385"/>
      <c r="O514" s="70">
        <f t="shared" si="27"/>
        <v>0</v>
      </c>
      <c r="P514" s="70">
        <f t="shared" si="28"/>
        <v>0</v>
      </c>
      <c r="Q514" s="135" t="str">
        <f t="shared" si="26"/>
        <v/>
      </c>
    </row>
    <row r="515" spans="1:17" x14ac:dyDescent="0.2">
      <c r="A515" s="374" t="str">
        <f>IF(B515="","",COUNT('Diário 3º PA'!$A$4:$A$4242)+COUNT('Diário 4º PA'!$A$4:$A$2007)+ROW()-3)</f>
        <v/>
      </c>
      <c r="B515" s="375"/>
      <c r="C515" s="406"/>
      <c r="D515" s="377"/>
      <c r="E515" s="377"/>
      <c r="F515" s="378"/>
      <c r="G515" s="377"/>
      <c r="H515" s="377"/>
      <c r="I515" s="379"/>
      <c r="J515" s="380"/>
      <c r="K515" s="380"/>
      <c r="L515" s="381"/>
      <c r="M515" s="380"/>
      <c r="N515" s="385"/>
      <c r="O515" s="70">
        <f t="shared" si="27"/>
        <v>0</v>
      </c>
      <c r="P515" s="70">
        <f t="shared" si="28"/>
        <v>0</v>
      </c>
      <c r="Q515" s="92" t="str">
        <f t="shared" si="26"/>
        <v/>
      </c>
    </row>
    <row r="516" spans="1:17" x14ac:dyDescent="0.2">
      <c r="A516" s="374" t="str">
        <f>IF(B516="","",COUNT('Diário 3º PA'!$A$4:$A$4242)+COUNT('Diário 4º PA'!$A$4:$A$2007)+ROW()-3)</f>
        <v/>
      </c>
      <c r="B516" s="375"/>
      <c r="C516" s="406"/>
      <c r="D516" s="377"/>
      <c r="E516" s="377"/>
      <c r="F516" s="378"/>
      <c r="G516" s="377"/>
      <c r="H516" s="377"/>
      <c r="I516" s="379"/>
      <c r="J516" s="380"/>
      <c r="K516" s="380"/>
      <c r="L516" s="381"/>
      <c r="M516" s="380"/>
      <c r="N516" s="385"/>
      <c r="O516" s="70">
        <f t="shared" si="27"/>
        <v>0</v>
      </c>
      <c r="P516" s="70">
        <f t="shared" si="28"/>
        <v>0</v>
      </c>
      <c r="Q516" s="92" t="str">
        <f t="shared" si="26"/>
        <v/>
      </c>
    </row>
    <row r="517" spans="1:17" x14ac:dyDescent="0.2">
      <c r="A517" s="374" t="str">
        <f>IF(B517="","",COUNT('Diário 3º PA'!$A$4:$A$4242)+COUNT('Diário 4º PA'!$A$4:$A$2007)+ROW()-3)</f>
        <v/>
      </c>
      <c r="B517" s="375"/>
      <c r="C517" s="406"/>
      <c r="D517" s="377"/>
      <c r="E517" s="377"/>
      <c r="F517" s="378"/>
      <c r="G517" s="377"/>
      <c r="H517" s="377"/>
      <c r="I517" s="379"/>
      <c r="J517" s="380"/>
      <c r="K517" s="380"/>
      <c r="L517" s="381"/>
      <c r="M517" s="380"/>
      <c r="N517" s="385"/>
      <c r="O517" s="70">
        <f t="shared" si="27"/>
        <v>0</v>
      </c>
      <c r="P517" s="70">
        <f t="shared" si="28"/>
        <v>0</v>
      </c>
      <c r="Q517" s="135" t="str">
        <f t="shared" si="26"/>
        <v/>
      </c>
    </row>
    <row r="518" spans="1:17" x14ac:dyDescent="0.2">
      <c r="A518" s="374" t="str">
        <f>IF(B518="","",COUNT('Diário 3º PA'!$A$4:$A$4242)+COUNT('Diário 4º PA'!$A$4:$A$2007)+ROW()-3)</f>
        <v/>
      </c>
      <c r="B518" s="375"/>
      <c r="C518" s="406"/>
      <c r="D518" s="377"/>
      <c r="E518" s="377"/>
      <c r="F518" s="378"/>
      <c r="G518" s="377"/>
      <c r="H518" s="377"/>
      <c r="I518" s="379"/>
      <c r="J518" s="380"/>
      <c r="K518" s="380"/>
      <c r="L518" s="381"/>
      <c r="M518" s="380"/>
      <c r="N518" s="385"/>
      <c r="O518" s="70">
        <f t="shared" si="27"/>
        <v>0</v>
      </c>
      <c r="P518" s="70">
        <f t="shared" si="28"/>
        <v>0</v>
      </c>
      <c r="Q518" s="92" t="str">
        <f t="shared" si="26"/>
        <v/>
      </c>
    </row>
    <row r="519" spans="1:17" x14ac:dyDescent="0.2">
      <c r="A519" s="374" t="str">
        <f>IF(B519="","",COUNT('Diário 3º PA'!$A$4:$A$4242)+COUNT('Diário 4º PA'!$A$4:$A$2007)+ROW()-3)</f>
        <v/>
      </c>
      <c r="B519" s="375"/>
      <c r="C519" s="406"/>
      <c r="D519" s="377"/>
      <c r="E519" s="377"/>
      <c r="F519" s="378"/>
      <c r="G519" s="379"/>
      <c r="H519" s="377"/>
      <c r="I519" s="379"/>
      <c r="J519" s="380"/>
      <c r="K519" s="380"/>
      <c r="L519" s="381"/>
      <c r="M519" s="380"/>
      <c r="N519" s="385"/>
      <c r="O519" s="70">
        <f t="shared" si="27"/>
        <v>0</v>
      </c>
      <c r="P519" s="70">
        <f t="shared" si="28"/>
        <v>0</v>
      </c>
      <c r="Q519" s="92" t="str">
        <f t="shared" si="26"/>
        <v/>
      </c>
    </row>
    <row r="520" spans="1:17" x14ac:dyDescent="0.2">
      <c r="A520" s="374" t="str">
        <f>IF(B520="","",COUNT('Diário 3º PA'!$A$4:$A$4242)+COUNT('Diário 4º PA'!$A$4:$A$2007)+ROW()-3)</f>
        <v/>
      </c>
      <c r="B520" s="375"/>
      <c r="C520" s="406"/>
      <c r="D520" s="377"/>
      <c r="E520" s="377"/>
      <c r="F520" s="378"/>
      <c r="G520" s="377"/>
      <c r="H520" s="377"/>
      <c r="I520" s="379"/>
      <c r="J520" s="380"/>
      <c r="K520" s="380"/>
      <c r="L520" s="381"/>
      <c r="M520" s="380"/>
      <c r="N520" s="385"/>
      <c r="O520" s="70">
        <f t="shared" si="27"/>
        <v>0</v>
      </c>
      <c r="P520" s="70">
        <f t="shared" si="28"/>
        <v>0</v>
      </c>
      <c r="Q520" s="135" t="str">
        <f t="shared" si="26"/>
        <v/>
      </c>
    </row>
    <row r="521" spans="1:17" x14ac:dyDescent="0.2">
      <c r="A521" s="374" t="str">
        <f>IF(B521="","",COUNT('Diário 3º PA'!$A$4:$A$4242)+COUNT('Diário 4º PA'!$A$4:$A$2007)+ROW()-3)</f>
        <v/>
      </c>
      <c r="B521" s="375"/>
      <c r="C521" s="406"/>
      <c r="D521" s="377"/>
      <c r="E521" s="377"/>
      <c r="F521" s="378"/>
      <c r="G521" s="379"/>
      <c r="H521" s="377"/>
      <c r="I521" s="379"/>
      <c r="J521" s="380"/>
      <c r="K521" s="380"/>
      <c r="L521" s="381"/>
      <c r="M521" s="380"/>
      <c r="N521" s="385"/>
      <c r="O521" s="70">
        <f t="shared" si="27"/>
        <v>0</v>
      </c>
      <c r="P521" s="70">
        <f t="shared" si="28"/>
        <v>0</v>
      </c>
      <c r="Q521" s="92" t="str">
        <f t="shared" si="26"/>
        <v/>
      </c>
    </row>
    <row r="522" spans="1:17" x14ac:dyDescent="0.2">
      <c r="A522" s="374" t="str">
        <f>IF(B522="","",COUNT('Diário 3º PA'!$A$4:$A$4242)+COUNT('Diário 4º PA'!$A$4:$A$2007)+ROW()-3)</f>
        <v/>
      </c>
      <c r="B522" s="375"/>
      <c r="C522" s="406"/>
      <c r="D522" s="377"/>
      <c r="E522" s="377"/>
      <c r="F522" s="378"/>
      <c r="G522" s="379"/>
      <c r="H522" s="377"/>
      <c r="I522" s="379"/>
      <c r="J522" s="380"/>
      <c r="K522" s="380"/>
      <c r="L522" s="381"/>
      <c r="M522" s="380"/>
      <c r="N522" s="385"/>
      <c r="O522" s="70">
        <f t="shared" si="27"/>
        <v>0</v>
      </c>
      <c r="P522" s="70">
        <f t="shared" si="28"/>
        <v>0</v>
      </c>
      <c r="Q522" s="92" t="str">
        <f t="shared" si="26"/>
        <v/>
      </c>
    </row>
    <row r="523" spans="1:17" x14ac:dyDescent="0.2">
      <c r="A523" s="374" t="str">
        <f>IF(B523="","",COUNT('Diário 3º PA'!$A$4:$A$4242)+COUNT('Diário 4º PA'!$A$4:$A$2007)+ROW()-3)</f>
        <v/>
      </c>
      <c r="B523" s="375"/>
      <c r="C523" s="406"/>
      <c r="D523" s="377"/>
      <c r="E523" s="377"/>
      <c r="F523" s="378"/>
      <c r="G523" s="379"/>
      <c r="H523" s="377"/>
      <c r="I523" s="379"/>
      <c r="J523" s="380"/>
      <c r="K523" s="380"/>
      <c r="L523" s="381"/>
      <c r="M523" s="380"/>
      <c r="N523" s="385"/>
      <c r="O523" s="70">
        <f t="shared" si="27"/>
        <v>0</v>
      </c>
      <c r="P523" s="70">
        <f t="shared" si="28"/>
        <v>0</v>
      </c>
      <c r="Q523" s="135" t="str">
        <f t="shared" si="26"/>
        <v/>
      </c>
    </row>
    <row r="524" spans="1:17" x14ac:dyDescent="0.2">
      <c r="A524" s="374" t="str">
        <f>IF(B524="","",COUNT('Diário 3º PA'!$A$4:$A$4242)+COUNT('Diário 4º PA'!$A$4:$A$2007)+ROW()-3)</f>
        <v/>
      </c>
      <c r="B524" s="375"/>
      <c r="C524" s="406"/>
      <c r="D524" s="377"/>
      <c r="E524" s="377"/>
      <c r="F524" s="378"/>
      <c r="G524" s="379"/>
      <c r="H524" s="377"/>
      <c r="I524" s="379"/>
      <c r="J524" s="380"/>
      <c r="K524" s="380"/>
      <c r="L524" s="381"/>
      <c r="M524" s="380"/>
      <c r="N524" s="385"/>
      <c r="O524" s="70">
        <f t="shared" si="27"/>
        <v>0</v>
      </c>
      <c r="P524" s="70">
        <f t="shared" si="28"/>
        <v>0</v>
      </c>
      <c r="Q524" s="92" t="str">
        <f t="shared" si="26"/>
        <v/>
      </c>
    </row>
    <row r="525" spans="1:17" x14ac:dyDescent="0.2">
      <c r="A525" s="374" t="str">
        <f>IF(B525="","",COUNT('Diário 3º PA'!$A$4:$A$4242)+COUNT('Diário 4º PA'!$A$4:$A$2007)+ROW()-3)</f>
        <v/>
      </c>
      <c r="B525" s="375"/>
      <c r="C525" s="406"/>
      <c r="D525" s="377"/>
      <c r="E525" s="377"/>
      <c r="F525" s="378"/>
      <c r="G525" s="379"/>
      <c r="H525" s="377"/>
      <c r="I525" s="379"/>
      <c r="J525" s="380"/>
      <c r="K525" s="380"/>
      <c r="L525" s="381"/>
      <c r="M525" s="380"/>
      <c r="N525" s="385"/>
      <c r="O525" s="70">
        <f t="shared" si="27"/>
        <v>0</v>
      </c>
      <c r="P525" s="70">
        <f t="shared" si="28"/>
        <v>0</v>
      </c>
      <c r="Q525" s="92" t="str">
        <f t="shared" ref="Q525:Q588" si="29">SUBSTITUTE(D525," ","_")</f>
        <v/>
      </c>
    </row>
    <row r="526" spans="1:17" x14ac:dyDescent="0.2">
      <c r="A526" s="374" t="str">
        <f>IF(B526="","",COUNT('Diário 3º PA'!$A$4:$A$4242)+COUNT('Diário 4º PA'!$A$4:$A$2007)+ROW()-3)</f>
        <v/>
      </c>
      <c r="B526" s="375"/>
      <c r="C526" s="406"/>
      <c r="D526" s="377"/>
      <c r="E526" s="377"/>
      <c r="F526" s="378"/>
      <c r="G526" s="379"/>
      <c r="H526" s="377"/>
      <c r="I526" s="379"/>
      <c r="J526" s="380"/>
      <c r="K526" s="380"/>
      <c r="L526" s="381"/>
      <c r="M526" s="380"/>
      <c r="N526" s="385"/>
      <c r="O526" s="70">
        <f t="shared" ref="O526:O589" si="30">IF(B526=0,0,IF(YEAR(B526)=$P$1,MONTH(B526)-$O$1+1,(YEAR(B526)-$P$1)*12-$O$1+1+MONTH(B526)))</f>
        <v>0</v>
      </c>
      <c r="P526" s="70">
        <f t="shared" ref="P526:P589" si="31">IF(C526=0,0,IF(YEAR(C526)=$P$1,MONTH(C526)-$O$1+1,(YEAR(C526)-$P$1)*12-$O$1+1+MONTH(C526)))</f>
        <v>0</v>
      </c>
      <c r="Q526" s="135" t="str">
        <f t="shared" si="29"/>
        <v/>
      </c>
    </row>
    <row r="527" spans="1:17" x14ac:dyDescent="0.2">
      <c r="A527" s="374" t="str">
        <f>IF(B527="","",COUNT('Diário 3º PA'!$A$4:$A$4242)+COUNT('Diário 4º PA'!$A$4:$A$2007)+ROW()-3)</f>
        <v/>
      </c>
      <c r="B527" s="375"/>
      <c r="C527" s="406"/>
      <c r="D527" s="377"/>
      <c r="E527" s="377"/>
      <c r="F527" s="378"/>
      <c r="G527" s="379"/>
      <c r="H527" s="377"/>
      <c r="I527" s="379"/>
      <c r="J527" s="380"/>
      <c r="K527" s="380"/>
      <c r="L527" s="381"/>
      <c r="M527" s="380"/>
      <c r="N527" s="385"/>
      <c r="O527" s="70">
        <f t="shared" si="30"/>
        <v>0</v>
      </c>
      <c r="P527" s="70">
        <f t="shared" si="31"/>
        <v>0</v>
      </c>
      <c r="Q527" s="92" t="str">
        <f t="shared" si="29"/>
        <v/>
      </c>
    </row>
    <row r="528" spans="1:17" x14ac:dyDescent="0.2">
      <c r="A528" s="374" t="str">
        <f>IF(B528="","",COUNT('Diário 3º PA'!$A$4:$A$4242)+COUNT('Diário 4º PA'!$A$4:$A$2007)+ROW()-3)</f>
        <v/>
      </c>
      <c r="B528" s="375"/>
      <c r="C528" s="406"/>
      <c r="D528" s="377"/>
      <c r="E528" s="377"/>
      <c r="F528" s="378"/>
      <c r="G528" s="379"/>
      <c r="H528" s="377"/>
      <c r="I528" s="379"/>
      <c r="J528" s="380"/>
      <c r="K528" s="380"/>
      <c r="L528" s="381"/>
      <c r="M528" s="380"/>
      <c r="N528" s="385"/>
      <c r="O528" s="70">
        <f t="shared" si="30"/>
        <v>0</v>
      </c>
      <c r="P528" s="70">
        <f t="shared" si="31"/>
        <v>0</v>
      </c>
      <c r="Q528" s="92" t="str">
        <f t="shared" si="29"/>
        <v/>
      </c>
    </row>
    <row r="529" spans="1:17" x14ac:dyDescent="0.2">
      <c r="A529" s="374" t="str">
        <f>IF(B529="","",COUNT('Diário 3º PA'!$A$4:$A$4242)+COUNT('Diário 4º PA'!$A$4:$A$2007)+ROW()-3)</f>
        <v/>
      </c>
      <c r="B529" s="375"/>
      <c r="C529" s="406"/>
      <c r="D529" s="377"/>
      <c r="E529" s="377"/>
      <c r="F529" s="378"/>
      <c r="G529" s="379"/>
      <c r="H529" s="377"/>
      <c r="I529" s="379"/>
      <c r="J529" s="380"/>
      <c r="K529" s="380"/>
      <c r="L529" s="381"/>
      <c r="M529" s="380"/>
      <c r="N529" s="385"/>
      <c r="O529" s="70">
        <f t="shared" si="30"/>
        <v>0</v>
      </c>
      <c r="P529" s="70">
        <f t="shared" si="31"/>
        <v>0</v>
      </c>
      <c r="Q529" s="135" t="str">
        <f t="shared" si="29"/>
        <v/>
      </c>
    </row>
    <row r="530" spans="1:17" x14ac:dyDescent="0.2">
      <c r="A530" s="374" t="str">
        <f>IF(B530="","",COUNT('Diário 3º PA'!$A$4:$A$4242)+COUNT('Diário 4º PA'!$A$4:$A$2007)+ROW()-3)</f>
        <v/>
      </c>
      <c r="B530" s="375"/>
      <c r="C530" s="406"/>
      <c r="D530" s="377"/>
      <c r="E530" s="377"/>
      <c r="F530" s="378"/>
      <c r="G530" s="377"/>
      <c r="H530" s="377"/>
      <c r="I530" s="379"/>
      <c r="J530" s="380"/>
      <c r="K530" s="380"/>
      <c r="L530" s="381"/>
      <c r="M530" s="380"/>
      <c r="N530" s="385"/>
      <c r="O530" s="70">
        <f t="shared" si="30"/>
        <v>0</v>
      </c>
      <c r="P530" s="70">
        <f t="shared" si="31"/>
        <v>0</v>
      </c>
      <c r="Q530" s="92" t="str">
        <f t="shared" si="29"/>
        <v/>
      </c>
    </row>
    <row r="531" spans="1:17" x14ac:dyDescent="0.2">
      <c r="A531" s="374" t="str">
        <f>IF(B531="","",COUNT('Diário 3º PA'!$A$4:$A$4242)+COUNT('Diário 4º PA'!$A$4:$A$2007)+ROW()-3)</f>
        <v/>
      </c>
      <c r="B531" s="375"/>
      <c r="C531" s="406"/>
      <c r="D531" s="377"/>
      <c r="E531" s="377"/>
      <c r="F531" s="378"/>
      <c r="G531" s="377"/>
      <c r="H531" s="377"/>
      <c r="I531" s="379"/>
      <c r="J531" s="380"/>
      <c r="K531" s="380"/>
      <c r="L531" s="381"/>
      <c r="M531" s="380"/>
      <c r="N531" s="385"/>
      <c r="O531" s="70">
        <f t="shared" si="30"/>
        <v>0</v>
      </c>
      <c r="P531" s="70">
        <f t="shared" si="31"/>
        <v>0</v>
      </c>
      <c r="Q531" s="92" t="str">
        <f t="shared" si="29"/>
        <v/>
      </c>
    </row>
    <row r="532" spans="1:17" x14ac:dyDescent="0.2">
      <c r="A532" s="374" t="str">
        <f>IF(B532="","",COUNT('Diário 3º PA'!$A$4:$A$4242)+COUNT('Diário 4º PA'!$A$4:$A$2007)+ROW()-3)</f>
        <v/>
      </c>
      <c r="B532" s="375"/>
      <c r="C532" s="406"/>
      <c r="D532" s="377"/>
      <c r="E532" s="377"/>
      <c r="F532" s="378"/>
      <c r="G532" s="377"/>
      <c r="H532" s="377"/>
      <c r="I532" s="379"/>
      <c r="J532" s="380"/>
      <c r="K532" s="380"/>
      <c r="L532" s="381"/>
      <c r="M532" s="380"/>
      <c r="N532" s="385"/>
      <c r="O532" s="70">
        <f t="shared" si="30"/>
        <v>0</v>
      </c>
      <c r="P532" s="70">
        <f t="shared" si="31"/>
        <v>0</v>
      </c>
      <c r="Q532" s="135" t="str">
        <f t="shared" si="29"/>
        <v/>
      </c>
    </row>
    <row r="533" spans="1:17" x14ac:dyDescent="0.2">
      <c r="A533" s="374" t="str">
        <f>IF(B533="","",COUNT('Diário 3º PA'!$A$4:$A$4242)+COUNT('Diário 4º PA'!$A$4:$A$2007)+ROW()-3)</f>
        <v/>
      </c>
      <c r="B533" s="375"/>
      <c r="C533" s="406"/>
      <c r="D533" s="377"/>
      <c r="E533" s="377"/>
      <c r="F533" s="378"/>
      <c r="G533" s="377"/>
      <c r="H533" s="377"/>
      <c r="I533" s="379"/>
      <c r="J533" s="380"/>
      <c r="K533" s="380"/>
      <c r="L533" s="381"/>
      <c r="M533" s="380"/>
      <c r="N533" s="385"/>
      <c r="O533" s="70">
        <f t="shared" si="30"/>
        <v>0</v>
      </c>
      <c r="P533" s="70">
        <f t="shared" si="31"/>
        <v>0</v>
      </c>
      <c r="Q533" s="92" t="str">
        <f t="shared" si="29"/>
        <v/>
      </c>
    </row>
    <row r="534" spans="1:17" x14ac:dyDescent="0.2">
      <c r="A534" s="374" t="str">
        <f>IF(B534="","",COUNT('Diário 3º PA'!$A$4:$A$4242)+COUNT('Diário 4º PA'!$A$4:$A$2007)+ROW()-3)</f>
        <v/>
      </c>
      <c r="B534" s="375"/>
      <c r="C534" s="406"/>
      <c r="D534" s="377"/>
      <c r="E534" s="377"/>
      <c r="F534" s="378"/>
      <c r="G534" s="377"/>
      <c r="H534" s="377"/>
      <c r="I534" s="379"/>
      <c r="J534" s="380"/>
      <c r="K534" s="380"/>
      <c r="L534" s="381"/>
      <c r="M534" s="380"/>
      <c r="N534" s="385"/>
      <c r="O534" s="70">
        <f t="shared" si="30"/>
        <v>0</v>
      </c>
      <c r="P534" s="70">
        <f t="shared" si="31"/>
        <v>0</v>
      </c>
      <c r="Q534" s="92" t="str">
        <f t="shared" si="29"/>
        <v/>
      </c>
    </row>
    <row r="535" spans="1:17" x14ac:dyDescent="0.2">
      <c r="A535" s="374" t="str">
        <f>IF(B535="","",COUNT('Diário 3º PA'!$A$4:$A$4242)+COUNT('Diário 4º PA'!$A$4:$A$2007)+ROW()-3)</f>
        <v/>
      </c>
      <c r="B535" s="375"/>
      <c r="C535" s="406"/>
      <c r="D535" s="377"/>
      <c r="E535" s="377"/>
      <c r="F535" s="378"/>
      <c r="G535" s="379"/>
      <c r="H535" s="377"/>
      <c r="I535" s="379"/>
      <c r="J535" s="380"/>
      <c r="K535" s="380"/>
      <c r="L535" s="381"/>
      <c r="M535" s="380"/>
      <c r="N535" s="385"/>
      <c r="O535" s="70">
        <f t="shared" si="30"/>
        <v>0</v>
      </c>
      <c r="P535" s="70">
        <f t="shared" si="31"/>
        <v>0</v>
      </c>
      <c r="Q535" s="135" t="str">
        <f t="shared" si="29"/>
        <v/>
      </c>
    </row>
    <row r="536" spans="1:17" x14ac:dyDescent="0.2">
      <c r="A536" s="374" t="str">
        <f>IF(B536="","",COUNT('Diário 3º PA'!$A$4:$A$4242)+COUNT('Diário 4º PA'!$A$4:$A$2007)+ROW()-3)</f>
        <v/>
      </c>
      <c r="B536" s="375"/>
      <c r="C536" s="406"/>
      <c r="D536" s="377"/>
      <c r="E536" s="377"/>
      <c r="F536" s="378"/>
      <c r="G536" s="379"/>
      <c r="H536" s="377"/>
      <c r="I536" s="379"/>
      <c r="J536" s="380"/>
      <c r="K536" s="380"/>
      <c r="L536" s="381"/>
      <c r="M536" s="380"/>
      <c r="N536" s="385"/>
      <c r="O536" s="70">
        <f t="shared" si="30"/>
        <v>0</v>
      </c>
      <c r="P536" s="70">
        <f t="shared" si="31"/>
        <v>0</v>
      </c>
      <c r="Q536" s="92" t="str">
        <f t="shared" si="29"/>
        <v/>
      </c>
    </row>
    <row r="537" spans="1:17" x14ac:dyDescent="0.2">
      <c r="A537" s="374" t="str">
        <f>IF(B537="","",COUNT('Diário 3º PA'!$A$4:$A$4242)+COUNT('Diário 4º PA'!$A$4:$A$2007)+ROW()-3)</f>
        <v/>
      </c>
      <c r="B537" s="375"/>
      <c r="C537" s="406"/>
      <c r="D537" s="377"/>
      <c r="E537" s="377"/>
      <c r="F537" s="378"/>
      <c r="G537" s="377"/>
      <c r="H537" s="377"/>
      <c r="I537" s="379"/>
      <c r="J537" s="380"/>
      <c r="K537" s="380"/>
      <c r="L537" s="381"/>
      <c r="M537" s="380"/>
      <c r="N537" s="385"/>
      <c r="O537" s="70">
        <f t="shared" si="30"/>
        <v>0</v>
      </c>
      <c r="P537" s="70">
        <f t="shared" si="31"/>
        <v>0</v>
      </c>
      <c r="Q537" s="92" t="str">
        <f t="shared" si="29"/>
        <v/>
      </c>
    </row>
    <row r="538" spans="1:17" x14ac:dyDescent="0.2">
      <c r="A538" s="374" t="str">
        <f>IF(B538="","",COUNT('Diário 3º PA'!$A$4:$A$4242)+COUNT('Diário 4º PA'!$A$4:$A$2007)+ROW()-3)</f>
        <v/>
      </c>
      <c r="B538" s="375"/>
      <c r="C538" s="406"/>
      <c r="D538" s="377"/>
      <c r="E538" s="377"/>
      <c r="F538" s="378"/>
      <c r="G538" s="377"/>
      <c r="H538" s="377"/>
      <c r="I538" s="379"/>
      <c r="J538" s="380"/>
      <c r="K538" s="380"/>
      <c r="L538" s="381"/>
      <c r="M538" s="380"/>
      <c r="N538" s="385"/>
      <c r="O538" s="70">
        <f t="shared" si="30"/>
        <v>0</v>
      </c>
      <c r="P538" s="70">
        <f t="shared" si="31"/>
        <v>0</v>
      </c>
      <c r="Q538" s="135" t="str">
        <f t="shared" si="29"/>
        <v/>
      </c>
    </row>
    <row r="539" spans="1:17" x14ac:dyDescent="0.2">
      <c r="A539" s="374" t="str">
        <f>IF(B539="","",COUNT('Diário 3º PA'!$A$4:$A$4242)+COUNT('Diário 4º PA'!$A$4:$A$2007)+ROW()-3)</f>
        <v/>
      </c>
      <c r="B539" s="375"/>
      <c r="C539" s="406"/>
      <c r="D539" s="377"/>
      <c r="E539" s="377"/>
      <c r="F539" s="378"/>
      <c r="G539" s="379"/>
      <c r="H539" s="377"/>
      <c r="I539" s="379"/>
      <c r="J539" s="380"/>
      <c r="K539" s="380"/>
      <c r="L539" s="381"/>
      <c r="M539" s="380"/>
      <c r="N539" s="385"/>
      <c r="O539" s="70">
        <f t="shared" si="30"/>
        <v>0</v>
      </c>
      <c r="P539" s="70">
        <f t="shared" si="31"/>
        <v>0</v>
      </c>
      <c r="Q539" s="92" t="str">
        <f t="shared" si="29"/>
        <v/>
      </c>
    </row>
    <row r="540" spans="1:17" x14ac:dyDescent="0.2">
      <c r="A540" s="374" t="str">
        <f>IF(B540="","",COUNT('Diário 3º PA'!$A$4:$A$4242)+COUNT('Diário 4º PA'!$A$4:$A$2007)+ROW()-3)</f>
        <v/>
      </c>
      <c r="B540" s="375"/>
      <c r="C540" s="406"/>
      <c r="D540" s="377"/>
      <c r="E540" s="377"/>
      <c r="F540" s="378"/>
      <c r="G540" s="377"/>
      <c r="H540" s="377"/>
      <c r="I540" s="379"/>
      <c r="J540" s="380"/>
      <c r="K540" s="380"/>
      <c r="L540" s="381"/>
      <c r="M540" s="380"/>
      <c r="N540" s="385"/>
      <c r="O540" s="70">
        <f t="shared" si="30"/>
        <v>0</v>
      </c>
      <c r="P540" s="70">
        <f t="shared" si="31"/>
        <v>0</v>
      </c>
      <c r="Q540" s="92" t="str">
        <f t="shared" si="29"/>
        <v/>
      </c>
    </row>
    <row r="541" spans="1:17" x14ac:dyDescent="0.2">
      <c r="A541" s="374" t="str">
        <f>IF(B541="","",COUNT('Diário 3º PA'!$A$4:$A$4242)+COUNT('Diário 4º PA'!$A$4:$A$2007)+ROW()-3)</f>
        <v/>
      </c>
      <c r="B541" s="375"/>
      <c r="C541" s="406"/>
      <c r="D541" s="377"/>
      <c r="E541" s="377"/>
      <c r="F541" s="378"/>
      <c r="G541" s="377"/>
      <c r="H541" s="377"/>
      <c r="I541" s="379"/>
      <c r="J541" s="380"/>
      <c r="K541" s="380"/>
      <c r="L541" s="381"/>
      <c r="M541" s="380"/>
      <c r="N541" s="385"/>
      <c r="O541" s="70">
        <f t="shared" si="30"/>
        <v>0</v>
      </c>
      <c r="P541" s="70">
        <f t="shared" si="31"/>
        <v>0</v>
      </c>
      <c r="Q541" s="135" t="str">
        <f t="shared" si="29"/>
        <v/>
      </c>
    </row>
    <row r="542" spans="1:17" x14ac:dyDescent="0.2">
      <c r="A542" s="374" t="str">
        <f>IF(B542="","",COUNT('Diário 3º PA'!$A$4:$A$4242)+COUNT('Diário 4º PA'!$A$4:$A$2007)+ROW()-3)</f>
        <v/>
      </c>
      <c r="B542" s="375"/>
      <c r="C542" s="406"/>
      <c r="D542" s="377"/>
      <c r="E542" s="377"/>
      <c r="F542" s="378"/>
      <c r="G542" s="377"/>
      <c r="H542" s="377"/>
      <c r="I542" s="379"/>
      <c r="J542" s="380"/>
      <c r="K542" s="380"/>
      <c r="L542" s="381"/>
      <c r="M542" s="380"/>
      <c r="N542" s="385"/>
      <c r="O542" s="70">
        <f t="shared" si="30"/>
        <v>0</v>
      </c>
      <c r="P542" s="70">
        <f t="shared" si="31"/>
        <v>0</v>
      </c>
      <c r="Q542" s="92" t="str">
        <f t="shared" si="29"/>
        <v/>
      </c>
    </row>
    <row r="543" spans="1:17" x14ac:dyDescent="0.2">
      <c r="A543" s="374" t="str">
        <f>IF(B543="","",COUNT('Diário 3º PA'!$A$4:$A$4242)+COUNT('Diário 4º PA'!$A$4:$A$2007)+ROW()-3)</f>
        <v/>
      </c>
      <c r="B543" s="375"/>
      <c r="C543" s="406"/>
      <c r="D543" s="377"/>
      <c r="E543" s="377"/>
      <c r="F543" s="378"/>
      <c r="G543" s="377"/>
      <c r="H543" s="377"/>
      <c r="I543" s="379"/>
      <c r="J543" s="380"/>
      <c r="K543" s="380"/>
      <c r="L543" s="381"/>
      <c r="M543" s="380"/>
      <c r="N543" s="385"/>
      <c r="O543" s="70">
        <f t="shared" si="30"/>
        <v>0</v>
      </c>
      <c r="P543" s="70">
        <f t="shared" si="31"/>
        <v>0</v>
      </c>
      <c r="Q543" s="92" t="str">
        <f t="shared" si="29"/>
        <v/>
      </c>
    </row>
    <row r="544" spans="1:17" x14ac:dyDescent="0.2">
      <c r="A544" s="374" t="str">
        <f>IF(B544="","",COUNT('Diário 3º PA'!$A$4:$A$4242)+COUNT('Diário 4º PA'!$A$4:$A$2007)+ROW()-3)</f>
        <v/>
      </c>
      <c r="B544" s="375"/>
      <c r="C544" s="406"/>
      <c r="D544" s="377"/>
      <c r="E544" s="377"/>
      <c r="F544" s="378"/>
      <c r="G544" s="377"/>
      <c r="H544" s="377"/>
      <c r="I544" s="379"/>
      <c r="J544" s="380"/>
      <c r="K544" s="380"/>
      <c r="L544" s="381"/>
      <c r="M544" s="380"/>
      <c r="N544" s="385"/>
      <c r="O544" s="70">
        <f t="shared" si="30"/>
        <v>0</v>
      </c>
      <c r="P544" s="70">
        <f t="shared" si="31"/>
        <v>0</v>
      </c>
      <c r="Q544" s="135" t="str">
        <f t="shared" si="29"/>
        <v/>
      </c>
    </row>
    <row r="545" spans="1:17" x14ac:dyDescent="0.2">
      <c r="A545" s="374" t="str">
        <f>IF(B545="","",COUNT('Diário 3º PA'!$A$4:$A$4242)+COUNT('Diário 4º PA'!$A$4:$A$2007)+ROW()-3)</f>
        <v/>
      </c>
      <c r="B545" s="375"/>
      <c r="C545" s="406"/>
      <c r="D545" s="377"/>
      <c r="E545" s="377"/>
      <c r="F545" s="378"/>
      <c r="G545" s="377"/>
      <c r="H545" s="377"/>
      <c r="I545" s="379"/>
      <c r="J545" s="380"/>
      <c r="K545" s="380"/>
      <c r="L545" s="381"/>
      <c r="M545" s="380"/>
      <c r="N545" s="385"/>
      <c r="O545" s="70">
        <f t="shared" si="30"/>
        <v>0</v>
      </c>
      <c r="P545" s="70">
        <f t="shared" si="31"/>
        <v>0</v>
      </c>
      <c r="Q545" s="92" t="str">
        <f t="shared" si="29"/>
        <v/>
      </c>
    </row>
    <row r="546" spans="1:17" x14ac:dyDescent="0.2">
      <c r="A546" s="374" t="str">
        <f>IF(B546="","",COUNT('Diário 3º PA'!$A$4:$A$4242)+COUNT('Diário 4º PA'!$A$4:$A$2007)+ROW()-3)</f>
        <v/>
      </c>
      <c r="B546" s="375"/>
      <c r="C546" s="406"/>
      <c r="D546" s="377"/>
      <c r="E546" s="377"/>
      <c r="F546" s="378"/>
      <c r="G546" s="377"/>
      <c r="H546" s="377"/>
      <c r="I546" s="379"/>
      <c r="J546" s="380"/>
      <c r="K546" s="380"/>
      <c r="L546" s="381"/>
      <c r="M546" s="380"/>
      <c r="N546" s="385"/>
      <c r="O546" s="70">
        <f t="shared" si="30"/>
        <v>0</v>
      </c>
      <c r="P546" s="70">
        <f t="shared" si="31"/>
        <v>0</v>
      </c>
      <c r="Q546" s="92" t="str">
        <f t="shared" si="29"/>
        <v/>
      </c>
    </row>
    <row r="547" spans="1:17" x14ac:dyDescent="0.2">
      <c r="A547" s="374" t="str">
        <f>IF(B547="","",COUNT('Diário 3º PA'!$A$4:$A$4242)+COUNT('Diário 4º PA'!$A$4:$A$2007)+ROW()-3)</f>
        <v/>
      </c>
      <c r="B547" s="375"/>
      <c r="C547" s="406"/>
      <c r="D547" s="377"/>
      <c r="E547" s="377"/>
      <c r="F547" s="378"/>
      <c r="G547" s="377"/>
      <c r="H547" s="377"/>
      <c r="I547" s="379"/>
      <c r="J547" s="380"/>
      <c r="K547" s="380"/>
      <c r="L547" s="381"/>
      <c r="M547" s="380"/>
      <c r="N547" s="385"/>
      <c r="O547" s="70">
        <f t="shared" si="30"/>
        <v>0</v>
      </c>
      <c r="P547" s="70">
        <f t="shared" si="31"/>
        <v>0</v>
      </c>
      <c r="Q547" s="135" t="str">
        <f t="shared" si="29"/>
        <v/>
      </c>
    </row>
    <row r="548" spans="1:17" x14ac:dyDescent="0.2">
      <c r="A548" s="374" t="str">
        <f>IF(B548="","",COUNT('Diário 3º PA'!$A$4:$A$4242)+COUNT('Diário 4º PA'!$A$4:$A$2007)+ROW()-3)</f>
        <v/>
      </c>
      <c r="B548" s="451"/>
      <c r="C548" s="452"/>
      <c r="D548" s="453"/>
      <c r="E548" s="453"/>
      <c r="F548" s="454"/>
      <c r="G548" s="453"/>
      <c r="H548" s="453"/>
      <c r="I548" s="455"/>
      <c r="J548" s="456"/>
      <c r="K548" s="456"/>
      <c r="L548" s="457"/>
      <c r="M548" s="456"/>
      <c r="N548" s="458"/>
      <c r="O548" s="70">
        <f t="shared" si="30"/>
        <v>0</v>
      </c>
      <c r="P548" s="70">
        <f t="shared" si="31"/>
        <v>0</v>
      </c>
      <c r="Q548" s="92" t="str">
        <f t="shared" si="29"/>
        <v/>
      </c>
    </row>
    <row r="549" spans="1:17" x14ac:dyDescent="0.2">
      <c r="A549" s="374" t="str">
        <f>IF(B549="","",COUNT('Diário 3º PA'!$A$4:$A$4242)+COUNT('Diário 4º PA'!$A$4:$A$2007)+ROW()-3)</f>
        <v/>
      </c>
      <c r="B549" s="451"/>
      <c r="C549" s="452"/>
      <c r="D549" s="453"/>
      <c r="E549" s="453"/>
      <c r="F549" s="454"/>
      <c r="G549" s="453"/>
      <c r="H549" s="453"/>
      <c r="I549" s="455"/>
      <c r="J549" s="456"/>
      <c r="K549" s="456"/>
      <c r="L549" s="457"/>
      <c r="M549" s="456"/>
      <c r="N549" s="458"/>
      <c r="O549" s="70">
        <f t="shared" si="30"/>
        <v>0</v>
      </c>
      <c r="P549" s="70">
        <f t="shared" si="31"/>
        <v>0</v>
      </c>
      <c r="Q549" s="92" t="str">
        <f t="shared" si="29"/>
        <v/>
      </c>
    </row>
    <row r="550" spans="1:17" x14ac:dyDescent="0.2">
      <c r="A550" s="374" t="str">
        <f>IF(B550="","",COUNT('Diário 3º PA'!$A$4:$A$4242)+COUNT('Diário 4º PA'!$A$4:$A$2007)+ROW()-3)</f>
        <v/>
      </c>
      <c r="B550" s="451"/>
      <c r="C550" s="452"/>
      <c r="D550" s="453"/>
      <c r="E550" s="453"/>
      <c r="F550" s="454"/>
      <c r="G550" s="453"/>
      <c r="H550" s="453"/>
      <c r="I550" s="455"/>
      <c r="J550" s="456"/>
      <c r="K550" s="456"/>
      <c r="L550" s="457"/>
      <c r="M550" s="456"/>
      <c r="N550" s="458"/>
      <c r="O550" s="70">
        <f t="shared" si="30"/>
        <v>0</v>
      </c>
      <c r="P550" s="70">
        <f t="shared" si="31"/>
        <v>0</v>
      </c>
      <c r="Q550" s="135" t="str">
        <f t="shared" si="29"/>
        <v/>
      </c>
    </row>
    <row r="551" spans="1:17" x14ac:dyDescent="0.2">
      <c r="A551" s="374" t="str">
        <f>IF(B551="","",COUNT('Diário 3º PA'!$A$4:$A$4242)+COUNT('Diário 4º PA'!$A$4:$A$2007)+ROW()-3)</f>
        <v/>
      </c>
      <c r="B551" s="451"/>
      <c r="C551" s="452"/>
      <c r="D551" s="453"/>
      <c r="E551" s="453"/>
      <c r="F551" s="454"/>
      <c r="G551" s="453"/>
      <c r="H551" s="453"/>
      <c r="I551" s="455"/>
      <c r="J551" s="456"/>
      <c r="K551" s="456"/>
      <c r="L551" s="457"/>
      <c r="M551" s="456"/>
      <c r="N551" s="458"/>
      <c r="O551" s="70">
        <f t="shared" si="30"/>
        <v>0</v>
      </c>
      <c r="P551" s="70">
        <f t="shared" si="31"/>
        <v>0</v>
      </c>
      <c r="Q551" s="92" t="str">
        <f t="shared" si="29"/>
        <v/>
      </c>
    </row>
    <row r="552" spans="1:17" x14ac:dyDescent="0.2">
      <c r="A552" s="374" t="str">
        <f>IF(B552="","",COUNT('Diário 3º PA'!$A$4:$A$4242)+COUNT('Diário 4º PA'!$A$4:$A$2007)+ROW()-3)</f>
        <v/>
      </c>
      <c r="B552" s="451"/>
      <c r="C552" s="452"/>
      <c r="D552" s="453"/>
      <c r="E552" s="453"/>
      <c r="F552" s="454"/>
      <c r="G552" s="453"/>
      <c r="H552" s="453"/>
      <c r="I552" s="455"/>
      <c r="J552" s="456"/>
      <c r="K552" s="456"/>
      <c r="L552" s="457"/>
      <c r="M552" s="456"/>
      <c r="N552" s="458"/>
      <c r="O552" s="70">
        <f t="shared" si="30"/>
        <v>0</v>
      </c>
      <c r="P552" s="70">
        <f t="shared" si="31"/>
        <v>0</v>
      </c>
      <c r="Q552" s="92" t="str">
        <f t="shared" si="29"/>
        <v/>
      </c>
    </row>
    <row r="553" spans="1:17" x14ac:dyDescent="0.2">
      <c r="A553" s="374" t="str">
        <f>IF(B553="","",COUNT('Diário 3º PA'!$A$4:$A$4242)+COUNT('Diário 4º PA'!$A$4:$A$2007)+ROW()-3)</f>
        <v/>
      </c>
      <c r="B553" s="451"/>
      <c r="C553" s="452"/>
      <c r="D553" s="453"/>
      <c r="E553" s="453"/>
      <c r="F553" s="454"/>
      <c r="G553" s="453"/>
      <c r="H553" s="453"/>
      <c r="I553" s="455"/>
      <c r="J553" s="456"/>
      <c r="K553" s="456"/>
      <c r="L553" s="457"/>
      <c r="M553" s="456"/>
      <c r="N553" s="458"/>
      <c r="O553" s="70">
        <f t="shared" si="30"/>
        <v>0</v>
      </c>
      <c r="P553" s="70">
        <f t="shared" si="31"/>
        <v>0</v>
      </c>
      <c r="Q553" s="135" t="str">
        <f t="shared" si="29"/>
        <v/>
      </c>
    </row>
    <row r="554" spans="1:17" x14ac:dyDescent="0.2">
      <c r="A554" s="374" t="str">
        <f>IF(B554="","",COUNT('Diário 3º PA'!$A$4:$A$4242)+COUNT('Diário 4º PA'!$A$4:$A$2007)+ROW()-3)</f>
        <v/>
      </c>
      <c r="B554" s="451"/>
      <c r="C554" s="452"/>
      <c r="D554" s="453"/>
      <c r="E554" s="453"/>
      <c r="F554" s="454"/>
      <c r="G554" s="453"/>
      <c r="H554" s="453"/>
      <c r="I554" s="455"/>
      <c r="J554" s="456"/>
      <c r="K554" s="456"/>
      <c r="L554" s="457"/>
      <c r="M554" s="456"/>
      <c r="N554" s="458"/>
      <c r="O554" s="70">
        <f t="shared" si="30"/>
        <v>0</v>
      </c>
      <c r="P554" s="70">
        <f t="shared" si="31"/>
        <v>0</v>
      </c>
      <c r="Q554" s="92" t="str">
        <f t="shared" si="29"/>
        <v/>
      </c>
    </row>
    <row r="555" spans="1:17" x14ac:dyDescent="0.2">
      <c r="A555" s="374" t="str">
        <f>IF(B555="","",COUNT('Diário 3º PA'!$A$4:$A$4242)+COUNT('Diário 4º PA'!$A$4:$A$2007)+ROW()-3)</f>
        <v/>
      </c>
      <c r="B555" s="451"/>
      <c r="C555" s="452"/>
      <c r="D555" s="453"/>
      <c r="E555" s="453"/>
      <c r="F555" s="454"/>
      <c r="G555" s="453"/>
      <c r="H555" s="453"/>
      <c r="I555" s="455"/>
      <c r="J555" s="456"/>
      <c r="K555" s="456"/>
      <c r="L555" s="457"/>
      <c r="M555" s="456"/>
      <c r="N555" s="458"/>
      <c r="O555" s="70">
        <f t="shared" si="30"/>
        <v>0</v>
      </c>
      <c r="P555" s="70">
        <f t="shared" si="31"/>
        <v>0</v>
      </c>
      <c r="Q555" s="92" t="str">
        <f t="shared" si="29"/>
        <v/>
      </c>
    </row>
    <row r="556" spans="1:17" x14ac:dyDescent="0.2">
      <c r="A556" s="374" t="str">
        <f>IF(B556="","",COUNT('Diário 3º PA'!$A$4:$A$4242)+COUNT('Diário 4º PA'!$A$4:$A$2007)+ROW()-3)</f>
        <v/>
      </c>
      <c r="B556" s="451"/>
      <c r="C556" s="452"/>
      <c r="D556" s="453"/>
      <c r="E556" s="453"/>
      <c r="F556" s="454"/>
      <c r="G556" s="453"/>
      <c r="H556" s="453"/>
      <c r="I556" s="455"/>
      <c r="J556" s="456"/>
      <c r="K556" s="456"/>
      <c r="L556" s="457"/>
      <c r="M556" s="456"/>
      <c r="N556" s="458"/>
      <c r="O556" s="70">
        <f t="shared" si="30"/>
        <v>0</v>
      </c>
      <c r="P556" s="70">
        <f t="shared" si="31"/>
        <v>0</v>
      </c>
      <c r="Q556" s="135" t="str">
        <f t="shared" si="29"/>
        <v/>
      </c>
    </row>
    <row r="557" spans="1:17" x14ac:dyDescent="0.2">
      <c r="A557" s="374" t="str">
        <f>IF(B557="","",COUNT('Diário 3º PA'!$A$4:$A$4242)+COUNT('Diário 4º PA'!$A$4:$A$2007)+ROW()-3)</f>
        <v/>
      </c>
      <c r="B557" s="451"/>
      <c r="C557" s="452"/>
      <c r="D557" s="453"/>
      <c r="E557" s="453"/>
      <c r="F557" s="454"/>
      <c r="G557" s="453"/>
      <c r="H557" s="453"/>
      <c r="I557" s="455"/>
      <c r="J557" s="456"/>
      <c r="K557" s="456"/>
      <c r="L557" s="457"/>
      <c r="M557" s="456"/>
      <c r="N557" s="458"/>
      <c r="O557" s="70">
        <f t="shared" si="30"/>
        <v>0</v>
      </c>
      <c r="P557" s="70">
        <f t="shared" si="31"/>
        <v>0</v>
      </c>
      <c r="Q557" s="92" t="str">
        <f t="shared" si="29"/>
        <v/>
      </c>
    </row>
    <row r="558" spans="1:17" x14ac:dyDescent="0.2">
      <c r="A558" s="374" t="str">
        <f>IF(B558="","",COUNT('Diário 3º PA'!$A$4:$A$4242)+COUNT('Diário 4º PA'!$A$4:$A$2007)+ROW()-3)</f>
        <v/>
      </c>
      <c r="B558" s="451"/>
      <c r="C558" s="452"/>
      <c r="D558" s="453"/>
      <c r="E558" s="453"/>
      <c r="F558" s="454"/>
      <c r="G558" s="453"/>
      <c r="H558" s="453"/>
      <c r="I558" s="455"/>
      <c r="J558" s="456"/>
      <c r="K558" s="456"/>
      <c r="L558" s="457"/>
      <c r="M558" s="456"/>
      <c r="N558" s="458"/>
      <c r="O558" s="70">
        <f t="shared" si="30"/>
        <v>0</v>
      </c>
      <c r="P558" s="70">
        <f t="shared" si="31"/>
        <v>0</v>
      </c>
      <c r="Q558" s="92" t="str">
        <f t="shared" si="29"/>
        <v/>
      </c>
    </row>
    <row r="559" spans="1:17" x14ac:dyDescent="0.2">
      <c r="A559" s="374" t="str">
        <f>IF(B559="","",COUNT('Diário 3º PA'!$A$4:$A$4242)+COUNT('Diário 4º PA'!$A$4:$A$2007)+ROW()-3)</f>
        <v/>
      </c>
      <c r="B559" s="451"/>
      <c r="C559" s="452"/>
      <c r="D559" s="453"/>
      <c r="E559" s="453"/>
      <c r="F559" s="454"/>
      <c r="G559" s="453"/>
      <c r="H559" s="453"/>
      <c r="I559" s="455"/>
      <c r="J559" s="456"/>
      <c r="K559" s="456"/>
      <c r="L559" s="457"/>
      <c r="M559" s="456"/>
      <c r="N559" s="458"/>
      <c r="O559" s="70">
        <f t="shared" si="30"/>
        <v>0</v>
      </c>
      <c r="P559" s="70">
        <f t="shared" si="31"/>
        <v>0</v>
      </c>
      <c r="Q559" s="135" t="str">
        <f t="shared" si="29"/>
        <v/>
      </c>
    </row>
    <row r="560" spans="1:17" x14ac:dyDescent="0.2">
      <c r="A560" s="374" t="str">
        <f>IF(B560="","",COUNT('Diário 3º PA'!$A$4:$A$4242)+COUNT('Diário 4º PA'!$A$4:$A$2007)+ROW()-3)</f>
        <v/>
      </c>
      <c r="B560" s="451"/>
      <c r="C560" s="452"/>
      <c r="D560" s="453"/>
      <c r="E560" s="453"/>
      <c r="F560" s="454"/>
      <c r="G560" s="453"/>
      <c r="H560" s="453"/>
      <c r="I560" s="455"/>
      <c r="J560" s="456"/>
      <c r="K560" s="456"/>
      <c r="L560" s="457"/>
      <c r="M560" s="456"/>
      <c r="N560" s="458"/>
      <c r="O560" s="70">
        <f t="shared" si="30"/>
        <v>0</v>
      </c>
      <c r="P560" s="70">
        <f t="shared" si="31"/>
        <v>0</v>
      </c>
      <c r="Q560" s="92" t="str">
        <f t="shared" si="29"/>
        <v/>
      </c>
    </row>
    <row r="561" spans="1:17" x14ac:dyDescent="0.2">
      <c r="A561" s="374" t="str">
        <f>IF(B561="","",COUNT('Diário 3º PA'!$A$4:$A$4242)+COUNT('Diário 4º PA'!$A$4:$A$2007)+ROW()-3)</f>
        <v/>
      </c>
      <c r="B561" s="451"/>
      <c r="C561" s="452"/>
      <c r="D561" s="453"/>
      <c r="E561" s="453"/>
      <c r="F561" s="454"/>
      <c r="G561" s="453"/>
      <c r="H561" s="453"/>
      <c r="I561" s="455"/>
      <c r="J561" s="456"/>
      <c r="K561" s="456"/>
      <c r="L561" s="457"/>
      <c r="M561" s="456"/>
      <c r="N561" s="458"/>
      <c r="O561" s="70">
        <f t="shared" si="30"/>
        <v>0</v>
      </c>
      <c r="P561" s="70">
        <f t="shared" si="31"/>
        <v>0</v>
      </c>
      <c r="Q561" s="92" t="str">
        <f t="shared" si="29"/>
        <v/>
      </c>
    </row>
    <row r="562" spans="1:17" x14ac:dyDescent="0.2">
      <c r="A562" s="374" t="str">
        <f>IF(B562="","",COUNT('Diário 3º PA'!$A$4:$A$4242)+COUNT('Diário 4º PA'!$A$4:$A$2007)+ROW()-3)</f>
        <v/>
      </c>
      <c r="B562" s="451"/>
      <c r="C562" s="452"/>
      <c r="D562" s="453"/>
      <c r="E562" s="453"/>
      <c r="F562" s="454"/>
      <c r="G562" s="453"/>
      <c r="H562" s="453"/>
      <c r="I562" s="455"/>
      <c r="J562" s="456"/>
      <c r="K562" s="456"/>
      <c r="L562" s="457"/>
      <c r="M562" s="456"/>
      <c r="N562" s="458"/>
      <c r="O562" s="70">
        <f t="shared" si="30"/>
        <v>0</v>
      </c>
      <c r="P562" s="70">
        <f t="shared" si="31"/>
        <v>0</v>
      </c>
      <c r="Q562" s="135" t="str">
        <f t="shared" si="29"/>
        <v/>
      </c>
    </row>
    <row r="563" spans="1:17" x14ac:dyDescent="0.2">
      <c r="A563" s="374" t="str">
        <f>IF(B563="","",COUNT('Diário 3º PA'!$A$4:$A$4242)+COUNT('Diário 4º PA'!$A$4:$A$2007)+ROW()-3)</f>
        <v/>
      </c>
      <c r="B563" s="451"/>
      <c r="C563" s="452"/>
      <c r="D563" s="453"/>
      <c r="E563" s="453"/>
      <c r="F563" s="454"/>
      <c r="G563" s="453"/>
      <c r="H563" s="453"/>
      <c r="I563" s="455"/>
      <c r="J563" s="456"/>
      <c r="K563" s="456"/>
      <c r="L563" s="457"/>
      <c r="M563" s="456"/>
      <c r="N563" s="458"/>
      <c r="O563" s="70">
        <f t="shared" si="30"/>
        <v>0</v>
      </c>
      <c r="P563" s="70">
        <f t="shared" si="31"/>
        <v>0</v>
      </c>
      <c r="Q563" s="92" t="str">
        <f t="shared" si="29"/>
        <v/>
      </c>
    </row>
    <row r="564" spans="1:17" x14ac:dyDescent="0.2">
      <c r="A564" s="374" t="str">
        <f>IF(B564="","",COUNT('Diário 3º PA'!$A$4:$A$4242)+COUNT('Diário 4º PA'!$A$4:$A$2007)+ROW()-3)</f>
        <v/>
      </c>
      <c r="B564" s="451"/>
      <c r="C564" s="452"/>
      <c r="D564" s="453"/>
      <c r="E564" s="453"/>
      <c r="F564" s="454"/>
      <c r="G564" s="453"/>
      <c r="H564" s="453"/>
      <c r="I564" s="455"/>
      <c r="J564" s="456"/>
      <c r="K564" s="456"/>
      <c r="L564" s="457"/>
      <c r="M564" s="456"/>
      <c r="N564" s="458"/>
      <c r="O564" s="70">
        <f t="shared" si="30"/>
        <v>0</v>
      </c>
      <c r="P564" s="70">
        <f t="shared" si="31"/>
        <v>0</v>
      </c>
      <c r="Q564" s="92" t="str">
        <f t="shared" si="29"/>
        <v/>
      </c>
    </row>
    <row r="565" spans="1:17" x14ac:dyDescent="0.2">
      <c r="A565" s="374" t="str">
        <f>IF(B565="","",COUNT('Diário 3º PA'!$A$4:$A$4242)+COUNT('Diário 4º PA'!$A$4:$A$2007)+ROW()-3)</f>
        <v/>
      </c>
      <c r="B565" s="451"/>
      <c r="C565" s="452"/>
      <c r="D565" s="453"/>
      <c r="E565" s="453"/>
      <c r="F565" s="454"/>
      <c r="G565" s="453"/>
      <c r="H565" s="453"/>
      <c r="I565" s="455"/>
      <c r="J565" s="456"/>
      <c r="K565" s="456"/>
      <c r="L565" s="457"/>
      <c r="M565" s="456"/>
      <c r="N565" s="458"/>
      <c r="O565" s="70">
        <f t="shared" si="30"/>
        <v>0</v>
      </c>
      <c r="P565" s="70">
        <f t="shared" si="31"/>
        <v>0</v>
      </c>
      <c r="Q565" s="135" t="str">
        <f t="shared" si="29"/>
        <v/>
      </c>
    </row>
    <row r="566" spans="1:17" x14ac:dyDescent="0.2">
      <c r="A566" s="374" t="str">
        <f>IF(B566="","",COUNT('Diário 3º PA'!$A$4:$A$4242)+COUNT('Diário 4º PA'!$A$4:$A$2007)+ROW()-3)</f>
        <v/>
      </c>
      <c r="B566" s="451"/>
      <c r="C566" s="452"/>
      <c r="D566" s="453"/>
      <c r="E566" s="453"/>
      <c r="F566" s="454"/>
      <c r="G566" s="453"/>
      <c r="H566" s="453"/>
      <c r="I566" s="455"/>
      <c r="J566" s="456"/>
      <c r="K566" s="456"/>
      <c r="L566" s="457"/>
      <c r="M566" s="456"/>
      <c r="N566" s="458"/>
      <c r="O566" s="70">
        <f t="shared" si="30"/>
        <v>0</v>
      </c>
      <c r="P566" s="70">
        <f t="shared" si="31"/>
        <v>0</v>
      </c>
      <c r="Q566" s="92" t="str">
        <f t="shared" si="29"/>
        <v/>
      </c>
    </row>
    <row r="567" spans="1:17" x14ac:dyDescent="0.2">
      <c r="A567" s="374" t="str">
        <f>IF(B567="","",COUNT('Diário 3º PA'!$A$4:$A$4242)+COUNT('Diário 4º PA'!$A$4:$A$2007)+ROW()-3)</f>
        <v/>
      </c>
      <c r="B567" s="451"/>
      <c r="C567" s="452"/>
      <c r="D567" s="453"/>
      <c r="E567" s="453"/>
      <c r="F567" s="454"/>
      <c r="G567" s="453"/>
      <c r="H567" s="453"/>
      <c r="I567" s="455"/>
      <c r="J567" s="456"/>
      <c r="K567" s="456"/>
      <c r="L567" s="457"/>
      <c r="M567" s="456"/>
      <c r="N567" s="458"/>
      <c r="O567" s="70">
        <f t="shared" si="30"/>
        <v>0</v>
      </c>
      <c r="P567" s="70">
        <f t="shared" si="31"/>
        <v>0</v>
      </c>
      <c r="Q567" s="92" t="str">
        <f t="shared" si="29"/>
        <v/>
      </c>
    </row>
    <row r="568" spans="1:17" x14ac:dyDescent="0.2">
      <c r="A568" s="374" t="str">
        <f>IF(B568="","",COUNT('Diário 3º PA'!$A$4:$A$4242)+COUNT('Diário 4º PA'!$A$4:$A$2007)+ROW()-3)</f>
        <v/>
      </c>
      <c r="B568" s="451"/>
      <c r="C568" s="452"/>
      <c r="D568" s="453"/>
      <c r="E568" s="453"/>
      <c r="F568" s="454"/>
      <c r="G568" s="453"/>
      <c r="H568" s="453"/>
      <c r="I568" s="455"/>
      <c r="J568" s="456"/>
      <c r="K568" s="456"/>
      <c r="L568" s="457"/>
      <c r="M568" s="456"/>
      <c r="N568" s="458"/>
      <c r="O568" s="70">
        <f t="shared" si="30"/>
        <v>0</v>
      </c>
      <c r="P568" s="70">
        <f t="shared" si="31"/>
        <v>0</v>
      </c>
      <c r="Q568" s="135" t="str">
        <f t="shared" si="29"/>
        <v/>
      </c>
    </row>
    <row r="569" spans="1:17" x14ac:dyDescent="0.2">
      <c r="A569" s="374" t="str">
        <f>IF(B569="","",COUNT('Diário 3º PA'!$A$4:$A$4242)+COUNT('Diário 4º PA'!$A$4:$A$2007)+ROW()-3)</f>
        <v/>
      </c>
      <c r="B569" s="451"/>
      <c r="C569" s="452"/>
      <c r="D569" s="453"/>
      <c r="E569" s="453"/>
      <c r="F569" s="454"/>
      <c r="G569" s="455"/>
      <c r="H569" s="453"/>
      <c r="I569" s="455"/>
      <c r="J569" s="456"/>
      <c r="K569" s="456"/>
      <c r="L569" s="457"/>
      <c r="M569" s="456"/>
      <c r="N569" s="458"/>
      <c r="O569" s="70">
        <f t="shared" si="30"/>
        <v>0</v>
      </c>
      <c r="P569" s="70">
        <f t="shared" si="31"/>
        <v>0</v>
      </c>
      <c r="Q569" s="92" t="str">
        <f t="shared" si="29"/>
        <v/>
      </c>
    </row>
    <row r="570" spans="1:17" x14ac:dyDescent="0.2">
      <c r="A570" s="374" t="str">
        <f>IF(B570="","",COUNT('Diário 3º PA'!$A$4:$A$4242)+COUNT('Diário 4º PA'!$A$4:$A$2007)+ROW()-3)</f>
        <v/>
      </c>
      <c r="B570" s="451"/>
      <c r="C570" s="452"/>
      <c r="D570" s="453"/>
      <c r="E570" s="453"/>
      <c r="F570" s="454"/>
      <c r="G570" s="453"/>
      <c r="H570" s="453"/>
      <c r="I570" s="455"/>
      <c r="J570" s="456"/>
      <c r="K570" s="456"/>
      <c r="L570" s="457"/>
      <c r="M570" s="456"/>
      <c r="N570" s="458"/>
      <c r="O570" s="70">
        <f t="shared" si="30"/>
        <v>0</v>
      </c>
      <c r="P570" s="70">
        <f t="shared" si="31"/>
        <v>0</v>
      </c>
      <c r="Q570" s="92" t="str">
        <f t="shared" si="29"/>
        <v/>
      </c>
    </row>
    <row r="571" spans="1:17" x14ac:dyDescent="0.2">
      <c r="A571" s="374" t="str">
        <f>IF(B571="","",COUNT('Diário 3º PA'!$A$4:$A$4242)+COUNT('Diário 4º PA'!$A$4:$A$2007)+ROW()-3)</f>
        <v/>
      </c>
      <c r="B571" s="451"/>
      <c r="C571" s="452"/>
      <c r="D571" s="453"/>
      <c r="E571" s="453"/>
      <c r="F571" s="454"/>
      <c r="G571" s="455"/>
      <c r="H571" s="453"/>
      <c r="I571" s="455"/>
      <c r="J571" s="456"/>
      <c r="K571" s="456"/>
      <c r="L571" s="457"/>
      <c r="M571" s="456"/>
      <c r="N571" s="458"/>
      <c r="O571" s="70">
        <f t="shared" si="30"/>
        <v>0</v>
      </c>
      <c r="P571" s="70">
        <f t="shared" si="31"/>
        <v>0</v>
      </c>
      <c r="Q571" s="135" t="str">
        <f t="shared" si="29"/>
        <v/>
      </c>
    </row>
    <row r="572" spans="1:17" x14ac:dyDescent="0.2">
      <c r="A572" s="374" t="str">
        <f>IF(B572="","",COUNT('Diário 3º PA'!$A$4:$A$4242)+COUNT('Diário 4º PA'!$A$4:$A$2007)+ROW()-3)</f>
        <v/>
      </c>
      <c r="B572" s="451"/>
      <c r="C572" s="452"/>
      <c r="D572" s="453"/>
      <c r="E572" s="453"/>
      <c r="F572" s="454"/>
      <c r="G572" s="455"/>
      <c r="H572" s="453"/>
      <c r="I572" s="455"/>
      <c r="J572" s="457"/>
      <c r="K572" s="457"/>
      <c r="L572" s="457"/>
      <c r="M572" s="456"/>
      <c r="N572" s="458"/>
      <c r="O572" s="70">
        <f t="shared" si="30"/>
        <v>0</v>
      </c>
      <c r="P572" s="70">
        <f t="shared" si="31"/>
        <v>0</v>
      </c>
      <c r="Q572" s="92" t="str">
        <f t="shared" si="29"/>
        <v/>
      </c>
    </row>
    <row r="573" spans="1:17" x14ac:dyDescent="0.2">
      <c r="A573" s="374" t="str">
        <f>IF(B573="","",COUNT('Diário 3º PA'!$A$4:$A$4242)+COUNT('Diário 4º PA'!$A$4:$A$2007)+ROW()-3)</f>
        <v/>
      </c>
      <c r="B573" s="451"/>
      <c r="C573" s="452"/>
      <c r="D573" s="453"/>
      <c r="E573" s="453"/>
      <c r="F573" s="454"/>
      <c r="G573" s="455"/>
      <c r="H573" s="453"/>
      <c r="I573" s="455"/>
      <c r="J573" s="457"/>
      <c r="K573" s="457"/>
      <c r="L573" s="457"/>
      <c r="M573" s="456"/>
      <c r="N573" s="458"/>
      <c r="O573" s="70">
        <f t="shared" si="30"/>
        <v>0</v>
      </c>
      <c r="P573" s="70">
        <f t="shared" si="31"/>
        <v>0</v>
      </c>
      <c r="Q573" s="92" t="str">
        <f t="shared" si="29"/>
        <v/>
      </c>
    </row>
    <row r="574" spans="1:17" x14ac:dyDescent="0.2">
      <c r="A574" s="374" t="str">
        <f>IF(B574="","",COUNT('Diário 3º PA'!$A$4:$A$4242)+COUNT('Diário 4º PA'!$A$4:$A$2007)+ROW()-3)</f>
        <v/>
      </c>
      <c r="B574" s="451"/>
      <c r="C574" s="452"/>
      <c r="D574" s="453"/>
      <c r="E574" s="453"/>
      <c r="F574" s="454"/>
      <c r="G574" s="455"/>
      <c r="H574" s="453"/>
      <c r="I574" s="455"/>
      <c r="J574" s="457"/>
      <c r="K574" s="457"/>
      <c r="L574" s="457"/>
      <c r="M574" s="456"/>
      <c r="N574" s="458"/>
      <c r="O574" s="70">
        <f t="shared" si="30"/>
        <v>0</v>
      </c>
      <c r="P574" s="70">
        <f t="shared" si="31"/>
        <v>0</v>
      </c>
      <c r="Q574" s="135" t="str">
        <f t="shared" si="29"/>
        <v/>
      </c>
    </row>
    <row r="575" spans="1:17" x14ac:dyDescent="0.2">
      <c r="A575" s="374" t="str">
        <f>IF(B575="","",COUNT('Diário 3º PA'!$A$4:$A$4242)+COUNT('Diário 4º PA'!$A$4:$A$2007)+ROW()-3)</f>
        <v/>
      </c>
      <c r="B575" s="451"/>
      <c r="C575" s="452"/>
      <c r="D575" s="453"/>
      <c r="E575" s="453"/>
      <c r="F575" s="454"/>
      <c r="G575" s="455"/>
      <c r="H575" s="453"/>
      <c r="I575" s="455"/>
      <c r="J575" s="457"/>
      <c r="K575" s="457"/>
      <c r="L575" s="457"/>
      <c r="M575" s="456"/>
      <c r="N575" s="458"/>
      <c r="O575" s="70">
        <f t="shared" si="30"/>
        <v>0</v>
      </c>
      <c r="P575" s="70">
        <f t="shared" si="31"/>
        <v>0</v>
      </c>
      <c r="Q575" s="92" t="str">
        <f t="shared" si="29"/>
        <v/>
      </c>
    </row>
    <row r="576" spans="1:17" x14ac:dyDescent="0.2">
      <c r="A576" s="374" t="str">
        <f>IF(B576="","",COUNT('Diário 3º PA'!$A$4:$A$4242)+COUNT('Diário 4º PA'!$A$4:$A$2007)+ROW()-3)</f>
        <v/>
      </c>
      <c r="B576" s="451"/>
      <c r="C576" s="452"/>
      <c r="D576" s="453"/>
      <c r="E576" s="453"/>
      <c r="F576" s="454"/>
      <c r="G576" s="455"/>
      <c r="H576" s="453"/>
      <c r="I576" s="455"/>
      <c r="J576" s="457"/>
      <c r="K576" s="457"/>
      <c r="L576" s="457"/>
      <c r="M576" s="456"/>
      <c r="N576" s="458"/>
      <c r="O576" s="70">
        <f t="shared" si="30"/>
        <v>0</v>
      </c>
      <c r="P576" s="70">
        <f t="shared" si="31"/>
        <v>0</v>
      </c>
      <c r="Q576" s="92" t="str">
        <f t="shared" si="29"/>
        <v/>
      </c>
    </row>
    <row r="577" spans="1:17" x14ac:dyDescent="0.2">
      <c r="A577" s="374" t="str">
        <f>IF(B577="","",COUNT('Diário 3º PA'!$A$4:$A$4242)+COUNT('Diário 4º PA'!$A$4:$A$2007)+ROW()-3)</f>
        <v/>
      </c>
      <c r="B577" s="451"/>
      <c r="C577" s="452"/>
      <c r="D577" s="453"/>
      <c r="E577" s="453"/>
      <c r="F577" s="454"/>
      <c r="G577" s="455"/>
      <c r="H577" s="453"/>
      <c r="I577" s="455"/>
      <c r="J577" s="457"/>
      <c r="K577" s="457"/>
      <c r="L577" s="457"/>
      <c r="M577" s="456"/>
      <c r="N577" s="458"/>
      <c r="O577" s="70">
        <f t="shared" si="30"/>
        <v>0</v>
      </c>
      <c r="P577" s="70">
        <f t="shared" si="31"/>
        <v>0</v>
      </c>
      <c r="Q577" s="135" t="str">
        <f t="shared" si="29"/>
        <v/>
      </c>
    </row>
    <row r="578" spans="1:17" x14ac:dyDescent="0.2">
      <c r="A578" s="374" t="str">
        <f>IF(B578="","",COUNT('Diário 3º PA'!$A$4:$A$4242)+COUNT('Diário 4º PA'!$A$4:$A$2007)+ROW()-3)</f>
        <v/>
      </c>
      <c r="B578" s="451"/>
      <c r="C578" s="452"/>
      <c r="D578" s="453"/>
      <c r="E578" s="453"/>
      <c r="F578" s="454"/>
      <c r="G578" s="455"/>
      <c r="H578" s="453"/>
      <c r="I578" s="455"/>
      <c r="J578" s="457"/>
      <c r="K578" s="457"/>
      <c r="L578" s="457"/>
      <c r="M578" s="456"/>
      <c r="N578" s="458"/>
      <c r="O578" s="70">
        <f t="shared" si="30"/>
        <v>0</v>
      </c>
      <c r="P578" s="70">
        <f t="shared" si="31"/>
        <v>0</v>
      </c>
      <c r="Q578" s="92" t="str">
        <f t="shared" si="29"/>
        <v/>
      </c>
    </row>
    <row r="579" spans="1:17" x14ac:dyDescent="0.2">
      <c r="A579" s="374" t="str">
        <f>IF(B579="","",COUNT('Diário 3º PA'!$A$4:$A$4242)+COUNT('Diário 4º PA'!$A$4:$A$2007)+ROW()-3)</f>
        <v/>
      </c>
      <c r="B579" s="451"/>
      <c r="C579" s="452"/>
      <c r="D579" s="453"/>
      <c r="E579" s="453"/>
      <c r="F579" s="454"/>
      <c r="G579" s="455"/>
      <c r="H579" s="453"/>
      <c r="I579" s="455"/>
      <c r="J579" s="457"/>
      <c r="K579" s="457"/>
      <c r="L579" s="457"/>
      <c r="M579" s="456"/>
      <c r="N579" s="458"/>
      <c r="O579" s="70">
        <f t="shared" si="30"/>
        <v>0</v>
      </c>
      <c r="P579" s="70">
        <f t="shared" si="31"/>
        <v>0</v>
      </c>
      <c r="Q579" s="92" t="str">
        <f t="shared" si="29"/>
        <v/>
      </c>
    </row>
    <row r="580" spans="1:17" x14ac:dyDescent="0.2">
      <c r="A580" s="374" t="str">
        <f>IF(B580="","",COUNT('Diário 3º PA'!$A$4:$A$4242)+COUNT('Diário 4º PA'!$A$4:$A$2007)+ROW()-3)</f>
        <v/>
      </c>
      <c r="B580" s="451"/>
      <c r="C580" s="452"/>
      <c r="D580" s="453"/>
      <c r="E580" s="453"/>
      <c r="F580" s="454"/>
      <c r="G580" s="455"/>
      <c r="H580" s="453"/>
      <c r="I580" s="455"/>
      <c r="J580" s="457"/>
      <c r="K580" s="457"/>
      <c r="L580" s="457"/>
      <c r="M580" s="456"/>
      <c r="N580" s="458"/>
      <c r="O580" s="70">
        <f t="shared" si="30"/>
        <v>0</v>
      </c>
      <c r="P580" s="70">
        <f t="shared" si="31"/>
        <v>0</v>
      </c>
      <c r="Q580" s="135" t="str">
        <f t="shared" si="29"/>
        <v/>
      </c>
    </row>
    <row r="581" spans="1:17" x14ac:dyDescent="0.2">
      <c r="A581" s="374" t="str">
        <f>IF(B581="","",COUNT('Diário 3º PA'!$A$4:$A$4242)+COUNT('Diário 4º PA'!$A$4:$A$2007)+ROW()-3)</f>
        <v/>
      </c>
      <c r="B581" s="451"/>
      <c r="C581" s="452"/>
      <c r="D581" s="453"/>
      <c r="E581" s="453"/>
      <c r="F581" s="454"/>
      <c r="G581" s="455"/>
      <c r="H581" s="453"/>
      <c r="I581" s="455"/>
      <c r="J581" s="457"/>
      <c r="K581" s="457"/>
      <c r="L581" s="457"/>
      <c r="M581" s="456"/>
      <c r="N581" s="458"/>
      <c r="O581" s="70">
        <f t="shared" si="30"/>
        <v>0</v>
      </c>
      <c r="P581" s="70">
        <f t="shared" si="31"/>
        <v>0</v>
      </c>
      <c r="Q581" s="92" t="str">
        <f t="shared" si="29"/>
        <v/>
      </c>
    </row>
    <row r="582" spans="1:17" x14ac:dyDescent="0.2">
      <c r="A582" s="374" t="str">
        <f>IF(B582="","",COUNT('Diário 3º PA'!$A$4:$A$4242)+COUNT('Diário 4º PA'!$A$4:$A$2007)+ROW()-3)</f>
        <v/>
      </c>
      <c r="B582" s="451"/>
      <c r="C582" s="452"/>
      <c r="D582" s="453"/>
      <c r="E582" s="453"/>
      <c r="F582" s="454"/>
      <c r="G582" s="455"/>
      <c r="H582" s="453"/>
      <c r="I582" s="455"/>
      <c r="J582" s="457"/>
      <c r="K582" s="457"/>
      <c r="L582" s="457"/>
      <c r="M582" s="456"/>
      <c r="N582" s="458"/>
      <c r="O582" s="70">
        <f t="shared" si="30"/>
        <v>0</v>
      </c>
      <c r="P582" s="70">
        <f t="shared" si="31"/>
        <v>0</v>
      </c>
      <c r="Q582" s="92" t="str">
        <f t="shared" si="29"/>
        <v/>
      </c>
    </row>
    <row r="583" spans="1:17" x14ac:dyDescent="0.2">
      <c r="A583" s="374" t="str">
        <f>IF(B583="","",COUNT('Diário 3º PA'!$A$4:$A$4242)+COUNT('Diário 4º PA'!$A$4:$A$2007)+ROW()-3)</f>
        <v/>
      </c>
      <c r="B583" s="451"/>
      <c r="C583" s="452"/>
      <c r="D583" s="453"/>
      <c r="E583" s="453"/>
      <c r="F583" s="454"/>
      <c r="G583" s="455"/>
      <c r="H583" s="453"/>
      <c r="I583" s="455"/>
      <c r="J583" s="457"/>
      <c r="K583" s="457"/>
      <c r="L583" s="457"/>
      <c r="M583" s="456"/>
      <c r="N583" s="458"/>
      <c r="O583" s="70">
        <f t="shared" si="30"/>
        <v>0</v>
      </c>
      <c r="P583" s="70">
        <f t="shared" si="31"/>
        <v>0</v>
      </c>
      <c r="Q583" s="135" t="str">
        <f t="shared" si="29"/>
        <v/>
      </c>
    </row>
    <row r="584" spans="1:17" x14ac:dyDescent="0.2">
      <c r="A584" s="374" t="str">
        <f>IF(B584="","",COUNT('Diário 3º PA'!$A$4:$A$4242)+COUNT('Diário 4º PA'!$A$4:$A$2007)+ROW()-3)</f>
        <v/>
      </c>
      <c r="B584" s="451"/>
      <c r="C584" s="452"/>
      <c r="D584" s="453"/>
      <c r="E584" s="453"/>
      <c r="F584" s="454"/>
      <c r="G584" s="455"/>
      <c r="H584" s="453"/>
      <c r="I584" s="455"/>
      <c r="J584" s="457"/>
      <c r="K584" s="457"/>
      <c r="L584" s="457"/>
      <c r="M584" s="456"/>
      <c r="N584" s="458"/>
      <c r="O584" s="70">
        <f t="shared" si="30"/>
        <v>0</v>
      </c>
      <c r="P584" s="70">
        <f t="shared" si="31"/>
        <v>0</v>
      </c>
      <c r="Q584" s="92" t="str">
        <f t="shared" si="29"/>
        <v/>
      </c>
    </row>
    <row r="585" spans="1:17" x14ac:dyDescent="0.2">
      <c r="A585" s="374" t="str">
        <f>IF(B585="","",COUNT('Diário 3º PA'!$A$4:$A$4242)+COUNT('Diário 4º PA'!$A$4:$A$2007)+ROW()-3)</f>
        <v/>
      </c>
      <c r="B585" s="451"/>
      <c r="C585" s="452"/>
      <c r="D585" s="453"/>
      <c r="E585" s="453"/>
      <c r="F585" s="454"/>
      <c r="G585" s="455"/>
      <c r="H585" s="453"/>
      <c r="I585" s="455"/>
      <c r="J585" s="457"/>
      <c r="K585" s="457"/>
      <c r="L585" s="457"/>
      <c r="M585" s="456"/>
      <c r="N585" s="458"/>
      <c r="O585" s="70">
        <f t="shared" si="30"/>
        <v>0</v>
      </c>
      <c r="P585" s="70">
        <f t="shared" si="31"/>
        <v>0</v>
      </c>
      <c r="Q585" s="92" t="str">
        <f t="shared" si="29"/>
        <v/>
      </c>
    </row>
    <row r="586" spans="1:17" x14ac:dyDescent="0.2">
      <c r="A586" s="374" t="str">
        <f>IF(B586="","",COUNT('Diário 3º PA'!$A$4:$A$4242)+COUNT('Diário 4º PA'!$A$4:$A$2007)+ROW()-3)</f>
        <v/>
      </c>
      <c r="B586" s="451"/>
      <c r="C586" s="452"/>
      <c r="D586" s="453"/>
      <c r="E586" s="453"/>
      <c r="F586" s="454"/>
      <c r="G586" s="455"/>
      <c r="H586" s="453"/>
      <c r="I586" s="455"/>
      <c r="J586" s="457"/>
      <c r="K586" s="457"/>
      <c r="L586" s="457"/>
      <c r="M586" s="456"/>
      <c r="N586" s="458"/>
      <c r="O586" s="70">
        <f t="shared" si="30"/>
        <v>0</v>
      </c>
      <c r="P586" s="70">
        <f t="shared" si="31"/>
        <v>0</v>
      </c>
      <c r="Q586" s="135" t="str">
        <f t="shared" si="29"/>
        <v/>
      </c>
    </row>
    <row r="587" spans="1:17" x14ac:dyDescent="0.2">
      <c r="A587" s="374" t="str">
        <f>IF(B587="","",COUNT('Diário 3º PA'!$A$4:$A$4242)+COUNT('Diário 4º PA'!$A$4:$A$2007)+ROW()-3)</f>
        <v/>
      </c>
      <c r="B587" s="451"/>
      <c r="C587" s="452"/>
      <c r="D587" s="453"/>
      <c r="E587" s="453"/>
      <c r="F587" s="454"/>
      <c r="G587" s="453"/>
      <c r="H587" s="453"/>
      <c r="I587" s="455"/>
      <c r="J587" s="456"/>
      <c r="K587" s="456"/>
      <c r="L587" s="457"/>
      <c r="M587" s="456"/>
      <c r="N587" s="458"/>
      <c r="O587" s="70">
        <f t="shared" si="30"/>
        <v>0</v>
      </c>
      <c r="P587" s="70">
        <f t="shared" si="31"/>
        <v>0</v>
      </c>
      <c r="Q587" s="92" t="str">
        <f t="shared" si="29"/>
        <v/>
      </c>
    </row>
    <row r="588" spans="1:17" x14ac:dyDescent="0.2">
      <c r="A588" s="374" t="str">
        <f>IF(B588="","",COUNT('Diário 3º PA'!$A$4:$A$4242)+COUNT('Diário 4º PA'!$A$4:$A$2007)+ROW()-3)</f>
        <v/>
      </c>
      <c r="B588" s="451"/>
      <c r="C588" s="452"/>
      <c r="D588" s="453"/>
      <c r="E588" s="453"/>
      <c r="F588" s="454"/>
      <c r="G588" s="453"/>
      <c r="H588" s="453"/>
      <c r="I588" s="455"/>
      <c r="J588" s="456"/>
      <c r="K588" s="456"/>
      <c r="L588" s="457"/>
      <c r="M588" s="456"/>
      <c r="N588" s="458"/>
      <c r="O588" s="70">
        <f t="shared" si="30"/>
        <v>0</v>
      </c>
      <c r="P588" s="70">
        <f t="shared" si="31"/>
        <v>0</v>
      </c>
      <c r="Q588" s="92" t="str">
        <f t="shared" si="29"/>
        <v/>
      </c>
    </row>
    <row r="589" spans="1:17" x14ac:dyDescent="0.2">
      <c r="A589" s="374" t="str">
        <f>IF(B589="","",COUNT('Diário 3º PA'!$A$4:$A$4242)+COUNT('Diário 4º PA'!$A$4:$A$2007)+ROW()-3)</f>
        <v/>
      </c>
      <c r="B589" s="451"/>
      <c r="C589" s="452"/>
      <c r="D589" s="453"/>
      <c r="E589" s="453"/>
      <c r="F589" s="454"/>
      <c r="G589" s="453"/>
      <c r="H589" s="453"/>
      <c r="I589" s="455"/>
      <c r="J589" s="456"/>
      <c r="K589" s="456"/>
      <c r="L589" s="457"/>
      <c r="M589" s="456"/>
      <c r="N589" s="458"/>
      <c r="O589" s="70">
        <f t="shared" si="30"/>
        <v>0</v>
      </c>
      <c r="P589" s="70">
        <f t="shared" si="31"/>
        <v>0</v>
      </c>
      <c r="Q589" s="135" t="str">
        <f t="shared" ref="Q589:Q652" si="32">SUBSTITUTE(D589," ","_")</f>
        <v/>
      </c>
    </row>
    <row r="590" spans="1:17" x14ac:dyDescent="0.2">
      <c r="A590" s="374" t="str">
        <f>IF(B590="","",COUNT('Diário 3º PA'!$A$4:$A$4242)+COUNT('Diário 4º PA'!$A$4:$A$2007)+ROW()-3)</f>
        <v/>
      </c>
      <c r="B590" s="451"/>
      <c r="C590" s="452"/>
      <c r="D590" s="453"/>
      <c r="E590" s="453"/>
      <c r="F590" s="454"/>
      <c r="G590" s="453"/>
      <c r="H590" s="453"/>
      <c r="I590" s="455"/>
      <c r="J590" s="456"/>
      <c r="K590" s="456"/>
      <c r="L590" s="457"/>
      <c r="M590" s="456"/>
      <c r="N590" s="458"/>
      <c r="O590" s="70">
        <f t="shared" ref="O590:O653" si="33">IF(B590=0,0,IF(YEAR(B590)=$P$1,MONTH(B590)-$O$1+1,(YEAR(B590)-$P$1)*12-$O$1+1+MONTH(B590)))</f>
        <v>0</v>
      </c>
      <c r="P590" s="70">
        <f t="shared" ref="P590:P653" si="34">IF(C590=0,0,IF(YEAR(C590)=$P$1,MONTH(C590)-$O$1+1,(YEAR(C590)-$P$1)*12-$O$1+1+MONTH(C590)))</f>
        <v>0</v>
      </c>
      <c r="Q590" s="92" t="str">
        <f t="shared" si="32"/>
        <v/>
      </c>
    </row>
    <row r="591" spans="1:17" x14ac:dyDescent="0.2">
      <c r="A591" s="374" t="str">
        <f>IF(B591="","",COUNT('Diário 3º PA'!$A$4:$A$4242)+COUNT('Diário 4º PA'!$A$4:$A$2007)+ROW()-3)</f>
        <v/>
      </c>
      <c r="B591" s="451"/>
      <c r="C591" s="452"/>
      <c r="D591" s="453"/>
      <c r="E591" s="453"/>
      <c r="F591" s="454"/>
      <c r="G591" s="453"/>
      <c r="H591" s="453"/>
      <c r="I591" s="455"/>
      <c r="J591" s="456"/>
      <c r="K591" s="456"/>
      <c r="L591" s="457"/>
      <c r="M591" s="456"/>
      <c r="N591" s="458"/>
      <c r="O591" s="70">
        <f t="shared" si="33"/>
        <v>0</v>
      </c>
      <c r="P591" s="70">
        <f t="shared" si="34"/>
        <v>0</v>
      </c>
      <c r="Q591" s="92" t="str">
        <f t="shared" si="32"/>
        <v/>
      </c>
    </row>
    <row r="592" spans="1:17" x14ac:dyDescent="0.2">
      <c r="A592" s="374" t="str">
        <f>IF(B592="","",COUNT('Diário 3º PA'!$A$4:$A$4242)+COUNT('Diário 4º PA'!$A$4:$A$2007)+ROW()-3)</f>
        <v/>
      </c>
      <c r="B592" s="451"/>
      <c r="C592" s="452"/>
      <c r="D592" s="453"/>
      <c r="E592" s="453"/>
      <c r="F592" s="454"/>
      <c r="G592" s="453"/>
      <c r="H592" s="453"/>
      <c r="I592" s="455"/>
      <c r="J592" s="456"/>
      <c r="K592" s="456"/>
      <c r="L592" s="457"/>
      <c r="M592" s="456"/>
      <c r="N592" s="458"/>
      <c r="O592" s="70">
        <f t="shared" si="33"/>
        <v>0</v>
      </c>
      <c r="P592" s="70">
        <f t="shared" si="34"/>
        <v>0</v>
      </c>
      <c r="Q592" s="135" t="str">
        <f t="shared" si="32"/>
        <v/>
      </c>
    </row>
    <row r="593" spans="1:17" x14ac:dyDescent="0.2">
      <c r="A593" s="374" t="str">
        <f>IF(B593="","",COUNT('Diário 3º PA'!$A$4:$A$4242)+COUNT('Diário 4º PA'!$A$4:$A$2007)+ROW()-3)</f>
        <v/>
      </c>
      <c r="B593" s="451"/>
      <c r="C593" s="452"/>
      <c r="D593" s="453"/>
      <c r="E593" s="453"/>
      <c r="F593" s="454"/>
      <c r="G593" s="453"/>
      <c r="H593" s="453"/>
      <c r="I593" s="455"/>
      <c r="J593" s="456"/>
      <c r="K593" s="456"/>
      <c r="L593" s="457"/>
      <c r="M593" s="456"/>
      <c r="N593" s="458"/>
      <c r="O593" s="70">
        <f t="shared" si="33"/>
        <v>0</v>
      </c>
      <c r="P593" s="70">
        <f t="shared" si="34"/>
        <v>0</v>
      </c>
      <c r="Q593" s="92" t="str">
        <f t="shared" si="32"/>
        <v/>
      </c>
    </row>
    <row r="594" spans="1:17" x14ac:dyDescent="0.2">
      <c r="A594" s="374" t="str">
        <f>IF(B594="","",COUNT('Diário 3º PA'!$A$4:$A$4242)+COUNT('Diário 4º PA'!$A$4:$A$2007)+ROW()-3)</f>
        <v/>
      </c>
      <c r="B594" s="451"/>
      <c r="C594" s="452"/>
      <c r="D594" s="453"/>
      <c r="E594" s="453"/>
      <c r="F594" s="454"/>
      <c r="G594" s="453"/>
      <c r="H594" s="453"/>
      <c r="I594" s="455"/>
      <c r="J594" s="456"/>
      <c r="K594" s="456"/>
      <c r="L594" s="457"/>
      <c r="M594" s="456"/>
      <c r="N594" s="458"/>
      <c r="O594" s="70">
        <f t="shared" si="33"/>
        <v>0</v>
      </c>
      <c r="P594" s="70">
        <f t="shared" si="34"/>
        <v>0</v>
      </c>
      <c r="Q594" s="92" t="str">
        <f t="shared" si="32"/>
        <v/>
      </c>
    </row>
    <row r="595" spans="1:17" x14ac:dyDescent="0.2">
      <c r="A595" s="374" t="str">
        <f>IF(B595="","",COUNT('Diário 3º PA'!$A$4:$A$4242)+COUNT('Diário 4º PA'!$A$4:$A$2007)+ROW()-3)</f>
        <v/>
      </c>
      <c r="B595" s="451"/>
      <c r="C595" s="452"/>
      <c r="D595" s="453"/>
      <c r="E595" s="453"/>
      <c r="F595" s="454"/>
      <c r="G595" s="453"/>
      <c r="H595" s="453"/>
      <c r="I595" s="455"/>
      <c r="J595" s="456"/>
      <c r="K595" s="456"/>
      <c r="L595" s="457"/>
      <c r="M595" s="456"/>
      <c r="N595" s="458"/>
      <c r="O595" s="70">
        <f t="shared" si="33"/>
        <v>0</v>
      </c>
      <c r="P595" s="70">
        <f t="shared" si="34"/>
        <v>0</v>
      </c>
      <c r="Q595" s="135" t="str">
        <f t="shared" si="32"/>
        <v/>
      </c>
    </row>
    <row r="596" spans="1:17" x14ac:dyDescent="0.2">
      <c r="A596" s="374" t="str">
        <f>IF(B596="","",COUNT('Diário 3º PA'!$A$4:$A$4242)+COUNT('Diário 4º PA'!$A$4:$A$2007)+ROW()-3)</f>
        <v/>
      </c>
      <c r="B596" s="451"/>
      <c r="C596" s="452"/>
      <c r="D596" s="453"/>
      <c r="E596" s="453"/>
      <c r="F596" s="454"/>
      <c r="G596" s="453"/>
      <c r="H596" s="453"/>
      <c r="I596" s="455"/>
      <c r="J596" s="456"/>
      <c r="K596" s="456"/>
      <c r="L596" s="457"/>
      <c r="M596" s="456"/>
      <c r="N596" s="458"/>
      <c r="O596" s="70">
        <f t="shared" si="33"/>
        <v>0</v>
      </c>
      <c r="P596" s="70">
        <f t="shared" si="34"/>
        <v>0</v>
      </c>
      <c r="Q596" s="92" t="str">
        <f t="shared" si="32"/>
        <v/>
      </c>
    </row>
    <row r="597" spans="1:17" x14ac:dyDescent="0.2">
      <c r="A597" s="374" t="str">
        <f>IF(B597="","",COUNT('Diário 3º PA'!$A$4:$A$4242)+COUNT('Diário 4º PA'!$A$4:$A$2007)+ROW()-3)</f>
        <v/>
      </c>
      <c r="B597" s="451"/>
      <c r="C597" s="452"/>
      <c r="D597" s="453"/>
      <c r="E597" s="453"/>
      <c r="F597" s="454"/>
      <c r="G597" s="453"/>
      <c r="H597" s="453"/>
      <c r="I597" s="455"/>
      <c r="J597" s="456"/>
      <c r="K597" s="456"/>
      <c r="L597" s="457"/>
      <c r="M597" s="456"/>
      <c r="N597" s="458"/>
      <c r="O597" s="70">
        <f t="shared" si="33"/>
        <v>0</v>
      </c>
      <c r="P597" s="70">
        <f t="shared" si="34"/>
        <v>0</v>
      </c>
      <c r="Q597" s="92" t="str">
        <f t="shared" si="32"/>
        <v/>
      </c>
    </row>
    <row r="598" spans="1:17" x14ac:dyDescent="0.2">
      <c r="A598" s="374" t="str">
        <f>IF(B598="","",COUNT('Diário 3º PA'!$A$4:$A$4242)+COUNT('Diário 4º PA'!$A$4:$A$2007)+ROW()-3)</f>
        <v/>
      </c>
      <c r="B598" s="451"/>
      <c r="C598" s="452"/>
      <c r="D598" s="453"/>
      <c r="E598" s="453"/>
      <c r="F598" s="454"/>
      <c r="G598" s="453"/>
      <c r="H598" s="453"/>
      <c r="I598" s="455"/>
      <c r="J598" s="456"/>
      <c r="K598" s="456"/>
      <c r="L598" s="457"/>
      <c r="M598" s="456"/>
      <c r="N598" s="458"/>
      <c r="O598" s="70">
        <f t="shared" si="33"/>
        <v>0</v>
      </c>
      <c r="P598" s="70">
        <f t="shared" si="34"/>
        <v>0</v>
      </c>
      <c r="Q598" s="135" t="str">
        <f t="shared" si="32"/>
        <v/>
      </c>
    </row>
    <row r="599" spans="1:17" x14ac:dyDescent="0.2">
      <c r="A599" s="374" t="str">
        <f>IF(B599="","",COUNT('Diário 3º PA'!$A$4:$A$4242)+COUNT('Diário 4º PA'!$A$4:$A$2007)+ROW()-3)</f>
        <v/>
      </c>
      <c r="B599" s="451"/>
      <c r="C599" s="452"/>
      <c r="D599" s="453"/>
      <c r="E599" s="453"/>
      <c r="F599" s="454"/>
      <c r="G599" s="453"/>
      <c r="H599" s="453"/>
      <c r="I599" s="455"/>
      <c r="J599" s="456"/>
      <c r="K599" s="456"/>
      <c r="L599" s="457"/>
      <c r="M599" s="456"/>
      <c r="N599" s="458"/>
      <c r="O599" s="70">
        <f t="shared" si="33"/>
        <v>0</v>
      </c>
      <c r="P599" s="70">
        <f t="shared" si="34"/>
        <v>0</v>
      </c>
      <c r="Q599" s="92" t="str">
        <f t="shared" si="32"/>
        <v/>
      </c>
    </row>
    <row r="600" spans="1:17" x14ac:dyDescent="0.2">
      <c r="A600" s="374" t="str">
        <f>IF(B600="","",COUNT('Diário 3º PA'!$A$4:$A$4242)+COUNT('Diário 4º PA'!$A$4:$A$2007)+ROW()-3)</f>
        <v/>
      </c>
      <c r="B600" s="451"/>
      <c r="C600" s="452"/>
      <c r="D600" s="453"/>
      <c r="E600" s="453"/>
      <c r="F600" s="454"/>
      <c r="G600" s="453"/>
      <c r="H600" s="453"/>
      <c r="I600" s="455"/>
      <c r="J600" s="456"/>
      <c r="K600" s="456"/>
      <c r="L600" s="457"/>
      <c r="M600" s="456"/>
      <c r="N600" s="458"/>
      <c r="O600" s="70">
        <f t="shared" si="33"/>
        <v>0</v>
      </c>
      <c r="P600" s="70">
        <f t="shared" si="34"/>
        <v>0</v>
      </c>
      <c r="Q600" s="92" t="str">
        <f t="shared" si="32"/>
        <v/>
      </c>
    </row>
    <row r="601" spans="1:17" x14ac:dyDescent="0.2">
      <c r="A601" s="374" t="str">
        <f>IF(B601="","",COUNT('Diário 3º PA'!$A$4:$A$4242)+COUNT('Diário 4º PA'!$A$4:$A$2007)+ROW()-3)</f>
        <v/>
      </c>
      <c r="B601" s="451"/>
      <c r="C601" s="452"/>
      <c r="D601" s="453"/>
      <c r="E601" s="453"/>
      <c r="F601" s="454"/>
      <c r="G601" s="453"/>
      <c r="H601" s="453"/>
      <c r="I601" s="455"/>
      <c r="J601" s="456"/>
      <c r="K601" s="456"/>
      <c r="L601" s="457"/>
      <c r="M601" s="456"/>
      <c r="N601" s="458"/>
      <c r="O601" s="70">
        <f t="shared" si="33"/>
        <v>0</v>
      </c>
      <c r="P601" s="70">
        <f t="shared" si="34"/>
        <v>0</v>
      </c>
      <c r="Q601" s="135" t="str">
        <f t="shared" si="32"/>
        <v/>
      </c>
    </row>
    <row r="602" spans="1:17" x14ac:dyDescent="0.2">
      <c r="A602" s="374" t="str">
        <f>IF(B602="","",COUNT('Diário 3º PA'!$A$4:$A$4242)+COUNT('Diário 4º PA'!$A$4:$A$2007)+ROW()-3)</f>
        <v/>
      </c>
      <c r="B602" s="451"/>
      <c r="C602" s="452"/>
      <c r="D602" s="453"/>
      <c r="E602" s="453"/>
      <c r="F602" s="454"/>
      <c r="G602" s="453"/>
      <c r="H602" s="453"/>
      <c r="I602" s="455"/>
      <c r="J602" s="456"/>
      <c r="K602" s="456"/>
      <c r="L602" s="457"/>
      <c r="M602" s="456"/>
      <c r="N602" s="458"/>
      <c r="O602" s="70">
        <f t="shared" si="33"/>
        <v>0</v>
      </c>
      <c r="P602" s="70">
        <f t="shared" si="34"/>
        <v>0</v>
      </c>
      <c r="Q602" s="92" t="str">
        <f t="shared" si="32"/>
        <v/>
      </c>
    </row>
    <row r="603" spans="1:17" x14ac:dyDescent="0.2">
      <c r="A603" s="374" t="str">
        <f>IF(B603="","",COUNT('Diário 3º PA'!$A$4:$A$4242)+COUNT('Diário 4º PA'!$A$4:$A$2007)+ROW()-3)</f>
        <v/>
      </c>
      <c r="B603" s="451"/>
      <c r="C603" s="452"/>
      <c r="D603" s="453"/>
      <c r="E603" s="453"/>
      <c r="F603" s="454"/>
      <c r="G603" s="455"/>
      <c r="H603" s="453"/>
      <c r="I603" s="455"/>
      <c r="J603" s="457"/>
      <c r="K603" s="457"/>
      <c r="L603" s="457"/>
      <c r="M603" s="456"/>
      <c r="N603" s="458"/>
      <c r="O603" s="70">
        <f t="shared" si="33"/>
        <v>0</v>
      </c>
      <c r="P603" s="70">
        <f t="shared" si="34"/>
        <v>0</v>
      </c>
      <c r="Q603" s="92" t="str">
        <f t="shared" si="32"/>
        <v/>
      </c>
    </row>
    <row r="604" spans="1:17" x14ac:dyDescent="0.2">
      <c r="A604" s="374" t="str">
        <f>IF(B604="","",COUNT('Diário 3º PA'!$A$4:$A$4242)+COUNT('Diário 4º PA'!$A$4:$A$2007)+ROW()-3)</f>
        <v/>
      </c>
      <c r="B604" s="451"/>
      <c r="C604" s="452"/>
      <c r="D604" s="453"/>
      <c r="E604" s="453"/>
      <c r="F604" s="454"/>
      <c r="G604" s="455"/>
      <c r="H604" s="453"/>
      <c r="I604" s="455"/>
      <c r="J604" s="457"/>
      <c r="K604" s="457"/>
      <c r="L604" s="457"/>
      <c r="M604" s="456"/>
      <c r="N604" s="458"/>
      <c r="O604" s="70">
        <f t="shared" si="33"/>
        <v>0</v>
      </c>
      <c r="P604" s="70">
        <f t="shared" si="34"/>
        <v>0</v>
      </c>
      <c r="Q604" s="135" t="str">
        <f t="shared" si="32"/>
        <v/>
      </c>
    </row>
    <row r="605" spans="1:17" x14ac:dyDescent="0.2">
      <c r="A605" s="374" t="str">
        <f>IF(B605="","",COUNT('Diário 3º PA'!$A$4:$A$4242)+COUNT('Diário 4º PA'!$A$4:$A$2007)+ROW()-3)</f>
        <v/>
      </c>
      <c r="B605" s="451"/>
      <c r="C605" s="452"/>
      <c r="D605" s="453"/>
      <c r="E605" s="453"/>
      <c r="F605" s="454"/>
      <c r="G605" s="453"/>
      <c r="H605" s="453"/>
      <c r="I605" s="455"/>
      <c r="J605" s="456"/>
      <c r="K605" s="456"/>
      <c r="L605" s="457"/>
      <c r="M605" s="456"/>
      <c r="N605" s="458"/>
      <c r="O605" s="70">
        <f t="shared" si="33"/>
        <v>0</v>
      </c>
      <c r="P605" s="70">
        <f t="shared" si="34"/>
        <v>0</v>
      </c>
      <c r="Q605" s="92" t="str">
        <f t="shared" si="32"/>
        <v/>
      </c>
    </row>
    <row r="606" spans="1:17" x14ac:dyDescent="0.2">
      <c r="A606" s="374" t="str">
        <f>IF(B606="","",COUNT('Diário 3º PA'!$A$4:$A$4242)+COUNT('Diário 4º PA'!$A$4:$A$2007)+ROW()-3)</f>
        <v/>
      </c>
      <c r="B606" s="451"/>
      <c r="C606" s="452"/>
      <c r="D606" s="453"/>
      <c r="E606" s="453"/>
      <c r="F606" s="454"/>
      <c r="G606" s="455"/>
      <c r="H606" s="453"/>
      <c r="I606" s="455"/>
      <c r="J606" s="457"/>
      <c r="K606" s="457"/>
      <c r="L606" s="457"/>
      <c r="M606" s="457"/>
      <c r="N606" s="459"/>
      <c r="O606" s="70">
        <f t="shared" si="33"/>
        <v>0</v>
      </c>
      <c r="P606" s="70">
        <f t="shared" si="34"/>
        <v>0</v>
      </c>
      <c r="Q606" s="92" t="str">
        <f t="shared" si="32"/>
        <v/>
      </c>
    </row>
    <row r="607" spans="1:17" x14ac:dyDescent="0.2">
      <c r="A607" s="374" t="str">
        <f>IF(B607="","",COUNT('Diário 3º PA'!$A$4:$A$4242)+COUNT('Diário 4º PA'!$A$4:$A$2007)+ROW()-3)</f>
        <v/>
      </c>
      <c r="B607" s="451"/>
      <c r="C607" s="452"/>
      <c r="D607" s="453"/>
      <c r="E607" s="453"/>
      <c r="F607" s="454"/>
      <c r="G607" s="455"/>
      <c r="H607" s="453"/>
      <c r="I607" s="455"/>
      <c r="J607" s="457"/>
      <c r="K607" s="457"/>
      <c r="L607" s="457"/>
      <c r="M607" s="457"/>
      <c r="N607" s="460"/>
      <c r="O607" s="70">
        <f t="shared" si="33"/>
        <v>0</v>
      </c>
      <c r="P607" s="70">
        <f t="shared" si="34"/>
        <v>0</v>
      </c>
      <c r="Q607" s="135" t="str">
        <f t="shared" si="32"/>
        <v/>
      </c>
    </row>
    <row r="608" spans="1:17" x14ac:dyDescent="0.2">
      <c r="A608" s="374" t="str">
        <f>IF(B608="","",COUNT('Diário 3º PA'!$A$4:$A$4242)+COUNT('Diário 4º PA'!$A$4:$A$2007)+ROW()-3)</f>
        <v/>
      </c>
      <c r="B608" s="451"/>
      <c r="C608" s="452"/>
      <c r="D608" s="453"/>
      <c r="E608" s="453"/>
      <c r="F608" s="454"/>
      <c r="G608" s="455"/>
      <c r="H608" s="453"/>
      <c r="I608" s="455"/>
      <c r="J608" s="456"/>
      <c r="K608" s="456"/>
      <c r="L608" s="457"/>
      <c r="M608" s="456"/>
      <c r="N608" s="458"/>
      <c r="O608" s="70">
        <f t="shared" si="33"/>
        <v>0</v>
      </c>
      <c r="P608" s="70">
        <f t="shared" si="34"/>
        <v>0</v>
      </c>
      <c r="Q608" s="92" t="str">
        <f t="shared" si="32"/>
        <v/>
      </c>
    </row>
    <row r="609" spans="1:17" x14ac:dyDescent="0.2">
      <c r="A609" s="374" t="str">
        <f>IF(B609="","",COUNT('Diário 3º PA'!$A$4:$A$4242)+COUNT('Diário 4º PA'!$A$4:$A$2007)+ROW()-3)</f>
        <v/>
      </c>
      <c r="B609" s="451"/>
      <c r="C609" s="452"/>
      <c r="D609" s="453"/>
      <c r="E609" s="453"/>
      <c r="F609" s="454"/>
      <c r="G609" s="455"/>
      <c r="H609" s="453"/>
      <c r="I609" s="455"/>
      <c r="J609" s="456"/>
      <c r="K609" s="456"/>
      <c r="L609" s="457"/>
      <c r="M609" s="456"/>
      <c r="N609" s="458"/>
      <c r="O609" s="70">
        <f t="shared" si="33"/>
        <v>0</v>
      </c>
      <c r="P609" s="70">
        <f t="shared" si="34"/>
        <v>0</v>
      </c>
      <c r="Q609" s="92" t="str">
        <f t="shared" si="32"/>
        <v/>
      </c>
    </row>
    <row r="610" spans="1:17" x14ac:dyDescent="0.2">
      <c r="A610" s="374" t="str">
        <f>IF(B610="","",COUNT('Diário 3º PA'!$A$4:$A$4242)+COUNT('Diário 4º PA'!$A$4:$A$2007)+ROW()-3)</f>
        <v/>
      </c>
      <c r="B610" s="451"/>
      <c r="C610" s="452"/>
      <c r="D610" s="453"/>
      <c r="E610" s="453"/>
      <c r="F610" s="454"/>
      <c r="G610" s="455"/>
      <c r="H610" s="453"/>
      <c r="I610" s="455"/>
      <c r="J610" s="456"/>
      <c r="K610" s="456"/>
      <c r="L610" s="457"/>
      <c r="M610" s="456"/>
      <c r="N610" s="458"/>
      <c r="O610" s="70">
        <f t="shared" si="33"/>
        <v>0</v>
      </c>
      <c r="P610" s="70">
        <f t="shared" si="34"/>
        <v>0</v>
      </c>
      <c r="Q610" s="135" t="str">
        <f t="shared" si="32"/>
        <v/>
      </c>
    </row>
    <row r="611" spans="1:17" x14ac:dyDescent="0.2">
      <c r="A611" s="374" t="str">
        <f>IF(B611="","",COUNT('Diário 3º PA'!$A$4:$A$4242)+COUNT('Diário 4º PA'!$A$4:$A$2007)+ROW()-3)</f>
        <v/>
      </c>
      <c r="B611" s="451"/>
      <c r="C611" s="452"/>
      <c r="D611" s="453"/>
      <c r="E611" s="453"/>
      <c r="F611" s="454"/>
      <c r="G611" s="455"/>
      <c r="H611" s="453"/>
      <c r="I611" s="455"/>
      <c r="J611" s="456"/>
      <c r="K611" s="456"/>
      <c r="L611" s="457"/>
      <c r="M611" s="456"/>
      <c r="N611" s="458"/>
      <c r="O611" s="70">
        <f t="shared" si="33"/>
        <v>0</v>
      </c>
      <c r="P611" s="70">
        <f t="shared" si="34"/>
        <v>0</v>
      </c>
      <c r="Q611" s="92" t="str">
        <f t="shared" si="32"/>
        <v/>
      </c>
    </row>
    <row r="612" spans="1:17" x14ac:dyDescent="0.2">
      <c r="A612" s="374" t="str">
        <f>IF(B612="","",COUNT('Diário 3º PA'!$A$4:$A$4242)+COUNT('Diário 4º PA'!$A$4:$A$2007)+ROW()-3)</f>
        <v/>
      </c>
      <c r="B612" s="358"/>
      <c r="C612" s="359"/>
      <c r="D612" s="360"/>
      <c r="E612" s="360"/>
      <c r="F612" s="361"/>
      <c r="G612" s="362"/>
      <c r="H612" s="360"/>
      <c r="I612" s="362"/>
      <c r="J612" s="363"/>
      <c r="K612" s="363"/>
      <c r="L612" s="364"/>
      <c r="M612" s="363"/>
      <c r="N612" s="382"/>
      <c r="O612" s="70">
        <f t="shared" si="33"/>
        <v>0</v>
      </c>
      <c r="P612" s="70">
        <f t="shared" si="34"/>
        <v>0</v>
      </c>
      <c r="Q612" s="92" t="str">
        <f t="shared" si="32"/>
        <v/>
      </c>
    </row>
    <row r="613" spans="1:17" x14ac:dyDescent="0.2">
      <c r="A613" s="374" t="str">
        <f>IF(B613="","",COUNT('Diário 3º PA'!$A$4:$A$4242)+COUNT('Diário 4º PA'!$A$4:$A$2007)+ROW()-3)</f>
        <v/>
      </c>
      <c r="B613" s="358"/>
      <c r="C613" s="359"/>
      <c r="D613" s="360"/>
      <c r="E613" s="360"/>
      <c r="F613" s="361"/>
      <c r="G613" s="360"/>
      <c r="H613" s="360"/>
      <c r="I613" s="362"/>
      <c r="J613" s="363"/>
      <c r="K613" s="363"/>
      <c r="L613" s="364"/>
      <c r="M613" s="363"/>
      <c r="N613" s="382"/>
      <c r="O613" s="70">
        <f t="shared" si="33"/>
        <v>0</v>
      </c>
      <c r="P613" s="70">
        <f t="shared" si="34"/>
        <v>0</v>
      </c>
      <c r="Q613" s="135" t="str">
        <f t="shared" si="32"/>
        <v/>
      </c>
    </row>
    <row r="614" spans="1:17" x14ac:dyDescent="0.2">
      <c r="A614" s="374" t="str">
        <f>IF(B614="","",COUNT('Diário 3º PA'!$A$4:$A$4242)+COUNT('Diário 4º PA'!$A$4:$A$2007)+ROW()-3)</f>
        <v/>
      </c>
      <c r="B614" s="358"/>
      <c r="C614" s="359"/>
      <c r="D614" s="360"/>
      <c r="E614" s="360"/>
      <c r="F614" s="361"/>
      <c r="G614" s="360"/>
      <c r="H614" s="360"/>
      <c r="I614" s="362"/>
      <c r="J614" s="363"/>
      <c r="K614" s="363"/>
      <c r="L614" s="364"/>
      <c r="M614" s="363"/>
      <c r="N614" s="382"/>
      <c r="O614" s="70">
        <f t="shared" si="33"/>
        <v>0</v>
      </c>
      <c r="P614" s="70">
        <f t="shared" si="34"/>
        <v>0</v>
      </c>
      <c r="Q614" s="92" t="str">
        <f t="shared" si="32"/>
        <v/>
      </c>
    </row>
    <row r="615" spans="1:17" x14ac:dyDescent="0.2">
      <c r="A615" s="374" t="str">
        <f>IF(B615="","",COUNT('Diário 3º PA'!$A$4:$A$4242)+COUNT('Diário 4º PA'!$A$4:$A$2007)+ROW()-3)</f>
        <v/>
      </c>
      <c r="B615" s="358"/>
      <c r="C615" s="359"/>
      <c r="D615" s="360"/>
      <c r="E615" s="360"/>
      <c r="F615" s="361"/>
      <c r="G615" s="360"/>
      <c r="H615" s="360"/>
      <c r="I615" s="362"/>
      <c r="J615" s="363"/>
      <c r="K615" s="363"/>
      <c r="L615" s="364"/>
      <c r="M615" s="363"/>
      <c r="N615" s="382"/>
      <c r="O615" s="70">
        <f t="shared" si="33"/>
        <v>0</v>
      </c>
      <c r="P615" s="70">
        <f t="shared" si="34"/>
        <v>0</v>
      </c>
      <c r="Q615" s="92" t="str">
        <f t="shared" si="32"/>
        <v/>
      </c>
    </row>
    <row r="616" spans="1:17" x14ac:dyDescent="0.2">
      <c r="A616" s="374" t="str">
        <f>IF(B616="","",COUNT('Diário 3º PA'!$A$4:$A$4242)+COUNT('Diário 4º PA'!$A$4:$A$2007)+ROW()-3)</f>
        <v/>
      </c>
      <c r="B616" s="358"/>
      <c r="C616" s="359"/>
      <c r="D616" s="360"/>
      <c r="E616" s="360"/>
      <c r="F616" s="361"/>
      <c r="G616" s="360"/>
      <c r="H616" s="360"/>
      <c r="I616" s="362"/>
      <c r="J616" s="363"/>
      <c r="K616" s="363"/>
      <c r="L616" s="364"/>
      <c r="M616" s="363"/>
      <c r="N616" s="382"/>
      <c r="O616" s="70">
        <f t="shared" si="33"/>
        <v>0</v>
      </c>
      <c r="P616" s="70">
        <f t="shared" si="34"/>
        <v>0</v>
      </c>
      <c r="Q616" s="135" t="str">
        <f t="shared" si="32"/>
        <v/>
      </c>
    </row>
    <row r="617" spans="1:17" x14ac:dyDescent="0.2">
      <c r="A617" s="374" t="str">
        <f>IF(B617="","",COUNT('Diário 3º PA'!$A$4:$A$4242)+COUNT('Diário 4º PA'!$A$4:$A$2007)+ROW()-3)</f>
        <v/>
      </c>
      <c r="B617" s="358"/>
      <c r="C617" s="359"/>
      <c r="D617" s="360"/>
      <c r="E617" s="360"/>
      <c r="F617" s="361"/>
      <c r="G617" s="362"/>
      <c r="H617" s="360"/>
      <c r="I617" s="362"/>
      <c r="J617" s="363"/>
      <c r="K617" s="363"/>
      <c r="L617" s="364"/>
      <c r="M617" s="363"/>
      <c r="N617" s="382"/>
      <c r="O617" s="70">
        <f t="shared" si="33"/>
        <v>0</v>
      </c>
      <c r="P617" s="70">
        <f t="shared" si="34"/>
        <v>0</v>
      </c>
      <c r="Q617" s="92" t="str">
        <f t="shared" si="32"/>
        <v/>
      </c>
    </row>
    <row r="618" spans="1:17" x14ac:dyDescent="0.2">
      <c r="A618" s="374" t="str">
        <f>IF(B618="","",COUNT('Diário 3º PA'!$A$4:$A$4242)+COUNT('Diário 4º PA'!$A$4:$A$2007)+ROW()-3)</f>
        <v/>
      </c>
      <c r="B618" s="358"/>
      <c r="C618" s="359"/>
      <c r="D618" s="360"/>
      <c r="E618" s="360"/>
      <c r="F618" s="361"/>
      <c r="G618" s="362"/>
      <c r="H618" s="360"/>
      <c r="I618" s="362"/>
      <c r="J618" s="363"/>
      <c r="K618" s="363"/>
      <c r="L618" s="364"/>
      <c r="M618" s="363"/>
      <c r="N618" s="382"/>
      <c r="O618" s="70">
        <f t="shared" si="33"/>
        <v>0</v>
      </c>
      <c r="P618" s="70">
        <f t="shared" si="34"/>
        <v>0</v>
      </c>
      <c r="Q618" s="92" t="str">
        <f t="shared" si="32"/>
        <v/>
      </c>
    </row>
    <row r="619" spans="1:17" x14ac:dyDescent="0.2">
      <c r="A619" s="374" t="str">
        <f>IF(B619="","",COUNT('Diário 3º PA'!$A$4:$A$4242)+COUNT('Diário 4º PA'!$A$4:$A$2007)+ROW()-3)</f>
        <v/>
      </c>
      <c r="B619" s="358"/>
      <c r="C619" s="359"/>
      <c r="D619" s="360"/>
      <c r="E619" s="360"/>
      <c r="F619" s="361"/>
      <c r="G619" s="362"/>
      <c r="H619" s="360"/>
      <c r="I619" s="362"/>
      <c r="J619" s="363"/>
      <c r="K619" s="363"/>
      <c r="L619" s="364"/>
      <c r="M619" s="363"/>
      <c r="N619" s="382"/>
      <c r="O619" s="70">
        <f t="shared" si="33"/>
        <v>0</v>
      </c>
      <c r="P619" s="70">
        <f t="shared" si="34"/>
        <v>0</v>
      </c>
      <c r="Q619" s="135" t="str">
        <f t="shared" si="32"/>
        <v/>
      </c>
    </row>
    <row r="620" spans="1:17" x14ac:dyDescent="0.2">
      <c r="A620" s="374" t="str">
        <f>IF(B620="","",COUNT('Diário 3º PA'!$A$4:$A$4242)+COUNT('Diário 4º PA'!$A$4:$A$2007)+ROW()-3)</f>
        <v/>
      </c>
      <c r="B620" s="358"/>
      <c r="C620" s="359"/>
      <c r="D620" s="360"/>
      <c r="E620" s="360"/>
      <c r="F620" s="361"/>
      <c r="G620" s="362"/>
      <c r="H620" s="360"/>
      <c r="I620" s="362"/>
      <c r="J620" s="363"/>
      <c r="K620" s="363"/>
      <c r="L620" s="364"/>
      <c r="M620" s="363"/>
      <c r="N620" s="382"/>
      <c r="O620" s="70">
        <f t="shared" si="33"/>
        <v>0</v>
      </c>
      <c r="P620" s="70">
        <f t="shared" si="34"/>
        <v>0</v>
      </c>
      <c r="Q620" s="92" t="str">
        <f t="shared" si="32"/>
        <v/>
      </c>
    </row>
    <row r="621" spans="1:17" x14ac:dyDescent="0.2">
      <c r="A621" s="374" t="str">
        <f>IF(B621="","",COUNT('Diário 3º PA'!$A$4:$A$4242)+COUNT('Diário 4º PA'!$A$4:$A$2007)+ROW()-3)</f>
        <v/>
      </c>
      <c r="B621" s="358"/>
      <c r="C621" s="359"/>
      <c r="D621" s="360"/>
      <c r="E621" s="360"/>
      <c r="F621" s="361"/>
      <c r="G621" s="360"/>
      <c r="H621" s="360"/>
      <c r="I621" s="362"/>
      <c r="J621" s="363"/>
      <c r="K621" s="363"/>
      <c r="L621" s="364"/>
      <c r="M621" s="363"/>
      <c r="N621" s="382"/>
      <c r="O621" s="70">
        <f t="shared" si="33"/>
        <v>0</v>
      </c>
      <c r="P621" s="70">
        <f t="shared" si="34"/>
        <v>0</v>
      </c>
      <c r="Q621" s="92" t="str">
        <f t="shared" si="32"/>
        <v/>
      </c>
    </row>
    <row r="622" spans="1:17" x14ac:dyDescent="0.2">
      <c r="A622" s="374" t="str">
        <f>IF(B622="","",COUNT('Diário 3º PA'!$A$4:$A$4242)+COUNT('Diário 4º PA'!$A$4:$A$2007)+ROW()-3)</f>
        <v/>
      </c>
      <c r="B622" s="358"/>
      <c r="C622" s="359"/>
      <c r="D622" s="360"/>
      <c r="E622" s="360"/>
      <c r="F622" s="361"/>
      <c r="G622" s="360"/>
      <c r="H622" s="360"/>
      <c r="I622" s="362"/>
      <c r="J622" s="363"/>
      <c r="K622" s="363"/>
      <c r="L622" s="364"/>
      <c r="M622" s="363"/>
      <c r="N622" s="382"/>
      <c r="O622" s="70">
        <f t="shared" si="33"/>
        <v>0</v>
      </c>
      <c r="P622" s="70">
        <f t="shared" si="34"/>
        <v>0</v>
      </c>
      <c r="Q622" s="135" t="str">
        <f t="shared" si="32"/>
        <v/>
      </c>
    </row>
    <row r="623" spans="1:17" x14ac:dyDescent="0.2">
      <c r="A623" s="374" t="str">
        <f>IF(B623="","",COUNT('Diário 3º PA'!$A$4:$A$4242)+COUNT('Diário 4º PA'!$A$4:$A$2007)+ROW()-3)</f>
        <v/>
      </c>
      <c r="B623" s="358"/>
      <c r="C623" s="359"/>
      <c r="D623" s="360"/>
      <c r="E623" s="360"/>
      <c r="F623" s="361"/>
      <c r="G623" s="360"/>
      <c r="H623" s="360"/>
      <c r="I623" s="362"/>
      <c r="J623" s="363"/>
      <c r="K623" s="363"/>
      <c r="L623" s="364"/>
      <c r="M623" s="363"/>
      <c r="N623" s="382"/>
      <c r="O623" s="70">
        <f t="shared" si="33"/>
        <v>0</v>
      </c>
      <c r="P623" s="70">
        <f t="shared" si="34"/>
        <v>0</v>
      </c>
      <c r="Q623" s="92" t="str">
        <f t="shared" si="32"/>
        <v/>
      </c>
    </row>
    <row r="624" spans="1:17" x14ac:dyDescent="0.2">
      <c r="A624" s="374" t="str">
        <f>IF(B624="","",COUNT('Diário 3º PA'!$A$4:$A$4242)+COUNT('Diário 4º PA'!$A$4:$A$2007)+ROW()-3)</f>
        <v/>
      </c>
      <c r="B624" s="358"/>
      <c r="C624" s="359"/>
      <c r="D624" s="360"/>
      <c r="E624" s="360"/>
      <c r="F624" s="361"/>
      <c r="G624" s="360"/>
      <c r="H624" s="360"/>
      <c r="I624" s="362"/>
      <c r="J624" s="363"/>
      <c r="K624" s="363"/>
      <c r="L624" s="364"/>
      <c r="M624" s="363"/>
      <c r="N624" s="382"/>
      <c r="O624" s="70">
        <f t="shared" si="33"/>
        <v>0</v>
      </c>
      <c r="P624" s="70">
        <f t="shared" si="34"/>
        <v>0</v>
      </c>
      <c r="Q624" s="92" t="str">
        <f t="shared" si="32"/>
        <v/>
      </c>
    </row>
    <row r="625" spans="1:17" x14ac:dyDescent="0.2">
      <c r="A625" s="374" t="str">
        <f>IF(B625="","",COUNT('Diário 3º PA'!$A$4:$A$4242)+COUNT('Diário 4º PA'!$A$4:$A$2007)+ROW()-3)</f>
        <v/>
      </c>
      <c r="B625" s="358"/>
      <c r="C625" s="359"/>
      <c r="D625" s="360"/>
      <c r="E625" s="360"/>
      <c r="F625" s="361"/>
      <c r="G625" s="362"/>
      <c r="H625" s="360"/>
      <c r="I625" s="362"/>
      <c r="J625" s="363"/>
      <c r="K625" s="363"/>
      <c r="L625" s="364"/>
      <c r="M625" s="363"/>
      <c r="N625" s="382"/>
      <c r="O625" s="70">
        <f t="shared" si="33"/>
        <v>0</v>
      </c>
      <c r="P625" s="70">
        <f t="shared" si="34"/>
        <v>0</v>
      </c>
      <c r="Q625" s="135" t="str">
        <f t="shared" si="32"/>
        <v/>
      </c>
    </row>
    <row r="626" spans="1:17" x14ac:dyDescent="0.2">
      <c r="A626" s="374" t="str">
        <f>IF(B626="","",COUNT('Diário 3º PA'!$A$4:$A$4242)+COUNT('Diário 4º PA'!$A$4:$A$2007)+ROW()-3)</f>
        <v/>
      </c>
      <c r="B626" s="358"/>
      <c r="C626" s="359"/>
      <c r="D626" s="360"/>
      <c r="E626" s="360"/>
      <c r="F626" s="361"/>
      <c r="G626" s="362"/>
      <c r="H626" s="360"/>
      <c r="I626" s="362"/>
      <c r="J626" s="363"/>
      <c r="K626" s="363"/>
      <c r="L626" s="364"/>
      <c r="M626" s="363"/>
      <c r="N626" s="382"/>
      <c r="O626" s="70">
        <f t="shared" si="33"/>
        <v>0</v>
      </c>
      <c r="P626" s="70">
        <f t="shared" si="34"/>
        <v>0</v>
      </c>
      <c r="Q626" s="92" t="str">
        <f t="shared" si="32"/>
        <v/>
      </c>
    </row>
    <row r="627" spans="1:17" x14ac:dyDescent="0.2">
      <c r="A627" s="374" t="str">
        <f>IF(B627="","",COUNT('Diário 3º PA'!$A$4:$A$4242)+COUNT('Diário 4º PA'!$A$4:$A$2007)+ROW()-3)</f>
        <v/>
      </c>
      <c r="B627" s="358"/>
      <c r="C627" s="359"/>
      <c r="D627" s="360"/>
      <c r="E627" s="360"/>
      <c r="F627" s="361"/>
      <c r="G627" s="362"/>
      <c r="H627" s="360"/>
      <c r="I627" s="362"/>
      <c r="J627" s="363"/>
      <c r="K627" s="363"/>
      <c r="L627" s="364"/>
      <c r="M627" s="391"/>
      <c r="N627" s="382"/>
      <c r="O627" s="70">
        <f t="shared" si="33"/>
        <v>0</v>
      </c>
      <c r="P627" s="70">
        <f t="shared" si="34"/>
        <v>0</v>
      </c>
      <c r="Q627" s="92" t="str">
        <f t="shared" si="32"/>
        <v/>
      </c>
    </row>
    <row r="628" spans="1:17" x14ac:dyDescent="0.2">
      <c r="A628" s="374" t="str">
        <f>IF(B628="","",COUNT('Diário 3º PA'!$A$4:$A$4242)+COUNT('Diário 4º PA'!$A$4:$A$2007)+ROW()-3)</f>
        <v/>
      </c>
      <c r="B628" s="358"/>
      <c r="C628" s="359"/>
      <c r="D628" s="360"/>
      <c r="E628" s="360"/>
      <c r="F628" s="361"/>
      <c r="G628" s="360"/>
      <c r="H628" s="360"/>
      <c r="I628" s="362"/>
      <c r="J628" s="363"/>
      <c r="K628" s="363"/>
      <c r="L628" s="364"/>
      <c r="M628" s="363"/>
      <c r="N628" s="382"/>
      <c r="O628" s="70">
        <f t="shared" si="33"/>
        <v>0</v>
      </c>
      <c r="P628" s="70">
        <f t="shared" si="34"/>
        <v>0</v>
      </c>
      <c r="Q628" s="135" t="str">
        <f t="shared" si="32"/>
        <v/>
      </c>
    </row>
    <row r="629" spans="1:17" x14ac:dyDescent="0.2">
      <c r="A629" s="374" t="str">
        <f>IF(B629="","",COUNT('Diário 3º PA'!$A$4:$A$4242)+COUNT('Diário 4º PA'!$A$4:$A$2007)+ROW()-3)</f>
        <v/>
      </c>
      <c r="B629" s="358"/>
      <c r="C629" s="359"/>
      <c r="D629" s="360"/>
      <c r="E629" s="360"/>
      <c r="F629" s="361"/>
      <c r="G629" s="360"/>
      <c r="H629" s="360"/>
      <c r="I629" s="362"/>
      <c r="J629" s="363"/>
      <c r="K629" s="363"/>
      <c r="L629" s="364"/>
      <c r="M629" s="363"/>
      <c r="N629" s="382"/>
      <c r="O629" s="70">
        <f t="shared" si="33"/>
        <v>0</v>
      </c>
      <c r="P629" s="70">
        <f t="shared" si="34"/>
        <v>0</v>
      </c>
      <c r="Q629" s="92" t="str">
        <f t="shared" si="32"/>
        <v/>
      </c>
    </row>
    <row r="630" spans="1:17" x14ac:dyDescent="0.2">
      <c r="A630" s="374" t="str">
        <f>IF(B630="","",COUNT('Diário 3º PA'!$A$4:$A$4242)+COUNT('Diário 4º PA'!$A$4:$A$2007)+ROW()-3)</f>
        <v/>
      </c>
      <c r="B630" s="358"/>
      <c r="C630" s="359"/>
      <c r="D630" s="360"/>
      <c r="E630" s="360"/>
      <c r="F630" s="361"/>
      <c r="G630" s="360"/>
      <c r="H630" s="360"/>
      <c r="I630" s="362"/>
      <c r="J630" s="363"/>
      <c r="K630" s="363"/>
      <c r="L630" s="364"/>
      <c r="M630" s="363"/>
      <c r="N630" s="382"/>
      <c r="O630" s="70">
        <f t="shared" si="33"/>
        <v>0</v>
      </c>
      <c r="P630" s="70">
        <f t="shared" si="34"/>
        <v>0</v>
      </c>
      <c r="Q630" s="92" t="str">
        <f t="shared" si="32"/>
        <v/>
      </c>
    </row>
    <row r="631" spans="1:17" x14ac:dyDescent="0.2">
      <c r="A631" s="374" t="str">
        <f>IF(B631="","",COUNT('Diário 3º PA'!$A$4:$A$4242)+COUNT('Diário 4º PA'!$A$4:$A$2007)+ROW()-3)</f>
        <v/>
      </c>
      <c r="B631" s="358"/>
      <c r="C631" s="359"/>
      <c r="D631" s="360"/>
      <c r="E631" s="360"/>
      <c r="F631" s="361"/>
      <c r="G631" s="360"/>
      <c r="H631" s="360"/>
      <c r="I631" s="362"/>
      <c r="J631" s="363"/>
      <c r="K631" s="363"/>
      <c r="L631" s="364"/>
      <c r="M631" s="363"/>
      <c r="N631" s="382"/>
      <c r="O631" s="70">
        <f t="shared" si="33"/>
        <v>0</v>
      </c>
      <c r="P631" s="70">
        <f t="shared" si="34"/>
        <v>0</v>
      </c>
      <c r="Q631" s="135" t="str">
        <f t="shared" si="32"/>
        <v/>
      </c>
    </row>
    <row r="632" spans="1:17" x14ac:dyDescent="0.2">
      <c r="A632" s="374" t="str">
        <f>IF(B632="","",COUNT('Diário 3º PA'!$A$4:$A$4242)+COUNT('Diário 4º PA'!$A$4:$A$2007)+ROW()-3)</f>
        <v/>
      </c>
      <c r="B632" s="358"/>
      <c r="C632" s="359"/>
      <c r="D632" s="360"/>
      <c r="E632" s="360"/>
      <c r="F632" s="361"/>
      <c r="G632" s="360"/>
      <c r="H632" s="360"/>
      <c r="I632" s="362"/>
      <c r="J632" s="363"/>
      <c r="K632" s="363"/>
      <c r="L632" s="364"/>
      <c r="M632" s="363"/>
      <c r="N632" s="382"/>
      <c r="O632" s="70">
        <f t="shared" si="33"/>
        <v>0</v>
      </c>
      <c r="P632" s="70">
        <f t="shared" si="34"/>
        <v>0</v>
      </c>
      <c r="Q632" s="92" t="str">
        <f t="shared" si="32"/>
        <v/>
      </c>
    </row>
    <row r="633" spans="1:17" x14ac:dyDescent="0.2">
      <c r="A633" s="374" t="str">
        <f>IF(B633="","",COUNT('Diário 3º PA'!$A$4:$A$4242)+COUNT('Diário 4º PA'!$A$4:$A$2007)+ROW()-3)</f>
        <v/>
      </c>
      <c r="B633" s="358"/>
      <c r="C633" s="359"/>
      <c r="D633" s="360"/>
      <c r="E633" s="360"/>
      <c r="F633" s="361"/>
      <c r="G633" s="360"/>
      <c r="H633" s="360"/>
      <c r="I633" s="362"/>
      <c r="J633" s="363"/>
      <c r="K633" s="363"/>
      <c r="L633" s="364"/>
      <c r="M633" s="363"/>
      <c r="N633" s="382"/>
      <c r="O633" s="70">
        <f t="shared" si="33"/>
        <v>0</v>
      </c>
      <c r="P633" s="70">
        <f t="shared" si="34"/>
        <v>0</v>
      </c>
      <c r="Q633" s="92" t="str">
        <f t="shared" si="32"/>
        <v/>
      </c>
    </row>
    <row r="634" spans="1:17" x14ac:dyDescent="0.2">
      <c r="A634" s="374" t="str">
        <f>IF(B634="","",COUNT('Diário 3º PA'!$A$4:$A$4242)+COUNT('Diário 4º PA'!$A$4:$A$2007)+ROW()-3)</f>
        <v/>
      </c>
      <c r="B634" s="358"/>
      <c r="C634" s="359"/>
      <c r="D634" s="360"/>
      <c r="E634" s="360"/>
      <c r="F634" s="361"/>
      <c r="G634" s="360"/>
      <c r="H634" s="360"/>
      <c r="I634" s="362"/>
      <c r="J634" s="363"/>
      <c r="K634" s="363"/>
      <c r="L634" s="364"/>
      <c r="M634" s="363"/>
      <c r="N634" s="382"/>
      <c r="O634" s="70">
        <f t="shared" si="33"/>
        <v>0</v>
      </c>
      <c r="P634" s="70">
        <f t="shared" si="34"/>
        <v>0</v>
      </c>
      <c r="Q634" s="135" t="str">
        <f t="shared" si="32"/>
        <v/>
      </c>
    </row>
    <row r="635" spans="1:17" x14ac:dyDescent="0.2">
      <c r="A635" s="374" t="str">
        <f>IF(B635="","",COUNT('Diário 3º PA'!$A$4:$A$4242)+COUNT('Diário 4º PA'!$A$4:$A$2007)+ROW()-3)</f>
        <v/>
      </c>
      <c r="B635" s="358"/>
      <c r="C635" s="359"/>
      <c r="D635" s="360"/>
      <c r="E635" s="360"/>
      <c r="F635" s="361"/>
      <c r="G635" s="360"/>
      <c r="H635" s="360"/>
      <c r="I635" s="362"/>
      <c r="J635" s="363"/>
      <c r="K635" s="363"/>
      <c r="L635" s="364"/>
      <c r="M635" s="363"/>
      <c r="N635" s="382"/>
      <c r="O635" s="70">
        <f t="shared" si="33"/>
        <v>0</v>
      </c>
      <c r="P635" s="70">
        <f t="shared" si="34"/>
        <v>0</v>
      </c>
      <c r="Q635" s="92" t="str">
        <f t="shared" si="32"/>
        <v/>
      </c>
    </row>
    <row r="636" spans="1:17" x14ac:dyDescent="0.2">
      <c r="A636" s="374" t="str">
        <f>IF(B636="","",COUNT('Diário 3º PA'!$A$4:$A$4242)+COUNT('Diário 4º PA'!$A$4:$A$2007)+ROW()-3)</f>
        <v/>
      </c>
      <c r="B636" s="358"/>
      <c r="C636" s="359"/>
      <c r="D636" s="360"/>
      <c r="E636" s="360"/>
      <c r="F636" s="361"/>
      <c r="G636" s="360"/>
      <c r="H636" s="360"/>
      <c r="I636" s="362"/>
      <c r="J636" s="363"/>
      <c r="K636" s="363"/>
      <c r="L636" s="364"/>
      <c r="M636" s="363"/>
      <c r="N636" s="382"/>
      <c r="O636" s="70">
        <f t="shared" si="33"/>
        <v>0</v>
      </c>
      <c r="P636" s="70">
        <f t="shared" si="34"/>
        <v>0</v>
      </c>
      <c r="Q636" s="92" t="str">
        <f t="shared" si="32"/>
        <v/>
      </c>
    </row>
    <row r="637" spans="1:17" x14ac:dyDescent="0.2">
      <c r="A637" s="374" t="str">
        <f>IF(B637="","",COUNT('Diário 3º PA'!$A$4:$A$4242)+COUNT('Diário 4º PA'!$A$4:$A$2007)+ROW()-3)</f>
        <v/>
      </c>
      <c r="B637" s="358"/>
      <c r="C637" s="359"/>
      <c r="D637" s="360"/>
      <c r="E637" s="360"/>
      <c r="F637" s="361"/>
      <c r="G637" s="360"/>
      <c r="H637" s="360"/>
      <c r="I637" s="362"/>
      <c r="J637" s="363"/>
      <c r="K637" s="363"/>
      <c r="L637" s="364"/>
      <c r="M637" s="363"/>
      <c r="N637" s="382"/>
      <c r="O637" s="70">
        <f t="shared" si="33"/>
        <v>0</v>
      </c>
      <c r="P637" s="70">
        <f t="shared" si="34"/>
        <v>0</v>
      </c>
      <c r="Q637" s="135" t="str">
        <f t="shared" si="32"/>
        <v/>
      </c>
    </row>
    <row r="638" spans="1:17" x14ac:dyDescent="0.2">
      <c r="A638" s="374" t="str">
        <f>IF(B638="","",COUNT('Diário 3º PA'!$A$4:$A$4242)+COUNT('Diário 4º PA'!$A$4:$A$2007)+ROW()-3)</f>
        <v/>
      </c>
      <c r="B638" s="358"/>
      <c r="C638" s="359"/>
      <c r="D638" s="360"/>
      <c r="E638" s="360"/>
      <c r="F638" s="361"/>
      <c r="G638" s="360"/>
      <c r="H638" s="360"/>
      <c r="I638" s="362"/>
      <c r="J638" s="363"/>
      <c r="K638" s="363"/>
      <c r="L638" s="364"/>
      <c r="M638" s="363"/>
      <c r="N638" s="382"/>
      <c r="O638" s="70">
        <f t="shared" si="33"/>
        <v>0</v>
      </c>
      <c r="P638" s="70">
        <f t="shared" si="34"/>
        <v>0</v>
      </c>
      <c r="Q638" s="92" t="str">
        <f t="shared" si="32"/>
        <v/>
      </c>
    </row>
    <row r="639" spans="1:17" x14ac:dyDescent="0.2">
      <c r="A639" s="374" t="str">
        <f>IF(B639="","",COUNT('Diário 3º PA'!$A$4:$A$4242)+COUNT('Diário 4º PA'!$A$4:$A$2007)+ROW()-3)</f>
        <v/>
      </c>
      <c r="B639" s="358"/>
      <c r="C639" s="359"/>
      <c r="D639" s="360"/>
      <c r="E639" s="360"/>
      <c r="F639" s="361"/>
      <c r="G639" s="360"/>
      <c r="H639" s="360"/>
      <c r="I639" s="362"/>
      <c r="J639" s="363"/>
      <c r="K639" s="363"/>
      <c r="L639" s="364"/>
      <c r="M639" s="363"/>
      <c r="N639" s="382"/>
      <c r="O639" s="70">
        <f t="shared" si="33"/>
        <v>0</v>
      </c>
      <c r="P639" s="70">
        <f t="shared" si="34"/>
        <v>0</v>
      </c>
      <c r="Q639" s="92" t="str">
        <f t="shared" si="32"/>
        <v/>
      </c>
    </row>
    <row r="640" spans="1:17" x14ac:dyDescent="0.2">
      <c r="A640" s="374" t="str">
        <f>IF(B640="","",COUNT('Diário 3º PA'!$A$4:$A$4242)+COUNT('Diário 4º PA'!$A$4:$A$2007)+ROW()-3)</f>
        <v/>
      </c>
      <c r="B640" s="358"/>
      <c r="C640" s="359"/>
      <c r="D640" s="360"/>
      <c r="E640" s="360"/>
      <c r="F640" s="361"/>
      <c r="G640" s="360"/>
      <c r="H640" s="360"/>
      <c r="I640" s="362"/>
      <c r="J640" s="363"/>
      <c r="K640" s="363"/>
      <c r="L640" s="364"/>
      <c r="M640" s="363"/>
      <c r="N640" s="382"/>
      <c r="O640" s="70">
        <f t="shared" si="33"/>
        <v>0</v>
      </c>
      <c r="P640" s="70">
        <f t="shared" si="34"/>
        <v>0</v>
      </c>
      <c r="Q640" s="135" t="str">
        <f t="shared" si="32"/>
        <v/>
      </c>
    </row>
    <row r="641" spans="1:17" x14ac:dyDescent="0.2">
      <c r="A641" s="374" t="str">
        <f>IF(B641="","",COUNT('Diário 3º PA'!$A$4:$A$4242)+COUNT('Diário 4º PA'!$A$4:$A$2007)+ROW()-3)</f>
        <v/>
      </c>
      <c r="B641" s="358"/>
      <c r="C641" s="359"/>
      <c r="D641" s="360"/>
      <c r="E641" s="360"/>
      <c r="F641" s="361"/>
      <c r="G641" s="360"/>
      <c r="H641" s="360"/>
      <c r="I641" s="362"/>
      <c r="J641" s="363"/>
      <c r="K641" s="363"/>
      <c r="L641" s="364"/>
      <c r="M641" s="363"/>
      <c r="N641" s="382"/>
      <c r="O641" s="70">
        <f t="shared" si="33"/>
        <v>0</v>
      </c>
      <c r="P641" s="70">
        <f t="shared" si="34"/>
        <v>0</v>
      </c>
      <c r="Q641" s="92" t="str">
        <f t="shared" si="32"/>
        <v/>
      </c>
    </row>
    <row r="642" spans="1:17" x14ac:dyDescent="0.2">
      <c r="A642" s="374" t="str">
        <f>IF(B642="","",COUNT('Diário 3º PA'!$A$4:$A$4242)+COUNT('Diário 4º PA'!$A$4:$A$2007)+ROW()-3)</f>
        <v/>
      </c>
      <c r="B642" s="358"/>
      <c r="C642" s="359"/>
      <c r="D642" s="360"/>
      <c r="E642" s="360"/>
      <c r="F642" s="361"/>
      <c r="G642" s="360"/>
      <c r="H642" s="360"/>
      <c r="I642" s="362"/>
      <c r="J642" s="363"/>
      <c r="K642" s="363"/>
      <c r="L642" s="364"/>
      <c r="M642" s="363"/>
      <c r="N642" s="382"/>
      <c r="O642" s="70">
        <f t="shared" si="33"/>
        <v>0</v>
      </c>
      <c r="P642" s="70">
        <f t="shared" si="34"/>
        <v>0</v>
      </c>
      <c r="Q642" s="92" t="str">
        <f t="shared" si="32"/>
        <v/>
      </c>
    </row>
    <row r="643" spans="1:17" x14ac:dyDescent="0.2">
      <c r="A643" s="374" t="str">
        <f>IF(B643="","",COUNT('Diário 3º PA'!$A$4:$A$4242)+COUNT('Diário 4º PA'!$A$4:$A$2007)+ROW()-3)</f>
        <v/>
      </c>
      <c r="B643" s="358"/>
      <c r="C643" s="359"/>
      <c r="D643" s="360"/>
      <c r="E643" s="360"/>
      <c r="F643" s="361"/>
      <c r="G643" s="360"/>
      <c r="H643" s="360"/>
      <c r="I643" s="362"/>
      <c r="J643" s="363"/>
      <c r="K643" s="363"/>
      <c r="L643" s="364"/>
      <c r="M643" s="363"/>
      <c r="N643" s="382"/>
      <c r="O643" s="70">
        <f t="shared" si="33"/>
        <v>0</v>
      </c>
      <c r="P643" s="70">
        <f t="shared" si="34"/>
        <v>0</v>
      </c>
      <c r="Q643" s="135" t="str">
        <f t="shared" si="32"/>
        <v/>
      </c>
    </row>
    <row r="644" spans="1:17" x14ac:dyDescent="0.2">
      <c r="A644" s="374" t="str">
        <f>IF(B644="","",COUNT('Diário 3º PA'!$A$4:$A$4242)+COUNT('Diário 4º PA'!$A$4:$A$2007)+ROW()-3)</f>
        <v/>
      </c>
      <c r="B644" s="358"/>
      <c r="C644" s="359"/>
      <c r="D644" s="360"/>
      <c r="E644" s="360"/>
      <c r="F644" s="361"/>
      <c r="G644" s="360"/>
      <c r="H644" s="360"/>
      <c r="I644" s="362"/>
      <c r="J644" s="363"/>
      <c r="K644" s="363"/>
      <c r="L644" s="364"/>
      <c r="M644" s="363"/>
      <c r="N644" s="382"/>
      <c r="O644" s="70">
        <f t="shared" si="33"/>
        <v>0</v>
      </c>
      <c r="P644" s="70">
        <f t="shared" si="34"/>
        <v>0</v>
      </c>
      <c r="Q644" s="92" t="str">
        <f t="shared" si="32"/>
        <v/>
      </c>
    </row>
    <row r="645" spans="1:17" x14ac:dyDescent="0.2">
      <c r="A645" s="374" t="str">
        <f>IF(B645="","",COUNT('Diário 3º PA'!$A$4:$A$4242)+COUNT('Diário 4º PA'!$A$4:$A$2007)+ROW()-3)</f>
        <v/>
      </c>
      <c r="B645" s="358"/>
      <c r="C645" s="359"/>
      <c r="D645" s="360"/>
      <c r="E645" s="360"/>
      <c r="F645" s="361"/>
      <c r="G645" s="360"/>
      <c r="H645" s="360"/>
      <c r="I645" s="362"/>
      <c r="J645" s="363"/>
      <c r="K645" s="363"/>
      <c r="L645" s="364"/>
      <c r="M645" s="363"/>
      <c r="N645" s="382"/>
      <c r="O645" s="70">
        <f t="shared" si="33"/>
        <v>0</v>
      </c>
      <c r="P645" s="70">
        <f t="shared" si="34"/>
        <v>0</v>
      </c>
      <c r="Q645" s="92" t="str">
        <f t="shared" si="32"/>
        <v/>
      </c>
    </row>
    <row r="646" spans="1:17" x14ac:dyDescent="0.2">
      <c r="A646" s="374" t="str">
        <f>IF(B646="","",COUNT('Diário 3º PA'!$A$4:$A$4242)+COUNT('Diário 4º PA'!$A$4:$A$2007)+ROW()-3)</f>
        <v/>
      </c>
      <c r="B646" s="358"/>
      <c r="C646" s="359"/>
      <c r="D646" s="360"/>
      <c r="E646" s="360"/>
      <c r="F646" s="361"/>
      <c r="G646" s="360"/>
      <c r="H646" s="360"/>
      <c r="I646" s="362"/>
      <c r="J646" s="363"/>
      <c r="K646" s="363"/>
      <c r="L646" s="364"/>
      <c r="M646" s="363"/>
      <c r="N646" s="382"/>
      <c r="O646" s="70">
        <f t="shared" si="33"/>
        <v>0</v>
      </c>
      <c r="P646" s="70">
        <f t="shared" si="34"/>
        <v>0</v>
      </c>
      <c r="Q646" s="135" t="str">
        <f t="shared" si="32"/>
        <v/>
      </c>
    </row>
    <row r="647" spans="1:17" x14ac:dyDescent="0.2">
      <c r="A647" s="374" t="str">
        <f>IF(B647="","",COUNT('Diário 3º PA'!$A$4:$A$4242)+COUNT('Diário 4º PA'!$A$4:$A$2007)+ROW()-3)</f>
        <v/>
      </c>
      <c r="B647" s="358"/>
      <c r="C647" s="359"/>
      <c r="D647" s="360"/>
      <c r="E647" s="360"/>
      <c r="F647" s="361"/>
      <c r="G647" s="360"/>
      <c r="H647" s="360"/>
      <c r="I647" s="362"/>
      <c r="J647" s="363"/>
      <c r="K647" s="363"/>
      <c r="L647" s="364"/>
      <c r="M647" s="363"/>
      <c r="N647" s="382"/>
      <c r="O647" s="70">
        <f t="shared" si="33"/>
        <v>0</v>
      </c>
      <c r="P647" s="70">
        <f t="shared" si="34"/>
        <v>0</v>
      </c>
      <c r="Q647" s="92" t="str">
        <f t="shared" si="32"/>
        <v/>
      </c>
    </row>
    <row r="648" spans="1:17" x14ac:dyDescent="0.2">
      <c r="A648" s="374" t="str">
        <f>IF(B648="","",COUNT('Diário 3º PA'!$A$4:$A$4242)+COUNT('Diário 4º PA'!$A$4:$A$2007)+ROW()-3)</f>
        <v/>
      </c>
      <c r="B648" s="358"/>
      <c r="C648" s="359"/>
      <c r="D648" s="360"/>
      <c r="E648" s="360"/>
      <c r="F648" s="361"/>
      <c r="G648" s="360"/>
      <c r="H648" s="360"/>
      <c r="I648" s="362"/>
      <c r="J648" s="363"/>
      <c r="K648" s="363"/>
      <c r="L648" s="364"/>
      <c r="M648" s="363"/>
      <c r="N648" s="382"/>
      <c r="O648" s="70">
        <f t="shared" si="33"/>
        <v>0</v>
      </c>
      <c r="P648" s="70">
        <f t="shared" si="34"/>
        <v>0</v>
      </c>
      <c r="Q648" s="92" t="str">
        <f t="shared" si="32"/>
        <v/>
      </c>
    </row>
    <row r="649" spans="1:17" x14ac:dyDescent="0.2">
      <c r="A649" s="374" t="str">
        <f>IF(B649="","",COUNT('Diário 3º PA'!$A$4:$A$4242)+COUNT('Diário 4º PA'!$A$4:$A$2007)+ROW()-3)</f>
        <v/>
      </c>
      <c r="B649" s="358"/>
      <c r="C649" s="359"/>
      <c r="D649" s="360"/>
      <c r="E649" s="360"/>
      <c r="F649" s="361"/>
      <c r="G649" s="360"/>
      <c r="H649" s="360"/>
      <c r="I649" s="362"/>
      <c r="J649" s="363"/>
      <c r="K649" s="363"/>
      <c r="L649" s="364"/>
      <c r="M649" s="363"/>
      <c r="N649" s="382"/>
      <c r="O649" s="70">
        <f t="shared" si="33"/>
        <v>0</v>
      </c>
      <c r="P649" s="70">
        <f t="shared" si="34"/>
        <v>0</v>
      </c>
      <c r="Q649" s="135" t="str">
        <f t="shared" si="32"/>
        <v/>
      </c>
    </row>
    <row r="650" spans="1:17" x14ac:dyDescent="0.2">
      <c r="A650" s="374" t="str">
        <f>IF(B650="","",COUNT('Diário 3º PA'!$A$4:$A$4242)+COUNT('Diário 4º PA'!$A$4:$A$2007)+ROW()-3)</f>
        <v/>
      </c>
      <c r="B650" s="358"/>
      <c r="C650" s="359"/>
      <c r="D650" s="360"/>
      <c r="E650" s="360"/>
      <c r="F650" s="361"/>
      <c r="G650" s="360"/>
      <c r="H650" s="360"/>
      <c r="I650" s="362"/>
      <c r="J650" s="363"/>
      <c r="K650" s="363"/>
      <c r="L650" s="364"/>
      <c r="M650" s="363"/>
      <c r="N650" s="382"/>
      <c r="O650" s="70">
        <f t="shared" si="33"/>
        <v>0</v>
      </c>
      <c r="P650" s="70">
        <f t="shared" si="34"/>
        <v>0</v>
      </c>
      <c r="Q650" s="92" t="str">
        <f t="shared" si="32"/>
        <v/>
      </c>
    </row>
    <row r="651" spans="1:17" x14ac:dyDescent="0.2">
      <c r="A651" s="374" t="str">
        <f>IF(B651="","",COUNT('Diário 3º PA'!$A$4:$A$4242)+COUNT('Diário 4º PA'!$A$4:$A$2007)+ROW()-3)</f>
        <v/>
      </c>
      <c r="B651" s="358"/>
      <c r="C651" s="359"/>
      <c r="D651" s="360"/>
      <c r="E651" s="360"/>
      <c r="F651" s="361"/>
      <c r="G651" s="360"/>
      <c r="H651" s="360"/>
      <c r="I651" s="362"/>
      <c r="J651" s="363"/>
      <c r="K651" s="363"/>
      <c r="L651" s="364"/>
      <c r="M651" s="363"/>
      <c r="N651" s="382"/>
      <c r="O651" s="70">
        <f t="shared" si="33"/>
        <v>0</v>
      </c>
      <c r="P651" s="70">
        <f t="shared" si="34"/>
        <v>0</v>
      </c>
      <c r="Q651" s="92" t="str">
        <f t="shared" si="32"/>
        <v/>
      </c>
    </row>
    <row r="652" spans="1:17" x14ac:dyDescent="0.2">
      <c r="A652" s="374" t="str">
        <f>IF(B652="","",COUNT('Diário 3º PA'!$A$4:$A$4242)+COUNT('Diário 4º PA'!$A$4:$A$2007)+ROW()-3)</f>
        <v/>
      </c>
      <c r="B652" s="358"/>
      <c r="C652" s="359"/>
      <c r="D652" s="360"/>
      <c r="E652" s="360"/>
      <c r="F652" s="361"/>
      <c r="G652" s="360"/>
      <c r="H652" s="360"/>
      <c r="I652" s="362"/>
      <c r="J652" s="363"/>
      <c r="K652" s="363"/>
      <c r="L652" s="364"/>
      <c r="M652" s="363"/>
      <c r="N652" s="382"/>
      <c r="O652" s="70">
        <f t="shared" si="33"/>
        <v>0</v>
      </c>
      <c r="P652" s="70">
        <f t="shared" si="34"/>
        <v>0</v>
      </c>
      <c r="Q652" s="135" t="str">
        <f t="shared" si="32"/>
        <v/>
      </c>
    </row>
    <row r="653" spans="1:17" x14ac:dyDescent="0.2">
      <c r="A653" s="374" t="str">
        <f>IF(B653="","",COUNT('Diário 3º PA'!$A$4:$A$4242)+COUNT('Diário 4º PA'!$A$4:$A$2007)+ROW()-3)</f>
        <v/>
      </c>
      <c r="B653" s="358"/>
      <c r="C653" s="359"/>
      <c r="D653" s="360"/>
      <c r="E653" s="360"/>
      <c r="F653" s="361"/>
      <c r="G653" s="360"/>
      <c r="H653" s="360"/>
      <c r="I653" s="362"/>
      <c r="J653" s="363"/>
      <c r="K653" s="363"/>
      <c r="L653" s="364"/>
      <c r="M653" s="363"/>
      <c r="N653" s="382"/>
      <c r="O653" s="70">
        <f t="shared" si="33"/>
        <v>0</v>
      </c>
      <c r="P653" s="70">
        <f t="shared" si="34"/>
        <v>0</v>
      </c>
      <c r="Q653" s="92" t="str">
        <f t="shared" ref="Q653:Q694" si="35">SUBSTITUTE(D653," ","_")</f>
        <v/>
      </c>
    </row>
    <row r="654" spans="1:17" x14ac:dyDescent="0.2">
      <c r="A654" s="374" t="str">
        <f>IF(B654="","",COUNT('Diário 3º PA'!$A$4:$A$4242)+COUNT('Diário 4º PA'!$A$4:$A$2007)+ROW()-3)</f>
        <v/>
      </c>
      <c r="B654" s="375"/>
      <c r="C654" s="406"/>
      <c r="D654" s="377"/>
      <c r="E654" s="377"/>
      <c r="F654" s="378"/>
      <c r="G654" s="379"/>
      <c r="H654" s="377"/>
      <c r="I654" s="379"/>
      <c r="J654" s="380"/>
      <c r="K654" s="380"/>
      <c r="L654" s="381"/>
      <c r="M654" s="380"/>
      <c r="N654" s="385"/>
      <c r="O654" s="70">
        <f t="shared" ref="O654:O694" si="36">IF(B654=0,0,IF(YEAR(B654)=$P$1,MONTH(B654)-$O$1+1,(YEAR(B654)-$P$1)*12-$O$1+1+MONTH(B654)))</f>
        <v>0</v>
      </c>
      <c r="P654" s="70">
        <f t="shared" ref="P654:P694" si="37">IF(C654=0,0,IF(YEAR(C654)=$P$1,MONTH(C654)-$O$1+1,(YEAR(C654)-$P$1)*12-$O$1+1+MONTH(C654)))</f>
        <v>0</v>
      </c>
      <c r="Q654" s="92" t="str">
        <f t="shared" si="35"/>
        <v/>
      </c>
    </row>
    <row r="655" spans="1:17" x14ac:dyDescent="0.2">
      <c r="A655" s="374" t="str">
        <f>IF(B655="","",COUNT('Diário 3º PA'!$A$4:$A$4242)+COUNT('Diário 4º PA'!$A$4:$A$2007)+ROW()-3)</f>
        <v/>
      </c>
      <c r="B655" s="358"/>
      <c r="C655" s="359"/>
      <c r="D655" s="360"/>
      <c r="E655" s="360"/>
      <c r="F655" s="361"/>
      <c r="G655" s="362"/>
      <c r="H655" s="360"/>
      <c r="I655" s="362"/>
      <c r="J655" s="363"/>
      <c r="K655" s="363"/>
      <c r="L655" s="364"/>
      <c r="M655" s="363"/>
      <c r="N655" s="382"/>
      <c r="O655" s="70">
        <f t="shared" si="36"/>
        <v>0</v>
      </c>
      <c r="P655" s="70">
        <f t="shared" si="37"/>
        <v>0</v>
      </c>
      <c r="Q655" s="135" t="str">
        <f t="shared" si="35"/>
        <v/>
      </c>
    </row>
    <row r="656" spans="1:17" x14ac:dyDescent="0.2">
      <c r="A656" s="374" t="str">
        <f>IF(B656="","",COUNT('Diário 3º PA'!$A$4:$A$4242)+COUNT('Diário 4º PA'!$A$4:$A$2007)+ROW()-3)</f>
        <v/>
      </c>
      <c r="B656" s="358"/>
      <c r="C656" s="359"/>
      <c r="D656" s="360"/>
      <c r="E656" s="360"/>
      <c r="F656" s="361"/>
      <c r="G656" s="362"/>
      <c r="H656" s="360"/>
      <c r="I656" s="362"/>
      <c r="J656" s="363"/>
      <c r="K656" s="363"/>
      <c r="L656" s="364"/>
      <c r="M656" s="363"/>
      <c r="N656" s="382"/>
      <c r="O656" s="70">
        <f t="shared" si="36"/>
        <v>0</v>
      </c>
      <c r="P656" s="70">
        <f t="shared" si="37"/>
        <v>0</v>
      </c>
      <c r="Q656" s="92" t="str">
        <f t="shared" si="35"/>
        <v/>
      </c>
    </row>
    <row r="657" spans="1:17" x14ac:dyDescent="0.2">
      <c r="A657" s="374" t="str">
        <f>IF(B657="","",COUNT('Diário 3º PA'!$A$4:$A$4242)+COUNT('Diário 4º PA'!$A$4:$A$2007)+ROW()-3)</f>
        <v/>
      </c>
      <c r="B657" s="358"/>
      <c r="C657" s="359"/>
      <c r="D657" s="360"/>
      <c r="E657" s="360"/>
      <c r="F657" s="361"/>
      <c r="G657" s="362"/>
      <c r="H657" s="360"/>
      <c r="I657" s="362"/>
      <c r="J657" s="363"/>
      <c r="K657" s="363"/>
      <c r="L657" s="364"/>
      <c r="M657" s="363"/>
      <c r="N657" s="382"/>
      <c r="O657" s="70">
        <f t="shared" si="36"/>
        <v>0</v>
      </c>
      <c r="P657" s="70">
        <f t="shared" si="37"/>
        <v>0</v>
      </c>
      <c r="Q657" s="92" t="str">
        <f t="shared" si="35"/>
        <v/>
      </c>
    </row>
    <row r="658" spans="1:17" x14ac:dyDescent="0.2">
      <c r="A658" s="374" t="str">
        <f>IF(B658="","",COUNT('Diário 3º PA'!$A$4:$A$4242)+COUNT('Diário 4º PA'!$A$4:$A$2007)+ROW()-3)</f>
        <v/>
      </c>
      <c r="B658" s="358"/>
      <c r="C658" s="359"/>
      <c r="D658" s="360"/>
      <c r="E658" s="360"/>
      <c r="F658" s="361"/>
      <c r="G658" s="362"/>
      <c r="H658" s="360"/>
      <c r="I658" s="362"/>
      <c r="J658" s="363"/>
      <c r="K658" s="363"/>
      <c r="L658" s="364"/>
      <c r="M658" s="363"/>
      <c r="N658" s="382"/>
      <c r="O658" s="70">
        <f t="shared" si="36"/>
        <v>0</v>
      </c>
      <c r="P658" s="70">
        <f t="shared" si="37"/>
        <v>0</v>
      </c>
      <c r="Q658" s="135" t="str">
        <f t="shared" si="35"/>
        <v/>
      </c>
    </row>
    <row r="659" spans="1:17" x14ac:dyDescent="0.2">
      <c r="A659" s="374" t="str">
        <f>IF(B659="","",COUNT('Diário 3º PA'!$A$4:$A$4242)+COUNT('Diário 4º PA'!$A$4:$A$2007)+ROW()-3)</f>
        <v/>
      </c>
      <c r="B659" s="358"/>
      <c r="C659" s="359"/>
      <c r="D659" s="360"/>
      <c r="E659" s="360"/>
      <c r="F659" s="361"/>
      <c r="G659" s="362"/>
      <c r="H659" s="360"/>
      <c r="I659" s="362"/>
      <c r="J659" s="364"/>
      <c r="K659" s="363"/>
      <c r="L659" s="364"/>
      <c r="M659" s="363"/>
      <c r="N659" s="382"/>
      <c r="O659" s="70">
        <f t="shared" si="36"/>
        <v>0</v>
      </c>
      <c r="P659" s="70">
        <f t="shared" si="37"/>
        <v>0</v>
      </c>
      <c r="Q659" s="92" t="str">
        <f t="shared" si="35"/>
        <v/>
      </c>
    </row>
    <row r="660" spans="1:17" x14ac:dyDescent="0.2">
      <c r="A660" s="374" t="str">
        <f>IF(B660="","",COUNT('Diário 3º PA'!$A$4:$A$4242)+COUNT('Diário 4º PA'!$A$4:$A$2007)+ROW()-3)</f>
        <v/>
      </c>
      <c r="B660" s="358"/>
      <c r="C660" s="359"/>
      <c r="D660" s="360"/>
      <c r="E660" s="360"/>
      <c r="F660" s="361"/>
      <c r="G660" s="360"/>
      <c r="H660" s="360"/>
      <c r="I660" s="362"/>
      <c r="J660" s="363"/>
      <c r="K660" s="363"/>
      <c r="L660" s="364"/>
      <c r="M660" s="363"/>
      <c r="N660" s="382"/>
      <c r="O660" s="70">
        <f t="shared" si="36"/>
        <v>0</v>
      </c>
      <c r="P660" s="70">
        <f t="shared" si="37"/>
        <v>0</v>
      </c>
      <c r="Q660" s="92" t="str">
        <f t="shared" si="35"/>
        <v/>
      </c>
    </row>
    <row r="661" spans="1:17" x14ac:dyDescent="0.2">
      <c r="A661" s="374" t="str">
        <f>IF(B661="","",COUNT('Diário 3º PA'!$A$4:$A$4242)+COUNT('Diário 4º PA'!$A$4:$A$2007)+ROW()-3)</f>
        <v/>
      </c>
      <c r="B661" s="358"/>
      <c r="C661" s="359"/>
      <c r="D661" s="360"/>
      <c r="E661" s="360"/>
      <c r="F661" s="361"/>
      <c r="G661" s="362"/>
      <c r="H661" s="360"/>
      <c r="I661" s="362"/>
      <c r="J661" s="363"/>
      <c r="K661" s="363"/>
      <c r="L661" s="364"/>
      <c r="M661" s="363"/>
      <c r="N661" s="382"/>
      <c r="O661" s="70">
        <f t="shared" si="36"/>
        <v>0</v>
      </c>
      <c r="P661" s="70">
        <f t="shared" si="37"/>
        <v>0</v>
      </c>
      <c r="Q661" s="135" t="str">
        <f t="shared" si="35"/>
        <v/>
      </c>
    </row>
    <row r="662" spans="1:17" x14ac:dyDescent="0.2">
      <c r="A662" s="374" t="str">
        <f>IF(B662="","",COUNT('Diário 3º PA'!$A$4:$A$4242)+COUNT('Diário 4º PA'!$A$4:$A$2007)+ROW()-3)</f>
        <v/>
      </c>
      <c r="B662" s="358"/>
      <c r="C662" s="359"/>
      <c r="D662" s="360"/>
      <c r="E662" s="360"/>
      <c r="F662" s="361"/>
      <c r="G662" s="362"/>
      <c r="H662" s="360"/>
      <c r="I662" s="362"/>
      <c r="J662" s="363"/>
      <c r="K662" s="363"/>
      <c r="L662" s="364"/>
      <c r="M662" s="363"/>
      <c r="N662" s="382"/>
      <c r="O662" s="70">
        <f t="shared" si="36"/>
        <v>0</v>
      </c>
      <c r="P662" s="70">
        <f t="shared" si="37"/>
        <v>0</v>
      </c>
      <c r="Q662" s="92" t="str">
        <f t="shared" si="35"/>
        <v/>
      </c>
    </row>
    <row r="663" spans="1:17" x14ac:dyDescent="0.2">
      <c r="A663" s="374" t="str">
        <f>IF(B663="","",COUNT('Diário 3º PA'!$A$4:$A$4242)+COUNT('Diário 4º PA'!$A$4:$A$2007)+ROW()-3)</f>
        <v/>
      </c>
      <c r="B663" s="358"/>
      <c r="C663" s="359"/>
      <c r="D663" s="360"/>
      <c r="E663" s="360"/>
      <c r="F663" s="361"/>
      <c r="G663" s="360"/>
      <c r="H663" s="360"/>
      <c r="I663" s="362"/>
      <c r="J663" s="363"/>
      <c r="K663" s="364"/>
      <c r="L663" s="364"/>
      <c r="M663" s="363"/>
      <c r="N663" s="382"/>
      <c r="O663" s="70">
        <f t="shared" si="36"/>
        <v>0</v>
      </c>
      <c r="P663" s="70">
        <f t="shared" si="37"/>
        <v>0</v>
      </c>
      <c r="Q663" s="92" t="str">
        <f t="shared" si="35"/>
        <v/>
      </c>
    </row>
    <row r="664" spans="1:17" x14ac:dyDescent="0.2">
      <c r="A664" s="374" t="str">
        <f>IF(B664="","",COUNT('Diário 3º PA'!$A$4:$A$4242)+COUNT('Diário 4º PA'!$A$4:$A$2007)+ROW()-3)</f>
        <v/>
      </c>
      <c r="B664" s="358"/>
      <c r="C664" s="359"/>
      <c r="D664" s="360"/>
      <c r="E664" s="360"/>
      <c r="F664" s="361"/>
      <c r="G664" s="360"/>
      <c r="H664" s="360"/>
      <c r="I664" s="362"/>
      <c r="J664" s="363"/>
      <c r="K664" s="364"/>
      <c r="L664" s="364"/>
      <c r="M664" s="363"/>
      <c r="N664" s="382"/>
      <c r="O664" s="70">
        <f t="shared" si="36"/>
        <v>0</v>
      </c>
      <c r="P664" s="70">
        <f t="shared" si="37"/>
        <v>0</v>
      </c>
      <c r="Q664" s="135" t="str">
        <f t="shared" si="35"/>
        <v/>
      </c>
    </row>
    <row r="665" spans="1:17" x14ac:dyDescent="0.2">
      <c r="A665" s="374" t="str">
        <f>IF(B665="","",COUNT('Diário 3º PA'!$A$4:$A$4242)+COUNT('Diário 4º PA'!$A$4:$A$2007)+ROW()-3)</f>
        <v/>
      </c>
      <c r="B665" s="358"/>
      <c r="C665" s="359"/>
      <c r="D665" s="360"/>
      <c r="E665" s="360"/>
      <c r="F665" s="361"/>
      <c r="G665" s="360"/>
      <c r="H665" s="360"/>
      <c r="I665" s="362"/>
      <c r="J665" s="363"/>
      <c r="K665" s="364"/>
      <c r="L665" s="364"/>
      <c r="M665" s="363"/>
      <c r="N665" s="382"/>
      <c r="O665" s="70">
        <f t="shared" si="36"/>
        <v>0</v>
      </c>
      <c r="P665" s="70">
        <f t="shared" si="37"/>
        <v>0</v>
      </c>
      <c r="Q665" s="92" t="str">
        <f t="shared" si="35"/>
        <v/>
      </c>
    </row>
    <row r="666" spans="1:17" x14ac:dyDescent="0.2">
      <c r="A666" s="374" t="str">
        <f>IF(B666="","",COUNT('Diário 3º PA'!$A$4:$A$4242)+COUNT('Diário 4º PA'!$A$4:$A$2007)+ROW()-3)</f>
        <v/>
      </c>
      <c r="B666" s="358"/>
      <c r="C666" s="359"/>
      <c r="D666" s="360"/>
      <c r="E666" s="360"/>
      <c r="F666" s="361"/>
      <c r="G666" s="360"/>
      <c r="H666" s="360"/>
      <c r="I666" s="362"/>
      <c r="J666" s="363"/>
      <c r="K666" s="364"/>
      <c r="L666" s="364"/>
      <c r="M666" s="363"/>
      <c r="N666" s="382"/>
      <c r="O666" s="70">
        <f t="shared" si="36"/>
        <v>0</v>
      </c>
      <c r="P666" s="70">
        <f t="shared" si="37"/>
        <v>0</v>
      </c>
      <c r="Q666" s="92" t="str">
        <f t="shared" si="35"/>
        <v/>
      </c>
    </row>
    <row r="667" spans="1:17" x14ac:dyDescent="0.2">
      <c r="A667" s="374" t="str">
        <f>IF(B667="","",COUNT('Diário 3º PA'!$A$4:$A$4242)+COUNT('Diário 4º PA'!$A$4:$A$2007)+ROW()-3)</f>
        <v/>
      </c>
      <c r="B667" s="358"/>
      <c r="C667" s="359"/>
      <c r="D667" s="360"/>
      <c r="E667" s="360"/>
      <c r="F667" s="361"/>
      <c r="G667" s="360"/>
      <c r="H667" s="360"/>
      <c r="I667" s="362"/>
      <c r="J667" s="363"/>
      <c r="K667" s="364"/>
      <c r="L667" s="364"/>
      <c r="M667" s="363"/>
      <c r="N667" s="382"/>
      <c r="O667" s="70">
        <f t="shared" si="36"/>
        <v>0</v>
      </c>
      <c r="P667" s="70">
        <f t="shared" si="37"/>
        <v>0</v>
      </c>
      <c r="Q667" s="135" t="str">
        <f t="shared" si="35"/>
        <v/>
      </c>
    </row>
    <row r="668" spans="1:17" x14ac:dyDescent="0.2">
      <c r="A668" s="374" t="str">
        <f>IF(B668="","",COUNT('Diário 3º PA'!$A$4:$A$4242)+COUNT('Diário 4º PA'!$A$4:$A$2007)+ROW()-3)</f>
        <v/>
      </c>
      <c r="B668" s="358"/>
      <c r="C668" s="359"/>
      <c r="D668" s="360"/>
      <c r="E668" s="360"/>
      <c r="F668" s="361"/>
      <c r="G668" s="360"/>
      <c r="H668" s="360"/>
      <c r="I668" s="362"/>
      <c r="J668" s="363"/>
      <c r="K668" s="364"/>
      <c r="L668" s="364"/>
      <c r="M668" s="363"/>
      <c r="N668" s="382"/>
      <c r="O668" s="70">
        <f t="shared" si="36"/>
        <v>0</v>
      </c>
      <c r="P668" s="70">
        <f t="shared" si="37"/>
        <v>0</v>
      </c>
      <c r="Q668" s="92" t="str">
        <f t="shared" si="35"/>
        <v/>
      </c>
    </row>
    <row r="669" spans="1:17" x14ac:dyDescent="0.2">
      <c r="A669" s="374" t="str">
        <f>IF(B669="","",COUNT('Diário 3º PA'!$A$4:$A$4242)+COUNT('Diário 4º PA'!$A$4:$A$2007)+ROW()-3)</f>
        <v/>
      </c>
      <c r="B669" s="358"/>
      <c r="C669" s="359"/>
      <c r="D669" s="360"/>
      <c r="E669" s="360"/>
      <c r="F669" s="361"/>
      <c r="G669" s="360"/>
      <c r="H669" s="360"/>
      <c r="I669" s="362"/>
      <c r="J669" s="363"/>
      <c r="K669" s="364"/>
      <c r="L669" s="364"/>
      <c r="M669" s="363"/>
      <c r="N669" s="382"/>
      <c r="O669" s="70">
        <f t="shared" si="36"/>
        <v>0</v>
      </c>
      <c r="P669" s="70">
        <f t="shared" si="37"/>
        <v>0</v>
      </c>
      <c r="Q669" s="92" t="str">
        <f t="shared" si="35"/>
        <v/>
      </c>
    </row>
    <row r="670" spans="1:17" x14ac:dyDescent="0.2">
      <c r="A670" s="374" t="str">
        <f>IF(B670="","",COUNT('Diário 3º PA'!$A$4:$A$4242)+COUNT('Diário 4º PA'!$A$4:$A$2007)+ROW()-3)</f>
        <v/>
      </c>
      <c r="B670" s="358"/>
      <c r="C670" s="359"/>
      <c r="D670" s="360"/>
      <c r="E670" s="360"/>
      <c r="F670" s="361"/>
      <c r="G670" s="360"/>
      <c r="H670" s="360"/>
      <c r="I670" s="362"/>
      <c r="J670" s="363"/>
      <c r="K670" s="364"/>
      <c r="L670" s="364"/>
      <c r="M670" s="363"/>
      <c r="N670" s="382"/>
      <c r="O670" s="70">
        <f t="shared" si="36"/>
        <v>0</v>
      </c>
      <c r="P670" s="70">
        <f t="shared" si="37"/>
        <v>0</v>
      </c>
      <c r="Q670" s="135" t="str">
        <f t="shared" si="35"/>
        <v/>
      </c>
    </row>
    <row r="671" spans="1:17" x14ac:dyDescent="0.2">
      <c r="A671" s="374" t="str">
        <f>IF(B671="","",COUNT('Diário 3º PA'!$A$4:$A$4242)+COUNT('Diário 4º PA'!$A$4:$A$2007)+ROW()-3)</f>
        <v/>
      </c>
      <c r="B671" s="358"/>
      <c r="C671" s="359"/>
      <c r="D671" s="360"/>
      <c r="E671" s="360"/>
      <c r="F671" s="361"/>
      <c r="G671" s="360"/>
      <c r="H671" s="360"/>
      <c r="I671" s="362"/>
      <c r="J671" s="363"/>
      <c r="K671" s="364"/>
      <c r="L671" s="364"/>
      <c r="M671" s="363"/>
      <c r="N671" s="382"/>
      <c r="O671" s="70">
        <f t="shared" si="36"/>
        <v>0</v>
      </c>
      <c r="P671" s="70">
        <f t="shared" si="37"/>
        <v>0</v>
      </c>
      <c r="Q671" s="92" t="str">
        <f t="shared" si="35"/>
        <v/>
      </c>
    </row>
    <row r="672" spans="1:17" x14ac:dyDescent="0.2">
      <c r="A672" s="374" t="str">
        <f>IF(B672="","",COUNT('Diário 3º PA'!$A$4:$A$4242)+COUNT('Diário 4º PA'!$A$4:$A$2007)+ROW()-3)</f>
        <v/>
      </c>
      <c r="B672" s="358"/>
      <c r="C672" s="359"/>
      <c r="D672" s="360"/>
      <c r="E672" s="360"/>
      <c r="F672" s="361"/>
      <c r="G672" s="360"/>
      <c r="H672" s="360"/>
      <c r="I672" s="362"/>
      <c r="J672" s="363"/>
      <c r="K672" s="364"/>
      <c r="L672" s="364"/>
      <c r="M672" s="363"/>
      <c r="N672" s="382"/>
      <c r="O672" s="70">
        <f t="shared" si="36"/>
        <v>0</v>
      </c>
      <c r="P672" s="70">
        <f t="shared" si="37"/>
        <v>0</v>
      </c>
      <c r="Q672" s="92" t="str">
        <f t="shared" si="35"/>
        <v/>
      </c>
    </row>
    <row r="673" spans="1:17" x14ac:dyDescent="0.2">
      <c r="A673" s="374" t="str">
        <f>IF(B673="","",COUNT('Diário 3º PA'!$A$4:$A$4242)+COUNT('Diário 4º PA'!$A$4:$A$2007)+ROW()-3)</f>
        <v/>
      </c>
      <c r="B673" s="358"/>
      <c r="C673" s="359"/>
      <c r="D673" s="360"/>
      <c r="E673" s="360"/>
      <c r="F673" s="361"/>
      <c r="G673" s="360"/>
      <c r="H673" s="360"/>
      <c r="I673" s="362"/>
      <c r="J673" s="363"/>
      <c r="K673" s="364"/>
      <c r="L673" s="364"/>
      <c r="M673" s="363"/>
      <c r="N673" s="382"/>
      <c r="O673" s="70">
        <f t="shared" si="36"/>
        <v>0</v>
      </c>
      <c r="P673" s="70">
        <f t="shared" si="37"/>
        <v>0</v>
      </c>
      <c r="Q673" s="135" t="str">
        <f t="shared" si="35"/>
        <v/>
      </c>
    </row>
    <row r="674" spans="1:17" x14ac:dyDescent="0.2">
      <c r="A674" s="374" t="str">
        <f>IF(B674="","",COUNT('Diário 3º PA'!$A$4:$A$4242)+COUNT('Diário 4º PA'!$A$4:$A$2007)+ROW()-3)</f>
        <v/>
      </c>
      <c r="B674" s="358"/>
      <c r="C674" s="359"/>
      <c r="D674" s="360"/>
      <c r="E674" s="360"/>
      <c r="F674" s="361"/>
      <c r="G674" s="360"/>
      <c r="H674" s="360"/>
      <c r="I674" s="362"/>
      <c r="J674" s="363"/>
      <c r="K674" s="364"/>
      <c r="L674" s="364"/>
      <c r="M674" s="363"/>
      <c r="N674" s="382"/>
      <c r="O674" s="70">
        <f t="shared" si="36"/>
        <v>0</v>
      </c>
      <c r="P674" s="70">
        <f t="shared" si="37"/>
        <v>0</v>
      </c>
      <c r="Q674" s="92" t="str">
        <f t="shared" si="35"/>
        <v/>
      </c>
    </row>
    <row r="675" spans="1:17" x14ac:dyDescent="0.2">
      <c r="A675" s="374" t="str">
        <f>IF(B675="","",COUNT('Diário 3º PA'!$A$4:$A$4242)+COUNT('Diário 4º PA'!$A$4:$A$2007)+ROW()-3)</f>
        <v/>
      </c>
      <c r="B675" s="358"/>
      <c r="C675" s="359"/>
      <c r="D675" s="360"/>
      <c r="E675" s="360"/>
      <c r="F675" s="361"/>
      <c r="G675" s="360"/>
      <c r="H675" s="360"/>
      <c r="I675" s="362"/>
      <c r="J675" s="363"/>
      <c r="K675" s="363"/>
      <c r="L675" s="364"/>
      <c r="M675" s="363"/>
      <c r="N675" s="382"/>
      <c r="O675" s="70">
        <f t="shared" si="36"/>
        <v>0</v>
      </c>
      <c r="P675" s="70">
        <f t="shared" si="37"/>
        <v>0</v>
      </c>
      <c r="Q675" s="92" t="str">
        <f t="shared" si="35"/>
        <v/>
      </c>
    </row>
    <row r="676" spans="1:17" x14ac:dyDescent="0.2">
      <c r="A676" s="374" t="str">
        <f>IF(B676="","",COUNT('Diário 3º PA'!$A$4:$A$4242)+COUNT('Diário 4º PA'!$A$4:$A$2007)+ROW()-3)</f>
        <v/>
      </c>
      <c r="B676" s="358"/>
      <c r="C676" s="359"/>
      <c r="D676" s="360"/>
      <c r="E676" s="360"/>
      <c r="F676" s="361"/>
      <c r="G676" s="360"/>
      <c r="H676" s="360"/>
      <c r="I676" s="362"/>
      <c r="J676" s="363"/>
      <c r="K676" s="363"/>
      <c r="L676" s="364"/>
      <c r="M676" s="363"/>
      <c r="N676" s="382"/>
      <c r="O676" s="70">
        <f t="shared" si="36"/>
        <v>0</v>
      </c>
      <c r="P676" s="70">
        <f t="shared" si="37"/>
        <v>0</v>
      </c>
      <c r="Q676" s="135" t="str">
        <f t="shared" si="35"/>
        <v/>
      </c>
    </row>
    <row r="677" spans="1:17" x14ac:dyDescent="0.2">
      <c r="A677" s="374" t="str">
        <f>IF(B677="","",COUNT('Diário 3º PA'!$A$4:$A$4242)+COUNT('Diário 4º PA'!$A$4:$A$2007)+ROW()-3)</f>
        <v/>
      </c>
      <c r="B677" s="358"/>
      <c r="C677" s="359"/>
      <c r="D677" s="360"/>
      <c r="E677" s="360"/>
      <c r="F677" s="361"/>
      <c r="G677" s="360"/>
      <c r="H677" s="360"/>
      <c r="I677" s="362"/>
      <c r="J677" s="363"/>
      <c r="K677" s="363"/>
      <c r="L677" s="364"/>
      <c r="M677" s="363"/>
      <c r="N677" s="382"/>
      <c r="O677" s="70">
        <f t="shared" si="36"/>
        <v>0</v>
      </c>
      <c r="P677" s="70">
        <f t="shared" si="37"/>
        <v>0</v>
      </c>
      <c r="Q677" s="92" t="str">
        <f t="shared" si="35"/>
        <v/>
      </c>
    </row>
    <row r="678" spans="1:17" x14ac:dyDescent="0.2">
      <c r="A678" s="374" t="str">
        <f>IF(B678="","",COUNT('Diário 3º PA'!$A$4:$A$4242)+COUNT('Diário 4º PA'!$A$4:$A$2007)+ROW()-3)</f>
        <v/>
      </c>
      <c r="B678" s="358"/>
      <c r="C678" s="359"/>
      <c r="D678" s="360"/>
      <c r="E678" s="360"/>
      <c r="F678" s="361"/>
      <c r="G678" s="360"/>
      <c r="H678" s="360"/>
      <c r="I678" s="362"/>
      <c r="J678" s="363"/>
      <c r="K678" s="363"/>
      <c r="L678" s="364"/>
      <c r="M678" s="363"/>
      <c r="N678" s="382"/>
      <c r="O678" s="70">
        <f t="shared" si="36"/>
        <v>0</v>
      </c>
      <c r="P678" s="70">
        <f t="shared" si="37"/>
        <v>0</v>
      </c>
      <c r="Q678" s="92" t="str">
        <f t="shared" si="35"/>
        <v/>
      </c>
    </row>
    <row r="679" spans="1:17" x14ac:dyDescent="0.2">
      <c r="A679" s="374" t="str">
        <f>IF(B679="","",COUNT('Diário 3º PA'!$A$4:$A$4242)+COUNT('Diário 4º PA'!$A$4:$A$2007)+ROW()-3)</f>
        <v/>
      </c>
      <c r="B679" s="358"/>
      <c r="C679" s="359"/>
      <c r="D679" s="360"/>
      <c r="E679" s="360"/>
      <c r="F679" s="361"/>
      <c r="G679" s="360"/>
      <c r="H679" s="360"/>
      <c r="I679" s="362"/>
      <c r="J679" s="363"/>
      <c r="K679" s="363"/>
      <c r="L679" s="364"/>
      <c r="M679" s="363"/>
      <c r="N679" s="382"/>
      <c r="O679" s="70">
        <f t="shared" si="36"/>
        <v>0</v>
      </c>
      <c r="P679" s="70">
        <f t="shared" si="37"/>
        <v>0</v>
      </c>
      <c r="Q679" s="135" t="str">
        <f t="shared" si="35"/>
        <v/>
      </c>
    </row>
    <row r="680" spans="1:17" x14ac:dyDescent="0.2">
      <c r="A680" s="374" t="str">
        <f>IF(B680="","",COUNT('Diário 3º PA'!$A$4:$A$4242)+COUNT('Diário 4º PA'!$A$4:$A$2007)+ROW()-3)</f>
        <v/>
      </c>
      <c r="B680" s="375"/>
      <c r="C680" s="406"/>
      <c r="D680" s="377"/>
      <c r="E680" s="377"/>
      <c r="F680" s="378"/>
      <c r="G680" s="377"/>
      <c r="H680" s="377"/>
      <c r="I680" s="379"/>
      <c r="J680" s="380"/>
      <c r="K680" s="380"/>
      <c r="L680" s="381"/>
      <c r="M680" s="363"/>
      <c r="N680" s="382"/>
      <c r="O680" s="70">
        <f t="shared" si="36"/>
        <v>0</v>
      </c>
      <c r="P680" s="70">
        <f t="shared" si="37"/>
        <v>0</v>
      </c>
      <c r="Q680" s="92" t="str">
        <f t="shared" si="35"/>
        <v/>
      </c>
    </row>
    <row r="681" spans="1:17" x14ac:dyDescent="0.2">
      <c r="A681" s="374" t="str">
        <f>IF(B681="","",COUNT('Diário 3º PA'!$A$4:$A$4242)+COUNT('Diário 4º PA'!$A$4:$A$2007)+ROW()-3)</f>
        <v/>
      </c>
      <c r="B681" s="358"/>
      <c r="C681" s="359"/>
      <c r="D681" s="360"/>
      <c r="E681" s="360"/>
      <c r="F681" s="361"/>
      <c r="G681" s="360"/>
      <c r="H681" s="360"/>
      <c r="I681" s="362"/>
      <c r="J681" s="363"/>
      <c r="K681" s="363"/>
      <c r="L681" s="364"/>
      <c r="M681" s="363"/>
      <c r="N681" s="382"/>
      <c r="O681" s="70">
        <f t="shared" si="36"/>
        <v>0</v>
      </c>
      <c r="P681" s="70">
        <f t="shared" si="37"/>
        <v>0</v>
      </c>
      <c r="Q681" s="92" t="str">
        <f t="shared" si="35"/>
        <v/>
      </c>
    </row>
    <row r="682" spans="1:17" x14ac:dyDescent="0.2">
      <c r="A682" s="374" t="str">
        <f>IF(B682="","",COUNT('Diário 3º PA'!$A$4:$A$4242)+COUNT('Diário 4º PA'!$A$4:$A$2007)+ROW()-3)</f>
        <v/>
      </c>
      <c r="B682" s="358"/>
      <c r="C682" s="359"/>
      <c r="D682" s="360"/>
      <c r="E682" s="360"/>
      <c r="F682" s="361"/>
      <c r="G682" s="360"/>
      <c r="H682" s="360"/>
      <c r="I682" s="362"/>
      <c r="J682" s="363"/>
      <c r="K682" s="363"/>
      <c r="L682" s="364"/>
      <c r="M682" s="363"/>
      <c r="N682" s="382"/>
      <c r="O682" s="70">
        <f t="shared" si="36"/>
        <v>0</v>
      </c>
      <c r="P682" s="70">
        <f t="shared" si="37"/>
        <v>0</v>
      </c>
      <c r="Q682" s="135" t="str">
        <f t="shared" si="35"/>
        <v/>
      </c>
    </row>
    <row r="683" spans="1:17" x14ac:dyDescent="0.2">
      <c r="A683" s="374" t="str">
        <f>IF(B683="","",COUNT('Diário 3º PA'!$A$4:$A$4242)+COUNT('Diário 4º PA'!$A$4:$A$2007)+ROW()-3)</f>
        <v/>
      </c>
      <c r="B683" s="358"/>
      <c r="C683" s="359"/>
      <c r="D683" s="360"/>
      <c r="E683" s="360"/>
      <c r="F683" s="361"/>
      <c r="G683" s="377"/>
      <c r="H683" s="360"/>
      <c r="I683" s="362"/>
      <c r="J683" s="363"/>
      <c r="K683" s="363"/>
      <c r="L683" s="364"/>
      <c r="M683" s="363"/>
      <c r="N683" s="382"/>
      <c r="O683" s="70">
        <f t="shared" si="36"/>
        <v>0</v>
      </c>
      <c r="P683" s="70">
        <f t="shared" si="37"/>
        <v>0</v>
      </c>
      <c r="Q683" s="92" t="str">
        <f t="shared" si="35"/>
        <v/>
      </c>
    </row>
    <row r="684" spans="1:17" x14ac:dyDescent="0.2">
      <c r="A684" s="374" t="str">
        <f>IF(B684="","",COUNT('Diário 3º PA'!$A$4:$A$4242)+COUNT('Diário 4º PA'!$A$4:$A$2007)+ROW()-3)</f>
        <v/>
      </c>
      <c r="B684" s="358"/>
      <c r="C684" s="359"/>
      <c r="D684" s="360"/>
      <c r="E684" s="360"/>
      <c r="F684" s="361"/>
      <c r="G684" s="360"/>
      <c r="H684" s="360"/>
      <c r="I684" s="362"/>
      <c r="J684" s="363"/>
      <c r="K684" s="363"/>
      <c r="L684" s="364"/>
      <c r="M684" s="363"/>
      <c r="N684" s="382"/>
      <c r="O684" s="70">
        <f t="shared" si="36"/>
        <v>0</v>
      </c>
      <c r="P684" s="70">
        <f t="shared" si="37"/>
        <v>0</v>
      </c>
      <c r="Q684" s="92" t="str">
        <f t="shared" si="35"/>
        <v/>
      </c>
    </row>
    <row r="685" spans="1:17" x14ac:dyDescent="0.2">
      <c r="A685" s="374" t="str">
        <f>IF(B685="","",COUNT('Diário 3º PA'!$A$4:$A$4242)+COUNT('Diário 4º PA'!$A$4:$A$2007)+ROW()-3)</f>
        <v/>
      </c>
      <c r="B685" s="358"/>
      <c r="C685" s="359"/>
      <c r="D685" s="360"/>
      <c r="E685" s="360"/>
      <c r="F685" s="361"/>
      <c r="G685" s="360"/>
      <c r="H685" s="360"/>
      <c r="I685" s="362"/>
      <c r="J685" s="363"/>
      <c r="K685" s="363"/>
      <c r="L685" s="364"/>
      <c r="M685" s="363"/>
      <c r="N685" s="382"/>
      <c r="O685" s="70">
        <f t="shared" si="36"/>
        <v>0</v>
      </c>
      <c r="P685" s="70">
        <f t="shared" si="37"/>
        <v>0</v>
      </c>
      <c r="Q685" s="135" t="str">
        <f t="shared" si="35"/>
        <v/>
      </c>
    </row>
    <row r="686" spans="1:17" x14ac:dyDescent="0.2">
      <c r="A686" s="374" t="str">
        <f>IF(B686="","",COUNT('Diário 3º PA'!$A$4:$A$4242)+COUNT('Diário 4º PA'!$A$4:$A$2007)+ROW()-3)</f>
        <v/>
      </c>
      <c r="B686" s="358"/>
      <c r="C686" s="359"/>
      <c r="D686" s="360"/>
      <c r="E686" s="360"/>
      <c r="F686" s="361"/>
      <c r="G686" s="360"/>
      <c r="H686" s="360"/>
      <c r="I686" s="362"/>
      <c r="J686" s="363"/>
      <c r="K686" s="363"/>
      <c r="L686" s="364"/>
      <c r="M686" s="363"/>
      <c r="N686" s="382"/>
      <c r="O686" s="70">
        <f t="shared" si="36"/>
        <v>0</v>
      </c>
      <c r="P686" s="70">
        <f t="shared" si="37"/>
        <v>0</v>
      </c>
      <c r="Q686" s="92" t="str">
        <f t="shared" si="35"/>
        <v/>
      </c>
    </row>
    <row r="687" spans="1:17" x14ac:dyDescent="0.2">
      <c r="A687" s="374" t="str">
        <f>IF(B687="","",COUNT('Diário 3º PA'!$A$4:$A$4242)+COUNT('Diário 4º PA'!$A$4:$A$2007)+ROW()-3)</f>
        <v/>
      </c>
      <c r="B687" s="358"/>
      <c r="C687" s="359"/>
      <c r="D687" s="360"/>
      <c r="E687" s="360"/>
      <c r="F687" s="361"/>
      <c r="G687" s="360"/>
      <c r="H687" s="360"/>
      <c r="I687" s="362"/>
      <c r="J687" s="363"/>
      <c r="K687" s="363"/>
      <c r="L687" s="364"/>
      <c r="M687" s="363"/>
      <c r="N687" s="382"/>
      <c r="O687" s="70">
        <f t="shared" si="36"/>
        <v>0</v>
      </c>
      <c r="P687" s="70">
        <f t="shared" si="37"/>
        <v>0</v>
      </c>
      <c r="Q687" s="92" t="str">
        <f t="shared" si="35"/>
        <v/>
      </c>
    </row>
    <row r="688" spans="1:17" x14ac:dyDescent="0.2">
      <c r="A688" s="374" t="str">
        <f>IF(B688="","",COUNT('Diário 3º PA'!$A$4:$A$4242)+COUNT('Diário 4º PA'!$A$4:$A$2007)+ROW()-3)</f>
        <v/>
      </c>
      <c r="B688" s="358"/>
      <c r="C688" s="359"/>
      <c r="D688" s="360"/>
      <c r="E688" s="360"/>
      <c r="F688" s="361"/>
      <c r="G688" s="360"/>
      <c r="H688" s="360"/>
      <c r="I688" s="362"/>
      <c r="J688" s="363"/>
      <c r="K688" s="363"/>
      <c r="L688" s="364"/>
      <c r="M688" s="363"/>
      <c r="N688" s="382"/>
      <c r="O688" s="70">
        <f t="shared" si="36"/>
        <v>0</v>
      </c>
      <c r="P688" s="70">
        <f t="shared" si="37"/>
        <v>0</v>
      </c>
      <c r="Q688" s="135" t="str">
        <f t="shared" si="35"/>
        <v/>
      </c>
    </row>
    <row r="689" spans="1:17" x14ac:dyDescent="0.2">
      <c r="A689" s="374" t="str">
        <f>IF(B689="","",COUNT('Diário 3º PA'!$A$4:$A$4242)+COUNT('Diário 4º PA'!$A$4:$A$2007)+ROW()-3)</f>
        <v/>
      </c>
      <c r="B689" s="358"/>
      <c r="C689" s="359"/>
      <c r="D689" s="360"/>
      <c r="E689" s="360"/>
      <c r="F689" s="361"/>
      <c r="G689" s="360"/>
      <c r="H689" s="360"/>
      <c r="I689" s="362"/>
      <c r="J689" s="363"/>
      <c r="K689" s="363"/>
      <c r="L689" s="364"/>
      <c r="M689" s="363"/>
      <c r="N689" s="382"/>
      <c r="O689" s="70">
        <f t="shared" si="36"/>
        <v>0</v>
      </c>
      <c r="P689" s="70">
        <f t="shared" si="37"/>
        <v>0</v>
      </c>
      <c r="Q689" s="92" t="str">
        <f t="shared" si="35"/>
        <v/>
      </c>
    </row>
    <row r="690" spans="1:17" x14ac:dyDescent="0.2">
      <c r="A690" s="374" t="str">
        <f>IF(B690="","",COUNT('Diário 3º PA'!$A$4:$A$4242)+COUNT('Diário 4º PA'!$A$4:$A$2007)+ROW()-3)</f>
        <v/>
      </c>
      <c r="B690" s="358"/>
      <c r="C690" s="359"/>
      <c r="D690" s="360"/>
      <c r="E690" s="360"/>
      <c r="F690" s="361"/>
      <c r="G690" s="360"/>
      <c r="H690" s="360"/>
      <c r="I690" s="362"/>
      <c r="J690" s="363"/>
      <c r="K690" s="363"/>
      <c r="L690" s="364"/>
      <c r="M690" s="363"/>
      <c r="N690" s="382"/>
      <c r="O690" s="70">
        <f t="shared" si="36"/>
        <v>0</v>
      </c>
      <c r="P690" s="70">
        <f t="shared" si="37"/>
        <v>0</v>
      </c>
      <c r="Q690" s="92" t="str">
        <f t="shared" si="35"/>
        <v/>
      </c>
    </row>
    <row r="691" spans="1:17" x14ac:dyDescent="0.2">
      <c r="A691" s="374" t="str">
        <f>IF(B691="","",COUNT('Diário 3º PA'!$A$4:$A$4242)+COUNT('Diário 4º PA'!$A$4:$A$2007)+ROW()-3)</f>
        <v/>
      </c>
      <c r="B691" s="358"/>
      <c r="C691" s="359"/>
      <c r="D691" s="360"/>
      <c r="E691" s="360"/>
      <c r="F691" s="361"/>
      <c r="G691" s="360"/>
      <c r="H691" s="360"/>
      <c r="I691" s="362"/>
      <c r="J691" s="363"/>
      <c r="K691" s="363"/>
      <c r="L691" s="364"/>
      <c r="M691" s="363"/>
      <c r="N691" s="382"/>
      <c r="O691" s="70">
        <f t="shared" si="36"/>
        <v>0</v>
      </c>
      <c r="P691" s="70">
        <f t="shared" si="37"/>
        <v>0</v>
      </c>
      <c r="Q691" s="135" t="str">
        <f t="shared" si="35"/>
        <v/>
      </c>
    </row>
    <row r="692" spans="1:17" x14ac:dyDescent="0.2">
      <c r="A692" s="374" t="str">
        <f>IF(B692="","",COUNT('Diário 3º PA'!$A$4:$A$4242)+COUNT('Diário 4º PA'!$A$4:$A$2007)+ROW()-3)</f>
        <v/>
      </c>
      <c r="B692" s="358"/>
      <c r="C692" s="359"/>
      <c r="D692" s="360"/>
      <c r="E692" s="360"/>
      <c r="F692" s="361"/>
      <c r="G692" s="360"/>
      <c r="H692" s="360"/>
      <c r="I692" s="362"/>
      <c r="J692" s="363"/>
      <c r="K692" s="363"/>
      <c r="L692" s="364"/>
      <c r="M692" s="363"/>
      <c r="N692" s="382"/>
      <c r="O692" s="70">
        <f t="shared" si="36"/>
        <v>0</v>
      </c>
      <c r="P692" s="70">
        <f t="shared" si="37"/>
        <v>0</v>
      </c>
      <c r="Q692" s="135" t="str">
        <f t="shared" si="35"/>
        <v/>
      </c>
    </row>
    <row r="693" spans="1:17" x14ac:dyDescent="0.2">
      <c r="A693" s="374" t="str">
        <f>IF(B693="","",COUNT('Diário 3º PA'!$A$4:$A$4242)+COUNT('Diário 4º PA'!$A$4:$A$2007)+ROW()-3)</f>
        <v/>
      </c>
      <c r="B693" s="358"/>
      <c r="C693" s="359"/>
      <c r="D693" s="360"/>
      <c r="E693" s="360"/>
      <c r="F693" s="361"/>
      <c r="G693" s="360"/>
      <c r="H693" s="360"/>
      <c r="I693" s="362"/>
      <c r="J693" s="363"/>
      <c r="K693" s="363"/>
      <c r="L693" s="364"/>
      <c r="M693" s="363"/>
      <c r="N693" s="382"/>
      <c r="O693" s="70">
        <f t="shared" si="36"/>
        <v>0</v>
      </c>
      <c r="P693" s="70">
        <f t="shared" si="37"/>
        <v>0</v>
      </c>
      <c r="Q693" s="92" t="str">
        <f t="shared" si="35"/>
        <v/>
      </c>
    </row>
    <row r="694" spans="1:17" x14ac:dyDescent="0.2">
      <c r="A694" s="374" t="str">
        <f>IF(B694="","",COUNT('Diário 3º PA'!$A$4:$A$4242)+COUNT('Diário 4º PA'!$A$4:$A$2007)+ROW()-3)</f>
        <v/>
      </c>
      <c r="B694" s="358"/>
      <c r="C694" s="359"/>
      <c r="D694" s="360"/>
      <c r="E694" s="360"/>
      <c r="F694" s="361"/>
      <c r="G694" s="362"/>
      <c r="H694" s="360"/>
      <c r="I694" s="362"/>
      <c r="J694" s="363"/>
      <c r="K694" s="363"/>
      <c r="L694" s="364"/>
      <c r="M694" s="363"/>
      <c r="N694" s="382"/>
      <c r="O694" s="70">
        <f t="shared" si="36"/>
        <v>0</v>
      </c>
      <c r="P694" s="70">
        <f t="shared" si="37"/>
        <v>0</v>
      </c>
      <c r="Q694" s="92" t="str">
        <f t="shared" si="35"/>
        <v/>
      </c>
    </row>
    <row r="695" spans="1:17" x14ac:dyDescent="0.2">
      <c r="A695" s="374" t="str">
        <f>IF(B695="","",COUNT('Diário 3º PA'!$A$4:$A$4242)+COUNT('Diário 4º PA'!$A$4:$A$2007)+ROW()-3)</f>
        <v/>
      </c>
      <c r="B695" s="358"/>
      <c r="C695" s="359"/>
      <c r="D695" s="360"/>
      <c r="E695" s="360"/>
      <c r="F695" s="361"/>
      <c r="G695" s="362"/>
      <c r="H695" s="360"/>
      <c r="I695" s="362"/>
      <c r="J695" s="363"/>
      <c r="K695" s="363"/>
      <c r="L695" s="364"/>
      <c r="M695" s="363"/>
      <c r="N695" s="382"/>
      <c r="O695" s="70">
        <f t="shared" ref="O695:O758" si="38">IF(B695=0,0,IF(YEAR(B695)=$P$1,MONTH(B695)-$O$1+1,(YEAR(B695)-$P$1)*12-$O$1+1+MONTH(B695)))</f>
        <v>0</v>
      </c>
      <c r="P695" s="70">
        <f t="shared" ref="P695:P758" si="39">IF(C695=0,0,IF(YEAR(C695)=$P$1,MONTH(C695)-$O$1+1,(YEAR(C695)-$P$1)*12-$O$1+1+MONTH(C695)))</f>
        <v>0</v>
      </c>
      <c r="Q695" s="135" t="str">
        <f t="shared" ref="Q695:Q758" si="40">SUBSTITUTE(D695," ","_")</f>
        <v/>
      </c>
    </row>
    <row r="696" spans="1:17" x14ac:dyDescent="0.2">
      <c r="A696" s="374" t="str">
        <f>IF(B696="","",COUNT('Diário 3º PA'!$A$4:$A$4242)+COUNT('Diário 4º PA'!$A$4:$A$2007)+ROW()-3)</f>
        <v/>
      </c>
      <c r="B696" s="358"/>
      <c r="C696" s="359"/>
      <c r="D696" s="360"/>
      <c r="E696" s="360"/>
      <c r="F696" s="361"/>
      <c r="G696" s="362"/>
      <c r="H696" s="360"/>
      <c r="I696" s="362"/>
      <c r="J696" s="363"/>
      <c r="K696" s="363"/>
      <c r="L696" s="364"/>
      <c r="M696" s="363"/>
      <c r="N696" s="382"/>
      <c r="O696" s="70">
        <f t="shared" si="38"/>
        <v>0</v>
      </c>
      <c r="P696" s="70">
        <f t="shared" si="39"/>
        <v>0</v>
      </c>
      <c r="Q696" s="92" t="str">
        <f t="shared" si="40"/>
        <v/>
      </c>
    </row>
    <row r="697" spans="1:17" x14ac:dyDescent="0.2">
      <c r="A697" s="374" t="str">
        <f>IF(B697="","",COUNT('Diário 3º PA'!$A$4:$A$4242)+COUNT('Diário 4º PA'!$A$4:$A$2007)+ROW()-3)</f>
        <v/>
      </c>
      <c r="B697" s="358"/>
      <c r="C697" s="359"/>
      <c r="D697" s="360"/>
      <c r="E697" s="360"/>
      <c r="F697" s="361"/>
      <c r="G697" s="360"/>
      <c r="H697" s="360"/>
      <c r="I697" s="362"/>
      <c r="J697" s="363"/>
      <c r="K697" s="363"/>
      <c r="L697" s="364"/>
      <c r="M697" s="363"/>
      <c r="N697" s="382"/>
      <c r="O697" s="70">
        <f t="shared" si="38"/>
        <v>0</v>
      </c>
      <c r="P697" s="70">
        <f t="shared" si="39"/>
        <v>0</v>
      </c>
      <c r="Q697" s="92" t="str">
        <f t="shared" si="40"/>
        <v/>
      </c>
    </row>
    <row r="698" spans="1:17" x14ac:dyDescent="0.2">
      <c r="A698" s="374" t="str">
        <f>IF(B698="","",COUNT('Diário 3º PA'!$A$4:$A$4242)+COUNT('Diário 4º PA'!$A$4:$A$2007)+ROW()-3)</f>
        <v/>
      </c>
      <c r="B698" s="358"/>
      <c r="C698" s="359"/>
      <c r="D698" s="360"/>
      <c r="E698" s="360"/>
      <c r="F698" s="361"/>
      <c r="G698" s="360"/>
      <c r="H698" s="360"/>
      <c r="I698" s="362"/>
      <c r="J698" s="363"/>
      <c r="K698" s="363"/>
      <c r="L698" s="364"/>
      <c r="M698" s="363"/>
      <c r="N698" s="382"/>
      <c r="O698" s="70">
        <f t="shared" si="38"/>
        <v>0</v>
      </c>
      <c r="P698" s="70">
        <f t="shared" si="39"/>
        <v>0</v>
      </c>
      <c r="Q698" s="135" t="str">
        <f t="shared" si="40"/>
        <v/>
      </c>
    </row>
    <row r="699" spans="1:17" x14ac:dyDescent="0.2">
      <c r="A699" s="374" t="str">
        <f>IF(B699="","",COUNT('Diário 3º PA'!$A$4:$A$4242)+COUNT('Diário 4º PA'!$A$4:$A$2007)+ROW()-3)</f>
        <v/>
      </c>
      <c r="B699" s="358"/>
      <c r="C699" s="359"/>
      <c r="D699" s="360"/>
      <c r="E699" s="360"/>
      <c r="F699" s="361"/>
      <c r="G699" s="360"/>
      <c r="H699" s="360"/>
      <c r="I699" s="362"/>
      <c r="J699" s="363"/>
      <c r="K699" s="363"/>
      <c r="L699" s="364"/>
      <c r="M699" s="363"/>
      <c r="N699" s="382"/>
      <c r="O699" s="70">
        <f t="shared" si="38"/>
        <v>0</v>
      </c>
      <c r="P699" s="70">
        <f t="shared" si="39"/>
        <v>0</v>
      </c>
      <c r="Q699" s="92" t="str">
        <f t="shared" si="40"/>
        <v/>
      </c>
    </row>
    <row r="700" spans="1:17" x14ac:dyDescent="0.2">
      <c r="A700" s="374" t="str">
        <f>IF(B700="","",COUNT('Diário 3º PA'!$A$4:$A$4242)+COUNT('Diário 4º PA'!$A$4:$A$2007)+ROW()-3)</f>
        <v/>
      </c>
      <c r="B700" s="358"/>
      <c r="C700" s="359"/>
      <c r="D700" s="360"/>
      <c r="E700" s="360"/>
      <c r="F700" s="361"/>
      <c r="G700" s="360"/>
      <c r="H700" s="360"/>
      <c r="I700" s="362"/>
      <c r="J700" s="363"/>
      <c r="K700" s="363"/>
      <c r="L700" s="364"/>
      <c r="M700" s="363"/>
      <c r="N700" s="382"/>
      <c r="O700" s="70">
        <f t="shared" si="38"/>
        <v>0</v>
      </c>
      <c r="P700" s="70">
        <f t="shared" si="39"/>
        <v>0</v>
      </c>
      <c r="Q700" s="92" t="str">
        <f t="shared" si="40"/>
        <v/>
      </c>
    </row>
    <row r="701" spans="1:17" x14ac:dyDescent="0.2">
      <c r="A701" s="374" t="str">
        <f>IF(B701="","",COUNT('Diário 3º PA'!$A$4:$A$4242)+COUNT('Diário 4º PA'!$A$4:$A$2007)+ROW()-3)</f>
        <v/>
      </c>
      <c r="B701" s="375"/>
      <c r="C701" s="406"/>
      <c r="D701" s="377"/>
      <c r="E701" s="377"/>
      <c r="F701" s="378"/>
      <c r="G701" s="360"/>
      <c r="H701" s="360"/>
      <c r="I701" s="379"/>
      <c r="J701" s="380"/>
      <c r="K701" s="380"/>
      <c r="L701" s="381"/>
      <c r="M701" s="380"/>
      <c r="N701" s="385"/>
      <c r="O701" s="70">
        <f t="shared" si="38"/>
        <v>0</v>
      </c>
      <c r="P701" s="70">
        <f t="shared" si="39"/>
        <v>0</v>
      </c>
      <c r="Q701" s="135" t="str">
        <f t="shared" si="40"/>
        <v/>
      </c>
    </row>
    <row r="702" spans="1:17" x14ac:dyDescent="0.2">
      <c r="A702" s="374" t="str">
        <f>IF(B702="","",COUNT('Diário 3º PA'!$A$4:$A$4242)+COUNT('Diário 4º PA'!$A$4:$A$2007)+ROW()-3)</f>
        <v/>
      </c>
      <c r="B702" s="375"/>
      <c r="C702" s="406"/>
      <c r="D702" s="377"/>
      <c r="E702" s="377"/>
      <c r="F702" s="378"/>
      <c r="G702" s="379"/>
      <c r="H702" s="377"/>
      <c r="I702" s="362"/>
      <c r="J702" s="364"/>
      <c r="K702" s="364"/>
      <c r="L702" s="364"/>
      <c r="M702" s="363"/>
      <c r="N702" s="382"/>
      <c r="O702" s="70">
        <f t="shared" si="38"/>
        <v>0</v>
      </c>
      <c r="P702" s="70">
        <f t="shared" si="39"/>
        <v>0</v>
      </c>
      <c r="Q702" s="92" t="str">
        <f t="shared" si="40"/>
        <v/>
      </c>
    </row>
    <row r="703" spans="1:17" x14ac:dyDescent="0.2">
      <c r="A703" s="374" t="str">
        <f>IF(B703="","",COUNT('Diário 3º PA'!$A$4:$A$4242)+COUNT('Diário 4º PA'!$A$4:$A$2007)+ROW()-3)</f>
        <v/>
      </c>
      <c r="B703" s="375"/>
      <c r="C703" s="406"/>
      <c r="D703" s="377"/>
      <c r="E703" s="377"/>
      <c r="F703" s="378"/>
      <c r="G703" s="360"/>
      <c r="H703" s="377"/>
      <c r="I703" s="362"/>
      <c r="J703" s="363"/>
      <c r="K703" s="363"/>
      <c r="L703" s="364"/>
      <c r="M703" s="363"/>
      <c r="N703" s="382"/>
      <c r="O703" s="70">
        <f t="shared" si="38"/>
        <v>0</v>
      </c>
      <c r="P703" s="70">
        <f t="shared" si="39"/>
        <v>0</v>
      </c>
      <c r="Q703" s="92" t="str">
        <f t="shared" si="40"/>
        <v/>
      </c>
    </row>
    <row r="704" spans="1:17" x14ac:dyDescent="0.2">
      <c r="A704" s="374" t="str">
        <f>IF(B704="","",COUNT('Diário 3º PA'!$A$4:$A$4242)+COUNT('Diário 4º PA'!$A$4:$A$2007)+ROW()-3)</f>
        <v/>
      </c>
      <c r="B704" s="375"/>
      <c r="C704" s="406"/>
      <c r="D704" s="377"/>
      <c r="E704" s="377"/>
      <c r="F704" s="378"/>
      <c r="G704" s="360"/>
      <c r="H704" s="377"/>
      <c r="I704" s="362"/>
      <c r="J704" s="363"/>
      <c r="K704" s="363"/>
      <c r="L704" s="364"/>
      <c r="M704" s="363"/>
      <c r="N704" s="382"/>
      <c r="O704" s="70">
        <f t="shared" si="38"/>
        <v>0</v>
      </c>
      <c r="P704" s="70">
        <f t="shared" si="39"/>
        <v>0</v>
      </c>
      <c r="Q704" s="135" t="str">
        <f t="shared" si="40"/>
        <v/>
      </c>
    </row>
    <row r="705" spans="1:17" x14ac:dyDescent="0.2">
      <c r="A705" s="374" t="str">
        <f>IF(B705="","",COUNT('Diário 3º PA'!$A$4:$A$4242)+COUNT('Diário 4º PA'!$A$4:$A$2007)+ROW()-3)</f>
        <v/>
      </c>
      <c r="B705" s="375"/>
      <c r="C705" s="406"/>
      <c r="D705" s="377"/>
      <c r="E705" s="377"/>
      <c r="F705" s="378"/>
      <c r="G705" s="360"/>
      <c r="H705" s="377"/>
      <c r="I705" s="362"/>
      <c r="J705" s="363"/>
      <c r="K705" s="363"/>
      <c r="L705" s="364"/>
      <c r="M705" s="360"/>
      <c r="N705" s="382"/>
      <c r="O705" s="70">
        <f t="shared" si="38"/>
        <v>0</v>
      </c>
      <c r="P705" s="70">
        <f t="shared" si="39"/>
        <v>0</v>
      </c>
      <c r="Q705" s="92" t="str">
        <f t="shared" si="40"/>
        <v/>
      </c>
    </row>
    <row r="706" spans="1:17" x14ac:dyDescent="0.2">
      <c r="A706" s="374" t="str">
        <f>IF(B706="","",COUNT('Diário 3º PA'!$A$4:$A$4242)+COUNT('Diário 4º PA'!$A$4:$A$2007)+ROW()-3)</f>
        <v/>
      </c>
      <c r="B706" s="358"/>
      <c r="C706" s="359"/>
      <c r="D706" s="360"/>
      <c r="E706" s="360"/>
      <c r="F706" s="361"/>
      <c r="G706" s="360"/>
      <c r="H706" s="360"/>
      <c r="I706" s="362"/>
      <c r="J706" s="363"/>
      <c r="K706" s="363"/>
      <c r="L706" s="364"/>
      <c r="M706" s="360"/>
      <c r="N706" s="382"/>
      <c r="O706" s="70">
        <f t="shared" si="38"/>
        <v>0</v>
      </c>
      <c r="P706" s="70">
        <f t="shared" si="39"/>
        <v>0</v>
      </c>
      <c r="Q706" s="92" t="str">
        <f t="shared" si="40"/>
        <v/>
      </c>
    </row>
    <row r="707" spans="1:17" x14ac:dyDescent="0.2">
      <c r="A707" s="374" t="str">
        <f>IF(B707="","",COUNT('Diário 3º PA'!$A$4:$A$4242)+COUNT('Diário 4º PA'!$A$4:$A$2007)+ROW()-3)</f>
        <v/>
      </c>
      <c r="B707" s="358"/>
      <c r="C707" s="359"/>
      <c r="D707" s="360"/>
      <c r="E707" s="360"/>
      <c r="F707" s="361"/>
      <c r="G707" s="360"/>
      <c r="H707" s="360"/>
      <c r="I707" s="362"/>
      <c r="J707" s="363"/>
      <c r="K707" s="363"/>
      <c r="L707" s="364"/>
      <c r="M707" s="360"/>
      <c r="N707" s="382"/>
      <c r="O707" s="70">
        <f t="shared" si="38"/>
        <v>0</v>
      </c>
      <c r="P707" s="70">
        <f t="shared" si="39"/>
        <v>0</v>
      </c>
      <c r="Q707" s="135" t="str">
        <f t="shared" si="40"/>
        <v/>
      </c>
    </row>
    <row r="708" spans="1:17" x14ac:dyDescent="0.2">
      <c r="A708" s="374" t="str">
        <f>IF(B708="","",COUNT('Diário 3º PA'!$A$4:$A$4242)+COUNT('Diário 4º PA'!$A$4:$A$2007)+ROW()-3)</f>
        <v/>
      </c>
      <c r="B708" s="358"/>
      <c r="C708" s="359"/>
      <c r="D708" s="360"/>
      <c r="E708" s="360"/>
      <c r="F708" s="361"/>
      <c r="G708" s="360"/>
      <c r="H708" s="360"/>
      <c r="I708" s="362"/>
      <c r="J708" s="363"/>
      <c r="K708" s="363"/>
      <c r="L708" s="364"/>
      <c r="M708" s="360"/>
      <c r="N708" s="382"/>
      <c r="O708" s="70">
        <f t="shared" si="38"/>
        <v>0</v>
      </c>
      <c r="P708" s="70">
        <f t="shared" si="39"/>
        <v>0</v>
      </c>
      <c r="Q708" s="92" t="str">
        <f t="shared" si="40"/>
        <v/>
      </c>
    </row>
    <row r="709" spans="1:17" x14ac:dyDescent="0.2">
      <c r="A709" s="374" t="str">
        <f>IF(B709="","",COUNT('Diário 3º PA'!$A$4:$A$4242)+COUNT('Diário 4º PA'!$A$4:$A$2007)+ROW()-3)</f>
        <v/>
      </c>
      <c r="B709" s="358"/>
      <c r="C709" s="359"/>
      <c r="D709" s="360"/>
      <c r="E709" s="360"/>
      <c r="F709" s="361"/>
      <c r="G709" s="360"/>
      <c r="H709" s="360"/>
      <c r="I709" s="362"/>
      <c r="J709" s="363"/>
      <c r="K709" s="363"/>
      <c r="L709" s="364"/>
      <c r="M709" s="360"/>
      <c r="N709" s="382"/>
      <c r="O709" s="70">
        <f t="shared" si="38"/>
        <v>0</v>
      </c>
      <c r="P709" s="70">
        <f t="shared" si="39"/>
        <v>0</v>
      </c>
      <c r="Q709" s="92" t="str">
        <f t="shared" si="40"/>
        <v/>
      </c>
    </row>
    <row r="710" spans="1:17" x14ac:dyDescent="0.2">
      <c r="A710" s="374" t="str">
        <f>IF(B710="","",COUNT('Diário 3º PA'!$A$4:$A$4242)+COUNT('Diário 4º PA'!$A$4:$A$2007)+ROW()-3)</f>
        <v/>
      </c>
      <c r="B710" s="358"/>
      <c r="C710" s="359"/>
      <c r="D710" s="360"/>
      <c r="E710" s="360"/>
      <c r="F710" s="361"/>
      <c r="G710" s="360"/>
      <c r="H710" s="360"/>
      <c r="I710" s="362"/>
      <c r="J710" s="363"/>
      <c r="K710" s="363"/>
      <c r="L710" s="364"/>
      <c r="M710" s="360"/>
      <c r="N710" s="382"/>
      <c r="O710" s="70">
        <f t="shared" si="38"/>
        <v>0</v>
      </c>
      <c r="P710" s="70">
        <f t="shared" si="39"/>
        <v>0</v>
      </c>
      <c r="Q710" s="135" t="str">
        <f t="shared" si="40"/>
        <v/>
      </c>
    </row>
    <row r="711" spans="1:17" x14ac:dyDescent="0.2">
      <c r="A711" s="374" t="str">
        <f>IF(B711="","",COUNT('Diário 3º PA'!$A$4:$A$4242)+COUNT('Diário 4º PA'!$A$4:$A$2007)+ROW()-3)</f>
        <v/>
      </c>
      <c r="B711" s="358"/>
      <c r="C711" s="359"/>
      <c r="D711" s="360"/>
      <c r="E711" s="360"/>
      <c r="F711" s="361"/>
      <c r="G711" s="360"/>
      <c r="H711" s="360"/>
      <c r="I711" s="362"/>
      <c r="J711" s="363"/>
      <c r="K711" s="363"/>
      <c r="L711" s="364"/>
      <c r="M711" s="360"/>
      <c r="N711" s="382"/>
      <c r="O711" s="70">
        <f t="shared" si="38"/>
        <v>0</v>
      </c>
      <c r="P711" s="70">
        <f t="shared" si="39"/>
        <v>0</v>
      </c>
      <c r="Q711" s="92" t="str">
        <f t="shared" si="40"/>
        <v/>
      </c>
    </row>
    <row r="712" spans="1:17" x14ac:dyDescent="0.2">
      <c r="A712" s="374" t="str">
        <f>IF(B712="","",COUNT('Diário 3º PA'!$A$4:$A$4242)+COUNT('Diário 4º PA'!$A$4:$A$2007)+ROW()-3)</f>
        <v/>
      </c>
      <c r="B712" s="358"/>
      <c r="C712" s="359"/>
      <c r="D712" s="360"/>
      <c r="E712" s="360"/>
      <c r="F712" s="361"/>
      <c r="G712" s="360"/>
      <c r="H712" s="360"/>
      <c r="I712" s="362"/>
      <c r="J712" s="363"/>
      <c r="K712" s="363"/>
      <c r="L712" s="364"/>
      <c r="M712" s="360"/>
      <c r="N712" s="382"/>
      <c r="O712" s="70">
        <f t="shared" si="38"/>
        <v>0</v>
      </c>
      <c r="P712" s="70">
        <f t="shared" si="39"/>
        <v>0</v>
      </c>
      <c r="Q712" s="92" t="str">
        <f t="shared" si="40"/>
        <v/>
      </c>
    </row>
    <row r="713" spans="1:17" x14ac:dyDescent="0.2">
      <c r="A713" s="374" t="str">
        <f>IF(B713="","",COUNT('Diário 3º PA'!$A$4:$A$4242)+COUNT('Diário 4º PA'!$A$4:$A$2007)+ROW()-3)</f>
        <v/>
      </c>
      <c r="B713" s="358"/>
      <c r="C713" s="359"/>
      <c r="D713" s="360"/>
      <c r="E713" s="360"/>
      <c r="F713" s="361"/>
      <c r="G713" s="360"/>
      <c r="H713" s="360"/>
      <c r="I713" s="362"/>
      <c r="J713" s="363"/>
      <c r="K713" s="363"/>
      <c r="L713" s="364"/>
      <c r="M713" s="360"/>
      <c r="N713" s="382"/>
      <c r="O713" s="70">
        <f t="shared" si="38"/>
        <v>0</v>
      </c>
      <c r="P713" s="70">
        <f t="shared" si="39"/>
        <v>0</v>
      </c>
      <c r="Q713" s="135" t="str">
        <f t="shared" si="40"/>
        <v/>
      </c>
    </row>
    <row r="714" spans="1:17" x14ac:dyDescent="0.2">
      <c r="A714" s="374" t="str">
        <f>IF(B714="","",COUNT('Diário 3º PA'!$A$4:$A$4242)+COUNT('Diário 4º PA'!$A$4:$A$2007)+ROW()-3)</f>
        <v/>
      </c>
      <c r="B714" s="358"/>
      <c r="C714" s="359"/>
      <c r="D714" s="360"/>
      <c r="E714" s="360"/>
      <c r="F714" s="361"/>
      <c r="G714" s="360"/>
      <c r="H714" s="360"/>
      <c r="I714" s="362"/>
      <c r="J714" s="363"/>
      <c r="K714" s="363"/>
      <c r="L714" s="364"/>
      <c r="M714" s="360"/>
      <c r="N714" s="382"/>
      <c r="O714" s="70">
        <f t="shared" si="38"/>
        <v>0</v>
      </c>
      <c r="P714" s="70">
        <f t="shared" si="39"/>
        <v>0</v>
      </c>
      <c r="Q714" s="92" t="str">
        <f t="shared" si="40"/>
        <v/>
      </c>
    </row>
    <row r="715" spans="1:17" x14ac:dyDescent="0.2">
      <c r="A715" s="374" t="str">
        <f>IF(B715="","",COUNT('Diário 3º PA'!$A$4:$A$4242)+COUNT('Diário 4º PA'!$A$4:$A$2007)+ROW()-3)</f>
        <v/>
      </c>
      <c r="B715" s="358"/>
      <c r="C715" s="359"/>
      <c r="D715" s="360"/>
      <c r="E715" s="360"/>
      <c r="F715" s="361"/>
      <c r="G715" s="360"/>
      <c r="H715" s="360"/>
      <c r="I715" s="362"/>
      <c r="J715" s="363"/>
      <c r="K715" s="363"/>
      <c r="L715" s="364"/>
      <c r="M715" s="360"/>
      <c r="N715" s="382"/>
      <c r="O715" s="70">
        <f t="shared" si="38"/>
        <v>0</v>
      </c>
      <c r="P715" s="70">
        <f t="shared" si="39"/>
        <v>0</v>
      </c>
      <c r="Q715" s="92" t="str">
        <f t="shared" si="40"/>
        <v/>
      </c>
    </row>
    <row r="716" spans="1:17" x14ac:dyDescent="0.2">
      <c r="A716" s="374" t="str">
        <f>IF(B716="","",COUNT('Diário 3º PA'!$A$4:$A$4242)+COUNT('Diário 4º PA'!$A$4:$A$2007)+ROW()-3)</f>
        <v/>
      </c>
      <c r="B716" s="358"/>
      <c r="C716" s="359"/>
      <c r="D716" s="360"/>
      <c r="E716" s="360"/>
      <c r="F716" s="361"/>
      <c r="G716" s="360"/>
      <c r="H716" s="360"/>
      <c r="I716" s="362"/>
      <c r="J716" s="363"/>
      <c r="K716" s="363"/>
      <c r="L716" s="364"/>
      <c r="M716" s="360"/>
      <c r="N716" s="382"/>
      <c r="O716" s="70">
        <f t="shared" si="38"/>
        <v>0</v>
      </c>
      <c r="P716" s="70">
        <f t="shared" si="39"/>
        <v>0</v>
      </c>
      <c r="Q716" s="135" t="str">
        <f t="shared" si="40"/>
        <v/>
      </c>
    </row>
    <row r="717" spans="1:17" x14ac:dyDescent="0.2">
      <c r="A717" s="374" t="str">
        <f>IF(B717="","",COUNT('Diário 3º PA'!$A$4:$A$4242)+COUNT('Diário 4º PA'!$A$4:$A$2007)+ROW()-3)</f>
        <v/>
      </c>
      <c r="B717" s="358"/>
      <c r="C717" s="359"/>
      <c r="D717" s="360"/>
      <c r="E717" s="360"/>
      <c r="F717" s="361"/>
      <c r="G717" s="360"/>
      <c r="H717" s="360"/>
      <c r="I717" s="362"/>
      <c r="J717" s="363"/>
      <c r="K717" s="363"/>
      <c r="L717" s="364"/>
      <c r="M717" s="363"/>
      <c r="N717" s="382"/>
      <c r="O717" s="70">
        <f t="shared" si="38"/>
        <v>0</v>
      </c>
      <c r="P717" s="70">
        <f t="shared" si="39"/>
        <v>0</v>
      </c>
      <c r="Q717" s="92" t="str">
        <f t="shared" si="40"/>
        <v/>
      </c>
    </row>
    <row r="718" spans="1:17" x14ac:dyDescent="0.2">
      <c r="A718" s="374" t="str">
        <f>IF(B718="","",COUNT('Diário 3º PA'!$A$4:$A$4242)+COUNT('Diário 4º PA'!$A$4:$A$2007)+ROW()-3)</f>
        <v/>
      </c>
      <c r="B718" s="358"/>
      <c r="C718" s="359"/>
      <c r="D718" s="360"/>
      <c r="E718" s="360"/>
      <c r="F718" s="361"/>
      <c r="G718" s="360"/>
      <c r="H718" s="360"/>
      <c r="I718" s="362"/>
      <c r="J718" s="363"/>
      <c r="K718" s="363"/>
      <c r="L718" s="364"/>
      <c r="M718" s="363"/>
      <c r="N718" s="403"/>
      <c r="O718" s="70">
        <f t="shared" si="38"/>
        <v>0</v>
      </c>
      <c r="P718" s="70">
        <f t="shared" si="39"/>
        <v>0</v>
      </c>
      <c r="Q718" s="92" t="str">
        <f t="shared" si="40"/>
        <v/>
      </c>
    </row>
    <row r="719" spans="1:17" x14ac:dyDescent="0.2">
      <c r="A719" s="374" t="str">
        <f>IF(B719="","",COUNT('Diário 3º PA'!$A$4:$A$4242)+COUNT('Diário 4º PA'!$A$4:$A$2007)+ROW()-3)</f>
        <v/>
      </c>
      <c r="B719" s="358"/>
      <c r="C719" s="359"/>
      <c r="D719" s="360"/>
      <c r="E719" s="360"/>
      <c r="F719" s="361"/>
      <c r="G719" s="360"/>
      <c r="H719" s="360"/>
      <c r="I719" s="362"/>
      <c r="J719" s="363"/>
      <c r="K719" s="363"/>
      <c r="L719" s="364"/>
      <c r="M719" s="363"/>
      <c r="N719" s="403"/>
      <c r="O719" s="70">
        <f t="shared" si="38"/>
        <v>0</v>
      </c>
      <c r="P719" s="70">
        <f t="shared" si="39"/>
        <v>0</v>
      </c>
      <c r="Q719" s="135" t="str">
        <f t="shared" si="40"/>
        <v/>
      </c>
    </row>
    <row r="720" spans="1:17" x14ac:dyDescent="0.2">
      <c r="A720" s="374" t="str">
        <f>IF(B720="","",COUNT('Diário 3º PA'!$A$4:$A$4242)+COUNT('Diário 4º PA'!$A$4:$A$2007)+ROW()-3)</f>
        <v/>
      </c>
      <c r="B720" s="358"/>
      <c r="C720" s="359"/>
      <c r="D720" s="360"/>
      <c r="E720" s="360"/>
      <c r="F720" s="361"/>
      <c r="G720" s="360"/>
      <c r="H720" s="360"/>
      <c r="I720" s="362"/>
      <c r="J720" s="363"/>
      <c r="K720" s="363"/>
      <c r="L720" s="364"/>
      <c r="M720" s="363"/>
      <c r="N720" s="403"/>
      <c r="O720" s="70">
        <f t="shared" si="38"/>
        <v>0</v>
      </c>
      <c r="P720" s="70">
        <f t="shared" si="39"/>
        <v>0</v>
      </c>
      <c r="Q720" s="92" t="str">
        <f t="shared" si="40"/>
        <v/>
      </c>
    </row>
    <row r="721" spans="1:17" x14ac:dyDescent="0.2">
      <c r="A721" s="374" t="str">
        <f>IF(B721="","",COUNT('Diário 3º PA'!$A$4:$A$4242)+COUNT('Diário 4º PA'!$A$4:$A$2007)+ROW()-3)</f>
        <v/>
      </c>
      <c r="B721" s="358"/>
      <c r="C721" s="359"/>
      <c r="D721" s="360"/>
      <c r="E721" s="360"/>
      <c r="F721" s="361"/>
      <c r="G721" s="360"/>
      <c r="H721" s="360"/>
      <c r="I721" s="362"/>
      <c r="J721" s="363"/>
      <c r="K721" s="363"/>
      <c r="L721" s="364"/>
      <c r="M721" s="363"/>
      <c r="N721" s="403"/>
      <c r="O721" s="70">
        <f t="shared" si="38"/>
        <v>0</v>
      </c>
      <c r="P721" s="70">
        <f t="shared" si="39"/>
        <v>0</v>
      </c>
      <c r="Q721" s="92" t="str">
        <f t="shared" si="40"/>
        <v/>
      </c>
    </row>
    <row r="722" spans="1:17" x14ac:dyDescent="0.2">
      <c r="A722" s="374" t="str">
        <f>IF(B722="","",COUNT('Diário 3º PA'!$A$4:$A$4242)+COUNT('Diário 4º PA'!$A$4:$A$2007)+ROW()-3)</f>
        <v/>
      </c>
      <c r="B722" s="358"/>
      <c r="C722" s="359"/>
      <c r="D722" s="360"/>
      <c r="E722" s="360"/>
      <c r="F722" s="361"/>
      <c r="G722" s="360"/>
      <c r="H722" s="360"/>
      <c r="I722" s="362"/>
      <c r="J722" s="363"/>
      <c r="K722" s="363"/>
      <c r="L722" s="364"/>
      <c r="M722" s="363"/>
      <c r="N722" s="403"/>
      <c r="O722" s="70">
        <f t="shared" si="38"/>
        <v>0</v>
      </c>
      <c r="P722" s="70">
        <f t="shared" si="39"/>
        <v>0</v>
      </c>
      <c r="Q722" s="135" t="str">
        <f t="shared" si="40"/>
        <v/>
      </c>
    </row>
    <row r="723" spans="1:17" x14ac:dyDescent="0.2">
      <c r="A723" s="374" t="str">
        <f>IF(B723="","",COUNT('Diário 3º PA'!$A$4:$A$4242)+COUNT('Diário 4º PA'!$A$4:$A$2007)+ROW()-3)</f>
        <v/>
      </c>
      <c r="B723" s="358"/>
      <c r="C723" s="359"/>
      <c r="D723" s="360"/>
      <c r="E723" s="360"/>
      <c r="F723" s="361"/>
      <c r="G723" s="360"/>
      <c r="H723" s="360"/>
      <c r="I723" s="362"/>
      <c r="J723" s="363"/>
      <c r="K723" s="363"/>
      <c r="L723" s="364"/>
      <c r="M723" s="363"/>
      <c r="N723" s="403"/>
      <c r="O723" s="70">
        <f t="shared" si="38"/>
        <v>0</v>
      </c>
      <c r="P723" s="70">
        <f t="shared" si="39"/>
        <v>0</v>
      </c>
      <c r="Q723" s="92" t="str">
        <f t="shared" si="40"/>
        <v/>
      </c>
    </row>
    <row r="724" spans="1:17" x14ac:dyDescent="0.2">
      <c r="A724" s="374" t="str">
        <f>IF(B724="","",COUNT('Diário 3º PA'!$A$4:$A$4242)+COUNT('Diário 4º PA'!$A$4:$A$2007)+ROW()-3)</f>
        <v/>
      </c>
      <c r="B724" s="358"/>
      <c r="C724" s="359"/>
      <c r="D724" s="360"/>
      <c r="E724" s="360"/>
      <c r="F724" s="361"/>
      <c r="G724" s="360"/>
      <c r="H724" s="360"/>
      <c r="I724" s="362"/>
      <c r="J724" s="363"/>
      <c r="K724" s="363"/>
      <c r="L724" s="364"/>
      <c r="M724" s="363"/>
      <c r="N724" s="403"/>
      <c r="O724" s="70">
        <f t="shared" si="38"/>
        <v>0</v>
      </c>
      <c r="P724" s="70">
        <f t="shared" si="39"/>
        <v>0</v>
      </c>
      <c r="Q724" s="92" t="str">
        <f t="shared" si="40"/>
        <v/>
      </c>
    </row>
    <row r="725" spans="1:17" x14ac:dyDescent="0.2">
      <c r="A725" s="374" t="str">
        <f>IF(B725="","",COUNT('Diário 3º PA'!$A$4:$A$4242)+COUNT('Diário 4º PA'!$A$4:$A$2007)+ROW()-3)</f>
        <v/>
      </c>
      <c r="B725" s="358"/>
      <c r="C725" s="359"/>
      <c r="D725" s="360"/>
      <c r="E725" s="360"/>
      <c r="F725" s="361"/>
      <c r="G725" s="360"/>
      <c r="H725" s="360"/>
      <c r="I725" s="362"/>
      <c r="J725" s="363"/>
      <c r="K725" s="363"/>
      <c r="L725" s="364"/>
      <c r="M725" s="363"/>
      <c r="N725" s="403"/>
      <c r="O725" s="70">
        <f t="shared" si="38"/>
        <v>0</v>
      </c>
      <c r="P725" s="70">
        <f t="shared" si="39"/>
        <v>0</v>
      </c>
      <c r="Q725" s="135" t="str">
        <f t="shared" si="40"/>
        <v/>
      </c>
    </row>
    <row r="726" spans="1:17" x14ac:dyDescent="0.2">
      <c r="A726" s="374" t="str">
        <f>IF(B726="","",COUNT('Diário 3º PA'!$A$4:$A$4242)+COUNT('Diário 4º PA'!$A$4:$A$2007)+ROW()-3)</f>
        <v/>
      </c>
      <c r="B726" s="358"/>
      <c r="C726" s="359"/>
      <c r="D726" s="360"/>
      <c r="E726" s="360"/>
      <c r="F726" s="361"/>
      <c r="G726" s="360"/>
      <c r="H726" s="360"/>
      <c r="I726" s="362"/>
      <c r="J726" s="363"/>
      <c r="K726" s="363"/>
      <c r="L726" s="364"/>
      <c r="M726" s="363"/>
      <c r="N726" s="403"/>
      <c r="O726" s="70">
        <f t="shared" si="38"/>
        <v>0</v>
      </c>
      <c r="P726" s="70">
        <f t="shared" si="39"/>
        <v>0</v>
      </c>
      <c r="Q726" s="92" t="str">
        <f t="shared" si="40"/>
        <v/>
      </c>
    </row>
    <row r="727" spans="1:17" x14ac:dyDescent="0.2">
      <c r="A727" s="374" t="str">
        <f>IF(B727="","",COUNT('Diário 3º PA'!$A$4:$A$4242)+COUNT('Diário 4º PA'!$A$4:$A$2007)+ROW()-3)</f>
        <v/>
      </c>
      <c r="B727" s="358"/>
      <c r="C727" s="359"/>
      <c r="D727" s="360"/>
      <c r="E727" s="360"/>
      <c r="F727" s="361"/>
      <c r="G727" s="360"/>
      <c r="H727" s="360"/>
      <c r="I727" s="362"/>
      <c r="J727" s="363"/>
      <c r="K727" s="363"/>
      <c r="L727" s="364"/>
      <c r="M727" s="363"/>
      <c r="N727" s="403"/>
      <c r="O727" s="70">
        <f t="shared" si="38"/>
        <v>0</v>
      </c>
      <c r="P727" s="70">
        <f t="shared" si="39"/>
        <v>0</v>
      </c>
      <c r="Q727" s="92" t="str">
        <f t="shared" si="40"/>
        <v/>
      </c>
    </row>
    <row r="728" spans="1:17" x14ac:dyDescent="0.2">
      <c r="A728" s="374" t="str">
        <f>IF(B728="","",COUNT('Diário 3º PA'!$A$4:$A$4242)+COUNT('Diário 4º PA'!$A$4:$A$2007)+ROW()-3)</f>
        <v/>
      </c>
      <c r="B728" s="358"/>
      <c r="C728" s="359"/>
      <c r="D728" s="360"/>
      <c r="E728" s="360"/>
      <c r="F728" s="361"/>
      <c r="G728" s="360"/>
      <c r="H728" s="360"/>
      <c r="I728" s="362"/>
      <c r="J728" s="363"/>
      <c r="K728" s="363"/>
      <c r="L728" s="364"/>
      <c r="M728" s="363"/>
      <c r="N728" s="403"/>
      <c r="O728" s="70">
        <f t="shared" si="38"/>
        <v>0</v>
      </c>
      <c r="P728" s="70">
        <f t="shared" si="39"/>
        <v>0</v>
      </c>
      <c r="Q728" s="135" t="str">
        <f t="shared" si="40"/>
        <v/>
      </c>
    </row>
    <row r="729" spans="1:17" x14ac:dyDescent="0.2">
      <c r="A729" s="374" t="str">
        <f>IF(B729="","",COUNT('Diário 3º PA'!$A$4:$A$4242)+COUNT('Diário 4º PA'!$A$4:$A$2007)+ROW()-3)</f>
        <v/>
      </c>
      <c r="B729" s="358"/>
      <c r="C729" s="359"/>
      <c r="D729" s="360"/>
      <c r="E729" s="360"/>
      <c r="F729" s="361"/>
      <c r="G729" s="360"/>
      <c r="H729" s="360"/>
      <c r="I729" s="362"/>
      <c r="J729" s="363"/>
      <c r="K729" s="363"/>
      <c r="L729" s="364"/>
      <c r="M729" s="363"/>
      <c r="N729" s="403"/>
      <c r="O729" s="70">
        <f t="shared" si="38"/>
        <v>0</v>
      </c>
      <c r="P729" s="70">
        <f t="shared" si="39"/>
        <v>0</v>
      </c>
      <c r="Q729" s="92" t="str">
        <f t="shared" si="40"/>
        <v/>
      </c>
    </row>
    <row r="730" spans="1:17" x14ac:dyDescent="0.2">
      <c r="A730" s="374" t="str">
        <f>IF(B730="","",COUNT('Diário 3º PA'!$A$4:$A$4242)+COUNT('Diário 4º PA'!$A$4:$A$2007)+ROW()-3)</f>
        <v/>
      </c>
      <c r="B730" s="358"/>
      <c r="C730" s="359"/>
      <c r="D730" s="360"/>
      <c r="E730" s="360"/>
      <c r="F730" s="361"/>
      <c r="G730" s="360"/>
      <c r="H730" s="360"/>
      <c r="I730" s="362"/>
      <c r="J730" s="363"/>
      <c r="K730" s="363"/>
      <c r="L730" s="364"/>
      <c r="M730" s="363"/>
      <c r="N730" s="403"/>
      <c r="O730" s="70">
        <f t="shared" si="38"/>
        <v>0</v>
      </c>
      <c r="P730" s="70">
        <f t="shared" si="39"/>
        <v>0</v>
      </c>
      <c r="Q730" s="92" t="str">
        <f t="shared" si="40"/>
        <v/>
      </c>
    </row>
    <row r="731" spans="1:17" x14ac:dyDescent="0.2">
      <c r="A731" s="374" t="str">
        <f>IF(B731="","",COUNT('Diário 3º PA'!$A$4:$A$4242)+COUNT('Diário 4º PA'!$A$4:$A$2007)+ROW()-3)</f>
        <v/>
      </c>
      <c r="B731" s="358"/>
      <c r="C731" s="359"/>
      <c r="D731" s="360"/>
      <c r="E731" s="360"/>
      <c r="F731" s="361"/>
      <c r="G731" s="360"/>
      <c r="H731" s="360"/>
      <c r="I731" s="362"/>
      <c r="J731" s="363"/>
      <c r="K731" s="363"/>
      <c r="L731" s="364"/>
      <c r="M731" s="363"/>
      <c r="N731" s="403"/>
      <c r="O731" s="70">
        <f t="shared" si="38"/>
        <v>0</v>
      </c>
      <c r="P731" s="70">
        <f t="shared" si="39"/>
        <v>0</v>
      </c>
      <c r="Q731" s="135" t="str">
        <f t="shared" si="40"/>
        <v/>
      </c>
    </row>
    <row r="732" spans="1:17" x14ac:dyDescent="0.2">
      <c r="A732" s="374" t="str">
        <f>IF(B732="","",COUNT('Diário 3º PA'!$A$4:$A$4242)+COUNT('Diário 4º PA'!$A$4:$A$2007)+ROW()-3)</f>
        <v/>
      </c>
      <c r="B732" s="358"/>
      <c r="C732" s="359"/>
      <c r="D732" s="360"/>
      <c r="E732" s="360"/>
      <c r="F732" s="361"/>
      <c r="G732" s="360"/>
      <c r="H732" s="360"/>
      <c r="I732" s="362"/>
      <c r="J732" s="363"/>
      <c r="K732" s="363"/>
      <c r="L732" s="364"/>
      <c r="M732" s="363"/>
      <c r="N732" s="403"/>
      <c r="O732" s="70">
        <f t="shared" si="38"/>
        <v>0</v>
      </c>
      <c r="P732" s="70">
        <f t="shared" si="39"/>
        <v>0</v>
      </c>
      <c r="Q732" s="92" t="str">
        <f t="shared" si="40"/>
        <v/>
      </c>
    </row>
    <row r="733" spans="1:17" x14ac:dyDescent="0.2">
      <c r="A733" s="374" t="str">
        <f>IF(B733="","",COUNT('Diário 3º PA'!$A$4:$A$4242)+COUNT('Diário 4º PA'!$A$4:$A$2007)+ROW()-3)</f>
        <v/>
      </c>
      <c r="B733" s="358"/>
      <c r="C733" s="359"/>
      <c r="D733" s="360"/>
      <c r="E733" s="360"/>
      <c r="F733" s="361"/>
      <c r="G733" s="360"/>
      <c r="H733" s="360"/>
      <c r="I733" s="362"/>
      <c r="J733" s="363"/>
      <c r="K733" s="363"/>
      <c r="L733" s="364"/>
      <c r="M733" s="363"/>
      <c r="N733" s="403"/>
      <c r="O733" s="70">
        <f t="shared" si="38"/>
        <v>0</v>
      </c>
      <c r="P733" s="70">
        <f t="shared" si="39"/>
        <v>0</v>
      </c>
      <c r="Q733" s="92" t="str">
        <f t="shared" si="40"/>
        <v/>
      </c>
    </row>
    <row r="734" spans="1:17" x14ac:dyDescent="0.2">
      <c r="A734" s="374" t="str">
        <f>IF(B734="","",COUNT('Diário 3º PA'!$A$4:$A$4242)+COUNT('Diário 4º PA'!$A$4:$A$2007)+ROW()-3)</f>
        <v/>
      </c>
      <c r="B734" s="358"/>
      <c r="C734" s="359"/>
      <c r="D734" s="360"/>
      <c r="E734" s="360"/>
      <c r="F734" s="361"/>
      <c r="G734" s="360"/>
      <c r="H734" s="360"/>
      <c r="I734" s="362"/>
      <c r="J734" s="363"/>
      <c r="K734" s="363"/>
      <c r="L734" s="364"/>
      <c r="M734" s="363"/>
      <c r="N734" s="403"/>
      <c r="O734" s="70">
        <f t="shared" si="38"/>
        <v>0</v>
      </c>
      <c r="P734" s="70">
        <f t="shared" si="39"/>
        <v>0</v>
      </c>
      <c r="Q734" s="135" t="str">
        <f t="shared" si="40"/>
        <v/>
      </c>
    </row>
    <row r="735" spans="1:17" x14ac:dyDescent="0.2">
      <c r="A735" s="374" t="str">
        <f>IF(B735="","",COUNT('Diário 3º PA'!$A$4:$A$4242)+COUNT('Diário 4º PA'!$A$4:$A$2007)+ROW()-3)</f>
        <v/>
      </c>
      <c r="B735" s="358"/>
      <c r="C735" s="359"/>
      <c r="D735" s="360"/>
      <c r="E735" s="360"/>
      <c r="F735" s="361"/>
      <c r="G735" s="360"/>
      <c r="H735" s="360"/>
      <c r="I735" s="362"/>
      <c r="J735" s="363"/>
      <c r="K735" s="363"/>
      <c r="L735" s="364"/>
      <c r="M735" s="363"/>
      <c r="N735" s="403"/>
      <c r="O735" s="70">
        <f t="shared" si="38"/>
        <v>0</v>
      </c>
      <c r="P735" s="70">
        <f t="shared" si="39"/>
        <v>0</v>
      </c>
      <c r="Q735" s="92" t="str">
        <f t="shared" si="40"/>
        <v/>
      </c>
    </row>
    <row r="736" spans="1:17" x14ac:dyDescent="0.2">
      <c r="A736" s="374" t="str">
        <f>IF(B736="","",COUNT('Diário 3º PA'!$A$4:$A$4242)+COUNT('Diário 4º PA'!$A$4:$A$2007)+ROW()-3)</f>
        <v/>
      </c>
      <c r="B736" s="358"/>
      <c r="C736" s="359"/>
      <c r="D736" s="360"/>
      <c r="E736" s="360"/>
      <c r="F736" s="361"/>
      <c r="G736" s="360"/>
      <c r="H736" s="360"/>
      <c r="I736" s="362"/>
      <c r="J736" s="363"/>
      <c r="K736" s="363"/>
      <c r="L736" s="364"/>
      <c r="M736" s="363"/>
      <c r="N736" s="403"/>
      <c r="O736" s="70">
        <f t="shared" si="38"/>
        <v>0</v>
      </c>
      <c r="P736" s="70">
        <f t="shared" si="39"/>
        <v>0</v>
      </c>
      <c r="Q736" s="92" t="str">
        <f t="shared" si="40"/>
        <v/>
      </c>
    </row>
    <row r="737" spans="1:17" x14ac:dyDescent="0.2">
      <c r="A737" s="374" t="str">
        <f>IF(B737="","",COUNT('Diário 3º PA'!$A$4:$A$4242)+COUNT('Diário 4º PA'!$A$4:$A$2007)+ROW()-3)</f>
        <v/>
      </c>
      <c r="B737" s="358"/>
      <c r="C737" s="359"/>
      <c r="D737" s="360"/>
      <c r="E737" s="360"/>
      <c r="F737" s="361"/>
      <c r="G737" s="360"/>
      <c r="H737" s="360"/>
      <c r="I737" s="362"/>
      <c r="J737" s="363"/>
      <c r="K737" s="363"/>
      <c r="L737" s="364"/>
      <c r="M737" s="363"/>
      <c r="N737" s="403"/>
      <c r="O737" s="70">
        <f t="shared" si="38"/>
        <v>0</v>
      </c>
      <c r="P737" s="70">
        <f t="shared" si="39"/>
        <v>0</v>
      </c>
      <c r="Q737" s="135" t="str">
        <f t="shared" si="40"/>
        <v/>
      </c>
    </row>
    <row r="738" spans="1:17" x14ac:dyDescent="0.2">
      <c r="A738" s="374" t="str">
        <f>IF(B738="","",COUNT('Diário 3º PA'!$A$4:$A$4242)+COUNT('Diário 4º PA'!$A$4:$A$2007)+ROW()-3)</f>
        <v/>
      </c>
      <c r="B738" s="358"/>
      <c r="C738" s="359"/>
      <c r="D738" s="360"/>
      <c r="E738" s="360"/>
      <c r="F738" s="361"/>
      <c r="G738" s="360"/>
      <c r="H738" s="360"/>
      <c r="I738" s="362"/>
      <c r="J738" s="363"/>
      <c r="K738" s="363"/>
      <c r="L738" s="364"/>
      <c r="M738" s="363"/>
      <c r="N738" s="403"/>
      <c r="O738" s="70">
        <f t="shared" si="38"/>
        <v>0</v>
      </c>
      <c r="P738" s="70">
        <f t="shared" si="39"/>
        <v>0</v>
      </c>
      <c r="Q738" s="92" t="str">
        <f t="shared" si="40"/>
        <v/>
      </c>
    </row>
    <row r="739" spans="1:17" x14ac:dyDescent="0.2">
      <c r="A739" s="374" t="str">
        <f>IF(B739="","",COUNT('Diário 3º PA'!$A$4:$A$4242)+COUNT('Diário 4º PA'!$A$4:$A$2007)+ROW()-3)</f>
        <v/>
      </c>
      <c r="B739" s="358"/>
      <c r="C739" s="359"/>
      <c r="D739" s="360"/>
      <c r="E739" s="360"/>
      <c r="F739" s="361"/>
      <c r="G739" s="360"/>
      <c r="H739" s="360"/>
      <c r="I739" s="362"/>
      <c r="J739" s="363"/>
      <c r="K739" s="363"/>
      <c r="L739" s="364"/>
      <c r="M739" s="363"/>
      <c r="N739" s="403"/>
      <c r="O739" s="70">
        <f t="shared" si="38"/>
        <v>0</v>
      </c>
      <c r="P739" s="70">
        <f t="shared" si="39"/>
        <v>0</v>
      </c>
      <c r="Q739" s="92" t="str">
        <f t="shared" si="40"/>
        <v/>
      </c>
    </row>
    <row r="740" spans="1:17" x14ac:dyDescent="0.2">
      <c r="A740" s="374" t="str">
        <f>IF(B740="","",COUNT('Diário 3º PA'!$A$4:$A$4242)+COUNT('Diário 4º PA'!$A$4:$A$2007)+ROW()-3)</f>
        <v/>
      </c>
      <c r="B740" s="358"/>
      <c r="C740" s="359"/>
      <c r="D740" s="360"/>
      <c r="E740" s="360"/>
      <c r="F740" s="361"/>
      <c r="G740" s="360"/>
      <c r="H740" s="360"/>
      <c r="I740" s="362"/>
      <c r="J740" s="363"/>
      <c r="K740" s="363"/>
      <c r="L740" s="364"/>
      <c r="M740" s="363"/>
      <c r="N740" s="403"/>
      <c r="O740" s="70">
        <f t="shared" si="38"/>
        <v>0</v>
      </c>
      <c r="P740" s="70">
        <f t="shared" si="39"/>
        <v>0</v>
      </c>
      <c r="Q740" s="135" t="str">
        <f t="shared" si="40"/>
        <v/>
      </c>
    </row>
    <row r="741" spans="1:17" x14ac:dyDescent="0.2">
      <c r="A741" s="374" t="str">
        <f>IF(B741="","",COUNT('Diário 3º PA'!$A$4:$A$4242)+COUNT('Diário 4º PA'!$A$4:$A$2007)+ROW()-3)</f>
        <v/>
      </c>
      <c r="B741" s="358"/>
      <c r="C741" s="359"/>
      <c r="D741" s="360"/>
      <c r="E741" s="360"/>
      <c r="F741" s="361"/>
      <c r="G741" s="360"/>
      <c r="H741" s="360"/>
      <c r="I741" s="362"/>
      <c r="J741" s="363"/>
      <c r="K741" s="363"/>
      <c r="L741" s="364"/>
      <c r="M741" s="363"/>
      <c r="N741" s="403"/>
      <c r="O741" s="70">
        <f t="shared" si="38"/>
        <v>0</v>
      </c>
      <c r="P741" s="70">
        <f t="shared" si="39"/>
        <v>0</v>
      </c>
      <c r="Q741" s="92" t="str">
        <f t="shared" si="40"/>
        <v/>
      </c>
    </row>
    <row r="742" spans="1:17" x14ac:dyDescent="0.2">
      <c r="A742" s="374" t="str">
        <f>IF(B742="","",COUNT('Diário 3º PA'!$A$4:$A$4242)+COUNT('Diário 4º PA'!$A$4:$A$2007)+ROW()-3)</f>
        <v/>
      </c>
      <c r="B742" s="358"/>
      <c r="C742" s="359"/>
      <c r="D742" s="360"/>
      <c r="E742" s="360"/>
      <c r="F742" s="361"/>
      <c r="G742" s="360"/>
      <c r="H742" s="360"/>
      <c r="I742" s="362"/>
      <c r="J742" s="363"/>
      <c r="K742" s="363"/>
      <c r="L742" s="364"/>
      <c r="M742" s="363"/>
      <c r="N742" s="403"/>
      <c r="O742" s="70">
        <f t="shared" si="38"/>
        <v>0</v>
      </c>
      <c r="P742" s="70">
        <f t="shared" si="39"/>
        <v>0</v>
      </c>
      <c r="Q742" s="92" t="str">
        <f t="shared" si="40"/>
        <v/>
      </c>
    </row>
    <row r="743" spans="1:17" x14ac:dyDescent="0.2">
      <c r="A743" s="374" t="str">
        <f>IF(B743="","",COUNT('Diário 3º PA'!$A$4:$A$4242)+COUNT('Diário 4º PA'!$A$4:$A$2007)+ROW()-3)</f>
        <v/>
      </c>
      <c r="B743" s="358"/>
      <c r="C743" s="359"/>
      <c r="D743" s="360"/>
      <c r="E743" s="360"/>
      <c r="F743" s="361"/>
      <c r="G743" s="360"/>
      <c r="H743" s="360"/>
      <c r="I743" s="362"/>
      <c r="J743" s="363"/>
      <c r="K743" s="363"/>
      <c r="L743" s="364"/>
      <c r="M743" s="363"/>
      <c r="N743" s="403"/>
      <c r="O743" s="70">
        <f t="shared" si="38"/>
        <v>0</v>
      </c>
      <c r="P743" s="70">
        <f t="shared" si="39"/>
        <v>0</v>
      </c>
      <c r="Q743" s="135" t="str">
        <f t="shared" si="40"/>
        <v/>
      </c>
    </row>
    <row r="744" spans="1:17" x14ac:dyDescent="0.2">
      <c r="A744" s="374" t="str">
        <f>IF(B744="","",COUNT('Diário 3º PA'!$A$4:$A$4242)+COUNT('Diário 4º PA'!$A$4:$A$2007)+ROW()-3)</f>
        <v/>
      </c>
      <c r="B744" s="358"/>
      <c r="C744" s="359"/>
      <c r="D744" s="360"/>
      <c r="E744" s="360"/>
      <c r="F744" s="361"/>
      <c r="G744" s="360"/>
      <c r="H744" s="360"/>
      <c r="I744" s="362"/>
      <c r="J744" s="363"/>
      <c r="K744" s="363"/>
      <c r="L744" s="364"/>
      <c r="M744" s="363"/>
      <c r="N744" s="403"/>
      <c r="O744" s="70">
        <f t="shared" si="38"/>
        <v>0</v>
      </c>
      <c r="P744" s="70">
        <f t="shared" si="39"/>
        <v>0</v>
      </c>
      <c r="Q744" s="92" t="str">
        <f t="shared" si="40"/>
        <v/>
      </c>
    </row>
    <row r="745" spans="1:17" x14ac:dyDescent="0.2">
      <c r="A745" s="374" t="str">
        <f>IF(B745="","",COUNT('Diário 3º PA'!$A$4:$A$4242)+COUNT('Diário 4º PA'!$A$4:$A$2007)+ROW()-3)</f>
        <v/>
      </c>
      <c r="B745" s="358"/>
      <c r="C745" s="359"/>
      <c r="D745" s="360"/>
      <c r="E745" s="360"/>
      <c r="F745" s="361"/>
      <c r="G745" s="360"/>
      <c r="H745" s="360"/>
      <c r="I745" s="362"/>
      <c r="J745" s="363"/>
      <c r="K745" s="363"/>
      <c r="L745" s="364"/>
      <c r="M745" s="363"/>
      <c r="N745" s="403"/>
      <c r="O745" s="70">
        <f t="shared" si="38"/>
        <v>0</v>
      </c>
      <c r="P745" s="70">
        <f t="shared" si="39"/>
        <v>0</v>
      </c>
      <c r="Q745" s="92" t="str">
        <f t="shared" si="40"/>
        <v/>
      </c>
    </row>
    <row r="746" spans="1:17" x14ac:dyDescent="0.2">
      <c r="A746" s="374" t="str">
        <f>IF(B746="","",COUNT('Diário 3º PA'!$A$4:$A$4242)+COUNT('Diário 4º PA'!$A$4:$A$2007)+ROW()-3)</f>
        <v/>
      </c>
      <c r="B746" s="358"/>
      <c r="C746" s="359"/>
      <c r="D746" s="360"/>
      <c r="E746" s="360"/>
      <c r="F746" s="361"/>
      <c r="G746" s="360"/>
      <c r="H746" s="360"/>
      <c r="I746" s="362"/>
      <c r="J746" s="363"/>
      <c r="K746" s="363"/>
      <c r="L746" s="364"/>
      <c r="M746" s="363"/>
      <c r="N746" s="403"/>
      <c r="O746" s="70">
        <f t="shared" si="38"/>
        <v>0</v>
      </c>
      <c r="P746" s="70">
        <f t="shared" si="39"/>
        <v>0</v>
      </c>
      <c r="Q746" s="135" t="str">
        <f t="shared" si="40"/>
        <v/>
      </c>
    </row>
    <row r="747" spans="1:17" x14ac:dyDescent="0.2">
      <c r="A747" s="374" t="str">
        <f>IF(B747="","",COUNT('Diário 3º PA'!$A$4:$A$4242)+COUNT('Diário 4º PA'!$A$4:$A$2007)+ROW()-3)</f>
        <v/>
      </c>
      <c r="B747" s="358"/>
      <c r="C747" s="359"/>
      <c r="D747" s="360"/>
      <c r="E747" s="360"/>
      <c r="F747" s="361"/>
      <c r="G747" s="360"/>
      <c r="H747" s="360"/>
      <c r="I747" s="362"/>
      <c r="J747" s="363"/>
      <c r="K747" s="363"/>
      <c r="L747" s="364"/>
      <c r="M747" s="363"/>
      <c r="N747" s="403"/>
      <c r="O747" s="70">
        <f t="shared" si="38"/>
        <v>0</v>
      </c>
      <c r="P747" s="70">
        <f t="shared" si="39"/>
        <v>0</v>
      </c>
      <c r="Q747" s="92" t="str">
        <f t="shared" si="40"/>
        <v/>
      </c>
    </row>
    <row r="748" spans="1:17" x14ac:dyDescent="0.2">
      <c r="A748" s="374" t="str">
        <f>IF(B748="","",COUNT('Diário 3º PA'!$A$4:$A$4242)+COUNT('Diário 4º PA'!$A$4:$A$2007)+ROW()-3)</f>
        <v/>
      </c>
      <c r="B748" s="358"/>
      <c r="C748" s="359"/>
      <c r="D748" s="360"/>
      <c r="E748" s="360"/>
      <c r="F748" s="361"/>
      <c r="G748" s="360"/>
      <c r="H748" s="360"/>
      <c r="I748" s="362"/>
      <c r="J748" s="363"/>
      <c r="K748" s="363"/>
      <c r="L748" s="364"/>
      <c r="M748" s="363"/>
      <c r="N748" s="403"/>
      <c r="O748" s="70">
        <f t="shared" si="38"/>
        <v>0</v>
      </c>
      <c r="P748" s="70">
        <f t="shared" si="39"/>
        <v>0</v>
      </c>
      <c r="Q748" s="92" t="str">
        <f t="shared" si="40"/>
        <v/>
      </c>
    </row>
    <row r="749" spans="1:17" x14ac:dyDescent="0.2">
      <c r="A749" s="374" t="str">
        <f>IF(B749="","",COUNT('Diário 3º PA'!$A$4:$A$4242)+COUNT('Diário 4º PA'!$A$4:$A$2007)+ROW()-3)</f>
        <v/>
      </c>
      <c r="B749" s="358"/>
      <c r="C749" s="359"/>
      <c r="D749" s="360"/>
      <c r="E749" s="360"/>
      <c r="F749" s="361"/>
      <c r="G749" s="360"/>
      <c r="H749" s="360"/>
      <c r="I749" s="362"/>
      <c r="J749" s="363"/>
      <c r="K749" s="363"/>
      <c r="L749" s="364"/>
      <c r="M749" s="363"/>
      <c r="N749" s="403"/>
      <c r="O749" s="70">
        <f t="shared" si="38"/>
        <v>0</v>
      </c>
      <c r="P749" s="70">
        <f t="shared" si="39"/>
        <v>0</v>
      </c>
      <c r="Q749" s="135" t="str">
        <f t="shared" si="40"/>
        <v/>
      </c>
    </row>
    <row r="750" spans="1:17" x14ac:dyDescent="0.2">
      <c r="A750" s="374" t="str">
        <f>IF(B750="","",COUNT('Diário 3º PA'!$A$4:$A$4242)+COUNT('Diário 4º PA'!$A$4:$A$2007)+ROW()-3)</f>
        <v/>
      </c>
      <c r="B750" s="358"/>
      <c r="C750" s="359"/>
      <c r="D750" s="360"/>
      <c r="E750" s="360"/>
      <c r="F750" s="361"/>
      <c r="G750" s="360"/>
      <c r="H750" s="360"/>
      <c r="I750" s="362"/>
      <c r="J750" s="363"/>
      <c r="K750" s="363"/>
      <c r="L750" s="364"/>
      <c r="M750" s="363"/>
      <c r="N750" s="403"/>
      <c r="O750" s="70">
        <f t="shared" si="38"/>
        <v>0</v>
      </c>
      <c r="P750" s="70">
        <f t="shared" si="39"/>
        <v>0</v>
      </c>
      <c r="Q750" s="92" t="str">
        <f t="shared" si="40"/>
        <v/>
      </c>
    </row>
    <row r="751" spans="1:17" x14ac:dyDescent="0.2">
      <c r="A751" s="374" t="str">
        <f>IF(B751="","",COUNT('Diário 3º PA'!$A$4:$A$4242)+COUNT('Diário 4º PA'!$A$4:$A$2007)+ROW()-3)</f>
        <v/>
      </c>
      <c r="B751" s="358"/>
      <c r="C751" s="359"/>
      <c r="D751" s="360"/>
      <c r="E751" s="360"/>
      <c r="F751" s="361"/>
      <c r="G751" s="360"/>
      <c r="H751" s="360"/>
      <c r="I751" s="362"/>
      <c r="J751" s="363"/>
      <c r="K751" s="363"/>
      <c r="L751" s="364"/>
      <c r="M751" s="363"/>
      <c r="N751" s="403"/>
      <c r="O751" s="70">
        <f t="shared" si="38"/>
        <v>0</v>
      </c>
      <c r="P751" s="70">
        <f t="shared" si="39"/>
        <v>0</v>
      </c>
      <c r="Q751" s="92" t="str">
        <f t="shared" si="40"/>
        <v/>
      </c>
    </row>
    <row r="752" spans="1:17" x14ac:dyDescent="0.2">
      <c r="A752" s="374" t="str">
        <f>IF(B752="","",COUNT('Diário 3º PA'!$A$4:$A$4242)+COUNT('Diário 4º PA'!$A$4:$A$2007)+ROW()-3)</f>
        <v/>
      </c>
      <c r="B752" s="358"/>
      <c r="C752" s="359"/>
      <c r="D752" s="360"/>
      <c r="E752" s="360"/>
      <c r="F752" s="361"/>
      <c r="G752" s="360"/>
      <c r="H752" s="360"/>
      <c r="I752" s="362"/>
      <c r="J752" s="363"/>
      <c r="K752" s="363"/>
      <c r="L752" s="364"/>
      <c r="M752" s="363"/>
      <c r="N752" s="403"/>
      <c r="O752" s="70">
        <f t="shared" si="38"/>
        <v>0</v>
      </c>
      <c r="P752" s="70">
        <f t="shared" si="39"/>
        <v>0</v>
      </c>
      <c r="Q752" s="135" t="str">
        <f t="shared" si="40"/>
        <v/>
      </c>
    </row>
    <row r="753" spans="1:17" x14ac:dyDescent="0.2">
      <c r="A753" s="374" t="str">
        <f>IF(B753="","",COUNT('Diário 3º PA'!$A$4:$A$4242)+COUNT('Diário 4º PA'!$A$4:$A$2007)+ROW()-3)</f>
        <v/>
      </c>
      <c r="B753" s="358"/>
      <c r="C753" s="359"/>
      <c r="D753" s="360"/>
      <c r="E753" s="360"/>
      <c r="F753" s="361"/>
      <c r="G753" s="360"/>
      <c r="H753" s="360"/>
      <c r="I753" s="362"/>
      <c r="J753" s="363"/>
      <c r="K753" s="363"/>
      <c r="L753" s="364"/>
      <c r="M753" s="363"/>
      <c r="N753" s="403"/>
      <c r="O753" s="70">
        <f t="shared" si="38"/>
        <v>0</v>
      </c>
      <c r="P753" s="70">
        <f t="shared" si="39"/>
        <v>0</v>
      </c>
      <c r="Q753" s="92" t="str">
        <f t="shared" si="40"/>
        <v/>
      </c>
    </row>
    <row r="754" spans="1:17" x14ac:dyDescent="0.2">
      <c r="A754" s="374" t="str">
        <f>IF(B754="","",COUNT('Diário 3º PA'!$A$4:$A$4242)+COUNT('Diário 4º PA'!$A$4:$A$2007)+ROW()-3)</f>
        <v/>
      </c>
      <c r="B754" s="358"/>
      <c r="C754" s="359"/>
      <c r="D754" s="360"/>
      <c r="E754" s="360"/>
      <c r="F754" s="361"/>
      <c r="G754" s="360"/>
      <c r="H754" s="360"/>
      <c r="I754" s="362"/>
      <c r="J754" s="363"/>
      <c r="K754" s="363"/>
      <c r="L754" s="364"/>
      <c r="M754" s="363"/>
      <c r="N754" s="403"/>
      <c r="O754" s="70">
        <f t="shared" si="38"/>
        <v>0</v>
      </c>
      <c r="P754" s="70">
        <f t="shared" si="39"/>
        <v>0</v>
      </c>
      <c r="Q754" s="92" t="str">
        <f t="shared" si="40"/>
        <v/>
      </c>
    </row>
    <row r="755" spans="1:17" x14ac:dyDescent="0.2">
      <c r="A755" s="374" t="str">
        <f>IF(B755="","",COUNT('Diário 3º PA'!$A$4:$A$4242)+COUNT('Diário 4º PA'!$A$4:$A$2007)+ROW()-3)</f>
        <v/>
      </c>
      <c r="B755" s="358"/>
      <c r="C755" s="359"/>
      <c r="D755" s="360"/>
      <c r="E755" s="360"/>
      <c r="F755" s="361"/>
      <c r="G755" s="360"/>
      <c r="H755" s="360"/>
      <c r="I755" s="362"/>
      <c r="J755" s="363"/>
      <c r="K755" s="363"/>
      <c r="L755" s="364"/>
      <c r="M755" s="363"/>
      <c r="N755" s="403"/>
      <c r="O755" s="70">
        <f t="shared" si="38"/>
        <v>0</v>
      </c>
      <c r="P755" s="70">
        <f t="shared" si="39"/>
        <v>0</v>
      </c>
      <c r="Q755" s="135" t="str">
        <f t="shared" si="40"/>
        <v/>
      </c>
    </row>
    <row r="756" spans="1:17" x14ac:dyDescent="0.2">
      <c r="A756" s="374" t="str">
        <f>IF(B756="","",COUNT('Diário 3º PA'!$A$4:$A$4242)+COUNT('Diário 4º PA'!$A$4:$A$2007)+ROW()-3)</f>
        <v/>
      </c>
      <c r="B756" s="358"/>
      <c r="C756" s="359"/>
      <c r="D756" s="360"/>
      <c r="E756" s="360"/>
      <c r="F756" s="361"/>
      <c r="G756" s="360"/>
      <c r="H756" s="360"/>
      <c r="I756" s="362"/>
      <c r="J756" s="363"/>
      <c r="K756" s="363"/>
      <c r="L756" s="364"/>
      <c r="M756" s="363"/>
      <c r="N756" s="403"/>
      <c r="O756" s="70">
        <f t="shared" si="38"/>
        <v>0</v>
      </c>
      <c r="P756" s="70">
        <f t="shared" si="39"/>
        <v>0</v>
      </c>
      <c r="Q756" s="92" t="str">
        <f t="shared" si="40"/>
        <v/>
      </c>
    </row>
    <row r="757" spans="1:17" x14ac:dyDescent="0.2">
      <c r="A757" s="374" t="str">
        <f>IF(B757="","",COUNT('Diário 3º PA'!$A$4:$A$4242)+COUNT('Diário 4º PA'!$A$4:$A$2007)+ROW()-3)</f>
        <v/>
      </c>
      <c r="B757" s="358"/>
      <c r="C757" s="359"/>
      <c r="D757" s="360"/>
      <c r="E757" s="360"/>
      <c r="F757" s="361"/>
      <c r="G757" s="360"/>
      <c r="H757" s="360"/>
      <c r="I757" s="362"/>
      <c r="J757" s="363"/>
      <c r="K757" s="363"/>
      <c r="L757" s="364"/>
      <c r="M757" s="363"/>
      <c r="N757" s="403"/>
      <c r="O757" s="70">
        <f t="shared" si="38"/>
        <v>0</v>
      </c>
      <c r="P757" s="70">
        <f t="shared" si="39"/>
        <v>0</v>
      </c>
      <c r="Q757" s="92" t="str">
        <f t="shared" si="40"/>
        <v/>
      </c>
    </row>
    <row r="758" spans="1:17" x14ac:dyDescent="0.2">
      <c r="A758" s="374" t="str">
        <f>IF(B758="","",COUNT('Diário 3º PA'!$A$4:$A$4242)+COUNT('Diário 4º PA'!$A$4:$A$2007)+ROW()-3)</f>
        <v/>
      </c>
      <c r="B758" s="358"/>
      <c r="C758" s="359"/>
      <c r="D758" s="360"/>
      <c r="E758" s="360"/>
      <c r="F758" s="361"/>
      <c r="G758" s="360"/>
      <c r="H758" s="360"/>
      <c r="I758" s="362"/>
      <c r="J758" s="363"/>
      <c r="K758" s="363"/>
      <c r="L758" s="364"/>
      <c r="M758" s="363"/>
      <c r="N758" s="403"/>
      <c r="O758" s="70">
        <f t="shared" si="38"/>
        <v>0</v>
      </c>
      <c r="P758" s="70">
        <f t="shared" si="39"/>
        <v>0</v>
      </c>
      <c r="Q758" s="135" t="str">
        <f t="shared" si="40"/>
        <v/>
      </c>
    </row>
    <row r="759" spans="1:17" x14ac:dyDescent="0.2">
      <c r="A759" s="374" t="str">
        <f>IF(B759="","",COUNT('Diário 3º PA'!$A$4:$A$4242)+COUNT('Diário 4º PA'!$A$4:$A$2007)+ROW()-3)</f>
        <v/>
      </c>
      <c r="B759" s="358"/>
      <c r="C759" s="359"/>
      <c r="D759" s="360"/>
      <c r="E759" s="360"/>
      <c r="F759" s="361"/>
      <c r="G759" s="360"/>
      <c r="H759" s="360"/>
      <c r="I759" s="362"/>
      <c r="J759" s="363"/>
      <c r="K759" s="363"/>
      <c r="L759" s="364"/>
      <c r="M759" s="363"/>
      <c r="N759" s="403"/>
      <c r="O759" s="70">
        <f t="shared" ref="O759" si="41">IF(B759=0,0,IF(YEAR(B759)=$P$1,MONTH(B759)-$O$1+1,(YEAR(B759)-$P$1)*12-$O$1+1+MONTH(B759)))</f>
        <v>0</v>
      </c>
      <c r="P759" s="70">
        <f t="shared" ref="P759" si="42">IF(C759=0,0,IF(YEAR(C759)=$P$1,MONTH(C759)-$O$1+1,(YEAR(C759)-$P$1)*12-$O$1+1+MONTH(C759)))</f>
        <v>0</v>
      </c>
      <c r="Q759" s="92" t="str">
        <f t="shared" ref="Q759" si="43">SUBSTITUTE(D759," ","_")</f>
        <v/>
      </c>
    </row>
    <row r="760" spans="1:17" x14ac:dyDescent="0.2">
      <c r="A760" s="374" t="str">
        <f>IF(B760="","",COUNT('Diário 3º PA'!$A$4:$A$4242)+COUNT('Diário 4º PA'!$A$4:$A$2007)+ROW()-3)</f>
        <v/>
      </c>
      <c r="B760" s="358"/>
      <c r="C760" s="359"/>
      <c r="D760" s="360"/>
      <c r="E760" s="360"/>
      <c r="F760" s="361"/>
      <c r="G760" s="360"/>
      <c r="H760" s="360"/>
      <c r="I760" s="362"/>
      <c r="J760" s="363"/>
      <c r="K760" s="363"/>
      <c r="L760" s="364"/>
      <c r="M760" s="363"/>
      <c r="N760" s="403"/>
      <c r="O760" s="70">
        <f t="shared" ref="O760:O783" si="44">IF(B760=0,0,IF(YEAR(B760)=$P$1,MONTH(B760)-$O$1+1,(YEAR(B760)-$P$1)*12-$O$1+1+MONTH(B760)))</f>
        <v>0</v>
      </c>
      <c r="P760" s="70">
        <f t="shared" ref="P760:P783" si="45">IF(C760=0,0,IF(YEAR(C760)=$P$1,MONTH(C760)-$O$1+1,(YEAR(C760)-$P$1)*12-$O$1+1+MONTH(C760)))</f>
        <v>0</v>
      </c>
      <c r="Q760" s="92" t="str">
        <f t="shared" ref="Q760:Q782" si="46">SUBSTITUTE(D760," ","_")</f>
        <v/>
      </c>
    </row>
    <row r="761" spans="1:17" x14ac:dyDescent="0.2">
      <c r="A761" s="374" t="str">
        <f>IF(B761="","",COUNT('Diário 3º PA'!$A$4:$A$4242)+COUNT('Diário 4º PA'!$A$4:$A$2007)+ROW()-3)</f>
        <v/>
      </c>
      <c r="B761" s="358"/>
      <c r="C761" s="359"/>
      <c r="D761" s="360"/>
      <c r="E761" s="360"/>
      <c r="F761" s="361"/>
      <c r="G761" s="360"/>
      <c r="H761" s="360"/>
      <c r="I761" s="362"/>
      <c r="J761" s="363"/>
      <c r="K761" s="363"/>
      <c r="L761" s="364"/>
      <c r="M761" s="363"/>
      <c r="N761" s="403"/>
      <c r="O761" s="70">
        <f t="shared" si="44"/>
        <v>0</v>
      </c>
      <c r="P761" s="70">
        <f t="shared" si="45"/>
        <v>0</v>
      </c>
      <c r="Q761" s="92" t="str">
        <f t="shared" si="46"/>
        <v/>
      </c>
    </row>
    <row r="762" spans="1:17" x14ac:dyDescent="0.2">
      <c r="A762" s="374" t="str">
        <f>IF(B762="","",COUNT('Diário 3º PA'!$A$4:$A$4242)+COUNT('Diário 4º PA'!$A$4:$A$2007)+ROW()-3)</f>
        <v/>
      </c>
      <c r="B762" s="358"/>
      <c r="C762" s="359"/>
      <c r="D762" s="360"/>
      <c r="E762" s="360"/>
      <c r="F762" s="361"/>
      <c r="G762" s="360"/>
      <c r="H762" s="360"/>
      <c r="I762" s="362"/>
      <c r="J762" s="363"/>
      <c r="K762" s="363"/>
      <c r="L762" s="364"/>
      <c r="M762" s="363"/>
      <c r="N762" s="403"/>
      <c r="O762" s="70">
        <f t="shared" si="44"/>
        <v>0</v>
      </c>
      <c r="P762" s="70">
        <f t="shared" si="45"/>
        <v>0</v>
      </c>
      <c r="Q762" s="135" t="str">
        <f t="shared" si="46"/>
        <v/>
      </c>
    </row>
    <row r="763" spans="1:17" x14ac:dyDescent="0.2">
      <c r="A763" s="374" t="str">
        <f>IF(B763="","",COUNT('Diário 3º PA'!$A$4:$A$4242)+COUNT('Diário 4º PA'!$A$4:$A$2007)+ROW()-3)</f>
        <v/>
      </c>
      <c r="B763" s="358"/>
      <c r="C763" s="359"/>
      <c r="D763" s="360"/>
      <c r="E763" s="360"/>
      <c r="F763" s="361"/>
      <c r="G763" s="360"/>
      <c r="H763" s="360"/>
      <c r="I763" s="362"/>
      <c r="J763" s="363"/>
      <c r="K763" s="363"/>
      <c r="L763" s="364"/>
      <c r="M763" s="363"/>
      <c r="N763" s="403"/>
      <c r="O763" s="70">
        <f t="shared" si="44"/>
        <v>0</v>
      </c>
      <c r="P763" s="70">
        <f t="shared" si="45"/>
        <v>0</v>
      </c>
      <c r="Q763" s="92" t="str">
        <f t="shared" si="46"/>
        <v/>
      </c>
    </row>
    <row r="764" spans="1:17" x14ac:dyDescent="0.2">
      <c r="A764" s="374" t="str">
        <f>IF(B764="","",COUNT('Diário 3º PA'!$A$4:$A$4242)+COUNT('Diário 4º PA'!$A$4:$A$2007)+ROW()-3)</f>
        <v/>
      </c>
      <c r="B764" s="358"/>
      <c r="C764" s="359"/>
      <c r="D764" s="360"/>
      <c r="E764" s="360"/>
      <c r="F764" s="361"/>
      <c r="G764" s="360"/>
      <c r="H764" s="360"/>
      <c r="I764" s="362"/>
      <c r="J764" s="363"/>
      <c r="K764" s="363"/>
      <c r="L764" s="364"/>
      <c r="M764" s="363"/>
      <c r="N764" s="403"/>
      <c r="O764" s="70">
        <f t="shared" si="44"/>
        <v>0</v>
      </c>
      <c r="P764" s="70">
        <f t="shared" si="45"/>
        <v>0</v>
      </c>
      <c r="Q764" s="92" t="str">
        <f t="shared" si="46"/>
        <v/>
      </c>
    </row>
    <row r="765" spans="1:17" x14ac:dyDescent="0.2">
      <c r="A765" s="374" t="str">
        <f>IF(B765="","",COUNT('Diário 3º PA'!$A$4:$A$4242)+COUNT('Diário 4º PA'!$A$4:$A$2007)+ROW()-3)</f>
        <v/>
      </c>
      <c r="B765" s="358"/>
      <c r="C765" s="359"/>
      <c r="D765" s="360"/>
      <c r="E765" s="360"/>
      <c r="F765" s="361"/>
      <c r="G765" s="360"/>
      <c r="H765" s="360"/>
      <c r="I765" s="362"/>
      <c r="J765" s="363"/>
      <c r="K765" s="363"/>
      <c r="L765" s="364"/>
      <c r="M765" s="363"/>
      <c r="N765" s="403"/>
      <c r="O765" s="70">
        <f t="shared" si="44"/>
        <v>0</v>
      </c>
      <c r="P765" s="70">
        <f t="shared" si="45"/>
        <v>0</v>
      </c>
      <c r="Q765" s="135" t="str">
        <f t="shared" si="46"/>
        <v/>
      </c>
    </row>
    <row r="766" spans="1:17" x14ac:dyDescent="0.2">
      <c r="A766" s="374" t="str">
        <f>IF(B766="","",COUNT('Diário 3º PA'!$A$4:$A$4242)+COUNT('Diário 4º PA'!$A$4:$A$2007)+ROW()-3)</f>
        <v/>
      </c>
      <c r="B766" s="358"/>
      <c r="C766" s="359"/>
      <c r="D766" s="360"/>
      <c r="E766" s="360"/>
      <c r="F766" s="361"/>
      <c r="G766" s="360"/>
      <c r="H766" s="360"/>
      <c r="I766" s="362"/>
      <c r="J766" s="363"/>
      <c r="K766" s="363"/>
      <c r="L766" s="364"/>
      <c r="M766" s="363"/>
      <c r="N766" s="403"/>
      <c r="O766" s="70">
        <f t="shared" si="44"/>
        <v>0</v>
      </c>
      <c r="P766" s="70">
        <f t="shared" si="45"/>
        <v>0</v>
      </c>
      <c r="Q766" s="92" t="str">
        <f t="shared" si="46"/>
        <v/>
      </c>
    </row>
    <row r="767" spans="1:17" x14ac:dyDescent="0.2">
      <c r="A767" s="374" t="str">
        <f>IF(B767="","",COUNT('Diário 3º PA'!$A$4:$A$4242)+COUNT('Diário 4º PA'!$A$4:$A$2007)+ROW()-3)</f>
        <v/>
      </c>
      <c r="B767" s="358"/>
      <c r="C767" s="359"/>
      <c r="D767" s="360"/>
      <c r="E767" s="360"/>
      <c r="F767" s="361"/>
      <c r="G767" s="360"/>
      <c r="H767" s="360"/>
      <c r="I767" s="362"/>
      <c r="J767" s="363"/>
      <c r="K767" s="363"/>
      <c r="L767" s="364"/>
      <c r="M767" s="363"/>
      <c r="N767" s="403"/>
      <c r="O767" s="70">
        <f t="shared" si="44"/>
        <v>0</v>
      </c>
      <c r="P767" s="70">
        <f t="shared" si="45"/>
        <v>0</v>
      </c>
      <c r="Q767" s="92" t="str">
        <f t="shared" si="46"/>
        <v/>
      </c>
    </row>
    <row r="768" spans="1:17" x14ac:dyDescent="0.2">
      <c r="A768" s="374" t="str">
        <f>IF(B768="","",COUNT('Diário 3º PA'!$A$4:$A$4242)+COUNT('Diário 4º PA'!$A$4:$A$2007)+ROW()-3)</f>
        <v/>
      </c>
      <c r="B768" s="358"/>
      <c r="C768" s="359"/>
      <c r="D768" s="360"/>
      <c r="E768" s="360"/>
      <c r="F768" s="361"/>
      <c r="G768" s="360"/>
      <c r="H768" s="360"/>
      <c r="I768" s="362"/>
      <c r="J768" s="363"/>
      <c r="K768" s="363"/>
      <c r="L768" s="364"/>
      <c r="M768" s="363"/>
      <c r="N768" s="403"/>
      <c r="O768" s="70">
        <f t="shared" si="44"/>
        <v>0</v>
      </c>
      <c r="P768" s="70">
        <f t="shared" si="45"/>
        <v>0</v>
      </c>
      <c r="Q768" s="135" t="str">
        <f t="shared" si="46"/>
        <v/>
      </c>
    </row>
    <row r="769" spans="1:17" x14ac:dyDescent="0.2">
      <c r="A769" s="374" t="str">
        <f>IF(B769="","",COUNT('Diário 3º PA'!$A$4:$A$4242)+COUNT('Diário 4º PA'!$A$4:$A$2007)+ROW()-3)</f>
        <v/>
      </c>
      <c r="B769" s="358"/>
      <c r="C769" s="359"/>
      <c r="D769" s="360"/>
      <c r="E769" s="360"/>
      <c r="F769" s="361"/>
      <c r="G769" s="360"/>
      <c r="H769" s="360"/>
      <c r="I769" s="362"/>
      <c r="J769" s="363"/>
      <c r="K769" s="363"/>
      <c r="L769" s="364"/>
      <c r="M769" s="363"/>
      <c r="N769" s="403"/>
      <c r="O769" s="70">
        <f t="shared" si="44"/>
        <v>0</v>
      </c>
      <c r="P769" s="70">
        <f t="shared" si="45"/>
        <v>0</v>
      </c>
      <c r="Q769" s="92" t="str">
        <f t="shared" si="46"/>
        <v/>
      </c>
    </row>
    <row r="770" spans="1:17" x14ac:dyDescent="0.2">
      <c r="A770" s="374" t="str">
        <f>IF(B770="","",COUNT('Diário 3º PA'!$A$4:$A$4242)+COUNT('Diário 4º PA'!$A$4:$A$2007)+ROW()-3)</f>
        <v/>
      </c>
      <c r="B770" s="358"/>
      <c r="C770" s="359"/>
      <c r="D770" s="360"/>
      <c r="E770" s="360"/>
      <c r="F770" s="361"/>
      <c r="G770" s="360"/>
      <c r="H770" s="360"/>
      <c r="I770" s="362"/>
      <c r="J770" s="363"/>
      <c r="K770" s="363"/>
      <c r="L770" s="364"/>
      <c r="M770" s="363"/>
      <c r="N770" s="403"/>
      <c r="O770" s="70">
        <f t="shared" si="44"/>
        <v>0</v>
      </c>
      <c r="P770" s="70">
        <f t="shared" si="45"/>
        <v>0</v>
      </c>
      <c r="Q770" s="92" t="str">
        <f t="shared" si="46"/>
        <v/>
      </c>
    </row>
    <row r="771" spans="1:17" x14ac:dyDescent="0.2">
      <c r="A771" s="374" t="str">
        <f>IF(B771="","",COUNT('Diário 3º PA'!$A$4:$A$4242)+COUNT('Diário 4º PA'!$A$4:$A$2007)+ROW()-3)</f>
        <v/>
      </c>
      <c r="B771" s="358"/>
      <c r="C771" s="359"/>
      <c r="D771" s="360"/>
      <c r="E771" s="360"/>
      <c r="F771" s="361"/>
      <c r="G771" s="360"/>
      <c r="H771" s="360"/>
      <c r="I771" s="362"/>
      <c r="J771" s="363"/>
      <c r="K771" s="363"/>
      <c r="L771" s="364"/>
      <c r="M771" s="363"/>
      <c r="N771" s="403"/>
      <c r="O771" s="70">
        <f t="shared" si="44"/>
        <v>0</v>
      </c>
      <c r="P771" s="70">
        <f t="shared" si="45"/>
        <v>0</v>
      </c>
      <c r="Q771" s="135" t="str">
        <f t="shared" si="46"/>
        <v/>
      </c>
    </row>
    <row r="772" spans="1:17" x14ac:dyDescent="0.2">
      <c r="A772" s="374" t="str">
        <f>IF(B772="","",COUNT('Diário 3º PA'!$A$4:$A$4242)+COUNT('Diário 4º PA'!$A$4:$A$2007)+ROW()-3)</f>
        <v/>
      </c>
      <c r="B772" s="358"/>
      <c r="C772" s="359"/>
      <c r="D772" s="360"/>
      <c r="E772" s="360"/>
      <c r="F772" s="361"/>
      <c r="G772" s="360"/>
      <c r="H772" s="360"/>
      <c r="I772" s="362"/>
      <c r="J772" s="363"/>
      <c r="K772" s="363"/>
      <c r="L772" s="364"/>
      <c r="M772" s="363"/>
      <c r="N772" s="403"/>
      <c r="O772" s="70">
        <f t="shared" si="44"/>
        <v>0</v>
      </c>
      <c r="P772" s="70">
        <f t="shared" si="45"/>
        <v>0</v>
      </c>
      <c r="Q772" s="92" t="str">
        <f t="shared" si="46"/>
        <v/>
      </c>
    </row>
    <row r="773" spans="1:17" x14ac:dyDescent="0.2">
      <c r="A773" s="374" t="str">
        <f>IF(B773="","",COUNT('Diário 3º PA'!$A$4:$A$4242)+COUNT('Diário 4º PA'!$A$4:$A$2007)+ROW()-3)</f>
        <v/>
      </c>
      <c r="B773" s="358"/>
      <c r="C773" s="359"/>
      <c r="D773" s="360"/>
      <c r="E773" s="360"/>
      <c r="F773" s="361"/>
      <c r="G773" s="360"/>
      <c r="H773" s="360"/>
      <c r="I773" s="362"/>
      <c r="J773" s="363"/>
      <c r="K773" s="363"/>
      <c r="L773" s="364"/>
      <c r="M773" s="363"/>
      <c r="N773" s="403"/>
      <c r="O773" s="70">
        <f t="shared" si="44"/>
        <v>0</v>
      </c>
      <c r="P773" s="70">
        <f t="shared" si="45"/>
        <v>0</v>
      </c>
      <c r="Q773" s="92" t="str">
        <f t="shared" si="46"/>
        <v/>
      </c>
    </row>
    <row r="774" spans="1:17" x14ac:dyDescent="0.2">
      <c r="A774" s="374" t="str">
        <f>IF(B774="","",COUNT('Diário 3º PA'!$A$4:$A$4242)+COUNT('Diário 4º PA'!$A$4:$A$2007)+ROW()-3)</f>
        <v/>
      </c>
      <c r="B774" s="358"/>
      <c r="C774" s="359"/>
      <c r="D774" s="360"/>
      <c r="E774" s="360"/>
      <c r="F774" s="361"/>
      <c r="G774" s="360"/>
      <c r="H774" s="360"/>
      <c r="I774" s="362"/>
      <c r="J774" s="363"/>
      <c r="K774" s="363"/>
      <c r="L774" s="364"/>
      <c r="M774" s="363"/>
      <c r="N774" s="403"/>
      <c r="O774" s="70">
        <f t="shared" si="44"/>
        <v>0</v>
      </c>
      <c r="P774" s="70">
        <f t="shared" si="45"/>
        <v>0</v>
      </c>
      <c r="Q774" s="135" t="str">
        <f t="shared" si="46"/>
        <v/>
      </c>
    </row>
    <row r="775" spans="1:17" x14ac:dyDescent="0.2">
      <c r="A775" s="374" t="str">
        <f>IF(B775="","",COUNT('Diário 3º PA'!$A$4:$A$4242)+COUNT('Diário 4º PA'!$A$4:$A$2007)+ROW()-3)</f>
        <v/>
      </c>
      <c r="B775" s="358"/>
      <c r="C775" s="359"/>
      <c r="D775" s="360"/>
      <c r="E775" s="360"/>
      <c r="F775" s="361"/>
      <c r="G775" s="360"/>
      <c r="H775" s="360"/>
      <c r="I775" s="362"/>
      <c r="J775" s="363"/>
      <c r="K775" s="363"/>
      <c r="L775" s="364"/>
      <c r="M775" s="363"/>
      <c r="N775" s="403"/>
      <c r="O775" s="70">
        <f t="shared" si="44"/>
        <v>0</v>
      </c>
      <c r="P775" s="70">
        <f t="shared" si="45"/>
        <v>0</v>
      </c>
      <c r="Q775" s="92" t="str">
        <f t="shared" si="46"/>
        <v/>
      </c>
    </row>
    <row r="776" spans="1:17" x14ac:dyDescent="0.2">
      <c r="A776" s="374" t="str">
        <f>IF(B776="","",COUNT('Diário 3º PA'!$A$4:$A$4242)+COUNT('Diário 4º PA'!$A$4:$A$2007)+ROW()-3)</f>
        <v/>
      </c>
      <c r="B776" s="358"/>
      <c r="C776" s="359"/>
      <c r="D776" s="360"/>
      <c r="E776" s="360"/>
      <c r="F776" s="361"/>
      <c r="G776" s="360"/>
      <c r="H776" s="360"/>
      <c r="I776" s="362"/>
      <c r="J776" s="363"/>
      <c r="K776" s="363"/>
      <c r="L776" s="364"/>
      <c r="M776" s="363"/>
      <c r="N776" s="403"/>
      <c r="O776" s="70">
        <f t="shared" si="44"/>
        <v>0</v>
      </c>
      <c r="P776" s="70">
        <f t="shared" si="45"/>
        <v>0</v>
      </c>
      <c r="Q776" s="92" t="str">
        <f t="shared" si="46"/>
        <v/>
      </c>
    </row>
    <row r="777" spans="1:17" x14ac:dyDescent="0.2">
      <c r="A777" s="374" t="str">
        <f>IF(B777="","",COUNT('Diário 3º PA'!$A$4:$A$4242)+COUNT('Diário 4º PA'!$A$4:$A$2007)+ROW()-3)</f>
        <v/>
      </c>
      <c r="B777" s="358"/>
      <c r="C777" s="359"/>
      <c r="D777" s="360"/>
      <c r="E777" s="360"/>
      <c r="F777" s="361"/>
      <c r="G777" s="360"/>
      <c r="H777" s="360"/>
      <c r="I777" s="362"/>
      <c r="J777" s="363"/>
      <c r="K777" s="363"/>
      <c r="L777" s="364"/>
      <c r="M777" s="363"/>
      <c r="N777" s="403"/>
      <c r="O777" s="70">
        <f t="shared" si="44"/>
        <v>0</v>
      </c>
      <c r="P777" s="70">
        <f t="shared" si="45"/>
        <v>0</v>
      </c>
      <c r="Q777" s="135" t="str">
        <f t="shared" si="46"/>
        <v/>
      </c>
    </row>
    <row r="778" spans="1:17" x14ac:dyDescent="0.2">
      <c r="A778" s="374" t="str">
        <f>IF(B778="","",COUNT('Diário 3º PA'!$A$4:$A$4242)+COUNT('Diário 4º PA'!$A$4:$A$2007)+ROW()-3)</f>
        <v/>
      </c>
      <c r="B778" s="358"/>
      <c r="C778" s="359"/>
      <c r="D778" s="360"/>
      <c r="E778" s="360"/>
      <c r="F778" s="361"/>
      <c r="G778" s="360"/>
      <c r="H778" s="360"/>
      <c r="I778" s="362"/>
      <c r="J778" s="363"/>
      <c r="K778" s="363"/>
      <c r="L778" s="364"/>
      <c r="M778" s="363"/>
      <c r="N778" s="403"/>
      <c r="O778" s="70">
        <f t="shared" si="44"/>
        <v>0</v>
      </c>
      <c r="P778" s="70">
        <f t="shared" si="45"/>
        <v>0</v>
      </c>
      <c r="Q778" s="92" t="str">
        <f t="shared" si="46"/>
        <v/>
      </c>
    </row>
    <row r="779" spans="1:17" x14ac:dyDescent="0.2">
      <c r="A779" s="374" t="str">
        <f>IF(B779="","",COUNT('Diário 3º PA'!$A$4:$A$4242)+COUNT('Diário 4º PA'!$A$4:$A$2007)+ROW()-3)</f>
        <v/>
      </c>
      <c r="B779" s="358"/>
      <c r="C779" s="359"/>
      <c r="D779" s="360"/>
      <c r="E779" s="360"/>
      <c r="F779" s="361"/>
      <c r="G779" s="360"/>
      <c r="H779" s="360"/>
      <c r="I779" s="362"/>
      <c r="J779" s="363"/>
      <c r="K779" s="363"/>
      <c r="L779" s="364"/>
      <c r="M779" s="363"/>
      <c r="N779" s="403"/>
      <c r="O779" s="70">
        <f t="shared" si="44"/>
        <v>0</v>
      </c>
      <c r="P779" s="70">
        <f t="shared" si="45"/>
        <v>0</v>
      </c>
      <c r="Q779" s="92" t="str">
        <f t="shared" si="46"/>
        <v/>
      </c>
    </row>
    <row r="780" spans="1:17" x14ac:dyDescent="0.2">
      <c r="A780" s="374" t="str">
        <f>IF(B780="","",COUNT('Diário 3º PA'!$A$4:$A$4242)+COUNT('Diário 4º PA'!$A$4:$A$2007)+ROW()-3)</f>
        <v/>
      </c>
      <c r="B780" s="358"/>
      <c r="C780" s="359"/>
      <c r="D780" s="360"/>
      <c r="E780" s="360"/>
      <c r="F780" s="361"/>
      <c r="G780" s="360"/>
      <c r="H780" s="360"/>
      <c r="I780" s="362"/>
      <c r="J780" s="363"/>
      <c r="K780" s="363"/>
      <c r="L780" s="364"/>
      <c r="M780" s="363"/>
      <c r="N780" s="403"/>
      <c r="O780" s="70">
        <f t="shared" si="44"/>
        <v>0</v>
      </c>
      <c r="P780" s="70">
        <f t="shared" si="45"/>
        <v>0</v>
      </c>
      <c r="Q780" s="135" t="str">
        <f t="shared" si="46"/>
        <v/>
      </c>
    </row>
    <row r="781" spans="1:17" x14ac:dyDescent="0.2">
      <c r="A781" s="374" t="str">
        <f>IF(B781="","",COUNT('Diário 3º PA'!$A$4:$A$4242)+COUNT('Diário 4º PA'!$A$4:$A$2007)+ROW()-3)</f>
        <v/>
      </c>
      <c r="B781" s="358"/>
      <c r="C781" s="359"/>
      <c r="D781" s="360"/>
      <c r="E781" s="360"/>
      <c r="F781" s="361"/>
      <c r="G781" s="360"/>
      <c r="H781" s="360"/>
      <c r="I781" s="362"/>
      <c r="J781" s="363"/>
      <c r="K781" s="363"/>
      <c r="L781" s="364"/>
      <c r="M781" s="363"/>
      <c r="N781" s="403"/>
      <c r="O781" s="70">
        <f t="shared" si="44"/>
        <v>0</v>
      </c>
      <c r="P781" s="70">
        <f t="shared" si="45"/>
        <v>0</v>
      </c>
      <c r="Q781" s="92" t="str">
        <f t="shared" si="46"/>
        <v/>
      </c>
    </row>
    <row r="782" spans="1:17" x14ac:dyDescent="0.2">
      <c r="A782" s="374" t="str">
        <f>IF(B782="","",COUNT('Diário 3º PA'!$A$4:$A$4242)+COUNT('Diário 4º PA'!$A$4:$A$2007)+ROW()-3)</f>
        <v/>
      </c>
      <c r="B782" s="358"/>
      <c r="C782" s="359"/>
      <c r="D782" s="360"/>
      <c r="E782" s="360"/>
      <c r="F782" s="361"/>
      <c r="G782" s="360"/>
      <c r="H782" s="360"/>
      <c r="I782" s="362"/>
      <c r="J782" s="363"/>
      <c r="K782" s="363"/>
      <c r="L782" s="364"/>
      <c r="M782" s="363"/>
      <c r="N782" s="403"/>
      <c r="O782" s="70">
        <f t="shared" si="44"/>
        <v>0</v>
      </c>
      <c r="P782" s="70">
        <f t="shared" si="45"/>
        <v>0</v>
      </c>
      <c r="Q782" s="92" t="str">
        <f t="shared" si="46"/>
        <v/>
      </c>
    </row>
    <row r="783" spans="1:17" x14ac:dyDescent="0.2">
      <c r="A783" s="374" t="str">
        <f>IF(B783="","",COUNT('Diário 3º PA'!$A$4:$A$4242)+COUNT('Diário 4º PA'!$A$4:$A$2007)+ROW()-3)</f>
        <v/>
      </c>
      <c r="B783" s="358"/>
      <c r="C783" s="359"/>
      <c r="D783" s="360"/>
      <c r="E783" s="360"/>
      <c r="F783" s="361"/>
      <c r="G783" s="360"/>
      <c r="H783" s="360"/>
      <c r="I783" s="362"/>
      <c r="J783" s="363"/>
      <c r="K783" s="363"/>
      <c r="L783" s="364"/>
      <c r="M783" s="363"/>
      <c r="N783" s="403"/>
      <c r="O783" s="70">
        <f t="shared" si="44"/>
        <v>0</v>
      </c>
      <c r="P783" s="70">
        <f t="shared" si="45"/>
        <v>0</v>
      </c>
      <c r="Q783" s="135" t="str">
        <f t="shared" ref="Q783:Q846" si="47">SUBSTITUTE(D783," ","_")</f>
        <v/>
      </c>
    </row>
    <row r="784" spans="1:17" x14ac:dyDescent="0.2">
      <c r="A784" s="374" t="str">
        <f>IF(B784="","",COUNT('Diário 3º PA'!$A$4:$A$4242)+COUNT('Diário 4º PA'!$A$4:$A$2007)+ROW()-3)</f>
        <v/>
      </c>
      <c r="B784" s="358"/>
      <c r="C784" s="359"/>
      <c r="D784" s="360"/>
      <c r="E784" s="360"/>
      <c r="F784" s="361"/>
      <c r="G784" s="360"/>
      <c r="H784" s="360"/>
      <c r="I784" s="362"/>
      <c r="J784" s="363"/>
      <c r="K784" s="363"/>
      <c r="L784" s="364"/>
      <c r="M784" s="363"/>
      <c r="N784" s="403"/>
      <c r="O784" s="70">
        <f t="shared" ref="O784:O847" si="48">IF(B784=0,0,IF(YEAR(B784)=$P$1,MONTH(B784)-$O$1+1,(YEAR(B784)-$P$1)*12-$O$1+1+MONTH(B784)))</f>
        <v>0</v>
      </c>
      <c r="P784" s="70">
        <f t="shared" ref="P784:P847" si="49">IF(C784=0,0,IF(YEAR(C784)=$P$1,MONTH(C784)-$O$1+1,(YEAR(C784)-$P$1)*12-$O$1+1+MONTH(C784)))</f>
        <v>0</v>
      </c>
      <c r="Q784" s="92" t="str">
        <f t="shared" si="47"/>
        <v/>
      </c>
    </row>
    <row r="785" spans="1:17" x14ac:dyDescent="0.2">
      <c r="A785" s="374" t="str">
        <f>IF(B785="","",COUNT('Diário 3º PA'!$A$4:$A$4242)+COUNT('Diário 4º PA'!$A$4:$A$2007)+ROW()-3)</f>
        <v/>
      </c>
      <c r="B785" s="358"/>
      <c r="C785" s="359"/>
      <c r="D785" s="360"/>
      <c r="E785" s="360"/>
      <c r="F785" s="361"/>
      <c r="G785" s="360"/>
      <c r="H785" s="360"/>
      <c r="I785" s="362"/>
      <c r="J785" s="363"/>
      <c r="K785" s="363"/>
      <c r="L785" s="364"/>
      <c r="M785" s="363"/>
      <c r="N785" s="403"/>
      <c r="O785" s="70">
        <f t="shared" si="48"/>
        <v>0</v>
      </c>
      <c r="P785" s="70">
        <f t="shared" si="49"/>
        <v>0</v>
      </c>
      <c r="Q785" s="92" t="str">
        <f t="shared" si="47"/>
        <v/>
      </c>
    </row>
    <row r="786" spans="1:17" x14ac:dyDescent="0.2">
      <c r="A786" s="374" t="str">
        <f>IF(B786="","",COUNT('Diário 3º PA'!$A$4:$A$4242)+COUNT('Diário 4º PA'!$A$4:$A$2007)+ROW()-3)</f>
        <v/>
      </c>
      <c r="B786" s="358"/>
      <c r="C786" s="359"/>
      <c r="D786" s="360"/>
      <c r="E786" s="360"/>
      <c r="F786" s="361"/>
      <c r="G786" s="360"/>
      <c r="H786" s="360"/>
      <c r="I786" s="362"/>
      <c r="J786" s="363"/>
      <c r="K786" s="363"/>
      <c r="L786" s="364"/>
      <c r="M786" s="363"/>
      <c r="N786" s="403"/>
      <c r="O786" s="70">
        <f t="shared" si="48"/>
        <v>0</v>
      </c>
      <c r="P786" s="70">
        <f t="shared" si="49"/>
        <v>0</v>
      </c>
      <c r="Q786" s="135" t="str">
        <f t="shared" si="47"/>
        <v/>
      </c>
    </row>
    <row r="787" spans="1:17" x14ac:dyDescent="0.2">
      <c r="A787" s="374" t="str">
        <f>IF(B787="","",COUNT('Diário 3º PA'!$A$4:$A$4242)+COUNT('Diário 4º PA'!$A$4:$A$2007)+ROW()-3)</f>
        <v/>
      </c>
      <c r="B787" s="358"/>
      <c r="C787" s="359"/>
      <c r="D787" s="360"/>
      <c r="E787" s="360"/>
      <c r="F787" s="361"/>
      <c r="G787" s="360"/>
      <c r="H787" s="360"/>
      <c r="I787" s="362"/>
      <c r="J787" s="363"/>
      <c r="K787" s="363"/>
      <c r="L787" s="364"/>
      <c r="M787" s="363"/>
      <c r="N787" s="403"/>
      <c r="O787" s="70">
        <f t="shared" si="48"/>
        <v>0</v>
      </c>
      <c r="P787" s="70">
        <f t="shared" si="49"/>
        <v>0</v>
      </c>
      <c r="Q787" s="92" t="str">
        <f t="shared" si="47"/>
        <v/>
      </c>
    </row>
    <row r="788" spans="1:17" x14ac:dyDescent="0.2">
      <c r="A788" s="374" t="str">
        <f>IF(B788="","",COUNT('Diário 3º PA'!$A$4:$A$4242)+COUNT('Diário 4º PA'!$A$4:$A$2007)+ROW()-3)</f>
        <v/>
      </c>
      <c r="B788" s="358"/>
      <c r="C788" s="359"/>
      <c r="D788" s="360"/>
      <c r="E788" s="360"/>
      <c r="F788" s="361"/>
      <c r="G788" s="360"/>
      <c r="H788" s="360"/>
      <c r="I788" s="362"/>
      <c r="J788" s="363"/>
      <c r="K788" s="363"/>
      <c r="L788" s="364"/>
      <c r="M788" s="363"/>
      <c r="N788" s="403"/>
      <c r="O788" s="70">
        <f t="shared" si="48"/>
        <v>0</v>
      </c>
      <c r="P788" s="70">
        <f t="shared" si="49"/>
        <v>0</v>
      </c>
      <c r="Q788" s="92" t="str">
        <f t="shared" si="47"/>
        <v/>
      </c>
    </row>
    <row r="789" spans="1:17" x14ac:dyDescent="0.2">
      <c r="A789" s="374" t="str">
        <f>IF(B789="","",COUNT('Diário 3º PA'!$A$4:$A$4242)+COUNT('Diário 4º PA'!$A$4:$A$2007)+ROW()-3)</f>
        <v/>
      </c>
      <c r="B789" s="358"/>
      <c r="C789" s="359"/>
      <c r="D789" s="360"/>
      <c r="E789" s="360"/>
      <c r="F789" s="361"/>
      <c r="G789" s="360"/>
      <c r="H789" s="360"/>
      <c r="I789" s="362"/>
      <c r="J789" s="363"/>
      <c r="K789" s="363"/>
      <c r="L789" s="364"/>
      <c r="M789" s="363"/>
      <c r="N789" s="403"/>
      <c r="O789" s="70">
        <f t="shared" si="48"/>
        <v>0</v>
      </c>
      <c r="P789" s="70">
        <f t="shared" si="49"/>
        <v>0</v>
      </c>
      <c r="Q789" s="135" t="str">
        <f t="shared" si="47"/>
        <v/>
      </c>
    </row>
    <row r="790" spans="1:17" x14ac:dyDescent="0.2">
      <c r="A790" s="374" t="str">
        <f>IF(B790="","",COUNT('Diário 3º PA'!$A$4:$A$4242)+COUNT('Diário 4º PA'!$A$4:$A$2007)+ROW()-3)</f>
        <v/>
      </c>
      <c r="B790" s="358"/>
      <c r="C790" s="359"/>
      <c r="D790" s="360"/>
      <c r="E790" s="360"/>
      <c r="F790" s="361"/>
      <c r="G790" s="360"/>
      <c r="H790" s="360"/>
      <c r="I790" s="362"/>
      <c r="J790" s="363"/>
      <c r="K790" s="363"/>
      <c r="L790" s="364"/>
      <c r="M790" s="363"/>
      <c r="N790" s="403"/>
      <c r="O790" s="70">
        <f t="shared" si="48"/>
        <v>0</v>
      </c>
      <c r="P790" s="70">
        <f t="shared" si="49"/>
        <v>0</v>
      </c>
      <c r="Q790" s="92" t="str">
        <f t="shared" si="47"/>
        <v/>
      </c>
    </row>
    <row r="791" spans="1:17" x14ac:dyDescent="0.2">
      <c r="A791" s="374" t="str">
        <f>IF(B791="","",COUNT('Diário 3º PA'!$A$4:$A$4242)+COUNT('Diário 4º PA'!$A$4:$A$2007)+ROW()-3)</f>
        <v/>
      </c>
      <c r="B791" s="358"/>
      <c r="C791" s="359"/>
      <c r="D791" s="360"/>
      <c r="E791" s="360"/>
      <c r="F791" s="361"/>
      <c r="G791" s="360"/>
      <c r="H791" s="360"/>
      <c r="I791" s="362"/>
      <c r="J791" s="363"/>
      <c r="K791" s="363"/>
      <c r="L791" s="364"/>
      <c r="M791" s="363"/>
      <c r="N791" s="403"/>
      <c r="O791" s="70">
        <f t="shared" si="48"/>
        <v>0</v>
      </c>
      <c r="P791" s="70">
        <f t="shared" si="49"/>
        <v>0</v>
      </c>
      <c r="Q791" s="92" t="str">
        <f t="shared" si="47"/>
        <v/>
      </c>
    </row>
    <row r="792" spans="1:17" x14ac:dyDescent="0.2">
      <c r="A792" s="374" t="str">
        <f>IF(B792="","",COUNT('Diário 3º PA'!$A$4:$A$4242)+COUNT('Diário 4º PA'!$A$4:$A$2007)+ROW()-3)</f>
        <v/>
      </c>
      <c r="B792" s="358"/>
      <c r="C792" s="359"/>
      <c r="D792" s="360"/>
      <c r="E792" s="360"/>
      <c r="F792" s="361"/>
      <c r="G792" s="360"/>
      <c r="H792" s="360"/>
      <c r="I792" s="362"/>
      <c r="J792" s="363"/>
      <c r="K792" s="363"/>
      <c r="L792" s="364"/>
      <c r="M792" s="363"/>
      <c r="N792" s="403"/>
      <c r="O792" s="70">
        <f t="shared" si="48"/>
        <v>0</v>
      </c>
      <c r="P792" s="70">
        <f t="shared" si="49"/>
        <v>0</v>
      </c>
      <c r="Q792" s="135" t="str">
        <f t="shared" si="47"/>
        <v/>
      </c>
    </row>
    <row r="793" spans="1:17" x14ac:dyDescent="0.2">
      <c r="A793" s="374" t="str">
        <f>IF(B793="","",COUNT('Diário 3º PA'!$A$4:$A$4242)+COUNT('Diário 4º PA'!$A$4:$A$2007)+ROW()-3)</f>
        <v/>
      </c>
      <c r="B793" s="358"/>
      <c r="C793" s="359"/>
      <c r="D793" s="360"/>
      <c r="E793" s="360"/>
      <c r="F793" s="361"/>
      <c r="G793" s="360"/>
      <c r="H793" s="360"/>
      <c r="I793" s="362"/>
      <c r="J793" s="363"/>
      <c r="K793" s="363"/>
      <c r="L793" s="364"/>
      <c r="M793" s="363"/>
      <c r="N793" s="403"/>
      <c r="O793" s="70">
        <f t="shared" si="48"/>
        <v>0</v>
      </c>
      <c r="P793" s="70">
        <f t="shared" si="49"/>
        <v>0</v>
      </c>
      <c r="Q793" s="92" t="str">
        <f t="shared" si="47"/>
        <v/>
      </c>
    </row>
    <row r="794" spans="1:17" x14ac:dyDescent="0.2">
      <c r="A794" s="374" t="str">
        <f>IF(B794="","",COUNT('Diário 3º PA'!$A$4:$A$4242)+COUNT('Diário 4º PA'!$A$4:$A$2007)+ROW()-3)</f>
        <v/>
      </c>
      <c r="B794" s="358"/>
      <c r="C794" s="359"/>
      <c r="D794" s="360"/>
      <c r="E794" s="360"/>
      <c r="F794" s="361"/>
      <c r="G794" s="360"/>
      <c r="H794" s="360"/>
      <c r="I794" s="362"/>
      <c r="J794" s="363"/>
      <c r="K794" s="363"/>
      <c r="L794" s="364"/>
      <c r="M794" s="363"/>
      <c r="N794" s="403"/>
      <c r="O794" s="70">
        <f t="shared" si="48"/>
        <v>0</v>
      </c>
      <c r="P794" s="70">
        <f t="shared" si="49"/>
        <v>0</v>
      </c>
      <c r="Q794" s="92" t="str">
        <f t="shared" si="47"/>
        <v/>
      </c>
    </row>
    <row r="795" spans="1:17" x14ac:dyDescent="0.2">
      <c r="A795" s="374" t="str">
        <f>IF(B795="","",COUNT('Diário 3º PA'!$A$4:$A$4242)+COUNT('Diário 4º PA'!$A$4:$A$2007)+ROW()-3)</f>
        <v/>
      </c>
      <c r="B795" s="358"/>
      <c r="C795" s="359"/>
      <c r="D795" s="360"/>
      <c r="E795" s="360"/>
      <c r="F795" s="361"/>
      <c r="G795" s="360"/>
      <c r="H795" s="360"/>
      <c r="I795" s="362"/>
      <c r="J795" s="363"/>
      <c r="K795" s="363"/>
      <c r="L795" s="364"/>
      <c r="M795" s="363"/>
      <c r="N795" s="403"/>
      <c r="O795" s="70">
        <f t="shared" si="48"/>
        <v>0</v>
      </c>
      <c r="P795" s="70">
        <f t="shared" si="49"/>
        <v>0</v>
      </c>
      <c r="Q795" s="135" t="str">
        <f t="shared" si="47"/>
        <v/>
      </c>
    </row>
    <row r="796" spans="1:17" x14ac:dyDescent="0.2">
      <c r="A796" s="374" t="str">
        <f>IF(B796="","",COUNT('Diário 3º PA'!$A$4:$A$4242)+COUNT('Diário 4º PA'!$A$4:$A$2007)+ROW()-3)</f>
        <v/>
      </c>
      <c r="B796" s="358"/>
      <c r="C796" s="359"/>
      <c r="D796" s="360"/>
      <c r="E796" s="360"/>
      <c r="F796" s="361"/>
      <c r="G796" s="360"/>
      <c r="H796" s="360"/>
      <c r="I796" s="362"/>
      <c r="J796" s="363"/>
      <c r="K796" s="363"/>
      <c r="L796" s="364"/>
      <c r="M796" s="363"/>
      <c r="N796" s="403"/>
      <c r="O796" s="70">
        <f t="shared" si="48"/>
        <v>0</v>
      </c>
      <c r="P796" s="70">
        <f t="shared" si="49"/>
        <v>0</v>
      </c>
      <c r="Q796" s="92" t="str">
        <f t="shared" si="47"/>
        <v/>
      </c>
    </row>
    <row r="797" spans="1:17" x14ac:dyDescent="0.2">
      <c r="A797" s="374" t="str">
        <f>IF(B797="","",COUNT('Diário 3º PA'!$A$4:$A$4242)+COUNT('Diário 4º PA'!$A$4:$A$2007)+ROW()-3)</f>
        <v/>
      </c>
      <c r="B797" s="358"/>
      <c r="C797" s="359"/>
      <c r="D797" s="360"/>
      <c r="E797" s="360"/>
      <c r="F797" s="361"/>
      <c r="G797" s="360"/>
      <c r="H797" s="360"/>
      <c r="I797" s="362"/>
      <c r="J797" s="363"/>
      <c r="K797" s="363"/>
      <c r="L797" s="364"/>
      <c r="M797" s="363"/>
      <c r="N797" s="403"/>
      <c r="O797" s="70">
        <f t="shared" si="48"/>
        <v>0</v>
      </c>
      <c r="P797" s="70">
        <f t="shared" si="49"/>
        <v>0</v>
      </c>
      <c r="Q797" s="92" t="str">
        <f t="shared" si="47"/>
        <v/>
      </c>
    </row>
    <row r="798" spans="1:17" x14ac:dyDescent="0.2">
      <c r="A798" s="374" t="str">
        <f>IF(B798="","",COUNT('Diário 3º PA'!$A$4:$A$4242)+COUNT('Diário 4º PA'!$A$4:$A$2007)+ROW()-3)</f>
        <v/>
      </c>
      <c r="B798" s="358"/>
      <c r="C798" s="359"/>
      <c r="D798" s="360"/>
      <c r="E798" s="360"/>
      <c r="F798" s="361"/>
      <c r="G798" s="360"/>
      <c r="H798" s="360"/>
      <c r="I798" s="362"/>
      <c r="J798" s="363"/>
      <c r="K798" s="363"/>
      <c r="L798" s="364"/>
      <c r="M798" s="363"/>
      <c r="N798" s="403"/>
      <c r="O798" s="70">
        <f t="shared" si="48"/>
        <v>0</v>
      </c>
      <c r="P798" s="70">
        <f t="shared" si="49"/>
        <v>0</v>
      </c>
      <c r="Q798" s="135" t="str">
        <f t="shared" si="47"/>
        <v/>
      </c>
    </row>
    <row r="799" spans="1:17" x14ac:dyDescent="0.2">
      <c r="A799" s="374" t="str">
        <f>IF(B799="","",COUNT('Diário 3º PA'!$A$4:$A$4242)+COUNT('Diário 4º PA'!$A$4:$A$2007)+ROW()-3)</f>
        <v/>
      </c>
      <c r="B799" s="358"/>
      <c r="C799" s="359"/>
      <c r="D799" s="360"/>
      <c r="E799" s="360"/>
      <c r="F799" s="361"/>
      <c r="G799" s="360"/>
      <c r="H799" s="360"/>
      <c r="I799" s="362"/>
      <c r="J799" s="363"/>
      <c r="K799" s="363"/>
      <c r="L799" s="364"/>
      <c r="M799" s="363"/>
      <c r="N799" s="403"/>
      <c r="O799" s="70">
        <f t="shared" si="48"/>
        <v>0</v>
      </c>
      <c r="P799" s="70">
        <f t="shared" si="49"/>
        <v>0</v>
      </c>
      <c r="Q799" s="92" t="str">
        <f t="shared" si="47"/>
        <v/>
      </c>
    </row>
    <row r="800" spans="1:17" x14ac:dyDescent="0.2">
      <c r="A800" s="374" t="str">
        <f>IF(B800="","",COUNT('Diário 3º PA'!$A$4:$A$4242)+COUNT('Diário 4º PA'!$A$4:$A$2007)+ROW()-3)</f>
        <v/>
      </c>
      <c r="B800" s="358"/>
      <c r="C800" s="359"/>
      <c r="D800" s="360"/>
      <c r="E800" s="360"/>
      <c r="F800" s="361"/>
      <c r="G800" s="360"/>
      <c r="H800" s="360"/>
      <c r="I800" s="362"/>
      <c r="J800" s="363"/>
      <c r="K800" s="363"/>
      <c r="L800" s="364"/>
      <c r="M800" s="363"/>
      <c r="N800" s="403"/>
      <c r="O800" s="70">
        <f t="shared" si="48"/>
        <v>0</v>
      </c>
      <c r="P800" s="70">
        <f t="shared" si="49"/>
        <v>0</v>
      </c>
      <c r="Q800" s="92" t="str">
        <f t="shared" si="47"/>
        <v/>
      </c>
    </row>
    <row r="801" spans="1:17" x14ac:dyDescent="0.2">
      <c r="A801" s="374" t="str">
        <f>IF(B801="","",COUNT('Diário 3º PA'!$A$4:$A$4242)+COUNT('Diário 4º PA'!$A$4:$A$2007)+ROW()-3)</f>
        <v/>
      </c>
      <c r="B801" s="358"/>
      <c r="C801" s="359"/>
      <c r="D801" s="360"/>
      <c r="E801" s="360"/>
      <c r="F801" s="361"/>
      <c r="G801" s="360"/>
      <c r="H801" s="360"/>
      <c r="I801" s="362"/>
      <c r="J801" s="363"/>
      <c r="K801" s="363"/>
      <c r="L801" s="364"/>
      <c r="M801" s="363"/>
      <c r="N801" s="403"/>
      <c r="O801" s="70">
        <f t="shared" si="48"/>
        <v>0</v>
      </c>
      <c r="P801" s="70">
        <f t="shared" si="49"/>
        <v>0</v>
      </c>
      <c r="Q801" s="135" t="str">
        <f t="shared" si="47"/>
        <v/>
      </c>
    </row>
    <row r="802" spans="1:17" x14ac:dyDescent="0.2">
      <c r="A802" s="374" t="str">
        <f>IF(B802="","",COUNT('Diário 3º PA'!$A$4:$A$4242)+COUNT('Diário 4º PA'!$A$4:$A$2007)+ROW()-3)</f>
        <v/>
      </c>
      <c r="B802" s="358"/>
      <c r="C802" s="359"/>
      <c r="D802" s="360"/>
      <c r="E802" s="360"/>
      <c r="F802" s="361"/>
      <c r="G802" s="360"/>
      <c r="H802" s="360"/>
      <c r="I802" s="362"/>
      <c r="J802" s="363"/>
      <c r="K802" s="363"/>
      <c r="L802" s="364"/>
      <c r="M802" s="363"/>
      <c r="N802" s="403"/>
      <c r="O802" s="70">
        <f t="shared" si="48"/>
        <v>0</v>
      </c>
      <c r="P802" s="70">
        <f t="shared" si="49"/>
        <v>0</v>
      </c>
      <c r="Q802" s="92" t="str">
        <f t="shared" si="47"/>
        <v/>
      </c>
    </row>
    <row r="803" spans="1:17" x14ac:dyDescent="0.2">
      <c r="A803" s="374" t="str">
        <f>IF(B803="","",COUNT('Diário 3º PA'!$A$4:$A$4242)+COUNT('Diário 4º PA'!$A$4:$A$2007)+ROW()-3)</f>
        <v/>
      </c>
      <c r="B803" s="358"/>
      <c r="C803" s="359"/>
      <c r="D803" s="360"/>
      <c r="E803" s="360"/>
      <c r="F803" s="361"/>
      <c r="G803" s="360"/>
      <c r="H803" s="360"/>
      <c r="I803" s="362"/>
      <c r="J803" s="363"/>
      <c r="K803" s="363"/>
      <c r="L803" s="364"/>
      <c r="M803" s="363"/>
      <c r="N803" s="403"/>
      <c r="O803" s="70">
        <f t="shared" si="48"/>
        <v>0</v>
      </c>
      <c r="P803" s="70">
        <f t="shared" si="49"/>
        <v>0</v>
      </c>
      <c r="Q803" s="92" t="str">
        <f t="shared" si="47"/>
        <v/>
      </c>
    </row>
    <row r="804" spans="1:17" x14ac:dyDescent="0.2">
      <c r="A804" s="374" t="str">
        <f>IF(B804="","",COUNT('Diário 3º PA'!$A$4:$A$4242)+COUNT('Diário 4º PA'!$A$4:$A$2007)+ROW()-3)</f>
        <v/>
      </c>
      <c r="B804" s="358"/>
      <c r="C804" s="359"/>
      <c r="D804" s="360"/>
      <c r="E804" s="360"/>
      <c r="F804" s="361"/>
      <c r="G804" s="360"/>
      <c r="H804" s="360"/>
      <c r="I804" s="362"/>
      <c r="J804" s="363"/>
      <c r="K804" s="363"/>
      <c r="L804" s="364"/>
      <c r="M804" s="363"/>
      <c r="N804" s="403"/>
      <c r="O804" s="70">
        <f t="shared" si="48"/>
        <v>0</v>
      </c>
      <c r="P804" s="70">
        <f t="shared" si="49"/>
        <v>0</v>
      </c>
      <c r="Q804" s="135" t="str">
        <f t="shared" si="47"/>
        <v/>
      </c>
    </row>
    <row r="805" spans="1:17" x14ac:dyDescent="0.2">
      <c r="A805" s="374" t="str">
        <f>IF(B805="","",COUNT('Diário 3º PA'!$A$4:$A$4242)+COUNT('Diário 4º PA'!$A$4:$A$2007)+ROW()-3)</f>
        <v/>
      </c>
      <c r="B805" s="358"/>
      <c r="C805" s="359"/>
      <c r="D805" s="360"/>
      <c r="E805" s="360"/>
      <c r="F805" s="361"/>
      <c r="G805" s="360"/>
      <c r="H805" s="360"/>
      <c r="I805" s="362"/>
      <c r="J805" s="363"/>
      <c r="K805" s="363"/>
      <c r="L805" s="364"/>
      <c r="M805" s="363"/>
      <c r="N805" s="403"/>
      <c r="O805" s="70">
        <f t="shared" si="48"/>
        <v>0</v>
      </c>
      <c r="P805" s="70">
        <f t="shared" si="49"/>
        <v>0</v>
      </c>
      <c r="Q805" s="92" t="str">
        <f t="shared" si="47"/>
        <v/>
      </c>
    </row>
    <row r="806" spans="1:17" x14ac:dyDescent="0.2">
      <c r="A806" s="374" t="str">
        <f>IF(B806="","",COUNT('Diário 3º PA'!$A$4:$A$4242)+COUNT('Diário 4º PA'!$A$4:$A$2007)+ROW()-3)</f>
        <v/>
      </c>
      <c r="B806" s="358"/>
      <c r="C806" s="359"/>
      <c r="D806" s="360"/>
      <c r="E806" s="360"/>
      <c r="F806" s="361"/>
      <c r="G806" s="360"/>
      <c r="H806" s="360"/>
      <c r="I806" s="362"/>
      <c r="J806" s="363"/>
      <c r="K806" s="363"/>
      <c r="L806" s="364"/>
      <c r="M806" s="363"/>
      <c r="N806" s="403"/>
      <c r="O806" s="70">
        <f t="shared" si="48"/>
        <v>0</v>
      </c>
      <c r="P806" s="70">
        <f t="shared" si="49"/>
        <v>0</v>
      </c>
      <c r="Q806" s="92" t="str">
        <f t="shared" si="47"/>
        <v/>
      </c>
    </row>
    <row r="807" spans="1:17" x14ac:dyDescent="0.2">
      <c r="A807" s="374" t="str">
        <f>IF(B807="","",COUNT('Diário 3º PA'!$A$4:$A$4242)+COUNT('Diário 4º PA'!$A$4:$A$2007)+ROW()-3)</f>
        <v/>
      </c>
      <c r="B807" s="358"/>
      <c r="C807" s="359"/>
      <c r="D807" s="360"/>
      <c r="E807" s="360"/>
      <c r="F807" s="361"/>
      <c r="G807" s="360"/>
      <c r="H807" s="360"/>
      <c r="I807" s="362"/>
      <c r="J807" s="363"/>
      <c r="K807" s="363"/>
      <c r="L807" s="364"/>
      <c r="M807" s="363"/>
      <c r="N807" s="403"/>
      <c r="O807" s="70">
        <f t="shared" si="48"/>
        <v>0</v>
      </c>
      <c r="P807" s="70">
        <f t="shared" si="49"/>
        <v>0</v>
      </c>
      <c r="Q807" s="135" t="str">
        <f t="shared" si="47"/>
        <v/>
      </c>
    </row>
    <row r="808" spans="1:17" x14ac:dyDescent="0.2">
      <c r="A808" s="374" t="str">
        <f>IF(B808="","",COUNT('Diário 3º PA'!$A$4:$A$4242)+COUNT('Diário 4º PA'!$A$4:$A$2007)+ROW()-3)</f>
        <v/>
      </c>
      <c r="B808" s="358"/>
      <c r="C808" s="359"/>
      <c r="D808" s="360"/>
      <c r="E808" s="360"/>
      <c r="F808" s="361"/>
      <c r="G808" s="360"/>
      <c r="H808" s="360"/>
      <c r="I808" s="362"/>
      <c r="J808" s="363"/>
      <c r="K808" s="363"/>
      <c r="L808" s="364"/>
      <c r="M808" s="363"/>
      <c r="N808" s="403"/>
      <c r="O808" s="70">
        <f t="shared" si="48"/>
        <v>0</v>
      </c>
      <c r="P808" s="70">
        <f t="shared" si="49"/>
        <v>0</v>
      </c>
      <c r="Q808" s="92" t="str">
        <f t="shared" si="47"/>
        <v/>
      </c>
    </row>
    <row r="809" spans="1:17" x14ac:dyDescent="0.2">
      <c r="A809" s="374" t="str">
        <f>IF(B809="","",COUNT('Diário 3º PA'!$A$4:$A$4242)+COUNT('Diário 4º PA'!$A$4:$A$2007)+ROW()-3)</f>
        <v/>
      </c>
      <c r="B809" s="358"/>
      <c r="C809" s="359"/>
      <c r="D809" s="360"/>
      <c r="E809" s="360"/>
      <c r="F809" s="361"/>
      <c r="G809" s="360"/>
      <c r="H809" s="360"/>
      <c r="I809" s="362"/>
      <c r="J809" s="363"/>
      <c r="K809" s="363"/>
      <c r="L809" s="364"/>
      <c r="M809" s="363"/>
      <c r="N809" s="403"/>
      <c r="O809" s="70">
        <f t="shared" si="48"/>
        <v>0</v>
      </c>
      <c r="P809" s="70">
        <f t="shared" si="49"/>
        <v>0</v>
      </c>
      <c r="Q809" s="92" t="str">
        <f t="shared" si="47"/>
        <v/>
      </c>
    </row>
    <row r="810" spans="1:17" x14ac:dyDescent="0.2">
      <c r="A810" s="374" t="str">
        <f>IF(B810="","",COUNT('Diário 3º PA'!$A$4:$A$4242)+COUNT('Diário 4º PA'!$A$4:$A$2007)+ROW()-3)</f>
        <v/>
      </c>
      <c r="B810" s="358"/>
      <c r="C810" s="359"/>
      <c r="D810" s="360"/>
      <c r="E810" s="360"/>
      <c r="F810" s="361"/>
      <c r="G810" s="360"/>
      <c r="H810" s="360"/>
      <c r="I810" s="362"/>
      <c r="J810" s="363"/>
      <c r="K810" s="363"/>
      <c r="L810" s="364"/>
      <c r="M810" s="363"/>
      <c r="N810" s="403"/>
      <c r="O810" s="70">
        <f t="shared" si="48"/>
        <v>0</v>
      </c>
      <c r="P810" s="70">
        <f t="shared" si="49"/>
        <v>0</v>
      </c>
      <c r="Q810" s="135" t="str">
        <f t="shared" si="47"/>
        <v/>
      </c>
    </row>
    <row r="811" spans="1:17" x14ac:dyDescent="0.2">
      <c r="A811" s="374" t="str">
        <f>IF(B811="","",COUNT('Diário 3º PA'!$A$4:$A$4242)+COUNT('Diário 4º PA'!$A$4:$A$2007)+ROW()-3)</f>
        <v/>
      </c>
      <c r="B811" s="358"/>
      <c r="C811" s="359"/>
      <c r="D811" s="360"/>
      <c r="E811" s="360"/>
      <c r="F811" s="361"/>
      <c r="G811" s="360"/>
      <c r="H811" s="360"/>
      <c r="I811" s="362"/>
      <c r="J811" s="363"/>
      <c r="K811" s="363"/>
      <c r="L811" s="364"/>
      <c r="M811" s="363"/>
      <c r="N811" s="403"/>
      <c r="O811" s="70">
        <f t="shared" si="48"/>
        <v>0</v>
      </c>
      <c r="P811" s="70">
        <f t="shared" si="49"/>
        <v>0</v>
      </c>
      <c r="Q811" s="92" t="str">
        <f t="shared" si="47"/>
        <v/>
      </c>
    </row>
    <row r="812" spans="1:17" x14ac:dyDescent="0.2">
      <c r="A812" s="374" t="str">
        <f>IF(B812="","",COUNT('Diário 3º PA'!$A$4:$A$4242)+COUNT('Diário 4º PA'!$A$4:$A$2007)+ROW()-3)</f>
        <v/>
      </c>
      <c r="B812" s="358"/>
      <c r="C812" s="359"/>
      <c r="D812" s="360"/>
      <c r="E812" s="360"/>
      <c r="F812" s="361"/>
      <c r="G812" s="360"/>
      <c r="H812" s="360"/>
      <c r="I812" s="362"/>
      <c r="J812" s="363"/>
      <c r="K812" s="363"/>
      <c r="L812" s="364"/>
      <c r="M812" s="363"/>
      <c r="N812" s="403"/>
      <c r="O812" s="70">
        <f t="shared" si="48"/>
        <v>0</v>
      </c>
      <c r="P812" s="70">
        <f t="shared" si="49"/>
        <v>0</v>
      </c>
      <c r="Q812" s="92" t="str">
        <f t="shared" si="47"/>
        <v/>
      </c>
    </row>
    <row r="813" spans="1:17" x14ac:dyDescent="0.2">
      <c r="A813" s="374" t="str">
        <f>IF(B813="","",COUNT('Diário 3º PA'!$A$4:$A$4242)+COUNT('Diário 4º PA'!$A$4:$A$2007)+ROW()-3)</f>
        <v/>
      </c>
      <c r="B813" s="358"/>
      <c r="C813" s="359"/>
      <c r="D813" s="360"/>
      <c r="E813" s="360"/>
      <c r="F813" s="361"/>
      <c r="G813" s="360"/>
      <c r="H813" s="360"/>
      <c r="I813" s="362"/>
      <c r="J813" s="363"/>
      <c r="K813" s="363"/>
      <c r="L813" s="364"/>
      <c r="M813" s="363"/>
      <c r="N813" s="403"/>
      <c r="O813" s="70">
        <f t="shared" si="48"/>
        <v>0</v>
      </c>
      <c r="P813" s="70">
        <f t="shared" si="49"/>
        <v>0</v>
      </c>
      <c r="Q813" s="135" t="str">
        <f t="shared" si="47"/>
        <v/>
      </c>
    </row>
    <row r="814" spans="1:17" x14ac:dyDescent="0.2">
      <c r="A814" s="374" t="str">
        <f>IF(B814="","",COUNT('Diário 3º PA'!$A$4:$A$4242)+COUNT('Diário 4º PA'!$A$4:$A$2007)+ROW()-3)</f>
        <v/>
      </c>
      <c r="B814" s="358"/>
      <c r="C814" s="359"/>
      <c r="D814" s="360"/>
      <c r="E814" s="360"/>
      <c r="F814" s="361"/>
      <c r="G814" s="360"/>
      <c r="H814" s="360"/>
      <c r="I814" s="362"/>
      <c r="J814" s="363"/>
      <c r="K814" s="363"/>
      <c r="L814" s="364"/>
      <c r="M814" s="363"/>
      <c r="N814" s="403"/>
      <c r="O814" s="70">
        <f t="shared" si="48"/>
        <v>0</v>
      </c>
      <c r="P814" s="70">
        <f t="shared" si="49"/>
        <v>0</v>
      </c>
      <c r="Q814" s="92" t="str">
        <f t="shared" si="47"/>
        <v/>
      </c>
    </row>
    <row r="815" spans="1:17" x14ac:dyDescent="0.2">
      <c r="A815" s="374" t="str">
        <f>IF(B815="","",COUNT('Diário 3º PA'!$A$4:$A$4242)+COUNT('Diário 4º PA'!$A$4:$A$2007)+ROW()-3)</f>
        <v/>
      </c>
      <c r="B815" s="358"/>
      <c r="C815" s="359"/>
      <c r="D815" s="360"/>
      <c r="E815" s="360"/>
      <c r="F815" s="361"/>
      <c r="G815" s="360"/>
      <c r="H815" s="360"/>
      <c r="I815" s="362"/>
      <c r="J815" s="363"/>
      <c r="K815" s="363"/>
      <c r="L815" s="364"/>
      <c r="M815" s="363"/>
      <c r="N815" s="403"/>
      <c r="O815" s="70">
        <f t="shared" si="48"/>
        <v>0</v>
      </c>
      <c r="P815" s="70">
        <f t="shared" si="49"/>
        <v>0</v>
      </c>
      <c r="Q815" s="92" t="str">
        <f t="shared" si="47"/>
        <v/>
      </c>
    </row>
    <row r="816" spans="1:17" x14ac:dyDescent="0.2">
      <c r="A816" s="374" t="str">
        <f>IF(B816="","",COUNT('Diário 3º PA'!$A$4:$A$4242)+COUNT('Diário 4º PA'!$A$4:$A$2007)+ROW()-3)</f>
        <v/>
      </c>
      <c r="B816" s="358"/>
      <c r="C816" s="359"/>
      <c r="D816" s="360"/>
      <c r="E816" s="360"/>
      <c r="F816" s="361"/>
      <c r="G816" s="360"/>
      <c r="H816" s="360"/>
      <c r="I816" s="362"/>
      <c r="J816" s="363"/>
      <c r="K816" s="363"/>
      <c r="L816" s="364"/>
      <c r="M816" s="363"/>
      <c r="N816" s="403"/>
      <c r="O816" s="70">
        <f t="shared" si="48"/>
        <v>0</v>
      </c>
      <c r="P816" s="70">
        <f t="shared" si="49"/>
        <v>0</v>
      </c>
      <c r="Q816" s="135" t="str">
        <f t="shared" si="47"/>
        <v/>
      </c>
    </row>
    <row r="817" spans="1:17" x14ac:dyDescent="0.2">
      <c r="A817" s="374" t="str">
        <f>IF(B817="","",COUNT('Diário 3º PA'!$A$4:$A$4242)+COUNT('Diário 4º PA'!$A$4:$A$2007)+ROW()-3)</f>
        <v/>
      </c>
      <c r="B817" s="358"/>
      <c r="C817" s="359"/>
      <c r="D817" s="360"/>
      <c r="E817" s="360"/>
      <c r="F817" s="361"/>
      <c r="G817" s="360"/>
      <c r="H817" s="360"/>
      <c r="I817" s="362"/>
      <c r="J817" s="363"/>
      <c r="K817" s="363"/>
      <c r="L817" s="364"/>
      <c r="M817" s="363"/>
      <c r="N817" s="403"/>
      <c r="O817" s="70">
        <f t="shared" si="48"/>
        <v>0</v>
      </c>
      <c r="P817" s="70">
        <f t="shared" si="49"/>
        <v>0</v>
      </c>
      <c r="Q817" s="92" t="str">
        <f t="shared" si="47"/>
        <v/>
      </c>
    </row>
    <row r="818" spans="1:17" x14ac:dyDescent="0.2">
      <c r="A818" s="374" t="str">
        <f>IF(B818="","",COUNT('Diário 3º PA'!$A$4:$A$4242)+COUNT('Diário 4º PA'!$A$4:$A$2007)+ROW()-3)</f>
        <v/>
      </c>
      <c r="B818" s="358"/>
      <c r="C818" s="359"/>
      <c r="D818" s="360"/>
      <c r="E818" s="360"/>
      <c r="F818" s="361"/>
      <c r="G818" s="360"/>
      <c r="H818" s="360"/>
      <c r="I818" s="362"/>
      <c r="J818" s="363"/>
      <c r="K818" s="363"/>
      <c r="L818" s="364"/>
      <c r="M818" s="363"/>
      <c r="N818" s="403"/>
      <c r="O818" s="70">
        <f t="shared" si="48"/>
        <v>0</v>
      </c>
      <c r="P818" s="70">
        <f t="shared" si="49"/>
        <v>0</v>
      </c>
      <c r="Q818" s="92" t="str">
        <f t="shared" si="47"/>
        <v/>
      </c>
    </row>
    <row r="819" spans="1:17" x14ac:dyDescent="0.2">
      <c r="A819" s="374" t="str">
        <f>IF(B819="","",COUNT('Diário 3º PA'!$A$4:$A$4242)+COUNT('Diário 4º PA'!$A$4:$A$2007)+ROW()-3)</f>
        <v/>
      </c>
      <c r="B819" s="358"/>
      <c r="C819" s="359"/>
      <c r="D819" s="360"/>
      <c r="E819" s="360"/>
      <c r="F819" s="361"/>
      <c r="G819" s="360"/>
      <c r="H819" s="360"/>
      <c r="I819" s="362"/>
      <c r="J819" s="363"/>
      <c r="K819" s="363"/>
      <c r="L819" s="364"/>
      <c r="M819" s="363"/>
      <c r="N819" s="403"/>
      <c r="O819" s="70">
        <f t="shared" si="48"/>
        <v>0</v>
      </c>
      <c r="P819" s="70">
        <f t="shared" si="49"/>
        <v>0</v>
      </c>
      <c r="Q819" s="135" t="str">
        <f t="shared" si="47"/>
        <v/>
      </c>
    </row>
    <row r="820" spans="1:17" x14ac:dyDescent="0.2">
      <c r="A820" s="374" t="str">
        <f>IF(B820="","",COUNT('Diário 3º PA'!$A$4:$A$4242)+COUNT('Diário 4º PA'!$A$4:$A$2007)+ROW()-3)</f>
        <v/>
      </c>
      <c r="B820" s="358"/>
      <c r="C820" s="359"/>
      <c r="D820" s="360"/>
      <c r="E820" s="360"/>
      <c r="F820" s="361"/>
      <c r="G820" s="360"/>
      <c r="H820" s="360"/>
      <c r="I820" s="362"/>
      <c r="J820" s="363"/>
      <c r="K820" s="363"/>
      <c r="L820" s="364"/>
      <c r="M820" s="363"/>
      <c r="N820" s="403"/>
      <c r="O820" s="70">
        <f t="shared" si="48"/>
        <v>0</v>
      </c>
      <c r="P820" s="70">
        <f t="shared" si="49"/>
        <v>0</v>
      </c>
      <c r="Q820" s="92" t="str">
        <f t="shared" si="47"/>
        <v/>
      </c>
    </row>
    <row r="821" spans="1:17" x14ac:dyDescent="0.2">
      <c r="A821" s="374" t="str">
        <f>IF(B821="","",COUNT('Diário 3º PA'!$A$4:$A$4242)+COUNT('Diário 4º PA'!$A$4:$A$2007)+ROW()-3)</f>
        <v/>
      </c>
      <c r="B821" s="358"/>
      <c r="C821" s="359"/>
      <c r="D821" s="360"/>
      <c r="E821" s="360"/>
      <c r="F821" s="361"/>
      <c r="G821" s="360"/>
      <c r="H821" s="360"/>
      <c r="I821" s="362"/>
      <c r="J821" s="363"/>
      <c r="K821" s="363"/>
      <c r="L821" s="364"/>
      <c r="M821" s="363"/>
      <c r="N821" s="403"/>
      <c r="O821" s="70">
        <f t="shared" si="48"/>
        <v>0</v>
      </c>
      <c r="P821" s="70">
        <f t="shared" si="49"/>
        <v>0</v>
      </c>
      <c r="Q821" s="92" t="str">
        <f t="shared" si="47"/>
        <v/>
      </c>
    </row>
    <row r="822" spans="1:17" x14ac:dyDescent="0.2">
      <c r="A822" s="374" t="str">
        <f>IF(B822="","",COUNT('Diário 3º PA'!$A$4:$A$4242)+COUNT('Diário 4º PA'!$A$4:$A$2007)+ROW()-3)</f>
        <v/>
      </c>
      <c r="B822" s="358"/>
      <c r="C822" s="359"/>
      <c r="D822" s="360"/>
      <c r="E822" s="360"/>
      <c r="F822" s="361"/>
      <c r="G822" s="360"/>
      <c r="H822" s="360"/>
      <c r="I822" s="362"/>
      <c r="J822" s="363"/>
      <c r="K822" s="363"/>
      <c r="L822" s="364"/>
      <c r="M822" s="363"/>
      <c r="N822" s="403"/>
      <c r="O822" s="70">
        <f t="shared" si="48"/>
        <v>0</v>
      </c>
      <c r="P822" s="70">
        <f t="shared" si="49"/>
        <v>0</v>
      </c>
      <c r="Q822" s="135" t="str">
        <f t="shared" si="47"/>
        <v/>
      </c>
    </row>
    <row r="823" spans="1:17" x14ac:dyDescent="0.2">
      <c r="A823" s="374" t="str">
        <f>IF(B823="","",COUNT('Diário 3º PA'!$A$4:$A$4242)+COUNT('Diário 4º PA'!$A$4:$A$2007)+ROW()-3)</f>
        <v/>
      </c>
      <c r="B823" s="358"/>
      <c r="C823" s="359"/>
      <c r="D823" s="360"/>
      <c r="E823" s="360"/>
      <c r="F823" s="361"/>
      <c r="G823" s="360"/>
      <c r="H823" s="360"/>
      <c r="I823" s="362"/>
      <c r="J823" s="363"/>
      <c r="K823" s="363"/>
      <c r="L823" s="364"/>
      <c r="M823" s="363"/>
      <c r="N823" s="403"/>
      <c r="O823" s="70">
        <f t="shared" si="48"/>
        <v>0</v>
      </c>
      <c r="P823" s="70">
        <f t="shared" si="49"/>
        <v>0</v>
      </c>
      <c r="Q823" s="92" t="str">
        <f t="shared" si="47"/>
        <v/>
      </c>
    </row>
    <row r="824" spans="1:17" x14ac:dyDescent="0.2">
      <c r="A824" s="374" t="str">
        <f>IF(B824="","",COUNT('Diário 3º PA'!$A$4:$A$4242)+COUNT('Diário 4º PA'!$A$4:$A$2007)+ROW()-3)</f>
        <v/>
      </c>
      <c r="B824" s="358"/>
      <c r="C824" s="359"/>
      <c r="D824" s="360"/>
      <c r="E824" s="360"/>
      <c r="F824" s="361"/>
      <c r="G824" s="360"/>
      <c r="H824" s="360"/>
      <c r="I824" s="362"/>
      <c r="J824" s="363"/>
      <c r="K824" s="363"/>
      <c r="L824" s="364"/>
      <c r="M824" s="363"/>
      <c r="N824" s="403"/>
      <c r="O824" s="70">
        <f t="shared" si="48"/>
        <v>0</v>
      </c>
      <c r="P824" s="70">
        <f t="shared" si="49"/>
        <v>0</v>
      </c>
      <c r="Q824" s="92" t="str">
        <f t="shared" si="47"/>
        <v/>
      </c>
    </row>
    <row r="825" spans="1:17" x14ac:dyDescent="0.2">
      <c r="A825" s="374" t="str">
        <f>IF(B825="","",COUNT('Diário 3º PA'!$A$4:$A$4242)+COUNT('Diário 4º PA'!$A$4:$A$2007)+ROW()-3)</f>
        <v/>
      </c>
      <c r="B825" s="358"/>
      <c r="C825" s="359"/>
      <c r="D825" s="360"/>
      <c r="E825" s="360"/>
      <c r="F825" s="361"/>
      <c r="G825" s="360"/>
      <c r="H825" s="360"/>
      <c r="I825" s="362"/>
      <c r="J825" s="363"/>
      <c r="K825" s="363"/>
      <c r="L825" s="364"/>
      <c r="M825" s="363"/>
      <c r="N825" s="403"/>
      <c r="O825" s="70">
        <f t="shared" si="48"/>
        <v>0</v>
      </c>
      <c r="P825" s="70">
        <f t="shared" si="49"/>
        <v>0</v>
      </c>
      <c r="Q825" s="135" t="str">
        <f t="shared" si="47"/>
        <v/>
      </c>
    </row>
    <row r="826" spans="1:17" x14ac:dyDescent="0.2">
      <c r="A826" s="374" t="str">
        <f>IF(B826="","",COUNT('Diário 3º PA'!$A$4:$A$4242)+COUNT('Diário 4º PA'!$A$4:$A$2007)+ROW()-3)</f>
        <v/>
      </c>
      <c r="B826" s="358"/>
      <c r="C826" s="359"/>
      <c r="D826" s="360"/>
      <c r="E826" s="360"/>
      <c r="F826" s="361"/>
      <c r="G826" s="360"/>
      <c r="H826" s="360"/>
      <c r="I826" s="362"/>
      <c r="J826" s="363"/>
      <c r="K826" s="363"/>
      <c r="L826" s="364"/>
      <c r="M826" s="363"/>
      <c r="N826" s="403"/>
      <c r="O826" s="70">
        <f t="shared" si="48"/>
        <v>0</v>
      </c>
      <c r="P826" s="70">
        <f t="shared" si="49"/>
        <v>0</v>
      </c>
      <c r="Q826" s="92" t="str">
        <f t="shared" si="47"/>
        <v/>
      </c>
    </row>
    <row r="827" spans="1:17" x14ac:dyDescent="0.2">
      <c r="A827" s="374" t="str">
        <f>IF(B827="","",COUNT('Diário 3º PA'!$A$4:$A$4242)+COUNT('Diário 4º PA'!$A$4:$A$2007)+ROW()-3)</f>
        <v/>
      </c>
      <c r="B827" s="358"/>
      <c r="C827" s="359"/>
      <c r="D827" s="360"/>
      <c r="E827" s="360"/>
      <c r="F827" s="361"/>
      <c r="G827" s="360"/>
      <c r="H827" s="360"/>
      <c r="I827" s="362"/>
      <c r="J827" s="363"/>
      <c r="K827" s="363"/>
      <c r="L827" s="364"/>
      <c r="M827" s="363"/>
      <c r="N827" s="403"/>
      <c r="O827" s="70">
        <f t="shared" si="48"/>
        <v>0</v>
      </c>
      <c r="P827" s="70">
        <f t="shared" si="49"/>
        <v>0</v>
      </c>
      <c r="Q827" s="92" t="str">
        <f t="shared" si="47"/>
        <v/>
      </c>
    </row>
    <row r="828" spans="1:17" x14ac:dyDescent="0.2">
      <c r="A828" s="374" t="str">
        <f>IF(B828="","",COUNT('Diário 3º PA'!$A$4:$A$4242)+COUNT('Diário 4º PA'!$A$4:$A$2007)+ROW()-3)</f>
        <v/>
      </c>
      <c r="B828" s="358"/>
      <c r="C828" s="359"/>
      <c r="D828" s="360"/>
      <c r="E828" s="360"/>
      <c r="F828" s="361"/>
      <c r="G828" s="360"/>
      <c r="H828" s="360"/>
      <c r="I828" s="362"/>
      <c r="J828" s="363"/>
      <c r="K828" s="363"/>
      <c r="L828" s="364"/>
      <c r="M828" s="363"/>
      <c r="N828" s="403"/>
      <c r="O828" s="70">
        <f t="shared" si="48"/>
        <v>0</v>
      </c>
      <c r="P828" s="70">
        <f t="shared" si="49"/>
        <v>0</v>
      </c>
      <c r="Q828" s="135" t="str">
        <f t="shared" si="47"/>
        <v/>
      </c>
    </row>
    <row r="829" spans="1:17" x14ac:dyDescent="0.2">
      <c r="A829" s="374" t="str">
        <f>IF(B829="","",COUNT('Diário 3º PA'!$A$4:$A$4242)+COUNT('Diário 4º PA'!$A$4:$A$2007)+ROW()-3)</f>
        <v/>
      </c>
      <c r="B829" s="358"/>
      <c r="C829" s="359"/>
      <c r="D829" s="360"/>
      <c r="E829" s="360"/>
      <c r="F829" s="361"/>
      <c r="G829" s="360"/>
      <c r="H829" s="360"/>
      <c r="I829" s="362"/>
      <c r="J829" s="363"/>
      <c r="K829" s="363"/>
      <c r="L829" s="364"/>
      <c r="M829" s="363"/>
      <c r="N829" s="403"/>
      <c r="O829" s="70">
        <f t="shared" si="48"/>
        <v>0</v>
      </c>
      <c r="P829" s="70">
        <f t="shared" si="49"/>
        <v>0</v>
      </c>
      <c r="Q829" s="92" t="str">
        <f t="shared" si="47"/>
        <v/>
      </c>
    </row>
    <row r="830" spans="1:17" x14ac:dyDescent="0.2">
      <c r="A830" s="374" t="str">
        <f>IF(B830="","",COUNT('Diário 3º PA'!$A$4:$A$4242)+COUNT('Diário 4º PA'!$A$4:$A$2007)+ROW()-3)</f>
        <v/>
      </c>
      <c r="B830" s="358"/>
      <c r="C830" s="359"/>
      <c r="D830" s="360"/>
      <c r="E830" s="360"/>
      <c r="F830" s="361"/>
      <c r="G830" s="360"/>
      <c r="H830" s="360"/>
      <c r="I830" s="362"/>
      <c r="J830" s="363"/>
      <c r="K830" s="363"/>
      <c r="L830" s="364"/>
      <c r="M830" s="363"/>
      <c r="N830" s="403"/>
      <c r="O830" s="70">
        <f t="shared" si="48"/>
        <v>0</v>
      </c>
      <c r="P830" s="70">
        <f t="shared" si="49"/>
        <v>0</v>
      </c>
      <c r="Q830" s="92" t="str">
        <f t="shared" si="47"/>
        <v/>
      </c>
    </row>
    <row r="831" spans="1:17" x14ac:dyDescent="0.2">
      <c r="A831" s="374" t="str">
        <f>IF(B831="","",COUNT('Diário 3º PA'!$A$4:$A$4242)+COUNT('Diário 4º PA'!$A$4:$A$2007)+ROW()-3)</f>
        <v/>
      </c>
      <c r="B831" s="358"/>
      <c r="C831" s="359"/>
      <c r="D831" s="360"/>
      <c r="E831" s="360"/>
      <c r="F831" s="361"/>
      <c r="G831" s="360"/>
      <c r="H831" s="360"/>
      <c r="I831" s="362"/>
      <c r="J831" s="363"/>
      <c r="K831" s="363"/>
      <c r="L831" s="364"/>
      <c r="M831" s="363"/>
      <c r="N831" s="403"/>
      <c r="O831" s="70">
        <f t="shared" si="48"/>
        <v>0</v>
      </c>
      <c r="P831" s="70">
        <f t="shared" si="49"/>
        <v>0</v>
      </c>
      <c r="Q831" s="135" t="str">
        <f t="shared" si="47"/>
        <v/>
      </c>
    </row>
    <row r="832" spans="1:17" x14ac:dyDescent="0.2">
      <c r="A832" s="374" t="str">
        <f>IF(B832="","",COUNT('Diário 3º PA'!$A$4:$A$4242)+COUNT('Diário 4º PA'!$A$4:$A$2007)+ROW()-3)</f>
        <v/>
      </c>
      <c r="B832" s="358"/>
      <c r="C832" s="359"/>
      <c r="D832" s="360"/>
      <c r="E832" s="360"/>
      <c r="F832" s="361"/>
      <c r="G832" s="360"/>
      <c r="H832" s="360"/>
      <c r="I832" s="362"/>
      <c r="J832" s="363"/>
      <c r="K832" s="363"/>
      <c r="L832" s="364"/>
      <c r="M832" s="363"/>
      <c r="N832" s="403"/>
      <c r="O832" s="70">
        <f t="shared" si="48"/>
        <v>0</v>
      </c>
      <c r="P832" s="70">
        <f t="shared" si="49"/>
        <v>0</v>
      </c>
      <c r="Q832" s="92" t="str">
        <f t="shared" si="47"/>
        <v/>
      </c>
    </row>
    <row r="833" spans="1:17" x14ac:dyDescent="0.2">
      <c r="A833" s="374" t="str">
        <f>IF(B833="","",COUNT('Diário 3º PA'!$A$4:$A$4242)+COUNT('Diário 4º PA'!$A$4:$A$2007)+ROW()-3)</f>
        <v/>
      </c>
      <c r="B833" s="358"/>
      <c r="C833" s="359"/>
      <c r="D833" s="360"/>
      <c r="E833" s="360"/>
      <c r="F833" s="361"/>
      <c r="G833" s="360"/>
      <c r="H833" s="360"/>
      <c r="I833" s="362"/>
      <c r="J833" s="363"/>
      <c r="K833" s="363"/>
      <c r="L833" s="364"/>
      <c r="M833" s="363"/>
      <c r="N833" s="403"/>
      <c r="O833" s="70">
        <f t="shared" si="48"/>
        <v>0</v>
      </c>
      <c r="P833" s="70">
        <f t="shared" si="49"/>
        <v>0</v>
      </c>
      <c r="Q833" s="92" t="str">
        <f t="shared" si="47"/>
        <v/>
      </c>
    </row>
    <row r="834" spans="1:17" x14ac:dyDescent="0.2">
      <c r="A834" s="374" t="str">
        <f>IF(B834="","",COUNT('Diário 3º PA'!$A$4:$A$4242)+COUNT('Diário 4º PA'!$A$4:$A$2007)+ROW()-3)</f>
        <v/>
      </c>
      <c r="B834" s="358"/>
      <c r="C834" s="359"/>
      <c r="D834" s="360"/>
      <c r="E834" s="360"/>
      <c r="F834" s="361"/>
      <c r="G834" s="360"/>
      <c r="H834" s="360"/>
      <c r="I834" s="362"/>
      <c r="J834" s="363"/>
      <c r="K834" s="363"/>
      <c r="L834" s="364"/>
      <c r="M834" s="363"/>
      <c r="N834" s="403"/>
      <c r="O834" s="70">
        <f t="shared" si="48"/>
        <v>0</v>
      </c>
      <c r="P834" s="70">
        <f t="shared" si="49"/>
        <v>0</v>
      </c>
      <c r="Q834" s="135" t="str">
        <f t="shared" si="47"/>
        <v/>
      </c>
    </row>
    <row r="835" spans="1:17" x14ac:dyDescent="0.2">
      <c r="A835" s="374" t="str">
        <f>IF(B835="","",COUNT('Diário 3º PA'!$A$4:$A$4242)+COUNT('Diário 4º PA'!$A$4:$A$2007)+ROW()-3)</f>
        <v/>
      </c>
      <c r="B835" s="358"/>
      <c r="C835" s="359"/>
      <c r="D835" s="360"/>
      <c r="E835" s="360"/>
      <c r="F835" s="361"/>
      <c r="G835" s="360"/>
      <c r="H835" s="360"/>
      <c r="I835" s="362"/>
      <c r="J835" s="363"/>
      <c r="K835" s="363"/>
      <c r="L835" s="364"/>
      <c r="M835" s="363"/>
      <c r="N835" s="403"/>
      <c r="O835" s="70">
        <f t="shared" si="48"/>
        <v>0</v>
      </c>
      <c r="P835" s="70">
        <f t="shared" si="49"/>
        <v>0</v>
      </c>
      <c r="Q835" s="92" t="str">
        <f t="shared" si="47"/>
        <v/>
      </c>
    </row>
    <row r="836" spans="1:17" x14ac:dyDescent="0.2">
      <c r="A836" s="374" t="str">
        <f>IF(B836="","",COUNT('Diário 3º PA'!$A$4:$A$4242)+COUNT('Diário 4º PA'!$A$4:$A$2007)+ROW()-3)</f>
        <v/>
      </c>
      <c r="B836" s="358"/>
      <c r="C836" s="359"/>
      <c r="D836" s="360"/>
      <c r="E836" s="360"/>
      <c r="F836" s="361"/>
      <c r="G836" s="360"/>
      <c r="H836" s="360"/>
      <c r="I836" s="362"/>
      <c r="J836" s="363"/>
      <c r="K836" s="363"/>
      <c r="L836" s="364"/>
      <c r="M836" s="363"/>
      <c r="N836" s="403"/>
      <c r="O836" s="70">
        <f t="shared" si="48"/>
        <v>0</v>
      </c>
      <c r="P836" s="70">
        <f t="shared" si="49"/>
        <v>0</v>
      </c>
      <c r="Q836" s="92" t="str">
        <f t="shared" si="47"/>
        <v/>
      </c>
    </row>
    <row r="837" spans="1:17" x14ac:dyDescent="0.2">
      <c r="A837" s="374" t="str">
        <f>IF(B837="","",COUNT('Diário 3º PA'!$A$4:$A$4242)+COUNT('Diário 4º PA'!$A$4:$A$2007)+ROW()-3)</f>
        <v/>
      </c>
      <c r="B837" s="358"/>
      <c r="C837" s="359"/>
      <c r="D837" s="360"/>
      <c r="E837" s="360"/>
      <c r="F837" s="361"/>
      <c r="G837" s="360"/>
      <c r="H837" s="360"/>
      <c r="I837" s="362"/>
      <c r="J837" s="363"/>
      <c r="K837" s="363"/>
      <c r="L837" s="364"/>
      <c r="M837" s="363"/>
      <c r="N837" s="403"/>
      <c r="O837" s="70">
        <f t="shared" si="48"/>
        <v>0</v>
      </c>
      <c r="P837" s="70">
        <f t="shared" si="49"/>
        <v>0</v>
      </c>
      <c r="Q837" s="135" t="str">
        <f t="shared" si="47"/>
        <v/>
      </c>
    </row>
    <row r="838" spans="1:17" x14ac:dyDescent="0.2">
      <c r="A838" s="374" t="str">
        <f>IF(B838="","",COUNT('Diário 3º PA'!$A$4:$A$4242)+COUNT('Diário 4º PA'!$A$4:$A$2007)+ROW()-3)</f>
        <v/>
      </c>
      <c r="B838" s="358"/>
      <c r="C838" s="359"/>
      <c r="D838" s="360"/>
      <c r="E838" s="360"/>
      <c r="F838" s="361"/>
      <c r="G838" s="360"/>
      <c r="H838" s="360"/>
      <c r="I838" s="362"/>
      <c r="J838" s="363"/>
      <c r="K838" s="363"/>
      <c r="L838" s="364"/>
      <c r="M838" s="363"/>
      <c r="N838" s="403"/>
      <c r="O838" s="70">
        <f t="shared" si="48"/>
        <v>0</v>
      </c>
      <c r="P838" s="70">
        <f t="shared" si="49"/>
        <v>0</v>
      </c>
      <c r="Q838" s="92" t="str">
        <f t="shared" si="47"/>
        <v/>
      </c>
    </row>
    <row r="839" spans="1:17" x14ac:dyDescent="0.2">
      <c r="A839" s="374" t="str">
        <f>IF(B839="","",COUNT('Diário 3º PA'!$A$4:$A$4242)+COUNT('Diário 4º PA'!$A$4:$A$2007)+ROW()-3)</f>
        <v/>
      </c>
      <c r="B839" s="358"/>
      <c r="C839" s="359"/>
      <c r="D839" s="360"/>
      <c r="E839" s="360"/>
      <c r="F839" s="361"/>
      <c r="G839" s="360"/>
      <c r="H839" s="360"/>
      <c r="I839" s="362"/>
      <c r="J839" s="363"/>
      <c r="K839" s="363"/>
      <c r="L839" s="364"/>
      <c r="M839" s="363"/>
      <c r="N839" s="403"/>
      <c r="O839" s="70">
        <f t="shared" si="48"/>
        <v>0</v>
      </c>
      <c r="P839" s="70">
        <f t="shared" si="49"/>
        <v>0</v>
      </c>
      <c r="Q839" s="92" t="str">
        <f t="shared" si="47"/>
        <v/>
      </c>
    </row>
    <row r="840" spans="1:17" x14ac:dyDescent="0.2">
      <c r="A840" s="374" t="str">
        <f>IF(B840="","",COUNT('Diário 3º PA'!$A$4:$A$4242)+COUNT('Diário 4º PA'!$A$4:$A$2007)+ROW()-3)</f>
        <v/>
      </c>
      <c r="B840" s="358"/>
      <c r="C840" s="359"/>
      <c r="D840" s="360"/>
      <c r="E840" s="360"/>
      <c r="F840" s="361"/>
      <c r="G840" s="360"/>
      <c r="H840" s="360"/>
      <c r="I840" s="362"/>
      <c r="J840" s="363"/>
      <c r="K840" s="363"/>
      <c r="L840" s="364"/>
      <c r="M840" s="363"/>
      <c r="N840" s="403"/>
      <c r="O840" s="70">
        <f t="shared" si="48"/>
        <v>0</v>
      </c>
      <c r="P840" s="70">
        <f t="shared" si="49"/>
        <v>0</v>
      </c>
      <c r="Q840" s="135" t="str">
        <f t="shared" si="47"/>
        <v/>
      </c>
    </row>
    <row r="841" spans="1:17" x14ac:dyDescent="0.2">
      <c r="A841" s="374" t="str">
        <f>IF(B841="","",COUNT('Diário 3º PA'!$A$4:$A$4242)+COUNT('Diário 4º PA'!$A$4:$A$2007)+ROW()-3)</f>
        <v/>
      </c>
      <c r="B841" s="358"/>
      <c r="C841" s="359"/>
      <c r="D841" s="360"/>
      <c r="E841" s="360"/>
      <c r="F841" s="361"/>
      <c r="G841" s="360"/>
      <c r="H841" s="360"/>
      <c r="I841" s="362"/>
      <c r="J841" s="363"/>
      <c r="K841" s="363"/>
      <c r="L841" s="364"/>
      <c r="M841" s="363"/>
      <c r="N841" s="403"/>
      <c r="O841" s="70">
        <f t="shared" si="48"/>
        <v>0</v>
      </c>
      <c r="P841" s="70">
        <f t="shared" si="49"/>
        <v>0</v>
      </c>
      <c r="Q841" s="92" t="str">
        <f t="shared" si="47"/>
        <v/>
      </c>
    </row>
    <row r="842" spans="1:17" x14ac:dyDescent="0.2">
      <c r="A842" s="374" t="str">
        <f>IF(B842="","",COUNT('Diário 3º PA'!$A$4:$A$4242)+COUNT('Diário 4º PA'!$A$4:$A$2007)+ROW()-3)</f>
        <v/>
      </c>
      <c r="B842" s="358"/>
      <c r="C842" s="359"/>
      <c r="D842" s="360"/>
      <c r="E842" s="360"/>
      <c r="F842" s="361"/>
      <c r="G842" s="360"/>
      <c r="H842" s="360"/>
      <c r="I842" s="362"/>
      <c r="J842" s="363"/>
      <c r="K842" s="363"/>
      <c r="L842" s="364"/>
      <c r="M842" s="363"/>
      <c r="N842" s="403"/>
      <c r="O842" s="70">
        <f t="shared" si="48"/>
        <v>0</v>
      </c>
      <c r="P842" s="70">
        <f t="shared" si="49"/>
        <v>0</v>
      </c>
      <c r="Q842" s="92" t="str">
        <f t="shared" si="47"/>
        <v/>
      </c>
    </row>
    <row r="843" spans="1:17" x14ac:dyDescent="0.2">
      <c r="A843" s="374" t="str">
        <f>IF(B843="","",COUNT('Diário 3º PA'!$A$4:$A$4242)+COUNT('Diário 4º PA'!$A$4:$A$2007)+ROW()-3)</f>
        <v/>
      </c>
      <c r="B843" s="358"/>
      <c r="C843" s="359"/>
      <c r="D843" s="360"/>
      <c r="E843" s="360"/>
      <c r="F843" s="361"/>
      <c r="G843" s="360"/>
      <c r="H843" s="360"/>
      <c r="I843" s="362"/>
      <c r="J843" s="363"/>
      <c r="K843" s="363"/>
      <c r="L843" s="364"/>
      <c r="M843" s="363"/>
      <c r="N843" s="403"/>
      <c r="O843" s="70">
        <f t="shared" si="48"/>
        <v>0</v>
      </c>
      <c r="P843" s="70">
        <f t="shared" si="49"/>
        <v>0</v>
      </c>
      <c r="Q843" s="135" t="str">
        <f t="shared" si="47"/>
        <v/>
      </c>
    </row>
    <row r="844" spans="1:17" x14ac:dyDescent="0.2">
      <c r="A844" s="374" t="str">
        <f>IF(B844="","",COUNT('Diário 3º PA'!$A$4:$A$4242)+COUNT('Diário 4º PA'!$A$4:$A$2007)+ROW()-3)</f>
        <v/>
      </c>
      <c r="B844" s="358"/>
      <c r="C844" s="359"/>
      <c r="D844" s="360"/>
      <c r="E844" s="360"/>
      <c r="F844" s="361"/>
      <c r="G844" s="360"/>
      <c r="H844" s="360"/>
      <c r="I844" s="362"/>
      <c r="J844" s="363"/>
      <c r="K844" s="363"/>
      <c r="L844" s="364"/>
      <c r="M844" s="363"/>
      <c r="N844" s="403"/>
      <c r="O844" s="70">
        <f t="shared" si="48"/>
        <v>0</v>
      </c>
      <c r="P844" s="70">
        <f t="shared" si="49"/>
        <v>0</v>
      </c>
      <c r="Q844" s="92" t="str">
        <f t="shared" si="47"/>
        <v/>
      </c>
    </row>
    <row r="845" spans="1:17" x14ac:dyDescent="0.2">
      <c r="A845" s="374" t="str">
        <f>IF(B845="","",COUNT('Diário 3º PA'!$A$4:$A$4242)+COUNT('Diário 4º PA'!$A$4:$A$2007)+ROW()-3)</f>
        <v/>
      </c>
      <c r="B845" s="358"/>
      <c r="C845" s="359"/>
      <c r="D845" s="360"/>
      <c r="E845" s="360"/>
      <c r="F845" s="361"/>
      <c r="G845" s="360"/>
      <c r="H845" s="360"/>
      <c r="I845" s="362"/>
      <c r="J845" s="363"/>
      <c r="K845" s="363"/>
      <c r="L845" s="364"/>
      <c r="M845" s="363"/>
      <c r="N845" s="403"/>
      <c r="O845" s="70">
        <f t="shared" si="48"/>
        <v>0</v>
      </c>
      <c r="P845" s="70">
        <f t="shared" si="49"/>
        <v>0</v>
      </c>
      <c r="Q845" s="92" t="str">
        <f t="shared" si="47"/>
        <v/>
      </c>
    </row>
    <row r="846" spans="1:17" x14ac:dyDescent="0.2">
      <c r="A846" s="374" t="str">
        <f>IF(B846="","",COUNT('Diário 3º PA'!$A$4:$A$4242)+COUNT('Diário 4º PA'!$A$4:$A$2007)+ROW()-3)</f>
        <v/>
      </c>
      <c r="B846" s="358"/>
      <c r="C846" s="359"/>
      <c r="D846" s="360"/>
      <c r="E846" s="360"/>
      <c r="F846" s="361"/>
      <c r="G846" s="360"/>
      <c r="H846" s="360"/>
      <c r="I846" s="362"/>
      <c r="J846" s="363"/>
      <c r="K846" s="363"/>
      <c r="L846" s="364"/>
      <c r="M846" s="363"/>
      <c r="N846" s="403"/>
      <c r="O846" s="70">
        <f t="shared" si="48"/>
        <v>0</v>
      </c>
      <c r="P846" s="70">
        <f t="shared" si="49"/>
        <v>0</v>
      </c>
      <c r="Q846" s="135" t="str">
        <f t="shared" si="47"/>
        <v/>
      </c>
    </row>
    <row r="847" spans="1:17" x14ac:dyDescent="0.2">
      <c r="A847" s="374" t="str">
        <f>IF(B847="","",COUNT('Diário 3º PA'!$A$4:$A$4242)+COUNT('Diário 4º PA'!$A$4:$A$2007)+ROW()-3)</f>
        <v/>
      </c>
      <c r="B847" s="358"/>
      <c r="C847" s="359"/>
      <c r="D847" s="360"/>
      <c r="E847" s="360"/>
      <c r="F847" s="361"/>
      <c r="G847" s="360"/>
      <c r="H847" s="360"/>
      <c r="I847" s="362"/>
      <c r="J847" s="363"/>
      <c r="K847" s="363"/>
      <c r="L847" s="364"/>
      <c r="M847" s="363"/>
      <c r="N847" s="403"/>
      <c r="O847" s="70">
        <f t="shared" si="48"/>
        <v>0</v>
      </c>
      <c r="P847" s="70">
        <f t="shared" si="49"/>
        <v>0</v>
      </c>
      <c r="Q847" s="92" t="str">
        <f t="shared" ref="Q847:Q910" si="50">SUBSTITUTE(D847," ","_")</f>
        <v/>
      </c>
    </row>
    <row r="848" spans="1:17" x14ac:dyDescent="0.2">
      <c r="A848" s="374" t="str">
        <f>IF(B848="","",COUNT('Diário 3º PA'!$A$4:$A$4242)+COUNT('Diário 4º PA'!$A$4:$A$2007)+ROW()-3)</f>
        <v/>
      </c>
      <c r="B848" s="358"/>
      <c r="C848" s="359"/>
      <c r="D848" s="360"/>
      <c r="E848" s="360"/>
      <c r="F848" s="361"/>
      <c r="G848" s="360"/>
      <c r="H848" s="360"/>
      <c r="I848" s="362"/>
      <c r="J848" s="363"/>
      <c r="K848" s="363"/>
      <c r="L848" s="364"/>
      <c r="M848" s="363"/>
      <c r="N848" s="403"/>
      <c r="O848" s="70">
        <f t="shared" ref="O848:O911" si="51">IF(B848=0,0,IF(YEAR(B848)=$P$1,MONTH(B848)-$O$1+1,(YEAR(B848)-$P$1)*12-$O$1+1+MONTH(B848)))</f>
        <v>0</v>
      </c>
      <c r="P848" s="70">
        <f t="shared" ref="P848:P911" si="52">IF(C848=0,0,IF(YEAR(C848)=$P$1,MONTH(C848)-$O$1+1,(YEAR(C848)-$P$1)*12-$O$1+1+MONTH(C848)))</f>
        <v>0</v>
      </c>
      <c r="Q848" s="92" t="str">
        <f t="shared" si="50"/>
        <v/>
      </c>
    </row>
    <row r="849" spans="1:17" x14ac:dyDescent="0.2">
      <c r="A849" s="374" t="str">
        <f>IF(B849="","",COUNT('Diário 3º PA'!$A$4:$A$4242)+COUNT('Diário 4º PA'!$A$4:$A$2007)+ROW()-3)</f>
        <v/>
      </c>
      <c r="B849" s="358"/>
      <c r="C849" s="359"/>
      <c r="D849" s="360"/>
      <c r="E849" s="360"/>
      <c r="F849" s="361"/>
      <c r="G849" s="360"/>
      <c r="H849" s="360"/>
      <c r="I849" s="362"/>
      <c r="J849" s="363"/>
      <c r="K849" s="363"/>
      <c r="L849" s="364"/>
      <c r="M849" s="363"/>
      <c r="N849" s="403"/>
      <c r="O849" s="70">
        <f t="shared" si="51"/>
        <v>0</v>
      </c>
      <c r="P849" s="70">
        <f t="shared" si="52"/>
        <v>0</v>
      </c>
      <c r="Q849" s="135" t="str">
        <f t="shared" si="50"/>
        <v/>
      </c>
    </row>
    <row r="850" spans="1:17" x14ac:dyDescent="0.2">
      <c r="A850" s="374" t="str">
        <f>IF(B850="","",COUNT('Diário 3º PA'!$A$4:$A$4242)+COUNT('Diário 4º PA'!$A$4:$A$2007)+ROW()-3)</f>
        <v/>
      </c>
      <c r="B850" s="358"/>
      <c r="C850" s="359"/>
      <c r="D850" s="360"/>
      <c r="E850" s="360"/>
      <c r="F850" s="361"/>
      <c r="G850" s="360"/>
      <c r="H850" s="360"/>
      <c r="I850" s="362"/>
      <c r="J850" s="363"/>
      <c r="K850" s="363"/>
      <c r="L850" s="364"/>
      <c r="M850" s="363"/>
      <c r="N850" s="403"/>
      <c r="O850" s="70">
        <f t="shared" si="51"/>
        <v>0</v>
      </c>
      <c r="P850" s="70">
        <f t="shared" si="52"/>
        <v>0</v>
      </c>
      <c r="Q850" s="92" t="str">
        <f t="shared" si="50"/>
        <v/>
      </c>
    </row>
    <row r="851" spans="1:17" x14ac:dyDescent="0.2">
      <c r="A851" s="374" t="str">
        <f>IF(B851="","",COUNT('Diário 3º PA'!$A$4:$A$4242)+COUNT('Diário 4º PA'!$A$4:$A$2007)+ROW()-3)</f>
        <v/>
      </c>
      <c r="B851" s="358"/>
      <c r="C851" s="359"/>
      <c r="D851" s="360"/>
      <c r="E851" s="360"/>
      <c r="F851" s="361"/>
      <c r="G851" s="360"/>
      <c r="H851" s="360"/>
      <c r="I851" s="362"/>
      <c r="J851" s="363"/>
      <c r="K851" s="363"/>
      <c r="L851" s="364"/>
      <c r="M851" s="363"/>
      <c r="N851" s="403"/>
      <c r="O851" s="70">
        <f t="shared" si="51"/>
        <v>0</v>
      </c>
      <c r="P851" s="70">
        <f t="shared" si="52"/>
        <v>0</v>
      </c>
      <c r="Q851" s="92" t="str">
        <f t="shared" si="50"/>
        <v/>
      </c>
    </row>
    <row r="852" spans="1:17" x14ac:dyDescent="0.2">
      <c r="A852" s="374" t="str">
        <f>IF(B852="","",COUNT('Diário 3º PA'!$A$4:$A$4242)+COUNT('Diário 4º PA'!$A$4:$A$2007)+ROW()-3)</f>
        <v/>
      </c>
      <c r="B852" s="358"/>
      <c r="C852" s="359"/>
      <c r="D852" s="360"/>
      <c r="E852" s="360"/>
      <c r="F852" s="361"/>
      <c r="G852" s="360"/>
      <c r="H852" s="360"/>
      <c r="I852" s="362"/>
      <c r="J852" s="363"/>
      <c r="K852" s="363"/>
      <c r="L852" s="364"/>
      <c r="M852" s="363"/>
      <c r="N852" s="403"/>
      <c r="O852" s="70">
        <f t="shared" si="51"/>
        <v>0</v>
      </c>
      <c r="P852" s="70">
        <f t="shared" si="52"/>
        <v>0</v>
      </c>
      <c r="Q852" s="135" t="str">
        <f t="shared" si="50"/>
        <v/>
      </c>
    </row>
    <row r="853" spans="1:17" x14ac:dyDescent="0.2">
      <c r="A853" s="374" t="str">
        <f>IF(B853="","",COUNT('Diário 3º PA'!$A$4:$A$4242)+COUNT('Diário 4º PA'!$A$4:$A$2007)+ROW()-3)</f>
        <v/>
      </c>
      <c r="B853" s="358"/>
      <c r="C853" s="359"/>
      <c r="D853" s="360"/>
      <c r="E853" s="360"/>
      <c r="F853" s="361"/>
      <c r="G853" s="360"/>
      <c r="H853" s="360"/>
      <c r="I853" s="362"/>
      <c r="J853" s="363"/>
      <c r="K853" s="363"/>
      <c r="L853" s="364"/>
      <c r="M853" s="363"/>
      <c r="N853" s="403"/>
      <c r="O853" s="70">
        <f t="shared" si="51"/>
        <v>0</v>
      </c>
      <c r="P853" s="70">
        <f t="shared" si="52"/>
        <v>0</v>
      </c>
      <c r="Q853" s="92" t="str">
        <f t="shared" si="50"/>
        <v/>
      </c>
    </row>
    <row r="854" spans="1:17" x14ac:dyDescent="0.2">
      <c r="A854" s="374" t="str">
        <f>IF(B854="","",COUNT('Diário 3º PA'!$A$4:$A$4242)+COUNT('Diário 4º PA'!$A$4:$A$2007)+ROW()-3)</f>
        <v/>
      </c>
      <c r="B854" s="358"/>
      <c r="C854" s="359"/>
      <c r="D854" s="360"/>
      <c r="E854" s="360"/>
      <c r="F854" s="361"/>
      <c r="G854" s="360"/>
      <c r="H854" s="360"/>
      <c r="I854" s="362"/>
      <c r="J854" s="363"/>
      <c r="K854" s="363"/>
      <c r="L854" s="364"/>
      <c r="M854" s="363"/>
      <c r="N854" s="403"/>
      <c r="O854" s="70">
        <f t="shared" si="51"/>
        <v>0</v>
      </c>
      <c r="P854" s="70">
        <f t="shared" si="52"/>
        <v>0</v>
      </c>
      <c r="Q854" s="92" t="str">
        <f t="shared" si="50"/>
        <v/>
      </c>
    </row>
    <row r="855" spans="1:17" x14ac:dyDescent="0.2">
      <c r="A855" s="374" t="str">
        <f>IF(B855="","",COUNT('Diário 3º PA'!$A$4:$A$4242)+COUNT('Diário 4º PA'!$A$4:$A$2007)+ROW()-3)</f>
        <v/>
      </c>
      <c r="B855" s="358"/>
      <c r="C855" s="359"/>
      <c r="D855" s="360"/>
      <c r="E855" s="360"/>
      <c r="F855" s="361"/>
      <c r="G855" s="360"/>
      <c r="H855" s="360"/>
      <c r="I855" s="362"/>
      <c r="J855" s="363"/>
      <c r="K855" s="363"/>
      <c r="L855" s="364"/>
      <c r="M855" s="363"/>
      <c r="N855" s="403"/>
      <c r="O855" s="70">
        <f t="shared" si="51"/>
        <v>0</v>
      </c>
      <c r="P855" s="70">
        <f t="shared" si="52"/>
        <v>0</v>
      </c>
      <c r="Q855" s="135" t="str">
        <f t="shared" si="50"/>
        <v/>
      </c>
    </row>
    <row r="856" spans="1:17" x14ac:dyDescent="0.2">
      <c r="A856" s="374" t="str">
        <f>IF(B856="","",COUNT('Diário 3º PA'!$A$4:$A$4242)+COUNT('Diário 4º PA'!$A$4:$A$2007)+ROW()-3)</f>
        <v/>
      </c>
      <c r="B856" s="358"/>
      <c r="C856" s="359"/>
      <c r="D856" s="360"/>
      <c r="E856" s="360"/>
      <c r="F856" s="361"/>
      <c r="G856" s="360"/>
      <c r="H856" s="360"/>
      <c r="I856" s="362"/>
      <c r="J856" s="363"/>
      <c r="K856" s="363"/>
      <c r="L856" s="364"/>
      <c r="M856" s="363"/>
      <c r="N856" s="403"/>
      <c r="O856" s="70">
        <f t="shared" si="51"/>
        <v>0</v>
      </c>
      <c r="P856" s="70">
        <f t="shared" si="52"/>
        <v>0</v>
      </c>
      <c r="Q856" s="92" t="str">
        <f t="shared" si="50"/>
        <v/>
      </c>
    </row>
    <row r="857" spans="1:17" x14ac:dyDescent="0.2">
      <c r="A857" s="374" t="str">
        <f>IF(B857="","",COUNT('Diário 3º PA'!$A$4:$A$4242)+COUNT('Diário 4º PA'!$A$4:$A$2007)+ROW()-3)</f>
        <v/>
      </c>
      <c r="B857" s="358"/>
      <c r="C857" s="359"/>
      <c r="D857" s="360"/>
      <c r="E857" s="360"/>
      <c r="F857" s="361"/>
      <c r="G857" s="360"/>
      <c r="H857" s="360"/>
      <c r="I857" s="362"/>
      <c r="J857" s="363"/>
      <c r="K857" s="363"/>
      <c r="L857" s="364"/>
      <c r="M857" s="363"/>
      <c r="N857" s="403"/>
      <c r="O857" s="70">
        <f t="shared" si="51"/>
        <v>0</v>
      </c>
      <c r="P857" s="70">
        <f t="shared" si="52"/>
        <v>0</v>
      </c>
      <c r="Q857" s="92" t="str">
        <f t="shared" si="50"/>
        <v/>
      </c>
    </row>
    <row r="858" spans="1:17" x14ac:dyDescent="0.2">
      <c r="A858" s="374" t="str">
        <f>IF(B858="","",COUNT('Diário 3º PA'!$A$4:$A$4242)+COUNT('Diário 4º PA'!$A$4:$A$2007)+ROW()-3)</f>
        <v/>
      </c>
      <c r="B858" s="358"/>
      <c r="C858" s="359"/>
      <c r="D858" s="360"/>
      <c r="E858" s="360"/>
      <c r="F858" s="361"/>
      <c r="G858" s="360"/>
      <c r="H858" s="360"/>
      <c r="I858" s="362"/>
      <c r="J858" s="363"/>
      <c r="K858" s="363"/>
      <c r="L858" s="364"/>
      <c r="M858" s="363"/>
      <c r="N858" s="403"/>
      <c r="O858" s="70">
        <f t="shared" si="51"/>
        <v>0</v>
      </c>
      <c r="P858" s="70">
        <f t="shared" si="52"/>
        <v>0</v>
      </c>
      <c r="Q858" s="135" t="str">
        <f t="shared" si="50"/>
        <v/>
      </c>
    </row>
    <row r="859" spans="1:17" x14ac:dyDescent="0.2">
      <c r="A859" s="374" t="str">
        <f>IF(B859="","",COUNT('Diário 3º PA'!$A$4:$A$4242)+COUNT('Diário 4º PA'!$A$4:$A$2007)+ROW()-3)</f>
        <v/>
      </c>
      <c r="B859" s="358"/>
      <c r="C859" s="359"/>
      <c r="D859" s="360"/>
      <c r="E859" s="360"/>
      <c r="F859" s="361"/>
      <c r="G859" s="360"/>
      <c r="H859" s="360"/>
      <c r="I859" s="362"/>
      <c r="J859" s="363"/>
      <c r="K859" s="363"/>
      <c r="L859" s="364"/>
      <c r="M859" s="363"/>
      <c r="N859" s="403"/>
      <c r="O859" s="70">
        <f t="shared" si="51"/>
        <v>0</v>
      </c>
      <c r="P859" s="70">
        <f t="shared" si="52"/>
        <v>0</v>
      </c>
      <c r="Q859" s="92" t="str">
        <f t="shared" si="50"/>
        <v/>
      </c>
    </row>
    <row r="860" spans="1:17" x14ac:dyDescent="0.2">
      <c r="A860" s="374" t="str">
        <f>IF(B860="","",COUNT('Diário 3º PA'!$A$4:$A$4242)+COUNT('Diário 4º PA'!$A$4:$A$2007)+ROW()-3)</f>
        <v/>
      </c>
      <c r="B860" s="358"/>
      <c r="C860" s="359"/>
      <c r="D860" s="360"/>
      <c r="E860" s="360"/>
      <c r="F860" s="361"/>
      <c r="G860" s="360"/>
      <c r="H860" s="360"/>
      <c r="I860" s="362"/>
      <c r="J860" s="363"/>
      <c r="K860" s="363"/>
      <c r="L860" s="364"/>
      <c r="M860" s="363"/>
      <c r="N860" s="403"/>
      <c r="O860" s="70">
        <f t="shared" si="51"/>
        <v>0</v>
      </c>
      <c r="P860" s="70">
        <f t="shared" si="52"/>
        <v>0</v>
      </c>
      <c r="Q860" s="92" t="str">
        <f t="shared" si="50"/>
        <v/>
      </c>
    </row>
    <row r="861" spans="1:17" x14ac:dyDescent="0.2">
      <c r="A861" s="374" t="str">
        <f>IF(B861="","",COUNT('Diário 3º PA'!$A$4:$A$4242)+COUNT('Diário 4º PA'!$A$4:$A$2007)+ROW()-3)</f>
        <v/>
      </c>
      <c r="B861" s="358"/>
      <c r="C861" s="359"/>
      <c r="D861" s="360"/>
      <c r="E861" s="360"/>
      <c r="F861" s="361"/>
      <c r="G861" s="360"/>
      <c r="H861" s="360"/>
      <c r="I861" s="362"/>
      <c r="J861" s="363"/>
      <c r="K861" s="363"/>
      <c r="L861" s="364"/>
      <c r="M861" s="363"/>
      <c r="N861" s="403"/>
      <c r="O861" s="70">
        <f t="shared" si="51"/>
        <v>0</v>
      </c>
      <c r="P861" s="70">
        <f t="shared" si="52"/>
        <v>0</v>
      </c>
      <c r="Q861" s="135" t="str">
        <f t="shared" si="50"/>
        <v/>
      </c>
    </row>
    <row r="862" spans="1:17" x14ac:dyDescent="0.2">
      <c r="A862" s="374" t="str">
        <f>IF(B862="","",COUNT('Diário 3º PA'!$A$4:$A$4242)+COUNT('Diário 4º PA'!$A$4:$A$2007)+ROW()-3)</f>
        <v/>
      </c>
      <c r="B862" s="358"/>
      <c r="C862" s="359"/>
      <c r="D862" s="360"/>
      <c r="E862" s="360"/>
      <c r="F862" s="361"/>
      <c r="G862" s="360"/>
      <c r="H862" s="360"/>
      <c r="I862" s="362"/>
      <c r="J862" s="363"/>
      <c r="K862" s="363"/>
      <c r="L862" s="364"/>
      <c r="M862" s="363"/>
      <c r="N862" s="403"/>
      <c r="O862" s="70">
        <f t="shared" si="51"/>
        <v>0</v>
      </c>
      <c r="P862" s="70">
        <f t="shared" si="52"/>
        <v>0</v>
      </c>
      <c r="Q862" s="92" t="str">
        <f t="shared" si="50"/>
        <v/>
      </c>
    </row>
    <row r="863" spans="1:17" x14ac:dyDescent="0.2">
      <c r="A863" s="374" t="str">
        <f>IF(B863="","",COUNT('Diário 3º PA'!$A$4:$A$4242)+COUNT('Diário 4º PA'!$A$4:$A$2007)+ROW()-3)</f>
        <v/>
      </c>
      <c r="B863" s="358"/>
      <c r="C863" s="359"/>
      <c r="D863" s="360"/>
      <c r="E863" s="360"/>
      <c r="F863" s="361"/>
      <c r="G863" s="360"/>
      <c r="H863" s="360"/>
      <c r="I863" s="362"/>
      <c r="J863" s="363"/>
      <c r="K863" s="363"/>
      <c r="L863" s="364"/>
      <c r="M863" s="363"/>
      <c r="N863" s="403"/>
      <c r="O863" s="70">
        <f t="shared" si="51"/>
        <v>0</v>
      </c>
      <c r="P863" s="70">
        <f t="shared" si="52"/>
        <v>0</v>
      </c>
      <c r="Q863" s="92" t="str">
        <f t="shared" si="50"/>
        <v/>
      </c>
    </row>
    <row r="864" spans="1:17" x14ac:dyDescent="0.2">
      <c r="A864" s="374" t="str">
        <f>IF(B864="","",COUNT('Diário 3º PA'!$A$4:$A$4242)+COUNT('Diário 4º PA'!$A$4:$A$2007)+ROW()-3)</f>
        <v/>
      </c>
      <c r="B864" s="358"/>
      <c r="C864" s="359"/>
      <c r="D864" s="360"/>
      <c r="E864" s="360"/>
      <c r="F864" s="361"/>
      <c r="G864" s="360"/>
      <c r="H864" s="360"/>
      <c r="I864" s="362"/>
      <c r="J864" s="363"/>
      <c r="K864" s="363"/>
      <c r="L864" s="364"/>
      <c r="M864" s="363"/>
      <c r="N864" s="403"/>
      <c r="O864" s="70">
        <f t="shared" si="51"/>
        <v>0</v>
      </c>
      <c r="P864" s="70">
        <f t="shared" si="52"/>
        <v>0</v>
      </c>
      <c r="Q864" s="135" t="str">
        <f t="shared" si="50"/>
        <v/>
      </c>
    </row>
    <row r="865" spans="1:17" x14ac:dyDescent="0.2">
      <c r="A865" s="374" t="str">
        <f>IF(B865="","",COUNT('Diário 3º PA'!$A$4:$A$4242)+COUNT('Diário 4º PA'!$A$4:$A$2007)+ROW()-3)</f>
        <v/>
      </c>
      <c r="B865" s="358"/>
      <c r="C865" s="359"/>
      <c r="D865" s="360"/>
      <c r="E865" s="360"/>
      <c r="F865" s="361"/>
      <c r="G865" s="360"/>
      <c r="H865" s="360"/>
      <c r="I865" s="362"/>
      <c r="J865" s="363"/>
      <c r="K865" s="363"/>
      <c r="L865" s="364"/>
      <c r="M865" s="363"/>
      <c r="N865" s="403"/>
      <c r="O865" s="70">
        <f t="shared" si="51"/>
        <v>0</v>
      </c>
      <c r="P865" s="70">
        <f t="shared" si="52"/>
        <v>0</v>
      </c>
      <c r="Q865" s="92" t="str">
        <f t="shared" si="50"/>
        <v/>
      </c>
    </row>
    <row r="866" spans="1:17" x14ac:dyDescent="0.2">
      <c r="A866" s="374" t="str">
        <f>IF(B866="","",COUNT('Diário 3º PA'!$A$4:$A$4242)+COUNT('Diário 4º PA'!$A$4:$A$2007)+ROW()-3)</f>
        <v/>
      </c>
      <c r="B866" s="358"/>
      <c r="C866" s="359"/>
      <c r="D866" s="360"/>
      <c r="E866" s="360"/>
      <c r="F866" s="361"/>
      <c r="G866" s="360"/>
      <c r="H866" s="360"/>
      <c r="I866" s="362"/>
      <c r="J866" s="363"/>
      <c r="K866" s="363"/>
      <c r="L866" s="364"/>
      <c r="M866" s="363"/>
      <c r="N866" s="403"/>
      <c r="O866" s="70">
        <f t="shared" si="51"/>
        <v>0</v>
      </c>
      <c r="P866" s="70">
        <f t="shared" si="52"/>
        <v>0</v>
      </c>
      <c r="Q866" s="92" t="str">
        <f t="shared" si="50"/>
        <v/>
      </c>
    </row>
    <row r="867" spans="1:17" x14ac:dyDescent="0.2">
      <c r="A867" s="374" t="str">
        <f>IF(B867="","",COUNT('Diário 3º PA'!$A$4:$A$4242)+COUNT('Diário 4º PA'!$A$4:$A$2007)+ROW()-3)</f>
        <v/>
      </c>
      <c r="B867" s="358"/>
      <c r="C867" s="359"/>
      <c r="D867" s="360"/>
      <c r="E867" s="360"/>
      <c r="F867" s="361"/>
      <c r="G867" s="360"/>
      <c r="H867" s="360"/>
      <c r="I867" s="362"/>
      <c r="J867" s="363"/>
      <c r="K867" s="363"/>
      <c r="L867" s="364"/>
      <c r="M867" s="363"/>
      <c r="N867" s="403"/>
      <c r="O867" s="70">
        <f t="shared" si="51"/>
        <v>0</v>
      </c>
      <c r="P867" s="70">
        <f t="shared" si="52"/>
        <v>0</v>
      </c>
      <c r="Q867" s="135" t="str">
        <f t="shared" si="50"/>
        <v/>
      </c>
    </row>
    <row r="868" spans="1:17" x14ac:dyDescent="0.2">
      <c r="A868" s="374" t="str">
        <f>IF(B868="","",COUNT('Diário 3º PA'!$A$4:$A$4242)+COUNT('Diário 4º PA'!$A$4:$A$2007)+ROW()-3)</f>
        <v/>
      </c>
      <c r="B868" s="358"/>
      <c r="C868" s="359"/>
      <c r="D868" s="360"/>
      <c r="E868" s="360"/>
      <c r="F868" s="361"/>
      <c r="G868" s="360"/>
      <c r="H868" s="360"/>
      <c r="I868" s="362"/>
      <c r="J868" s="363"/>
      <c r="K868" s="363"/>
      <c r="L868" s="364"/>
      <c r="M868" s="363"/>
      <c r="N868" s="403"/>
      <c r="O868" s="70">
        <f t="shared" si="51"/>
        <v>0</v>
      </c>
      <c r="P868" s="70">
        <f t="shared" si="52"/>
        <v>0</v>
      </c>
      <c r="Q868" s="92" t="str">
        <f t="shared" si="50"/>
        <v/>
      </c>
    </row>
    <row r="869" spans="1:17" x14ac:dyDescent="0.2">
      <c r="A869" s="374" t="str">
        <f>IF(B869="","",COUNT('Diário 3º PA'!$A$4:$A$4242)+COUNT('Diário 4º PA'!$A$4:$A$2007)+ROW()-3)</f>
        <v/>
      </c>
      <c r="B869" s="358"/>
      <c r="C869" s="359"/>
      <c r="D869" s="360"/>
      <c r="E869" s="360"/>
      <c r="F869" s="361"/>
      <c r="G869" s="360"/>
      <c r="H869" s="360"/>
      <c r="I869" s="362"/>
      <c r="J869" s="363"/>
      <c r="K869" s="363"/>
      <c r="L869" s="364"/>
      <c r="M869" s="363"/>
      <c r="N869" s="403"/>
      <c r="O869" s="70">
        <f t="shared" si="51"/>
        <v>0</v>
      </c>
      <c r="P869" s="70">
        <f t="shared" si="52"/>
        <v>0</v>
      </c>
      <c r="Q869" s="92" t="str">
        <f t="shared" si="50"/>
        <v/>
      </c>
    </row>
    <row r="870" spans="1:17" x14ac:dyDescent="0.2">
      <c r="A870" s="374" t="str">
        <f>IF(B870="","",COUNT('Diário 3º PA'!$A$4:$A$4242)+COUNT('Diário 4º PA'!$A$4:$A$2007)+ROW()-3)</f>
        <v/>
      </c>
      <c r="B870" s="358"/>
      <c r="C870" s="359"/>
      <c r="D870" s="360"/>
      <c r="E870" s="360"/>
      <c r="F870" s="361"/>
      <c r="G870" s="360"/>
      <c r="H870" s="360"/>
      <c r="I870" s="362"/>
      <c r="J870" s="363"/>
      <c r="K870" s="363"/>
      <c r="L870" s="364"/>
      <c r="M870" s="363"/>
      <c r="N870" s="403"/>
      <c r="O870" s="70">
        <f t="shared" si="51"/>
        <v>0</v>
      </c>
      <c r="P870" s="70">
        <f t="shared" si="52"/>
        <v>0</v>
      </c>
      <c r="Q870" s="135" t="str">
        <f t="shared" si="50"/>
        <v/>
      </c>
    </row>
    <row r="871" spans="1:17" x14ac:dyDescent="0.2">
      <c r="A871" s="374" t="str">
        <f>IF(B871="","",COUNT('Diário 3º PA'!$A$4:$A$4242)+COUNT('Diário 4º PA'!$A$4:$A$2007)+ROW()-3)</f>
        <v/>
      </c>
      <c r="B871" s="358"/>
      <c r="C871" s="359"/>
      <c r="D871" s="360"/>
      <c r="E871" s="360"/>
      <c r="F871" s="361"/>
      <c r="G871" s="360"/>
      <c r="H871" s="360"/>
      <c r="I871" s="362"/>
      <c r="J871" s="363"/>
      <c r="K871" s="363"/>
      <c r="L871" s="364"/>
      <c r="M871" s="363"/>
      <c r="N871" s="403"/>
      <c r="O871" s="70">
        <f t="shared" si="51"/>
        <v>0</v>
      </c>
      <c r="P871" s="70">
        <f t="shared" si="52"/>
        <v>0</v>
      </c>
      <c r="Q871" s="92" t="str">
        <f t="shared" si="50"/>
        <v/>
      </c>
    </row>
    <row r="872" spans="1:17" x14ac:dyDescent="0.2">
      <c r="A872" s="374" t="str">
        <f>IF(B872="","",COUNT('Diário 3º PA'!$A$4:$A$4242)+COUNT('Diário 4º PA'!$A$4:$A$2007)+ROW()-3)</f>
        <v/>
      </c>
      <c r="B872" s="358"/>
      <c r="C872" s="359"/>
      <c r="D872" s="360"/>
      <c r="E872" s="360"/>
      <c r="F872" s="361"/>
      <c r="G872" s="360"/>
      <c r="H872" s="360"/>
      <c r="I872" s="362"/>
      <c r="J872" s="363"/>
      <c r="K872" s="363"/>
      <c r="L872" s="364"/>
      <c r="M872" s="363"/>
      <c r="N872" s="403"/>
      <c r="O872" s="70">
        <f t="shared" si="51"/>
        <v>0</v>
      </c>
      <c r="P872" s="70">
        <f t="shared" si="52"/>
        <v>0</v>
      </c>
      <c r="Q872" s="92" t="str">
        <f t="shared" si="50"/>
        <v/>
      </c>
    </row>
    <row r="873" spans="1:17" x14ac:dyDescent="0.2">
      <c r="A873" s="374" t="str">
        <f>IF(B873="","",COUNT('Diário 3º PA'!$A$4:$A$4242)+COUNT('Diário 4º PA'!$A$4:$A$2007)+ROW()-3)</f>
        <v/>
      </c>
      <c r="B873" s="358"/>
      <c r="C873" s="359"/>
      <c r="D873" s="360"/>
      <c r="E873" s="360"/>
      <c r="F873" s="361"/>
      <c r="G873" s="360"/>
      <c r="H873" s="360"/>
      <c r="I873" s="362"/>
      <c r="J873" s="363"/>
      <c r="K873" s="363"/>
      <c r="L873" s="364"/>
      <c r="M873" s="363"/>
      <c r="N873" s="403"/>
      <c r="O873" s="70">
        <f t="shared" si="51"/>
        <v>0</v>
      </c>
      <c r="P873" s="70">
        <f t="shared" si="52"/>
        <v>0</v>
      </c>
      <c r="Q873" s="135" t="str">
        <f t="shared" si="50"/>
        <v/>
      </c>
    </row>
    <row r="874" spans="1:17" x14ac:dyDescent="0.2">
      <c r="A874" s="374" t="str">
        <f>IF(B874="","",COUNT('Diário 3º PA'!$A$4:$A$4242)+COUNT('Diário 4º PA'!$A$4:$A$2007)+ROW()-3)</f>
        <v/>
      </c>
      <c r="B874" s="358"/>
      <c r="C874" s="359"/>
      <c r="D874" s="360"/>
      <c r="E874" s="360"/>
      <c r="F874" s="361"/>
      <c r="G874" s="360"/>
      <c r="H874" s="360"/>
      <c r="I874" s="362"/>
      <c r="J874" s="363"/>
      <c r="K874" s="363"/>
      <c r="L874" s="364"/>
      <c r="M874" s="363"/>
      <c r="N874" s="403"/>
      <c r="O874" s="70">
        <f t="shared" si="51"/>
        <v>0</v>
      </c>
      <c r="P874" s="70">
        <f t="shared" si="52"/>
        <v>0</v>
      </c>
      <c r="Q874" s="92" t="str">
        <f t="shared" si="50"/>
        <v/>
      </c>
    </row>
    <row r="875" spans="1:17" x14ac:dyDescent="0.2">
      <c r="A875" s="374" t="str">
        <f>IF(B875="","",COUNT('Diário 3º PA'!$A$4:$A$4242)+COUNT('Diário 4º PA'!$A$4:$A$2007)+ROW()-3)</f>
        <v/>
      </c>
      <c r="B875" s="358"/>
      <c r="C875" s="359"/>
      <c r="D875" s="360"/>
      <c r="E875" s="360"/>
      <c r="F875" s="361"/>
      <c r="G875" s="360"/>
      <c r="H875" s="360"/>
      <c r="I875" s="362"/>
      <c r="J875" s="363"/>
      <c r="K875" s="363"/>
      <c r="L875" s="364"/>
      <c r="M875" s="363"/>
      <c r="N875" s="403"/>
      <c r="O875" s="70">
        <f t="shared" si="51"/>
        <v>0</v>
      </c>
      <c r="P875" s="70">
        <f t="shared" si="52"/>
        <v>0</v>
      </c>
      <c r="Q875" s="92" t="str">
        <f t="shared" si="50"/>
        <v/>
      </c>
    </row>
    <row r="876" spans="1:17" x14ac:dyDescent="0.2">
      <c r="A876" s="374" t="str">
        <f>IF(B876="","",COUNT('Diário 3º PA'!$A$4:$A$4242)+COUNT('Diário 4º PA'!$A$4:$A$2007)+ROW()-3)</f>
        <v/>
      </c>
      <c r="B876" s="358"/>
      <c r="C876" s="359"/>
      <c r="D876" s="360"/>
      <c r="E876" s="360"/>
      <c r="F876" s="361"/>
      <c r="G876" s="360"/>
      <c r="H876" s="360"/>
      <c r="I876" s="362"/>
      <c r="J876" s="363"/>
      <c r="K876" s="363"/>
      <c r="L876" s="364"/>
      <c r="M876" s="363"/>
      <c r="N876" s="403"/>
      <c r="O876" s="70">
        <f t="shared" si="51"/>
        <v>0</v>
      </c>
      <c r="P876" s="70">
        <f t="shared" si="52"/>
        <v>0</v>
      </c>
      <c r="Q876" s="135" t="str">
        <f t="shared" si="50"/>
        <v/>
      </c>
    </row>
    <row r="877" spans="1:17" x14ac:dyDescent="0.2">
      <c r="A877" s="374" t="str">
        <f>IF(B877="","",COUNT('Diário 3º PA'!$A$4:$A$4242)+COUNT('Diário 4º PA'!$A$4:$A$2007)+ROW()-3)</f>
        <v/>
      </c>
      <c r="B877" s="358"/>
      <c r="C877" s="359"/>
      <c r="D877" s="360"/>
      <c r="E877" s="360"/>
      <c r="F877" s="361"/>
      <c r="G877" s="360"/>
      <c r="H877" s="360"/>
      <c r="I877" s="362"/>
      <c r="J877" s="363"/>
      <c r="K877" s="363"/>
      <c r="L877" s="364"/>
      <c r="M877" s="363"/>
      <c r="N877" s="403"/>
      <c r="O877" s="70">
        <f t="shared" si="51"/>
        <v>0</v>
      </c>
      <c r="P877" s="70">
        <f t="shared" si="52"/>
        <v>0</v>
      </c>
      <c r="Q877" s="92" t="str">
        <f t="shared" si="50"/>
        <v/>
      </c>
    </row>
    <row r="878" spans="1:17" x14ac:dyDescent="0.2">
      <c r="A878" s="374" t="str">
        <f>IF(B878="","",COUNT('Diário 3º PA'!$A$4:$A$4242)+COUNT('Diário 4º PA'!$A$4:$A$2007)+ROW()-3)</f>
        <v/>
      </c>
      <c r="B878" s="358"/>
      <c r="C878" s="359"/>
      <c r="D878" s="360"/>
      <c r="E878" s="360"/>
      <c r="F878" s="361"/>
      <c r="G878" s="360"/>
      <c r="H878" s="360"/>
      <c r="I878" s="362"/>
      <c r="J878" s="363"/>
      <c r="K878" s="363"/>
      <c r="L878" s="364"/>
      <c r="M878" s="363"/>
      <c r="N878" s="403"/>
      <c r="O878" s="70">
        <f t="shared" si="51"/>
        <v>0</v>
      </c>
      <c r="P878" s="70">
        <f t="shared" si="52"/>
        <v>0</v>
      </c>
      <c r="Q878" s="92" t="str">
        <f t="shared" si="50"/>
        <v/>
      </c>
    </row>
    <row r="879" spans="1:17" x14ac:dyDescent="0.2">
      <c r="A879" s="374" t="str">
        <f>IF(B879="","",COUNT('Diário 3º PA'!$A$4:$A$4242)+COUNT('Diário 4º PA'!$A$4:$A$2007)+ROW()-3)</f>
        <v/>
      </c>
      <c r="B879" s="358"/>
      <c r="C879" s="359"/>
      <c r="D879" s="360"/>
      <c r="E879" s="360"/>
      <c r="F879" s="361"/>
      <c r="G879" s="360"/>
      <c r="H879" s="360"/>
      <c r="I879" s="362"/>
      <c r="J879" s="363"/>
      <c r="K879" s="363"/>
      <c r="L879" s="364"/>
      <c r="M879" s="363"/>
      <c r="N879" s="403"/>
      <c r="O879" s="70">
        <f t="shared" si="51"/>
        <v>0</v>
      </c>
      <c r="P879" s="70">
        <f t="shared" si="52"/>
        <v>0</v>
      </c>
      <c r="Q879" s="135" t="str">
        <f t="shared" si="50"/>
        <v/>
      </c>
    </row>
    <row r="880" spans="1:17" x14ac:dyDescent="0.2">
      <c r="A880" s="374" t="str">
        <f>IF(B880="","",COUNT('Diário 3º PA'!$A$4:$A$4242)+COUNT('Diário 4º PA'!$A$4:$A$2007)+ROW()-3)</f>
        <v/>
      </c>
      <c r="B880" s="358"/>
      <c r="C880" s="359"/>
      <c r="D880" s="360"/>
      <c r="E880" s="360"/>
      <c r="F880" s="361"/>
      <c r="G880" s="360"/>
      <c r="H880" s="360"/>
      <c r="I880" s="362"/>
      <c r="J880" s="363"/>
      <c r="K880" s="363"/>
      <c r="L880" s="364"/>
      <c r="M880" s="363"/>
      <c r="N880" s="403"/>
      <c r="O880" s="70">
        <f t="shared" si="51"/>
        <v>0</v>
      </c>
      <c r="P880" s="70">
        <f t="shared" si="52"/>
        <v>0</v>
      </c>
      <c r="Q880" s="92" t="str">
        <f t="shared" si="50"/>
        <v/>
      </c>
    </row>
    <row r="881" spans="1:17" x14ac:dyDescent="0.2">
      <c r="A881" s="374" t="str">
        <f>IF(B881="","",COUNT('Diário 3º PA'!$A$4:$A$4242)+COUNT('Diário 4º PA'!$A$4:$A$2007)+ROW()-3)</f>
        <v/>
      </c>
      <c r="B881" s="358"/>
      <c r="C881" s="359"/>
      <c r="D881" s="360"/>
      <c r="E881" s="360"/>
      <c r="F881" s="361"/>
      <c r="G881" s="360"/>
      <c r="H881" s="360"/>
      <c r="I881" s="362"/>
      <c r="J881" s="363"/>
      <c r="K881" s="363"/>
      <c r="L881" s="364"/>
      <c r="M881" s="363"/>
      <c r="N881" s="403"/>
      <c r="O881" s="70">
        <f t="shared" si="51"/>
        <v>0</v>
      </c>
      <c r="P881" s="70">
        <f t="shared" si="52"/>
        <v>0</v>
      </c>
      <c r="Q881" s="92" t="str">
        <f t="shared" si="50"/>
        <v/>
      </c>
    </row>
    <row r="882" spans="1:17" x14ac:dyDescent="0.2">
      <c r="A882" s="374" t="str">
        <f>IF(B882="","",COUNT('Diário 3º PA'!$A$4:$A$4242)+COUNT('Diário 4º PA'!$A$4:$A$2007)+ROW()-3)</f>
        <v/>
      </c>
      <c r="B882" s="358"/>
      <c r="C882" s="359"/>
      <c r="D882" s="360"/>
      <c r="E882" s="360"/>
      <c r="F882" s="361"/>
      <c r="G882" s="360"/>
      <c r="H882" s="360"/>
      <c r="I882" s="362"/>
      <c r="J882" s="363"/>
      <c r="K882" s="363"/>
      <c r="L882" s="364"/>
      <c r="M882" s="363"/>
      <c r="N882" s="403"/>
      <c r="O882" s="70">
        <f t="shared" si="51"/>
        <v>0</v>
      </c>
      <c r="P882" s="70">
        <f t="shared" si="52"/>
        <v>0</v>
      </c>
      <c r="Q882" s="135" t="str">
        <f t="shared" si="50"/>
        <v/>
      </c>
    </row>
    <row r="883" spans="1:17" x14ac:dyDescent="0.2">
      <c r="A883" s="374" t="str">
        <f>IF(B883="","",COUNT('Diário 3º PA'!$A$4:$A$4242)+COUNT('Diário 4º PA'!$A$4:$A$2007)+ROW()-3)</f>
        <v/>
      </c>
      <c r="B883" s="358"/>
      <c r="C883" s="359"/>
      <c r="D883" s="360"/>
      <c r="E883" s="360"/>
      <c r="F883" s="361"/>
      <c r="G883" s="360"/>
      <c r="H883" s="360"/>
      <c r="I883" s="362"/>
      <c r="J883" s="363"/>
      <c r="K883" s="363"/>
      <c r="L883" s="364"/>
      <c r="M883" s="363"/>
      <c r="N883" s="403"/>
      <c r="O883" s="70">
        <f t="shared" si="51"/>
        <v>0</v>
      </c>
      <c r="P883" s="70">
        <f t="shared" si="52"/>
        <v>0</v>
      </c>
      <c r="Q883" s="92" t="str">
        <f t="shared" si="50"/>
        <v/>
      </c>
    </row>
    <row r="884" spans="1:17" x14ac:dyDescent="0.2">
      <c r="A884" s="374" t="str">
        <f>IF(B884="","",COUNT('Diário 3º PA'!$A$4:$A$4242)+COUNT('Diário 4º PA'!$A$4:$A$2007)+ROW()-3)</f>
        <v/>
      </c>
      <c r="B884" s="358"/>
      <c r="C884" s="359"/>
      <c r="D884" s="360"/>
      <c r="E884" s="360"/>
      <c r="F884" s="361"/>
      <c r="G884" s="360"/>
      <c r="H884" s="360"/>
      <c r="I884" s="362"/>
      <c r="J884" s="363"/>
      <c r="K884" s="363"/>
      <c r="L884" s="364"/>
      <c r="M884" s="363"/>
      <c r="N884" s="403"/>
      <c r="O884" s="70">
        <f t="shared" si="51"/>
        <v>0</v>
      </c>
      <c r="P884" s="70">
        <f t="shared" si="52"/>
        <v>0</v>
      </c>
      <c r="Q884" s="92" t="str">
        <f t="shared" si="50"/>
        <v/>
      </c>
    </row>
    <row r="885" spans="1:17" x14ac:dyDescent="0.2">
      <c r="A885" s="374" t="str">
        <f>IF(B885="","",COUNT('Diário 3º PA'!$A$4:$A$4242)+COUNT('Diário 4º PA'!$A$4:$A$2007)+ROW()-3)</f>
        <v/>
      </c>
      <c r="B885" s="358"/>
      <c r="C885" s="359"/>
      <c r="D885" s="360"/>
      <c r="E885" s="360"/>
      <c r="F885" s="361"/>
      <c r="G885" s="360"/>
      <c r="H885" s="360"/>
      <c r="I885" s="362"/>
      <c r="J885" s="363"/>
      <c r="K885" s="363"/>
      <c r="L885" s="364"/>
      <c r="M885" s="363"/>
      <c r="N885" s="403"/>
      <c r="O885" s="70">
        <f t="shared" si="51"/>
        <v>0</v>
      </c>
      <c r="P885" s="70">
        <f t="shared" si="52"/>
        <v>0</v>
      </c>
      <c r="Q885" s="135" t="str">
        <f t="shared" si="50"/>
        <v/>
      </c>
    </row>
    <row r="886" spans="1:17" x14ac:dyDescent="0.2">
      <c r="A886" s="374" t="str">
        <f>IF(B886="","",COUNT('Diário 3º PA'!$A$4:$A$4242)+COUNT('Diário 4º PA'!$A$4:$A$2007)+ROW()-3)</f>
        <v/>
      </c>
      <c r="B886" s="358"/>
      <c r="C886" s="359"/>
      <c r="D886" s="360"/>
      <c r="E886" s="360"/>
      <c r="F886" s="361"/>
      <c r="G886" s="360"/>
      <c r="H886" s="360"/>
      <c r="I886" s="362"/>
      <c r="J886" s="363"/>
      <c r="K886" s="363"/>
      <c r="L886" s="364"/>
      <c r="M886" s="363"/>
      <c r="N886" s="403"/>
      <c r="O886" s="70">
        <f t="shared" si="51"/>
        <v>0</v>
      </c>
      <c r="P886" s="70">
        <f t="shared" si="52"/>
        <v>0</v>
      </c>
      <c r="Q886" s="92" t="str">
        <f t="shared" si="50"/>
        <v/>
      </c>
    </row>
    <row r="887" spans="1:17" x14ac:dyDescent="0.2">
      <c r="A887" s="374" t="str">
        <f>IF(B887="","",COUNT('Diário 3º PA'!$A$4:$A$4242)+COUNT('Diário 4º PA'!$A$4:$A$2007)+ROW()-3)</f>
        <v/>
      </c>
      <c r="B887" s="358"/>
      <c r="C887" s="359"/>
      <c r="D887" s="360"/>
      <c r="E887" s="360"/>
      <c r="F887" s="361"/>
      <c r="G887" s="360"/>
      <c r="H887" s="360"/>
      <c r="I887" s="362"/>
      <c r="J887" s="363"/>
      <c r="K887" s="363"/>
      <c r="L887" s="364"/>
      <c r="M887" s="363"/>
      <c r="N887" s="403"/>
      <c r="O887" s="70">
        <f t="shared" si="51"/>
        <v>0</v>
      </c>
      <c r="P887" s="70">
        <f t="shared" si="52"/>
        <v>0</v>
      </c>
      <c r="Q887" s="92" t="str">
        <f t="shared" si="50"/>
        <v/>
      </c>
    </row>
    <row r="888" spans="1:17" x14ac:dyDescent="0.2">
      <c r="A888" s="374" t="str">
        <f>IF(B888="","",COUNT('Diário 3º PA'!$A$4:$A$4242)+COUNT('Diário 4º PA'!$A$4:$A$2007)+ROW()-3)</f>
        <v/>
      </c>
      <c r="B888" s="358"/>
      <c r="C888" s="359"/>
      <c r="D888" s="360"/>
      <c r="E888" s="360"/>
      <c r="F888" s="361"/>
      <c r="G888" s="360"/>
      <c r="H888" s="360"/>
      <c r="I888" s="362"/>
      <c r="J888" s="363"/>
      <c r="K888" s="363"/>
      <c r="L888" s="364"/>
      <c r="M888" s="363"/>
      <c r="N888" s="403"/>
      <c r="O888" s="70">
        <f t="shared" si="51"/>
        <v>0</v>
      </c>
      <c r="P888" s="70">
        <f t="shared" si="52"/>
        <v>0</v>
      </c>
      <c r="Q888" s="135" t="str">
        <f t="shared" si="50"/>
        <v/>
      </c>
    </row>
    <row r="889" spans="1:17" x14ac:dyDescent="0.2">
      <c r="A889" s="374" t="str">
        <f>IF(B889="","",COUNT('Diário 3º PA'!$A$4:$A$4242)+COUNT('Diário 4º PA'!$A$4:$A$2007)+ROW()-3)</f>
        <v/>
      </c>
      <c r="B889" s="358"/>
      <c r="C889" s="359"/>
      <c r="D889" s="360"/>
      <c r="E889" s="360"/>
      <c r="F889" s="361"/>
      <c r="G889" s="360"/>
      <c r="H889" s="360"/>
      <c r="I889" s="362"/>
      <c r="J889" s="363"/>
      <c r="K889" s="363"/>
      <c r="L889" s="364"/>
      <c r="M889" s="363"/>
      <c r="N889" s="403"/>
      <c r="O889" s="70">
        <f t="shared" si="51"/>
        <v>0</v>
      </c>
      <c r="P889" s="70">
        <f t="shared" si="52"/>
        <v>0</v>
      </c>
      <c r="Q889" s="92" t="str">
        <f t="shared" si="50"/>
        <v/>
      </c>
    </row>
    <row r="890" spans="1:17" x14ac:dyDescent="0.2">
      <c r="A890" s="374" t="str">
        <f>IF(B890="","",COUNT('Diário 3º PA'!$A$4:$A$4242)+COUNT('Diário 4º PA'!$A$4:$A$2007)+ROW()-3)</f>
        <v/>
      </c>
      <c r="B890" s="358"/>
      <c r="C890" s="359"/>
      <c r="D890" s="360"/>
      <c r="E890" s="360"/>
      <c r="F890" s="361"/>
      <c r="G890" s="360"/>
      <c r="H890" s="360"/>
      <c r="I890" s="362"/>
      <c r="J890" s="363"/>
      <c r="K890" s="363"/>
      <c r="L890" s="364"/>
      <c r="M890" s="363"/>
      <c r="N890" s="403"/>
      <c r="O890" s="70">
        <f t="shared" si="51"/>
        <v>0</v>
      </c>
      <c r="P890" s="70">
        <f t="shared" si="52"/>
        <v>0</v>
      </c>
      <c r="Q890" s="92" t="str">
        <f t="shared" si="50"/>
        <v/>
      </c>
    </row>
    <row r="891" spans="1:17" x14ac:dyDescent="0.2">
      <c r="A891" s="374" t="str">
        <f>IF(B891="","",COUNT('Diário 3º PA'!$A$4:$A$4242)+COUNT('Diário 4º PA'!$A$4:$A$2007)+ROW()-3)</f>
        <v/>
      </c>
      <c r="B891" s="358"/>
      <c r="C891" s="359"/>
      <c r="D891" s="360"/>
      <c r="E891" s="360"/>
      <c r="F891" s="361"/>
      <c r="G891" s="360"/>
      <c r="H891" s="360"/>
      <c r="I891" s="362"/>
      <c r="J891" s="363"/>
      <c r="K891" s="363"/>
      <c r="L891" s="364"/>
      <c r="M891" s="363"/>
      <c r="N891" s="403"/>
      <c r="O891" s="70">
        <f t="shared" si="51"/>
        <v>0</v>
      </c>
      <c r="P891" s="70">
        <f t="shared" si="52"/>
        <v>0</v>
      </c>
      <c r="Q891" s="135" t="str">
        <f t="shared" si="50"/>
        <v/>
      </c>
    </row>
    <row r="892" spans="1:17" x14ac:dyDescent="0.2">
      <c r="A892" s="374" t="str">
        <f>IF(B892="","",COUNT('Diário 3º PA'!$A$4:$A$4242)+COUNT('Diário 4º PA'!$A$4:$A$2007)+ROW()-3)</f>
        <v/>
      </c>
      <c r="B892" s="358"/>
      <c r="C892" s="359"/>
      <c r="D892" s="360"/>
      <c r="E892" s="360"/>
      <c r="F892" s="361"/>
      <c r="G892" s="360"/>
      <c r="H892" s="360"/>
      <c r="I892" s="362"/>
      <c r="J892" s="363"/>
      <c r="K892" s="363"/>
      <c r="L892" s="364"/>
      <c r="M892" s="363"/>
      <c r="N892" s="403"/>
      <c r="O892" s="70">
        <f t="shared" si="51"/>
        <v>0</v>
      </c>
      <c r="P892" s="70">
        <f t="shared" si="52"/>
        <v>0</v>
      </c>
      <c r="Q892" s="92" t="str">
        <f t="shared" si="50"/>
        <v/>
      </c>
    </row>
    <row r="893" spans="1:17" x14ac:dyDescent="0.2">
      <c r="A893" s="374" t="str">
        <f>IF(B893="","",COUNT('Diário 3º PA'!$A$4:$A$4242)+COUNT('Diário 4º PA'!$A$4:$A$2007)+ROW()-3)</f>
        <v/>
      </c>
      <c r="B893" s="358"/>
      <c r="C893" s="359"/>
      <c r="D893" s="360"/>
      <c r="E893" s="360"/>
      <c r="F893" s="361"/>
      <c r="G893" s="360"/>
      <c r="H893" s="360"/>
      <c r="I893" s="362"/>
      <c r="J893" s="363"/>
      <c r="K893" s="363"/>
      <c r="L893" s="364"/>
      <c r="M893" s="363"/>
      <c r="N893" s="403"/>
      <c r="O893" s="70">
        <f t="shared" si="51"/>
        <v>0</v>
      </c>
      <c r="P893" s="70">
        <f t="shared" si="52"/>
        <v>0</v>
      </c>
      <c r="Q893" s="92" t="str">
        <f t="shared" si="50"/>
        <v/>
      </c>
    </row>
    <row r="894" spans="1:17" x14ac:dyDescent="0.2">
      <c r="A894" s="374" t="str">
        <f>IF(B894="","",COUNT('Diário 3º PA'!$A$4:$A$4242)+COUNT('Diário 4º PA'!$A$4:$A$2007)+ROW()-3)</f>
        <v/>
      </c>
      <c r="B894" s="358"/>
      <c r="C894" s="359"/>
      <c r="D894" s="360"/>
      <c r="E894" s="360"/>
      <c r="F894" s="361"/>
      <c r="G894" s="360"/>
      <c r="H894" s="360"/>
      <c r="I894" s="362"/>
      <c r="J894" s="363"/>
      <c r="K894" s="363"/>
      <c r="L894" s="364"/>
      <c r="M894" s="363"/>
      <c r="N894" s="403"/>
      <c r="O894" s="70">
        <f t="shared" si="51"/>
        <v>0</v>
      </c>
      <c r="P894" s="70">
        <f t="shared" si="52"/>
        <v>0</v>
      </c>
      <c r="Q894" s="135" t="str">
        <f t="shared" si="50"/>
        <v/>
      </c>
    </row>
    <row r="895" spans="1:17" x14ac:dyDescent="0.2">
      <c r="A895" s="374" t="str">
        <f>IF(B895="","",COUNT('Diário 3º PA'!$A$4:$A$4242)+COUNT('Diário 4º PA'!$A$4:$A$2007)+ROW()-3)</f>
        <v/>
      </c>
      <c r="B895" s="358"/>
      <c r="C895" s="359"/>
      <c r="D895" s="360"/>
      <c r="E895" s="360"/>
      <c r="F895" s="361"/>
      <c r="G895" s="360"/>
      <c r="H895" s="360"/>
      <c r="I895" s="362"/>
      <c r="J895" s="363"/>
      <c r="K895" s="363"/>
      <c r="L895" s="364"/>
      <c r="M895" s="363"/>
      <c r="N895" s="403"/>
      <c r="O895" s="70">
        <f t="shared" si="51"/>
        <v>0</v>
      </c>
      <c r="P895" s="70">
        <f t="shared" si="52"/>
        <v>0</v>
      </c>
      <c r="Q895" s="92" t="str">
        <f t="shared" si="50"/>
        <v/>
      </c>
    </row>
    <row r="896" spans="1:17" x14ac:dyDescent="0.2">
      <c r="A896" s="374" t="str">
        <f>IF(B896="","",COUNT('Diário 3º PA'!$A$4:$A$4242)+COUNT('Diário 4º PA'!$A$4:$A$2007)+ROW()-3)</f>
        <v/>
      </c>
      <c r="B896" s="358"/>
      <c r="C896" s="359"/>
      <c r="D896" s="360"/>
      <c r="E896" s="360"/>
      <c r="F896" s="361"/>
      <c r="G896" s="360"/>
      <c r="H896" s="360"/>
      <c r="I896" s="362"/>
      <c r="J896" s="363"/>
      <c r="K896" s="363"/>
      <c r="L896" s="364"/>
      <c r="M896" s="363"/>
      <c r="N896" s="403"/>
      <c r="O896" s="70">
        <f t="shared" si="51"/>
        <v>0</v>
      </c>
      <c r="P896" s="70">
        <f t="shared" si="52"/>
        <v>0</v>
      </c>
      <c r="Q896" s="92" t="str">
        <f t="shared" si="50"/>
        <v/>
      </c>
    </row>
    <row r="897" spans="1:17" x14ac:dyDescent="0.2">
      <c r="A897" s="374" t="str">
        <f>IF(B897="","",COUNT('Diário 3º PA'!$A$4:$A$4242)+COUNT('Diário 4º PA'!$A$4:$A$2007)+ROW()-3)</f>
        <v/>
      </c>
      <c r="B897" s="358"/>
      <c r="C897" s="359"/>
      <c r="D897" s="360"/>
      <c r="E897" s="360"/>
      <c r="F897" s="361"/>
      <c r="G897" s="360"/>
      <c r="H897" s="360"/>
      <c r="I897" s="362"/>
      <c r="J897" s="363"/>
      <c r="K897" s="363"/>
      <c r="L897" s="364"/>
      <c r="M897" s="363"/>
      <c r="N897" s="403"/>
      <c r="O897" s="70">
        <f t="shared" si="51"/>
        <v>0</v>
      </c>
      <c r="P897" s="70">
        <f t="shared" si="52"/>
        <v>0</v>
      </c>
      <c r="Q897" s="135" t="str">
        <f t="shared" si="50"/>
        <v/>
      </c>
    </row>
    <row r="898" spans="1:17" x14ac:dyDescent="0.2">
      <c r="A898" s="374" t="str">
        <f>IF(B898="","",COUNT('Diário 3º PA'!$A$4:$A$4242)+COUNT('Diário 4º PA'!$A$4:$A$2007)+ROW()-3)</f>
        <v/>
      </c>
      <c r="B898" s="358"/>
      <c r="C898" s="359"/>
      <c r="D898" s="360"/>
      <c r="E898" s="360"/>
      <c r="F898" s="361"/>
      <c r="G898" s="360"/>
      <c r="H898" s="360"/>
      <c r="I898" s="362"/>
      <c r="J898" s="363"/>
      <c r="K898" s="363"/>
      <c r="L898" s="364"/>
      <c r="M898" s="363"/>
      <c r="N898" s="403"/>
      <c r="O898" s="70">
        <f t="shared" si="51"/>
        <v>0</v>
      </c>
      <c r="P898" s="70">
        <f t="shared" si="52"/>
        <v>0</v>
      </c>
      <c r="Q898" s="92" t="str">
        <f t="shared" si="50"/>
        <v/>
      </c>
    </row>
    <row r="899" spans="1:17" x14ac:dyDescent="0.2">
      <c r="A899" s="374" t="str">
        <f>IF(B899="","",COUNT('Diário 3º PA'!$A$4:$A$4242)+COUNT('Diário 4º PA'!$A$4:$A$2007)+ROW()-3)</f>
        <v/>
      </c>
      <c r="B899" s="358"/>
      <c r="C899" s="359"/>
      <c r="D899" s="360"/>
      <c r="E899" s="360"/>
      <c r="F899" s="361"/>
      <c r="G899" s="360"/>
      <c r="H899" s="360"/>
      <c r="I899" s="362"/>
      <c r="J899" s="363"/>
      <c r="K899" s="363"/>
      <c r="L899" s="364"/>
      <c r="M899" s="363"/>
      <c r="N899" s="403"/>
      <c r="O899" s="70">
        <f t="shared" si="51"/>
        <v>0</v>
      </c>
      <c r="P899" s="70">
        <f t="shared" si="52"/>
        <v>0</v>
      </c>
      <c r="Q899" s="92" t="str">
        <f t="shared" si="50"/>
        <v/>
      </c>
    </row>
    <row r="900" spans="1:17" x14ac:dyDescent="0.2">
      <c r="A900" s="374" t="str">
        <f>IF(B900="","",COUNT('Diário 3º PA'!$A$4:$A$4242)+COUNT('Diário 4º PA'!$A$4:$A$2007)+ROW()-3)</f>
        <v/>
      </c>
      <c r="B900" s="358"/>
      <c r="C900" s="359"/>
      <c r="D900" s="360"/>
      <c r="E900" s="360"/>
      <c r="F900" s="361"/>
      <c r="G900" s="360"/>
      <c r="H900" s="360"/>
      <c r="I900" s="362"/>
      <c r="J900" s="363"/>
      <c r="K900" s="363"/>
      <c r="L900" s="364"/>
      <c r="M900" s="363"/>
      <c r="N900" s="403"/>
      <c r="O900" s="70">
        <f t="shared" si="51"/>
        <v>0</v>
      </c>
      <c r="P900" s="70">
        <f t="shared" si="52"/>
        <v>0</v>
      </c>
      <c r="Q900" s="135" t="str">
        <f t="shared" si="50"/>
        <v/>
      </c>
    </row>
    <row r="901" spans="1:17" x14ac:dyDescent="0.2">
      <c r="A901" s="374" t="str">
        <f>IF(B901="","",COUNT('Diário 3º PA'!$A$4:$A$4242)+COUNT('Diário 4º PA'!$A$4:$A$2007)+ROW()-3)</f>
        <v/>
      </c>
      <c r="B901" s="358"/>
      <c r="C901" s="359"/>
      <c r="D901" s="360"/>
      <c r="E901" s="360"/>
      <c r="F901" s="361"/>
      <c r="G901" s="360"/>
      <c r="H901" s="360"/>
      <c r="I901" s="362"/>
      <c r="J901" s="363"/>
      <c r="K901" s="363"/>
      <c r="L901" s="364"/>
      <c r="M901" s="363"/>
      <c r="N901" s="403"/>
      <c r="O901" s="70">
        <f t="shared" si="51"/>
        <v>0</v>
      </c>
      <c r="P901" s="70">
        <f t="shared" si="52"/>
        <v>0</v>
      </c>
      <c r="Q901" s="92" t="str">
        <f t="shared" si="50"/>
        <v/>
      </c>
    </row>
    <row r="902" spans="1:17" x14ac:dyDescent="0.2">
      <c r="A902" s="374" t="str">
        <f>IF(B902="","",COUNT('Diário 3º PA'!$A$4:$A$4242)+COUNT('Diário 4º PA'!$A$4:$A$2007)+ROW()-3)</f>
        <v/>
      </c>
      <c r="B902" s="358"/>
      <c r="C902" s="359"/>
      <c r="D902" s="360"/>
      <c r="E902" s="360"/>
      <c r="F902" s="361"/>
      <c r="G902" s="360"/>
      <c r="H902" s="360"/>
      <c r="I902" s="362"/>
      <c r="J902" s="363"/>
      <c r="K902" s="363"/>
      <c r="L902" s="364"/>
      <c r="M902" s="363"/>
      <c r="N902" s="403"/>
      <c r="O902" s="70">
        <f t="shared" si="51"/>
        <v>0</v>
      </c>
      <c r="P902" s="70">
        <f t="shared" si="52"/>
        <v>0</v>
      </c>
      <c r="Q902" s="92" t="str">
        <f t="shared" si="50"/>
        <v/>
      </c>
    </row>
    <row r="903" spans="1:17" x14ac:dyDescent="0.2">
      <c r="A903" s="374" t="str">
        <f>IF(B903="","",COUNT('Diário 3º PA'!$A$4:$A$4242)+COUNT('Diário 4º PA'!$A$4:$A$2007)+ROW()-3)</f>
        <v/>
      </c>
      <c r="B903" s="358"/>
      <c r="C903" s="359"/>
      <c r="D903" s="360"/>
      <c r="E903" s="360"/>
      <c r="F903" s="361"/>
      <c r="G903" s="360"/>
      <c r="H903" s="360"/>
      <c r="I903" s="362"/>
      <c r="J903" s="363"/>
      <c r="K903" s="363"/>
      <c r="L903" s="364"/>
      <c r="M903" s="363"/>
      <c r="N903" s="403"/>
      <c r="O903" s="70">
        <f t="shared" si="51"/>
        <v>0</v>
      </c>
      <c r="P903" s="70">
        <f t="shared" si="52"/>
        <v>0</v>
      </c>
      <c r="Q903" s="135" t="str">
        <f t="shared" si="50"/>
        <v/>
      </c>
    </row>
    <row r="904" spans="1:17" x14ac:dyDescent="0.2">
      <c r="A904" s="374" t="str">
        <f>IF(B904="","",COUNT('Diário 3º PA'!$A$4:$A$4242)+COUNT('Diário 4º PA'!$A$4:$A$2007)+ROW()-3)</f>
        <v/>
      </c>
      <c r="B904" s="358"/>
      <c r="C904" s="359"/>
      <c r="D904" s="360"/>
      <c r="E904" s="360"/>
      <c r="F904" s="361"/>
      <c r="G904" s="360"/>
      <c r="H904" s="360"/>
      <c r="I904" s="362"/>
      <c r="J904" s="363"/>
      <c r="K904" s="363"/>
      <c r="L904" s="364"/>
      <c r="M904" s="363"/>
      <c r="N904" s="403"/>
      <c r="O904" s="70">
        <f t="shared" si="51"/>
        <v>0</v>
      </c>
      <c r="P904" s="70">
        <f t="shared" si="52"/>
        <v>0</v>
      </c>
      <c r="Q904" s="92" t="str">
        <f t="shared" si="50"/>
        <v/>
      </c>
    </row>
    <row r="905" spans="1:17" x14ac:dyDescent="0.2">
      <c r="A905" s="374" t="str">
        <f>IF(B905="","",COUNT('Diário 3º PA'!$A$4:$A$4242)+COUNT('Diário 4º PA'!$A$4:$A$2007)+ROW()-3)</f>
        <v/>
      </c>
      <c r="B905" s="358"/>
      <c r="C905" s="359"/>
      <c r="D905" s="360"/>
      <c r="E905" s="360"/>
      <c r="F905" s="361"/>
      <c r="G905" s="360"/>
      <c r="H905" s="360"/>
      <c r="I905" s="362"/>
      <c r="J905" s="363"/>
      <c r="K905" s="363"/>
      <c r="L905" s="364"/>
      <c r="M905" s="363"/>
      <c r="N905" s="403"/>
      <c r="O905" s="70">
        <f t="shared" si="51"/>
        <v>0</v>
      </c>
      <c r="P905" s="70">
        <f t="shared" si="52"/>
        <v>0</v>
      </c>
      <c r="Q905" s="92" t="str">
        <f t="shared" si="50"/>
        <v/>
      </c>
    </row>
    <row r="906" spans="1:17" x14ac:dyDescent="0.2">
      <c r="A906" s="374" t="str">
        <f>IF(B906="","",COUNT('Diário 3º PA'!$A$4:$A$4242)+COUNT('Diário 4º PA'!$A$4:$A$2007)+ROW()-3)</f>
        <v/>
      </c>
      <c r="B906" s="358"/>
      <c r="C906" s="359"/>
      <c r="D906" s="360"/>
      <c r="E906" s="360"/>
      <c r="F906" s="361"/>
      <c r="G906" s="360"/>
      <c r="H906" s="360"/>
      <c r="I906" s="362"/>
      <c r="J906" s="363"/>
      <c r="K906" s="363"/>
      <c r="L906" s="364"/>
      <c r="M906" s="363"/>
      <c r="N906" s="403"/>
      <c r="O906" s="70">
        <f t="shared" si="51"/>
        <v>0</v>
      </c>
      <c r="P906" s="70">
        <f t="shared" si="52"/>
        <v>0</v>
      </c>
      <c r="Q906" s="135" t="str">
        <f t="shared" si="50"/>
        <v/>
      </c>
    </row>
    <row r="907" spans="1:17" x14ac:dyDescent="0.2">
      <c r="A907" s="374" t="str">
        <f>IF(B907="","",COUNT('Diário 3º PA'!$A$4:$A$4242)+COUNT('Diário 4º PA'!$A$4:$A$2007)+ROW()-3)</f>
        <v/>
      </c>
      <c r="B907" s="358"/>
      <c r="C907" s="359"/>
      <c r="D907" s="360"/>
      <c r="E907" s="360"/>
      <c r="F907" s="361"/>
      <c r="G907" s="360"/>
      <c r="H907" s="360"/>
      <c r="I907" s="362"/>
      <c r="J907" s="363"/>
      <c r="K907" s="363"/>
      <c r="L907" s="364"/>
      <c r="M907" s="363"/>
      <c r="N907" s="403"/>
      <c r="O907" s="70">
        <f t="shared" si="51"/>
        <v>0</v>
      </c>
      <c r="P907" s="70">
        <f t="shared" si="52"/>
        <v>0</v>
      </c>
      <c r="Q907" s="92" t="str">
        <f t="shared" si="50"/>
        <v/>
      </c>
    </row>
    <row r="908" spans="1:17" x14ac:dyDescent="0.2">
      <c r="A908" s="374" t="str">
        <f>IF(B908="","",COUNT('Diário 3º PA'!$A$4:$A$4242)+COUNT('Diário 4º PA'!$A$4:$A$2007)+ROW()-3)</f>
        <v/>
      </c>
      <c r="B908" s="358"/>
      <c r="C908" s="359"/>
      <c r="D908" s="360"/>
      <c r="E908" s="360"/>
      <c r="F908" s="361"/>
      <c r="G908" s="360"/>
      <c r="H908" s="360"/>
      <c r="I908" s="362"/>
      <c r="J908" s="363"/>
      <c r="K908" s="363"/>
      <c r="L908" s="364"/>
      <c r="M908" s="363"/>
      <c r="N908" s="403"/>
      <c r="O908" s="70">
        <f t="shared" si="51"/>
        <v>0</v>
      </c>
      <c r="P908" s="70">
        <f t="shared" si="52"/>
        <v>0</v>
      </c>
      <c r="Q908" s="92" t="str">
        <f t="shared" si="50"/>
        <v/>
      </c>
    </row>
    <row r="909" spans="1:17" x14ac:dyDescent="0.2">
      <c r="A909" s="374" t="str">
        <f>IF(B909="","",COUNT('Diário 3º PA'!$A$4:$A$4242)+COUNT('Diário 4º PA'!$A$4:$A$2007)+ROW()-3)</f>
        <v/>
      </c>
      <c r="B909" s="358"/>
      <c r="C909" s="359"/>
      <c r="D909" s="360"/>
      <c r="E909" s="360"/>
      <c r="F909" s="361"/>
      <c r="G909" s="360"/>
      <c r="H909" s="360"/>
      <c r="I909" s="362"/>
      <c r="J909" s="363"/>
      <c r="K909" s="363"/>
      <c r="L909" s="364"/>
      <c r="M909" s="363"/>
      <c r="N909" s="403"/>
      <c r="O909" s="70">
        <f t="shared" si="51"/>
        <v>0</v>
      </c>
      <c r="P909" s="70">
        <f t="shared" si="52"/>
        <v>0</v>
      </c>
      <c r="Q909" s="135" t="str">
        <f t="shared" si="50"/>
        <v/>
      </c>
    </row>
    <row r="910" spans="1:17" x14ac:dyDescent="0.2">
      <c r="A910" s="374" t="str">
        <f>IF(B910="","",COUNT('Diário 3º PA'!$A$4:$A$4242)+COUNT('Diário 4º PA'!$A$4:$A$2007)+ROW()-3)</f>
        <v/>
      </c>
      <c r="B910" s="358"/>
      <c r="C910" s="359"/>
      <c r="D910" s="360"/>
      <c r="E910" s="360"/>
      <c r="F910" s="361"/>
      <c r="G910" s="360"/>
      <c r="H910" s="360"/>
      <c r="I910" s="362"/>
      <c r="J910" s="363"/>
      <c r="K910" s="363"/>
      <c r="L910" s="364"/>
      <c r="M910" s="363"/>
      <c r="N910" s="403"/>
      <c r="O910" s="70">
        <f t="shared" si="51"/>
        <v>0</v>
      </c>
      <c r="P910" s="70">
        <f t="shared" si="52"/>
        <v>0</v>
      </c>
      <c r="Q910" s="92" t="str">
        <f t="shared" si="50"/>
        <v/>
      </c>
    </row>
    <row r="911" spans="1:17" x14ac:dyDescent="0.2">
      <c r="A911" s="374" t="str">
        <f>IF(B911="","",COUNT('Diário 3º PA'!$A$4:$A$4242)+COUNT('Diário 4º PA'!$A$4:$A$2007)+ROW()-3)</f>
        <v/>
      </c>
      <c r="B911" s="358"/>
      <c r="C911" s="359"/>
      <c r="D911" s="360"/>
      <c r="E911" s="360"/>
      <c r="F911" s="361"/>
      <c r="G911" s="360"/>
      <c r="H911" s="360"/>
      <c r="I911" s="362"/>
      <c r="J911" s="363"/>
      <c r="K911" s="363"/>
      <c r="L911" s="364"/>
      <c r="M911" s="363"/>
      <c r="N911" s="403"/>
      <c r="O911" s="70">
        <f t="shared" si="51"/>
        <v>0</v>
      </c>
      <c r="P911" s="70">
        <f t="shared" si="52"/>
        <v>0</v>
      </c>
      <c r="Q911" s="92" t="str">
        <f t="shared" ref="Q911:Q974" si="53">SUBSTITUTE(D911," ","_")</f>
        <v/>
      </c>
    </row>
    <row r="912" spans="1:17" x14ac:dyDescent="0.2">
      <c r="A912" s="374" t="str">
        <f>IF(B912="","",COUNT('Diário 3º PA'!$A$4:$A$4242)+COUNT('Diário 4º PA'!$A$4:$A$2007)+ROW()-3)</f>
        <v/>
      </c>
      <c r="B912" s="358"/>
      <c r="C912" s="359"/>
      <c r="D912" s="360"/>
      <c r="E912" s="360"/>
      <c r="F912" s="361"/>
      <c r="G912" s="360"/>
      <c r="H912" s="360"/>
      <c r="I912" s="362"/>
      <c r="J912" s="363"/>
      <c r="K912" s="363"/>
      <c r="L912" s="364"/>
      <c r="M912" s="363"/>
      <c r="N912" s="403"/>
      <c r="O912" s="70">
        <f t="shared" ref="O912:O975" si="54">IF(B912=0,0,IF(YEAR(B912)=$P$1,MONTH(B912)-$O$1+1,(YEAR(B912)-$P$1)*12-$O$1+1+MONTH(B912)))</f>
        <v>0</v>
      </c>
      <c r="P912" s="70">
        <f t="shared" ref="P912:P975" si="55">IF(C912=0,0,IF(YEAR(C912)=$P$1,MONTH(C912)-$O$1+1,(YEAR(C912)-$P$1)*12-$O$1+1+MONTH(C912)))</f>
        <v>0</v>
      </c>
      <c r="Q912" s="135" t="str">
        <f t="shared" si="53"/>
        <v/>
      </c>
    </row>
    <row r="913" spans="1:17" x14ac:dyDescent="0.2">
      <c r="A913" s="374" t="str">
        <f>IF(B913="","",COUNT('Diário 3º PA'!$A$4:$A$4242)+COUNT('Diário 4º PA'!$A$4:$A$2007)+ROW()-3)</f>
        <v/>
      </c>
      <c r="B913" s="358"/>
      <c r="C913" s="359"/>
      <c r="D913" s="360"/>
      <c r="E913" s="360"/>
      <c r="F913" s="361"/>
      <c r="G913" s="360"/>
      <c r="H913" s="360"/>
      <c r="I913" s="362"/>
      <c r="J913" s="363"/>
      <c r="K913" s="363"/>
      <c r="L913" s="364"/>
      <c r="M913" s="363"/>
      <c r="N913" s="403"/>
      <c r="O913" s="70">
        <f t="shared" si="54"/>
        <v>0</v>
      </c>
      <c r="P913" s="70">
        <f t="shared" si="55"/>
        <v>0</v>
      </c>
      <c r="Q913" s="92" t="str">
        <f t="shared" si="53"/>
        <v/>
      </c>
    </row>
    <row r="914" spans="1:17" x14ac:dyDescent="0.2">
      <c r="A914" s="374" t="str">
        <f>IF(B914="","",COUNT('Diário 3º PA'!$A$4:$A$4242)+COUNT('Diário 4º PA'!$A$4:$A$2007)+ROW()-3)</f>
        <v/>
      </c>
      <c r="B914" s="358"/>
      <c r="C914" s="359"/>
      <c r="D914" s="360"/>
      <c r="E914" s="360"/>
      <c r="F914" s="361"/>
      <c r="G914" s="360"/>
      <c r="H914" s="360"/>
      <c r="I914" s="362"/>
      <c r="J914" s="363"/>
      <c r="K914" s="363"/>
      <c r="L914" s="364"/>
      <c r="M914" s="363"/>
      <c r="N914" s="403"/>
      <c r="O914" s="70">
        <f t="shared" si="54"/>
        <v>0</v>
      </c>
      <c r="P914" s="70">
        <f t="shared" si="55"/>
        <v>0</v>
      </c>
      <c r="Q914" s="92" t="str">
        <f t="shared" si="53"/>
        <v/>
      </c>
    </row>
    <row r="915" spans="1:17" x14ac:dyDescent="0.2">
      <c r="A915" s="374" t="str">
        <f>IF(B915="","",COUNT('Diário 3º PA'!$A$4:$A$4242)+COUNT('Diário 4º PA'!$A$4:$A$2007)+ROW()-3)</f>
        <v/>
      </c>
      <c r="B915" s="358"/>
      <c r="C915" s="359"/>
      <c r="D915" s="360"/>
      <c r="E915" s="360"/>
      <c r="F915" s="361"/>
      <c r="G915" s="360"/>
      <c r="H915" s="360"/>
      <c r="I915" s="362"/>
      <c r="J915" s="363"/>
      <c r="K915" s="363"/>
      <c r="L915" s="364"/>
      <c r="M915" s="363"/>
      <c r="N915" s="403"/>
      <c r="O915" s="70">
        <f t="shared" si="54"/>
        <v>0</v>
      </c>
      <c r="P915" s="70">
        <f t="shared" si="55"/>
        <v>0</v>
      </c>
      <c r="Q915" s="135" t="str">
        <f t="shared" si="53"/>
        <v/>
      </c>
    </row>
    <row r="916" spans="1:17" x14ac:dyDescent="0.2">
      <c r="A916" s="374" t="str">
        <f>IF(B916="","",COUNT('Diário 3º PA'!$A$4:$A$4242)+COUNT('Diário 4º PA'!$A$4:$A$2007)+ROW()-3)</f>
        <v/>
      </c>
      <c r="B916" s="358"/>
      <c r="C916" s="359"/>
      <c r="D916" s="360"/>
      <c r="E916" s="360"/>
      <c r="F916" s="361"/>
      <c r="G916" s="360"/>
      <c r="H916" s="360"/>
      <c r="I916" s="362"/>
      <c r="J916" s="363"/>
      <c r="K916" s="363"/>
      <c r="L916" s="364"/>
      <c r="M916" s="363"/>
      <c r="N916" s="403"/>
      <c r="O916" s="70">
        <f t="shared" si="54"/>
        <v>0</v>
      </c>
      <c r="P916" s="70">
        <f t="shared" si="55"/>
        <v>0</v>
      </c>
      <c r="Q916" s="92" t="str">
        <f t="shared" si="53"/>
        <v/>
      </c>
    </row>
    <row r="917" spans="1:17" x14ac:dyDescent="0.2">
      <c r="A917" s="374" t="str">
        <f>IF(B917="","",COUNT('Diário 3º PA'!$A$4:$A$4242)+COUNT('Diário 4º PA'!$A$4:$A$2007)+ROW()-3)</f>
        <v/>
      </c>
      <c r="B917" s="358"/>
      <c r="C917" s="359"/>
      <c r="D917" s="360"/>
      <c r="E917" s="360"/>
      <c r="F917" s="361"/>
      <c r="G917" s="360"/>
      <c r="H917" s="360"/>
      <c r="I917" s="362"/>
      <c r="J917" s="363"/>
      <c r="K917" s="363"/>
      <c r="L917" s="364"/>
      <c r="M917" s="363"/>
      <c r="N917" s="403"/>
      <c r="O917" s="70">
        <f t="shared" si="54"/>
        <v>0</v>
      </c>
      <c r="P917" s="70">
        <f t="shared" si="55"/>
        <v>0</v>
      </c>
      <c r="Q917" s="92" t="str">
        <f t="shared" si="53"/>
        <v/>
      </c>
    </row>
    <row r="918" spans="1:17" x14ac:dyDescent="0.2">
      <c r="A918" s="374" t="str">
        <f>IF(B918="","",COUNT('Diário 3º PA'!$A$4:$A$4242)+COUNT('Diário 4º PA'!$A$4:$A$2007)+ROW()-3)</f>
        <v/>
      </c>
      <c r="B918" s="358"/>
      <c r="C918" s="359"/>
      <c r="D918" s="360"/>
      <c r="E918" s="360"/>
      <c r="F918" s="361"/>
      <c r="G918" s="360"/>
      <c r="H918" s="360"/>
      <c r="I918" s="362"/>
      <c r="J918" s="363"/>
      <c r="K918" s="363"/>
      <c r="L918" s="364"/>
      <c r="M918" s="363"/>
      <c r="N918" s="403"/>
      <c r="O918" s="70">
        <f t="shared" si="54"/>
        <v>0</v>
      </c>
      <c r="P918" s="70">
        <f t="shared" si="55"/>
        <v>0</v>
      </c>
      <c r="Q918" s="135" t="str">
        <f t="shared" si="53"/>
        <v/>
      </c>
    </row>
    <row r="919" spans="1:17" x14ac:dyDescent="0.2">
      <c r="A919" s="374" t="str">
        <f>IF(B919="","",COUNT('Diário 3º PA'!$A$4:$A$4242)+COUNT('Diário 4º PA'!$A$4:$A$2007)+ROW()-3)</f>
        <v/>
      </c>
      <c r="B919" s="358"/>
      <c r="C919" s="359"/>
      <c r="D919" s="360"/>
      <c r="E919" s="360"/>
      <c r="F919" s="361"/>
      <c r="G919" s="360"/>
      <c r="H919" s="360"/>
      <c r="I919" s="362"/>
      <c r="J919" s="363"/>
      <c r="K919" s="363"/>
      <c r="L919" s="364"/>
      <c r="M919" s="363"/>
      <c r="N919" s="403"/>
      <c r="O919" s="70">
        <f t="shared" si="54"/>
        <v>0</v>
      </c>
      <c r="P919" s="70">
        <f t="shared" si="55"/>
        <v>0</v>
      </c>
      <c r="Q919" s="92" t="str">
        <f t="shared" si="53"/>
        <v/>
      </c>
    </row>
    <row r="920" spans="1:17" x14ac:dyDescent="0.2">
      <c r="A920" s="374" t="str">
        <f>IF(B920="","",COUNT('Diário 3º PA'!$A$4:$A$4242)+COUNT('Diário 4º PA'!$A$4:$A$2007)+ROW()-3)</f>
        <v/>
      </c>
      <c r="B920" s="358"/>
      <c r="C920" s="359"/>
      <c r="D920" s="360"/>
      <c r="E920" s="360"/>
      <c r="F920" s="361"/>
      <c r="G920" s="360"/>
      <c r="H920" s="360"/>
      <c r="I920" s="362"/>
      <c r="J920" s="363"/>
      <c r="K920" s="363"/>
      <c r="L920" s="364"/>
      <c r="M920" s="363"/>
      <c r="N920" s="403"/>
      <c r="O920" s="70">
        <f t="shared" si="54"/>
        <v>0</v>
      </c>
      <c r="P920" s="70">
        <f t="shared" si="55"/>
        <v>0</v>
      </c>
      <c r="Q920" s="92" t="str">
        <f t="shared" si="53"/>
        <v/>
      </c>
    </row>
    <row r="921" spans="1:17" x14ac:dyDescent="0.2">
      <c r="A921" s="374" t="str">
        <f>IF(B921="","",COUNT('Diário 3º PA'!$A$4:$A$4242)+COUNT('Diário 4º PA'!$A$4:$A$2007)+ROW()-3)</f>
        <v/>
      </c>
      <c r="B921" s="358"/>
      <c r="C921" s="359"/>
      <c r="D921" s="360"/>
      <c r="E921" s="360"/>
      <c r="F921" s="361"/>
      <c r="G921" s="360"/>
      <c r="H921" s="360"/>
      <c r="I921" s="362"/>
      <c r="J921" s="363"/>
      <c r="K921" s="363"/>
      <c r="L921" s="364"/>
      <c r="M921" s="363"/>
      <c r="N921" s="403"/>
      <c r="O921" s="70">
        <f t="shared" si="54"/>
        <v>0</v>
      </c>
      <c r="P921" s="70">
        <f t="shared" si="55"/>
        <v>0</v>
      </c>
      <c r="Q921" s="135" t="str">
        <f t="shared" si="53"/>
        <v/>
      </c>
    </row>
    <row r="922" spans="1:17" x14ac:dyDescent="0.2">
      <c r="A922" s="374" t="str">
        <f>IF(B922="","",COUNT('Diário 3º PA'!$A$4:$A$4242)+COUNT('Diário 4º PA'!$A$4:$A$2007)+ROW()-3)</f>
        <v/>
      </c>
      <c r="B922" s="358"/>
      <c r="C922" s="359"/>
      <c r="D922" s="360"/>
      <c r="E922" s="360"/>
      <c r="F922" s="361"/>
      <c r="G922" s="360"/>
      <c r="H922" s="360"/>
      <c r="I922" s="362"/>
      <c r="J922" s="363"/>
      <c r="K922" s="363"/>
      <c r="L922" s="364"/>
      <c r="M922" s="363"/>
      <c r="N922" s="403"/>
      <c r="O922" s="70">
        <f t="shared" si="54"/>
        <v>0</v>
      </c>
      <c r="P922" s="70">
        <f t="shared" si="55"/>
        <v>0</v>
      </c>
      <c r="Q922" s="92" t="str">
        <f t="shared" si="53"/>
        <v/>
      </c>
    </row>
    <row r="923" spans="1:17" x14ac:dyDescent="0.2">
      <c r="A923" s="374" t="str">
        <f>IF(B923="","",COUNT('Diário 3º PA'!$A$4:$A$4242)+COUNT('Diário 4º PA'!$A$4:$A$2007)+ROW()-3)</f>
        <v/>
      </c>
      <c r="B923" s="358"/>
      <c r="C923" s="359"/>
      <c r="D923" s="360"/>
      <c r="E923" s="360"/>
      <c r="F923" s="361"/>
      <c r="G923" s="360"/>
      <c r="H923" s="360"/>
      <c r="I923" s="362"/>
      <c r="J923" s="363"/>
      <c r="K923" s="363"/>
      <c r="L923" s="364"/>
      <c r="M923" s="363"/>
      <c r="N923" s="403"/>
      <c r="O923" s="70">
        <f t="shared" si="54"/>
        <v>0</v>
      </c>
      <c r="P923" s="70">
        <f t="shared" si="55"/>
        <v>0</v>
      </c>
      <c r="Q923" s="92" t="str">
        <f t="shared" si="53"/>
        <v/>
      </c>
    </row>
    <row r="924" spans="1:17" x14ac:dyDescent="0.2">
      <c r="A924" s="374" t="str">
        <f>IF(B924="","",COUNT('Diário 3º PA'!$A$4:$A$4242)+COUNT('Diário 4º PA'!$A$4:$A$2007)+ROW()-3)</f>
        <v/>
      </c>
      <c r="B924" s="358"/>
      <c r="C924" s="359"/>
      <c r="D924" s="360"/>
      <c r="E924" s="360"/>
      <c r="F924" s="361"/>
      <c r="G924" s="360"/>
      <c r="H924" s="360"/>
      <c r="I924" s="362"/>
      <c r="J924" s="363"/>
      <c r="K924" s="363"/>
      <c r="L924" s="364"/>
      <c r="M924" s="363"/>
      <c r="N924" s="403"/>
      <c r="O924" s="70">
        <f t="shared" si="54"/>
        <v>0</v>
      </c>
      <c r="P924" s="70">
        <f t="shared" si="55"/>
        <v>0</v>
      </c>
      <c r="Q924" s="135" t="str">
        <f t="shared" si="53"/>
        <v/>
      </c>
    </row>
    <row r="925" spans="1:17" x14ac:dyDescent="0.2">
      <c r="A925" s="374" t="str">
        <f>IF(B925="","",COUNT('Diário 3º PA'!$A$4:$A$4242)+COUNT('Diário 4º PA'!$A$4:$A$2007)+ROW()-3)</f>
        <v/>
      </c>
      <c r="B925" s="358"/>
      <c r="C925" s="359"/>
      <c r="D925" s="360"/>
      <c r="E925" s="360"/>
      <c r="F925" s="361"/>
      <c r="G925" s="360"/>
      <c r="H925" s="360"/>
      <c r="I925" s="362"/>
      <c r="J925" s="363"/>
      <c r="K925" s="363"/>
      <c r="L925" s="364"/>
      <c r="M925" s="363"/>
      <c r="N925" s="403"/>
      <c r="O925" s="70">
        <f t="shared" si="54"/>
        <v>0</v>
      </c>
      <c r="P925" s="70">
        <f t="shared" si="55"/>
        <v>0</v>
      </c>
      <c r="Q925" s="92" t="str">
        <f t="shared" si="53"/>
        <v/>
      </c>
    </row>
    <row r="926" spans="1:17" x14ac:dyDescent="0.2">
      <c r="A926" s="374" t="str">
        <f>IF(B926="","",COUNT('Diário 3º PA'!$A$4:$A$4242)+COUNT('Diário 4º PA'!$A$4:$A$2007)+ROW()-3)</f>
        <v/>
      </c>
      <c r="B926" s="358"/>
      <c r="C926" s="359"/>
      <c r="D926" s="360"/>
      <c r="E926" s="360"/>
      <c r="F926" s="361"/>
      <c r="G926" s="360"/>
      <c r="H926" s="360"/>
      <c r="I926" s="362"/>
      <c r="J926" s="363"/>
      <c r="K926" s="363"/>
      <c r="L926" s="364"/>
      <c r="M926" s="363"/>
      <c r="N926" s="403"/>
      <c r="O926" s="70">
        <f t="shared" si="54"/>
        <v>0</v>
      </c>
      <c r="P926" s="70">
        <f t="shared" si="55"/>
        <v>0</v>
      </c>
      <c r="Q926" s="92" t="str">
        <f t="shared" si="53"/>
        <v/>
      </c>
    </row>
    <row r="927" spans="1:17" x14ac:dyDescent="0.2">
      <c r="A927" s="374" t="str">
        <f>IF(B927="","",COUNT('Diário 3º PA'!$A$4:$A$4242)+COUNT('Diário 4º PA'!$A$4:$A$2007)+ROW()-3)</f>
        <v/>
      </c>
      <c r="B927" s="358"/>
      <c r="C927" s="359"/>
      <c r="D927" s="360"/>
      <c r="E927" s="360"/>
      <c r="F927" s="361"/>
      <c r="G927" s="360"/>
      <c r="H927" s="360"/>
      <c r="I927" s="362"/>
      <c r="J927" s="363"/>
      <c r="K927" s="363"/>
      <c r="L927" s="364"/>
      <c r="M927" s="363"/>
      <c r="N927" s="403"/>
      <c r="O927" s="70">
        <f t="shared" si="54"/>
        <v>0</v>
      </c>
      <c r="P927" s="70">
        <f t="shared" si="55"/>
        <v>0</v>
      </c>
      <c r="Q927" s="135" t="str">
        <f t="shared" si="53"/>
        <v/>
      </c>
    </row>
    <row r="928" spans="1:17" x14ac:dyDescent="0.2">
      <c r="A928" s="374" t="str">
        <f>IF(B928="","",COUNT('Diário 3º PA'!$A$4:$A$4242)+COUNT('Diário 4º PA'!$A$4:$A$2007)+ROW()-3)</f>
        <v/>
      </c>
      <c r="B928" s="358"/>
      <c r="C928" s="359"/>
      <c r="D928" s="360"/>
      <c r="E928" s="360"/>
      <c r="F928" s="361"/>
      <c r="G928" s="360"/>
      <c r="H928" s="360"/>
      <c r="I928" s="362"/>
      <c r="J928" s="363"/>
      <c r="K928" s="363"/>
      <c r="L928" s="364"/>
      <c r="M928" s="363"/>
      <c r="N928" s="403"/>
      <c r="O928" s="70">
        <f t="shared" si="54"/>
        <v>0</v>
      </c>
      <c r="P928" s="70">
        <f t="shared" si="55"/>
        <v>0</v>
      </c>
      <c r="Q928" s="92" t="str">
        <f t="shared" si="53"/>
        <v/>
      </c>
    </row>
    <row r="929" spans="1:17" x14ac:dyDescent="0.2">
      <c r="A929" s="374" t="str">
        <f>IF(B929="","",COUNT('Diário 3º PA'!$A$4:$A$4242)+COUNT('Diário 4º PA'!$A$4:$A$2007)+ROW()-3)</f>
        <v/>
      </c>
      <c r="B929" s="358"/>
      <c r="C929" s="359"/>
      <c r="D929" s="360"/>
      <c r="E929" s="360"/>
      <c r="F929" s="361"/>
      <c r="G929" s="360"/>
      <c r="H929" s="360"/>
      <c r="I929" s="362"/>
      <c r="J929" s="363"/>
      <c r="K929" s="363"/>
      <c r="L929" s="364"/>
      <c r="M929" s="363"/>
      <c r="N929" s="403"/>
      <c r="O929" s="70">
        <f t="shared" si="54"/>
        <v>0</v>
      </c>
      <c r="P929" s="70">
        <f t="shared" si="55"/>
        <v>0</v>
      </c>
      <c r="Q929" s="92" t="str">
        <f t="shared" si="53"/>
        <v/>
      </c>
    </row>
    <row r="930" spans="1:17" x14ac:dyDescent="0.2">
      <c r="A930" s="374" t="str">
        <f>IF(B930="","",COUNT('Diário 3º PA'!$A$4:$A$4242)+COUNT('Diário 4º PA'!$A$4:$A$2007)+ROW()-3)</f>
        <v/>
      </c>
      <c r="B930" s="358"/>
      <c r="C930" s="359"/>
      <c r="D930" s="360"/>
      <c r="E930" s="360"/>
      <c r="F930" s="361"/>
      <c r="G930" s="360"/>
      <c r="H930" s="360"/>
      <c r="I930" s="362"/>
      <c r="J930" s="363"/>
      <c r="K930" s="363"/>
      <c r="L930" s="364"/>
      <c r="M930" s="363"/>
      <c r="N930" s="403"/>
      <c r="O930" s="70">
        <f t="shared" si="54"/>
        <v>0</v>
      </c>
      <c r="P930" s="70">
        <f t="shared" si="55"/>
        <v>0</v>
      </c>
      <c r="Q930" s="135" t="str">
        <f t="shared" si="53"/>
        <v/>
      </c>
    </row>
    <row r="931" spans="1:17" x14ac:dyDescent="0.2">
      <c r="A931" s="374" t="str">
        <f>IF(B931="","",COUNT('Diário 3º PA'!$A$4:$A$4242)+COUNT('Diário 4º PA'!$A$4:$A$2007)+ROW()-3)</f>
        <v/>
      </c>
      <c r="B931" s="358"/>
      <c r="C931" s="359"/>
      <c r="D931" s="360"/>
      <c r="E931" s="360"/>
      <c r="F931" s="361"/>
      <c r="G931" s="360"/>
      <c r="H931" s="360"/>
      <c r="I931" s="362"/>
      <c r="J931" s="363"/>
      <c r="K931" s="363"/>
      <c r="L931" s="364"/>
      <c r="M931" s="363"/>
      <c r="N931" s="403"/>
      <c r="O931" s="70">
        <f t="shared" si="54"/>
        <v>0</v>
      </c>
      <c r="P931" s="70">
        <f t="shared" si="55"/>
        <v>0</v>
      </c>
      <c r="Q931" s="92" t="str">
        <f t="shared" si="53"/>
        <v/>
      </c>
    </row>
    <row r="932" spans="1:17" x14ac:dyDescent="0.2">
      <c r="A932" s="374" t="str">
        <f>IF(B932="","",COUNT('Diário 3º PA'!$A$4:$A$4242)+COUNT('Diário 4º PA'!$A$4:$A$2007)+ROW()-3)</f>
        <v/>
      </c>
      <c r="B932" s="358"/>
      <c r="C932" s="359"/>
      <c r="D932" s="360"/>
      <c r="E932" s="360"/>
      <c r="F932" s="361"/>
      <c r="G932" s="360"/>
      <c r="H932" s="360"/>
      <c r="I932" s="362"/>
      <c r="J932" s="363"/>
      <c r="K932" s="363"/>
      <c r="L932" s="364"/>
      <c r="M932" s="363"/>
      <c r="N932" s="403"/>
      <c r="O932" s="70">
        <f t="shared" si="54"/>
        <v>0</v>
      </c>
      <c r="P932" s="70">
        <f t="shared" si="55"/>
        <v>0</v>
      </c>
      <c r="Q932" s="92" t="str">
        <f t="shared" si="53"/>
        <v/>
      </c>
    </row>
    <row r="933" spans="1:17" x14ac:dyDescent="0.2">
      <c r="A933" s="374" t="str">
        <f>IF(B933="","",COUNT('Diário 3º PA'!$A$4:$A$4242)+COUNT('Diário 4º PA'!$A$4:$A$2007)+ROW()-3)</f>
        <v/>
      </c>
      <c r="B933" s="358"/>
      <c r="C933" s="359"/>
      <c r="D933" s="360"/>
      <c r="E933" s="360"/>
      <c r="F933" s="361"/>
      <c r="G933" s="360"/>
      <c r="H933" s="360"/>
      <c r="I933" s="362"/>
      <c r="J933" s="363"/>
      <c r="K933" s="363"/>
      <c r="L933" s="364"/>
      <c r="M933" s="363"/>
      <c r="N933" s="403"/>
      <c r="O933" s="70">
        <f t="shared" si="54"/>
        <v>0</v>
      </c>
      <c r="P933" s="70">
        <f t="shared" si="55"/>
        <v>0</v>
      </c>
      <c r="Q933" s="135" t="str">
        <f t="shared" si="53"/>
        <v/>
      </c>
    </row>
    <row r="934" spans="1:17" x14ac:dyDescent="0.2">
      <c r="A934" s="374" t="str">
        <f>IF(B934="","",COUNT('Diário 3º PA'!$A$4:$A$4242)+COUNT('Diário 4º PA'!$A$4:$A$2007)+ROW()-3)</f>
        <v/>
      </c>
      <c r="B934" s="358"/>
      <c r="C934" s="359"/>
      <c r="D934" s="360"/>
      <c r="E934" s="360"/>
      <c r="F934" s="361"/>
      <c r="G934" s="360"/>
      <c r="H934" s="360"/>
      <c r="I934" s="362"/>
      <c r="J934" s="363"/>
      <c r="K934" s="363"/>
      <c r="L934" s="364"/>
      <c r="M934" s="363"/>
      <c r="N934" s="403"/>
      <c r="O934" s="70">
        <f t="shared" si="54"/>
        <v>0</v>
      </c>
      <c r="P934" s="70">
        <f t="shared" si="55"/>
        <v>0</v>
      </c>
      <c r="Q934" s="92" t="str">
        <f t="shared" si="53"/>
        <v/>
      </c>
    </row>
    <row r="935" spans="1:17" x14ac:dyDescent="0.2">
      <c r="A935" s="374" t="str">
        <f>IF(B935="","",COUNT('Diário 3º PA'!$A$4:$A$4242)+COUNT('Diário 4º PA'!$A$4:$A$2007)+ROW()-3)</f>
        <v/>
      </c>
      <c r="B935" s="358"/>
      <c r="C935" s="359"/>
      <c r="D935" s="360"/>
      <c r="E935" s="360"/>
      <c r="F935" s="361"/>
      <c r="G935" s="360"/>
      <c r="H935" s="360"/>
      <c r="I935" s="362"/>
      <c r="J935" s="363"/>
      <c r="K935" s="363"/>
      <c r="L935" s="364"/>
      <c r="M935" s="363"/>
      <c r="N935" s="403"/>
      <c r="O935" s="70">
        <f t="shared" si="54"/>
        <v>0</v>
      </c>
      <c r="P935" s="70">
        <f t="shared" si="55"/>
        <v>0</v>
      </c>
      <c r="Q935" s="92" t="str">
        <f t="shared" si="53"/>
        <v/>
      </c>
    </row>
    <row r="936" spans="1:17" x14ac:dyDescent="0.2">
      <c r="A936" s="374" t="str">
        <f>IF(B936="","",COUNT('Diário 3º PA'!$A$4:$A$4242)+COUNT('Diário 4º PA'!$A$4:$A$2007)+ROW()-3)</f>
        <v/>
      </c>
      <c r="B936" s="358"/>
      <c r="C936" s="359"/>
      <c r="D936" s="360"/>
      <c r="E936" s="360"/>
      <c r="F936" s="361"/>
      <c r="G936" s="360"/>
      <c r="H936" s="360"/>
      <c r="I936" s="362"/>
      <c r="J936" s="363"/>
      <c r="K936" s="363"/>
      <c r="L936" s="364"/>
      <c r="M936" s="363"/>
      <c r="N936" s="403"/>
      <c r="O936" s="70">
        <f t="shared" si="54"/>
        <v>0</v>
      </c>
      <c r="P936" s="70">
        <f t="shared" si="55"/>
        <v>0</v>
      </c>
      <c r="Q936" s="135" t="str">
        <f t="shared" si="53"/>
        <v/>
      </c>
    </row>
    <row r="937" spans="1:17" x14ac:dyDescent="0.2">
      <c r="A937" s="374" t="str">
        <f>IF(B937="","",COUNT('Diário 3º PA'!$A$4:$A$4242)+COUNT('Diário 4º PA'!$A$4:$A$2007)+ROW()-3)</f>
        <v/>
      </c>
      <c r="B937" s="358"/>
      <c r="C937" s="359"/>
      <c r="D937" s="360"/>
      <c r="E937" s="360"/>
      <c r="F937" s="361"/>
      <c r="G937" s="360"/>
      <c r="H937" s="360"/>
      <c r="I937" s="362"/>
      <c r="J937" s="363"/>
      <c r="K937" s="363"/>
      <c r="L937" s="364"/>
      <c r="M937" s="363"/>
      <c r="N937" s="403"/>
      <c r="O937" s="70">
        <f t="shared" si="54"/>
        <v>0</v>
      </c>
      <c r="P937" s="70">
        <f t="shared" si="55"/>
        <v>0</v>
      </c>
      <c r="Q937" s="92" t="str">
        <f t="shared" si="53"/>
        <v/>
      </c>
    </row>
    <row r="938" spans="1:17" x14ac:dyDescent="0.2">
      <c r="A938" s="374" t="str">
        <f>IF(B938="","",COUNT('Diário 3º PA'!$A$4:$A$4242)+COUNT('Diário 4º PA'!$A$4:$A$2007)+ROW()-3)</f>
        <v/>
      </c>
      <c r="B938" s="358"/>
      <c r="C938" s="359"/>
      <c r="D938" s="360"/>
      <c r="E938" s="360"/>
      <c r="F938" s="361"/>
      <c r="G938" s="360"/>
      <c r="H938" s="360"/>
      <c r="I938" s="362"/>
      <c r="J938" s="363"/>
      <c r="K938" s="363"/>
      <c r="L938" s="364"/>
      <c r="M938" s="363"/>
      <c r="N938" s="403"/>
      <c r="O938" s="70">
        <f t="shared" si="54"/>
        <v>0</v>
      </c>
      <c r="P938" s="70">
        <f t="shared" si="55"/>
        <v>0</v>
      </c>
      <c r="Q938" s="92" t="str">
        <f t="shared" si="53"/>
        <v/>
      </c>
    </row>
    <row r="939" spans="1:17" x14ac:dyDescent="0.2">
      <c r="A939" s="374" t="str">
        <f>IF(B939="","",COUNT('Diário 3º PA'!$A$4:$A$4242)+COUNT('Diário 4º PA'!$A$4:$A$2007)+ROW()-3)</f>
        <v/>
      </c>
      <c r="B939" s="358"/>
      <c r="C939" s="359"/>
      <c r="D939" s="360"/>
      <c r="E939" s="360"/>
      <c r="F939" s="361"/>
      <c r="G939" s="360"/>
      <c r="H939" s="360"/>
      <c r="I939" s="362"/>
      <c r="J939" s="363"/>
      <c r="K939" s="363"/>
      <c r="L939" s="364"/>
      <c r="M939" s="363"/>
      <c r="N939" s="403"/>
      <c r="O939" s="70">
        <f t="shared" si="54"/>
        <v>0</v>
      </c>
      <c r="P939" s="70">
        <f t="shared" si="55"/>
        <v>0</v>
      </c>
      <c r="Q939" s="135" t="str">
        <f t="shared" si="53"/>
        <v/>
      </c>
    </row>
    <row r="940" spans="1:17" x14ac:dyDescent="0.2">
      <c r="A940" s="374" t="str">
        <f>IF(B940="","",COUNT('Diário 3º PA'!$A$4:$A$4242)+COUNT('Diário 4º PA'!$A$4:$A$2007)+ROW()-3)</f>
        <v/>
      </c>
      <c r="B940" s="358"/>
      <c r="C940" s="359"/>
      <c r="D940" s="360"/>
      <c r="E940" s="360"/>
      <c r="F940" s="361"/>
      <c r="G940" s="360"/>
      <c r="H940" s="360"/>
      <c r="I940" s="362"/>
      <c r="J940" s="363"/>
      <c r="K940" s="363"/>
      <c r="L940" s="364"/>
      <c r="M940" s="363"/>
      <c r="N940" s="403"/>
      <c r="O940" s="70">
        <f t="shared" si="54"/>
        <v>0</v>
      </c>
      <c r="P940" s="70">
        <f t="shared" si="55"/>
        <v>0</v>
      </c>
      <c r="Q940" s="92" t="str">
        <f t="shared" si="53"/>
        <v/>
      </c>
    </row>
    <row r="941" spans="1:17" x14ac:dyDescent="0.2">
      <c r="A941" s="374" t="str">
        <f>IF(B941="","",COUNT('Diário 3º PA'!$A$4:$A$4242)+COUNT('Diário 4º PA'!$A$4:$A$2007)+ROW()-3)</f>
        <v/>
      </c>
      <c r="B941" s="358"/>
      <c r="C941" s="359"/>
      <c r="D941" s="360"/>
      <c r="E941" s="360"/>
      <c r="F941" s="361"/>
      <c r="G941" s="360"/>
      <c r="H941" s="360"/>
      <c r="I941" s="362"/>
      <c r="J941" s="363"/>
      <c r="K941" s="363"/>
      <c r="L941" s="364"/>
      <c r="M941" s="363"/>
      <c r="N941" s="403"/>
      <c r="O941" s="70">
        <f t="shared" si="54"/>
        <v>0</v>
      </c>
      <c r="P941" s="70">
        <f t="shared" si="55"/>
        <v>0</v>
      </c>
      <c r="Q941" s="92" t="str">
        <f t="shared" si="53"/>
        <v/>
      </c>
    </row>
    <row r="942" spans="1:17" x14ac:dyDescent="0.2">
      <c r="A942" s="374" t="str">
        <f>IF(B942="","",COUNT('Diário 3º PA'!$A$4:$A$4242)+COUNT('Diário 4º PA'!$A$4:$A$2007)+ROW()-3)</f>
        <v/>
      </c>
      <c r="B942" s="358"/>
      <c r="C942" s="359"/>
      <c r="D942" s="360"/>
      <c r="E942" s="360"/>
      <c r="F942" s="361"/>
      <c r="G942" s="360"/>
      <c r="H942" s="360"/>
      <c r="I942" s="362"/>
      <c r="J942" s="363"/>
      <c r="K942" s="363"/>
      <c r="L942" s="364"/>
      <c r="M942" s="363"/>
      <c r="N942" s="403"/>
      <c r="O942" s="70">
        <f t="shared" si="54"/>
        <v>0</v>
      </c>
      <c r="P942" s="70">
        <f t="shared" si="55"/>
        <v>0</v>
      </c>
      <c r="Q942" s="135" t="str">
        <f t="shared" si="53"/>
        <v/>
      </c>
    </row>
    <row r="943" spans="1:17" x14ac:dyDescent="0.2">
      <c r="A943" s="374" t="str">
        <f>IF(B943="","",COUNT('Diário 3º PA'!$A$4:$A$4242)+COUNT('Diário 4º PA'!$A$4:$A$2007)+ROW()-3)</f>
        <v/>
      </c>
      <c r="B943" s="358"/>
      <c r="C943" s="359"/>
      <c r="D943" s="360"/>
      <c r="E943" s="360"/>
      <c r="F943" s="361"/>
      <c r="G943" s="360"/>
      <c r="H943" s="360"/>
      <c r="I943" s="362"/>
      <c r="J943" s="363"/>
      <c r="K943" s="363"/>
      <c r="L943" s="364"/>
      <c r="M943" s="363"/>
      <c r="N943" s="403"/>
      <c r="O943" s="70">
        <f t="shared" si="54"/>
        <v>0</v>
      </c>
      <c r="P943" s="70">
        <f t="shared" si="55"/>
        <v>0</v>
      </c>
      <c r="Q943" s="92" t="str">
        <f t="shared" si="53"/>
        <v/>
      </c>
    </row>
    <row r="944" spans="1:17" x14ac:dyDescent="0.2">
      <c r="A944" s="374" t="str">
        <f>IF(B944="","",COUNT('Diário 3º PA'!$A$4:$A$4242)+COUNT('Diário 4º PA'!$A$4:$A$2007)+ROW()-3)</f>
        <v/>
      </c>
      <c r="B944" s="358"/>
      <c r="C944" s="359"/>
      <c r="D944" s="360"/>
      <c r="E944" s="360"/>
      <c r="F944" s="361"/>
      <c r="G944" s="360"/>
      <c r="H944" s="360"/>
      <c r="I944" s="362"/>
      <c r="J944" s="363"/>
      <c r="K944" s="363"/>
      <c r="L944" s="364"/>
      <c r="M944" s="363"/>
      <c r="N944" s="403"/>
      <c r="O944" s="70">
        <f t="shared" si="54"/>
        <v>0</v>
      </c>
      <c r="P944" s="70">
        <f t="shared" si="55"/>
        <v>0</v>
      </c>
      <c r="Q944" s="92" t="str">
        <f t="shared" si="53"/>
        <v/>
      </c>
    </row>
    <row r="945" spans="1:17" x14ac:dyDescent="0.2">
      <c r="A945" s="374" t="str">
        <f>IF(B945="","",COUNT('Diário 3º PA'!$A$4:$A$4242)+COUNT('Diário 4º PA'!$A$4:$A$2007)+ROW()-3)</f>
        <v/>
      </c>
      <c r="B945" s="358"/>
      <c r="C945" s="359"/>
      <c r="D945" s="360"/>
      <c r="E945" s="360"/>
      <c r="F945" s="361"/>
      <c r="G945" s="360"/>
      <c r="H945" s="360"/>
      <c r="I945" s="362"/>
      <c r="J945" s="363"/>
      <c r="K945" s="363"/>
      <c r="L945" s="364"/>
      <c r="M945" s="363"/>
      <c r="N945" s="403"/>
      <c r="O945" s="70">
        <f t="shared" si="54"/>
        <v>0</v>
      </c>
      <c r="P945" s="70">
        <f t="shared" si="55"/>
        <v>0</v>
      </c>
      <c r="Q945" s="135" t="str">
        <f t="shared" si="53"/>
        <v/>
      </c>
    </row>
    <row r="946" spans="1:17" x14ac:dyDescent="0.2">
      <c r="A946" s="374" t="str">
        <f>IF(B946="","",COUNT('Diário 3º PA'!$A$4:$A$4242)+COUNT('Diário 4º PA'!$A$4:$A$2007)+ROW()-3)</f>
        <v/>
      </c>
      <c r="B946" s="358"/>
      <c r="C946" s="359"/>
      <c r="D946" s="360"/>
      <c r="E946" s="360"/>
      <c r="F946" s="361"/>
      <c r="G946" s="360"/>
      <c r="H946" s="360"/>
      <c r="I946" s="362"/>
      <c r="J946" s="363"/>
      <c r="K946" s="363"/>
      <c r="L946" s="364"/>
      <c r="M946" s="363"/>
      <c r="N946" s="403"/>
      <c r="O946" s="70">
        <f t="shared" si="54"/>
        <v>0</v>
      </c>
      <c r="P946" s="70">
        <f t="shared" si="55"/>
        <v>0</v>
      </c>
      <c r="Q946" s="92" t="str">
        <f t="shared" si="53"/>
        <v/>
      </c>
    </row>
    <row r="947" spans="1:17" x14ac:dyDescent="0.2">
      <c r="A947" s="374" t="str">
        <f>IF(B947="","",COUNT('Diário 3º PA'!$A$4:$A$4242)+COUNT('Diário 4º PA'!$A$4:$A$2007)+ROW()-3)</f>
        <v/>
      </c>
      <c r="B947" s="358"/>
      <c r="C947" s="359"/>
      <c r="D947" s="360"/>
      <c r="E947" s="360"/>
      <c r="F947" s="361"/>
      <c r="G947" s="360"/>
      <c r="H947" s="360"/>
      <c r="I947" s="362"/>
      <c r="J947" s="363"/>
      <c r="K947" s="363"/>
      <c r="L947" s="364"/>
      <c r="M947" s="363"/>
      <c r="N947" s="403"/>
      <c r="O947" s="70">
        <f t="shared" si="54"/>
        <v>0</v>
      </c>
      <c r="P947" s="70">
        <f t="shared" si="55"/>
        <v>0</v>
      </c>
      <c r="Q947" s="92" t="str">
        <f t="shared" si="53"/>
        <v/>
      </c>
    </row>
    <row r="948" spans="1:17" x14ac:dyDescent="0.2">
      <c r="A948" s="374" t="str">
        <f>IF(B948="","",COUNT('Diário 3º PA'!$A$4:$A$4242)+COUNT('Diário 4º PA'!$A$4:$A$2007)+ROW()-3)</f>
        <v/>
      </c>
      <c r="B948" s="358"/>
      <c r="C948" s="359"/>
      <c r="D948" s="360"/>
      <c r="E948" s="360"/>
      <c r="F948" s="361"/>
      <c r="G948" s="360"/>
      <c r="H948" s="360"/>
      <c r="I948" s="362"/>
      <c r="J948" s="363"/>
      <c r="K948" s="363"/>
      <c r="L948" s="364"/>
      <c r="M948" s="363"/>
      <c r="N948" s="403"/>
      <c r="O948" s="70">
        <f t="shared" si="54"/>
        <v>0</v>
      </c>
      <c r="P948" s="70">
        <f t="shared" si="55"/>
        <v>0</v>
      </c>
      <c r="Q948" s="135" t="str">
        <f t="shared" si="53"/>
        <v/>
      </c>
    </row>
    <row r="949" spans="1:17" x14ac:dyDescent="0.2">
      <c r="A949" s="374" t="str">
        <f>IF(B949="","",COUNT('Diário 3º PA'!$A$4:$A$4242)+COUNT('Diário 4º PA'!$A$4:$A$2007)+ROW()-3)</f>
        <v/>
      </c>
      <c r="B949" s="358"/>
      <c r="C949" s="359"/>
      <c r="D949" s="360"/>
      <c r="E949" s="360"/>
      <c r="F949" s="361"/>
      <c r="G949" s="360"/>
      <c r="H949" s="360"/>
      <c r="I949" s="362"/>
      <c r="J949" s="363"/>
      <c r="K949" s="363"/>
      <c r="L949" s="364"/>
      <c r="M949" s="363"/>
      <c r="N949" s="403"/>
      <c r="O949" s="70">
        <f t="shared" si="54"/>
        <v>0</v>
      </c>
      <c r="P949" s="70">
        <f t="shared" si="55"/>
        <v>0</v>
      </c>
      <c r="Q949" s="92" t="str">
        <f t="shared" si="53"/>
        <v/>
      </c>
    </row>
    <row r="950" spans="1:17" x14ac:dyDescent="0.2">
      <c r="A950" s="374" t="str">
        <f>IF(B950="","",COUNT('Diário 3º PA'!$A$4:$A$4242)+COUNT('Diário 4º PA'!$A$4:$A$2007)+ROW()-3)</f>
        <v/>
      </c>
      <c r="B950" s="358"/>
      <c r="C950" s="359"/>
      <c r="D950" s="360"/>
      <c r="E950" s="360"/>
      <c r="F950" s="361"/>
      <c r="G950" s="360"/>
      <c r="H950" s="360"/>
      <c r="I950" s="362"/>
      <c r="J950" s="363"/>
      <c r="K950" s="363"/>
      <c r="L950" s="364"/>
      <c r="M950" s="363"/>
      <c r="N950" s="403"/>
      <c r="O950" s="70">
        <f t="shared" si="54"/>
        <v>0</v>
      </c>
      <c r="P950" s="70">
        <f t="shared" si="55"/>
        <v>0</v>
      </c>
      <c r="Q950" s="92" t="str">
        <f t="shared" si="53"/>
        <v/>
      </c>
    </row>
    <row r="951" spans="1:17" x14ac:dyDescent="0.2">
      <c r="A951" s="374" t="str">
        <f>IF(B951="","",COUNT('Diário 3º PA'!$A$4:$A$4242)+COUNT('Diário 4º PA'!$A$4:$A$2007)+ROW()-3)</f>
        <v/>
      </c>
      <c r="B951" s="358"/>
      <c r="C951" s="359"/>
      <c r="D951" s="360"/>
      <c r="E951" s="360"/>
      <c r="F951" s="361"/>
      <c r="G951" s="360"/>
      <c r="H951" s="360"/>
      <c r="I951" s="362"/>
      <c r="J951" s="363"/>
      <c r="K951" s="363"/>
      <c r="L951" s="364"/>
      <c r="M951" s="363"/>
      <c r="N951" s="403"/>
      <c r="O951" s="70">
        <f t="shared" si="54"/>
        <v>0</v>
      </c>
      <c r="P951" s="70">
        <f t="shared" si="55"/>
        <v>0</v>
      </c>
      <c r="Q951" s="135" t="str">
        <f t="shared" si="53"/>
        <v/>
      </c>
    </row>
    <row r="952" spans="1:17" x14ac:dyDescent="0.2">
      <c r="A952" s="374" t="str">
        <f>IF(B952="","",COUNT('Diário 3º PA'!$A$4:$A$4242)+COUNT('Diário 4º PA'!$A$4:$A$2007)+ROW()-3)</f>
        <v/>
      </c>
      <c r="B952" s="358"/>
      <c r="C952" s="359"/>
      <c r="D952" s="360"/>
      <c r="E952" s="360"/>
      <c r="F952" s="361"/>
      <c r="G952" s="360"/>
      <c r="H952" s="360"/>
      <c r="I952" s="362"/>
      <c r="J952" s="363"/>
      <c r="K952" s="363"/>
      <c r="L952" s="364"/>
      <c r="M952" s="363"/>
      <c r="N952" s="403"/>
      <c r="O952" s="70">
        <f t="shared" si="54"/>
        <v>0</v>
      </c>
      <c r="P952" s="70">
        <f t="shared" si="55"/>
        <v>0</v>
      </c>
      <c r="Q952" s="92" t="str">
        <f t="shared" si="53"/>
        <v/>
      </c>
    </row>
    <row r="953" spans="1:17" x14ac:dyDescent="0.2">
      <c r="A953" s="374" t="str">
        <f>IF(B953="","",COUNT('Diário 3º PA'!$A$4:$A$4242)+COUNT('Diário 4º PA'!$A$4:$A$2007)+ROW()-3)</f>
        <v/>
      </c>
      <c r="B953" s="358"/>
      <c r="C953" s="359"/>
      <c r="D953" s="360"/>
      <c r="E953" s="360"/>
      <c r="F953" s="361"/>
      <c r="G953" s="360"/>
      <c r="H953" s="360"/>
      <c r="I953" s="362"/>
      <c r="J953" s="363"/>
      <c r="K953" s="363"/>
      <c r="L953" s="364"/>
      <c r="M953" s="363"/>
      <c r="N953" s="403"/>
      <c r="O953" s="70">
        <f t="shared" si="54"/>
        <v>0</v>
      </c>
      <c r="P953" s="70">
        <f t="shared" si="55"/>
        <v>0</v>
      </c>
      <c r="Q953" s="92" t="str">
        <f t="shared" si="53"/>
        <v/>
      </c>
    </row>
    <row r="954" spans="1:17" x14ac:dyDescent="0.2">
      <c r="A954" s="374" t="str">
        <f>IF(B954="","",COUNT('Diário 3º PA'!$A$4:$A$4242)+COUNT('Diário 4º PA'!$A$4:$A$2007)+ROW()-3)</f>
        <v/>
      </c>
      <c r="B954" s="358"/>
      <c r="C954" s="359"/>
      <c r="D954" s="360"/>
      <c r="E954" s="360"/>
      <c r="F954" s="361"/>
      <c r="G954" s="360"/>
      <c r="H954" s="360"/>
      <c r="I954" s="362"/>
      <c r="J954" s="363"/>
      <c r="K954" s="363"/>
      <c r="L954" s="364"/>
      <c r="M954" s="363"/>
      <c r="N954" s="403"/>
      <c r="O954" s="70">
        <f t="shared" si="54"/>
        <v>0</v>
      </c>
      <c r="P954" s="70">
        <f t="shared" si="55"/>
        <v>0</v>
      </c>
      <c r="Q954" s="135" t="str">
        <f t="shared" si="53"/>
        <v/>
      </c>
    </row>
    <row r="955" spans="1:17" x14ac:dyDescent="0.2">
      <c r="A955" s="374" t="str">
        <f>IF(B955="","",COUNT('Diário 3º PA'!$A$4:$A$4242)+COUNT('Diário 4º PA'!$A$4:$A$2007)+ROW()-3)</f>
        <v/>
      </c>
      <c r="B955" s="358"/>
      <c r="C955" s="359"/>
      <c r="D955" s="360"/>
      <c r="E955" s="360"/>
      <c r="F955" s="361"/>
      <c r="G955" s="360"/>
      <c r="H955" s="360"/>
      <c r="I955" s="362"/>
      <c r="J955" s="363"/>
      <c r="K955" s="363"/>
      <c r="L955" s="364"/>
      <c r="M955" s="363"/>
      <c r="N955" s="403"/>
      <c r="O955" s="70">
        <f t="shared" si="54"/>
        <v>0</v>
      </c>
      <c r="P955" s="70">
        <f t="shared" si="55"/>
        <v>0</v>
      </c>
      <c r="Q955" s="92" t="str">
        <f t="shared" si="53"/>
        <v/>
      </c>
    </row>
    <row r="956" spans="1:17" x14ac:dyDescent="0.2">
      <c r="A956" s="374" t="str">
        <f>IF(B956="","",COUNT('Diário 3º PA'!$A$4:$A$4242)+COUNT('Diário 4º PA'!$A$4:$A$2007)+ROW()-3)</f>
        <v/>
      </c>
      <c r="B956" s="358"/>
      <c r="C956" s="359"/>
      <c r="D956" s="360"/>
      <c r="E956" s="360"/>
      <c r="F956" s="361"/>
      <c r="G956" s="360"/>
      <c r="H956" s="360"/>
      <c r="I956" s="362"/>
      <c r="J956" s="363"/>
      <c r="K956" s="363"/>
      <c r="L956" s="364"/>
      <c r="M956" s="363"/>
      <c r="N956" s="403"/>
      <c r="O956" s="70">
        <f t="shared" si="54"/>
        <v>0</v>
      </c>
      <c r="P956" s="70">
        <f t="shared" si="55"/>
        <v>0</v>
      </c>
      <c r="Q956" s="92" t="str">
        <f t="shared" si="53"/>
        <v/>
      </c>
    </row>
    <row r="957" spans="1:17" x14ac:dyDescent="0.2">
      <c r="A957" s="374" t="str">
        <f>IF(B957="","",COUNT('Diário 3º PA'!$A$4:$A$4242)+COUNT('Diário 4º PA'!$A$4:$A$2007)+ROW()-3)</f>
        <v/>
      </c>
      <c r="B957" s="358"/>
      <c r="C957" s="359"/>
      <c r="D957" s="360"/>
      <c r="E957" s="360"/>
      <c r="F957" s="361"/>
      <c r="G957" s="360"/>
      <c r="H957" s="360"/>
      <c r="I957" s="362"/>
      <c r="J957" s="363"/>
      <c r="K957" s="363"/>
      <c r="L957" s="364"/>
      <c r="M957" s="363"/>
      <c r="N957" s="403"/>
      <c r="O957" s="70">
        <f t="shared" si="54"/>
        <v>0</v>
      </c>
      <c r="P957" s="70">
        <f t="shared" si="55"/>
        <v>0</v>
      </c>
      <c r="Q957" s="135" t="str">
        <f t="shared" si="53"/>
        <v/>
      </c>
    </row>
    <row r="958" spans="1:17" x14ac:dyDescent="0.2">
      <c r="A958" s="374" t="str">
        <f>IF(B958="","",COUNT('Diário 3º PA'!$A$4:$A$4242)+COUNT('Diário 4º PA'!$A$4:$A$2007)+ROW()-3)</f>
        <v/>
      </c>
      <c r="B958" s="358"/>
      <c r="C958" s="359"/>
      <c r="D958" s="360"/>
      <c r="E958" s="360"/>
      <c r="F958" s="361"/>
      <c r="G958" s="360"/>
      <c r="H958" s="360"/>
      <c r="I958" s="362"/>
      <c r="J958" s="363"/>
      <c r="K958" s="363"/>
      <c r="L958" s="364"/>
      <c r="M958" s="363"/>
      <c r="N958" s="403"/>
      <c r="O958" s="70">
        <f t="shared" si="54"/>
        <v>0</v>
      </c>
      <c r="P958" s="70">
        <f t="shared" si="55"/>
        <v>0</v>
      </c>
      <c r="Q958" s="92" t="str">
        <f t="shared" si="53"/>
        <v/>
      </c>
    </row>
    <row r="959" spans="1:17" x14ac:dyDescent="0.2">
      <c r="A959" s="374" t="str">
        <f>IF(B959="","",COUNT('Diário 3º PA'!$A$4:$A$4242)+COUNT('Diário 4º PA'!$A$4:$A$2007)+ROW()-3)</f>
        <v/>
      </c>
      <c r="B959" s="358"/>
      <c r="C959" s="359"/>
      <c r="D959" s="360"/>
      <c r="E959" s="360"/>
      <c r="F959" s="361"/>
      <c r="G959" s="360"/>
      <c r="H959" s="360"/>
      <c r="I959" s="362"/>
      <c r="J959" s="363"/>
      <c r="K959" s="363"/>
      <c r="L959" s="364"/>
      <c r="M959" s="363"/>
      <c r="N959" s="403"/>
      <c r="O959" s="70">
        <f t="shared" si="54"/>
        <v>0</v>
      </c>
      <c r="P959" s="70">
        <f t="shared" si="55"/>
        <v>0</v>
      </c>
      <c r="Q959" s="92" t="str">
        <f t="shared" si="53"/>
        <v/>
      </c>
    </row>
    <row r="960" spans="1:17" x14ac:dyDescent="0.2">
      <c r="A960" s="374" t="str">
        <f>IF(B960="","",COUNT('Diário 3º PA'!$A$4:$A$4242)+COUNT('Diário 4º PA'!$A$4:$A$2007)+ROW()-3)</f>
        <v/>
      </c>
      <c r="B960" s="358"/>
      <c r="C960" s="359"/>
      <c r="D960" s="360"/>
      <c r="E960" s="360"/>
      <c r="F960" s="361"/>
      <c r="G960" s="360"/>
      <c r="H960" s="360"/>
      <c r="I960" s="362"/>
      <c r="J960" s="363"/>
      <c r="K960" s="363"/>
      <c r="L960" s="364"/>
      <c r="M960" s="363"/>
      <c r="N960" s="403"/>
      <c r="O960" s="70">
        <f t="shared" si="54"/>
        <v>0</v>
      </c>
      <c r="P960" s="70">
        <f t="shared" si="55"/>
        <v>0</v>
      </c>
      <c r="Q960" s="135" t="str">
        <f t="shared" si="53"/>
        <v/>
      </c>
    </row>
    <row r="961" spans="1:17" x14ac:dyDescent="0.2">
      <c r="A961" s="374" t="str">
        <f>IF(B961="","",COUNT('Diário 3º PA'!$A$4:$A$4242)+COUNT('Diário 4º PA'!$A$4:$A$2007)+ROW()-3)</f>
        <v/>
      </c>
      <c r="B961" s="358"/>
      <c r="C961" s="359"/>
      <c r="D961" s="360"/>
      <c r="E961" s="360"/>
      <c r="F961" s="361"/>
      <c r="G961" s="360"/>
      <c r="H961" s="360"/>
      <c r="I961" s="362"/>
      <c r="J961" s="363"/>
      <c r="K961" s="363"/>
      <c r="L961" s="364"/>
      <c r="M961" s="363"/>
      <c r="N961" s="403"/>
      <c r="O961" s="70">
        <f t="shared" si="54"/>
        <v>0</v>
      </c>
      <c r="P961" s="70">
        <f t="shared" si="55"/>
        <v>0</v>
      </c>
      <c r="Q961" s="92" t="str">
        <f t="shared" si="53"/>
        <v/>
      </c>
    </row>
    <row r="962" spans="1:17" x14ac:dyDescent="0.2">
      <c r="A962" s="374" t="str">
        <f>IF(B962="","",COUNT('Diário 3º PA'!$A$4:$A$4242)+COUNT('Diário 4º PA'!$A$4:$A$2007)+ROW()-3)</f>
        <v/>
      </c>
      <c r="B962" s="358"/>
      <c r="C962" s="359"/>
      <c r="D962" s="360"/>
      <c r="E962" s="360"/>
      <c r="F962" s="361"/>
      <c r="G962" s="360"/>
      <c r="H962" s="360"/>
      <c r="I962" s="362"/>
      <c r="J962" s="363"/>
      <c r="K962" s="363"/>
      <c r="L962" s="364"/>
      <c r="M962" s="363"/>
      <c r="N962" s="403"/>
      <c r="O962" s="70">
        <f t="shared" si="54"/>
        <v>0</v>
      </c>
      <c r="P962" s="70">
        <f t="shared" si="55"/>
        <v>0</v>
      </c>
      <c r="Q962" s="92" t="str">
        <f t="shared" si="53"/>
        <v/>
      </c>
    </row>
    <row r="963" spans="1:17" x14ac:dyDescent="0.2">
      <c r="A963" s="374" t="str">
        <f>IF(B963="","",COUNT('Diário 3º PA'!$A$4:$A$4242)+COUNT('Diário 4º PA'!$A$4:$A$2007)+ROW()-3)</f>
        <v/>
      </c>
      <c r="B963" s="358"/>
      <c r="C963" s="359"/>
      <c r="D963" s="360"/>
      <c r="E963" s="360"/>
      <c r="F963" s="361"/>
      <c r="G963" s="360"/>
      <c r="H963" s="360"/>
      <c r="I963" s="362"/>
      <c r="J963" s="363"/>
      <c r="K963" s="363"/>
      <c r="L963" s="364"/>
      <c r="M963" s="363"/>
      <c r="N963" s="403"/>
      <c r="O963" s="70">
        <f t="shared" si="54"/>
        <v>0</v>
      </c>
      <c r="P963" s="70">
        <f t="shared" si="55"/>
        <v>0</v>
      </c>
      <c r="Q963" s="135" t="str">
        <f t="shared" si="53"/>
        <v/>
      </c>
    </row>
    <row r="964" spans="1:17" x14ac:dyDescent="0.2">
      <c r="A964" s="374" t="str">
        <f>IF(B964="","",COUNT('Diário 3º PA'!$A$4:$A$4242)+COUNT('Diário 4º PA'!$A$4:$A$2007)+ROW()-3)</f>
        <v/>
      </c>
      <c r="B964" s="358"/>
      <c r="C964" s="359"/>
      <c r="D964" s="360"/>
      <c r="E964" s="360"/>
      <c r="F964" s="361"/>
      <c r="G964" s="360"/>
      <c r="H964" s="360"/>
      <c r="I964" s="362"/>
      <c r="J964" s="363"/>
      <c r="K964" s="363"/>
      <c r="L964" s="364"/>
      <c r="M964" s="363"/>
      <c r="N964" s="403"/>
      <c r="O964" s="70">
        <f t="shared" si="54"/>
        <v>0</v>
      </c>
      <c r="P964" s="70">
        <f t="shared" si="55"/>
        <v>0</v>
      </c>
      <c r="Q964" s="92" t="str">
        <f t="shared" si="53"/>
        <v/>
      </c>
    </row>
    <row r="965" spans="1:17" x14ac:dyDescent="0.2">
      <c r="A965" s="374" t="str">
        <f>IF(B965="","",COUNT('Diário 3º PA'!$A$4:$A$4242)+COUNT('Diário 4º PA'!$A$4:$A$2007)+ROW()-3)</f>
        <v/>
      </c>
      <c r="B965" s="358"/>
      <c r="C965" s="359"/>
      <c r="D965" s="360"/>
      <c r="E965" s="360"/>
      <c r="F965" s="361"/>
      <c r="G965" s="360"/>
      <c r="H965" s="360"/>
      <c r="I965" s="362"/>
      <c r="J965" s="363"/>
      <c r="K965" s="363"/>
      <c r="L965" s="364"/>
      <c r="M965" s="363"/>
      <c r="N965" s="403"/>
      <c r="O965" s="70">
        <f t="shared" si="54"/>
        <v>0</v>
      </c>
      <c r="P965" s="70">
        <f t="shared" si="55"/>
        <v>0</v>
      </c>
      <c r="Q965" s="92" t="str">
        <f t="shared" si="53"/>
        <v/>
      </c>
    </row>
    <row r="966" spans="1:17" x14ac:dyDescent="0.2">
      <c r="A966" s="374" t="str">
        <f>IF(B966="","",COUNT('Diário 3º PA'!$A$4:$A$4242)+COUNT('Diário 4º PA'!$A$4:$A$2007)+ROW()-3)</f>
        <v/>
      </c>
      <c r="B966" s="358"/>
      <c r="C966" s="359"/>
      <c r="D966" s="360"/>
      <c r="E966" s="360"/>
      <c r="F966" s="361"/>
      <c r="G966" s="360"/>
      <c r="H966" s="360"/>
      <c r="I966" s="362"/>
      <c r="J966" s="363"/>
      <c r="K966" s="363"/>
      <c r="L966" s="364"/>
      <c r="M966" s="363"/>
      <c r="N966" s="403"/>
      <c r="O966" s="70">
        <f t="shared" si="54"/>
        <v>0</v>
      </c>
      <c r="P966" s="70">
        <f t="shared" si="55"/>
        <v>0</v>
      </c>
      <c r="Q966" s="135" t="str">
        <f t="shared" si="53"/>
        <v/>
      </c>
    </row>
    <row r="967" spans="1:17" x14ac:dyDescent="0.2">
      <c r="A967" s="374" t="str">
        <f>IF(B967="","",COUNT('Diário 3º PA'!$A$4:$A$4242)+COUNT('Diário 4º PA'!$A$4:$A$2007)+ROW()-3)</f>
        <v/>
      </c>
      <c r="B967" s="358"/>
      <c r="C967" s="359"/>
      <c r="D967" s="360"/>
      <c r="E967" s="360"/>
      <c r="F967" s="361"/>
      <c r="G967" s="360"/>
      <c r="H967" s="360"/>
      <c r="I967" s="362"/>
      <c r="J967" s="363"/>
      <c r="K967" s="363"/>
      <c r="L967" s="364"/>
      <c r="M967" s="363"/>
      <c r="N967" s="403"/>
      <c r="O967" s="70">
        <f t="shared" si="54"/>
        <v>0</v>
      </c>
      <c r="P967" s="70">
        <f t="shared" si="55"/>
        <v>0</v>
      </c>
      <c r="Q967" s="92" t="str">
        <f t="shared" si="53"/>
        <v/>
      </c>
    </row>
    <row r="968" spans="1:17" x14ac:dyDescent="0.2">
      <c r="A968" s="374" t="str">
        <f>IF(B968="","",COUNT('Diário 3º PA'!$A$4:$A$4242)+COUNT('Diário 4º PA'!$A$4:$A$2007)+ROW()-3)</f>
        <v/>
      </c>
      <c r="B968" s="358"/>
      <c r="C968" s="359"/>
      <c r="D968" s="360"/>
      <c r="E968" s="360"/>
      <c r="F968" s="361"/>
      <c r="G968" s="360"/>
      <c r="H968" s="360"/>
      <c r="I968" s="362"/>
      <c r="J968" s="363"/>
      <c r="K968" s="363"/>
      <c r="L968" s="364"/>
      <c r="M968" s="363"/>
      <c r="N968" s="403"/>
      <c r="O968" s="70">
        <f t="shared" si="54"/>
        <v>0</v>
      </c>
      <c r="P968" s="70">
        <f t="shared" si="55"/>
        <v>0</v>
      </c>
      <c r="Q968" s="92" t="str">
        <f t="shared" si="53"/>
        <v/>
      </c>
    </row>
    <row r="969" spans="1:17" x14ac:dyDescent="0.2">
      <c r="A969" s="374" t="str">
        <f>IF(B969="","",COUNT('Diário 3º PA'!$A$4:$A$4242)+COUNT('Diário 4º PA'!$A$4:$A$2007)+ROW()-3)</f>
        <v/>
      </c>
      <c r="B969" s="358"/>
      <c r="C969" s="359"/>
      <c r="D969" s="360"/>
      <c r="E969" s="360"/>
      <c r="F969" s="361"/>
      <c r="G969" s="360"/>
      <c r="H969" s="360"/>
      <c r="I969" s="362"/>
      <c r="J969" s="363"/>
      <c r="K969" s="363"/>
      <c r="L969" s="364"/>
      <c r="M969" s="363"/>
      <c r="N969" s="403"/>
      <c r="O969" s="70">
        <f t="shared" si="54"/>
        <v>0</v>
      </c>
      <c r="P969" s="70">
        <f t="shared" si="55"/>
        <v>0</v>
      </c>
      <c r="Q969" s="135" t="str">
        <f t="shared" si="53"/>
        <v/>
      </c>
    </row>
    <row r="970" spans="1:17" x14ac:dyDescent="0.2">
      <c r="A970" s="374" t="str">
        <f>IF(B970="","",COUNT('Diário 3º PA'!$A$4:$A$4242)+COUNT('Diário 4º PA'!$A$4:$A$2007)+ROW()-3)</f>
        <v/>
      </c>
      <c r="B970" s="358"/>
      <c r="C970" s="359"/>
      <c r="D970" s="360"/>
      <c r="E970" s="360"/>
      <c r="F970" s="361"/>
      <c r="G970" s="360"/>
      <c r="H970" s="360"/>
      <c r="I970" s="362"/>
      <c r="J970" s="363"/>
      <c r="K970" s="363"/>
      <c r="L970" s="364"/>
      <c r="M970" s="363"/>
      <c r="N970" s="403"/>
      <c r="O970" s="70">
        <f t="shared" si="54"/>
        <v>0</v>
      </c>
      <c r="P970" s="70">
        <f t="shared" si="55"/>
        <v>0</v>
      </c>
      <c r="Q970" s="92" t="str">
        <f t="shared" si="53"/>
        <v/>
      </c>
    </row>
    <row r="971" spans="1:17" x14ac:dyDescent="0.2">
      <c r="A971" s="374" t="str">
        <f>IF(B971="","",COUNT('Diário 3º PA'!$A$4:$A$4242)+COUNT('Diário 4º PA'!$A$4:$A$2007)+ROW()-3)</f>
        <v/>
      </c>
      <c r="B971" s="358"/>
      <c r="C971" s="359"/>
      <c r="D971" s="360"/>
      <c r="E971" s="360"/>
      <c r="F971" s="361"/>
      <c r="G971" s="360"/>
      <c r="H971" s="360"/>
      <c r="I971" s="362"/>
      <c r="J971" s="363"/>
      <c r="K971" s="363"/>
      <c r="L971" s="364"/>
      <c r="M971" s="363"/>
      <c r="N971" s="403"/>
      <c r="O971" s="70">
        <f t="shared" si="54"/>
        <v>0</v>
      </c>
      <c r="P971" s="70">
        <f t="shared" si="55"/>
        <v>0</v>
      </c>
      <c r="Q971" s="92" t="str">
        <f t="shared" si="53"/>
        <v/>
      </c>
    </row>
    <row r="972" spans="1:17" x14ac:dyDescent="0.2">
      <c r="A972" s="374" t="str">
        <f>IF(B972="","",COUNT('Diário 3º PA'!$A$4:$A$4242)+COUNT('Diário 4º PA'!$A$4:$A$2007)+ROW()-3)</f>
        <v/>
      </c>
      <c r="B972" s="358"/>
      <c r="C972" s="359"/>
      <c r="D972" s="360"/>
      <c r="E972" s="360"/>
      <c r="F972" s="361"/>
      <c r="G972" s="360"/>
      <c r="H972" s="360"/>
      <c r="I972" s="362"/>
      <c r="J972" s="363"/>
      <c r="K972" s="363"/>
      <c r="L972" s="364"/>
      <c r="M972" s="363"/>
      <c r="N972" s="403"/>
      <c r="O972" s="70">
        <f t="shared" si="54"/>
        <v>0</v>
      </c>
      <c r="P972" s="70">
        <f t="shared" si="55"/>
        <v>0</v>
      </c>
      <c r="Q972" s="135" t="str">
        <f t="shared" si="53"/>
        <v/>
      </c>
    </row>
    <row r="973" spans="1:17" x14ac:dyDescent="0.2">
      <c r="A973" s="374" t="str">
        <f>IF(B973="","",COUNT('Diário 3º PA'!$A$4:$A$4242)+COUNT('Diário 4º PA'!$A$4:$A$2007)+ROW()-3)</f>
        <v/>
      </c>
      <c r="B973" s="358"/>
      <c r="C973" s="359"/>
      <c r="D973" s="360"/>
      <c r="E973" s="360"/>
      <c r="F973" s="361"/>
      <c r="G973" s="360"/>
      <c r="H973" s="360"/>
      <c r="I973" s="362"/>
      <c r="J973" s="363"/>
      <c r="K973" s="363"/>
      <c r="L973" s="364"/>
      <c r="M973" s="363"/>
      <c r="N973" s="403"/>
      <c r="O973" s="70">
        <f t="shared" si="54"/>
        <v>0</v>
      </c>
      <c r="P973" s="70">
        <f t="shared" si="55"/>
        <v>0</v>
      </c>
      <c r="Q973" s="92" t="str">
        <f t="shared" si="53"/>
        <v/>
      </c>
    </row>
    <row r="974" spans="1:17" x14ac:dyDescent="0.2">
      <c r="A974" s="374" t="str">
        <f>IF(B974="","",COUNT('Diário 3º PA'!$A$4:$A$4242)+COUNT('Diário 4º PA'!$A$4:$A$2007)+ROW()-3)</f>
        <v/>
      </c>
      <c r="B974" s="358"/>
      <c r="C974" s="359"/>
      <c r="D974" s="360"/>
      <c r="E974" s="360"/>
      <c r="F974" s="361"/>
      <c r="G974" s="360"/>
      <c r="H974" s="360"/>
      <c r="I974" s="362"/>
      <c r="J974" s="363"/>
      <c r="K974" s="363"/>
      <c r="L974" s="364"/>
      <c r="M974" s="363"/>
      <c r="N974" s="403"/>
      <c r="O974" s="70">
        <f t="shared" si="54"/>
        <v>0</v>
      </c>
      <c r="P974" s="70">
        <f t="shared" si="55"/>
        <v>0</v>
      </c>
      <c r="Q974" s="92" t="str">
        <f t="shared" si="53"/>
        <v/>
      </c>
    </row>
    <row r="975" spans="1:17" x14ac:dyDescent="0.2">
      <c r="A975" s="374" t="str">
        <f>IF(B975="","",COUNT('Diário 3º PA'!$A$4:$A$4242)+COUNT('Diário 4º PA'!$A$4:$A$2007)+ROW()-3)</f>
        <v/>
      </c>
      <c r="B975" s="358"/>
      <c r="C975" s="359"/>
      <c r="D975" s="360"/>
      <c r="E975" s="360"/>
      <c r="F975" s="361"/>
      <c r="G975" s="360"/>
      <c r="H975" s="360"/>
      <c r="I975" s="362"/>
      <c r="J975" s="363"/>
      <c r="K975" s="363"/>
      <c r="L975" s="364"/>
      <c r="M975" s="363"/>
      <c r="N975" s="403"/>
      <c r="O975" s="70">
        <f t="shared" si="54"/>
        <v>0</v>
      </c>
      <c r="P975" s="70">
        <f t="shared" si="55"/>
        <v>0</v>
      </c>
      <c r="Q975" s="135" t="str">
        <f t="shared" ref="Q975:Q1038" si="56">SUBSTITUTE(D975," ","_")</f>
        <v/>
      </c>
    </row>
    <row r="976" spans="1:17" x14ac:dyDescent="0.2">
      <c r="A976" s="374" t="str">
        <f>IF(B976="","",COUNT('Diário 3º PA'!$A$4:$A$4242)+COUNT('Diário 4º PA'!$A$4:$A$2007)+ROW()-3)</f>
        <v/>
      </c>
      <c r="B976" s="358"/>
      <c r="C976" s="359"/>
      <c r="D976" s="360"/>
      <c r="E976" s="360"/>
      <c r="F976" s="361"/>
      <c r="G976" s="360"/>
      <c r="H976" s="360"/>
      <c r="I976" s="362"/>
      <c r="J976" s="363"/>
      <c r="K976" s="363"/>
      <c r="L976" s="364"/>
      <c r="M976" s="363"/>
      <c r="N976" s="403"/>
      <c r="O976" s="70">
        <f t="shared" ref="O976:O1039" si="57">IF(B976=0,0,IF(YEAR(B976)=$P$1,MONTH(B976)-$O$1+1,(YEAR(B976)-$P$1)*12-$O$1+1+MONTH(B976)))</f>
        <v>0</v>
      </c>
      <c r="P976" s="70">
        <f t="shared" ref="P976:P1039" si="58">IF(C976=0,0,IF(YEAR(C976)=$P$1,MONTH(C976)-$O$1+1,(YEAR(C976)-$P$1)*12-$O$1+1+MONTH(C976)))</f>
        <v>0</v>
      </c>
      <c r="Q976" s="92" t="str">
        <f t="shared" si="56"/>
        <v/>
      </c>
    </row>
    <row r="977" spans="1:17" x14ac:dyDescent="0.2">
      <c r="A977" s="374" t="str">
        <f>IF(B977="","",COUNT('Diário 3º PA'!$A$4:$A$4242)+COUNT('Diário 4º PA'!$A$4:$A$2007)+ROW()-3)</f>
        <v/>
      </c>
      <c r="B977" s="358"/>
      <c r="C977" s="359"/>
      <c r="D977" s="360"/>
      <c r="E977" s="360"/>
      <c r="F977" s="361"/>
      <c r="G977" s="360"/>
      <c r="H977" s="360"/>
      <c r="I977" s="362"/>
      <c r="J977" s="363"/>
      <c r="K977" s="363"/>
      <c r="L977" s="364"/>
      <c r="M977" s="363"/>
      <c r="N977" s="403"/>
      <c r="O977" s="70">
        <f t="shared" si="57"/>
        <v>0</v>
      </c>
      <c r="P977" s="70">
        <f t="shared" si="58"/>
        <v>0</v>
      </c>
      <c r="Q977" s="92" t="str">
        <f t="shared" si="56"/>
        <v/>
      </c>
    </row>
    <row r="978" spans="1:17" x14ac:dyDescent="0.2">
      <c r="A978" s="374" t="str">
        <f>IF(B978="","",COUNT('Diário 3º PA'!$A$4:$A$4242)+COUNT('Diário 4º PA'!$A$4:$A$2007)+ROW()-3)</f>
        <v/>
      </c>
      <c r="B978" s="358"/>
      <c r="C978" s="359"/>
      <c r="D978" s="360"/>
      <c r="E978" s="360"/>
      <c r="F978" s="361"/>
      <c r="G978" s="360"/>
      <c r="H978" s="360"/>
      <c r="I978" s="362"/>
      <c r="J978" s="363"/>
      <c r="K978" s="363"/>
      <c r="L978" s="364"/>
      <c r="M978" s="363"/>
      <c r="N978" s="403"/>
      <c r="O978" s="70">
        <f t="shared" si="57"/>
        <v>0</v>
      </c>
      <c r="P978" s="70">
        <f t="shared" si="58"/>
        <v>0</v>
      </c>
      <c r="Q978" s="135" t="str">
        <f t="shared" si="56"/>
        <v/>
      </c>
    </row>
    <row r="979" spans="1:17" x14ac:dyDescent="0.2">
      <c r="A979" s="374" t="str">
        <f>IF(B979="","",COUNT('Diário 3º PA'!$A$4:$A$4242)+COUNT('Diário 4º PA'!$A$4:$A$2007)+ROW()-3)</f>
        <v/>
      </c>
      <c r="B979" s="358"/>
      <c r="C979" s="359"/>
      <c r="D979" s="360"/>
      <c r="E979" s="360"/>
      <c r="F979" s="361"/>
      <c r="G979" s="360"/>
      <c r="H979" s="360"/>
      <c r="I979" s="362"/>
      <c r="J979" s="363"/>
      <c r="K979" s="363"/>
      <c r="L979" s="364"/>
      <c r="M979" s="363"/>
      <c r="N979" s="403"/>
      <c r="O979" s="70">
        <f t="shared" si="57"/>
        <v>0</v>
      </c>
      <c r="P979" s="70">
        <f t="shared" si="58"/>
        <v>0</v>
      </c>
      <c r="Q979" s="92" t="str">
        <f t="shared" si="56"/>
        <v/>
      </c>
    </row>
    <row r="980" spans="1:17" x14ac:dyDescent="0.2">
      <c r="A980" s="374" t="str">
        <f>IF(B980="","",COUNT('Diário 3º PA'!$A$4:$A$4242)+COUNT('Diário 4º PA'!$A$4:$A$2007)+ROW()-3)</f>
        <v/>
      </c>
      <c r="B980" s="358"/>
      <c r="C980" s="359"/>
      <c r="D980" s="360"/>
      <c r="E980" s="360"/>
      <c r="F980" s="361"/>
      <c r="G980" s="360"/>
      <c r="H980" s="360"/>
      <c r="I980" s="362"/>
      <c r="J980" s="363"/>
      <c r="K980" s="363"/>
      <c r="L980" s="364"/>
      <c r="M980" s="363"/>
      <c r="N980" s="403"/>
      <c r="O980" s="70">
        <f t="shared" si="57"/>
        <v>0</v>
      </c>
      <c r="P980" s="70">
        <f t="shared" si="58"/>
        <v>0</v>
      </c>
      <c r="Q980" s="92" t="str">
        <f t="shared" si="56"/>
        <v/>
      </c>
    </row>
    <row r="981" spans="1:17" x14ac:dyDescent="0.2">
      <c r="A981" s="374" t="str">
        <f>IF(B981="","",COUNT('Diário 3º PA'!$A$4:$A$4242)+COUNT('Diário 4º PA'!$A$4:$A$2007)+ROW()-3)</f>
        <v/>
      </c>
      <c r="B981" s="358"/>
      <c r="C981" s="359"/>
      <c r="D981" s="360"/>
      <c r="E981" s="360"/>
      <c r="F981" s="361"/>
      <c r="G981" s="360"/>
      <c r="H981" s="360"/>
      <c r="I981" s="362"/>
      <c r="J981" s="363"/>
      <c r="K981" s="363"/>
      <c r="L981" s="364"/>
      <c r="M981" s="363"/>
      <c r="N981" s="403"/>
      <c r="O981" s="70">
        <f t="shared" si="57"/>
        <v>0</v>
      </c>
      <c r="P981" s="70">
        <f t="shared" si="58"/>
        <v>0</v>
      </c>
      <c r="Q981" s="135" t="str">
        <f t="shared" si="56"/>
        <v/>
      </c>
    </row>
    <row r="982" spans="1:17" x14ac:dyDescent="0.2">
      <c r="A982" s="374" t="str">
        <f>IF(B982="","",COUNT('Diário 3º PA'!$A$4:$A$4242)+COUNT('Diário 4º PA'!$A$4:$A$2007)+ROW()-3)</f>
        <v/>
      </c>
      <c r="B982" s="358"/>
      <c r="C982" s="359"/>
      <c r="D982" s="360"/>
      <c r="E982" s="360"/>
      <c r="F982" s="361"/>
      <c r="G982" s="360"/>
      <c r="H982" s="360"/>
      <c r="I982" s="362"/>
      <c r="J982" s="363"/>
      <c r="K982" s="363"/>
      <c r="L982" s="364"/>
      <c r="M982" s="363"/>
      <c r="N982" s="403"/>
      <c r="O982" s="70">
        <f t="shared" si="57"/>
        <v>0</v>
      </c>
      <c r="P982" s="70">
        <f t="shared" si="58"/>
        <v>0</v>
      </c>
      <c r="Q982" s="92" t="str">
        <f t="shared" si="56"/>
        <v/>
      </c>
    </row>
    <row r="983" spans="1:17" x14ac:dyDescent="0.2">
      <c r="A983" s="374" t="str">
        <f>IF(B983="","",COUNT('Diário 3º PA'!$A$4:$A$4242)+COUNT('Diário 4º PA'!$A$4:$A$2007)+ROW()-3)</f>
        <v/>
      </c>
      <c r="B983" s="358"/>
      <c r="C983" s="359"/>
      <c r="D983" s="360"/>
      <c r="E983" s="360"/>
      <c r="F983" s="361"/>
      <c r="G983" s="360"/>
      <c r="H983" s="360"/>
      <c r="I983" s="362"/>
      <c r="J983" s="363"/>
      <c r="K983" s="363"/>
      <c r="L983" s="364"/>
      <c r="M983" s="363"/>
      <c r="N983" s="403"/>
      <c r="O983" s="70">
        <f t="shared" si="57"/>
        <v>0</v>
      </c>
      <c r="P983" s="70">
        <f t="shared" si="58"/>
        <v>0</v>
      </c>
      <c r="Q983" s="92" t="str">
        <f t="shared" si="56"/>
        <v/>
      </c>
    </row>
    <row r="984" spans="1:17" x14ac:dyDescent="0.2">
      <c r="A984" s="374" t="str">
        <f>IF(B984="","",COUNT('Diário 3º PA'!$A$4:$A$4242)+COUNT('Diário 4º PA'!$A$4:$A$2007)+ROW()-3)</f>
        <v/>
      </c>
      <c r="B984" s="358"/>
      <c r="C984" s="359"/>
      <c r="D984" s="360"/>
      <c r="E984" s="360"/>
      <c r="F984" s="361"/>
      <c r="G984" s="360"/>
      <c r="H984" s="360"/>
      <c r="I984" s="362"/>
      <c r="J984" s="363"/>
      <c r="K984" s="363"/>
      <c r="L984" s="364"/>
      <c r="M984" s="363"/>
      <c r="N984" s="403"/>
      <c r="O984" s="70">
        <f t="shared" si="57"/>
        <v>0</v>
      </c>
      <c r="P984" s="70">
        <f t="shared" si="58"/>
        <v>0</v>
      </c>
      <c r="Q984" s="135" t="str">
        <f t="shared" si="56"/>
        <v/>
      </c>
    </row>
    <row r="985" spans="1:17" x14ac:dyDescent="0.2">
      <c r="A985" s="374" t="str">
        <f>IF(B985="","",COUNT('Diário 3º PA'!$A$4:$A$4242)+COUNT('Diário 4º PA'!$A$4:$A$2007)+ROW()-3)</f>
        <v/>
      </c>
      <c r="B985" s="358"/>
      <c r="C985" s="359"/>
      <c r="D985" s="360"/>
      <c r="E985" s="360"/>
      <c r="F985" s="361"/>
      <c r="G985" s="360"/>
      <c r="H985" s="360"/>
      <c r="I985" s="362"/>
      <c r="J985" s="363"/>
      <c r="K985" s="363"/>
      <c r="L985" s="364"/>
      <c r="M985" s="363"/>
      <c r="N985" s="403"/>
      <c r="O985" s="70">
        <f t="shared" si="57"/>
        <v>0</v>
      </c>
      <c r="P985" s="70">
        <f t="shared" si="58"/>
        <v>0</v>
      </c>
      <c r="Q985" s="92" t="str">
        <f t="shared" si="56"/>
        <v/>
      </c>
    </row>
    <row r="986" spans="1:17" x14ac:dyDescent="0.2">
      <c r="A986" s="374" t="str">
        <f>IF(B986="","",COUNT('Diário 3º PA'!$A$4:$A$4242)+COUNT('Diário 4º PA'!$A$4:$A$2007)+ROW()-3)</f>
        <v/>
      </c>
      <c r="B986" s="358"/>
      <c r="C986" s="359"/>
      <c r="D986" s="360"/>
      <c r="E986" s="360"/>
      <c r="F986" s="361"/>
      <c r="G986" s="360"/>
      <c r="H986" s="360"/>
      <c r="I986" s="362"/>
      <c r="J986" s="363"/>
      <c r="K986" s="363"/>
      <c r="L986" s="364"/>
      <c r="M986" s="363"/>
      <c r="N986" s="403"/>
      <c r="O986" s="70">
        <f t="shared" si="57"/>
        <v>0</v>
      </c>
      <c r="P986" s="70">
        <f t="shared" si="58"/>
        <v>0</v>
      </c>
      <c r="Q986" s="92" t="str">
        <f t="shared" si="56"/>
        <v/>
      </c>
    </row>
    <row r="987" spans="1:17" x14ac:dyDescent="0.2">
      <c r="A987" s="374" t="str">
        <f>IF(B987="","",COUNT('Diário 3º PA'!$A$4:$A$4242)+COUNT('Diário 4º PA'!$A$4:$A$2007)+ROW()-3)</f>
        <v/>
      </c>
      <c r="B987" s="358"/>
      <c r="C987" s="359"/>
      <c r="D987" s="360"/>
      <c r="E987" s="360"/>
      <c r="F987" s="361"/>
      <c r="G987" s="360"/>
      <c r="H987" s="360"/>
      <c r="I987" s="362"/>
      <c r="J987" s="363"/>
      <c r="K987" s="363"/>
      <c r="L987" s="364"/>
      <c r="M987" s="363"/>
      <c r="N987" s="403"/>
      <c r="O987" s="70">
        <f t="shared" si="57"/>
        <v>0</v>
      </c>
      <c r="P987" s="70">
        <f t="shared" si="58"/>
        <v>0</v>
      </c>
      <c r="Q987" s="135" t="str">
        <f t="shared" si="56"/>
        <v/>
      </c>
    </row>
    <row r="988" spans="1:17" x14ac:dyDescent="0.2">
      <c r="A988" s="374" t="str">
        <f>IF(B988="","",COUNT('Diário 3º PA'!$A$4:$A$4242)+COUNT('Diário 4º PA'!$A$4:$A$2007)+ROW()-3)</f>
        <v/>
      </c>
      <c r="B988" s="358"/>
      <c r="C988" s="359"/>
      <c r="D988" s="360"/>
      <c r="E988" s="360"/>
      <c r="F988" s="361"/>
      <c r="G988" s="360"/>
      <c r="H988" s="360"/>
      <c r="I988" s="362"/>
      <c r="J988" s="363"/>
      <c r="K988" s="363"/>
      <c r="L988" s="364"/>
      <c r="M988" s="363"/>
      <c r="N988" s="403"/>
      <c r="O988" s="70">
        <f t="shared" si="57"/>
        <v>0</v>
      </c>
      <c r="P988" s="70">
        <f t="shared" si="58"/>
        <v>0</v>
      </c>
      <c r="Q988" s="92" t="str">
        <f t="shared" si="56"/>
        <v/>
      </c>
    </row>
    <row r="989" spans="1:17" x14ac:dyDescent="0.2">
      <c r="A989" s="374" t="str">
        <f>IF(B989="","",COUNT('Diário 3º PA'!$A$4:$A$4242)+COUNT('Diário 4º PA'!$A$4:$A$2007)+ROW()-3)</f>
        <v/>
      </c>
      <c r="B989" s="358"/>
      <c r="C989" s="359"/>
      <c r="D989" s="360"/>
      <c r="E989" s="360"/>
      <c r="F989" s="361"/>
      <c r="G989" s="360"/>
      <c r="H989" s="360"/>
      <c r="I989" s="362"/>
      <c r="J989" s="363"/>
      <c r="K989" s="363"/>
      <c r="L989" s="364"/>
      <c r="M989" s="363"/>
      <c r="N989" s="403"/>
      <c r="O989" s="70">
        <f t="shared" si="57"/>
        <v>0</v>
      </c>
      <c r="P989" s="70">
        <f t="shared" si="58"/>
        <v>0</v>
      </c>
      <c r="Q989" s="92" t="str">
        <f t="shared" si="56"/>
        <v/>
      </c>
    </row>
    <row r="990" spans="1:17" x14ac:dyDescent="0.2">
      <c r="A990" s="374" t="str">
        <f>IF(B990="","",COUNT('Diário 3º PA'!$A$4:$A$4242)+COUNT('Diário 4º PA'!$A$4:$A$2007)+ROW()-3)</f>
        <v/>
      </c>
      <c r="B990" s="358"/>
      <c r="C990" s="359"/>
      <c r="D990" s="360"/>
      <c r="E990" s="360"/>
      <c r="F990" s="361"/>
      <c r="G990" s="360"/>
      <c r="H990" s="360"/>
      <c r="I990" s="362"/>
      <c r="J990" s="363"/>
      <c r="K990" s="363"/>
      <c r="L990" s="364"/>
      <c r="M990" s="363"/>
      <c r="N990" s="403"/>
      <c r="O990" s="70">
        <f t="shared" si="57"/>
        <v>0</v>
      </c>
      <c r="P990" s="70">
        <f t="shared" si="58"/>
        <v>0</v>
      </c>
      <c r="Q990" s="135" t="str">
        <f t="shared" si="56"/>
        <v/>
      </c>
    </row>
    <row r="991" spans="1:17" x14ac:dyDescent="0.2">
      <c r="A991" s="374" t="str">
        <f>IF(B991="","",COUNT('Diário 3º PA'!$A$4:$A$4242)+COUNT('Diário 4º PA'!$A$4:$A$2007)+ROW()-3)</f>
        <v/>
      </c>
      <c r="B991" s="358"/>
      <c r="C991" s="359"/>
      <c r="D991" s="360"/>
      <c r="E991" s="360"/>
      <c r="F991" s="361"/>
      <c r="G991" s="360"/>
      <c r="H991" s="360"/>
      <c r="I991" s="362"/>
      <c r="J991" s="363"/>
      <c r="K991" s="363"/>
      <c r="L991" s="364"/>
      <c r="M991" s="363"/>
      <c r="N991" s="403"/>
      <c r="O991" s="70">
        <f t="shared" si="57"/>
        <v>0</v>
      </c>
      <c r="P991" s="70">
        <f t="shared" si="58"/>
        <v>0</v>
      </c>
      <c r="Q991" s="92" t="str">
        <f t="shared" si="56"/>
        <v/>
      </c>
    </row>
    <row r="992" spans="1:17" x14ac:dyDescent="0.2">
      <c r="A992" s="374" t="str">
        <f>IF(B992="","",COUNT('Diário 3º PA'!$A$4:$A$4242)+COUNT('Diário 4º PA'!$A$4:$A$2007)+ROW()-3)</f>
        <v/>
      </c>
      <c r="B992" s="358"/>
      <c r="C992" s="359"/>
      <c r="D992" s="360"/>
      <c r="E992" s="360"/>
      <c r="F992" s="361"/>
      <c r="G992" s="360"/>
      <c r="H992" s="360"/>
      <c r="I992" s="362"/>
      <c r="J992" s="363"/>
      <c r="K992" s="363"/>
      <c r="L992" s="364"/>
      <c r="M992" s="363"/>
      <c r="N992" s="403"/>
      <c r="O992" s="70">
        <f t="shared" si="57"/>
        <v>0</v>
      </c>
      <c r="P992" s="70">
        <f t="shared" si="58"/>
        <v>0</v>
      </c>
      <c r="Q992" s="92" t="str">
        <f t="shared" si="56"/>
        <v/>
      </c>
    </row>
    <row r="993" spans="1:17" x14ac:dyDescent="0.2">
      <c r="A993" s="374" t="str">
        <f>IF(B993="","",COUNT('Diário 3º PA'!$A$4:$A$4242)+COUNT('Diário 4º PA'!$A$4:$A$2007)+ROW()-3)</f>
        <v/>
      </c>
      <c r="B993" s="358"/>
      <c r="C993" s="359"/>
      <c r="D993" s="360"/>
      <c r="E993" s="360"/>
      <c r="F993" s="361"/>
      <c r="G993" s="360"/>
      <c r="H993" s="360"/>
      <c r="I993" s="362"/>
      <c r="J993" s="363"/>
      <c r="K993" s="363"/>
      <c r="L993" s="364"/>
      <c r="M993" s="363"/>
      <c r="N993" s="403"/>
      <c r="O993" s="70">
        <f t="shared" si="57"/>
        <v>0</v>
      </c>
      <c r="P993" s="70">
        <f t="shared" si="58"/>
        <v>0</v>
      </c>
      <c r="Q993" s="135" t="str">
        <f t="shared" si="56"/>
        <v/>
      </c>
    </row>
    <row r="994" spans="1:17" x14ac:dyDescent="0.2">
      <c r="A994" s="374" t="str">
        <f>IF(B994="","",COUNT('Diário 3º PA'!$A$4:$A$4242)+COUNT('Diário 4º PA'!$A$4:$A$2007)+ROW()-3)</f>
        <v/>
      </c>
      <c r="B994" s="358"/>
      <c r="C994" s="359"/>
      <c r="D994" s="360"/>
      <c r="E994" s="360"/>
      <c r="F994" s="361"/>
      <c r="G994" s="360"/>
      <c r="H994" s="360"/>
      <c r="I994" s="362"/>
      <c r="J994" s="363"/>
      <c r="K994" s="363"/>
      <c r="L994" s="364"/>
      <c r="M994" s="363"/>
      <c r="N994" s="403"/>
      <c r="O994" s="70">
        <f t="shared" si="57"/>
        <v>0</v>
      </c>
      <c r="P994" s="70">
        <f t="shared" si="58"/>
        <v>0</v>
      </c>
      <c r="Q994" s="92" t="str">
        <f t="shared" si="56"/>
        <v/>
      </c>
    </row>
    <row r="995" spans="1:17" x14ac:dyDescent="0.2">
      <c r="A995" s="374" t="str">
        <f>IF(B995="","",COUNT('Diário 3º PA'!$A$4:$A$4242)+COUNT('Diário 4º PA'!$A$4:$A$2007)+ROW()-3)</f>
        <v/>
      </c>
      <c r="B995" s="358"/>
      <c r="C995" s="359"/>
      <c r="D995" s="360"/>
      <c r="E995" s="360"/>
      <c r="F995" s="361"/>
      <c r="G995" s="360"/>
      <c r="H995" s="360"/>
      <c r="I995" s="362"/>
      <c r="J995" s="363"/>
      <c r="K995" s="363"/>
      <c r="L995" s="364"/>
      <c r="M995" s="363"/>
      <c r="N995" s="403"/>
      <c r="O995" s="70">
        <f t="shared" si="57"/>
        <v>0</v>
      </c>
      <c r="P995" s="70">
        <f t="shared" si="58"/>
        <v>0</v>
      </c>
      <c r="Q995" s="92" t="str">
        <f t="shared" si="56"/>
        <v/>
      </c>
    </row>
    <row r="996" spans="1:17" x14ac:dyDescent="0.2">
      <c r="A996" s="374" t="str">
        <f>IF(B996="","",COUNT('Diário 3º PA'!$A$4:$A$4242)+COUNT('Diário 4º PA'!$A$4:$A$2007)+ROW()-3)</f>
        <v/>
      </c>
      <c r="B996" s="358"/>
      <c r="C996" s="359"/>
      <c r="D996" s="360"/>
      <c r="E996" s="360"/>
      <c r="F996" s="361"/>
      <c r="G996" s="360"/>
      <c r="H996" s="360"/>
      <c r="I996" s="362"/>
      <c r="J996" s="363"/>
      <c r="K996" s="363"/>
      <c r="L996" s="364"/>
      <c r="M996" s="363"/>
      <c r="N996" s="403"/>
      <c r="O996" s="70">
        <f t="shared" si="57"/>
        <v>0</v>
      </c>
      <c r="P996" s="70">
        <f t="shared" si="58"/>
        <v>0</v>
      </c>
      <c r="Q996" s="135" t="str">
        <f t="shared" si="56"/>
        <v/>
      </c>
    </row>
    <row r="997" spans="1:17" x14ac:dyDescent="0.2">
      <c r="A997" s="374" t="str">
        <f>IF(B997="","",COUNT('Diário 3º PA'!$A$4:$A$4242)+COUNT('Diário 4º PA'!$A$4:$A$2007)+ROW()-3)</f>
        <v/>
      </c>
      <c r="B997" s="358"/>
      <c r="C997" s="359"/>
      <c r="D997" s="360"/>
      <c r="E997" s="360"/>
      <c r="F997" s="361"/>
      <c r="G997" s="360"/>
      <c r="H997" s="360"/>
      <c r="I997" s="362"/>
      <c r="J997" s="363"/>
      <c r="K997" s="363"/>
      <c r="L997" s="364"/>
      <c r="M997" s="363"/>
      <c r="N997" s="403"/>
      <c r="O997" s="70">
        <f t="shared" si="57"/>
        <v>0</v>
      </c>
      <c r="P997" s="70">
        <f t="shared" si="58"/>
        <v>0</v>
      </c>
      <c r="Q997" s="92" t="str">
        <f t="shared" si="56"/>
        <v/>
      </c>
    </row>
    <row r="998" spans="1:17" x14ac:dyDescent="0.2">
      <c r="A998" s="374" t="str">
        <f>IF(B998="","",COUNT('Diário 3º PA'!$A$4:$A$4242)+COUNT('Diário 4º PA'!$A$4:$A$2007)+ROW()-3)</f>
        <v/>
      </c>
      <c r="B998" s="358"/>
      <c r="C998" s="359"/>
      <c r="D998" s="360"/>
      <c r="E998" s="360"/>
      <c r="F998" s="361"/>
      <c r="G998" s="360"/>
      <c r="H998" s="360"/>
      <c r="I998" s="362"/>
      <c r="J998" s="363"/>
      <c r="K998" s="363"/>
      <c r="L998" s="364"/>
      <c r="M998" s="363"/>
      <c r="N998" s="403"/>
      <c r="O998" s="70">
        <f t="shared" si="57"/>
        <v>0</v>
      </c>
      <c r="P998" s="70">
        <f t="shared" si="58"/>
        <v>0</v>
      </c>
      <c r="Q998" s="92" t="str">
        <f t="shared" si="56"/>
        <v/>
      </c>
    </row>
    <row r="999" spans="1:17" x14ac:dyDescent="0.2">
      <c r="A999" s="374" t="str">
        <f>IF(B999="","",COUNT('Diário 3º PA'!$A$4:$A$4242)+COUNT('Diário 4º PA'!$A$4:$A$2007)+ROW()-3)</f>
        <v/>
      </c>
      <c r="B999" s="358"/>
      <c r="C999" s="359"/>
      <c r="D999" s="360"/>
      <c r="E999" s="360"/>
      <c r="F999" s="361"/>
      <c r="G999" s="360"/>
      <c r="H999" s="360"/>
      <c r="I999" s="362"/>
      <c r="J999" s="363"/>
      <c r="K999" s="363"/>
      <c r="L999" s="364"/>
      <c r="M999" s="363"/>
      <c r="N999" s="403"/>
      <c r="O999" s="70">
        <f t="shared" si="57"/>
        <v>0</v>
      </c>
      <c r="P999" s="70">
        <f t="shared" si="58"/>
        <v>0</v>
      </c>
      <c r="Q999" s="135" t="str">
        <f t="shared" si="56"/>
        <v/>
      </c>
    </row>
    <row r="1000" spans="1:17" x14ac:dyDescent="0.2">
      <c r="A1000" s="374" t="str">
        <f>IF(B1000="","",COUNT('Diário 3º PA'!$A$4:$A$4242)+COUNT('Diário 4º PA'!$A$4:$A$2007)+ROW()-3)</f>
        <v/>
      </c>
      <c r="B1000" s="358"/>
      <c r="C1000" s="359"/>
      <c r="D1000" s="360"/>
      <c r="E1000" s="360"/>
      <c r="F1000" s="361"/>
      <c r="G1000" s="360"/>
      <c r="H1000" s="360"/>
      <c r="I1000" s="362"/>
      <c r="J1000" s="363"/>
      <c r="K1000" s="363"/>
      <c r="L1000" s="364"/>
      <c r="M1000" s="363"/>
      <c r="N1000" s="403"/>
      <c r="O1000" s="70">
        <f t="shared" si="57"/>
        <v>0</v>
      </c>
      <c r="P1000" s="70">
        <f t="shared" si="58"/>
        <v>0</v>
      </c>
      <c r="Q1000" s="92" t="str">
        <f t="shared" si="56"/>
        <v/>
      </c>
    </row>
    <row r="1001" spans="1:17" x14ac:dyDescent="0.2">
      <c r="A1001" s="374" t="str">
        <f>IF(B1001="","",COUNT('Diário 3º PA'!$A$4:$A$4242)+COUNT('Diário 4º PA'!$A$4:$A$2007)+ROW()-3)</f>
        <v/>
      </c>
      <c r="B1001" s="358"/>
      <c r="C1001" s="359"/>
      <c r="D1001" s="360"/>
      <c r="E1001" s="360"/>
      <c r="F1001" s="361"/>
      <c r="G1001" s="360"/>
      <c r="H1001" s="360"/>
      <c r="I1001" s="362"/>
      <c r="J1001" s="363"/>
      <c r="K1001" s="363"/>
      <c r="L1001" s="364"/>
      <c r="M1001" s="363"/>
      <c r="N1001" s="403"/>
      <c r="O1001" s="70">
        <f t="shared" si="57"/>
        <v>0</v>
      </c>
      <c r="P1001" s="70">
        <f t="shared" si="58"/>
        <v>0</v>
      </c>
      <c r="Q1001" s="92" t="str">
        <f t="shared" si="56"/>
        <v/>
      </c>
    </row>
    <row r="1002" spans="1:17" x14ac:dyDescent="0.2">
      <c r="A1002" s="374" t="str">
        <f>IF(B1002="","",COUNT('Diário 3º PA'!$A$4:$A$4242)+COUNT('Diário 4º PA'!$A$4:$A$2007)+ROW()-3)</f>
        <v/>
      </c>
      <c r="B1002" s="358"/>
      <c r="C1002" s="359"/>
      <c r="D1002" s="360"/>
      <c r="E1002" s="360"/>
      <c r="F1002" s="361"/>
      <c r="G1002" s="360"/>
      <c r="H1002" s="360"/>
      <c r="I1002" s="362"/>
      <c r="J1002" s="363"/>
      <c r="K1002" s="363"/>
      <c r="L1002" s="364"/>
      <c r="M1002" s="363"/>
      <c r="N1002" s="403"/>
      <c r="O1002" s="70">
        <f t="shared" si="57"/>
        <v>0</v>
      </c>
      <c r="P1002" s="70">
        <f t="shared" si="58"/>
        <v>0</v>
      </c>
      <c r="Q1002" s="135" t="str">
        <f t="shared" si="56"/>
        <v/>
      </c>
    </row>
    <row r="1003" spans="1:17" x14ac:dyDescent="0.2">
      <c r="A1003" s="374" t="str">
        <f>IF(B1003="","",COUNT('Diário 3º PA'!$A$4:$A$4242)+COUNT('Diário 4º PA'!$A$4:$A$2007)+ROW()-3)</f>
        <v/>
      </c>
      <c r="B1003" s="358"/>
      <c r="C1003" s="359"/>
      <c r="D1003" s="360"/>
      <c r="E1003" s="360"/>
      <c r="F1003" s="361"/>
      <c r="G1003" s="360"/>
      <c r="H1003" s="360"/>
      <c r="I1003" s="362"/>
      <c r="J1003" s="363"/>
      <c r="K1003" s="363"/>
      <c r="L1003" s="364"/>
      <c r="M1003" s="363"/>
      <c r="N1003" s="403"/>
      <c r="O1003" s="70">
        <f t="shared" si="57"/>
        <v>0</v>
      </c>
      <c r="P1003" s="70">
        <f t="shared" si="58"/>
        <v>0</v>
      </c>
      <c r="Q1003" s="92" t="str">
        <f t="shared" si="56"/>
        <v/>
      </c>
    </row>
    <row r="1004" spans="1:17" x14ac:dyDescent="0.2">
      <c r="A1004" s="374" t="str">
        <f>IF(B1004="","",COUNT('Diário 3º PA'!$A$4:$A$4242)+COUNT('Diário 4º PA'!$A$4:$A$2007)+ROW()-3)</f>
        <v/>
      </c>
      <c r="B1004" s="358"/>
      <c r="C1004" s="359"/>
      <c r="D1004" s="360"/>
      <c r="E1004" s="360"/>
      <c r="F1004" s="361"/>
      <c r="G1004" s="360"/>
      <c r="H1004" s="360"/>
      <c r="I1004" s="362"/>
      <c r="J1004" s="363"/>
      <c r="K1004" s="363"/>
      <c r="L1004" s="364"/>
      <c r="M1004" s="363"/>
      <c r="N1004" s="403"/>
      <c r="O1004" s="70">
        <f t="shared" si="57"/>
        <v>0</v>
      </c>
      <c r="P1004" s="70">
        <f t="shared" si="58"/>
        <v>0</v>
      </c>
      <c r="Q1004" s="92" t="str">
        <f t="shared" si="56"/>
        <v/>
      </c>
    </row>
    <row r="1005" spans="1:17" x14ac:dyDescent="0.2">
      <c r="A1005" s="374" t="str">
        <f>IF(B1005="","",COUNT('Diário 3º PA'!$A$4:$A$4242)+COUNT('Diário 4º PA'!$A$4:$A$2007)+ROW()-3)</f>
        <v/>
      </c>
      <c r="B1005" s="358"/>
      <c r="C1005" s="359"/>
      <c r="D1005" s="360"/>
      <c r="E1005" s="360"/>
      <c r="F1005" s="361"/>
      <c r="G1005" s="360"/>
      <c r="H1005" s="360"/>
      <c r="I1005" s="362"/>
      <c r="J1005" s="363"/>
      <c r="K1005" s="363"/>
      <c r="L1005" s="364"/>
      <c r="M1005" s="363"/>
      <c r="N1005" s="403"/>
      <c r="O1005" s="70">
        <f t="shared" si="57"/>
        <v>0</v>
      </c>
      <c r="P1005" s="70">
        <f t="shared" si="58"/>
        <v>0</v>
      </c>
      <c r="Q1005" s="135" t="str">
        <f t="shared" si="56"/>
        <v/>
      </c>
    </row>
    <row r="1006" spans="1:17" x14ac:dyDescent="0.2">
      <c r="A1006" s="374" t="str">
        <f>IF(B1006="","",COUNT('Diário 3º PA'!$A$4:$A$4242)+COUNT('Diário 4º PA'!$A$4:$A$2007)+ROW()-3)</f>
        <v/>
      </c>
      <c r="B1006" s="358"/>
      <c r="C1006" s="359"/>
      <c r="D1006" s="360"/>
      <c r="E1006" s="360"/>
      <c r="F1006" s="361"/>
      <c r="G1006" s="360"/>
      <c r="H1006" s="360"/>
      <c r="I1006" s="362"/>
      <c r="J1006" s="363"/>
      <c r="K1006" s="363"/>
      <c r="L1006" s="364"/>
      <c r="M1006" s="363"/>
      <c r="N1006" s="403"/>
      <c r="O1006" s="70">
        <f t="shared" si="57"/>
        <v>0</v>
      </c>
      <c r="P1006" s="70">
        <f t="shared" si="58"/>
        <v>0</v>
      </c>
      <c r="Q1006" s="92" t="str">
        <f t="shared" si="56"/>
        <v/>
      </c>
    </row>
    <row r="1007" spans="1:17" x14ac:dyDescent="0.2">
      <c r="A1007" s="374" t="str">
        <f>IF(B1007="","",COUNT('Diário 3º PA'!$A$4:$A$4242)+COUNT('Diário 4º PA'!$A$4:$A$2007)+ROW()-3)</f>
        <v/>
      </c>
      <c r="B1007" s="358"/>
      <c r="C1007" s="359"/>
      <c r="D1007" s="360"/>
      <c r="E1007" s="360"/>
      <c r="F1007" s="361"/>
      <c r="G1007" s="360"/>
      <c r="H1007" s="360"/>
      <c r="I1007" s="362"/>
      <c r="J1007" s="363"/>
      <c r="K1007" s="363"/>
      <c r="L1007" s="364"/>
      <c r="M1007" s="363"/>
      <c r="N1007" s="403"/>
      <c r="O1007" s="70">
        <f t="shared" si="57"/>
        <v>0</v>
      </c>
      <c r="P1007" s="70">
        <f t="shared" si="58"/>
        <v>0</v>
      </c>
      <c r="Q1007" s="92" t="str">
        <f t="shared" si="56"/>
        <v/>
      </c>
    </row>
    <row r="1008" spans="1:17" x14ac:dyDescent="0.2">
      <c r="A1008" s="374" t="str">
        <f>IF(B1008="","",COUNT('Diário 3º PA'!$A$4:$A$4242)+COUNT('Diário 4º PA'!$A$4:$A$2007)+ROW()-3)</f>
        <v/>
      </c>
      <c r="B1008" s="358"/>
      <c r="C1008" s="359"/>
      <c r="D1008" s="360"/>
      <c r="E1008" s="360"/>
      <c r="F1008" s="361"/>
      <c r="G1008" s="360"/>
      <c r="H1008" s="360"/>
      <c r="I1008" s="362"/>
      <c r="J1008" s="363"/>
      <c r="K1008" s="363"/>
      <c r="L1008" s="364"/>
      <c r="M1008" s="363"/>
      <c r="N1008" s="403"/>
      <c r="O1008" s="70">
        <f t="shared" si="57"/>
        <v>0</v>
      </c>
      <c r="P1008" s="70">
        <f t="shared" si="58"/>
        <v>0</v>
      </c>
      <c r="Q1008" s="135" t="str">
        <f t="shared" si="56"/>
        <v/>
      </c>
    </row>
    <row r="1009" spans="1:17" x14ac:dyDescent="0.2">
      <c r="A1009" s="374" t="str">
        <f>IF(B1009="","",COUNT('Diário 3º PA'!$A$4:$A$4242)+COUNT('Diário 4º PA'!$A$4:$A$2007)+ROW()-3)</f>
        <v/>
      </c>
      <c r="B1009" s="358"/>
      <c r="C1009" s="359"/>
      <c r="D1009" s="360"/>
      <c r="E1009" s="360"/>
      <c r="F1009" s="361"/>
      <c r="G1009" s="360"/>
      <c r="H1009" s="360"/>
      <c r="I1009" s="362"/>
      <c r="J1009" s="363"/>
      <c r="K1009" s="363"/>
      <c r="L1009" s="364"/>
      <c r="M1009" s="363"/>
      <c r="N1009" s="403"/>
      <c r="O1009" s="70">
        <f t="shared" si="57"/>
        <v>0</v>
      </c>
      <c r="P1009" s="70">
        <f t="shared" si="58"/>
        <v>0</v>
      </c>
      <c r="Q1009" s="92" t="str">
        <f t="shared" si="56"/>
        <v/>
      </c>
    </row>
    <row r="1010" spans="1:17" x14ac:dyDescent="0.2">
      <c r="A1010" s="374" t="str">
        <f>IF(B1010="","",COUNT('Diário 3º PA'!$A$4:$A$4242)+COUNT('Diário 4º PA'!$A$4:$A$2007)+ROW()-3)</f>
        <v/>
      </c>
      <c r="B1010" s="358"/>
      <c r="C1010" s="359"/>
      <c r="D1010" s="360"/>
      <c r="E1010" s="360"/>
      <c r="F1010" s="361"/>
      <c r="G1010" s="360"/>
      <c r="H1010" s="360"/>
      <c r="I1010" s="362"/>
      <c r="J1010" s="363"/>
      <c r="K1010" s="363"/>
      <c r="L1010" s="364"/>
      <c r="M1010" s="363"/>
      <c r="N1010" s="403"/>
      <c r="O1010" s="70">
        <f t="shared" si="57"/>
        <v>0</v>
      </c>
      <c r="P1010" s="70">
        <f t="shared" si="58"/>
        <v>0</v>
      </c>
      <c r="Q1010" s="92" t="str">
        <f t="shared" si="56"/>
        <v/>
      </c>
    </row>
    <row r="1011" spans="1:17" x14ac:dyDescent="0.2">
      <c r="A1011" s="374" t="str">
        <f>IF(B1011="","",COUNT('Diário 3º PA'!$A$4:$A$4242)+COUNT('Diário 4º PA'!$A$4:$A$2007)+ROW()-3)</f>
        <v/>
      </c>
      <c r="B1011" s="358"/>
      <c r="C1011" s="359"/>
      <c r="D1011" s="360"/>
      <c r="E1011" s="360"/>
      <c r="F1011" s="361"/>
      <c r="G1011" s="360"/>
      <c r="H1011" s="360"/>
      <c r="I1011" s="362"/>
      <c r="J1011" s="363"/>
      <c r="K1011" s="363"/>
      <c r="L1011" s="364"/>
      <c r="M1011" s="363"/>
      <c r="N1011" s="403"/>
      <c r="O1011" s="70">
        <f t="shared" si="57"/>
        <v>0</v>
      </c>
      <c r="P1011" s="70">
        <f t="shared" si="58"/>
        <v>0</v>
      </c>
      <c r="Q1011" s="135" t="str">
        <f t="shared" si="56"/>
        <v/>
      </c>
    </row>
    <row r="1012" spans="1:17" x14ac:dyDescent="0.2">
      <c r="A1012" s="374" t="str">
        <f>IF(B1012="","",COUNT('Diário 3º PA'!$A$4:$A$4242)+COUNT('Diário 4º PA'!$A$4:$A$2007)+ROW()-3)</f>
        <v/>
      </c>
      <c r="B1012" s="358"/>
      <c r="C1012" s="359"/>
      <c r="D1012" s="360"/>
      <c r="E1012" s="360"/>
      <c r="F1012" s="361"/>
      <c r="G1012" s="360"/>
      <c r="H1012" s="360"/>
      <c r="I1012" s="362"/>
      <c r="J1012" s="363"/>
      <c r="K1012" s="363"/>
      <c r="L1012" s="364"/>
      <c r="M1012" s="363"/>
      <c r="N1012" s="403"/>
      <c r="O1012" s="70">
        <f t="shared" si="57"/>
        <v>0</v>
      </c>
      <c r="P1012" s="70">
        <f t="shared" si="58"/>
        <v>0</v>
      </c>
      <c r="Q1012" s="92" t="str">
        <f t="shared" si="56"/>
        <v/>
      </c>
    </row>
    <row r="1013" spans="1:17" x14ac:dyDescent="0.2">
      <c r="A1013" s="374" t="str">
        <f>IF(B1013="","",COUNT('Diário 3º PA'!$A$4:$A$4242)+COUNT('Diário 4º PA'!$A$4:$A$2007)+ROW()-3)</f>
        <v/>
      </c>
      <c r="B1013" s="358"/>
      <c r="C1013" s="359"/>
      <c r="D1013" s="360"/>
      <c r="E1013" s="360"/>
      <c r="F1013" s="361"/>
      <c r="G1013" s="360"/>
      <c r="H1013" s="360"/>
      <c r="I1013" s="362"/>
      <c r="J1013" s="363"/>
      <c r="K1013" s="363"/>
      <c r="L1013" s="364"/>
      <c r="M1013" s="363"/>
      <c r="N1013" s="403"/>
      <c r="O1013" s="70">
        <f t="shared" si="57"/>
        <v>0</v>
      </c>
      <c r="P1013" s="70">
        <f t="shared" si="58"/>
        <v>0</v>
      </c>
      <c r="Q1013" s="92" t="str">
        <f t="shared" si="56"/>
        <v/>
      </c>
    </row>
    <row r="1014" spans="1:17" x14ac:dyDescent="0.2">
      <c r="A1014" s="374" t="str">
        <f>IF(B1014="","",COUNT('Diário 3º PA'!$A$4:$A$4242)+COUNT('Diário 4º PA'!$A$4:$A$2007)+ROW()-3)</f>
        <v/>
      </c>
      <c r="B1014" s="358"/>
      <c r="C1014" s="359"/>
      <c r="D1014" s="360"/>
      <c r="E1014" s="360"/>
      <c r="F1014" s="361"/>
      <c r="G1014" s="360"/>
      <c r="H1014" s="360"/>
      <c r="I1014" s="362"/>
      <c r="J1014" s="363"/>
      <c r="K1014" s="363"/>
      <c r="L1014" s="364"/>
      <c r="M1014" s="363"/>
      <c r="N1014" s="403"/>
      <c r="O1014" s="70">
        <f t="shared" si="57"/>
        <v>0</v>
      </c>
      <c r="P1014" s="70">
        <f t="shared" si="58"/>
        <v>0</v>
      </c>
      <c r="Q1014" s="135" t="str">
        <f t="shared" si="56"/>
        <v/>
      </c>
    </row>
    <row r="1015" spans="1:17" x14ac:dyDescent="0.2">
      <c r="A1015" s="374" t="str">
        <f>IF(B1015="","",COUNT('Diário 3º PA'!$A$4:$A$4242)+COUNT('Diário 4º PA'!$A$4:$A$2007)+ROW()-3)</f>
        <v/>
      </c>
      <c r="B1015" s="358"/>
      <c r="C1015" s="359"/>
      <c r="D1015" s="360"/>
      <c r="E1015" s="360"/>
      <c r="F1015" s="361"/>
      <c r="G1015" s="360"/>
      <c r="H1015" s="360"/>
      <c r="I1015" s="362"/>
      <c r="J1015" s="363"/>
      <c r="K1015" s="363"/>
      <c r="L1015" s="364"/>
      <c r="M1015" s="363"/>
      <c r="N1015" s="403"/>
      <c r="O1015" s="70">
        <f t="shared" si="57"/>
        <v>0</v>
      </c>
      <c r="P1015" s="70">
        <f t="shared" si="58"/>
        <v>0</v>
      </c>
      <c r="Q1015" s="92" t="str">
        <f t="shared" si="56"/>
        <v/>
      </c>
    </row>
    <row r="1016" spans="1:17" x14ac:dyDescent="0.2">
      <c r="A1016" s="374" t="str">
        <f>IF(B1016="","",COUNT('Diário 3º PA'!$A$4:$A$4242)+COUNT('Diário 4º PA'!$A$4:$A$2007)+ROW()-3)</f>
        <v/>
      </c>
      <c r="B1016" s="358"/>
      <c r="C1016" s="359"/>
      <c r="D1016" s="360"/>
      <c r="E1016" s="360"/>
      <c r="F1016" s="361"/>
      <c r="G1016" s="360"/>
      <c r="H1016" s="360"/>
      <c r="I1016" s="362"/>
      <c r="J1016" s="363"/>
      <c r="K1016" s="363"/>
      <c r="L1016" s="364"/>
      <c r="M1016" s="363"/>
      <c r="N1016" s="403"/>
      <c r="O1016" s="70">
        <f t="shared" si="57"/>
        <v>0</v>
      </c>
      <c r="P1016" s="70">
        <f t="shared" si="58"/>
        <v>0</v>
      </c>
      <c r="Q1016" s="92" t="str">
        <f t="shared" si="56"/>
        <v/>
      </c>
    </row>
    <row r="1017" spans="1:17" x14ac:dyDescent="0.2">
      <c r="A1017" s="374" t="str">
        <f>IF(B1017="","",COUNT('Diário 3º PA'!$A$4:$A$4242)+COUNT('Diário 4º PA'!$A$4:$A$2007)+ROW()-3)</f>
        <v/>
      </c>
      <c r="B1017" s="358"/>
      <c r="C1017" s="359"/>
      <c r="D1017" s="360"/>
      <c r="E1017" s="360"/>
      <c r="F1017" s="361"/>
      <c r="G1017" s="360"/>
      <c r="H1017" s="360"/>
      <c r="I1017" s="362"/>
      <c r="J1017" s="363"/>
      <c r="K1017" s="363"/>
      <c r="L1017" s="364"/>
      <c r="M1017" s="363"/>
      <c r="N1017" s="403"/>
      <c r="O1017" s="70">
        <f t="shared" si="57"/>
        <v>0</v>
      </c>
      <c r="P1017" s="70">
        <f t="shared" si="58"/>
        <v>0</v>
      </c>
      <c r="Q1017" s="135" t="str">
        <f t="shared" si="56"/>
        <v/>
      </c>
    </row>
    <row r="1018" spans="1:17" x14ac:dyDescent="0.2">
      <c r="A1018" s="374" t="str">
        <f>IF(B1018="","",COUNT('Diário 3º PA'!$A$4:$A$4242)+COUNT('Diário 4º PA'!$A$4:$A$2007)+ROW()-3)</f>
        <v/>
      </c>
      <c r="B1018" s="358"/>
      <c r="C1018" s="359"/>
      <c r="D1018" s="360"/>
      <c r="E1018" s="360"/>
      <c r="F1018" s="361"/>
      <c r="G1018" s="360"/>
      <c r="H1018" s="360"/>
      <c r="I1018" s="362"/>
      <c r="J1018" s="363"/>
      <c r="K1018" s="363"/>
      <c r="L1018" s="364"/>
      <c r="M1018" s="363"/>
      <c r="N1018" s="403"/>
      <c r="O1018" s="70">
        <f t="shared" si="57"/>
        <v>0</v>
      </c>
      <c r="P1018" s="70">
        <f t="shared" si="58"/>
        <v>0</v>
      </c>
      <c r="Q1018" s="92" t="str">
        <f t="shared" si="56"/>
        <v/>
      </c>
    </row>
    <row r="1019" spans="1:17" x14ac:dyDescent="0.2">
      <c r="A1019" s="374" t="str">
        <f>IF(B1019="","",COUNT('Diário 3º PA'!$A$4:$A$4242)+COUNT('Diário 4º PA'!$A$4:$A$2007)+ROW()-3)</f>
        <v/>
      </c>
      <c r="B1019" s="358"/>
      <c r="C1019" s="359"/>
      <c r="D1019" s="360"/>
      <c r="E1019" s="360"/>
      <c r="F1019" s="361"/>
      <c r="G1019" s="360"/>
      <c r="H1019" s="360"/>
      <c r="I1019" s="362"/>
      <c r="J1019" s="363"/>
      <c r="K1019" s="363"/>
      <c r="L1019" s="364"/>
      <c r="M1019" s="363"/>
      <c r="N1019" s="403"/>
      <c r="O1019" s="70">
        <f t="shared" si="57"/>
        <v>0</v>
      </c>
      <c r="P1019" s="70">
        <f t="shared" si="58"/>
        <v>0</v>
      </c>
      <c r="Q1019" s="92" t="str">
        <f t="shared" si="56"/>
        <v/>
      </c>
    </row>
    <row r="1020" spans="1:17" x14ac:dyDescent="0.2">
      <c r="A1020" s="374" t="str">
        <f>IF(B1020="","",COUNT('Diário 3º PA'!$A$4:$A$4242)+COUNT('Diário 4º PA'!$A$4:$A$2007)+ROW()-3)</f>
        <v/>
      </c>
      <c r="B1020" s="358"/>
      <c r="C1020" s="359"/>
      <c r="D1020" s="360"/>
      <c r="E1020" s="360"/>
      <c r="F1020" s="361"/>
      <c r="G1020" s="360"/>
      <c r="H1020" s="360"/>
      <c r="I1020" s="362"/>
      <c r="J1020" s="363"/>
      <c r="K1020" s="363"/>
      <c r="L1020" s="364"/>
      <c r="M1020" s="363"/>
      <c r="N1020" s="403"/>
      <c r="O1020" s="70">
        <f t="shared" si="57"/>
        <v>0</v>
      </c>
      <c r="P1020" s="70">
        <f t="shared" si="58"/>
        <v>0</v>
      </c>
      <c r="Q1020" s="135" t="str">
        <f t="shared" si="56"/>
        <v/>
      </c>
    </row>
    <row r="1021" spans="1:17" x14ac:dyDescent="0.2">
      <c r="A1021" s="374" t="str">
        <f>IF(B1021="","",COUNT('Diário 3º PA'!$A$4:$A$4242)+COUNT('Diário 4º PA'!$A$4:$A$2007)+ROW()-3)</f>
        <v/>
      </c>
      <c r="B1021" s="358"/>
      <c r="C1021" s="359"/>
      <c r="D1021" s="360"/>
      <c r="E1021" s="360"/>
      <c r="F1021" s="361"/>
      <c r="G1021" s="360"/>
      <c r="H1021" s="360"/>
      <c r="I1021" s="362"/>
      <c r="J1021" s="363"/>
      <c r="K1021" s="363"/>
      <c r="L1021" s="364"/>
      <c r="M1021" s="363"/>
      <c r="N1021" s="403"/>
      <c r="O1021" s="70">
        <f t="shared" si="57"/>
        <v>0</v>
      </c>
      <c r="P1021" s="70">
        <f t="shared" si="58"/>
        <v>0</v>
      </c>
      <c r="Q1021" s="92" t="str">
        <f t="shared" si="56"/>
        <v/>
      </c>
    </row>
    <row r="1022" spans="1:17" x14ac:dyDescent="0.2">
      <c r="A1022" s="374" t="str">
        <f>IF(B1022="","",COUNT('Diário 3º PA'!$A$4:$A$4242)+COUNT('Diário 4º PA'!$A$4:$A$2007)+ROW()-3)</f>
        <v/>
      </c>
      <c r="B1022" s="358"/>
      <c r="C1022" s="359"/>
      <c r="D1022" s="360"/>
      <c r="E1022" s="360"/>
      <c r="F1022" s="361"/>
      <c r="G1022" s="360"/>
      <c r="H1022" s="360"/>
      <c r="I1022" s="362"/>
      <c r="J1022" s="363"/>
      <c r="K1022" s="363"/>
      <c r="L1022" s="364"/>
      <c r="M1022" s="363"/>
      <c r="N1022" s="403"/>
      <c r="O1022" s="70">
        <f t="shared" si="57"/>
        <v>0</v>
      </c>
      <c r="P1022" s="70">
        <f t="shared" si="58"/>
        <v>0</v>
      </c>
      <c r="Q1022" s="92" t="str">
        <f t="shared" si="56"/>
        <v/>
      </c>
    </row>
    <row r="1023" spans="1:17" x14ac:dyDescent="0.2">
      <c r="A1023" s="374" t="str">
        <f>IF(B1023="","",COUNT('Diário 3º PA'!$A$4:$A$4242)+COUNT('Diário 4º PA'!$A$4:$A$2007)+ROW()-3)</f>
        <v/>
      </c>
      <c r="B1023" s="358"/>
      <c r="C1023" s="359"/>
      <c r="D1023" s="360"/>
      <c r="E1023" s="360"/>
      <c r="F1023" s="361"/>
      <c r="G1023" s="360"/>
      <c r="H1023" s="360"/>
      <c r="I1023" s="362"/>
      <c r="J1023" s="363"/>
      <c r="K1023" s="363"/>
      <c r="L1023" s="364"/>
      <c r="M1023" s="363"/>
      <c r="N1023" s="403"/>
      <c r="O1023" s="70">
        <f t="shared" si="57"/>
        <v>0</v>
      </c>
      <c r="P1023" s="70">
        <f t="shared" si="58"/>
        <v>0</v>
      </c>
      <c r="Q1023" s="135" t="str">
        <f t="shared" si="56"/>
        <v/>
      </c>
    </row>
    <row r="1024" spans="1:17" x14ac:dyDescent="0.2">
      <c r="A1024" s="374" t="str">
        <f>IF(B1024="","",COUNT('Diário 3º PA'!$A$4:$A$4242)+COUNT('Diário 4º PA'!$A$4:$A$2007)+ROW()-3)</f>
        <v/>
      </c>
      <c r="B1024" s="358"/>
      <c r="C1024" s="359"/>
      <c r="D1024" s="360"/>
      <c r="E1024" s="360"/>
      <c r="F1024" s="361"/>
      <c r="G1024" s="360"/>
      <c r="H1024" s="360"/>
      <c r="I1024" s="362"/>
      <c r="J1024" s="363"/>
      <c r="K1024" s="363"/>
      <c r="L1024" s="364"/>
      <c r="M1024" s="363"/>
      <c r="N1024" s="403"/>
      <c r="O1024" s="70">
        <f t="shared" si="57"/>
        <v>0</v>
      </c>
      <c r="P1024" s="70">
        <f t="shared" si="58"/>
        <v>0</v>
      </c>
      <c r="Q1024" s="92" t="str">
        <f t="shared" si="56"/>
        <v/>
      </c>
    </row>
    <row r="1025" spans="1:17" x14ac:dyDescent="0.2">
      <c r="A1025" s="374" t="str">
        <f>IF(B1025="","",COUNT('Diário 3º PA'!$A$4:$A$4242)+COUNT('Diário 4º PA'!$A$4:$A$2007)+ROW()-3)</f>
        <v/>
      </c>
      <c r="B1025" s="358"/>
      <c r="C1025" s="359"/>
      <c r="D1025" s="360"/>
      <c r="E1025" s="360"/>
      <c r="F1025" s="361"/>
      <c r="G1025" s="360"/>
      <c r="H1025" s="360"/>
      <c r="I1025" s="362"/>
      <c r="J1025" s="363"/>
      <c r="K1025" s="363"/>
      <c r="L1025" s="364"/>
      <c r="M1025" s="363"/>
      <c r="N1025" s="403"/>
      <c r="O1025" s="70">
        <f t="shared" si="57"/>
        <v>0</v>
      </c>
      <c r="P1025" s="70">
        <f t="shared" si="58"/>
        <v>0</v>
      </c>
      <c r="Q1025" s="92" t="str">
        <f t="shared" si="56"/>
        <v/>
      </c>
    </row>
    <row r="1026" spans="1:17" x14ac:dyDescent="0.2">
      <c r="A1026" s="374" t="str">
        <f>IF(B1026="","",COUNT('Diário 3º PA'!$A$4:$A$4242)+COUNT('Diário 4º PA'!$A$4:$A$2007)+ROW()-3)</f>
        <v/>
      </c>
      <c r="B1026" s="358"/>
      <c r="C1026" s="359"/>
      <c r="D1026" s="360"/>
      <c r="E1026" s="360"/>
      <c r="F1026" s="361"/>
      <c r="G1026" s="360"/>
      <c r="H1026" s="360"/>
      <c r="I1026" s="362"/>
      <c r="J1026" s="363"/>
      <c r="K1026" s="363"/>
      <c r="L1026" s="364"/>
      <c r="M1026" s="363"/>
      <c r="N1026" s="403"/>
      <c r="O1026" s="70">
        <f t="shared" si="57"/>
        <v>0</v>
      </c>
      <c r="P1026" s="70">
        <f t="shared" si="58"/>
        <v>0</v>
      </c>
      <c r="Q1026" s="135" t="str">
        <f t="shared" si="56"/>
        <v/>
      </c>
    </row>
    <row r="1027" spans="1:17" x14ac:dyDescent="0.2">
      <c r="A1027" s="374" t="str">
        <f>IF(B1027="","",COUNT('Diário 3º PA'!$A$4:$A$4242)+COUNT('Diário 4º PA'!$A$4:$A$2007)+ROW()-3)</f>
        <v/>
      </c>
      <c r="B1027" s="358"/>
      <c r="C1027" s="359"/>
      <c r="D1027" s="360"/>
      <c r="E1027" s="360"/>
      <c r="F1027" s="361"/>
      <c r="G1027" s="360"/>
      <c r="H1027" s="360"/>
      <c r="I1027" s="362"/>
      <c r="J1027" s="363"/>
      <c r="K1027" s="363"/>
      <c r="L1027" s="364"/>
      <c r="M1027" s="363"/>
      <c r="N1027" s="403"/>
      <c r="O1027" s="70">
        <f t="shared" si="57"/>
        <v>0</v>
      </c>
      <c r="P1027" s="70">
        <f t="shared" si="58"/>
        <v>0</v>
      </c>
      <c r="Q1027" s="92" t="str">
        <f t="shared" si="56"/>
        <v/>
      </c>
    </row>
    <row r="1028" spans="1:17" x14ac:dyDescent="0.2">
      <c r="A1028" s="374" t="str">
        <f>IF(B1028="","",COUNT('Diário 3º PA'!$A$4:$A$4242)+COUNT('Diário 4º PA'!$A$4:$A$2007)+ROW()-3)</f>
        <v/>
      </c>
      <c r="B1028" s="358"/>
      <c r="C1028" s="359"/>
      <c r="D1028" s="360"/>
      <c r="E1028" s="360"/>
      <c r="F1028" s="361"/>
      <c r="G1028" s="360"/>
      <c r="H1028" s="360"/>
      <c r="I1028" s="362"/>
      <c r="J1028" s="363"/>
      <c r="K1028" s="363"/>
      <c r="L1028" s="364"/>
      <c r="M1028" s="363"/>
      <c r="N1028" s="403"/>
      <c r="O1028" s="70">
        <f t="shared" si="57"/>
        <v>0</v>
      </c>
      <c r="P1028" s="70">
        <f t="shared" si="58"/>
        <v>0</v>
      </c>
      <c r="Q1028" s="92" t="str">
        <f t="shared" si="56"/>
        <v/>
      </c>
    </row>
    <row r="1029" spans="1:17" x14ac:dyDescent="0.2">
      <c r="A1029" s="374" t="str">
        <f>IF(B1029="","",COUNT('Diário 3º PA'!$A$4:$A$4242)+COUNT('Diário 4º PA'!$A$4:$A$2007)+ROW()-3)</f>
        <v/>
      </c>
      <c r="B1029" s="358"/>
      <c r="C1029" s="359"/>
      <c r="D1029" s="360"/>
      <c r="E1029" s="360"/>
      <c r="F1029" s="361"/>
      <c r="G1029" s="360"/>
      <c r="H1029" s="360"/>
      <c r="I1029" s="362"/>
      <c r="J1029" s="363"/>
      <c r="K1029" s="363"/>
      <c r="L1029" s="364"/>
      <c r="M1029" s="363"/>
      <c r="N1029" s="403"/>
      <c r="O1029" s="70">
        <f t="shared" si="57"/>
        <v>0</v>
      </c>
      <c r="P1029" s="70">
        <f t="shared" si="58"/>
        <v>0</v>
      </c>
      <c r="Q1029" s="135" t="str">
        <f t="shared" si="56"/>
        <v/>
      </c>
    </row>
    <row r="1030" spans="1:17" x14ac:dyDescent="0.2">
      <c r="A1030" s="374" t="str">
        <f>IF(B1030="","",COUNT('Diário 3º PA'!$A$4:$A$4242)+COUNT('Diário 4º PA'!$A$4:$A$2007)+ROW()-3)</f>
        <v/>
      </c>
      <c r="B1030" s="358"/>
      <c r="C1030" s="359"/>
      <c r="D1030" s="360"/>
      <c r="E1030" s="360"/>
      <c r="F1030" s="361"/>
      <c r="G1030" s="360"/>
      <c r="H1030" s="360"/>
      <c r="I1030" s="362"/>
      <c r="J1030" s="363"/>
      <c r="K1030" s="363"/>
      <c r="L1030" s="364"/>
      <c r="M1030" s="363"/>
      <c r="N1030" s="403"/>
      <c r="O1030" s="70">
        <f t="shared" si="57"/>
        <v>0</v>
      </c>
      <c r="P1030" s="70">
        <f t="shared" si="58"/>
        <v>0</v>
      </c>
      <c r="Q1030" s="92" t="str">
        <f t="shared" si="56"/>
        <v/>
      </c>
    </row>
    <row r="1031" spans="1:17" x14ac:dyDescent="0.2">
      <c r="A1031" s="374" t="str">
        <f>IF(B1031="","",COUNT('Diário 3º PA'!$A$4:$A$4242)+COUNT('Diário 4º PA'!$A$4:$A$2007)+ROW()-3)</f>
        <v/>
      </c>
      <c r="B1031" s="358"/>
      <c r="C1031" s="359"/>
      <c r="D1031" s="360"/>
      <c r="E1031" s="360"/>
      <c r="F1031" s="361"/>
      <c r="G1031" s="360"/>
      <c r="H1031" s="360"/>
      <c r="I1031" s="362"/>
      <c r="J1031" s="363"/>
      <c r="K1031" s="363"/>
      <c r="L1031" s="364"/>
      <c r="M1031" s="363"/>
      <c r="N1031" s="403"/>
      <c r="O1031" s="70">
        <f t="shared" si="57"/>
        <v>0</v>
      </c>
      <c r="P1031" s="70">
        <f t="shared" si="58"/>
        <v>0</v>
      </c>
      <c r="Q1031" s="92" t="str">
        <f t="shared" si="56"/>
        <v/>
      </c>
    </row>
    <row r="1032" spans="1:17" x14ac:dyDescent="0.2">
      <c r="A1032" s="374" t="str">
        <f>IF(B1032="","",COUNT('Diário 3º PA'!$A$4:$A$4242)+COUNT('Diário 4º PA'!$A$4:$A$2007)+ROW()-3)</f>
        <v/>
      </c>
      <c r="B1032" s="358"/>
      <c r="C1032" s="359"/>
      <c r="D1032" s="360"/>
      <c r="E1032" s="360"/>
      <c r="F1032" s="361"/>
      <c r="G1032" s="360"/>
      <c r="H1032" s="360"/>
      <c r="I1032" s="362"/>
      <c r="J1032" s="363"/>
      <c r="K1032" s="363"/>
      <c r="L1032" s="364"/>
      <c r="M1032" s="363"/>
      <c r="N1032" s="403"/>
      <c r="O1032" s="70">
        <f t="shared" si="57"/>
        <v>0</v>
      </c>
      <c r="P1032" s="70">
        <f t="shared" si="58"/>
        <v>0</v>
      </c>
      <c r="Q1032" s="135" t="str">
        <f t="shared" si="56"/>
        <v/>
      </c>
    </row>
    <row r="1033" spans="1:17" x14ac:dyDescent="0.2">
      <c r="A1033" s="374" t="str">
        <f>IF(B1033="","",COUNT('Diário 3º PA'!$A$4:$A$4242)+COUNT('Diário 4º PA'!$A$4:$A$2007)+ROW()-3)</f>
        <v/>
      </c>
      <c r="B1033" s="358"/>
      <c r="C1033" s="359"/>
      <c r="D1033" s="360"/>
      <c r="E1033" s="360"/>
      <c r="F1033" s="361"/>
      <c r="G1033" s="360"/>
      <c r="H1033" s="360"/>
      <c r="I1033" s="362"/>
      <c r="J1033" s="363"/>
      <c r="K1033" s="363"/>
      <c r="L1033" s="364"/>
      <c r="M1033" s="363"/>
      <c r="N1033" s="403"/>
      <c r="O1033" s="70">
        <f t="shared" si="57"/>
        <v>0</v>
      </c>
      <c r="P1033" s="70">
        <f t="shared" si="58"/>
        <v>0</v>
      </c>
      <c r="Q1033" s="92" t="str">
        <f t="shared" si="56"/>
        <v/>
      </c>
    </row>
    <row r="1034" spans="1:17" x14ac:dyDescent="0.2">
      <c r="A1034" s="374" t="str">
        <f>IF(B1034="","",COUNT('Diário 3º PA'!$A$4:$A$4242)+COUNT('Diário 4º PA'!$A$4:$A$2007)+ROW()-3)</f>
        <v/>
      </c>
      <c r="B1034" s="358"/>
      <c r="C1034" s="359"/>
      <c r="D1034" s="360"/>
      <c r="E1034" s="360"/>
      <c r="F1034" s="361"/>
      <c r="G1034" s="360"/>
      <c r="H1034" s="360"/>
      <c r="I1034" s="362"/>
      <c r="J1034" s="363"/>
      <c r="K1034" s="363"/>
      <c r="L1034" s="364"/>
      <c r="M1034" s="363"/>
      <c r="N1034" s="403"/>
      <c r="O1034" s="70">
        <f t="shared" si="57"/>
        <v>0</v>
      </c>
      <c r="P1034" s="70">
        <f t="shared" si="58"/>
        <v>0</v>
      </c>
      <c r="Q1034" s="92" t="str">
        <f t="shared" si="56"/>
        <v/>
      </c>
    </row>
    <row r="1035" spans="1:17" x14ac:dyDescent="0.2">
      <c r="A1035" s="374" t="str">
        <f>IF(B1035="","",COUNT('Diário 3º PA'!$A$4:$A$4242)+COUNT('Diário 4º PA'!$A$4:$A$2007)+ROW()-3)</f>
        <v/>
      </c>
      <c r="B1035" s="358"/>
      <c r="C1035" s="359"/>
      <c r="D1035" s="360"/>
      <c r="E1035" s="360"/>
      <c r="F1035" s="361"/>
      <c r="G1035" s="360"/>
      <c r="H1035" s="360"/>
      <c r="I1035" s="362"/>
      <c r="J1035" s="363"/>
      <c r="K1035" s="363"/>
      <c r="L1035" s="364"/>
      <c r="M1035" s="363"/>
      <c r="N1035" s="403"/>
      <c r="O1035" s="70">
        <f t="shared" si="57"/>
        <v>0</v>
      </c>
      <c r="P1035" s="70">
        <f t="shared" si="58"/>
        <v>0</v>
      </c>
      <c r="Q1035" s="135" t="str">
        <f t="shared" si="56"/>
        <v/>
      </c>
    </row>
    <row r="1036" spans="1:17" x14ac:dyDescent="0.2">
      <c r="A1036" s="374" t="str">
        <f>IF(B1036="","",COUNT('Diário 3º PA'!$A$4:$A$4242)+COUNT('Diário 4º PA'!$A$4:$A$2007)+ROW()-3)</f>
        <v/>
      </c>
      <c r="B1036" s="358"/>
      <c r="C1036" s="359"/>
      <c r="D1036" s="360"/>
      <c r="E1036" s="360"/>
      <c r="F1036" s="361"/>
      <c r="G1036" s="360"/>
      <c r="H1036" s="360"/>
      <c r="I1036" s="362"/>
      <c r="J1036" s="363"/>
      <c r="K1036" s="363"/>
      <c r="L1036" s="364"/>
      <c r="M1036" s="363"/>
      <c r="N1036" s="403"/>
      <c r="O1036" s="70">
        <f t="shared" si="57"/>
        <v>0</v>
      </c>
      <c r="P1036" s="70">
        <f t="shared" si="58"/>
        <v>0</v>
      </c>
      <c r="Q1036" s="92" t="str">
        <f t="shared" si="56"/>
        <v/>
      </c>
    </row>
    <row r="1037" spans="1:17" x14ac:dyDescent="0.2">
      <c r="A1037" s="374" t="str">
        <f>IF(B1037="","",COUNT('Diário 3º PA'!$A$4:$A$4242)+COUNT('Diário 4º PA'!$A$4:$A$2007)+ROW()-3)</f>
        <v/>
      </c>
      <c r="B1037" s="358"/>
      <c r="C1037" s="383"/>
      <c r="D1037" s="360"/>
      <c r="E1037" s="360"/>
      <c r="F1037" s="361"/>
      <c r="G1037" s="360"/>
      <c r="H1037" s="360"/>
      <c r="I1037" s="362"/>
      <c r="J1037" s="363"/>
      <c r="K1037" s="363"/>
      <c r="L1037" s="364"/>
      <c r="M1037" s="363"/>
      <c r="N1037" s="403"/>
      <c r="O1037" s="70">
        <f t="shared" si="57"/>
        <v>0</v>
      </c>
      <c r="P1037" s="70">
        <f t="shared" si="58"/>
        <v>0</v>
      </c>
      <c r="Q1037" s="92" t="str">
        <f t="shared" si="56"/>
        <v/>
      </c>
    </row>
    <row r="1038" spans="1:17" x14ac:dyDescent="0.2">
      <c r="A1038" s="374" t="str">
        <f>IF(B1038="","",COUNT('Diário 3º PA'!$A$4:$A$4242)+COUNT('Diário 4º PA'!$A$4:$A$2007)+ROW()-3)</f>
        <v/>
      </c>
      <c r="B1038" s="358"/>
      <c r="C1038" s="383"/>
      <c r="D1038" s="360"/>
      <c r="E1038" s="360"/>
      <c r="F1038" s="361"/>
      <c r="G1038" s="360"/>
      <c r="H1038" s="360"/>
      <c r="I1038" s="362"/>
      <c r="J1038" s="363"/>
      <c r="K1038" s="363"/>
      <c r="L1038" s="364"/>
      <c r="M1038" s="363"/>
      <c r="N1038" s="403"/>
      <c r="O1038" s="70">
        <f t="shared" si="57"/>
        <v>0</v>
      </c>
      <c r="P1038" s="70">
        <f t="shared" si="58"/>
        <v>0</v>
      </c>
      <c r="Q1038" s="135" t="str">
        <f t="shared" si="56"/>
        <v/>
      </c>
    </row>
    <row r="1039" spans="1:17" x14ac:dyDescent="0.2">
      <c r="A1039" s="374" t="str">
        <f>IF(B1039="","",COUNT('Diário 3º PA'!$A$4:$A$4242)+COUNT('Diário 4º PA'!$A$4:$A$2007)+ROW()-3)</f>
        <v/>
      </c>
      <c r="B1039" s="358"/>
      <c r="C1039" s="383"/>
      <c r="D1039" s="360"/>
      <c r="E1039" s="360"/>
      <c r="F1039" s="361"/>
      <c r="G1039" s="360"/>
      <c r="H1039" s="360"/>
      <c r="I1039" s="362"/>
      <c r="J1039" s="363"/>
      <c r="K1039" s="363"/>
      <c r="L1039" s="364"/>
      <c r="M1039" s="363"/>
      <c r="N1039" s="403"/>
      <c r="O1039" s="70">
        <f t="shared" si="57"/>
        <v>0</v>
      </c>
      <c r="P1039" s="70">
        <f t="shared" si="58"/>
        <v>0</v>
      </c>
      <c r="Q1039" s="92" t="str">
        <f t="shared" ref="Q1039:Q1102" si="59">SUBSTITUTE(D1039," ","_")</f>
        <v/>
      </c>
    </row>
    <row r="1040" spans="1:17" x14ac:dyDescent="0.2">
      <c r="A1040" s="374" t="str">
        <f>IF(B1040="","",COUNT('Diário 3º PA'!$A$4:$A$4242)+COUNT('Diário 4º PA'!$A$4:$A$2007)+ROW()-3)</f>
        <v/>
      </c>
      <c r="B1040" s="358"/>
      <c r="C1040" s="383"/>
      <c r="D1040" s="360"/>
      <c r="E1040" s="360"/>
      <c r="F1040" s="361"/>
      <c r="G1040" s="360"/>
      <c r="H1040" s="360"/>
      <c r="I1040" s="362"/>
      <c r="J1040" s="363"/>
      <c r="K1040" s="363"/>
      <c r="L1040" s="364"/>
      <c r="M1040" s="363"/>
      <c r="N1040" s="403"/>
      <c r="O1040" s="70">
        <f t="shared" ref="O1040:O1103" si="60">IF(B1040=0,0,IF(YEAR(B1040)=$P$1,MONTH(B1040)-$O$1+1,(YEAR(B1040)-$P$1)*12-$O$1+1+MONTH(B1040)))</f>
        <v>0</v>
      </c>
      <c r="P1040" s="70">
        <f t="shared" ref="P1040:P1103" si="61">IF(C1040=0,0,IF(YEAR(C1040)=$P$1,MONTH(C1040)-$O$1+1,(YEAR(C1040)-$P$1)*12-$O$1+1+MONTH(C1040)))</f>
        <v>0</v>
      </c>
      <c r="Q1040" s="92" t="str">
        <f t="shared" si="59"/>
        <v/>
      </c>
    </row>
    <row r="1041" spans="1:17" x14ac:dyDescent="0.2">
      <c r="A1041" s="374" t="str">
        <f>IF(B1041="","",COUNT('Diário 3º PA'!$A$4:$A$4242)+COUNT('Diário 4º PA'!$A$4:$A$2007)+ROW()-3)</f>
        <v/>
      </c>
      <c r="B1041" s="358"/>
      <c r="C1041" s="383"/>
      <c r="D1041" s="360"/>
      <c r="E1041" s="360"/>
      <c r="F1041" s="361"/>
      <c r="G1041" s="360"/>
      <c r="H1041" s="360"/>
      <c r="I1041" s="362"/>
      <c r="J1041" s="363"/>
      <c r="K1041" s="363"/>
      <c r="L1041" s="364"/>
      <c r="M1041" s="363"/>
      <c r="N1041" s="382"/>
      <c r="O1041" s="70">
        <f t="shared" si="60"/>
        <v>0</v>
      </c>
      <c r="P1041" s="70">
        <f t="shared" si="61"/>
        <v>0</v>
      </c>
      <c r="Q1041" s="135" t="str">
        <f t="shared" si="59"/>
        <v/>
      </c>
    </row>
    <row r="1042" spans="1:17" x14ac:dyDescent="0.2">
      <c r="A1042" s="374" t="str">
        <f>IF(B1042="","",COUNT('Diário 3º PA'!$A$4:$A$4242)+COUNT('Diário 4º PA'!$A$4:$A$2007)+ROW()-3)</f>
        <v/>
      </c>
      <c r="B1042" s="358"/>
      <c r="C1042" s="383"/>
      <c r="D1042" s="360"/>
      <c r="E1042" s="360"/>
      <c r="F1042" s="361"/>
      <c r="G1042" s="360"/>
      <c r="H1042" s="360"/>
      <c r="I1042" s="362"/>
      <c r="J1042" s="363"/>
      <c r="K1042" s="363"/>
      <c r="L1042" s="364"/>
      <c r="M1042" s="363"/>
      <c r="N1042" s="382"/>
      <c r="O1042" s="70">
        <f t="shared" si="60"/>
        <v>0</v>
      </c>
      <c r="P1042" s="70">
        <f t="shared" si="61"/>
        <v>0</v>
      </c>
      <c r="Q1042" s="92" t="str">
        <f t="shared" si="59"/>
        <v/>
      </c>
    </row>
    <row r="1043" spans="1:17" x14ac:dyDescent="0.2">
      <c r="A1043" s="374" t="str">
        <f>IF(B1043="","",COUNT('Diário 3º PA'!$A$4:$A$4242)+COUNT('Diário 4º PA'!$A$4:$A$2007)+ROW()-3)</f>
        <v/>
      </c>
      <c r="B1043" s="358"/>
      <c r="C1043" s="383"/>
      <c r="D1043" s="360"/>
      <c r="E1043" s="360"/>
      <c r="F1043" s="361"/>
      <c r="G1043" s="360"/>
      <c r="H1043" s="360"/>
      <c r="I1043" s="362"/>
      <c r="J1043" s="363"/>
      <c r="K1043" s="363"/>
      <c r="L1043" s="364"/>
      <c r="M1043" s="363"/>
      <c r="N1043" s="382"/>
      <c r="O1043" s="70">
        <f t="shared" si="60"/>
        <v>0</v>
      </c>
      <c r="P1043" s="70">
        <f t="shared" si="61"/>
        <v>0</v>
      </c>
      <c r="Q1043" s="92" t="str">
        <f t="shared" si="59"/>
        <v/>
      </c>
    </row>
    <row r="1044" spans="1:17" x14ac:dyDescent="0.2">
      <c r="A1044" s="374" t="str">
        <f>IF(B1044="","",COUNT('Diário 3º PA'!$A$4:$A$4242)+COUNT('Diário 4º PA'!$A$4:$A$2007)+ROW()-3)</f>
        <v/>
      </c>
      <c r="B1044" s="358"/>
      <c r="C1044" s="383"/>
      <c r="D1044" s="360"/>
      <c r="E1044" s="360"/>
      <c r="F1044" s="361"/>
      <c r="G1044" s="360"/>
      <c r="H1044" s="360"/>
      <c r="I1044" s="362"/>
      <c r="J1044" s="363"/>
      <c r="K1044" s="363"/>
      <c r="L1044" s="364"/>
      <c r="M1044" s="363"/>
      <c r="N1044" s="382"/>
      <c r="O1044" s="70">
        <f t="shared" si="60"/>
        <v>0</v>
      </c>
      <c r="P1044" s="70">
        <f t="shared" si="61"/>
        <v>0</v>
      </c>
      <c r="Q1044" s="135" t="str">
        <f t="shared" si="59"/>
        <v/>
      </c>
    </row>
    <row r="1045" spans="1:17" x14ac:dyDescent="0.2">
      <c r="A1045" s="374" t="str">
        <f>IF(B1045="","",COUNT('Diário 3º PA'!$A$4:$A$4242)+COUNT('Diário 4º PA'!$A$4:$A$2007)+ROW()-3)</f>
        <v/>
      </c>
      <c r="B1045" s="358"/>
      <c r="C1045" s="383"/>
      <c r="D1045" s="360"/>
      <c r="E1045" s="360"/>
      <c r="F1045" s="361"/>
      <c r="G1045" s="360"/>
      <c r="H1045" s="360"/>
      <c r="I1045" s="362"/>
      <c r="J1045" s="363"/>
      <c r="K1045" s="363"/>
      <c r="L1045" s="364"/>
      <c r="M1045" s="363"/>
      <c r="N1045" s="382"/>
      <c r="O1045" s="70">
        <f t="shared" si="60"/>
        <v>0</v>
      </c>
      <c r="P1045" s="70">
        <f t="shared" si="61"/>
        <v>0</v>
      </c>
      <c r="Q1045" s="92" t="str">
        <f t="shared" si="59"/>
        <v/>
      </c>
    </row>
    <row r="1046" spans="1:17" x14ac:dyDescent="0.2">
      <c r="A1046" s="374" t="str">
        <f>IF(B1046="","",COUNT('Diário 3º PA'!$A$4:$A$4242)+COUNT('Diário 4º PA'!$A$4:$A$2007)+ROW()-3)</f>
        <v/>
      </c>
      <c r="B1046" s="358"/>
      <c r="C1046" s="383"/>
      <c r="D1046" s="360"/>
      <c r="E1046" s="360"/>
      <c r="F1046" s="361"/>
      <c r="G1046" s="360"/>
      <c r="H1046" s="360"/>
      <c r="I1046" s="362"/>
      <c r="J1046" s="363"/>
      <c r="K1046" s="363"/>
      <c r="L1046" s="364"/>
      <c r="M1046" s="363"/>
      <c r="N1046" s="382"/>
      <c r="O1046" s="70">
        <f t="shared" si="60"/>
        <v>0</v>
      </c>
      <c r="P1046" s="70">
        <f t="shared" si="61"/>
        <v>0</v>
      </c>
      <c r="Q1046" s="92" t="str">
        <f t="shared" si="59"/>
        <v/>
      </c>
    </row>
    <row r="1047" spans="1:17" x14ac:dyDescent="0.2">
      <c r="A1047" s="374" t="str">
        <f>IF(B1047="","",COUNT('Diário 3º PA'!$A$4:$A$4242)+COUNT('Diário 4º PA'!$A$4:$A$2007)+ROW()-3)</f>
        <v/>
      </c>
      <c r="B1047" s="358"/>
      <c r="C1047" s="383"/>
      <c r="D1047" s="360"/>
      <c r="E1047" s="360"/>
      <c r="F1047" s="361"/>
      <c r="G1047" s="360"/>
      <c r="H1047" s="360"/>
      <c r="I1047" s="362"/>
      <c r="J1047" s="363"/>
      <c r="K1047" s="363"/>
      <c r="L1047" s="364"/>
      <c r="M1047" s="363"/>
      <c r="N1047" s="382"/>
      <c r="O1047" s="70">
        <f t="shared" si="60"/>
        <v>0</v>
      </c>
      <c r="P1047" s="70">
        <f t="shared" si="61"/>
        <v>0</v>
      </c>
      <c r="Q1047" s="135" t="str">
        <f t="shared" si="59"/>
        <v/>
      </c>
    </row>
    <row r="1048" spans="1:17" x14ac:dyDescent="0.2">
      <c r="A1048" s="374" t="str">
        <f>IF(B1048="","",COUNT('Diário 3º PA'!$A$4:$A$4242)+COUNT('Diário 4º PA'!$A$4:$A$2007)+ROW()-3)</f>
        <v/>
      </c>
      <c r="B1048" s="358"/>
      <c r="C1048" s="383"/>
      <c r="D1048" s="360"/>
      <c r="E1048" s="360"/>
      <c r="F1048" s="361"/>
      <c r="G1048" s="360"/>
      <c r="H1048" s="360"/>
      <c r="I1048" s="362"/>
      <c r="J1048" s="363"/>
      <c r="K1048" s="363"/>
      <c r="L1048" s="364"/>
      <c r="M1048" s="363"/>
      <c r="N1048" s="382"/>
      <c r="O1048" s="70">
        <f t="shared" si="60"/>
        <v>0</v>
      </c>
      <c r="P1048" s="70">
        <f t="shared" si="61"/>
        <v>0</v>
      </c>
      <c r="Q1048" s="92" t="str">
        <f t="shared" si="59"/>
        <v/>
      </c>
    </row>
    <row r="1049" spans="1:17" x14ac:dyDescent="0.2">
      <c r="A1049" s="374" t="str">
        <f>IF(B1049="","",COUNT('Diário 3º PA'!$A$4:$A$4242)+COUNT('Diário 4º PA'!$A$4:$A$2007)+ROW()-3)</f>
        <v/>
      </c>
      <c r="B1049" s="358"/>
      <c r="C1049" s="383"/>
      <c r="D1049" s="360"/>
      <c r="E1049" s="360"/>
      <c r="F1049" s="361"/>
      <c r="G1049" s="360"/>
      <c r="H1049" s="360"/>
      <c r="I1049" s="362"/>
      <c r="J1049" s="363"/>
      <c r="K1049" s="363"/>
      <c r="L1049" s="364"/>
      <c r="M1049" s="363"/>
      <c r="N1049" s="382"/>
      <c r="O1049" s="70">
        <f t="shared" si="60"/>
        <v>0</v>
      </c>
      <c r="P1049" s="70">
        <f t="shared" si="61"/>
        <v>0</v>
      </c>
      <c r="Q1049" s="92" t="str">
        <f t="shared" si="59"/>
        <v/>
      </c>
    </row>
    <row r="1050" spans="1:17" x14ac:dyDescent="0.2">
      <c r="A1050" s="374" t="str">
        <f>IF(B1050="","",COUNT('Diário 3º PA'!$A$4:$A$4242)+COUNT('Diário 4º PA'!$A$4:$A$2007)+ROW()-3)</f>
        <v/>
      </c>
      <c r="B1050" s="358"/>
      <c r="C1050" s="383"/>
      <c r="D1050" s="360"/>
      <c r="E1050" s="360"/>
      <c r="F1050" s="361"/>
      <c r="G1050" s="360"/>
      <c r="H1050" s="360"/>
      <c r="I1050" s="362"/>
      <c r="J1050" s="363"/>
      <c r="K1050" s="363"/>
      <c r="L1050" s="364"/>
      <c r="M1050" s="363"/>
      <c r="N1050" s="382"/>
      <c r="O1050" s="70">
        <f t="shared" si="60"/>
        <v>0</v>
      </c>
      <c r="P1050" s="70">
        <f t="shared" si="61"/>
        <v>0</v>
      </c>
      <c r="Q1050" s="135" t="str">
        <f t="shared" si="59"/>
        <v/>
      </c>
    </row>
    <row r="1051" spans="1:17" x14ac:dyDescent="0.2">
      <c r="A1051" s="374" t="str">
        <f>IF(B1051="","",COUNT('Diário 3º PA'!$A$4:$A$4242)+COUNT('Diário 4º PA'!$A$4:$A$2007)+ROW()-3)</f>
        <v/>
      </c>
      <c r="B1051" s="358"/>
      <c r="C1051" s="383"/>
      <c r="D1051" s="360"/>
      <c r="E1051" s="360"/>
      <c r="F1051" s="361"/>
      <c r="G1051" s="360"/>
      <c r="H1051" s="360"/>
      <c r="I1051" s="362"/>
      <c r="J1051" s="363"/>
      <c r="K1051" s="363"/>
      <c r="L1051" s="364"/>
      <c r="M1051" s="363"/>
      <c r="N1051" s="382"/>
      <c r="O1051" s="70">
        <f t="shared" si="60"/>
        <v>0</v>
      </c>
      <c r="P1051" s="70">
        <f t="shared" si="61"/>
        <v>0</v>
      </c>
      <c r="Q1051" s="92" t="str">
        <f t="shared" si="59"/>
        <v/>
      </c>
    </row>
    <row r="1052" spans="1:17" x14ac:dyDescent="0.2">
      <c r="A1052" s="374" t="str">
        <f>IF(B1052="","",COUNT('Diário 3º PA'!$A$4:$A$4242)+COUNT('Diário 4º PA'!$A$4:$A$2007)+ROW()-3)</f>
        <v/>
      </c>
      <c r="B1052" s="358"/>
      <c r="C1052" s="383"/>
      <c r="D1052" s="360"/>
      <c r="E1052" s="360"/>
      <c r="F1052" s="361"/>
      <c r="G1052" s="360"/>
      <c r="H1052" s="360"/>
      <c r="I1052" s="362"/>
      <c r="J1052" s="363"/>
      <c r="K1052" s="363"/>
      <c r="L1052" s="364"/>
      <c r="M1052" s="363"/>
      <c r="N1052" s="382"/>
      <c r="O1052" s="70">
        <f t="shared" si="60"/>
        <v>0</v>
      </c>
      <c r="P1052" s="70">
        <f t="shared" si="61"/>
        <v>0</v>
      </c>
      <c r="Q1052" s="92" t="str">
        <f t="shared" si="59"/>
        <v/>
      </c>
    </row>
    <row r="1053" spans="1:17" x14ac:dyDescent="0.2">
      <c r="A1053" s="374" t="str">
        <f>IF(B1053="","",COUNT('Diário 3º PA'!$A$4:$A$4242)+COUNT('Diário 4º PA'!$A$4:$A$2007)+ROW()-3)</f>
        <v/>
      </c>
      <c r="B1053" s="358"/>
      <c r="C1053" s="383"/>
      <c r="D1053" s="360"/>
      <c r="E1053" s="360"/>
      <c r="F1053" s="361"/>
      <c r="G1053" s="360"/>
      <c r="H1053" s="360"/>
      <c r="I1053" s="362"/>
      <c r="J1053" s="363"/>
      <c r="K1053" s="363"/>
      <c r="L1053" s="364"/>
      <c r="M1053" s="363"/>
      <c r="N1053" s="382"/>
      <c r="O1053" s="70">
        <f t="shared" si="60"/>
        <v>0</v>
      </c>
      <c r="P1053" s="70">
        <f t="shared" si="61"/>
        <v>0</v>
      </c>
      <c r="Q1053" s="135" t="str">
        <f t="shared" si="59"/>
        <v/>
      </c>
    </row>
    <row r="1054" spans="1:17" x14ac:dyDescent="0.2">
      <c r="A1054" s="374" t="str">
        <f>IF(B1054="","",COUNT('Diário 3º PA'!$A$4:$A$4242)+COUNT('Diário 4º PA'!$A$4:$A$2007)+ROW()-3)</f>
        <v/>
      </c>
      <c r="B1054" s="358"/>
      <c r="C1054" s="383"/>
      <c r="D1054" s="360"/>
      <c r="E1054" s="360"/>
      <c r="F1054" s="361"/>
      <c r="G1054" s="360"/>
      <c r="H1054" s="360"/>
      <c r="I1054" s="362"/>
      <c r="J1054" s="363"/>
      <c r="K1054" s="363"/>
      <c r="L1054" s="364"/>
      <c r="M1054" s="363"/>
      <c r="N1054" s="382"/>
      <c r="O1054" s="70">
        <f t="shared" si="60"/>
        <v>0</v>
      </c>
      <c r="P1054" s="70">
        <f t="shared" si="61"/>
        <v>0</v>
      </c>
      <c r="Q1054" s="92" t="str">
        <f t="shared" si="59"/>
        <v/>
      </c>
    </row>
    <row r="1055" spans="1:17" x14ac:dyDescent="0.2">
      <c r="A1055" s="374" t="str">
        <f>IF(B1055="","",COUNT('Diário 3º PA'!$A$4:$A$4242)+COUNT('Diário 4º PA'!$A$4:$A$2007)+ROW()-3)</f>
        <v/>
      </c>
      <c r="B1055" s="358"/>
      <c r="C1055" s="383"/>
      <c r="D1055" s="360"/>
      <c r="E1055" s="360"/>
      <c r="F1055" s="361"/>
      <c r="G1055" s="360"/>
      <c r="H1055" s="360"/>
      <c r="I1055" s="362"/>
      <c r="J1055" s="363"/>
      <c r="K1055" s="363"/>
      <c r="L1055" s="364"/>
      <c r="M1055" s="363"/>
      <c r="N1055" s="382"/>
      <c r="O1055" s="70">
        <f t="shared" si="60"/>
        <v>0</v>
      </c>
      <c r="P1055" s="70">
        <f t="shared" si="61"/>
        <v>0</v>
      </c>
      <c r="Q1055" s="92" t="str">
        <f t="shared" si="59"/>
        <v/>
      </c>
    </row>
    <row r="1056" spans="1:17" x14ac:dyDescent="0.2">
      <c r="A1056" s="374" t="str">
        <f>IF(B1056="","",COUNT('Diário 3º PA'!$A$4:$A$4242)+COUNT('Diário 4º PA'!$A$4:$A$2007)+ROW()-3)</f>
        <v/>
      </c>
      <c r="B1056" s="358"/>
      <c r="C1056" s="383"/>
      <c r="D1056" s="360"/>
      <c r="E1056" s="360"/>
      <c r="F1056" s="361"/>
      <c r="G1056" s="360"/>
      <c r="H1056" s="360"/>
      <c r="I1056" s="362"/>
      <c r="J1056" s="363"/>
      <c r="K1056" s="363"/>
      <c r="L1056" s="364"/>
      <c r="M1056" s="363"/>
      <c r="N1056" s="382"/>
      <c r="O1056" s="70">
        <f t="shared" si="60"/>
        <v>0</v>
      </c>
      <c r="P1056" s="70">
        <f t="shared" si="61"/>
        <v>0</v>
      </c>
      <c r="Q1056" s="135" t="str">
        <f t="shared" si="59"/>
        <v/>
      </c>
    </row>
    <row r="1057" spans="1:17" x14ac:dyDescent="0.2">
      <c r="A1057" s="374" t="str">
        <f>IF(B1057="","",COUNT('Diário 3º PA'!$A$4:$A$4242)+COUNT('Diário 4º PA'!$A$4:$A$2007)+ROW()-3)</f>
        <v/>
      </c>
      <c r="B1057" s="358"/>
      <c r="C1057" s="383"/>
      <c r="D1057" s="360"/>
      <c r="E1057" s="360"/>
      <c r="F1057" s="361"/>
      <c r="G1057" s="360"/>
      <c r="H1057" s="360"/>
      <c r="I1057" s="362"/>
      <c r="J1057" s="363"/>
      <c r="K1057" s="363"/>
      <c r="L1057" s="364"/>
      <c r="M1057" s="363"/>
      <c r="N1057" s="382"/>
      <c r="O1057" s="70">
        <f t="shared" si="60"/>
        <v>0</v>
      </c>
      <c r="P1057" s="70">
        <f t="shared" si="61"/>
        <v>0</v>
      </c>
      <c r="Q1057" s="92" t="str">
        <f t="shared" si="59"/>
        <v/>
      </c>
    </row>
    <row r="1058" spans="1:17" x14ac:dyDescent="0.2">
      <c r="A1058" s="374" t="str">
        <f>IF(B1058="","",COUNT('Diário 3º PA'!$A$4:$A$4242)+COUNT('Diário 4º PA'!$A$4:$A$2007)+ROW()-3)</f>
        <v/>
      </c>
      <c r="B1058" s="358"/>
      <c r="C1058" s="383"/>
      <c r="D1058" s="360"/>
      <c r="E1058" s="360"/>
      <c r="F1058" s="361"/>
      <c r="G1058" s="360"/>
      <c r="H1058" s="360"/>
      <c r="I1058" s="362"/>
      <c r="J1058" s="363"/>
      <c r="K1058" s="363"/>
      <c r="L1058" s="364"/>
      <c r="M1058" s="363"/>
      <c r="N1058" s="382"/>
      <c r="O1058" s="70">
        <f t="shared" si="60"/>
        <v>0</v>
      </c>
      <c r="P1058" s="70">
        <f t="shared" si="61"/>
        <v>0</v>
      </c>
      <c r="Q1058" s="92" t="str">
        <f t="shared" si="59"/>
        <v/>
      </c>
    </row>
    <row r="1059" spans="1:17" x14ac:dyDescent="0.2">
      <c r="A1059" s="374" t="str">
        <f>IF(B1059="","",COUNT('Diário 3º PA'!$A$4:$A$4242)+COUNT('Diário 4º PA'!$A$4:$A$2007)+ROW()-3)</f>
        <v/>
      </c>
      <c r="B1059" s="358"/>
      <c r="C1059" s="383"/>
      <c r="D1059" s="360"/>
      <c r="E1059" s="360"/>
      <c r="F1059" s="361"/>
      <c r="G1059" s="360"/>
      <c r="H1059" s="360"/>
      <c r="I1059" s="362"/>
      <c r="J1059" s="363"/>
      <c r="K1059" s="363"/>
      <c r="L1059" s="364"/>
      <c r="M1059" s="363"/>
      <c r="N1059" s="382"/>
      <c r="O1059" s="70">
        <f t="shared" si="60"/>
        <v>0</v>
      </c>
      <c r="P1059" s="70">
        <f t="shared" si="61"/>
        <v>0</v>
      </c>
      <c r="Q1059" s="135" t="str">
        <f t="shared" si="59"/>
        <v/>
      </c>
    </row>
    <row r="1060" spans="1:17" x14ac:dyDescent="0.2">
      <c r="A1060" s="374" t="str">
        <f>IF(B1060="","",COUNT('Diário 3º PA'!$A$4:$A$4242)+COUNT('Diário 4º PA'!$A$4:$A$2007)+ROW()-3)</f>
        <v/>
      </c>
      <c r="B1060" s="358"/>
      <c r="C1060" s="383"/>
      <c r="D1060" s="360"/>
      <c r="E1060" s="360"/>
      <c r="F1060" s="361"/>
      <c r="G1060" s="360"/>
      <c r="H1060" s="360"/>
      <c r="I1060" s="362"/>
      <c r="J1060" s="363"/>
      <c r="K1060" s="363"/>
      <c r="L1060" s="364"/>
      <c r="M1060" s="363"/>
      <c r="N1060" s="382"/>
      <c r="O1060" s="70">
        <f t="shared" si="60"/>
        <v>0</v>
      </c>
      <c r="P1060" s="70">
        <f t="shared" si="61"/>
        <v>0</v>
      </c>
      <c r="Q1060" s="92" t="str">
        <f t="shared" si="59"/>
        <v/>
      </c>
    </row>
    <row r="1061" spans="1:17" x14ac:dyDescent="0.2">
      <c r="A1061" s="374" t="str">
        <f>IF(B1061="","",COUNT('Diário 3º PA'!$A$4:$A$4242)+COUNT('Diário 4º PA'!$A$4:$A$2007)+ROW()-3)</f>
        <v/>
      </c>
      <c r="B1061" s="358"/>
      <c r="C1061" s="383"/>
      <c r="D1061" s="360"/>
      <c r="E1061" s="360"/>
      <c r="F1061" s="361"/>
      <c r="G1061" s="360"/>
      <c r="H1061" s="360"/>
      <c r="I1061" s="362"/>
      <c r="J1061" s="363"/>
      <c r="K1061" s="363"/>
      <c r="L1061" s="364"/>
      <c r="M1061" s="363"/>
      <c r="N1061" s="382"/>
      <c r="O1061" s="70">
        <f t="shared" si="60"/>
        <v>0</v>
      </c>
      <c r="P1061" s="70">
        <f t="shared" si="61"/>
        <v>0</v>
      </c>
      <c r="Q1061" s="92" t="str">
        <f t="shared" si="59"/>
        <v/>
      </c>
    </row>
    <row r="1062" spans="1:17" x14ac:dyDescent="0.2">
      <c r="A1062" s="374" t="str">
        <f>IF(B1062="","",COUNT('Diário 3º PA'!$A$4:$A$4242)+COUNT('Diário 4º PA'!$A$4:$A$2007)+ROW()-3)</f>
        <v/>
      </c>
      <c r="B1062" s="358"/>
      <c r="C1062" s="383"/>
      <c r="D1062" s="360"/>
      <c r="E1062" s="360"/>
      <c r="F1062" s="361"/>
      <c r="G1062" s="360"/>
      <c r="H1062" s="360"/>
      <c r="I1062" s="362"/>
      <c r="J1062" s="363"/>
      <c r="K1062" s="363"/>
      <c r="L1062" s="364"/>
      <c r="M1062" s="363"/>
      <c r="N1062" s="382"/>
      <c r="O1062" s="70">
        <f t="shared" si="60"/>
        <v>0</v>
      </c>
      <c r="P1062" s="70">
        <f t="shared" si="61"/>
        <v>0</v>
      </c>
      <c r="Q1062" s="135" t="str">
        <f t="shared" si="59"/>
        <v/>
      </c>
    </row>
    <row r="1063" spans="1:17" x14ac:dyDescent="0.2">
      <c r="A1063" s="374" t="str">
        <f>IF(B1063="","",COUNT('Diário 3º PA'!$A$4:$A$4242)+COUNT('Diário 4º PA'!$A$4:$A$2007)+ROW()-3)</f>
        <v/>
      </c>
      <c r="B1063" s="358"/>
      <c r="C1063" s="383"/>
      <c r="D1063" s="360"/>
      <c r="E1063" s="360"/>
      <c r="F1063" s="361"/>
      <c r="G1063" s="360"/>
      <c r="H1063" s="360"/>
      <c r="I1063" s="362"/>
      <c r="J1063" s="363"/>
      <c r="K1063" s="363"/>
      <c r="L1063" s="364"/>
      <c r="M1063" s="363"/>
      <c r="N1063" s="382"/>
      <c r="O1063" s="70">
        <f t="shared" si="60"/>
        <v>0</v>
      </c>
      <c r="P1063" s="70">
        <f t="shared" si="61"/>
        <v>0</v>
      </c>
      <c r="Q1063" s="92" t="str">
        <f t="shared" si="59"/>
        <v/>
      </c>
    </row>
    <row r="1064" spans="1:17" x14ac:dyDescent="0.2">
      <c r="A1064" s="374" t="str">
        <f>IF(B1064="","",COUNT('Diário 3º PA'!$A$4:$A$4242)+COUNT('Diário 4º PA'!$A$4:$A$2007)+ROW()-3)</f>
        <v/>
      </c>
      <c r="B1064" s="358"/>
      <c r="C1064" s="383"/>
      <c r="D1064" s="360"/>
      <c r="E1064" s="360"/>
      <c r="F1064" s="361"/>
      <c r="G1064" s="360"/>
      <c r="H1064" s="360"/>
      <c r="I1064" s="362"/>
      <c r="J1064" s="363"/>
      <c r="K1064" s="363"/>
      <c r="L1064" s="364"/>
      <c r="M1064" s="363"/>
      <c r="N1064" s="382"/>
      <c r="O1064" s="70">
        <f t="shared" si="60"/>
        <v>0</v>
      </c>
      <c r="P1064" s="70">
        <f t="shared" si="61"/>
        <v>0</v>
      </c>
      <c r="Q1064" s="92" t="str">
        <f t="shared" si="59"/>
        <v/>
      </c>
    </row>
    <row r="1065" spans="1:17" x14ac:dyDescent="0.2">
      <c r="A1065" s="374" t="str">
        <f>IF(B1065="","",COUNT('Diário 3º PA'!$A$4:$A$4242)+COUNT('Diário 4º PA'!$A$4:$A$2007)+ROW()-3)</f>
        <v/>
      </c>
      <c r="B1065" s="358"/>
      <c r="C1065" s="383"/>
      <c r="D1065" s="360"/>
      <c r="E1065" s="360"/>
      <c r="F1065" s="361"/>
      <c r="G1065" s="360"/>
      <c r="H1065" s="360"/>
      <c r="I1065" s="362"/>
      <c r="J1065" s="363"/>
      <c r="K1065" s="363"/>
      <c r="L1065" s="364"/>
      <c r="M1065" s="363"/>
      <c r="N1065" s="382"/>
      <c r="O1065" s="70">
        <f t="shared" si="60"/>
        <v>0</v>
      </c>
      <c r="P1065" s="70">
        <f t="shared" si="61"/>
        <v>0</v>
      </c>
      <c r="Q1065" s="135" t="str">
        <f t="shared" si="59"/>
        <v/>
      </c>
    </row>
    <row r="1066" spans="1:17" x14ac:dyDescent="0.2">
      <c r="A1066" s="374" t="str">
        <f>IF(B1066="","",COUNT('Diário 3º PA'!$A$4:$A$4242)+COUNT('Diário 4º PA'!$A$4:$A$2007)+ROW()-3)</f>
        <v/>
      </c>
      <c r="B1066" s="358"/>
      <c r="C1066" s="383"/>
      <c r="D1066" s="360"/>
      <c r="E1066" s="360"/>
      <c r="F1066" s="361"/>
      <c r="G1066" s="360"/>
      <c r="H1066" s="360"/>
      <c r="I1066" s="362"/>
      <c r="J1066" s="363"/>
      <c r="K1066" s="363"/>
      <c r="L1066" s="364"/>
      <c r="M1066" s="363"/>
      <c r="N1066" s="382"/>
      <c r="O1066" s="70">
        <f t="shared" si="60"/>
        <v>0</v>
      </c>
      <c r="P1066" s="70">
        <f t="shared" si="61"/>
        <v>0</v>
      </c>
      <c r="Q1066" s="92" t="str">
        <f t="shared" si="59"/>
        <v/>
      </c>
    </row>
    <row r="1067" spans="1:17" x14ac:dyDescent="0.2">
      <c r="A1067" s="374" t="str">
        <f>IF(B1067="","",COUNT('Diário 3º PA'!$A$4:$A$4242)+COUNT('Diário 4º PA'!$A$4:$A$2007)+ROW()-3)</f>
        <v/>
      </c>
      <c r="B1067" s="358"/>
      <c r="C1067" s="383"/>
      <c r="D1067" s="360"/>
      <c r="E1067" s="360"/>
      <c r="F1067" s="361"/>
      <c r="G1067" s="360"/>
      <c r="H1067" s="360"/>
      <c r="I1067" s="362"/>
      <c r="J1067" s="363"/>
      <c r="K1067" s="363"/>
      <c r="L1067" s="364"/>
      <c r="M1067" s="363"/>
      <c r="N1067" s="403"/>
      <c r="O1067" s="70">
        <f t="shared" si="60"/>
        <v>0</v>
      </c>
      <c r="P1067" s="70">
        <f t="shared" si="61"/>
        <v>0</v>
      </c>
      <c r="Q1067" s="92" t="str">
        <f t="shared" si="59"/>
        <v/>
      </c>
    </row>
    <row r="1068" spans="1:17" x14ac:dyDescent="0.2">
      <c r="A1068" s="374" t="str">
        <f>IF(B1068="","",COUNT('Diário 3º PA'!$A$4:$A$4242)+COUNT('Diário 4º PA'!$A$4:$A$2007)+ROW()-3)</f>
        <v/>
      </c>
      <c r="B1068" s="358"/>
      <c r="C1068" s="383"/>
      <c r="D1068" s="360"/>
      <c r="E1068" s="360"/>
      <c r="F1068" s="361"/>
      <c r="G1068" s="360"/>
      <c r="H1068" s="360"/>
      <c r="I1068" s="362"/>
      <c r="J1068" s="363"/>
      <c r="K1068" s="363"/>
      <c r="L1068" s="364"/>
      <c r="M1068" s="363"/>
      <c r="N1068" s="403"/>
      <c r="O1068" s="70">
        <f t="shared" si="60"/>
        <v>0</v>
      </c>
      <c r="P1068" s="70">
        <f t="shared" si="61"/>
        <v>0</v>
      </c>
      <c r="Q1068" s="135" t="str">
        <f t="shared" si="59"/>
        <v/>
      </c>
    </row>
    <row r="1069" spans="1:17" x14ac:dyDescent="0.2">
      <c r="A1069" s="374" t="str">
        <f>IF(B1069="","",COUNT('Diário 3º PA'!$A$4:$A$4242)+COUNT('Diário 4º PA'!$A$4:$A$2007)+ROW()-3)</f>
        <v/>
      </c>
      <c r="B1069" s="358"/>
      <c r="C1069" s="383"/>
      <c r="D1069" s="360"/>
      <c r="E1069" s="360"/>
      <c r="F1069" s="361"/>
      <c r="G1069" s="360"/>
      <c r="H1069" s="360"/>
      <c r="I1069" s="362"/>
      <c r="J1069" s="363"/>
      <c r="K1069" s="363"/>
      <c r="L1069" s="364"/>
      <c r="M1069" s="363"/>
      <c r="N1069" s="403"/>
      <c r="O1069" s="70">
        <f t="shared" si="60"/>
        <v>0</v>
      </c>
      <c r="P1069" s="70">
        <f t="shared" si="61"/>
        <v>0</v>
      </c>
      <c r="Q1069" s="92" t="str">
        <f t="shared" si="59"/>
        <v/>
      </c>
    </row>
    <row r="1070" spans="1:17" x14ac:dyDescent="0.2">
      <c r="A1070" s="374" t="str">
        <f>IF(B1070="","",COUNT('Diário 3º PA'!$A$4:$A$4242)+COUNT('Diário 4º PA'!$A$4:$A$2007)+ROW()-3)</f>
        <v/>
      </c>
      <c r="B1070" s="358"/>
      <c r="C1070" s="383"/>
      <c r="D1070" s="360"/>
      <c r="E1070" s="360"/>
      <c r="F1070" s="361"/>
      <c r="G1070" s="360"/>
      <c r="H1070" s="360"/>
      <c r="I1070" s="362"/>
      <c r="J1070" s="363"/>
      <c r="K1070" s="363"/>
      <c r="L1070" s="364"/>
      <c r="M1070" s="363"/>
      <c r="N1070" s="403"/>
      <c r="O1070" s="70">
        <f t="shared" si="60"/>
        <v>0</v>
      </c>
      <c r="P1070" s="70">
        <f t="shared" si="61"/>
        <v>0</v>
      </c>
      <c r="Q1070" s="92" t="str">
        <f t="shared" si="59"/>
        <v/>
      </c>
    </row>
    <row r="1071" spans="1:17" x14ac:dyDescent="0.2">
      <c r="A1071" s="374" t="str">
        <f>IF(B1071="","",COUNT('Diário 3º PA'!$A$4:$A$4242)+COUNT('Diário 4º PA'!$A$4:$A$2007)+ROW()-3)</f>
        <v/>
      </c>
      <c r="B1071" s="358"/>
      <c r="C1071" s="383"/>
      <c r="D1071" s="360"/>
      <c r="E1071" s="360"/>
      <c r="F1071" s="361"/>
      <c r="G1071" s="360"/>
      <c r="H1071" s="360"/>
      <c r="I1071" s="362"/>
      <c r="J1071" s="363"/>
      <c r="K1071" s="363"/>
      <c r="L1071" s="364"/>
      <c r="M1071" s="363"/>
      <c r="N1071" s="403"/>
      <c r="O1071" s="70">
        <f t="shared" si="60"/>
        <v>0</v>
      </c>
      <c r="P1071" s="70">
        <f t="shared" si="61"/>
        <v>0</v>
      </c>
      <c r="Q1071" s="135" t="str">
        <f t="shared" si="59"/>
        <v/>
      </c>
    </row>
    <row r="1072" spans="1:17" x14ac:dyDescent="0.2">
      <c r="A1072" s="374" t="str">
        <f>IF(B1072="","",COUNT('Diário 3º PA'!$A$4:$A$4242)+COUNT('Diário 4º PA'!$A$4:$A$2007)+ROW()-3)</f>
        <v/>
      </c>
      <c r="B1072" s="358"/>
      <c r="C1072" s="383"/>
      <c r="D1072" s="360"/>
      <c r="E1072" s="360"/>
      <c r="F1072" s="361"/>
      <c r="G1072" s="360"/>
      <c r="H1072" s="360"/>
      <c r="I1072" s="362"/>
      <c r="J1072" s="363"/>
      <c r="K1072" s="363"/>
      <c r="L1072" s="364"/>
      <c r="M1072" s="363"/>
      <c r="N1072" s="403"/>
      <c r="O1072" s="70">
        <f t="shared" si="60"/>
        <v>0</v>
      </c>
      <c r="P1072" s="70">
        <f t="shared" si="61"/>
        <v>0</v>
      </c>
      <c r="Q1072" s="92" t="str">
        <f t="shared" si="59"/>
        <v/>
      </c>
    </row>
    <row r="1073" spans="1:17" x14ac:dyDescent="0.2">
      <c r="A1073" s="374" t="str">
        <f>IF(B1073="","",COUNT('Diário 3º PA'!$A$4:$A$4242)+COUNT('Diário 4º PA'!$A$4:$A$2007)+ROW()-3)</f>
        <v/>
      </c>
      <c r="B1073" s="358"/>
      <c r="C1073" s="383"/>
      <c r="D1073" s="360"/>
      <c r="E1073" s="360"/>
      <c r="F1073" s="361"/>
      <c r="G1073" s="360"/>
      <c r="H1073" s="360"/>
      <c r="I1073" s="362"/>
      <c r="J1073" s="363"/>
      <c r="K1073" s="363"/>
      <c r="L1073" s="364"/>
      <c r="M1073" s="363"/>
      <c r="N1073" s="403"/>
      <c r="O1073" s="70">
        <f t="shared" si="60"/>
        <v>0</v>
      </c>
      <c r="P1073" s="70">
        <f t="shared" si="61"/>
        <v>0</v>
      </c>
      <c r="Q1073" s="92" t="str">
        <f t="shared" si="59"/>
        <v/>
      </c>
    </row>
    <row r="1074" spans="1:17" x14ac:dyDescent="0.2">
      <c r="A1074" s="374" t="str">
        <f>IF(B1074="","",COUNT('Diário 3º PA'!$A$4:$A$4242)+COUNT('Diário 4º PA'!$A$4:$A$2007)+ROW()-3)</f>
        <v/>
      </c>
      <c r="B1074" s="358"/>
      <c r="C1074" s="383"/>
      <c r="D1074" s="360"/>
      <c r="E1074" s="360"/>
      <c r="F1074" s="361"/>
      <c r="G1074" s="360"/>
      <c r="H1074" s="360"/>
      <c r="I1074" s="362"/>
      <c r="J1074" s="363"/>
      <c r="K1074" s="363"/>
      <c r="L1074" s="364"/>
      <c r="M1074" s="363"/>
      <c r="N1074" s="403"/>
      <c r="O1074" s="70">
        <f t="shared" si="60"/>
        <v>0</v>
      </c>
      <c r="P1074" s="70">
        <f t="shared" si="61"/>
        <v>0</v>
      </c>
      <c r="Q1074" s="135" t="str">
        <f t="shared" si="59"/>
        <v/>
      </c>
    </row>
    <row r="1075" spans="1:17" x14ac:dyDescent="0.2">
      <c r="A1075" s="374" t="str">
        <f>IF(B1075="","",COUNT('Diário 3º PA'!$A$4:$A$4242)+COUNT('Diário 4º PA'!$A$4:$A$2007)+ROW()-3)</f>
        <v/>
      </c>
      <c r="B1075" s="358"/>
      <c r="C1075" s="383"/>
      <c r="D1075" s="360"/>
      <c r="E1075" s="360"/>
      <c r="F1075" s="361"/>
      <c r="G1075" s="360"/>
      <c r="H1075" s="360"/>
      <c r="I1075" s="362"/>
      <c r="J1075" s="363"/>
      <c r="K1075" s="363"/>
      <c r="L1075" s="364"/>
      <c r="M1075" s="363"/>
      <c r="N1075" s="403"/>
      <c r="O1075" s="70">
        <f t="shared" si="60"/>
        <v>0</v>
      </c>
      <c r="P1075" s="70">
        <f t="shared" si="61"/>
        <v>0</v>
      </c>
      <c r="Q1075" s="92" t="str">
        <f t="shared" si="59"/>
        <v/>
      </c>
    </row>
    <row r="1076" spans="1:17" x14ac:dyDescent="0.2">
      <c r="A1076" s="374" t="str">
        <f>IF(B1076="","",COUNT('Diário 3º PA'!$A$4:$A$4242)+COUNT('Diário 4º PA'!$A$4:$A$2007)+ROW()-3)</f>
        <v/>
      </c>
      <c r="B1076" s="358"/>
      <c r="C1076" s="383"/>
      <c r="D1076" s="360"/>
      <c r="E1076" s="360"/>
      <c r="F1076" s="361"/>
      <c r="G1076" s="360"/>
      <c r="H1076" s="360"/>
      <c r="I1076" s="362"/>
      <c r="J1076" s="363"/>
      <c r="K1076" s="363"/>
      <c r="L1076" s="364"/>
      <c r="M1076" s="363"/>
      <c r="N1076" s="403"/>
      <c r="O1076" s="70">
        <f t="shared" si="60"/>
        <v>0</v>
      </c>
      <c r="P1076" s="70">
        <f t="shared" si="61"/>
        <v>0</v>
      </c>
      <c r="Q1076" s="92" t="str">
        <f t="shared" si="59"/>
        <v/>
      </c>
    </row>
    <row r="1077" spans="1:17" x14ac:dyDescent="0.2">
      <c r="A1077" s="374" t="str">
        <f>IF(B1077="","",COUNT('Diário 3º PA'!$A$4:$A$4242)+COUNT('Diário 4º PA'!$A$4:$A$2007)+ROW()-3)</f>
        <v/>
      </c>
      <c r="B1077" s="358"/>
      <c r="C1077" s="383"/>
      <c r="D1077" s="360"/>
      <c r="E1077" s="360"/>
      <c r="F1077" s="361"/>
      <c r="G1077" s="360"/>
      <c r="H1077" s="360"/>
      <c r="I1077" s="362"/>
      <c r="J1077" s="363"/>
      <c r="K1077" s="363"/>
      <c r="L1077" s="364"/>
      <c r="M1077" s="363"/>
      <c r="N1077" s="403"/>
      <c r="O1077" s="70">
        <f t="shared" si="60"/>
        <v>0</v>
      </c>
      <c r="P1077" s="70">
        <f t="shared" si="61"/>
        <v>0</v>
      </c>
      <c r="Q1077" s="135" t="str">
        <f t="shared" si="59"/>
        <v/>
      </c>
    </row>
    <row r="1078" spans="1:17" x14ac:dyDescent="0.2">
      <c r="A1078" s="374" t="str">
        <f>IF(B1078="","",COUNT('Diário 3º PA'!$A$4:$A$4242)+COUNT('Diário 4º PA'!$A$4:$A$2007)+ROW()-3)</f>
        <v/>
      </c>
      <c r="B1078" s="358"/>
      <c r="C1078" s="383"/>
      <c r="D1078" s="360"/>
      <c r="E1078" s="360"/>
      <c r="F1078" s="361"/>
      <c r="G1078" s="360"/>
      <c r="H1078" s="360"/>
      <c r="I1078" s="362"/>
      <c r="J1078" s="363"/>
      <c r="K1078" s="363"/>
      <c r="L1078" s="364"/>
      <c r="M1078" s="363"/>
      <c r="N1078" s="403"/>
      <c r="O1078" s="70">
        <f t="shared" si="60"/>
        <v>0</v>
      </c>
      <c r="P1078" s="70">
        <f t="shared" si="61"/>
        <v>0</v>
      </c>
      <c r="Q1078" s="92" t="str">
        <f t="shared" si="59"/>
        <v/>
      </c>
    </row>
    <row r="1079" spans="1:17" x14ac:dyDescent="0.2">
      <c r="A1079" s="374" t="str">
        <f>IF(B1079="","",COUNT('Diário 3º PA'!$A$4:$A$4242)+COUNT('Diário 4º PA'!$A$4:$A$2007)+ROW()-3)</f>
        <v/>
      </c>
      <c r="B1079" s="358"/>
      <c r="C1079" s="383"/>
      <c r="D1079" s="360"/>
      <c r="E1079" s="360"/>
      <c r="F1079" s="361"/>
      <c r="G1079" s="360"/>
      <c r="H1079" s="360"/>
      <c r="I1079" s="362"/>
      <c r="J1079" s="363"/>
      <c r="K1079" s="363"/>
      <c r="L1079" s="364"/>
      <c r="M1079" s="363"/>
      <c r="N1079" s="403"/>
      <c r="O1079" s="70">
        <f t="shared" si="60"/>
        <v>0</v>
      </c>
      <c r="P1079" s="70">
        <f t="shared" si="61"/>
        <v>0</v>
      </c>
      <c r="Q1079" s="92" t="str">
        <f t="shared" si="59"/>
        <v/>
      </c>
    </row>
    <row r="1080" spans="1:17" x14ac:dyDescent="0.2">
      <c r="A1080" s="374" t="str">
        <f>IF(B1080="","",COUNT('Diário 3º PA'!$A$4:$A$4242)+COUNT('Diário 4º PA'!$A$4:$A$2007)+ROW()-3)</f>
        <v/>
      </c>
      <c r="B1080" s="358"/>
      <c r="C1080" s="383"/>
      <c r="D1080" s="360"/>
      <c r="E1080" s="360"/>
      <c r="F1080" s="361"/>
      <c r="G1080" s="360"/>
      <c r="H1080" s="360"/>
      <c r="I1080" s="362"/>
      <c r="J1080" s="363"/>
      <c r="K1080" s="363"/>
      <c r="L1080" s="364"/>
      <c r="M1080" s="363"/>
      <c r="N1080" s="403"/>
      <c r="O1080" s="70">
        <f t="shared" si="60"/>
        <v>0</v>
      </c>
      <c r="P1080" s="70">
        <f t="shared" si="61"/>
        <v>0</v>
      </c>
      <c r="Q1080" s="135" t="str">
        <f t="shared" si="59"/>
        <v/>
      </c>
    </row>
    <row r="1081" spans="1:17" x14ac:dyDescent="0.2">
      <c r="A1081" s="374" t="str">
        <f>IF(B1081="","",COUNT('Diário 3º PA'!$A$4:$A$4242)+COUNT('Diário 4º PA'!$A$4:$A$2007)+ROW()-3)</f>
        <v/>
      </c>
      <c r="B1081" s="358"/>
      <c r="C1081" s="383"/>
      <c r="D1081" s="360"/>
      <c r="E1081" s="360"/>
      <c r="F1081" s="361"/>
      <c r="G1081" s="360"/>
      <c r="H1081" s="360"/>
      <c r="I1081" s="362"/>
      <c r="J1081" s="363"/>
      <c r="K1081" s="363"/>
      <c r="L1081" s="364"/>
      <c r="M1081" s="363"/>
      <c r="N1081" s="403"/>
      <c r="O1081" s="70">
        <f t="shared" si="60"/>
        <v>0</v>
      </c>
      <c r="P1081" s="70">
        <f t="shared" si="61"/>
        <v>0</v>
      </c>
      <c r="Q1081" s="92" t="str">
        <f t="shared" si="59"/>
        <v/>
      </c>
    </row>
    <row r="1082" spans="1:17" x14ac:dyDescent="0.2">
      <c r="A1082" s="374" t="str">
        <f>IF(B1082="","",COUNT('Diário 3º PA'!$A$4:$A$4242)+COUNT('Diário 4º PA'!$A$4:$A$2007)+ROW()-3)</f>
        <v/>
      </c>
      <c r="B1082" s="358"/>
      <c r="C1082" s="383"/>
      <c r="D1082" s="360"/>
      <c r="E1082" s="360"/>
      <c r="F1082" s="361"/>
      <c r="G1082" s="360"/>
      <c r="H1082" s="360"/>
      <c r="I1082" s="362"/>
      <c r="J1082" s="363"/>
      <c r="K1082" s="363"/>
      <c r="L1082" s="364"/>
      <c r="M1082" s="363"/>
      <c r="N1082" s="403"/>
      <c r="O1082" s="70">
        <f t="shared" si="60"/>
        <v>0</v>
      </c>
      <c r="P1082" s="70">
        <f t="shared" si="61"/>
        <v>0</v>
      </c>
      <c r="Q1082" s="92" t="str">
        <f t="shared" si="59"/>
        <v/>
      </c>
    </row>
    <row r="1083" spans="1:17" x14ac:dyDescent="0.2">
      <c r="A1083" s="374" t="str">
        <f>IF(B1083="","",COUNT('Diário 3º PA'!$A$4:$A$4242)+COUNT('Diário 4º PA'!$A$4:$A$2007)+ROW()-3)</f>
        <v/>
      </c>
      <c r="B1083" s="358"/>
      <c r="C1083" s="383"/>
      <c r="D1083" s="360"/>
      <c r="E1083" s="360"/>
      <c r="F1083" s="361"/>
      <c r="G1083" s="360"/>
      <c r="H1083" s="360"/>
      <c r="I1083" s="362"/>
      <c r="J1083" s="363"/>
      <c r="K1083" s="363"/>
      <c r="L1083" s="364"/>
      <c r="M1083" s="363"/>
      <c r="N1083" s="403"/>
      <c r="O1083" s="70">
        <f t="shared" si="60"/>
        <v>0</v>
      </c>
      <c r="P1083" s="70">
        <f t="shared" si="61"/>
        <v>0</v>
      </c>
      <c r="Q1083" s="135" t="str">
        <f t="shared" si="59"/>
        <v/>
      </c>
    </row>
    <row r="1084" spans="1:17" x14ac:dyDescent="0.2">
      <c r="A1084" s="374" t="str">
        <f>IF(B1084="","",COUNT('Diário 3º PA'!$A$4:$A$4242)+COUNT('Diário 4º PA'!$A$4:$A$2007)+ROW()-3)</f>
        <v/>
      </c>
      <c r="B1084" s="358"/>
      <c r="C1084" s="383"/>
      <c r="D1084" s="360"/>
      <c r="E1084" s="360"/>
      <c r="F1084" s="361"/>
      <c r="G1084" s="360"/>
      <c r="H1084" s="360"/>
      <c r="I1084" s="362"/>
      <c r="J1084" s="363"/>
      <c r="K1084" s="363"/>
      <c r="L1084" s="364"/>
      <c r="M1084" s="363"/>
      <c r="N1084" s="403"/>
      <c r="O1084" s="70">
        <f t="shared" si="60"/>
        <v>0</v>
      </c>
      <c r="P1084" s="70">
        <f t="shared" si="61"/>
        <v>0</v>
      </c>
      <c r="Q1084" s="92" t="str">
        <f t="shared" si="59"/>
        <v/>
      </c>
    </row>
    <row r="1085" spans="1:17" x14ac:dyDescent="0.2">
      <c r="A1085" s="374" t="str">
        <f>IF(B1085="","",COUNT('Diário 3º PA'!$A$4:$A$4242)+COUNT('Diário 4º PA'!$A$4:$A$2007)+ROW()-3)</f>
        <v/>
      </c>
      <c r="B1085" s="358"/>
      <c r="C1085" s="383"/>
      <c r="D1085" s="360"/>
      <c r="E1085" s="360"/>
      <c r="F1085" s="361"/>
      <c r="G1085" s="360"/>
      <c r="H1085" s="360"/>
      <c r="I1085" s="362"/>
      <c r="J1085" s="363"/>
      <c r="K1085" s="363"/>
      <c r="L1085" s="364"/>
      <c r="M1085" s="363"/>
      <c r="N1085" s="403"/>
      <c r="O1085" s="70">
        <f t="shared" si="60"/>
        <v>0</v>
      </c>
      <c r="P1085" s="70">
        <f t="shared" si="61"/>
        <v>0</v>
      </c>
      <c r="Q1085" s="92" t="str">
        <f t="shared" si="59"/>
        <v/>
      </c>
    </row>
    <row r="1086" spans="1:17" x14ac:dyDescent="0.2">
      <c r="A1086" s="374" t="str">
        <f>IF(B1086="","",COUNT('Diário 3º PA'!$A$4:$A$4242)+COUNT('Diário 4º PA'!$A$4:$A$2007)+ROW()-3)</f>
        <v/>
      </c>
      <c r="B1086" s="358"/>
      <c r="C1086" s="383"/>
      <c r="D1086" s="360"/>
      <c r="E1086" s="360"/>
      <c r="F1086" s="361"/>
      <c r="G1086" s="360"/>
      <c r="H1086" s="360"/>
      <c r="I1086" s="362"/>
      <c r="J1086" s="363"/>
      <c r="K1086" s="363"/>
      <c r="L1086" s="364"/>
      <c r="M1086" s="363"/>
      <c r="N1086" s="403"/>
      <c r="O1086" s="70">
        <f t="shared" si="60"/>
        <v>0</v>
      </c>
      <c r="P1086" s="70">
        <f t="shared" si="61"/>
        <v>0</v>
      </c>
      <c r="Q1086" s="135" t="str">
        <f t="shared" si="59"/>
        <v/>
      </c>
    </row>
    <row r="1087" spans="1:17" x14ac:dyDescent="0.2">
      <c r="A1087" s="374" t="str">
        <f>IF(B1087="","",COUNT('Diário 3º PA'!$A$4:$A$4242)+COUNT('Diário 4º PA'!$A$4:$A$2007)+ROW()-3)</f>
        <v/>
      </c>
      <c r="B1087" s="358"/>
      <c r="C1087" s="383"/>
      <c r="D1087" s="360"/>
      <c r="E1087" s="360"/>
      <c r="F1087" s="361"/>
      <c r="G1087" s="360"/>
      <c r="H1087" s="360"/>
      <c r="I1087" s="362"/>
      <c r="J1087" s="363"/>
      <c r="K1087" s="363"/>
      <c r="L1087" s="364"/>
      <c r="M1087" s="363"/>
      <c r="N1087" s="403"/>
      <c r="O1087" s="70">
        <f t="shared" si="60"/>
        <v>0</v>
      </c>
      <c r="P1087" s="70">
        <f t="shared" si="61"/>
        <v>0</v>
      </c>
      <c r="Q1087" s="92" t="str">
        <f t="shared" si="59"/>
        <v/>
      </c>
    </row>
    <row r="1088" spans="1:17" x14ac:dyDescent="0.2">
      <c r="A1088" s="374" t="str">
        <f>IF(B1088="","",COUNT('Diário 3º PA'!$A$4:$A$4242)+COUNT('Diário 4º PA'!$A$4:$A$2007)+ROW()-3)</f>
        <v/>
      </c>
      <c r="B1088" s="358"/>
      <c r="C1088" s="383"/>
      <c r="D1088" s="360"/>
      <c r="E1088" s="360"/>
      <c r="F1088" s="361"/>
      <c r="G1088" s="360"/>
      <c r="H1088" s="360"/>
      <c r="I1088" s="362"/>
      <c r="J1088" s="363"/>
      <c r="K1088" s="363"/>
      <c r="L1088" s="364"/>
      <c r="M1088" s="363"/>
      <c r="N1088" s="403"/>
      <c r="O1088" s="70">
        <f t="shared" si="60"/>
        <v>0</v>
      </c>
      <c r="P1088" s="70">
        <f t="shared" si="61"/>
        <v>0</v>
      </c>
      <c r="Q1088" s="92" t="str">
        <f t="shared" si="59"/>
        <v/>
      </c>
    </row>
    <row r="1089" spans="1:17" x14ac:dyDescent="0.2">
      <c r="A1089" s="374" t="str">
        <f>IF(B1089="","",COUNT('Diário 3º PA'!$A$4:$A$4242)+COUNT('Diário 4º PA'!$A$4:$A$2007)+ROW()-3)</f>
        <v/>
      </c>
      <c r="B1089" s="358"/>
      <c r="C1089" s="383"/>
      <c r="D1089" s="360"/>
      <c r="E1089" s="360"/>
      <c r="F1089" s="361"/>
      <c r="G1089" s="360"/>
      <c r="H1089" s="360"/>
      <c r="I1089" s="362"/>
      <c r="J1089" s="363"/>
      <c r="K1089" s="363"/>
      <c r="L1089" s="364"/>
      <c r="M1089" s="363"/>
      <c r="N1089" s="403"/>
      <c r="O1089" s="70">
        <f t="shared" si="60"/>
        <v>0</v>
      </c>
      <c r="P1089" s="70">
        <f t="shared" si="61"/>
        <v>0</v>
      </c>
      <c r="Q1089" s="135" t="str">
        <f t="shared" si="59"/>
        <v/>
      </c>
    </row>
    <row r="1090" spans="1:17" x14ac:dyDescent="0.2">
      <c r="A1090" s="374" t="str">
        <f>IF(B1090="","",COUNT('Diário 3º PA'!$A$4:$A$4242)+COUNT('Diário 4º PA'!$A$4:$A$2007)+ROW()-3)</f>
        <v/>
      </c>
      <c r="B1090" s="358"/>
      <c r="C1090" s="383"/>
      <c r="D1090" s="360"/>
      <c r="E1090" s="360"/>
      <c r="F1090" s="361"/>
      <c r="G1090" s="360"/>
      <c r="H1090" s="360"/>
      <c r="I1090" s="362"/>
      <c r="J1090" s="363"/>
      <c r="K1090" s="363"/>
      <c r="L1090" s="364"/>
      <c r="M1090" s="363"/>
      <c r="N1090" s="403"/>
      <c r="O1090" s="70">
        <f t="shared" si="60"/>
        <v>0</v>
      </c>
      <c r="P1090" s="70">
        <f t="shared" si="61"/>
        <v>0</v>
      </c>
      <c r="Q1090" s="92" t="str">
        <f t="shared" si="59"/>
        <v/>
      </c>
    </row>
    <row r="1091" spans="1:17" x14ac:dyDescent="0.2">
      <c r="A1091" s="374" t="str">
        <f>IF(B1091="","",COUNT('Diário 3º PA'!$A$4:$A$4242)+COUNT('Diário 4º PA'!$A$4:$A$2007)+ROW()-3)</f>
        <v/>
      </c>
      <c r="B1091" s="358"/>
      <c r="C1091" s="383"/>
      <c r="D1091" s="360"/>
      <c r="E1091" s="360"/>
      <c r="F1091" s="361"/>
      <c r="G1091" s="360"/>
      <c r="H1091" s="360"/>
      <c r="I1091" s="362"/>
      <c r="J1091" s="363"/>
      <c r="K1091" s="363"/>
      <c r="L1091" s="364"/>
      <c r="M1091" s="363"/>
      <c r="N1091" s="403"/>
      <c r="O1091" s="70">
        <f t="shared" si="60"/>
        <v>0</v>
      </c>
      <c r="P1091" s="70">
        <f t="shared" si="61"/>
        <v>0</v>
      </c>
      <c r="Q1091" s="92" t="str">
        <f t="shared" si="59"/>
        <v/>
      </c>
    </row>
    <row r="1092" spans="1:17" x14ac:dyDescent="0.2">
      <c r="A1092" s="374" t="str">
        <f>IF(B1092="","",COUNT('Diário 3º PA'!$A$4:$A$4242)+COUNT('Diário 4º PA'!$A$4:$A$2007)+ROW()-3)</f>
        <v/>
      </c>
      <c r="B1092" s="358"/>
      <c r="C1092" s="383"/>
      <c r="D1092" s="360"/>
      <c r="E1092" s="360"/>
      <c r="F1092" s="361"/>
      <c r="G1092" s="360"/>
      <c r="H1092" s="360"/>
      <c r="I1092" s="362"/>
      <c r="J1092" s="363"/>
      <c r="K1092" s="363"/>
      <c r="L1092" s="364"/>
      <c r="M1092" s="363"/>
      <c r="N1092" s="403"/>
      <c r="O1092" s="70">
        <f t="shared" si="60"/>
        <v>0</v>
      </c>
      <c r="P1092" s="70">
        <f t="shared" si="61"/>
        <v>0</v>
      </c>
      <c r="Q1092" s="135" t="str">
        <f t="shared" si="59"/>
        <v/>
      </c>
    </row>
    <row r="1093" spans="1:17" x14ac:dyDescent="0.2">
      <c r="A1093" s="374" t="str">
        <f>IF(B1093="","",COUNT('Diário 3º PA'!$A$4:$A$4242)+COUNT('Diário 4º PA'!$A$4:$A$2007)+ROW()-3)</f>
        <v/>
      </c>
      <c r="B1093" s="358"/>
      <c r="C1093" s="383"/>
      <c r="D1093" s="360"/>
      <c r="E1093" s="360"/>
      <c r="F1093" s="361"/>
      <c r="G1093" s="360"/>
      <c r="H1093" s="360"/>
      <c r="I1093" s="362"/>
      <c r="J1093" s="363"/>
      <c r="K1093" s="363"/>
      <c r="L1093" s="364"/>
      <c r="M1093" s="363"/>
      <c r="N1093" s="403"/>
      <c r="O1093" s="70">
        <f t="shared" si="60"/>
        <v>0</v>
      </c>
      <c r="P1093" s="70">
        <f t="shared" si="61"/>
        <v>0</v>
      </c>
      <c r="Q1093" s="92" t="str">
        <f t="shared" si="59"/>
        <v/>
      </c>
    </row>
    <row r="1094" spans="1:17" x14ac:dyDescent="0.2">
      <c r="A1094" s="374" t="str">
        <f>IF(B1094="","",COUNT('Diário 3º PA'!$A$4:$A$4242)+COUNT('Diário 4º PA'!$A$4:$A$2007)+ROW()-3)</f>
        <v/>
      </c>
      <c r="B1094" s="358"/>
      <c r="C1094" s="383"/>
      <c r="D1094" s="360"/>
      <c r="E1094" s="360"/>
      <c r="F1094" s="361"/>
      <c r="G1094" s="360"/>
      <c r="H1094" s="360"/>
      <c r="I1094" s="362"/>
      <c r="J1094" s="363"/>
      <c r="K1094" s="363"/>
      <c r="L1094" s="364"/>
      <c r="M1094" s="363"/>
      <c r="N1094" s="403"/>
      <c r="O1094" s="70">
        <f t="shared" si="60"/>
        <v>0</v>
      </c>
      <c r="P1094" s="70">
        <f t="shared" si="61"/>
        <v>0</v>
      </c>
      <c r="Q1094" s="92" t="str">
        <f t="shared" si="59"/>
        <v/>
      </c>
    </row>
    <row r="1095" spans="1:17" x14ac:dyDescent="0.2">
      <c r="A1095" s="374" t="str">
        <f>IF(B1095="","",COUNT('Diário 3º PA'!$A$4:$A$4242)+COUNT('Diário 4º PA'!$A$4:$A$2007)+ROW()-3)</f>
        <v/>
      </c>
      <c r="B1095" s="358"/>
      <c r="C1095" s="383"/>
      <c r="D1095" s="360"/>
      <c r="E1095" s="360"/>
      <c r="F1095" s="361"/>
      <c r="G1095" s="360"/>
      <c r="H1095" s="360"/>
      <c r="I1095" s="362"/>
      <c r="J1095" s="363"/>
      <c r="K1095" s="363"/>
      <c r="L1095" s="364"/>
      <c r="M1095" s="363"/>
      <c r="N1095" s="403"/>
      <c r="O1095" s="70">
        <f t="shared" si="60"/>
        <v>0</v>
      </c>
      <c r="P1095" s="70">
        <f t="shared" si="61"/>
        <v>0</v>
      </c>
      <c r="Q1095" s="135" t="str">
        <f t="shared" si="59"/>
        <v/>
      </c>
    </row>
    <row r="1096" spans="1:17" x14ac:dyDescent="0.2">
      <c r="A1096" s="374" t="str">
        <f>IF(B1096="","",COUNT('Diário 3º PA'!$A$4:$A$4242)+COUNT('Diário 4º PA'!$A$4:$A$2007)+ROW()-3)</f>
        <v/>
      </c>
      <c r="B1096" s="358"/>
      <c r="C1096" s="383"/>
      <c r="D1096" s="360"/>
      <c r="E1096" s="360"/>
      <c r="F1096" s="361"/>
      <c r="G1096" s="360"/>
      <c r="H1096" s="360"/>
      <c r="I1096" s="362"/>
      <c r="J1096" s="363"/>
      <c r="K1096" s="363"/>
      <c r="L1096" s="364"/>
      <c r="M1096" s="363"/>
      <c r="N1096" s="403"/>
      <c r="O1096" s="70">
        <f t="shared" si="60"/>
        <v>0</v>
      </c>
      <c r="P1096" s="70">
        <f t="shared" si="61"/>
        <v>0</v>
      </c>
      <c r="Q1096" s="92" t="str">
        <f t="shared" si="59"/>
        <v/>
      </c>
    </row>
    <row r="1097" spans="1:17" x14ac:dyDescent="0.2">
      <c r="A1097" s="374" t="str">
        <f>IF(B1097="","",COUNT('Diário 3º PA'!$A$4:$A$4242)+COUNT('Diário 4º PA'!$A$4:$A$2007)+ROW()-3)</f>
        <v/>
      </c>
      <c r="B1097" s="358"/>
      <c r="C1097" s="383"/>
      <c r="D1097" s="360"/>
      <c r="E1097" s="360"/>
      <c r="F1097" s="361"/>
      <c r="G1097" s="360"/>
      <c r="H1097" s="360"/>
      <c r="I1097" s="362"/>
      <c r="J1097" s="363"/>
      <c r="K1097" s="363"/>
      <c r="L1097" s="364"/>
      <c r="M1097" s="363"/>
      <c r="N1097" s="403"/>
      <c r="O1097" s="70">
        <f t="shared" si="60"/>
        <v>0</v>
      </c>
      <c r="P1097" s="70">
        <f t="shared" si="61"/>
        <v>0</v>
      </c>
      <c r="Q1097" s="92" t="str">
        <f t="shared" si="59"/>
        <v/>
      </c>
    </row>
    <row r="1098" spans="1:17" x14ac:dyDescent="0.2">
      <c r="A1098" s="374" t="str">
        <f>IF(B1098="","",COUNT('Diário 3º PA'!$A$4:$A$4242)+COUNT('Diário 4º PA'!$A$4:$A$2007)+ROW()-3)</f>
        <v/>
      </c>
      <c r="B1098" s="358"/>
      <c r="C1098" s="383"/>
      <c r="D1098" s="360"/>
      <c r="E1098" s="360"/>
      <c r="F1098" s="361"/>
      <c r="G1098" s="360"/>
      <c r="H1098" s="360"/>
      <c r="I1098" s="362"/>
      <c r="J1098" s="363"/>
      <c r="K1098" s="363"/>
      <c r="L1098" s="364"/>
      <c r="M1098" s="363"/>
      <c r="N1098" s="403"/>
      <c r="O1098" s="70">
        <f t="shared" si="60"/>
        <v>0</v>
      </c>
      <c r="P1098" s="70">
        <f t="shared" si="61"/>
        <v>0</v>
      </c>
      <c r="Q1098" s="135" t="str">
        <f t="shared" si="59"/>
        <v/>
      </c>
    </row>
    <row r="1099" spans="1:17" x14ac:dyDescent="0.2">
      <c r="A1099" s="374" t="str">
        <f>IF(B1099="","",COUNT('Diário 3º PA'!$A$4:$A$4242)+COUNT('Diário 4º PA'!$A$4:$A$2007)+ROW()-3)</f>
        <v/>
      </c>
      <c r="B1099" s="358"/>
      <c r="C1099" s="383"/>
      <c r="D1099" s="360"/>
      <c r="E1099" s="360"/>
      <c r="F1099" s="361"/>
      <c r="G1099" s="360"/>
      <c r="H1099" s="360"/>
      <c r="I1099" s="362"/>
      <c r="J1099" s="363"/>
      <c r="K1099" s="363"/>
      <c r="L1099" s="364"/>
      <c r="M1099" s="363"/>
      <c r="N1099" s="403"/>
      <c r="O1099" s="70">
        <f t="shared" si="60"/>
        <v>0</v>
      </c>
      <c r="P1099" s="70">
        <f t="shared" si="61"/>
        <v>0</v>
      </c>
      <c r="Q1099" s="92" t="str">
        <f t="shared" si="59"/>
        <v/>
      </c>
    </row>
    <row r="1100" spans="1:17" x14ac:dyDescent="0.2">
      <c r="A1100" s="374" t="str">
        <f>IF(B1100="","",COUNT('Diário 3º PA'!$A$4:$A$4242)+COUNT('Diário 4º PA'!$A$4:$A$2007)+ROW()-3)</f>
        <v/>
      </c>
      <c r="B1100" s="358"/>
      <c r="C1100" s="383"/>
      <c r="D1100" s="360"/>
      <c r="E1100" s="360"/>
      <c r="F1100" s="361"/>
      <c r="G1100" s="360"/>
      <c r="H1100" s="360"/>
      <c r="I1100" s="362"/>
      <c r="J1100" s="363"/>
      <c r="K1100" s="363"/>
      <c r="L1100" s="364"/>
      <c r="M1100" s="363"/>
      <c r="N1100" s="403"/>
      <c r="O1100" s="70">
        <f t="shared" si="60"/>
        <v>0</v>
      </c>
      <c r="P1100" s="70">
        <f t="shared" si="61"/>
        <v>0</v>
      </c>
      <c r="Q1100" s="92" t="str">
        <f t="shared" si="59"/>
        <v/>
      </c>
    </row>
    <row r="1101" spans="1:17" x14ac:dyDescent="0.2">
      <c r="A1101" s="374" t="str">
        <f>IF(B1101="","",COUNT('Diário 3º PA'!$A$4:$A$4242)+COUNT('Diário 4º PA'!$A$4:$A$2007)+ROW()-3)</f>
        <v/>
      </c>
      <c r="B1101" s="358"/>
      <c r="C1101" s="383"/>
      <c r="D1101" s="360"/>
      <c r="E1101" s="360"/>
      <c r="F1101" s="361"/>
      <c r="G1101" s="360"/>
      <c r="H1101" s="360"/>
      <c r="I1101" s="362"/>
      <c r="J1101" s="363"/>
      <c r="K1101" s="363"/>
      <c r="L1101" s="364"/>
      <c r="M1101" s="363"/>
      <c r="N1101" s="403"/>
      <c r="O1101" s="70">
        <f t="shared" si="60"/>
        <v>0</v>
      </c>
      <c r="P1101" s="70">
        <f t="shared" si="61"/>
        <v>0</v>
      </c>
      <c r="Q1101" s="135" t="str">
        <f t="shared" si="59"/>
        <v/>
      </c>
    </row>
    <row r="1102" spans="1:17" x14ac:dyDescent="0.2">
      <c r="A1102" s="374" t="str">
        <f>IF(B1102="","",COUNT('Diário 3º PA'!$A$4:$A$4242)+COUNT('Diário 4º PA'!$A$4:$A$2007)+ROW()-3)</f>
        <v/>
      </c>
      <c r="B1102" s="358"/>
      <c r="C1102" s="383"/>
      <c r="D1102" s="360"/>
      <c r="E1102" s="360"/>
      <c r="F1102" s="361"/>
      <c r="G1102" s="360"/>
      <c r="H1102" s="360"/>
      <c r="I1102" s="362"/>
      <c r="J1102" s="363"/>
      <c r="K1102" s="363"/>
      <c r="L1102" s="364"/>
      <c r="M1102" s="363"/>
      <c r="N1102" s="403"/>
      <c r="O1102" s="70">
        <f t="shared" si="60"/>
        <v>0</v>
      </c>
      <c r="P1102" s="70">
        <f t="shared" si="61"/>
        <v>0</v>
      </c>
      <c r="Q1102" s="92" t="str">
        <f t="shared" si="59"/>
        <v/>
      </c>
    </row>
    <row r="1103" spans="1:17" x14ac:dyDescent="0.2">
      <c r="A1103" s="374" t="str">
        <f>IF(B1103="","",COUNT('Diário 3º PA'!$A$4:$A$4242)+COUNT('Diário 4º PA'!$A$4:$A$2007)+ROW()-3)</f>
        <v/>
      </c>
      <c r="B1103" s="358"/>
      <c r="C1103" s="383"/>
      <c r="D1103" s="360"/>
      <c r="E1103" s="360"/>
      <c r="F1103" s="361"/>
      <c r="G1103" s="360"/>
      <c r="H1103" s="360"/>
      <c r="I1103" s="362"/>
      <c r="J1103" s="363"/>
      <c r="K1103" s="363"/>
      <c r="L1103" s="364"/>
      <c r="M1103" s="363"/>
      <c r="N1103" s="403"/>
      <c r="O1103" s="70">
        <f t="shared" si="60"/>
        <v>0</v>
      </c>
      <c r="P1103" s="70">
        <f t="shared" si="61"/>
        <v>0</v>
      </c>
      <c r="Q1103" s="92" t="str">
        <f t="shared" ref="Q1103:Q1166" si="62">SUBSTITUTE(D1103," ","_")</f>
        <v/>
      </c>
    </row>
    <row r="1104" spans="1:17" x14ac:dyDescent="0.2">
      <c r="A1104" s="374" t="str">
        <f>IF(B1104="","",COUNT('Diário 3º PA'!$A$4:$A$4242)+COUNT('Diário 4º PA'!$A$4:$A$2007)+ROW()-3)</f>
        <v/>
      </c>
      <c r="B1104" s="358"/>
      <c r="C1104" s="383"/>
      <c r="D1104" s="360"/>
      <c r="E1104" s="360"/>
      <c r="F1104" s="361"/>
      <c r="G1104" s="360"/>
      <c r="H1104" s="360"/>
      <c r="I1104" s="362"/>
      <c r="J1104" s="363"/>
      <c r="K1104" s="363"/>
      <c r="L1104" s="364"/>
      <c r="M1104" s="363"/>
      <c r="N1104" s="403"/>
      <c r="O1104" s="70">
        <f t="shared" ref="O1104:O1167" si="63">IF(B1104=0,0,IF(YEAR(B1104)=$P$1,MONTH(B1104)-$O$1+1,(YEAR(B1104)-$P$1)*12-$O$1+1+MONTH(B1104)))</f>
        <v>0</v>
      </c>
      <c r="P1104" s="70">
        <f t="shared" ref="P1104:P1167" si="64">IF(C1104=0,0,IF(YEAR(C1104)=$P$1,MONTH(C1104)-$O$1+1,(YEAR(C1104)-$P$1)*12-$O$1+1+MONTH(C1104)))</f>
        <v>0</v>
      </c>
      <c r="Q1104" s="135" t="str">
        <f t="shared" si="62"/>
        <v/>
      </c>
    </row>
    <row r="1105" spans="1:17" x14ac:dyDescent="0.2">
      <c r="A1105" s="374" t="str">
        <f>IF(B1105="","",COUNT('Diário 3º PA'!$A$4:$A$4242)+COUNT('Diário 4º PA'!$A$4:$A$2007)+ROW()-3)</f>
        <v/>
      </c>
      <c r="B1105" s="358"/>
      <c r="C1105" s="383"/>
      <c r="D1105" s="360"/>
      <c r="E1105" s="360"/>
      <c r="F1105" s="361"/>
      <c r="G1105" s="360"/>
      <c r="H1105" s="360"/>
      <c r="I1105" s="362"/>
      <c r="J1105" s="363"/>
      <c r="K1105" s="363"/>
      <c r="L1105" s="364"/>
      <c r="M1105" s="363"/>
      <c r="N1105" s="403"/>
      <c r="O1105" s="70">
        <f t="shared" si="63"/>
        <v>0</v>
      </c>
      <c r="P1105" s="70">
        <f t="shared" si="64"/>
        <v>0</v>
      </c>
      <c r="Q1105" s="92" t="str">
        <f t="shared" si="62"/>
        <v/>
      </c>
    </row>
    <row r="1106" spans="1:17" x14ac:dyDescent="0.2">
      <c r="A1106" s="374" t="str">
        <f>IF(B1106="","",COUNT('Diário 3º PA'!$A$4:$A$4242)+COUNT('Diário 4º PA'!$A$4:$A$2007)+ROW()-3)</f>
        <v/>
      </c>
      <c r="B1106" s="358"/>
      <c r="C1106" s="383"/>
      <c r="D1106" s="360"/>
      <c r="E1106" s="360"/>
      <c r="F1106" s="361"/>
      <c r="G1106" s="360"/>
      <c r="H1106" s="360"/>
      <c r="I1106" s="362"/>
      <c r="J1106" s="363"/>
      <c r="K1106" s="363"/>
      <c r="L1106" s="364"/>
      <c r="M1106" s="363"/>
      <c r="N1106" s="403"/>
      <c r="O1106" s="70">
        <f t="shared" si="63"/>
        <v>0</v>
      </c>
      <c r="P1106" s="70">
        <f t="shared" si="64"/>
        <v>0</v>
      </c>
      <c r="Q1106" s="92" t="str">
        <f t="shared" si="62"/>
        <v/>
      </c>
    </row>
    <row r="1107" spans="1:17" x14ac:dyDescent="0.2">
      <c r="A1107" s="374" t="str">
        <f>IF(B1107="","",COUNT('Diário 3º PA'!$A$4:$A$4242)+COUNT('Diário 4º PA'!$A$4:$A$2007)+ROW()-3)</f>
        <v/>
      </c>
      <c r="B1107" s="358"/>
      <c r="C1107" s="383"/>
      <c r="D1107" s="360"/>
      <c r="E1107" s="360"/>
      <c r="F1107" s="361"/>
      <c r="G1107" s="360"/>
      <c r="H1107" s="360"/>
      <c r="I1107" s="362"/>
      <c r="J1107" s="363"/>
      <c r="K1107" s="363"/>
      <c r="L1107" s="364"/>
      <c r="M1107" s="363"/>
      <c r="N1107" s="403"/>
      <c r="O1107" s="70">
        <f t="shared" si="63"/>
        <v>0</v>
      </c>
      <c r="P1107" s="70">
        <f t="shared" si="64"/>
        <v>0</v>
      </c>
      <c r="Q1107" s="135" t="str">
        <f t="shared" si="62"/>
        <v/>
      </c>
    </row>
    <row r="1108" spans="1:17" x14ac:dyDescent="0.2">
      <c r="A1108" s="374" t="str">
        <f>IF(B1108="","",COUNT('Diário 3º PA'!$A$4:$A$4242)+COUNT('Diário 4º PA'!$A$4:$A$2007)+ROW()-3)</f>
        <v/>
      </c>
      <c r="B1108" s="358"/>
      <c r="C1108" s="383"/>
      <c r="D1108" s="360"/>
      <c r="E1108" s="360"/>
      <c r="F1108" s="361"/>
      <c r="G1108" s="360"/>
      <c r="H1108" s="360"/>
      <c r="I1108" s="362"/>
      <c r="J1108" s="363"/>
      <c r="K1108" s="363"/>
      <c r="L1108" s="364"/>
      <c r="M1108" s="363"/>
      <c r="N1108" s="403"/>
      <c r="O1108" s="70">
        <f t="shared" si="63"/>
        <v>0</v>
      </c>
      <c r="P1108" s="70">
        <f t="shared" si="64"/>
        <v>0</v>
      </c>
      <c r="Q1108" s="92" t="str">
        <f t="shared" si="62"/>
        <v/>
      </c>
    </row>
    <row r="1109" spans="1:17" x14ac:dyDescent="0.2">
      <c r="A1109" s="374" t="str">
        <f>IF(B1109="","",COUNT('Diário 3º PA'!$A$4:$A$4242)+COUNT('Diário 4º PA'!$A$4:$A$2007)+ROW()-3)</f>
        <v/>
      </c>
      <c r="B1109" s="358"/>
      <c r="C1109" s="383"/>
      <c r="D1109" s="360"/>
      <c r="E1109" s="360"/>
      <c r="F1109" s="361"/>
      <c r="G1109" s="360"/>
      <c r="H1109" s="360"/>
      <c r="I1109" s="362"/>
      <c r="J1109" s="363"/>
      <c r="K1109" s="363"/>
      <c r="L1109" s="364"/>
      <c r="M1109" s="363"/>
      <c r="N1109" s="403"/>
      <c r="O1109" s="70">
        <f t="shared" si="63"/>
        <v>0</v>
      </c>
      <c r="P1109" s="70">
        <f t="shared" si="64"/>
        <v>0</v>
      </c>
      <c r="Q1109" s="92" t="str">
        <f t="shared" si="62"/>
        <v/>
      </c>
    </row>
    <row r="1110" spans="1:17" x14ac:dyDescent="0.2">
      <c r="A1110" s="374" t="str">
        <f>IF(B1110="","",COUNT('Diário 3º PA'!$A$4:$A$4242)+COUNT('Diário 4º PA'!$A$4:$A$2007)+ROW()-3)</f>
        <v/>
      </c>
      <c r="B1110" s="358"/>
      <c r="C1110" s="383"/>
      <c r="D1110" s="360"/>
      <c r="E1110" s="360"/>
      <c r="F1110" s="361"/>
      <c r="G1110" s="360"/>
      <c r="H1110" s="360"/>
      <c r="I1110" s="362"/>
      <c r="J1110" s="363"/>
      <c r="K1110" s="363"/>
      <c r="L1110" s="364"/>
      <c r="M1110" s="363"/>
      <c r="N1110" s="403"/>
      <c r="O1110" s="70">
        <f t="shared" si="63"/>
        <v>0</v>
      </c>
      <c r="P1110" s="70">
        <f t="shared" si="64"/>
        <v>0</v>
      </c>
      <c r="Q1110" s="135" t="str">
        <f t="shared" si="62"/>
        <v/>
      </c>
    </row>
    <row r="1111" spans="1:17" x14ac:dyDescent="0.2">
      <c r="A1111" s="374" t="str">
        <f>IF(B1111="","",COUNT('Diário 3º PA'!$A$4:$A$4242)+COUNT('Diário 4º PA'!$A$4:$A$2007)+ROW()-3)</f>
        <v/>
      </c>
      <c r="B1111" s="358"/>
      <c r="C1111" s="383"/>
      <c r="D1111" s="360"/>
      <c r="E1111" s="360"/>
      <c r="F1111" s="361"/>
      <c r="G1111" s="360"/>
      <c r="H1111" s="360"/>
      <c r="I1111" s="362"/>
      <c r="J1111" s="363"/>
      <c r="K1111" s="363"/>
      <c r="L1111" s="364"/>
      <c r="M1111" s="363"/>
      <c r="N1111" s="403"/>
      <c r="O1111" s="70">
        <f t="shared" si="63"/>
        <v>0</v>
      </c>
      <c r="P1111" s="70">
        <f t="shared" si="64"/>
        <v>0</v>
      </c>
      <c r="Q1111" s="92" t="str">
        <f t="shared" si="62"/>
        <v/>
      </c>
    </row>
    <row r="1112" spans="1:17" x14ac:dyDescent="0.2">
      <c r="A1112" s="374" t="str">
        <f>IF(B1112="","",COUNT('Diário 3º PA'!$A$4:$A$4242)+COUNT('Diário 4º PA'!$A$4:$A$2007)+ROW()-3)</f>
        <v/>
      </c>
      <c r="B1112" s="358"/>
      <c r="C1112" s="383"/>
      <c r="D1112" s="360"/>
      <c r="E1112" s="360"/>
      <c r="F1112" s="361"/>
      <c r="G1112" s="360"/>
      <c r="H1112" s="360"/>
      <c r="I1112" s="362"/>
      <c r="J1112" s="363"/>
      <c r="K1112" s="363"/>
      <c r="L1112" s="364"/>
      <c r="M1112" s="363"/>
      <c r="N1112" s="403"/>
      <c r="O1112" s="70">
        <f t="shared" si="63"/>
        <v>0</v>
      </c>
      <c r="P1112" s="70">
        <f t="shared" si="64"/>
        <v>0</v>
      </c>
      <c r="Q1112" s="92" t="str">
        <f t="shared" si="62"/>
        <v/>
      </c>
    </row>
    <row r="1113" spans="1:17" x14ac:dyDescent="0.2">
      <c r="A1113" s="374" t="str">
        <f>IF(B1113="","",COUNT('Diário 3º PA'!$A$4:$A$4242)+COUNT('Diário 4º PA'!$A$4:$A$2007)+ROW()-3)</f>
        <v/>
      </c>
      <c r="B1113" s="358"/>
      <c r="C1113" s="383"/>
      <c r="D1113" s="360"/>
      <c r="E1113" s="360"/>
      <c r="F1113" s="361"/>
      <c r="G1113" s="360"/>
      <c r="H1113" s="360"/>
      <c r="I1113" s="362"/>
      <c r="J1113" s="363"/>
      <c r="K1113" s="363"/>
      <c r="L1113" s="364"/>
      <c r="M1113" s="363"/>
      <c r="N1113" s="403"/>
      <c r="O1113" s="70">
        <f t="shared" si="63"/>
        <v>0</v>
      </c>
      <c r="P1113" s="70">
        <f t="shared" si="64"/>
        <v>0</v>
      </c>
      <c r="Q1113" s="135" t="str">
        <f t="shared" si="62"/>
        <v/>
      </c>
    </row>
    <row r="1114" spans="1:17" x14ac:dyDescent="0.2">
      <c r="A1114" s="374" t="str">
        <f>IF(B1114="","",COUNT('Diário 3º PA'!$A$4:$A$4242)+COUNT('Diário 4º PA'!$A$4:$A$2007)+ROW()-3)</f>
        <v/>
      </c>
      <c r="B1114" s="358"/>
      <c r="C1114" s="383"/>
      <c r="D1114" s="360"/>
      <c r="E1114" s="360"/>
      <c r="F1114" s="361"/>
      <c r="G1114" s="360"/>
      <c r="H1114" s="360"/>
      <c r="I1114" s="362"/>
      <c r="J1114" s="363"/>
      <c r="K1114" s="363"/>
      <c r="L1114" s="364"/>
      <c r="M1114" s="363"/>
      <c r="N1114" s="403"/>
      <c r="O1114" s="70">
        <f t="shared" si="63"/>
        <v>0</v>
      </c>
      <c r="P1114" s="70">
        <f t="shared" si="64"/>
        <v>0</v>
      </c>
      <c r="Q1114" s="92" t="str">
        <f t="shared" si="62"/>
        <v/>
      </c>
    </row>
    <row r="1115" spans="1:17" x14ac:dyDescent="0.2">
      <c r="A1115" s="374" t="str">
        <f>IF(B1115="","",COUNT('Diário 3º PA'!$A$4:$A$4242)+COUNT('Diário 4º PA'!$A$4:$A$2007)+ROW()-3)</f>
        <v/>
      </c>
      <c r="B1115" s="358"/>
      <c r="C1115" s="383"/>
      <c r="D1115" s="360"/>
      <c r="E1115" s="360"/>
      <c r="F1115" s="361"/>
      <c r="G1115" s="360"/>
      <c r="H1115" s="360"/>
      <c r="I1115" s="362"/>
      <c r="J1115" s="363"/>
      <c r="K1115" s="363"/>
      <c r="L1115" s="364"/>
      <c r="M1115" s="363"/>
      <c r="N1115" s="403"/>
      <c r="O1115" s="70">
        <f t="shared" si="63"/>
        <v>0</v>
      </c>
      <c r="P1115" s="70">
        <f t="shared" si="64"/>
        <v>0</v>
      </c>
      <c r="Q1115" s="92" t="str">
        <f t="shared" si="62"/>
        <v/>
      </c>
    </row>
    <row r="1116" spans="1:17" x14ac:dyDescent="0.2">
      <c r="A1116" s="374" t="str">
        <f>IF(B1116="","",COUNT('Diário 3º PA'!$A$4:$A$4242)+COUNT('Diário 4º PA'!$A$4:$A$2007)+ROW()-3)</f>
        <v/>
      </c>
      <c r="B1116" s="358"/>
      <c r="C1116" s="383"/>
      <c r="D1116" s="360"/>
      <c r="E1116" s="360"/>
      <c r="F1116" s="361"/>
      <c r="G1116" s="360"/>
      <c r="H1116" s="360"/>
      <c r="I1116" s="362"/>
      <c r="J1116" s="363"/>
      <c r="K1116" s="363"/>
      <c r="L1116" s="364"/>
      <c r="M1116" s="363"/>
      <c r="N1116" s="403"/>
      <c r="O1116" s="70">
        <f t="shared" si="63"/>
        <v>0</v>
      </c>
      <c r="P1116" s="70">
        <f t="shared" si="64"/>
        <v>0</v>
      </c>
      <c r="Q1116" s="135" t="str">
        <f t="shared" si="62"/>
        <v/>
      </c>
    </row>
    <row r="1117" spans="1:17" x14ac:dyDescent="0.2">
      <c r="A1117" s="374" t="str">
        <f>IF(B1117="","",COUNT('Diário 3º PA'!$A$4:$A$4242)+COUNT('Diário 4º PA'!$A$4:$A$2007)+ROW()-3)</f>
        <v/>
      </c>
      <c r="B1117" s="358"/>
      <c r="C1117" s="383"/>
      <c r="D1117" s="360"/>
      <c r="E1117" s="360"/>
      <c r="F1117" s="361"/>
      <c r="G1117" s="360"/>
      <c r="H1117" s="360"/>
      <c r="I1117" s="362"/>
      <c r="J1117" s="363"/>
      <c r="K1117" s="363"/>
      <c r="L1117" s="364"/>
      <c r="M1117" s="363"/>
      <c r="N1117" s="403"/>
      <c r="O1117" s="70">
        <f t="shared" si="63"/>
        <v>0</v>
      </c>
      <c r="P1117" s="70">
        <f t="shared" si="64"/>
        <v>0</v>
      </c>
      <c r="Q1117" s="92" t="str">
        <f t="shared" si="62"/>
        <v/>
      </c>
    </row>
    <row r="1118" spans="1:17" x14ac:dyDescent="0.2">
      <c r="A1118" s="374" t="str">
        <f>IF(B1118="","",COUNT('Diário 3º PA'!$A$4:$A$4242)+COUNT('Diário 4º PA'!$A$4:$A$2007)+ROW()-3)</f>
        <v/>
      </c>
      <c r="B1118" s="358"/>
      <c r="C1118" s="383"/>
      <c r="D1118" s="360"/>
      <c r="E1118" s="360"/>
      <c r="F1118" s="361"/>
      <c r="G1118" s="360"/>
      <c r="H1118" s="360"/>
      <c r="I1118" s="362"/>
      <c r="J1118" s="363"/>
      <c r="K1118" s="363"/>
      <c r="L1118" s="364"/>
      <c r="M1118" s="363"/>
      <c r="N1118" s="403"/>
      <c r="O1118" s="70">
        <f t="shared" si="63"/>
        <v>0</v>
      </c>
      <c r="P1118" s="70">
        <f t="shared" si="64"/>
        <v>0</v>
      </c>
      <c r="Q1118" s="92" t="str">
        <f t="shared" si="62"/>
        <v/>
      </c>
    </row>
    <row r="1119" spans="1:17" x14ac:dyDescent="0.2">
      <c r="A1119" s="374" t="str">
        <f>IF(B1119="","",COUNT('Diário 3º PA'!$A$4:$A$4242)+COUNT('Diário 4º PA'!$A$4:$A$2007)+ROW()-3)</f>
        <v/>
      </c>
      <c r="B1119" s="358"/>
      <c r="C1119" s="383"/>
      <c r="D1119" s="360"/>
      <c r="E1119" s="360"/>
      <c r="F1119" s="361"/>
      <c r="G1119" s="360"/>
      <c r="H1119" s="360"/>
      <c r="I1119" s="362"/>
      <c r="J1119" s="363"/>
      <c r="K1119" s="363"/>
      <c r="L1119" s="364"/>
      <c r="M1119" s="363"/>
      <c r="N1119" s="403"/>
      <c r="O1119" s="70">
        <f t="shared" si="63"/>
        <v>0</v>
      </c>
      <c r="P1119" s="70">
        <f t="shared" si="64"/>
        <v>0</v>
      </c>
      <c r="Q1119" s="135" t="str">
        <f t="shared" si="62"/>
        <v/>
      </c>
    </row>
    <row r="1120" spans="1:17" x14ac:dyDescent="0.2">
      <c r="A1120" s="374" t="str">
        <f>IF(B1120="","",COUNT('Diário 3º PA'!$A$4:$A$4242)+COUNT('Diário 4º PA'!$A$4:$A$2007)+ROW()-3)</f>
        <v/>
      </c>
      <c r="B1120" s="358"/>
      <c r="C1120" s="383"/>
      <c r="D1120" s="360"/>
      <c r="E1120" s="360"/>
      <c r="F1120" s="361"/>
      <c r="G1120" s="360"/>
      <c r="H1120" s="360"/>
      <c r="I1120" s="362"/>
      <c r="J1120" s="363"/>
      <c r="K1120" s="363"/>
      <c r="L1120" s="364"/>
      <c r="M1120" s="363"/>
      <c r="N1120" s="403"/>
      <c r="O1120" s="70">
        <f t="shared" si="63"/>
        <v>0</v>
      </c>
      <c r="P1120" s="70">
        <f t="shared" si="64"/>
        <v>0</v>
      </c>
      <c r="Q1120" s="92" t="str">
        <f t="shared" si="62"/>
        <v/>
      </c>
    </row>
    <row r="1121" spans="1:17" x14ac:dyDescent="0.2">
      <c r="A1121" s="374" t="str">
        <f>IF(B1121="","",COUNT('Diário 3º PA'!$A$4:$A$4242)+COUNT('Diário 4º PA'!$A$4:$A$2007)+ROW()-3)</f>
        <v/>
      </c>
      <c r="B1121" s="358"/>
      <c r="C1121" s="383"/>
      <c r="D1121" s="360"/>
      <c r="E1121" s="360"/>
      <c r="F1121" s="361"/>
      <c r="G1121" s="360"/>
      <c r="H1121" s="360"/>
      <c r="I1121" s="362"/>
      <c r="J1121" s="363"/>
      <c r="K1121" s="363"/>
      <c r="L1121" s="364"/>
      <c r="M1121" s="363"/>
      <c r="N1121" s="403"/>
      <c r="O1121" s="70">
        <f t="shared" si="63"/>
        <v>0</v>
      </c>
      <c r="P1121" s="70">
        <f t="shared" si="64"/>
        <v>0</v>
      </c>
      <c r="Q1121" s="92" t="str">
        <f t="shared" si="62"/>
        <v/>
      </c>
    </row>
    <row r="1122" spans="1:17" x14ac:dyDescent="0.2">
      <c r="A1122" s="374" t="str">
        <f>IF(B1122="","",COUNT('Diário 3º PA'!$A$4:$A$4242)+COUNT('Diário 4º PA'!$A$4:$A$2007)+ROW()-3)</f>
        <v/>
      </c>
      <c r="B1122" s="358"/>
      <c r="C1122" s="383"/>
      <c r="D1122" s="360"/>
      <c r="E1122" s="360"/>
      <c r="F1122" s="361"/>
      <c r="G1122" s="360"/>
      <c r="H1122" s="360"/>
      <c r="I1122" s="362"/>
      <c r="J1122" s="363"/>
      <c r="K1122" s="363"/>
      <c r="L1122" s="364"/>
      <c r="M1122" s="363"/>
      <c r="N1122" s="403"/>
      <c r="O1122" s="70">
        <f t="shared" si="63"/>
        <v>0</v>
      </c>
      <c r="P1122" s="70">
        <f t="shared" si="64"/>
        <v>0</v>
      </c>
      <c r="Q1122" s="135" t="str">
        <f t="shared" si="62"/>
        <v/>
      </c>
    </row>
    <row r="1123" spans="1:17" x14ac:dyDescent="0.2">
      <c r="A1123" s="374" t="str">
        <f>IF(B1123="","",COUNT('Diário 3º PA'!$A$4:$A$4242)+COUNT('Diário 4º PA'!$A$4:$A$2007)+ROW()-3)</f>
        <v/>
      </c>
      <c r="B1123" s="358"/>
      <c r="C1123" s="383"/>
      <c r="D1123" s="360"/>
      <c r="E1123" s="360"/>
      <c r="F1123" s="361"/>
      <c r="G1123" s="360"/>
      <c r="H1123" s="360"/>
      <c r="I1123" s="362"/>
      <c r="J1123" s="363"/>
      <c r="K1123" s="363"/>
      <c r="L1123" s="364"/>
      <c r="M1123" s="363"/>
      <c r="N1123" s="403"/>
      <c r="O1123" s="70">
        <f t="shared" si="63"/>
        <v>0</v>
      </c>
      <c r="P1123" s="70">
        <f t="shared" si="64"/>
        <v>0</v>
      </c>
      <c r="Q1123" s="92" t="str">
        <f t="shared" si="62"/>
        <v/>
      </c>
    </row>
    <row r="1124" spans="1:17" x14ac:dyDescent="0.2">
      <c r="A1124" s="374" t="str">
        <f>IF(B1124="","",COUNT('Diário 3º PA'!$A$4:$A$4242)+COUNT('Diário 4º PA'!$A$4:$A$2007)+ROW()-3)</f>
        <v/>
      </c>
      <c r="B1124" s="358"/>
      <c r="C1124" s="383"/>
      <c r="D1124" s="360"/>
      <c r="E1124" s="360"/>
      <c r="F1124" s="361"/>
      <c r="G1124" s="360"/>
      <c r="H1124" s="360"/>
      <c r="I1124" s="362"/>
      <c r="J1124" s="363"/>
      <c r="K1124" s="363"/>
      <c r="L1124" s="364"/>
      <c r="M1124" s="363"/>
      <c r="N1124" s="403"/>
      <c r="O1124" s="70">
        <f t="shared" si="63"/>
        <v>0</v>
      </c>
      <c r="P1124" s="70">
        <f t="shared" si="64"/>
        <v>0</v>
      </c>
      <c r="Q1124" s="92" t="str">
        <f t="shared" si="62"/>
        <v/>
      </c>
    </row>
    <row r="1125" spans="1:17" x14ac:dyDescent="0.2">
      <c r="A1125" s="374" t="str">
        <f>IF(B1125="","",COUNT('Diário 3º PA'!$A$4:$A$4242)+COUNT('Diário 4º PA'!$A$4:$A$2007)+ROW()-3)</f>
        <v/>
      </c>
      <c r="B1125" s="358"/>
      <c r="C1125" s="383"/>
      <c r="D1125" s="360"/>
      <c r="E1125" s="360"/>
      <c r="F1125" s="361"/>
      <c r="G1125" s="360"/>
      <c r="H1125" s="360"/>
      <c r="I1125" s="362"/>
      <c r="J1125" s="363"/>
      <c r="K1125" s="363"/>
      <c r="L1125" s="364"/>
      <c r="M1125" s="363"/>
      <c r="N1125" s="403"/>
      <c r="O1125" s="70">
        <f t="shared" si="63"/>
        <v>0</v>
      </c>
      <c r="P1125" s="70">
        <f t="shared" si="64"/>
        <v>0</v>
      </c>
      <c r="Q1125" s="135" t="str">
        <f t="shared" si="62"/>
        <v/>
      </c>
    </row>
    <row r="1126" spans="1:17" x14ac:dyDescent="0.2">
      <c r="A1126" s="374" t="str">
        <f>IF(B1126="","",COUNT('Diário 3º PA'!$A$4:$A$4242)+COUNT('Diário 4º PA'!$A$4:$A$2007)+ROW()-3)</f>
        <v/>
      </c>
      <c r="B1126" s="358"/>
      <c r="C1126" s="383"/>
      <c r="D1126" s="360"/>
      <c r="E1126" s="360"/>
      <c r="F1126" s="361"/>
      <c r="G1126" s="360"/>
      <c r="H1126" s="360"/>
      <c r="I1126" s="362"/>
      <c r="J1126" s="363"/>
      <c r="K1126" s="363"/>
      <c r="L1126" s="364"/>
      <c r="M1126" s="363"/>
      <c r="N1126" s="403"/>
      <c r="O1126" s="70">
        <f t="shared" si="63"/>
        <v>0</v>
      </c>
      <c r="P1126" s="70">
        <f t="shared" si="64"/>
        <v>0</v>
      </c>
      <c r="Q1126" s="92" t="str">
        <f t="shared" si="62"/>
        <v/>
      </c>
    </row>
    <row r="1127" spans="1:17" x14ac:dyDescent="0.2">
      <c r="A1127" s="374" t="str">
        <f>IF(B1127="","",COUNT('Diário 3º PA'!$A$4:$A$4242)+COUNT('Diário 4º PA'!$A$4:$A$2007)+ROW()-3)</f>
        <v/>
      </c>
      <c r="B1127" s="358"/>
      <c r="C1127" s="383"/>
      <c r="D1127" s="360"/>
      <c r="E1127" s="360"/>
      <c r="F1127" s="361"/>
      <c r="G1127" s="360"/>
      <c r="H1127" s="360"/>
      <c r="I1127" s="362"/>
      <c r="J1127" s="363"/>
      <c r="K1127" s="363"/>
      <c r="L1127" s="364"/>
      <c r="M1127" s="363"/>
      <c r="N1127" s="403"/>
      <c r="O1127" s="70">
        <f t="shared" si="63"/>
        <v>0</v>
      </c>
      <c r="P1127" s="70">
        <f t="shared" si="64"/>
        <v>0</v>
      </c>
      <c r="Q1127" s="92" t="str">
        <f t="shared" si="62"/>
        <v/>
      </c>
    </row>
    <row r="1128" spans="1:17" x14ac:dyDescent="0.2">
      <c r="A1128" s="374" t="str">
        <f>IF(B1128="","",COUNT('Diário 3º PA'!$A$4:$A$4242)+COUNT('Diário 4º PA'!$A$4:$A$2007)+ROW()-3)</f>
        <v/>
      </c>
      <c r="B1128" s="358"/>
      <c r="C1128" s="383"/>
      <c r="D1128" s="360"/>
      <c r="E1128" s="360"/>
      <c r="F1128" s="361"/>
      <c r="G1128" s="360"/>
      <c r="H1128" s="360"/>
      <c r="I1128" s="362"/>
      <c r="J1128" s="363"/>
      <c r="K1128" s="363"/>
      <c r="L1128" s="364"/>
      <c r="M1128" s="363"/>
      <c r="N1128" s="403"/>
      <c r="O1128" s="70">
        <f t="shared" si="63"/>
        <v>0</v>
      </c>
      <c r="P1128" s="70">
        <f t="shared" si="64"/>
        <v>0</v>
      </c>
      <c r="Q1128" s="135" t="str">
        <f t="shared" si="62"/>
        <v/>
      </c>
    </row>
    <row r="1129" spans="1:17" x14ac:dyDescent="0.2">
      <c r="A1129" s="374" t="str">
        <f>IF(B1129="","",COUNT('Diário 3º PA'!$A$4:$A$4242)+COUNT('Diário 4º PA'!$A$4:$A$2007)+ROW()-3)</f>
        <v/>
      </c>
      <c r="B1129" s="358"/>
      <c r="C1129" s="383"/>
      <c r="D1129" s="360"/>
      <c r="E1129" s="360"/>
      <c r="F1129" s="361"/>
      <c r="G1129" s="360"/>
      <c r="H1129" s="360"/>
      <c r="I1129" s="362"/>
      <c r="J1129" s="363"/>
      <c r="K1129" s="363"/>
      <c r="L1129" s="364"/>
      <c r="M1129" s="363"/>
      <c r="N1129" s="403"/>
      <c r="O1129" s="70">
        <f t="shared" si="63"/>
        <v>0</v>
      </c>
      <c r="P1129" s="70">
        <f t="shared" si="64"/>
        <v>0</v>
      </c>
      <c r="Q1129" s="92" t="str">
        <f t="shared" si="62"/>
        <v/>
      </c>
    </row>
    <row r="1130" spans="1:17" x14ac:dyDescent="0.2">
      <c r="A1130" s="374" t="str">
        <f>IF(B1130="","",COUNT('Diário 3º PA'!$A$4:$A$4242)+COUNT('Diário 4º PA'!$A$4:$A$2007)+ROW()-3)</f>
        <v/>
      </c>
      <c r="B1130" s="358"/>
      <c r="C1130" s="383"/>
      <c r="D1130" s="360"/>
      <c r="E1130" s="360"/>
      <c r="F1130" s="361"/>
      <c r="G1130" s="360"/>
      <c r="H1130" s="360"/>
      <c r="I1130" s="362"/>
      <c r="J1130" s="363"/>
      <c r="K1130" s="363"/>
      <c r="L1130" s="364"/>
      <c r="M1130" s="363"/>
      <c r="N1130" s="403"/>
      <c r="O1130" s="70">
        <f t="shared" si="63"/>
        <v>0</v>
      </c>
      <c r="P1130" s="70">
        <f t="shared" si="64"/>
        <v>0</v>
      </c>
      <c r="Q1130" s="92" t="str">
        <f t="shared" si="62"/>
        <v/>
      </c>
    </row>
    <row r="1131" spans="1:17" x14ac:dyDescent="0.2">
      <c r="A1131" s="374" t="str">
        <f>IF(B1131="","",COUNT('Diário 3º PA'!$A$4:$A$4242)+COUNT('Diário 4º PA'!$A$4:$A$2007)+ROW()-3)</f>
        <v/>
      </c>
      <c r="B1131" s="358"/>
      <c r="C1131" s="383"/>
      <c r="D1131" s="360"/>
      <c r="E1131" s="360"/>
      <c r="F1131" s="361"/>
      <c r="G1131" s="360"/>
      <c r="H1131" s="360"/>
      <c r="I1131" s="362"/>
      <c r="J1131" s="363"/>
      <c r="K1131" s="363"/>
      <c r="L1131" s="364"/>
      <c r="M1131" s="363"/>
      <c r="N1131" s="403"/>
      <c r="O1131" s="70">
        <f t="shared" si="63"/>
        <v>0</v>
      </c>
      <c r="P1131" s="70">
        <f t="shared" si="64"/>
        <v>0</v>
      </c>
      <c r="Q1131" s="135" t="str">
        <f t="shared" si="62"/>
        <v/>
      </c>
    </row>
    <row r="1132" spans="1:17" x14ac:dyDescent="0.2">
      <c r="A1132" s="374" t="str">
        <f>IF(B1132="","",COUNT('Diário 3º PA'!$A$4:$A$4242)+COUNT('Diário 4º PA'!$A$4:$A$2007)+ROW()-3)</f>
        <v/>
      </c>
      <c r="B1132" s="358"/>
      <c r="C1132" s="383"/>
      <c r="D1132" s="360"/>
      <c r="E1132" s="360"/>
      <c r="F1132" s="361"/>
      <c r="G1132" s="360"/>
      <c r="H1132" s="360"/>
      <c r="I1132" s="362"/>
      <c r="J1132" s="363"/>
      <c r="K1132" s="363"/>
      <c r="L1132" s="364"/>
      <c r="M1132" s="363"/>
      <c r="N1132" s="403"/>
      <c r="O1132" s="70">
        <f t="shared" si="63"/>
        <v>0</v>
      </c>
      <c r="P1132" s="70">
        <f t="shared" si="64"/>
        <v>0</v>
      </c>
      <c r="Q1132" s="92" t="str">
        <f t="shared" si="62"/>
        <v/>
      </c>
    </row>
    <row r="1133" spans="1:17" x14ac:dyDescent="0.2">
      <c r="A1133" s="374" t="str">
        <f>IF(B1133="","",COUNT('Diário 3º PA'!$A$4:$A$4242)+COUNT('Diário 4º PA'!$A$4:$A$2007)+ROW()-3)</f>
        <v/>
      </c>
      <c r="B1133" s="358"/>
      <c r="C1133" s="383"/>
      <c r="D1133" s="360"/>
      <c r="E1133" s="360"/>
      <c r="F1133" s="361"/>
      <c r="G1133" s="360"/>
      <c r="H1133" s="360"/>
      <c r="I1133" s="362"/>
      <c r="J1133" s="363"/>
      <c r="K1133" s="363"/>
      <c r="L1133" s="364"/>
      <c r="M1133" s="363"/>
      <c r="N1133" s="403"/>
      <c r="O1133" s="70">
        <f t="shared" si="63"/>
        <v>0</v>
      </c>
      <c r="P1133" s="70">
        <f t="shared" si="64"/>
        <v>0</v>
      </c>
      <c r="Q1133" s="92" t="str">
        <f t="shared" si="62"/>
        <v/>
      </c>
    </row>
    <row r="1134" spans="1:17" x14ac:dyDescent="0.2">
      <c r="A1134" s="374" t="str">
        <f>IF(B1134="","",COUNT('Diário 3º PA'!$A$4:$A$4242)+COUNT('Diário 4º PA'!$A$4:$A$2007)+ROW()-3)</f>
        <v/>
      </c>
      <c r="B1134" s="358"/>
      <c r="C1134" s="383"/>
      <c r="D1134" s="360"/>
      <c r="E1134" s="360"/>
      <c r="F1134" s="361"/>
      <c r="G1134" s="360"/>
      <c r="H1134" s="360"/>
      <c r="I1134" s="362"/>
      <c r="J1134" s="363"/>
      <c r="K1134" s="363"/>
      <c r="L1134" s="364"/>
      <c r="M1134" s="363"/>
      <c r="N1134" s="403"/>
      <c r="O1134" s="70">
        <f t="shared" si="63"/>
        <v>0</v>
      </c>
      <c r="P1134" s="70">
        <f t="shared" si="64"/>
        <v>0</v>
      </c>
      <c r="Q1134" s="135" t="str">
        <f t="shared" si="62"/>
        <v/>
      </c>
    </row>
    <row r="1135" spans="1:17" x14ac:dyDescent="0.2">
      <c r="A1135" s="374" t="str">
        <f>IF(B1135="","",COUNT('Diário 3º PA'!$A$4:$A$4242)+COUNT('Diário 4º PA'!$A$4:$A$2007)+ROW()-3)</f>
        <v/>
      </c>
      <c r="B1135" s="358"/>
      <c r="C1135" s="383"/>
      <c r="D1135" s="360"/>
      <c r="E1135" s="360"/>
      <c r="F1135" s="361"/>
      <c r="G1135" s="360"/>
      <c r="H1135" s="360"/>
      <c r="I1135" s="362"/>
      <c r="J1135" s="363"/>
      <c r="K1135" s="363"/>
      <c r="L1135" s="364"/>
      <c r="M1135" s="363"/>
      <c r="N1135" s="403"/>
      <c r="O1135" s="70">
        <f t="shared" si="63"/>
        <v>0</v>
      </c>
      <c r="P1135" s="70">
        <f t="shared" si="64"/>
        <v>0</v>
      </c>
      <c r="Q1135" s="92" t="str">
        <f t="shared" si="62"/>
        <v/>
      </c>
    </row>
    <row r="1136" spans="1:17" x14ac:dyDescent="0.2">
      <c r="A1136" s="374" t="str">
        <f>IF(B1136="","",COUNT('Diário 3º PA'!$A$4:$A$4242)+COUNT('Diário 4º PA'!$A$4:$A$2007)+ROW()-3)</f>
        <v/>
      </c>
      <c r="B1136" s="358"/>
      <c r="C1136" s="383"/>
      <c r="D1136" s="360"/>
      <c r="E1136" s="360"/>
      <c r="F1136" s="361"/>
      <c r="G1136" s="360"/>
      <c r="H1136" s="360"/>
      <c r="I1136" s="362"/>
      <c r="J1136" s="363"/>
      <c r="K1136" s="363"/>
      <c r="L1136" s="364"/>
      <c r="M1136" s="363"/>
      <c r="N1136" s="403"/>
      <c r="O1136" s="70">
        <f t="shared" si="63"/>
        <v>0</v>
      </c>
      <c r="P1136" s="70">
        <f t="shared" si="64"/>
        <v>0</v>
      </c>
      <c r="Q1136" s="92" t="str">
        <f t="shared" si="62"/>
        <v/>
      </c>
    </row>
    <row r="1137" spans="1:17" x14ac:dyDescent="0.2">
      <c r="A1137" s="374" t="str">
        <f>IF(B1137="","",COUNT('Diário 3º PA'!$A$4:$A$4242)+COUNT('Diário 4º PA'!$A$4:$A$2007)+ROW()-3)</f>
        <v/>
      </c>
      <c r="B1137" s="358"/>
      <c r="C1137" s="383"/>
      <c r="D1137" s="360"/>
      <c r="E1137" s="360"/>
      <c r="F1137" s="361"/>
      <c r="G1137" s="360"/>
      <c r="H1137" s="360"/>
      <c r="I1137" s="362"/>
      <c r="J1137" s="363"/>
      <c r="K1137" s="363"/>
      <c r="L1137" s="364"/>
      <c r="M1137" s="363"/>
      <c r="N1137" s="403"/>
      <c r="O1137" s="70">
        <f t="shared" si="63"/>
        <v>0</v>
      </c>
      <c r="P1137" s="70">
        <f t="shared" si="64"/>
        <v>0</v>
      </c>
      <c r="Q1137" s="135" t="str">
        <f t="shared" si="62"/>
        <v/>
      </c>
    </row>
    <row r="1138" spans="1:17" x14ac:dyDescent="0.2">
      <c r="A1138" s="374" t="str">
        <f>IF(B1138="","",COUNT('Diário 3º PA'!$A$4:$A$4242)+COUNT('Diário 4º PA'!$A$4:$A$2007)+ROW()-3)</f>
        <v/>
      </c>
      <c r="B1138" s="358"/>
      <c r="C1138" s="383"/>
      <c r="D1138" s="360"/>
      <c r="E1138" s="360"/>
      <c r="F1138" s="361"/>
      <c r="G1138" s="360"/>
      <c r="H1138" s="360"/>
      <c r="I1138" s="362"/>
      <c r="J1138" s="363"/>
      <c r="K1138" s="363"/>
      <c r="L1138" s="364"/>
      <c r="M1138" s="363"/>
      <c r="N1138" s="403"/>
      <c r="O1138" s="70">
        <f t="shared" si="63"/>
        <v>0</v>
      </c>
      <c r="P1138" s="70">
        <f t="shared" si="64"/>
        <v>0</v>
      </c>
      <c r="Q1138" s="92" t="str">
        <f t="shared" si="62"/>
        <v/>
      </c>
    </row>
    <row r="1139" spans="1:17" x14ac:dyDescent="0.2">
      <c r="A1139" s="374" t="str">
        <f>IF(B1139="","",COUNT('Diário 3º PA'!$A$4:$A$4242)+COUNT('Diário 4º PA'!$A$4:$A$2007)+ROW()-3)</f>
        <v/>
      </c>
      <c r="B1139" s="358"/>
      <c r="C1139" s="383"/>
      <c r="D1139" s="360"/>
      <c r="E1139" s="360"/>
      <c r="F1139" s="361"/>
      <c r="G1139" s="360"/>
      <c r="H1139" s="360"/>
      <c r="I1139" s="362"/>
      <c r="J1139" s="363"/>
      <c r="K1139" s="363"/>
      <c r="L1139" s="364"/>
      <c r="M1139" s="363"/>
      <c r="N1139" s="403"/>
      <c r="O1139" s="70">
        <f t="shared" si="63"/>
        <v>0</v>
      </c>
      <c r="P1139" s="70">
        <f t="shared" si="64"/>
        <v>0</v>
      </c>
      <c r="Q1139" s="92" t="str">
        <f t="shared" si="62"/>
        <v/>
      </c>
    </row>
    <row r="1140" spans="1:17" x14ac:dyDescent="0.2">
      <c r="A1140" s="374" t="str">
        <f>IF(B1140="","",COUNT('Diário 3º PA'!$A$4:$A$4242)+COUNT('Diário 4º PA'!$A$4:$A$2007)+ROW()-3)</f>
        <v/>
      </c>
      <c r="B1140" s="358"/>
      <c r="C1140" s="383"/>
      <c r="D1140" s="360"/>
      <c r="E1140" s="360"/>
      <c r="F1140" s="361"/>
      <c r="G1140" s="360"/>
      <c r="H1140" s="360"/>
      <c r="I1140" s="362"/>
      <c r="J1140" s="363"/>
      <c r="K1140" s="363"/>
      <c r="L1140" s="364"/>
      <c r="M1140" s="363"/>
      <c r="N1140" s="403"/>
      <c r="O1140" s="70">
        <f t="shared" si="63"/>
        <v>0</v>
      </c>
      <c r="P1140" s="70">
        <f t="shared" si="64"/>
        <v>0</v>
      </c>
      <c r="Q1140" s="135" t="str">
        <f t="shared" si="62"/>
        <v/>
      </c>
    </row>
    <row r="1141" spans="1:17" x14ac:dyDescent="0.2">
      <c r="A1141" s="374" t="str">
        <f>IF(B1141="","",COUNT('Diário 3º PA'!$A$4:$A$4242)+COUNT('Diário 4º PA'!$A$4:$A$2007)+ROW()-3)</f>
        <v/>
      </c>
      <c r="B1141" s="358"/>
      <c r="C1141" s="383"/>
      <c r="D1141" s="360"/>
      <c r="E1141" s="360"/>
      <c r="F1141" s="361"/>
      <c r="G1141" s="360"/>
      <c r="H1141" s="360"/>
      <c r="I1141" s="362"/>
      <c r="J1141" s="363"/>
      <c r="K1141" s="363"/>
      <c r="L1141" s="364"/>
      <c r="M1141" s="363"/>
      <c r="N1141" s="403"/>
      <c r="O1141" s="70">
        <f t="shared" si="63"/>
        <v>0</v>
      </c>
      <c r="P1141" s="70">
        <f t="shared" si="64"/>
        <v>0</v>
      </c>
      <c r="Q1141" s="92" t="str">
        <f t="shared" si="62"/>
        <v/>
      </c>
    </row>
    <row r="1142" spans="1:17" x14ac:dyDescent="0.2">
      <c r="A1142" s="374" t="str">
        <f>IF(B1142="","",COUNT('Diário 3º PA'!$A$4:$A$4242)+COUNT('Diário 4º PA'!$A$4:$A$2007)+ROW()-3)</f>
        <v/>
      </c>
      <c r="B1142" s="358"/>
      <c r="C1142" s="383"/>
      <c r="D1142" s="360"/>
      <c r="E1142" s="360"/>
      <c r="F1142" s="361"/>
      <c r="G1142" s="360"/>
      <c r="H1142" s="360"/>
      <c r="I1142" s="362"/>
      <c r="J1142" s="363"/>
      <c r="K1142" s="363"/>
      <c r="L1142" s="364"/>
      <c r="M1142" s="363"/>
      <c r="N1142" s="403"/>
      <c r="O1142" s="70">
        <f t="shared" si="63"/>
        <v>0</v>
      </c>
      <c r="P1142" s="70">
        <f t="shared" si="64"/>
        <v>0</v>
      </c>
      <c r="Q1142" s="92" t="str">
        <f t="shared" si="62"/>
        <v/>
      </c>
    </row>
    <row r="1143" spans="1:17" x14ac:dyDescent="0.2">
      <c r="A1143" s="374" t="str">
        <f>IF(B1143="","",COUNT('Diário 3º PA'!$A$4:$A$4242)+COUNT('Diário 4º PA'!$A$4:$A$2007)+ROW()-3)</f>
        <v/>
      </c>
      <c r="B1143" s="358"/>
      <c r="C1143" s="383"/>
      <c r="D1143" s="360"/>
      <c r="E1143" s="360"/>
      <c r="F1143" s="361"/>
      <c r="G1143" s="360"/>
      <c r="H1143" s="360"/>
      <c r="I1143" s="362"/>
      <c r="J1143" s="363"/>
      <c r="K1143" s="363"/>
      <c r="L1143" s="364"/>
      <c r="M1143" s="363"/>
      <c r="N1143" s="403"/>
      <c r="O1143" s="70">
        <f t="shared" si="63"/>
        <v>0</v>
      </c>
      <c r="P1143" s="70">
        <f t="shared" si="64"/>
        <v>0</v>
      </c>
      <c r="Q1143" s="135" t="str">
        <f t="shared" si="62"/>
        <v/>
      </c>
    </row>
    <row r="1144" spans="1:17" x14ac:dyDescent="0.2">
      <c r="A1144" s="374" t="str">
        <f>IF(B1144="","",COUNT('Diário 3º PA'!$A$4:$A$4242)+COUNT('Diário 4º PA'!$A$4:$A$2007)+ROW()-3)</f>
        <v/>
      </c>
      <c r="B1144" s="358"/>
      <c r="C1144" s="383"/>
      <c r="D1144" s="360"/>
      <c r="E1144" s="360"/>
      <c r="F1144" s="361"/>
      <c r="G1144" s="360"/>
      <c r="H1144" s="360"/>
      <c r="I1144" s="362"/>
      <c r="J1144" s="363"/>
      <c r="K1144" s="363"/>
      <c r="L1144" s="364"/>
      <c r="M1144" s="363"/>
      <c r="N1144" s="403"/>
      <c r="O1144" s="70">
        <f t="shared" si="63"/>
        <v>0</v>
      </c>
      <c r="P1144" s="70">
        <f t="shared" si="64"/>
        <v>0</v>
      </c>
      <c r="Q1144" s="92" t="str">
        <f t="shared" si="62"/>
        <v/>
      </c>
    </row>
    <row r="1145" spans="1:17" x14ac:dyDescent="0.2">
      <c r="A1145" s="374" t="str">
        <f>IF(B1145="","",COUNT('Diário 3º PA'!$A$4:$A$4242)+COUNT('Diário 4º PA'!$A$4:$A$2007)+ROW()-3)</f>
        <v/>
      </c>
      <c r="B1145" s="358"/>
      <c r="C1145" s="383"/>
      <c r="D1145" s="360"/>
      <c r="E1145" s="360"/>
      <c r="F1145" s="361"/>
      <c r="G1145" s="360"/>
      <c r="H1145" s="360"/>
      <c r="I1145" s="362"/>
      <c r="J1145" s="363"/>
      <c r="K1145" s="363"/>
      <c r="L1145" s="364"/>
      <c r="M1145" s="363"/>
      <c r="N1145" s="403"/>
      <c r="O1145" s="70">
        <f t="shared" si="63"/>
        <v>0</v>
      </c>
      <c r="P1145" s="70">
        <f t="shared" si="64"/>
        <v>0</v>
      </c>
      <c r="Q1145" s="92" t="str">
        <f t="shared" si="62"/>
        <v/>
      </c>
    </row>
    <row r="1146" spans="1:17" x14ac:dyDescent="0.2">
      <c r="A1146" s="374" t="str">
        <f>IF(B1146="","",COUNT('Diário 3º PA'!$A$4:$A$4242)+COUNT('Diário 4º PA'!$A$4:$A$2007)+ROW()-3)</f>
        <v/>
      </c>
      <c r="B1146" s="358"/>
      <c r="C1146" s="383"/>
      <c r="D1146" s="360"/>
      <c r="E1146" s="360"/>
      <c r="F1146" s="361"/>
      <c r="G1146" s="360"/>
      <c r="H1146" s="360"/>
      <c r="I1146" s="362"/>
      <c r="J1146" s="363"/>
      <c r="K1146" s="363"/>
      <c r="L1146" s="364"/>
      <c r="M1146" s="363"/>
      <c r="N1146" s="403"/>
      <c r="O1146" s="70">
        <f t="shared" si="63"/>
        <v>0</v>
      </c>
      <c r="P1146" s="70">
        <f t="shared" si="64"/>
        <v>0</v>
      </c>
      <c r="Q1146" s="135" t="str">
        <f t="shared" si="62"/>
        <v/>
      </c>
    </row>
    <row r="1147" spans="1:17" x14ac:dyDescent="0.2">
      <c r="A1147" s="374" t="str">
        <f>IF(B1147="","",COUNT('Diário 3º PA'!$A$4:$A$4242)+COUNT('Diário 4º PA'!$A$4:$A$2007)+ROW()-3)</f>
        <v/>
      </c>
      <c r="B1147" s="358"/>
      <c r="C1147" s="383"/>
      <c r="D1147" s="360"/>
      <c r="E1147" s="360"/>
      <c r="F1147" s="361"/>
      <c r="G1147" s="360"/>
      <c r="H1147" s="360"/>
      <c r="I1147" s="362"/>
      <c r="J1147" s="363"/>
      <c r="K1147" s="363"/>
      <c r="L1147" s="364"/>
      <c r="M1147" s="363"/>
      <c r="N1147" s="403"/>
      <c r="O1147" s="70">
        <f t="shared" si="63"/>
        <v>0</v>
      </c>
      <c r="P1147" s="70">
        <f t="shared" si="64"/>
        <v>0</v>
      </c>
      <c r="Q1147" s="92" t="str">
        <f t="shared" si="62"/>
        <v/>
      </c>
    </row>
    <row r="1148" spans="1:17" x14ac:dyDescent="0.2">
      <c r="A1148" s="374" t="str">
        <f>IF(B1148="","",COUNT('Diário 3º PA'!$A$4:$A$4242)+COUNT('Diário 4º PA'!$A$4:$A$2007)+ROW()-3)</f>
        <v/>
      </c>
      <c r="B1148" s="358"/>
      <c r="C1148" s="383"/>
      <c r="D1148" s="360"/>
      <c r="E1148" s="360"/>
      <c r="F1148" s="361"/>
      <c r="G1148" s="360"/>
      <c r="H1148" s="360"/>
      <c r="I1148" s="362"/>
      <c r="J1148" s="363"/>
      <c r="K1148" s="363"/>
      <c r="L1148" s="364"/>
      <c r="M1148" s="363"/>
      <c r="N1148" s="403"/>
      <c r="O1148" s="70">
        <f t="shared" si="63"/>
        <v>0</v>
      </c>
      <c r="P1148" s="70">
        <f t="shared" si="64"/>
        <v>0</v>
      </c>
      <c r="Q1148" s="92" t="str">
        <f t="shared" si="62"/>
        <v/>
      </c>
    </row>
    <row r="1149" spans="1:17" x14ac:dyDescent="0.2">
      <c r="A1149" s="374" t="str">
        <f>IF(B1149="","",COUNT('Diário 3º PA'!$A$4:$A$4242)+COUNT('Diário 4º PA'!$A$4:$A$2007)+ROW()-3)</f>
        <v/>
      </c>
      <c r="B1149" s="358"/>
      <c r="C1149" s="383"/>
      <c r="D1149" s="360"/>
      <c r="E1149" s="360"/>
      <c r="F1149" s="361"/>
      <c r="G1149" s="360"/>
      <c r="H1149" s="360"/>
      <c r="I1149" s="362"/>
      <c r="J1149" s="363"/>
      <c r="K1149" s="363"/>
      <c r="L1149" s="364"/>
      <c r="M1149" s="363"/>
      <c r="N1149" s="403"/>
      <c r="O1149" s="70">
        <f t="shared" si="63"/>
        <v>0</v>
      </c>
      <c r="P1149" s="70">
        <f t="shared" si="64"/>
        <v>0</v>
      </c>
      <c r="Q1149" s="135" t="str">
        <f t="shared" si="62"/>
        <v/>
      </c>
    </row>
    <row r="1150" spans="1:17" x14ac:dyDescent="0.2">
      <c r="A1150" s="374" t="str">
        <f>IF(B1150="","",COUNT('Diário 3º PA'!$A$4:$A$4242)+COUNT('Diário 4º PA'!$A$4:$A$2007)+ROW()-3)</f>
        <v/>
      </c>
      <c r="B1150" s="358"/>
      <c r="C1150" s="383"/>
      <c r="D1150" s="360"/>
      <c r="E1150" s="360"/>
      <c r="F1150" s="361"/>
      <c r="G1150" s="360"/>
      <c r="H1150" s="360"/>
      <c r="I1150" s="362"/>
      <c r="J1150" s="363"/>
      <c r="K1150" s="363"/>
      <c r="L1150" s="364"/>
      <c r="M1150" s="363"/>
      <c r="N1150" s="403"/>
      <c r="O1150" s="70">
        <f t="shared" si="63"/>
        <v>0</v>
      </c>
      <c r="P1150" s="70">
        <f t="shared" si="64"/>
        <v>0</v>
      </c>
      <c r="Q1150" s="92" t="str">
        <f t="shared" si="62"/>
        <v/>
      </c>
    </row>
    <row r="1151" spans="1:17" x14ac:dyDescent="0.2">
      <c r="A1151" s="374" t="str">
        <f>IF(B1151="","",COUNT('Diário 3º PA'!$A$4:$A$4242)+COUNT('Diário 4º PA'!$A$4:$A$2007)+ROW()-3)</f>
        <v/>
      </c>
      <c r="B1151" s="358"/>
      <c r="C1151" s="383"/>
      <c r="D1151" s="360"/>
      <c r="E1151" s="360"/>
      <c r="F1151" s="361"/>
      <c r="G1151" s="360"/>
      <c r="H1151" s="360"/>
      <c r="I1151" s="362"/>
      <c r="J1151" s="363"/>
      <c r="K1151" s="363"/>
      <c r="L1151" s="364"/>
      <c r="M1151" s="363"/>
      <c r="N1151" s="403"/>
      <c r="O1151" s="70">
        <f t="shared" si="63"/>
        <v>0</v>
      </c>
      <c r="P1151" s="70">
        <f t="shared" si="64"/>
        <v>0</v>
      </c>
      <c r="Q1151" s="92" t="str">
        <f t="shared" si="62"/>
        <v/>
      </c>
    </row>
    <row r="1152" spans="1:17" x14ac:dyDescent="0.2">
      <c r="A1152" s="374" t="str">
        <f>IF(B1152="","",COUNT('Diário 3º PA'!$A$4:$A$4242)+COUNT('Diário 4º PA'!$A$4:$A$2007)+ROW()-3)</f>
        <v/>
      </c>
      <c r="B1152" s="358"/>
      <c r="C1152" s="383"/>
      <c r="D1152" s="360"/>
      <c r="E1152" s="360"/>
      <c r="F1152" s="361"/>
      <c r="G1152" s="360"/>
      <c r="H1152" s="360"/>
      <c r="I1152" s="362"/>
      <c r="J1152" s="363"/>
      <c r="K1152" s="363"/>
      <c r="L1152" s="364"/>
      <c r="M1152" s="363"/>
      <c r="N1152" s="403"/>
      <c r="O1152" s="70">
        <f t="shared" si="63"/>
        <v>0</v>
      </c>
      <c r="P1152" s="70">
        <f t="shared" si="64"/>
        <v>0</v>
      </c>
      <c r="Q1152" s="135" t="str">
        <f t="shared" si="62"/>
        <v/>
      </c>
    </row>
    <row r="1153" spans="1:17" x14ac:dyDescent="0.2">
      <c r="A1153" s="374" t="str">
        <f>IF(B1153="","",COUNT('Diário 3º PA'!$A$4:$A$4242)+COUNT('Diário 4º PA'!$A$4:$A$2007)+ROW()-3)</f>
        <v/>
      </c>
      <c r="B1153" s="358"/>
      <c r="C1153" s="383"/>
      <c r="D1153" s="360"/>
      <c r="E1153" s="360"/>
      <c r="F1153" s="361"/>
      <c r="G1153" s="360"/>
      <c r="H1153" s="360"/>
      <c r="I1153" s="362"/>
      <c r="J1153" s="363"/>
      <c r="K1153" s="363"/>
      <c r="L1153" s="364"/>
      <c r="M1153" s="363"/>
      <c r="N1153" s="403"/>
      <c r="O1153" s="70">
        <f t="shared" si="63"/>
        <v>0</v>
      </c>
      <c r="P1153" s="70">
        <f t="shared" si="64"/>
        <v>0</v>
      </c>
      <c r="Q1153" s="92" t="str">
        <f t="shared" si="62"/>
        <v/>
      </c>
    </row>
    <row r="1154" spans="1:17" x14ac:dyDescent="0.2">
      <c r="A1154" s="374" t="str">
        <f>IF(B1154="","",COUNT('Diário 3º PA'!$A$4:$A$4242)+COUNT('Diário 4º PA'!$A$4:$A$2007)+ROW()-3)</f>
        <v/>
      </c>
      <c r="B1154" s="358"/>
      <c r="C1154" s="383"/>
      <c r="D1154" s="360"/>
      <c r="E1154" s="360"/>
      <c r="F1154" s="361"/>
      <c r="G1154" s="360"/>
      <c r="H1154" s="360"/>
      <c r="I1154" s="362"/>
      <c r="J1154" s="363"/>
      <c r="K1154" s="363"/>
      <c r="L1154" s="364"/>
      <c r="M1154" s="363"/>
      <c r="N1154" s="403"/>
      <c r="O1154" s="70">
        <f t="shared" si="63"/>
        <v>0</v>
      </c>
      <c r="P1154" s="70">
        <f t="shared" si="64"/>
        <v>0</v>
      </c>
      <c r="Q1154" s="92" t="str">
        <f t="shared" si="62"/>
        <v/>
      </c>
    </row>
    <row r="1155" spans="1:17" x14ac:dyDescent="0.2">
      <c r="A1155" s="374" t="str">
        <f>IF(B1155="","",COUNT('Diário 3º PA'!$A$4:$A$4242)+COUNT('Diário 4º PA'!$A$4:$A$2007)+ROW()-3)</f>
        <v/>
      </c>
      <c r="B1155" s="358"/>
      <c r="C1155" s="383"/>
      <c r="D1155" s="360"/>
      <c r="E1155" s="360"/>
      <c r="F1155" s="361"/>
      <c r="G1155" s="360"/>
      <c r="H1155" s="360"/>
      <c r="I1155" s="362"/>
      <c r="J1155" s="363"/>
      <c r="K1155" s="363"/>
      <c r="L1155" s="364"/>
      <c r="M1155" s="363"/>
      <c r="N1155" s="403"/>
      <c r="O1155" s="70">
        <f t="shared" si="63"/>
        <v>0</v>
      </c>
      <c r="P1155" s="70">
        <f t="shared" si="64"/>
        <v>0</v>
      </c>
      <c r="Q1155" s="135" t="str">
        <f t="shared" si="62"/>
        <v/>
      </c>
    </row>
    <row r="1156" spans="1:17" x14ac:dyDescent="0.2">
      <c r="A1156" s="374" t="str">
        <f>IF(B1156="","",COUNT('Diário 3º PA'!$A$4:$A$4242)+COUNT('Diário 4º PA'!$A$4:$A$2007)+ROW()-3)</f>
        <v/>
      </c>
      <c r="B1156" s="358"/>
      <c r="C1156" s="383"/>
      <c r="D1156" s="360"/>
      <c r="E1156" s="360"/>
      <c r="F1156" s="361"/>
      <c r="G1156" s="360"/>
      <c r="H1156" s="360"/>
      <c r="I1156" s="362"/>
      <c r="J1156" s="363"/>
      <c r="K1156" s="363"/>
      <c r="L1156" s="364"/>
      <c r="M1156" s="363"/>
      <c r="N1156" s="403"/>
      <c r="O1156" s="70">
        <f t="shared" si="63"/>
        <v>0</v>
      </c>
      <c r="P1156" s="70">
        <f t="shared" si="64"/>
        <v>0</v>
      </c>
      <c r="Q1156" s="92" t="str">
        <f t="shared" si="62"/>
        <v/>
      </c>
    </row>
    <row r="1157" spans="1:17" x14ac:dyDescent="0.2">
      <c r="A1157" s="374" t="str">
        <f>IF(B1157="","",COUNT('Diário 3º PA'!$A$4:$A$4242)+COUNT('Diário 4º PA'!$A$4:$A$2007)+ROW()-3)</f>
        <v/>
      </c>
      <c r="B1157" s="358"/>
      <c r="C1157" s="383"/>
      <c r="D1157" s="360"/>
      <c r="E1157" s="360"/>
      <c r="F1157" s="361"/>
      <c r="G1157" s="360"/>
      <c r="H1157" s="360"/>
      <c r="I1157" s="362"/>
      <c r="J1157" s="363"/>
      <c r="K1157" s="363"/>
      <c r="L1157" s="364"/>
      <c r="M1157" s="363"/>
      <c r="N1157" s="403"/>
      <c r="O1157" s="70">
        <f t="shared" si="63"/>
        <v>0</v>
      </c>
      <c r="P1157" s="70">
        <f t="shared" si="64"/>
        <v>0</v>
      </c>
      <c r="Q1157" s="92" t="str">
        <f t="shared" si="62"/>
        <v/>
      </c>
    </row>
    <row r="1158" spans="1:17" x14ac:dyDescent="0.2">
      <c r="A1158" s="374" t="str">
        <f>IF(B1158="","",COUNT('Diário 3º PA'!$A$4:$A$4242)+COUNT('Diário 4º PA'!$A$4:$A$2007)+ROW()-3)</f>
        <v/>
      </c>
      <c r="B1158" s="358"/>
      <c r="C1158" s="383"/>
      <c r="D1158" s="360"/>
      <c r="E1158" s="360"/>
      <c r="F1158" s="361"/>
      <c r="G1158" s="360"/>
      <c r="H1158" s="360"/>
      <c r="I1158" s="362"/>
      <c r="J1158" s="363"/>
      <c r="K1158" s="363"/>
      <c r="L1158" s="364"/>
      <c r="M1158" s="363"/>
      <c r="N1158" s="403"/>
      <c r="O1158" s="70">
        <f t="shared" si="63"/>
        <v>0</v>
      </c>
      <c r="P1158" s="70">
        <f t="shared" si="64"/>
        <v>0</v>
      </c>
      <c r="Q1158" s="135" t="str">
        <f t="shared" si="62"/>
        <v/>
      </c>
    </row>
    <row r="1159" spans="1:17" x14ac:dyDescent="0.2">
      <c r="A1159" s="374" t="str">
        <f>IF(B1159="","",COUNT('Diário 3º PA'!$A$4:$A$4242)+COUNT('Diário 4º PA'!$A$4:$A$2007)+ROW()-3)</f>
        <v/>
      </c>
      <c r="B1159" s="358"/>
      <c r="C1159" s="383"/>
      <c r="D1159" s="360"/>
      <c r="E1159" s="360"/>
      <c r="F1159" s="361"/>
      <c r="G1159" s="360"/>
      <c r="H1159" s="360"/>
      <c r="I1159" s="362"/>
      <c r="J1159" s="363"/>
      <c r="K1159" s="363"/>
      <c r="L1159" s="364"/>
      <c r="M1159" s="363"/>
      <c r="N1159" s="403"/>
      <c r="O1159" s="70">
        <f t="shared" si="63"/>
        <v>0</v>
      </c>
      <c r="P1159" s="70">
        <f t="shared" si="64"/>
        <v>0</v>
      </c>
      <c r="Q1159" s="92" t="str">
        <f t="shared" si="62"/>
        <v/>
      </c>
    </row>
    <row r="1160" spans="1:17" x14ac:dyDescent="0.2">
      <c r="A1160" s="374" t="str">
        <f>IF(B1160="","",COUNT('Diário 3º PA'!$A$4:$A$4242)+COUNT('Diário 4º PA'!$A$4:$A$2007)+ROW()-3)</f>
        <v/>
      </c>
      <c r="B1160" s="358"/>
      <c r="C1160" s="383"/>
      <c r="D1160" s="360"/>
      <c r="E1160" s="360"/>
      <c r="F1160" s="361"/>
      <c r="G1160" s="360"/>
      <c r="H1160" s="360"/>
      <c r="I1160" s="362"/>
      <c r="J1160" s="363"/>
      <c r="K1160" s="363"/>
      <c r="L1160" s="364"/>
      <c r="M1160" s="363"/>
      <c r="N1160" s="403"/>
      <c r="O1160" s="70">
        <f t="shared" si="63"/>
        <v>0</v>
      </c>
      <c r="P1160" s="70">
        <f t="shared" si="64"/>
        <v>0</v>
      </c>
      <c r="Q1160" s="92" t="str">
        <f t="shared" si="62"/>
        <v/>
      </c>
    </row>
    <row r="1161" spans="1:17" x14ac:dyDescent="0.2">
      <c r="A1161" s="374" t="str">
        <f>IF(B1161="","",COUNT('Diário 3º PA'!$A$4:$A$4242)+COUNT('Diário 4º PA'!$A$4:$A$2007)+ROW()-3)</f>
        <v/>
      </c>
      <c r="B1161" s="358"/>
      <c r="C1161" s="383"/>
      <c r="D1161" s="360"/>
      <c r="E1161" s="360"/>
      <c r="F1161" s="361"/>
      <c r="G1161" s="360"/>
      <c r="H1161" s="360"/>
      <c r="I1161" s="362"/>
      <c r="J1161" s="363"/>
      <c r="K1161" s="363"/>
      <c r="L1161" s="364"/>
      <c r="M1161" s="363"/>
      <c r="N1161" s="403"/>
      <c r="O1161" s="70">
        <f t="shared" si="63"/>
        <v>0</v>
      </c>
      <c r="P1161" s="70">
        <f t="shared" si="64"/>
        <v>0</v>
      </c>
      <c r="Q1161" s="135" t="str">
        <f t="shared" si="62"/>
        <v/>
      </c>
    </row>
    <row r="1162" spans="1:17" x14ac:dyDescent="0.2">
      <c r="A1162" s="374" t="str">
        <f>IF(B1162="","",COUNT('Diário 3º PA'!$A$4:$A$4242)+COUNT('Diário 4º PA'!$A$4:$A$2007)+ROW()-3)</f>
        <v/>
      </c>
      <c r="B1162" s="358"/>
      <c r="C1162" s="383"/>
      <c r="D1162" s="360"/>
      <c r="E1162" s="360"/>
      <c r="F1162" s="361"/>
      <c r="G1162" s="360"/>
      <c r="H1162" s="360"/>
      <c r="I1162" s="362"/>
      <c r="J1162" s="363"/>
      <c r="K1162" s="363"/>
      <c r="L1162" s="364"/>
      <c r="M1162" s="363"/>
      <c r="N1162" s="403"/>
      <c r="O1162" s="70">
        <f t="shared" si="63"/>
        <v>0</v>
      </c>
      <c r="P1162" s="70">
        <f t="shared" si="64"/>
        <v>0</v>
      </c>
      <c r="Q1162" s="92" t="str">
        <f t="shared" si="62"/>
        <v/>
      </c>
    </row>
    <row r="1163" spans="1:17" x14ac:dyDescent="0.2">
      <c r="A1163" s="374" t="str">
        <f>IF(B1163="","",COUNT('Diário 3º PA'!$A$4:$A$4242)+COUNT('Diário 4º PA'!$A$4:$A$2007)+ROW()-3)</f>
        <v/>
      </c>
      <c r="B1163" s="358"/>
      <c r="C1163" s="383"/>
      <c r="D1163" s="360"/>
      <c r="E1163" s="360"/>
      <c r="F1163" s="361"/>
      <c r="G1163" s="360"/>
      <c r="H1163" s="360"/>
      <c r="I1163" s="362"/>
      <c r="J1163" s="363"/>
      <c r="K1163" s="363"/>
      <c r="L1163" s="364"/>
      <c r="M1163" s="363"/>
      <c r="N1163" s="403"/>
      <c r="O1163" s="70">
        <f t="shared" si="63"/>
        <v>0</v>
      </c>
      <c r="P1163" s="70">
        <f t="shared" si="64"/>
        <v>0</v>
      </c>
      <c r="Q1163" s="92" t="str">
        <f t="shared" si="62"/>
        <v/>
      </c>
    </row>
    <row r="1164" spans="1:17" x14ac:dyDescent="0.2">
      <c r="A1164" s="374" t="str">
        <f>IF(B1164="","",COUNT('Diário 3º PA'!$A$4:$A$4242)+COUNT('Diário 4º PA'!$A$4:$A$2007)+ROW()-3)</f>
        <v/>
      </c>
      <c r="B1164" s="358"/>
      <c r="C1164" s="383"/>
      <c r="D1164" s="360"/>
      <c r="E1164" s="360"/>
      <c r="F1164" s="361"/>
      <c r="G1164" s="360"/>
      <c r="H1164" s="360"/>
      <c r="I1164" s="362"/>
      <c r="J1164" s="363"/>
      <c r="K1164" s="363"/>
      <c r="L1164" s="364"/>
      <c r="M1164" s="363"/>
      <c r="N1164" s="403"/>
      <c r="O1164" s="70">
        <f t="shared" si="63"/>
        <v>0</v>
      </c>
      <c r="P1164" s="70">
        <f t="shared" si="64"/>
        <v>0</v>
      </c>
      <c r="Q1164" s="135" t="str">
        <f t="shared" si="62"/>
        <v/>
      </c>
    </row>
    <row r="1165" spans="1:17" x14ac:dyDescent="0.2">
      <c r="A1165" s="374" t="str">
        <f>IF(B1165="","",COUNT('Diário 3º PA'!$A$4:$A$4242)+COUNT('Diário 4º PA'!$A$4:$A$2007)+ROW()-3)</f>
        <v/>
      </c>
      <c r="B1165" s="358"/>
      <c r="C1165" s="383"/>
      <c r="D1165" s="360"/>
      <c r="E1165" s="360"/>
      <c r="F1165" s="361"/>
      <c r="G1165" s="360"/>
      <c r="H1165" s="360"/>
      <c r="I1165" s="362"/>
      <c r="J1165" s="363"/>
      <c r="K1165" s="363"/>
      <c r="L1165" s="364"/>
      <c r="M1165" s="363"/>
      <c r="N1165" s="403"/>
      <c r="O1165" s="70">
        <f t="shared" si="63"/>
        <v>0</v>
      </c>
      <c r="P1165" s="70">
        <f t="shared" si="64"/>
        <v>0</v>
      </c>
      <c r="Q1165" s="92" t="str">
        <f t="shared" si="62"/>
        <v/>
      </c>
    </row>
    <row r="1166" spans="1:17" x14ac:dyDescent="0.2">
      <c r="A1166" s="374" t="str">
        <f>IF(B1166="","",COUNT('Diário 3º PA'!$A$4:$A$4242)+COUNT('Diário 4º PA'!$A$4:$A$2007)+ROW()-3)</f>
        <v/>
      </c>
      <c r="B1166" s="358"/>
      <c r="C1166" s="383"/>
      <c r="D1166" s="360"/>
      <c r="E1166" s="360"/>
      <c r="F1166" s="361"/>
      <c r="G1166" s="360"/>
      <c r="H1166" s="360"/>
      <c r="I1166" s="362"/>
      <c r="J1166" s="363"/>
      <c r="K1166" s="363"/>
      <c r="L1166" s="364"/>
      <c r="M1166" s="363"/>
      <c r="N1166" s="403"/>
      <c r="O1166" s="70">
        <f t="shared" si="63"/>
        <v>0</v>
      </c>
      <c r="P1166" s="70">
        <f t="shared" si="64"/>
        <v>0</v>
      </c>
      <c r="Q1166" s="92" t="str">
        <f t="shared" si="62"/>
        <v/>
      </c>
    </row>
    <row r="1167" spans="1:17" x14ac:dyDescent="0.2">
      <c r="A1167" s="374" t="str">
        <f>IF(B1167="","",COUNT('Diário 3º PA'!$A$4:$A$4242)+COUNT('Diário 4º PA'!$A$4:$A$2007)+ROW()-3)</f>
        <v/>
      </c>
      <c r="B1167" s="358"/>
      <c r="C1167" s="383"/>
      <c r="D1167" s="360"/>
      <c r="E1167" s="360"/>
      <c r="F1167" s="361"/>
      <c r="G1167" s="360"/>
      <c r="H1167" s="360"/>
      <c r="I1167" s="362"/>
      <c r="J1167" s="363"/>
      <c r="K1167" s="363"/>
      <c r="L1167" s="364"/>
      <c r="M1167" s="363"/>
      <c r="N1167" s="403"/>
      <c r="O1167" s="70">
        <f t="shared" si="63"/>
        <v>0</v>
      </c>
      <c r="P1167" s="70">
        <f t="shared" si="64"/>
        <v>0</v>
      </c>
      <c r="Q1167" s="135" t="str">
        <f t="shared" ref="Q1167:Q1230" si="65">SUBSTITUTE(D1167," ","_")</f>
        <v/>
      </c>
    </row>
    <row r="1168" spans="1:17" x14ac:dyDescent="0.2">
      <c r="A1168" s="374" t="str">
        <f>IF(B1168="","",COUNT('Diário 3º PA'!$A$4:$A$4242)+COUNT('Diário 4º PA'!$A$4:$A$2007)+ROW()-3)</f>
        <v/>
      </c>
      <c r="B1168" s="358"/>
      <c r="C1168" s="383"/>
      <c r="D1168" s="360"/>
      <c r="E1168" s="360"/>
      <c r="F1168" s="361"/>
      <c r="G1168" s="360"/>
      <c r="H1168" s="360"/>
      <c r="I1168" s="362"/>
      <c r="J1168" s="363"/>
      <c r="K1168" s="363"/>
      <c r="L1168" s="364"/>
      <c r="M1168" s="363"/>
      <c r="N1168" s="403"/>
      <c r="O1168" s="70">
        <f t="shared" ref="O1168:O1231" si="66">IF(B1168=0,0,IF(YEAR(B1168)=$P$1,MONTH(B1168)-$O$1+1,(YEAR(B1168)-$P$1)*12-$O$1+1+MONTH(B1168)))</f>
        <v>0</v>
      </c>
      <c r="P1168" s="70">
        <f t="shared" ref="P1168:P1231" si="67">IF(C1168=0,0,IF(YEAR(C1168)=$P$1,MONTH(C1168)-$O$1+1,(YEAR(C1168)-$P$1)*12-$O$1+1+MONTH(C1168)))</f>
        <v>0</v>
      </c>
      <c r="Q1168" s="92" t="str">
        <f t="shared" si="65"/>
        <v/>
      </c>
    </row>
    <row r="1169" spans="1:17" x14ac:dyDescent="0.2">
      <c r="A1169" s="374" t="str">
        <f>IF(B1169="","",COUNT('Diário 3º PA'!$A$4:$A$4242)+COUNT('Diário 4º PA'!$A$4:$A$2007)+ROW()-3)</f>
        <v/>
      </c>
      <c r="B1169" s="358"/>
      <c r="C1169" s="383"/>
      <c r="D1169" s="360"/>
      <c r="E1169" s="360"/>
      <c r="F1169" s="361"/>
      <c r="G1169" s="360"/>
      <c r="H1169" s="360"/>
      <c r="I1169" s="362"/>
      <c r="J1169" s="363"/>
      <c r="K1169" s="363"/>
      <c r="L1169" s="364"/>
      <c r="M1169" s="363"/>
      <c r="N1169" s="403"/>
      <c r="O1169" s="70">
        <f t="shared" si="66"/>
        <v>0</v>
      </c>
      <c r="P1169" s="70">
        <f t="shared" si="67"/>
        <v>0</v>
      </c>
      <c r="Q1169" s="92" t="str">
        <f t="shared" si="65"/>
        <v/>
      </c>
    </row>
    <row r="1170" spans="1:17" x14ac:dyDescent="0.2">
      <c r="A1170" s="374" t="str">
        <f>IF(B1170="","",COUNT('Diário 3º PA'!$A$4:$A$4242)+COUNT('Diário 4º PA'!$A$4:$A$2007)+ROW()-3)</f>
        <v/>
      </c>
      <c r="B1170" s="358"/>
      <c r="C1170" s="383"/>
      <c r="D1170" s="360"/>
      <c r="E1170" s="360"/>
      <c r="F1170" s="361"/>
      <c r="G1170" s="360"/>
      <c r="H1170" s="360"/>
      <c r="I1170" s="362"/>
      <c r="J1170" s="363"/>
      <c r="K1170" s="363"/>
      <c r="L1170" s="364"/>
      <c r="M1170" s="363"/>
      <c r="N1170" s="403"/>
      <c r="O1170" s="70">
        <f t="shared" si="66"/>
        <v>0</v>
      </c>
      <c r="P1170" s="70">
        <f t="shared" si="67"/>
        <v>0</v>
      </c>
      <c r="Q1170" s="135" t="str">
        <f t="shared" si="65"/>
        <v/>
      </c>
    </row>
    <row r="1171" spans="1:17" x14ac:dyDescent="0.2">
      <c r="A1171" s="374" t="str">
        <f>IF(B1171="","",COUNT('Diário 3º PA'!$A$4:$A$4242)+COUNT('Diário 4º PA'!$A$4:$A$2007)+ROW()-3)</f>
        <v/>
      </c>
      <c r="B1171" s="358"/>
      <c r="C1171" s="383"/>
      <c r="D1171" s="360"/>
      <c r="E1171" s="360"/>
      <c r="F1171" s="361"/>
      <c r="G1171" s="360"/>
      <c r="H1171" s="360"/>
      <c r="I1171" s="362"/>
      <c r="J1171" s="363"/>
      <c r="K1171" s="363"/>
      <c r="L1171" s="364"/>
      <c r="M1171" s="363"/>
      <c r="N1171" s="403"/>
      <c r="O1171" s="70">
        <f t="shared" si="66"/>
        <v>0</v>
      </c>
      <c r="P1171" s="70">
        <f t="shared" si="67"/>
        <v>0</v>
      </c>
      <c r="Q1171" s="92" t="str">
        <f t="shared" si="65"/>
        <v/>
      </c>
    </row>
    <row r="1172" spans="1:17" x14ac:dyDescent="0.2">
      <c r="A1172" s="374" t="str">
        <f>IF(B1172="","",COUNT('Diário 3º PA'!$A$4:$A$4242)+COUNT('Diário 4º PA'!$A$4:$A$2007)+ROW()-3)</f>
        <v/>
      </c>
      <c r="B1172" s="358"/>
      <c r="C1172" s="383"/>
      <c r="D1172" s="360"/>
      <c r="E1172" s="360"/>
      <c r="F1172" s="361"/>
      <c r="G1172" s="360"/>
      <c r="H1172" s="360"/>
      <c r="I1172" s="362"/>
      <c r="J1172" s="363"/>
      <c r="K1172" s="363"/>
      <c r="L1172" s="364"/>
      <c r="M1172" s="363"/>
      <c r="N1172" s="403"/>
      <c r="O1172" s="70">
        <f t="shared" si="66"/>
        <v>0</v>
      </c>
      <c r="P1172" s="70">
        <f t="shared" si="67"/>
        <v>0</v>
      </c>
      <c r="Q1172" s="92" t="str">
        <f t="shared" si="65"/>
        <v/>
      </c>
    </row>
    <row r="1173" spans="1:17" x14ac:dyDescent="0.2">
      <c r="A1173" s="374" t="str">
        <f>IF(B1173="","",COUNT('Diário 3º PA'!$A$4:$A$4242)+COUNT('Diário 4º PA'!$A$4:$A$2007)+ROW()-3)</f>
        <v/>
      </c>
      <c r="B1173" s="358"/>
      <c r="C1173" s="383"/>
      <c r="D1173" s="360"/>
      <c r="E1173" s="360"/>
      <c r="F1173" s="361"/>
      <c r="G1173" s="360"/>
      <c r="H1173" s="360"/>
      <c r="I1173" s="362"/>
      <c r="J1173" s="363"/>
      <c r="K1173" s="363"/>
      <c r="L1173" s="364"/>
      <c r="M1173" s="363"/>
      <c r="N1173" s="403"/>
      <c r="O1173" s="70">
        <f t="shared" si="66"/>
        <v>0</v>
      </c>
      <c r="P1173" s="70">
        <f t="shared" si="67"/>
        <v>0</v>
      </c>
      <c r="Q1173" s="135" t="str">
        <f t="shared" si="65"/>
        <v/>
      </c>
    </row>
    <row r="1174" spans="1:17" x14ac:dyDescent="0.2">
      <c r="A1174" s="374" t="str">
        <f>IF(B1174="","",COUNT('Diário 3º PA'!$A$4:$A$4242)+COUNT('Diário 4º PA'!$A$4:$A$2007)+ROW()-3)</f>
        <v/>
      </c>
      <c r="B1174" s="358"/>
      <c r="C1174" s="383"/>
      <c r="D1174" s="360"/>
      <c r="E1174" s="360"/>
      <c r="F1174" s="361"/>
      <c r="G1174" s="360"/>
      <c r="H1174" s="360"/>
      <c r="I1174" s="362"/>
      <c r="J1174" s="363"/>
      <c r="K1174" s="363"/>
      <c r="L1174" s="364"/>
      <c r="M1174" s="363"/>
      <c r="N1174" s="403"/>
      <c r="O1174" s="70">
        <f t="shared" si="66"/>
        <v>0</v>
      </c>
      <c r="P1174" s="70">
        <f t="shared" si="67"/>
        <v>0</v>
      </c>
      <c r="Q1174" s="92" t="str">
        <f t="shared" si="65"/>
        <v/>
      </c>
    </row>
    <row r="1175" spans="1:17" x14ac:dyDescent="0.2">
      <c r="A1175" s="374" t="str">
        <f>IF(B1175="","",COUNT('Diário 3º PA'!$A$4:$A$4242)+COUNT('Diário 4º PA'!$A$4:$A$2007)+ROW()-3)</f>
        <v/>
      </c>
      <c r="B1175" s="358"/>
      <c r="C1175" s="383"/>
      <c r="D1175" s="360"/>
      <c r="E1175" s="360"/>
      <c r="F1175" s="361"/>
      <c r="G1175" s="360"/>
      <c r="H1175" s="360"/>
      <c r="I1175" s="362"/>
      <c r="J1175" s="363"/>
      <c r="K1175" s="363"/>
      <c r="L1175" s="364"/>
      <c r="M1175" s="363"/>
      <c r="N1175" s="403"/>
      <c r="O1175" s="70">
        <f t="shared" si="66"/>
        <v>0</v>
      </c>
      <c r="P1175" s="70">
        <f t="shared" si="67"/>
        <v>0</v>
      </c>
      <c r="Q1175" s="92" t="str">
        <f t="shared" si="65"/>
        <v/>
      </c>
    </row>
    <row r="1176" spans="1:17" x14ac:dyDescent="0.2">
      <c r="A1176" s="374" t="str">
        <f>IF(B1176="","",COUNT('Diário 3º PA'!$A$4:$A$4242)+COUNT('Diário 4º PA'!$A$4:$A$2007)+ROW()-3)</f>
        <v/>
      </c>
      <c r="B1176" s="358"/>
      <c r="C1176" s="383"/>
      <c r="D1176" s="360"/>
      <c r="E1176" s="360"/>
      <c r="F1176" s="361"/>
      <c r="G1176" s="360"/>
      <c r="H1176" s="360"/>
      <c r="I1176" s="362"/>
      <c r="J1176" s="363"/>
      <c r="K1176" s="363"/>
      <c r="L1176" s="364"/>
      <c r="M1176" s="363"/>
      <c r="N1176" s="403"/>
      <c r="O1176" s="70">
        <f t="shared" si="66"/>
        <v>0</v>
      </c>
      <c r="P1176" s="70">
        <f t="shared" si="67"/>
        <v>0</v>
      </c>
      <c r="Q1176" s="135" t="str">
        <f t="shared" si="65"/>
        <v/>
      </c>
    </row>
    <row r="1177" spans="1:17" x14ac:dyDescent="0.2">
      <c r="A1177" s="374" t="str">
        <f>IF(B1177="","",COUNT('Diário 3º PA'!$A$4:$A$4242)+COUNT('Diário 4º PA'!$A$4:$A$2007)+ROW()-3)</f>
        <v/>
      </c>
      <c r="B1177" s="358"/>
      <c r="C1177" s="383"/>
      <c r="D1177" s="360"/>
      <c r="E1177" s="360"/>
      <c r="F1177" s="361"/>
      <c r="G1177" s="360"/>
      <c r="H1177" s="360"/>
      <c r="I1177" s="362"/>
      <c r="J1177" s="363"/>
      <c r="K1177" s="363"/>
      <c r="L1177" s="364"/>
      <c r="M1177" s="363"/>
      <c r="N1177" s="403"/>
      <c r="O1177" s="70">
        <f t="shared" si="66"/>
        <v>0</v>
      </c>
      <c r="P1177" s="70">
        <f t="shared" si="67"/>
        <v>0</v>
      </c>
      <c r="Q1177" s="92" t="str">
        <f t="shared" si="65"/>
        <v/>
      </c>
    </row>
    <row r="1178" spans="1:17" x14ac:dyDescent="0.2">
      <c r="A1178" s="374" t="str">
        <f>IF(B1178="","",COUNT('Diário 3º PA'!$A$4:$A$4242)+COUNT('Diário 4º PA'!$A$4:$A$2007)+ROW()-3)</f>
        <v/>
      </c>
      <c r="B1178" s="358"/>
      <c r="C1178" s="383"/>
      <c r="D1178" s="360"/>
      <c r="E1178" s="360"/>
      <c r="F1178" s="361"/>
      <c r="G1178" s="360"/>
      <c r="H1178" s="360"/>
      <c r="I1178" s="362"/>
      <c r="J1178" s="363"/>
      <c r="K1178" s="363"/>
      <c r="L1178" s="364"/>
      <c r="M1178" s="363"/>
      <c r="N1178" s="403"/>
      <c r="O1178" s="70">
        <f t="shared" si="66"/>
        <v>0</v>
      </c>
      <c r="P1178" s="70">
        <f t="shared" si="67"/>
        <v>0</v>
      </c>
      <c r="Q1178" s="92" t="str">
        <f t="shared" si="65"/>
        <v/>
      </c>
    </row>
    <row r="1179" spans="1:17" x14ac:dyDescent="0.2">
      <c r="A1179" s="374" t="str">
        <f>IF(B1179="","",COUNT('Diário 3º PA'!$A$4:$A$4242)+COUNT('Diário 4º PA'!$A$4:$A$2007)+ROW()-3)</f>
        <v/>
      </c>
      <c r="B1179" s="358"/>
      <c r="C1179" s="383"/>
      <c r="D1179" s="360"/>
      <c r="E1179" s="360"/>
      <c r="F1179" s="361"/>
      <c r="G1179" s="360"/>
      <c r="H1179" s="360"/>
      <c r="I1179" s="362"/>
      <c r="J1179" s="363"/>
      <c r="K1179" s="363"/>
      <c r="L1179" s="364"/>
      <c r="M1179" s="363"/>
      <c r="N1179" s="403"/>
      <c r="O1179" s="70">
        <f t="shared" si="66"/>
        <v>0</v>
      </c>
      <c r="P1179" s="70">
        <f t="shared" si="67"/>
        <v>0</v>
      </c>
      <c r="Q1179" s="135" t="str">
        <f t="shared" si="65"/>
        <v/>
      </c>
    </row>
    <row r="1180" spans="1:17" x14ac:dyDescent="0.2">
      <c r="A1180" s="374" t="str">
        <f>IF(B1180="","",COUNT('Diário 3º PA'!$A$4:$A$4242)+COUNT('Diário 4º PA'!$A$4:$A$2007)+ROW()-3)</f>
        <v/>
      </c>
      <c r="B1180" s="358"/>
      <c r="C1180" s="383"/>
      <c r="D1180" s="360"/>
      <c r="E1180" s="360"/>
      <c r="F1180" s="361"/>
      <c r="G1180" s="360"/>
      <c r="H1180" s="360"/>
      <c r="I1180" s="362"/>
      <c r="J1180" s="363"/>
      <c r="K1180" s="363"/>
      <c r="L1180" s="364"/>
      <c r="M1180" s="363"/>
      <c r="N1180" s="403"/>
      <c r="O1180" s="70">
        <f t="shared" si="66"/>
        <v>0</v>
      </c>
      <c r="P1180" s="70">
        <f t="shared" si="67"/>
        <v>0</v>
      </c>
      <c r="Q1180" s="92" t="str">
        <f t="shared" si="65"/>
        <v/>
      </c>
    </row>
    <row r="1181" spans="1:17" x14ac:dyDescent="0.2">
      <c r="A1181" s="374" t="str">
        <f>IF(B1181="","",COUNT('Diário 3º PA'!$A$4:$A$4242)+COUNT('Diário 4º PA'!$A$4:$A$2007)+ROW()-3)</f>
        <v/>
      </c>
      <c r="B1181" s="358"/>
      <c r="C1181" s="383"/>
      <c r="D1181" s="360"/>
      <c r="E1181" s="360"/>
      <c r="F1181" s="361"/>
      <c r="G1181" s="360"/>
      <c r="H1181" s="360"/>
      <c r="I1181" s="362"/>
      <c r="J1181" s="363"/>
      <c r="K1181" s="363"/>
      <c r="L1181" s="364"/>
      <c r="M1181" s="363"/>
      <c r="N1181" s="403"/>
      <c r="O1181" s="70">
        <f t="shared" si="66"/>
        <v>0</v>
      </c>
      <c r="P1181" s="70">
        <f t="shared" si="67"/>
        <v>0</v>
      </c>
      <c r="Q1181" s="92" t="str">
        <f t="shared" si="65"/>
        <v/>
      </c>
    </row>
    <row r="1182" spans="1:17" x14ac:dyDescent="0.2">
      <c r="A1182" s="374" t="str">
        <f>IF(B1182="","",COUNT('Diário 3º PA'!$A$4:$A$4242)+COUNT('Diário 4º PA'!$A$4:$A$2007)+ROW()-3)</f>
        <v/>
      </c>
      <c r="B1182" s="358"/>
      <c r="C1182" s="383"/>
      <c r="D1182" s="360"/>
      <c r="E1182" s="360"/>
      <c r="F1182" s="361"/>
      <c r="G1182" s="360"/>
      <c r="H1182" s="360"/>
      <c r="I1182" s="362"/>
      <c r="J1182" s="363"/>
      <c r="K1182" s="363"/>
      <c r="L1182" s="364"/>
      <c r="M1182" s="363"/>
      <c r="N1182" s="403"/>
      <c r="O1182" s="70">
        <f t="shared" si="66"/>
        <v>0</v>
      </c>
      <c r="P1182" s="70">
        <f t="shared" si="67"/>
        <v>0</v>
      </c>
      <c r="Q1182" s="135" t="str">
        <f t="shared" si="65"/>
        <v/>
      </c>
    </row>
    <row r="1183" spans="1:17" x14ac:dyDescent="0.2">
      <c r="A1183" s="374" t="str">
        <f>IF(B1183="","",COUNT('Diário 3º PA'!$A$4:$A$4242)+COUNT('Diário 4º PA'!$A$4:$A$2007)+ROW()-3)</f>
        <v/>
      </c>
      <c r="B1183" s="358"/>
      <c r="C1183" s="383"/>
      <c r="D1183" s="360"/>
      <c r="E1183" s="360"/>
      <c r="F1183" s="361"/>
      <c r="G1183" s="360"/>
      <c r="H1183" s="360"/>
      <c r="I1183" s="362"/>
      <c r="J1183" s="363"/>
      <c r="K1183" s="363"/>
      <c r="L1183" s="364"/>
      <c r="M1183" s="363"/>
      <c r="N1183" s="403"/>
      <c r="O1183" s="70">
        <f t="shared" si="66"/>
        <v>0</v>
      </c>
      <c r="P1183" s="70">
        <f t="shared" si="67"/>
        <v>0</v>
      </c>
      <c r="Q1183" s="92" t="str">
        <f t="shared" si="65"/>
        <v/>
      </c>
    </row>
    <row r="1184" spans="1:17" x14ac:dyDescent="0.2">
      <c r="A1184" s="374" t="str">
        <f>IF(B1184="","",COUNT('Diário 3º PA'!$A$4:$A$4242)+COUNT('Diário 4º PA'!$A$4:$A$2007)+ROW()-3)</f>
        <v/>
      </c>
      <c r="B1184" s="358"/>
      <c r="C1184" s="383"/>
      <c r="D1184" s="360"/>
      <c r="E1184" s="360"/>
      <c r="F1184" s="361"/>
      <c r="G1184" s="360"/>
      <c r="H1184" s="360"/>
      <c r="I1184" s="362"/>
      <c r="J1184" s="363"/>
      <c r="K1184" s="363"/>
      <c r="L1184" s="364"/>
      <c r="M1184" s="363"/>
      <c r="N1184" s="403"/>
      <c r="O1184" s="70">
        <f t="shared" si="66"/>
        <v>0</v>
      </c>
      <c r="P1184" s="70">
        <f t="shared" si="67"/>
        <v>0</v>
      </c>
      <c r="Q1184" s="92" t="str">
        <f t="shared" si="65"/>
        <v/>
      </c>
    </row>
    <row r="1185" spans="1:17" x14ac:dyDescent="0.2">
      <c r="A1185" s="374" t="str">
        <f>IF(B1185="","",COUNT('Diário 3º PA'!$A$4:$A$4242)+COUNT('Diário 4º PA'!$A$4:$A$2007)+ROW()-3)</f>
        <v/>
      </c>
      <c r="B1185" s="358"/>
      <c r="C1185" s="383"/>
      <c r="D1185" s="360"/>
      <c r="E1185" s="360"/>
      <c r="F1185" s="361"/>
      <c r="G1185" s="360"/>
      <c r="H1185" s="360"/>
      <c r="I1185" s="362"/>
      <c r="J1185" s="363"/>
      <c r="K1185" s="363"/>
      <c r="L1185" s="364"/>
      <c r="M1185" s="363"/>
      <c r="N1185" s="403"/>
      <c r="O1185" s="70">
        <f t="shared" si="66"/>
        <v>0</v>
      </c>
      <c r="P1185" s="70">
        <f t="shared" si="67"/>
        <v>0</v>
      </c>
      <c r="Q1185" s="135" t="str">
        <f t="shared" si="65"/>
        <v/>
      </c>
    </row>
    <row r="1186" spans="1:17" x14ac:dyDescent="0.2">
      <c r="A1186" s="374" t="str">
        <f>IF(B1186="","",COUNT('Diário 3º PA'!$A$4:$A$4242)+COUNT('Diário 4º PA'!$A$4:$A$2007)+ROW()-3)</f>
        <v/>
      </c>
      <c r="B1186" s="358"/>
      <c r="C1186" s="383"/>
      <c r="D1186" s="360"/>
      <c r="E1186" s="360"/>
      <c r="F1186" s="361"/>
      <c r="G1186" s="360"/>
      <c r="H1186" s="360"/>
      <c r="I1186" s="362"/>
      <c r="J1186" s="363"/>
      <c r="K1186" s="363"/>
      <c r="L1186" s="364"/>
      <c r="M1186" s="363"/>
      <c r="N1186" s="403"/>
      <c r="O1186" s="70">
        <f t="shared" si="66"/>
        <v>0</v>
      </c>
      <c r="P1186" s="70">
        <f t="shared" si="67"/>
        <v>0</v>
      </c>
      <c r="Q1186" s="92" t="str">
        <f t="shared" si="65"/>
        <v/>
      </c>
    </row>
    <row r="1187" spans="1:17" x14ac:dyDescent="0.2">
      <c r="A1187" s="374" t="str">
        <f>IF(B1187="","",COUNT('Diário 3º PA'!$A$4:$A$4242)+COUNT('Diário 4º PA'!$A$4:$A$2007)+ROW()-3)</f>
        <v/>
      </c>
      <c r="B1187" s="358"/>
      <c r="C1187" s="383"/>
      <c r="D1187" s="360"/>
      <c r="E1187" s="360"/>
      <c r="F1187" s="361"/>
      <c r="G1187" s="360"/>
      <c r="H1187" s="360"/>
      <c r="I1187" s="362"/>
      <c r="J1187" s="363"/>
      <c r="K1187" s="363"/>
      <c r="L1187" s="364"/>
      <c r="M1187" s="363"/>
      <c r="N1187" s="403"/>
      <c r="O1187" s="70">
        <f t="shared" si="66"/>
        <v>0</v>
      </c>
      <c r="P1187" s="70">
        <f t="shared" si="67"/>
        <v>0</v>
      </c>
      <c r="Q1187" s="92" t="str">
        <f t="shared" si="65"/>
        <v/>
      </c>
    </row>
    <row r="1188" spans="1:17" x14ac:dyDescent="0.2">
      <c r="A1188" s="374" t="str">
        <f>IF(B1188="","",COUNT('Diário 3º PA'!$A$4:$A$4242)+COUNT('Diário 4º PA'!$A$4:$A$2007)+ROW()-3)</f>
        <v/>
      </c>
      <c r="B1188" s="358"/>
      <c r="C1188" s="383"/>
      <c r="D1188" s="360"/>
      <c r="E1188" s="360"/>
      <c r="F1188" s="361"/>
      <c r="G1188" s="360"/>
      <c r="H1188" s="360"/>
      <c r="I1188" s="362"/>
      <c r="J1188" s="363"/>
      <c r="K1188" s="363"/>
      <c r="L1188" s="364"/>
      <c r="M1188" s="363"/>
      <c r="N1188" s="403"/>
      <c r="O1188" s="70">
        <f t="shared" si="66"/>
        <v>0</v>
      </c>
      <c r="P1188" s="70">
        <f t="shared" si="67"/>
        <v>0</v>
      </c>
      <c r="Q1188" s="135" t="str">
        <f t="shared" si="65"/>
        <v/>
      </c>
    </row>
    <row r="1189" spans="1:17" x14ac:dyDescent="0.2">
      <c r="A1189" s="374" t="str">
        <f>IF(B1189="","",COUNT('Diário 3º PA'!$A$4:$A$4242)+COUNT('Diário 4º PA'!$A$4:$A$2007)+ROW()-3)</f>
        <v/>
      </c>
      <c r="B1189" s="358"/>
      <c r="C1189" s="383"/>
      <c r="D1189" s="360"/>
      <c r="E1189" s="360"/>
      <c r="F1189" s="361"/>
      <c r="G1189" s="360"/>
      <c r="H1189" s="360"/>
      <c r="I1189" s="362"/>
      <c r="J1189" s="363"/>
      <c r="K1189" s="363"/>
      <c r="L1189" s="364"/>
      <c r="M1189" s="363"/>
      <c r="N1189" s="403"/>
      <c r="O1189" s="70">
        <f t="shared" si="66"/>
        <v>0</v>
      </c>
      <c r="P1189" s="70">
        <f t="shared" si="67"/>
        <v>0</v>
      </c>
      <c r="Q1189" s="92" t="str">
        <f t="shared" si="65"/>
        <v/>
      </c>
    </row>
    <row r="1190" spans="1:17" x14ac:dyDescent="0.2">
      <c r="A1190" s="374" t="str">
        <f>IF(B1190="","",COUNT('Diário 3º PA'!$A$4:$A$4242)+COUNT('Diário 4º PA'!$A$4:$A$2007)+ROW()-3)</f>
        <v/>
      </c>
      <c r="B1190" s="358"/>
      <c r="C1190" s="383"/>
      <c r="D1190" s="360"/>
      <c r="E1190" s="360"/>
      <c r="F1190" s="361"/>
      <c r="G1190" s="360"/>
      <c r="H1190" s="360"/>
      <c r="I1190" s="362"/>
      <c r="J1190" s="363"/>
      <c r="K1190" s="363"/>
      <c r="L1190" s="364"/>
      <c r="M1190" s="363"/>
      <c r="N1190" s="403"/>
      <c r="O1190" s="70">
        <f t="shared" si="66"/>
        <v>0</v>
      </c>
      <c r="P1190" s="70">
        <f t="shared" si="67"/>
        <v>0</v>
      </c>
      <c r="Q1190" s="92" t="str">
        <f t="shared" si="65"/>
        <v/>
      </c>
    </row>
    <row r="1191" spans="1:17" x14ac:dyDescent="0.2">
      <c r="A1191" s="374" t="str">
        <f>IF(B1191="","",COUNT('Diário 3º PA'!$A$4:$A$4242)+COUNT('Diário 4º PA'!$A$4:$A$2007)+ROW()-3)</f>
        <v/>
      </c>
      <c r="B1191" s="358"/>
      <c r="C1191" s="383"/>
      <c r="D1191" s="360"/>
      <c r="E1191" s="360"/>
      <c r="F1191" s="361"/>
      <c r="G1191" s="360"/>
      <c r="H1191" s="360"/>
      <c r="I1191" s="362"/>
      <c r="J1191" s="363"/>
      <c r="K1191" s="363"/>
      <c r="L1191" s="364"/>
      <c r="M1191" s="363"/>
      <c r="N1191" s="403"/>
      <c r="O1191" s="70">
        <f t="shared" si="66"/>
        <v>0</v>
      </c>
      <c r="P1191" s="70">
        <f t="shared" si="67"/>
        <v>0</v>
      </c>
      <c r="Q1191" s="135" t="str">
        <f t="shared" si="65"/>
        <v/>
      </c>
    </row>
    <row r="1192" spans="1:17" x14ac:dyDescent="0.2">
      <c r="A1192" s="374" t="str">
        <f>IF(B1192="","",COUNT('Diário 3º PA'!$A$4:$A$4242)+COUNT('Diário 4º PA'!$A$4:$A$2007)+ROW()-3)</f>
        <v/>
      </c>
      <c r="B1192" s="358"/>
      <c r="C1192" s="383"/>
      <c r="D1192" s="360"/>
      <c r="E1192" s="360"/>
      <c r="F1192" s="361"/>
      <c r="G1192" s="360"/>
      <c r="H1192" s="360"/>
      <c r="I1192" s="362"/>
      <c r="J1192" s="363"/>
      <c r="K1192" s="363"/>
      <c r="L1192" s="364"/>
      <c r="M1192" s="363"/>
      <c r="N1192" s="403"/>
      <c r="O1192" s="70">
        <f t="shared" si="66"/>
        <v>0</v>
      </c>
      <c r="P1192" s="70">
        <f t="shared" si="67"/>
        <v>0</v>
      </c>
      <c r="Q1192" s="92" t="str">
        <f t="shared" si="65"/>
        <v/>
      </c>
    </row>
    <row r="1193" spans="1:17" x14ac:dyDescent="0.2">
      <c r="A1193" s="374" t="str">
        <f>IF(B1193="","",COUNT('Diário 3º PA'!$A$4:$A$4242)+COUNT('Diário 4º PA'!$A$4:$A$2007)+ROW()-3)</f>
        <v/>
      </c>
      <c r="B1193" s="358"/>
      <c r="C1193" s="383"/>
      <c r="D1193" s="360"/>
      <c r="E1193" s="360"/>
      <c r="F1193" s="361"/>
      <c r="G1193" s="360"/>
      <c r="H1193" s="360"/>
      <c r="I1193" s="362"/>
      <c r="J1193" s="363"/>
      <c r="K1193" s="363"/>
      <c r="L1193" s="364"/>
      <c r="M1193" s="363"/>
      <c r="N1193" s="403"/>
      <c r="O1193" s="70">
        <f t="shared" si="66"/>
        <v>0</v>
      </c>
      <c r="P1193" s="70">
        <f t="shared" si="67"/>
        <v>0</v>
      </c>
      <c r="Q1193" s="92" t="str">
        <f t="shared" si="65"/>
        <v/>
      </c>
    </row>
    <row r="1194" spans="1:17" x14ac:dyDescent="0.2">
      <c r="A1194" s="374" t="str">
        <f>IF(B1194="","",COUNT('Diário 3º PA'!$A$4:$A$4242)+COUNT('Diário 4º PA'!$A$4:$A$2007)+ROW()-3)</f>
        <v/>
      </c>
      <c r="B1194" s="358"/>
      <c r="C1194" s="383"/>
      <c r="D1194" s="360"/>
      <c r="E1194" s="360"/>
      <c r="F1194" s="361"/>
      <c r="G1194" s="360"/>
      <c r="H1194" s="360"/>
      <c r="I1194" s="362"/>
      <c r="J1194" s="363"/>
      <c r="K1194" s="363"/>
      <c r="L1194" s="364"/>
      <c r="M1194" s="363"/>
      <c r="N1194" s="403"/>
      <c r="O1194" s="70">
        <f t="shared" si="66"/>
        <v>0</v>
      </c>
      <c r="P1194" s="70">
        <f t="shared" si="67"/>
        <v>0</v>
      </c>
      <c r="Q1194" s="135" t="str">
        <f t="shared" si="65"/>
        <v/>
      </c>
    </row>
    <row r="1195" spans="1:17" x14ac:dyDescent="0.2">
      <c r="A1195" s="374" t="str">
        <f>IF(B1195="","",COUNT('Diário 3º PA'!$A$4:$A$4242)+COUNT('Diário 4º PA'!$A$4:$A$2007)+ROW()-3)</f>
        <v/>
      </c>
      <c r="B1195" s="358"/>
      <c r="C1195" s="383"/>
      <c r="D1195" s="360"/>
      <c r="E1195" s="360"/>
      <c r="F1195" s="361"/>
      <c r="G1195" s="360"/>
      <c r="H1195" s="360"/>
      <c r="I1195" s="362"/>
      <c r="J1195" s="363"/>
      <c r="K1195" s="363"/>
      <c r="L1195" s="364"/>
      <c r="M1195" s="363"/>
      <c r="N1195" s="403"/>
      <c r="O1195" s="70">
        <f t="shared" si="66"/>
        <v>0</v>
      </c>
      <c r="P1195" s="70">
        <f t="shared" si="67"/>
        <v>0</v>
      </c>
      <c r="Q1195" s="92" t="str">
        <f t="shared" si="65"/>
        <v/>
      </c>
    </row>
    <row r="1196" spans="1:17" x14ac:dyDescent="0.2">
      <c r="A1196" s="374" t="str">
        <f>IF(B1196="","",COUNT('Diário 3º PA'!$A$4:$A$4242)+COUNT('Diário 4º PA'!$A$4:$A$2007)+ROW()-3)</f>
        <v/>
      </c>
      <c r="B1196" s="358"/>
      <c r="C1196" s="383"/>
      <c r="D1196" s="360"/>
      <c r="E1196" s="360"/>
      <c r="F1196" s="361"/>
      <c r="G1196" s="360"/>
      <c r="H1196" s="360"/>
      <c r="I1196" s="362"/>
      <c r="J1196" s="363"/>
      <c r="K1196" s="363"/>
      <c r="L1196" s="364"/>
      <c r="M1196" s="363"/>
      <c r="N1196" s="403"/>
      <c r="O1196" s="70">
        <f t="shared" si="66"/>
        <v>0</v>
      </c>
      <c r="P1196" s="70">
        <f t="shared" si="67"/>
        <v>0</v>
      </c>
      <c r="Q1196" s="92" t="str">
        <f t="shared" si="65"/>
        <v/>
      </c>
    </row>
    <row r="1197" spans="1:17" x14ac:dyDescent="0.2">
      <c r="A1197" s="374" t="str">
        <f>IF(B1197="","",COUNT('Diário 3º PA'!$A$4:$A$4242)+COUNT('Diário 4º PA'!$A$4:$A$2007)+ROW()-3)</f>
        <v/>
      </c>
      <c r="B1197" s="358"/>
      <c r="C1197" s="383"/>
      <c r="D1197" s="360"/>
      <c r="E1197" s="360"/>
      <c r="F1197" s="361"/>
      <c r="G1197" s="360"/>
      <c r="H1197" s="360"/>
      <c r="I1197" s="362"/>
      <c r="J1197" s="363"/>
      <c r="K1197" s="363"/>
      <c r="L1197" s="364"/>
      <c r="M1197" s="363"/>
      <c r="N1197" s="403"/>
      <c r="O1197" s="70">
        <f t="shared" si="66"/>
        <v>0</v>
      </c>
      <c r="P1197" s="70">
        <f t="shared" si="67"/>
        <v>0</v>
      </c>
      <c r="Q1197" s="135" t="str">
        <f t="shared" si="65"/>
        <v/>
      </c>
    </row>
    <row r="1198" spans="1:17" x14ac:dyDescent="0.2">
      <c r="A1198" s="374" t="str">
        <f>IF(B1198="","",COUNT('Diário 3º PA'!$A$4:$A$4242)+COUNT('Diário 4º PA'!$A$4:$A$2007)+ROW()-3)</f>
        <v/>
      </c>
      <c r="B1198" s="358"/>
      <c r="C1198" s="383"/>
      <c r="D1198" s="360"/>
      <c r="E1198" s="360"/>
      <c r="F1198" s="361"/>
      <c r="G1198" s="360"/>
      <c r="H1198" s="360"/>
      <c r="I1198" s="362"/>
      <c r="J1198" s="363"/>
      <c r="K1198" s="363"/>
      <c r="L1198" s="364"/>
      <c r="M1198" s="363"/>
      <c r="N1198" s="403"/>
      <c r="O1198" s="70">
        <f t="shared" si="66"/>
        <v>0</v>
      </c>
      <c r="P1198" s="70">
        <f t="shared" si="67"/>
        <v>0</v>
      </c>
      <c r="Q1198" s="92" t="str">
        <f t="shared" si="65"/>
        <v/>
      </c>
    </row>
    <row r="1199" spans="1:17" x14ac:dyDescent="0.2">
      <c r="A1199" s="374" t="str">
        <f>IF(B1199="","",COUNT('Diário 3º PA'!$A$4:$A$4242)+COUNT('Diário 4º PA'!$A$4:$A$2007)+ROW()-3)</f>
        <v/>
      </c>
      <c r="B1199" s="358"/>
      <c r="C1199" s="383"/>
      <c r="D1199" s="360"/>
      <c r="E1199" s="360"/>
      <c r="F1199" s="361"/>
      <c r="G1199" s="360"/>
      <c r="H1199" s="360"/>
      <c r="I1199" s="362"/>
      <c r="J1199" s="363"/>
      <c r="K1199" s="363"/>
      <c r="L1199" s="364"/>
      <c r="M1199" s="363"/>
      <c r="N1199" s="403"/>
      <c r="O1199" s="70">
        <f t="shared" si="66"/>
        <v>0</v>
      </c>
      <c r="P1199" s="70">
        <f t="shared" si="67"/>
        <v>0</v>
      </c>
      <c r="Q1199" s="92" t="str">
        <f t="shared" si="65"/>
        <v/>
      </c>
    </row>
    <row r="1200" spans="1:17" x14ac:dyDescent="0.2">
      <c r="A1200" s="374" t="str">
        <f>IF(B1200="","",COUNT('Diário 3º PA'!$A$4:$A$4242)+COUNT('Diário 4º PA'!$A$4:$A$2007)+ROW()-3)</f>
        <v/>
      </c>
      <c r="B1200" s="358"/>
      <c r="C1200" s="383"/>
      <c r="D1200" s="360"/>
      <c r="E1200" s="360"/>
      <c r="F1200" s="361"/>
      <c r="G1200" s="360"/>
      <c r="H1200" s="360"/>
      <c r="I1200" s="362"/>
      <c r="J1200" s="363"/>
      <c r="K1200" s="363"/>
      <c r="L1200" s="364"/>
      <c r="M1200" s="363"/>
      <c r="N1200" s="403"/>
      <c r="O1200" s="70">
        <f t="shared" si="66"/>
        <v>0</v>
      </c>
      <c r="P1200" s="70">
        <f t="shared" si="67"/>
        <v>0</v>
      </c>
      <c r="Q1200" s="135" t="str">
        <f t="shared" si="65"/>
        <v/>
      </c>
    </row>
    <row r="1201" spans="1:17" x14ac:dyDescent="0.2">
      <c r="A1201" s="374" t="str">
        <f>IF(B1201="","",COUNT('Diário 3º PA'!$A$4:$A$4242)+COUNT('Diário 4º PA'!$A$4:$A$2007)+ROW()-3)</f>
        <v/>
      </c>
      <c r="B1201" s="358"/>
      <c r="C1201" s="383"/>
      <c r="D1201" s="360"/>
      <c r="E1201" s="360"/>
      <c r="F1201" s="361"/>
      <c r="G1201" s="360"/>
      <c r="H1201" s="360"/>
      <c r="I1201" s="362"/>
      <c r="J1201" s="363"/>
      <c r="K1201" s="363"/>
      <c r="L1201" s="364"/>
      <c r="M1201" s="363"/>
      <c r="N1201" s="403"/>
      <c r="O1201" s="70">
        <f t="shared" si="66"/>
        <v>0</v>
      </c>
      <c r="P1201" s="70">
        <f t="shared" si="67"/>
        <v>0</v>
      </c>
      <c r="Q1201" s="92" t="str">
        <f t="shared" si="65"/>
        <v/>
      </c>
    </row>
    <row r="1202" spans="1:17" x14ac:dyDescent="0.2">
      <c r="A1202" s="374" t="str">
        <f>IF(B1202="","",COUNT('Diário 3º PA'!$A$4:$A$4242)+COUNT('Diário 4º PA'!$A$4:$A$2007)+ROW()-3)</f>
        <v/>
      </c>
      <c r="B1202" s="358"/>
      <c r="C1202" s="383"/>
      <c r="D1202" s="360"/>
      <c r="E1202" s="360"/>
      <c r="F1202" s="361"/>
      <c r="G1202" s="360"/>
      <c r="H1202" s="360"/>
      <c r="I1202" s="362"/>
      <c r="J1202" s="363"/>
      <c r="K1202" s="363"/>
      <c r="L1202" s="364"/>
      <c r="M1202" s="363"/>
      <c r="N1202" s="403"/>
      <c r="O1202" s="70">
        <f t="shared" si="66"/>
        <v>0</v>
      </c>
      <c r="P1202" s="70">
        <f t="shared" si="67"/>
        <v>0</v>
      </c>
      <c r="Q1202" s="92" t="str">
        <f t="shared" si="65"/>
        <v/>
      </c>
    </row>
    <row r="1203" spans="1:17" x14ac:dyDescent="0.2">
      <c r="A1203" s="374" t="str">
        <f>IF(B1203="","",COUNT('Diário 3º PA'!$A$4:$A$4242)+COUNT('Diário 4º PA'!$A$4:$A$2007)+ROW()-3)</f>
        <v/>
      </c>
      <c r="B1203" s="358"/>
      <c r="C1203" s="383"/>
      <c r="D1203" s="360"/>
      <c r="E1203" s="360"/>
      <c r="F1203" s="361"/>
      <c r="G1203" s="360"/>
      <c r="H1203" s="360"/>
      <c r="I1203" s="362"/>
      <c r="J1203" s="363"/>
      <c r="K1203" s="363"/>
      <c r="L1203" s="364"/>
      <c r="M1203" s="363"/>
      <c r="N1203" s="403"/>
      <c r="O1203" s="70">
        <f t="shared" si="66"/>
        <v>0</v>
      </c>
      <c r="P1203" s="70">
        <f t="shared" si="67"/>
        <v>0</v>
      </c>
      <c r="Q1203" s="135" t="str">
        <f t="shared" si="65"/>
        <v/>
      </c>
    </row>
    <row r="1204" spans="1:17" x14ac:dyDescent="0.2">
      <c r="A1204" s="374" t="str">
        <f>IF(B1204="","",COUNT('Diário 3º PA'!$A$4:$A$4242)+COUNT('Diário 4º PA'!$A$4:$A$2007)+ROW()-3)</f>
        <v/>
      </c>
      <c r="B1204" s="358"/>
      <c r="C1204" s="383"/>
      <c r="D1204" s="360"/>
      <c r="E1204" s="360"/>
      <c r="F1204" s="361"/>
      <c r="G1204" s="360"/>
      <c r="H1204" s="360"/>
      <c r="I1204" s="362"/>
      <c r="J1204" s="363"/>
      <c r="K1204" s="363"/>
      <c r="L1204" s="364"/>
      <c r="M1204" s="363"/>
      <c r="N1204" s="403"/>
      <c r="O1204" s="70">
        <f t="shared" si="66"/>
        <v>0</v>
      </c>
      <c r="P1204" s="70">
        <f t="shared" si="67"/>
        <v>0</v>
      </c>
      <c r="Q1204" s="92" t="str">
        <f t="shared" si="65"/>
        <v/>
      </c>
    </row>
    <row r="1205" spans="1:17" x14ac:dyDescent="0.2">
      <c r="A1205" s="374" t="str">
        <f>IF(B1205="","",COUNT('Diário 3º PA'!$A$4:$A$4242)+COUNT('Diário 4º PA'!$A$4:$A$2007)+ROW()-3)</f>
        <v/>
      </c>
      <c r="B1205" s="358"/>
      <c r="C1205" s="383"/>
      <c r="D1205" s="360"/>
      <c r="E1205" s="360"/>
      <c r="F1205" s="361"/>
      <c r="G1205" s="360"/>
      <c r="H1205" s="360"/>
      <c r="I1205" s="362"/>
      <c r="J1205" s="363"/>
      <c r="K1205" s="363"/>
      <c r="L1205" s="364"/>
      <c r="M1205" s="363"/>
      <c r="N1205" s="403"/>
      <c r="O1205" s="70">
        <f t="shared" si="66"/>
        <v>0</v>
      </c>
      <c r="P1205" s="70">
        <f t="shared" si="67"/>
        <v>0</v>
      </c>
      <c r="Q1205" s="92" t="str">
        <f t="shared" si="65"/>
        <v/>
      </c>
    </row>
    <row r="1206" spans="1:17" x14ac:dyDescent="0.2">
      <c r="A1206" s="374" t="str">
        <f>IF(B1206="","",COUNT('Diário 3º PA'!$A$4:$A$4242)+COUNT('Diário 4º PA'!$A$4:$A$2007)+ROW()-3)</f>
        <v/>
      </c>
      <c r="B1206" s="358"/>
      <c r="C1206" s="383"/>
      <c r="D1206" s="360"/>
      <c r="E1206" s="360"/>
      <c r="F1206" s="361"/>
      <c r="G1206" s="360"/>
      <c r="H1206" s="360"/>
      <c r="I1206" s="362"/>
      <c r="J1206" s="363"/>
      <c r="K1206" s="363"/>
      <c r="L1206" s="364"/>
      <c r="M1206" s="363"/>
      <c r="N1206" s="403"/>
      <c r="O1206" s="70">
        <f t="shared" si="66"/>
        <v>0</v>
      </c>
      <c r="P1206" s="70">
        <f t="shared" si="67"/>
        <v>0</v>
      </c>
      <c r="Q1206" s="135" t="str">
        <f t="shared" si="65"/>
        <v/>
      </c>
    </row>
    <row r="1207" spans="1:17" x14ac:dyDescent="0.2">
      <c r="A1207" s="374" t="str">
        <f>IF(B1207="","",COUNT('Diário 3º PA'!$A$4:$A$4242)+COUNT('Diário 4º PA'!$A$4:$A$2007)+ROW()-3)</f>
        <v/>
      </c>
      <c r="B1207" s="358"/>
      <c r="C1207" s="383"/>
      <c r="D1207" s="360"/>
      <c r="E1207" s="360"/>
      <c r="F1207" s="361"/>
      <c r="G1207" s="360"/>
      <c r="H1207" s="360"/>
      <c r="I1207" s="362"/>
      <c r="J1207" s="363"/>
      <c r="K1207" s="363"/>
      <c r="L1207" s="364"/>
      <c r="M1207" s="363"/>
      <c r="N1207" s="403"/>
      <c r="O1207" s="70">
        <f t="shared" si="66"/>
        <v>0</v>
      </c>
      <c r="P1207" s="70">
        <f t="shared" si="67"/>
        <v>0</v>
      </c>
      <c r="Q1207" s="92" t="str">
        <f t="shared" si="65"/>
        <v/>
      </c>
    </row>
    <row r="1208" spans="1:17" x14ac:dyDescent="0.2">
      <c r="A1208" s="374" t="str">
        <f>IF(B1208="","",COUNT('Diário 3º PA'!$A$4:$A$4242)+COUNT('Diário 4º PA'!$A$4:$A$2007)+ROW()-3)</f>
        <v/>
      </c>
      <c r="B1208" s="358"/>
      <c r="C1208" s="383"/>
      <c r="D1208" s="360"/>
      <c r="E1208" s="360"/>
      <c r="F1208" s="361"/>
      <c r="G1208" s="360"/>
      <c r="H1208" s="360"/>
      <c r="I1208" s="362"/>
      <c r="J1208" s="363"/>
      <c r="K1208" s="363"/>
      <c r="L1208" s="364"/>
      <c r="M1208" s="363"/>
      <c r="N1208" s="403"/>
      <c r="O1208" s="70">
        <f t="shared" si="66"/>
        <v>0</v>
      </c>
      <c r="P1208" s="70">
        <f t="shared" si="67"/>
        <v>0</v>
      </c>
      <c r="Q1208" s="92" t="str">
        <f t="shared" si="65"/>
        <v/>
      </c>
    </row>
    <row r="1209" spans="1:17" x14ac:dyDescent="0.2">
      <c r="A1209" s="374" t="str">
        <f>IF(B1209="","",COUNT('Diário 3º PA'!$A$4:$A$4242)+COUNT('Diário 4º PA'!$A$4:$A$2007)+ROW()-3)</f>
        <v/>
      </c>
      <c r="B1209" s="358"/>
      <c r="C1209" s="383"/>
      <c r="D1209" s="360"/>
      <c r="E1209" s="360"/>
      <c r="F1209" s="361"/>
      <c r="G1209" s="360"/>
      <c r="H1209" s="360"/>
      <c r="I1209" s="362"/>
      <c r="J1209" s="363"/>
      <c r="K1209" s="363"/>
      <c r="L1209" s="364"/>
      <c r="M1209" s="363"/>
      <c r="N1209" s="403"/>
      <c r="O1209" s="70">
        <f t="shared" si="66"/>
        <v>0</v>
      </c>
      <c r="P1209" s="70">
        <f t="shared" si="67"/>
        <v>0</v>
      </c>
      <c r="Q1209" s="135" t="str">
        <f t="shared" si="65"/>
        <v/>
      </c>
    </row>
    <row r="1210" spans="1:17" x14ac:dyDescent="0.2">
      <c r="A1210" s="374" t="str">
        <f>IF(B1210="","",COUNT('Diário 3º PA'!$A$4:$A$4242)+COUNT('Diário 4º PA'!$A$4:$A$2007)+ROW()-3)</f>
        <v/>
      </c>
      <c r="B1210" s="358"/>
      <c r="C1210" s="383"/>
      <c r="D1210" s="360"/>
      <c r="E1210" s="360"/>
      <c r="F1210" s="361"/>
      <c r="G1210" s="360"/>
      <c r="H1210" s="360"/>
      <c r="I1210" s="362"/>
      <c r="J1210" s="363"/>
      <c r="K1210" s="363"/>
      <c r="L1210" s="364"/>
      <c r="M1210" s="363"/>
      <c r="N1210" s="403"/>
      <c r="O1210" s="70">
        <f t="shared" si="66"/>
        <v>0</v>
      </c>
      <c r="P1210" s="70">
        <f t="shared" si="67"/>
        <v>0</v>
      </c>
      <c r="Q1210" s="92" t="str">
        <f t="shared" si="65"/>
        <v/>
      </c>
    </row>
    <row r="1211" spans="1:17" x14ac:dyDescent="0.2">
      <c r="A1211" s="374" t="str">
        <f>IF(B1211="","",COUNT('Diário 3º PA'!$A$4:$A$4242)+COUNT('Diário 4º PA'!$A$4:$A$2007)+ROW()-3)</f>
        <v/>
      </c>
      <c r="B1211" s="358"/>
      <c r="C1211" s="383"/>
      <c r="D1211" s="360"/>
      <c r="E1211" s="360"/>
      <c r="F1211" s="361"/>
      <c r="G1211" s="360"/>
      <c r="H1211" s="360"/>
      <c r="I1211" s="362"/>
      <c r="J1211" s="363"/>
      <c r="K1211" s="363"/>
      <c r="L1211" s="364"/>
      <c r="M1211" s="363"/>
      <c r="N1211" s="403"/>
      <c r="O1211" s="70">
        <f t="shared" si="66"/>
        <v>0</v>
      </c>
      <c r="P1211" s="70">
        <f t="shared" si="67"/>
        <v>0</v>
      </c>
      <c r="Q1211" s="92" t="str">
        <f t="shared" si="65"/>
        <v/>
      </c>
    </row>
    <row r="1212" spans="1:17" x14ac:dyDescent="0.2">
      <c r="A1212" s="374" t="str">
        <f>IF(B1212="","",COUNT('Diário 3º PA'!$A$4:$A$4242)+COUNT('Diário 4º PA'!$A$4:$A$2007)+ROW()-3)</f>
        <v/>
      </c>
      <c r="B1212" s="358"/>
      <c r="C1212" s="383"/>
      <c r="D1212" s="360"/>
      <c r="E1212" s="360"/>
      <c r="F1212" s="361"/>
      <c r="G1212" s="360"/>
      <c r="H1212" s="360"/>
      <c r="I1212" s="362"/>
      <c r="J1212" s="363"/>
      <c r="K1212" s="363"/>
      <c r="L1212" s="364"/>
      <c r="M1212" s="363"/>
      <c r="N1212" s="403"/>
      <c r="O1212" s="70">
        <f t="shared" si="66"/>
        <v>0</v>
      </c>
      <c r="P1212" s="70">
        <f t="shared" si="67"/>
        <v>0</v>
      </c>
      <c r="Q1212" s="135" t="str">
        <f t="shared" si="65"/>
        <v/>
      </c>
    </row>
    <row r="1213" spans="1:17" x14ac:dyDescent="0.2">
      <c r="A1213" s="374" t="str">
        <f>IF(B1213="","",COUNT('Diário 3º PA'!$A$4:$A$4242)+COUNT('Diário 4º PA'!$A$4:$A$2007)+ROW()-3)</f>
        <v/>
      </c>
      <c r="B1213" s="358"/>
      <c r="C1213" s="383"/>
      <c r="D1213" s="360"/>
      <c r="E1213" s="360"/>
      <c r="F1213" s="361"/>
      <c r="G1213" s="360"/>
      <c r="H1213" s="360"/>
      <c r="I1213" s="362"/>
      <c r="J1213" s="363"/>
      <c r="K1213" s="363"/>
      <c r="L1213" s="364"/>
      <c r="M1213" s="363"/>
      <c r="N1213" s="403"/>
      <c r="O1213" s="70">
        <f t="shared" si="66"/>
        <v>0</v>
      </c>
      <c r="P1213" s="70">
        <f t="shared" si="67"/>
        <v>0</v>
      </c>
      <c r="Q1213" s="92" t="str">
        <f t="shared" si="65"/>
        <v/>
      </c>
    </row>
    <row r="1214" spans="1:17" x14ac:dyDescent="0.2">
      <c r="A1214" s="374" t="str">
        <f>IF(B1214="","",COUNT('Diário 3º PA'!$A$4:$A$4242)+COUNT('Diário 4º PA'!$A$4:$A$2007)+ROW()-3)</f>
        <v/>
      </c>
      <c r="B1214" s="358"/>
      <c r="C1214" s="383"/>
      <c r="D1214" s="360"/>
      <c r="E1214" s="360"/>
      <c r="F1214" s="361"/>
      <c r="G1214" s="360"/>
      <c r="H1214" s="360"/>
      <c r="I1214" s="362"/>
      <c r="J1214" s="363"/>
      <c r="K1214" s="363"/>
      <c r="L1214" s="364"/>
      <c r="M1214" s="363"/>
      <c r="N1214" s="403"/>
      <c r="O1214" s="70">
        <f t="shared" si="66"/>
        <v>0</v>
      </c>
      <c r="P1214" s="70">
        <f t="shared" si="67"/>
        <v>0</v>
      </c>
      <c r="Q1214" s="92" t="str">
        <f t="shared" si="65"/>
        <v/>
      </c>
    </row>
    <row r="1215" spans="1:17" x14ac:dyDescent="0.2">
      <c r="A1215" s="374" t="str">
        <f>IF(B1215="","",COUNT('Diário 3º PA'!$A$4:$A$4242)+COUNT('Diário 4º PA'!$A$4:$A$2007)+ROW()-3)</f>
        <v/>
      </c>
      <c r="B1215" s="358"/>
      <c r="C1215" s="383"/>
      <c r="D1215" s="360"/>
      <c r="E1215" s="360"/>
      <c r="F1215" s="361"/>
      <c r="G1215" s="360"/>
      <c r="H1215" s="360"/>
      <c r="I1215" s="362"/>
      <c r="J1215" s="363"/>
      <c r="K1215" s="363"/>
      <c r="L1215" s="364"/>
      <c r="M1215" s="363"/>
      <c r="N1215" s="403"/>
      <c r="O1215" s="70">
        <f t="shared" si="66"/>
        <v>0</v>
      </c>
      <c r="P1215" s="70">
        <f t="shared" si="67"/>
        <v>0</v>
      </c>
      <c r="Q1215" s="135" t="str">
        <f t="shared" si="65"/>
        <v/>
      </c>
    </row>
    <row r="1216" spans="1:17" x14ac:dyDescent="0.2">
      <c r="A1216" s="374" t="str">
        <f>IF(B1216="","",COUNT('Diário 3º PA'!$A$4:$A$4242)+COUNT('Diário 4º PA'!$A$4:$A$2007)+ROW()-3)</f>
        <v/>
      </c>
      <c r="B1216" s="358"/>
      <c r="C1216" s="383"/>
      <c r="D1216" s="360"/>
      <c r="E1216" s="360"/>
      <c r="F1216" s="361"/>
      <c r="G1216" s="360"/>
      <c r="H1216" s="360"/>
      <c r="I1216" s="362"/>
      <c r="J1216" s="363"/>
      <c r="K1216" s="363"/>
      <c r="L1216" s="364"/>
      <c r="M1216" s="363"/>
      <c r="N1216" s="403"/>
      <c r="O1216" s="70">
        <f t="shared" si="66"/>
        <v>0</v>
      </c>
      <c r="P1216" s="70">
        <f t="shared" si="67"/>
        <v>0</v>
      </c>
      <c r="Q1216" s="92" t="str">
        <f t="shared" si="65"/>
        <v/>
      </c>
    </row>
    <row r="1217" spans="1:17" x14ac:dyDescent="0.2">
      <c r="A1217" s="374" t="str">
        <f>IF(B1217="","",COUNT('Diário 3º PA'!$A$4:$A$4242)+COUNT('Diário 4º PA'!$A$4:$A$2007)+ROW()-3)</f>
        <v/>
      </c>
      <c r="B1217" s="358"/>
      <c r="C1217" s="383"/>
      <c r="D1217" s="360"/>
      <c r="E1217" s="360"/>
      <c r="F1217" s="361"/>
      <c r="G1217" s="360"/>
      <c r="H1217" s="360"/>
      <c r="I1217" s="362"/>
      <c r="J1217" s="363"/>
      <c r="K1217" s="363"/>
      <c r="L1217" s="364"/>
      <c r="M1217" s="363"/>
      <c r="N1217" s="403"/>
      <c r="O1217" s="70">
        <f t="shared" si="66"/>
        <v>0</v>
      </c>
      <c r="P1217" s="70">
        <f t="shared" si="67"/>
        <v>0</v>
      </c>
      <c r="Q1217" s="92" t="str">
        <f t="shared" si="65"/>
        <v/>
      </c>
    </row>
    <row r="1218" spans="1:17" x14ac:dyDescent="0.2">
      <c r="A1218" s="374" t="str">
        <f>IF(B1218="","",COUNT('Diário 3º PA'!$A$4:$A$4242)+COUNT('Diário 4º PA'!$A$4:$A$2007)+ROW()-3)</f>
        <v/>
      </c>
      <c r="B1218" s="358"/>
      <c r="C1218" s="383"/>
      <c r="D1218" s="360"/>
      <c r="E1218" s="360"/>
      <c r="F1218" s="361"/>
      <c r="G1218" s="360"/>
      <c r="H1218" s="360"/>
      <c r="I1218" s="362"/>
      <c r="J1218" s="363"/>
      <c r="K1218" s="363"/>
      <c r="L1218" s="364"/>
      <c r="M1218" s="363"/>
      <c r="N1218" s="403"/>
      <c r="O1218" s="70">
        <f t="shared" si="66"/>
        <v>0</v>
      </c>
      <c r="P1218" s="70">
        <f t="shared" si="67"/>
        <v>0</v>
      </c>
      <c r="Q1218" s="135" t="str">
        <f t="shared" si="65"/>
        <v/>
      </c>
    </row>
    <row r="1219" spans="1:17" x14ac:dyDescent="0.2">
      <c r="A1219" s="374" t="str">
        <f>IF(B1219="","",COUNT('Diário 3º PA'!$A$4:$A$4242)+COUNT('Diário 4º PA'!$A$4:$A$2007)+ROW()-3)</f>
        <v/>
      </c>
      <c r="B1219" s="358"/>
      <c r="C1219" s="383"/>
      <c r="D1219" s="360"/>
      <c r="E1219" s="360"/>
      <c r="F1219" s="361"/>
      <c r="G1219" s="360"/>
      <c r="H1219" s="360"/>
      <c r="I1219" s="362"/>
      <c r="J1219" s="363"/>
      <c r="K1219" s="363"/>
      <c r="L1219" s="364"/>
      <c r="M1219" s="363"/>
      <c r="N1219" s="403"/>
      <c r="O1219" s="70">
        <f t="shared" si="66"/>
        <v>0</v>
      </c>
      <c r="P1219" s="70">
        <f t="shared" si="67"/>
        <v>0</v>
      </c>
      <c r="Q1219" s="92" t="str">
        <f t="shared" si="65"/>
        <v/>
      </c>
    </row>
    <row r="1220" spans="1:17" x14ac:dyDescent="0.2">
      <c r="A1220" s="374" t="str">
        <f>IF(B1220="","",COUNT('Diário 3º PA'!$A$4:$A$4242)+COUNT('Diário 4º PA'!$A$4:$A$2007)+ROW()-3)</f>
        <v/>
      </c>
      <c r="B1220" s="358"/>
      <c r="C1220" s="383"/>
      <c r="D1220" s="360"/>
      <c r="E1220" s="360"/>
      <c r="F1220" s="361"/>
      <c r="G1220" s="360"/>
      <c r="H1220" s="360"/>
      <c r="I1220" s="362"/>
      <c r="J1220" s="363"/>
      <c r="K1220" s="363"/>
      <c r="L1220" s="364"/>
      <c r="M1220" s="363"/>
      <c r="N1220" s="403"/>
      <c r="O1220" s="70">
        <f t="shared" si="66"/>
        <v>0</v>
      </c>
      <c r="P1220" s="70">
        <f t="shared" si="67"/>
        <v>0</v>
      </c>
      <c r="Q1220" s="92" t="str">
        <f t="shared" si="65"/>
        <v/>
      </c>
    </row>
    <row r="1221" spans="1:17" x14ac:dyDescent="0.2">
      <c r="A1221" s="374" t="str">
        <f>IF(B1221="","",COUNT('Diário 3º PA'!$A$4:$A$4242)+COUNT('Diário 4º PA'!$A$4:$A$2007)+ROW()-3)</f>
        <v/>
      </c>
      <c r="B1221" s="358"/>
      <c r="C1221" s="383"/>
      <c r="D1221" s="360"/>
      <c r="E1221" s="360"/>
      <c r="F1221" s="361"/>
      <c r="G1221" s="360"/>
      <c r="H1221" s="360"/>
      <c r="I1221" s="362"/>
      <c r="J1221" s="363"/>
      <c r="K1221" s="363"/>
      <c r="L1221" s="364"/>
      <c r="M1221" s="363"/>
      <c r="N1221" s="403"/>
      <c r="O1221" s="70">
        <f t="shared" si="66"/>
        <v>0</v>
      </c>
      <c r="P1221" s="70">
        <f t="shared" si="67"/>
        <v>0</v>
      </c>
      <c r="Q1221" s="135" t="str">
        <f t="shared" si="65"/>
        <v/>
      </c>
    </row>
    <row r="1222" spans="1:17" x14ac:dyDescent="0.2">
      <c r="A1222" s="374" t="str">
        <f>IF(B1222="","",COUNT('Diário 3º PA'!$A$4:$A$4242)+COUNT('Diário 4º PA'!$A$4:$A$2007)+ROW()-3)</f>
        <v/>
      </c>
      <c r="B1222" s="358"/>
      <c r="C1222" s="383"/>
      <c r="D1222" s="360"/>
      <c r="E1222" s="360"/>
      <c r="F1222" s="361"/>
      <c r="G1222" s="360"/>
      <c r="H1222" s="360"/>
      <c r="I1222" s="362"/>
      <c r="J1222" s="363"/>
      <c r="K1222" s="363"/>
      <c r="L1222" s="364"/>
      <c r="M1222" s="363"/>
      <c r="N1222" s="403"/>
      <c r="O1222" s="70">
        <f t="shared" si="66"/>
        <v>0</v>
      </c>
      <c r="P1222" s="70">
        <f t="shared" si="67"/>
        <v>0</v>
      </c>
      <c r="Q1222" s="92" t="str">
        <f t="shared" si="65"/>
        <v/>
      </c>
    </row>
    <row r="1223" spans="1:17" x14ac:dyDescent="0.2">
      <c r="A1223" s="374" t="str">
        <f>IF(B1223="","",COUNT('Diário 3º PA'!$A$4:$A$4242)+COUNT('Diário 4º PA'!$A$4:$A$2007)+ROW()-3)</f>
        <v/>
      </c>
      <c r="B1223" s="358"/>
      <c r="C1223" s="383"/>
      <c r="D1223" s="360"/>
      <c r="E1223" s="360"/>
      <c r="F1223" s="361"/>
      <c r="G1223" s="360"/>
      <c r="H1223" s="360"/>
      <c r="I1223" s="362"/>
      <c r="J1223" s="363"/>
      <c r="K1223" s="363"/>
      <c r="L1223" s="364"/>
      <c r="M1223" s="363"/>
      <c r="N1223" s="403"/>
      <c r="O1223" s="70">
        <f t="shared" si="66"/>
        <v>0</v>
      </c>
      <c r="P1223" s="70">
        <f t="shared" si="67"/>
        <v>0</v>
      </c>
      <c r="Q1223" s="92" t="str">
        <f t="shared" si="65"/>
        <v/>
      </c>
    </row>
    <row r="1224" spans="1:17" x14ac:dyDescent="0.2">
      <c r="A1224" s="374" t="str">
        <f>IF(B1224="","",COUNT('Diário 3º PA'!$A$4:$A$4242)+COUNT('Diário 4º PA'!$A$4:$A$2007)+ROW()-3)</f>
        <v/>
      </c>
      <c r="B1224" s="358"/>
      <c r="C1224" s="383"/>
      <c r="D1224" s="360"/>
      <c r="E1224" s="360"/>
      <c r="F1224" s="361"/>
      <c r="G1224" s="360"/>
      <c r="H1224" s="360"/>
      <c r="I1224" s="362"/>
      <c r="J1224" s="363"/>
      <c r="K1224" s="363"/>
      <c r="L1224" s="364"/>
      <c r="M1224" s="363"/>
      <c r="N1224" s="403"/>
      <c r="O1224" s="70">
        <f t="shared" si="66"/>
        <v>0</v>
      </c>
      <c r="P1224" s="70">
        <f t="shared" si="67"/>
        <v>0</v>
      </c>
      <c r="Q1224" s="135" t="str">
        <f t="shared" si="65"/>
        <v/>
      </c>
    </row>
    <row r="1225" spans="1:17" x14ac:dyDescent="0.2">
      <c r="A1225" s="374" t="str">
        <f>IF(B1225="","",COUNT('Diário 3º PA'!$A$4:$A$4242)+COUNT('Diário 4º PA'!$A$4:$A$2007)+ROW()-3)</f>
        <v/>
      </c>
      <c r="B1225" s="358"/>
      <c r="C1225" s="383"/>
      <c r="D1225" s="360"/>
      <c r="E1225" s="360"/>
      <c r="F1225" s="361"/>
      <c r="G1225" s="360"/>
      <c r="H1225" s="360"/>
      <c r="I1225" s="362"/>
      <c r="J1225" s="363"/>
      <c r="K1225" s="363"/>
      <c r="L1225" s="364"/>
      <c r="M1225" s="363"/>
      <c r="N1225" s="403"/>
      <c r="O1225" s="70">
        <f t="shared" si="66"/>
        <v>0</v>
      </c>
      <c r="P1225" s="70">
        <f t="shared" si="67"/>
        <v>0</v>
      </c>
      <c r="Q1225" s="92" t="str">
        <f t="shared" si="65"/>
        <v/>
      </c>
    </row>
    <row r="1226" spans="1:17" x14ac:dyDescent="0.2">
      <c r="A1226" s="374" t="str">
        <f>IF(B1226="","",COUNT('Diário 3º PA'!$A$4:$A$4242)+COUNT('Diário 4º PA'!$A$4:$A$2007)+ROW()-3)</f>
        <v/>
      </c>
      <c r="B1226" s="358"/>
      <c r="C1226" s="383"/>
      <c r="D1226" s="360"/>
      <c r="E1226" s="360"/>
      <c r="F1226" s="361"/>
      <c r="G1226" s="360"/>
      <c r="H1226" s="360"/>
      <c r="I1226" s="362"/>
      <c r="J1226" s="363"/>
      <c r="K1226" s="363"/>
      <c r="L1226" s="364"/>
      <c r="M1226" s="363"/>
      <c r="N1226" s="403"/>
      <c r="O1226" s="70">
        <f t="shared" si="66"/>
        <v>0</v>
      </c>
      <c r="P1226" s="70">
        <f t="shared" si="67"/>
        <v>0</v>
      </c>
      <c r="Q1226" s="92" t="str">
        <f t="shared" si="65"/>
        <v/>
      </c>
    </row>
    <row r="1227" spans="1:17" x14ac:dyDescent="0.2">
      <c r="A1227" s="374" t="str">
        <f>IF(B1227="","",COUNT('Diário 3º PA'!$A$4:$A$4242)+COUNT('Diário 4º PA'!$A$4:$A$2007)+ROW()-3)</f>
        <v/>
      </c>
      <c r="B1227" s="358"/>
      <c r="C1227" s="383"/>
      <c r="D1227" s="360"/>
      <c r="E1227" s="360"/>
      <c r="F1227" s="361"/>
      <c r="G1227" s="360"/>
      <c r="H1227" s="360"/>
      <c r="I1227" s="362"/>
      <c r="J1227" s="363"/>
      <c r="K1227" s="363"/>
      <c r="L1227" s="364"/>
      <c r="M1227" s="363"/>
      <c r="N1227" s="403"/>
      <c r="O1227" s="70">
        <f t="shared" si="66"/>
        <v>0</v>
      </c>
      <c r="P1227" s="70">
        <f t="shared" si="67"/>
        <v>0</v>
      </c>
      <c r="Q1227" s="135" t="str">
        <f t="shared" si="65"/>
        <v/>
      </c>
    </row>
    <row r="1228" spans="1:17" x14ac:dyDescent="0.2">
      <c r="A1228" s="374" t="str">
        <f>IF(B1228="","",COUNT('Diário 3º PA'!$A$4:$A$4242)+COUNT('Diário 4º PA'!$A$4:$A$2007)+ROW()-3)</f>
        <v/>
      </c>
      <c r="B1228" s="358"/>
      <c r="C1228" s="383"/>
      <c r="D1228" s="360"/>
      <c r="E1228" s="360"/>
      <c r="F1228" s="361"/>
      <c r="G1228" s="360"/>
      <c r="H1228" s="360"/>
      <c r="I1228" s="362"/>
      <c r="J1228" s="363"/>
      <c r="K1228" s="363"/>
      <c r="L1228" s="364"/>
      <c r="M1228" s="363"/>
      <c r="N1228" s="403"/>
      <c r="O1228" s="70">
        <f t="shared" si="66"/>
        <v>0</v>
      </c>
      <c r="P1228" s="70">
        <f t="shared" si="67"/>
        <v>0</v>
      </c>
      <c r="Q1228" s="92" t="str">
        <f t="shared" si="65"/>
        <v/>
      </c>
    </row>
    <row r="1229" spans="1:17" x14ac:dyDescent="0.2">
      <c r="A1229" s="374" t="str">
        <f>IF(B1229="","",COUNT('Diário 3º PA'!$A$4:$A$4242)+COUNT('Diário 4º PA'!$A$4:$A$2007)+ROW()-3)</f>
        <v/>
      </c>
      <c r="B1229" s="358"/>
      <c r="C1229" s="383"/>
      <c r="D1229" s="360"/>
      <c r="E1229" s="360"/>
      <c r="F1229" s="361"/>
      <c r="G1229" s="360"/>
      <c r="H1229" s="360"/>
      <c r="I1229" s="362"/>
      <c r="J1229" s="363"/>
      <c r="K1229" s="363"/>
      <c r="L1229" s="364"/>
      <c r="M1229" s="363"/>
      <c r="N1229" s="403"/>
      <c r="O1229" s="70">
        <f t="shared" si="66"/>
        <v>0</v>
      </c>
      <c r="P1229" s="70">
        <f t="shared" si="67"/>
        <v>0</v>
      </c>
      <c r="Q1229" s="92" t="str">
        <f t="shared" si="65"/>
        <v/>
      </c>
    </row>
    <row r="1230" spans="1:17" x14ac:dyDescent="0.2">
      <c r="A1230" s="374" t="str">
        <f>IF(B1230="","",COUNT('Diário 3º PA'!$A$4:$A$4242)+COUNT('Diário 4º PA'!$A$4:$A$2007)+ROW()-3)</f>
        <v/>
      </c>
      <c r="B1230" s="358"/>
      <c r="C1230" s="383"/>
      <c r="D1230" s="360"/>
      <c r="E1230" s="360"/>
      <c r="F1230" s="361"/>
      <c r="G1230" s="360"/>
      <c r="H1230" s="360"/>
      <c r="I1230" s="362"/>
      <c r="J1230" s="363"/>
      <c r="K1230" s="363"/>
      <c r="L1230" s="364"/>
      <c r="M1230" s="363"/>
      <c r="N1230" s="403"/>
      <c r="O1230" s="70">
        <f t="shared" si="66"/>
        <v>0</v>
      </c>
      <c r="P1230" s="70">
        <f t="shared" si="67"/>
        <v>0</v>
      </c>
      <c r="Q1230" s="135" t="str">
        <f t="shared" si="65"/>
        <v/>
      </c>
    </row>
    <row r="1231" spans="1:17" x14ac:dyDescent="0.2">
      <c r="A1231" s="374" t="str">
        <f>IF(B1231="","",COUNT('Diário 3º PA'!$A$4:$A$4242)+COUNT('Diário 4º PA'!$A$4:$A$2007)+ROW()-3)</f>
        <v/>
      </c>
      <c r="B1231" s="358"/>
      <c r="C1231" s="383"/>
      <c r="D1231" s="360"/>
      <c r="E1231" s="360"/>
      <c r="F1231" s="361"/>
      <c r="G1231" s="360"/>
      <c r="H1231" s="360"/>
      <c r="I1231" s="362"/>
      <c r="J1231" s="363"/>
      <c r="K1231" s="363"/>
      <c r="L1231" s="364"/>
      <c r="M1231" s="363"/>
      <c r="N1231" s="403"/>
      <c r="O1231" s="70">
        <f t="shared" si="66"/>
        <v>0</v>
      </c>
      <c r="P1231" s="70">
        <f t="shared" si="67"/>
        <v>0</v>
      </c>
      <c r="Q1231" s="92" t="str">
        <f t="shared" ref="Q1231:Q1294" si="68">SUBSTITUTE(D1231," ","_")</f>
        <v/>
      </c>
    </row>
    <row r="1232" spans="1:17" x14ac:dyDescent="0.2">
      <c r="A1232" s="374" t="str">
        <f>IF(B1232="","",COUNT('Diário 3º PA'!$A$4:$A$4242)+COUNT('Diário 4º PA'!$A$4:$A$2007)+ROW()-3)</f>
        <v/>
      </c>
      <c r="B1232" s="358"/>
      <c r="C1232" s="383"/>
      <c r="D1232" s="360"/>
      <c r="E1232" s="360"/>
      <c r="F1232" s="361"/>
      <c r="G1232" s="360"/>
      <c r="H1232" s="360"/>
      <c r="I1232" s="362"/>
      <c r="J1232" s="363"/>
      <c r="K1232" s="363"/>
      <c r="L1232" s="364"/>
      <c r="M1232" s="363"/>
      <c r="N1232" s="403"/>
      <c r="O1232" s="70">
        <f t="shared" ref="O1232:O1294" si="69">IF(B1232=0,0,IF(YEAR(B1232)=$P$1,MONTH(B1232)-$O$1+1,(YEAR(B1232)-$P$1)*12-$O$1+1+MONTH(B1232)))</f>
        <v>0</v>
      </c>
      <c r="P1232" s="70">
        <f t="shared" ref="P1232:P1294" si="70">IF(C1232=0,0,IF(YEAR(C1232)=$P$1,MONTH(C1232)-$O$1+1,(YEAR(C1232)-$P$1)*12-$O$1+1+MONTH(C1232)))</f>
        <v>0</v>
      </c>
      <c r="Q1232" s="92" t="str">
        <f t="shared" si="68"/>
        <v/>
      </c>
    </row>
    <row r="1233" spans="1:17" x14ac:dyDescent="0.2">
      <c r="A1233" s="374" t="str">
        <f>IF(B1233="","",COUNT('Diário 3º PA'!$A$4:$A$4242)+COUNT('Diário 4º PA'!$A$4:$A$2007)+ROW()-3)</f>
        <v/>
      </c>
      <c r="B1233" s="358"/>
      <c r="C1233" s="383"/>
      <c r="D1233" s="360"/>
      <c r="E1233" s="360"/>
      <c r="F1233" s="361"/>
      <c r="G1233" s="360"/>
      <c r="H1233" s="360"/>
      <c r="I1233" s="362"/>
      <c r="J1233" s="363"/>
      <c r="K1233" s="363"/>
      <c r="L1233" s="364"/>
      <c r="M1233" s="363"/>
      <c r="N1233" s="403"/>
      <c r="O1233" s="70">
        <f t="shared" si="69"/>
        <v>0</v>
      </c>
      <c r="P1233" s="70">
        <f t="shared" si="70"/>
        <v>0</v>
      </c>
      <c r="Q1233" s="135" t="str">
        <f t="shared" si="68"/>
        <v/>
      </c>
    </row>
    <row r="1234" spans="1:17" x14ac:dyDescent="0.2">
      <c r="A1234" s="374" t="str">
        <f>IF(B1234="","",COUNT('Diário 3º PA'!$A$4:$A$4242)+COUNT('Diário 4º PA'!$A$4:$A$2007)+ROW()-3)</f>
        <v/>
      </c>
      <c r="B1234" s="358"/>
      <c r="C1234" s="383"/>
      <c r="D1234" s="360"/>
      <c r="E1234" s="360"/>
      <c r="F1234" s="361"/>
      <c r="G1234" s="360"/>
      <c r="H1234" s="360"/>
      <c r="I1234" s="362"/>
      <c r="J1234" s="363"/>
      <c r="K1234" s="363"/>
      <c r="L1234" s="364"/>
      <c r="M1234" s="363"/>
      <c r="N1234" s="403"/>
      <c r="O1234" s="70">
        <f t="shared" si="69"/>
        <v>0</v>
      </c>
      <c r="P1234" s="70">
        <f t="shared" si="70"/>
        <v>0</v>
      </c>
      <c r="Q1234" s="92" t="str">
        <f t="shared" si="68"/>
        <v/>
      </c>
    </row>
    <row r="1235" spans="1:17" x14ac:dyDescent="0.2">
      <c r="A1235" s="374" t="str">
        <f>IF(B1235="","",COUNT('Diário 3º PA'!$A$4:$A$4242)+COUNT('Diário 4º PA'!$A$4:$A$2007)+ROW()-3)</f>
        <v/>
      </c>
      <c r="B1235" s="358"/>
      <c r="C1235" s="383"/>
      <c r="D1235" s="360"/>
      <c r="E1235" s="360"/>
      <c r="F1235" s="361"/>
      <c r="G1235" s="360"/>
      <c r="H1235" s="360"/>
      <c r="I1235" s="362"/>
      <c r="J1235" s="363"/>
      <c r="K1235" s="363"/>
      <c r="L1235" s="364"/>
      <c r="M1235" s="363"/>
      <c r="N1235" s="403"/>
      <c r="O1235" s="70">
        <f t="shared" si="69"/>
        <v>0</v>
      </c>
      <c r="P1235" s="70">
        <f t="shared" si="70"/>
        <v>0</v>
      </c>
      <c r="Q1235" s="92" t="str">
        <f t="shared" si="68"/>
        <v/>
      </c>
    </row>
    <row r="1236" spans="1:17" x14ac:dyDescent="0.2">
      <c r="A1236" s="374" t="str">
        <f>IF(B1236="","",COUNT('Diário 3º PA'!$A$4:$A$4242)+COUNT('Diário 4º PA'!$A$4:$A$2007)+ROW()-3)</f>
        <v/>
      </c>
      <c r="B1236" s="358"/>
      <c r="C1236" s="383"/>
      <c r="D1236" s="360"/>
      <c r="E1236" s="360"/>
      <c r="F1236" s="361"/>
      <c r="G1236" s="360"/>
      <c r="H1236" s="360"/>
      <c r="I1236" s="362"/>
      <c r="J1236" s="363"/>
      <c r="K1236" s="363"/>
      <c r="L1236" s="364"/>
      <c r="M1236" s="363"/>
      <c r="N1236" s="403"/>
      <c r="O1236" s="70">
        <f t="shared" si="69"/>
        <v>0</v>
      </c>
      <c r="P1236" s="70">
        <f t="shared" si="70"/>
        <v>0</v>
      </c>
      <c r="Q1236" s="135" t="str">
        <f t="shared" si="68"/>
        <v/>
      </c>
    </row>
    <row r="1237" spans="1:17" x14ac:dyDescent="0.2">
      <c r="A1237" s="374" t="str">
        <f>IF(B1237="","",COUNT('Diário 3º PA'!$A$4:$A$4242)+COUNT('Diário 4º PA'!$A$4:$A$2007)+ROW()-3)</f>
        <v/>
      </c>
      <c r="B1237" s="358"/>
      <c r="C1237" s="383"/>
      <c r="D1237" s="360"/>
      <c r="E1237" s="360"/>
      <c r="F1237" s="361"/>
      <c r="G1237" s="360"/>
      <c r="H1237" s="360"/>
      <c r="I1237" s="362"/>
      <c r="J1237" s="363"/>
      <c r="K1237" s="363"/>
      <c r="L1237" s="364"/>
      <c r="M1237" s="363"/>
      <c r="N1237" s="403"/>
      <c r="O1237" s="70">
        <f t="shared" si="69"/>
        <v>0</v>
      </c>
      <c r="P1237" s="70">
        <f t="shared" si="70"/>
        <v>0</v>
      </c>
      <c r="Q1237" s="92" t="str">
        <f t="shared" si="68"/>
        <v/>
      </c>
    </row>
    <row r="1238" spans="1:17" x14ac:dyDescent="0.2">
      <c r="A1238" s="374" t="str">
        <f>IF(B1238="","",COUNT('Diário 3º PA'!$A$4:$A$4242)+COUNT('Diário 4º PA'!$A$4:$A$2007)+ROW()-3)</f>
        <v/>
      </c>
      <c r="B1238" s="358"/>
      <c r="C1238" s="383"/>
      <c r="D1238" s="360"/>
      <c r="E1238" s="360"/>
      <c r="F1238" s="361"/>
      <c r="G1238" s="360"/>
      <c r="H1238" s="360"/>
      <c r="I1238" s="362"/>
      <c r="J1238" s="363"/>
      <c r="K1238" s="363"/>
      <c r="L1238" s="364"/>
      <c r="M1238" s="363"/>
      <c r="N1238" s="403"/>
      <c r="O1238" s="70">
        <f t="shared" si="69"/>
        <v>0</v>
      </c>
      <c r="P1238" s="70">
        <f t="shared" si="70"/>
        <v>0</v>
      </c>
      <c r="Q1238" s="92" t="str">
        <f t="shared" si="68"/>
        <v/>
      </c>
    </row>
    <row r="1239" spans="1:17" x14ac:dyDescent="0.2">
      <c r="A1239" s="374" t="str">
        <f>IF(B1239="","",COUNT('Diário 3º PA'!$A$4:$A$4242)+COUNT('Diário 4º PA'!$A$4:$A$2007)+ROW()-3)</f>
        <v/>
      </c>
      <c r="B1239" s="358"/>
      <c r="C1239" s="383"/>
      <c r="D1239" s="360"/>
      <c r="E1239" s="360"/>
      <c r="F1239" s="361"/>
      <c r="G1239" s="360"/>
      <c r="H1239" s="360"/>
      <c r="I1239" s="362"/>
      <c r="J1239" s="363"/>
      <c r="K1239" s="363"/>
      <c r="L1239" s="364"/>
      <c r="M1239" s="363"/>
      <c r="N1239" s="403"/>
      <c r="O1239" s="70">
        <f t="shared" si="69"/>
        <v>0</v>
      </c>
      <c r="P1239" s="70">
        <f t="shared" si="70"/>
        <v>0</v>
      </c>
      <c r="Q1239" s="135" t="str">
        <f t="shared" si="68"/>
        <v/>
      </c>
    </row>
    <row r="1240" spans="1:17" x14ac:dyDescent="0.2">
      <c r="A1240" s="374" t="str">
        <f>IF(B1240="","",COUNT('Diário 3º PA'!$A$4:$A$4242)+COUNT('Diário 4º PA'!$A$4:$A$2007)+ROW()-3)</f>
        <v/>
      </c>
      <c r="B1240" s="358"/>
      <c r="C1240" s="383"/>
      <c r="D1240" s="360"/>
      <c r="E1240" s="360"/>
      <c r="F1240" s="361"/>
      <c r="G1240" s="360"/>
      <c r="H1240" s="360"/>
      <c r="I1240" s="362"/>
      <c r="J1240" s="363"/>
      <c r="K1240" s="363"/>
      <c r="L1240" s="364"/>
      <c r="M1240" s="363"/>
      <c r="N1240" s="403"/>
      <c r="O1240" s="70">
        <f t="shared" si="69"/>
        <v>0</v>
      </c>
      <c r="P1240" s="70">
        <f t="shared" si="70"/>
        <v>0</v>
      </c>
      <c r="Q1240" s="92" t="str">
        <f t="shared" si="68"/>
        <v/>
      </c>
    </row>
    <row r="1241" spans="1:17" x14ac:dyDescent="0.2">
      <c r="A1241" s="374" t="str">
        <f>IF(B1241="","",COUNT('Diário 3º PA'!$A$4:$A$4242)+COUNT('Diário 4º PA'!$A$4:$A$2007)+ROW()-3)</f>
        <v/>
      </c>
      <c r="B1241" s="358"/>
      <c r="C1241" s="383"/>
      <c r="D1241" s="360"/>
      <c r="E1241" s="360"/>
      <c r="F1241" s="361"/>
      <c r="G1241" s="360"/>
      <c r="H1241" s="360"/>
      <c r="I1241" s="362"/>
      <c r="J1241" s="363"/>
      <c r="K1241" s="363"/>
      <c r="L1241" s="364"/>
      <c r="M1241" s="363"/>
      <c r="N1241" s="403"/>
      <c r="O1241" s="70">
        <f t="shared" si="69"/>
        <v>0</v>
      </c>
      <c r="P1241" s="70">
        <f t="shared" si="70"/>
        <v>0</v>
      </c>
      <c r="Q1241" s="92" t="str">
        <f t="shared" si="68"/>
        <v/>
      </c>
    </row>
    <row r="1242" spans="1:17" x14ac:dyDescent="0.2">
      <c r="A1242" s="374" t="str">
        <f>IF(B1242="","",COUNT('Diário 3º PA'!$A$4:$A$4242)+COUNT('Diário 4º PA'!$A$4:$A$2007)+ROW()-3)</f>
        <v/>
      </c>
      <c r="B1242" s="358"/>
      <c r="C1242" s="383"/>
      <c r="D1242" s="360"/>
      <c r="E1242" s="360"/>
      <c r="F1242" s="361"/>
      <c r="G1242" s="360"/>
      <c r="H1242" s="360"/>
      <c r="I1242" s="362"/>
      <c r="J1242" s="363"/>
      <c r="K1242" s="363"/>
      <c r="L1242" s="364"/>
      <c r="M1242" s="363"/>
      <c r="N1242" s="403"/>
      <c r="O1242" s="70">
        <f t="shared" si="69"/>
        <v>0</v>
      </c>
      <c r="P1242" s="70">
        <f t="shared" si="70"/>
        <v>0</v>
      </c>
      <c r="Q1242" s="135" t="str">
        <f t="shared" si="68"/>
        <v/>
      </c>
    </row>
    <row r="1243" spans="1:17" x14ac:dyDescent="0.2">
      <c r="A1243" s="374" t="str">
        <f>IF(B1243="","",COUNT('Diário 3º PA'!$A$4:$A$4242)+COUNT('Diário 4º PA'!$A$4:$A$2007)+ROW()-3)</f>
        <v/>
      </c>
      <c r="B1243" s="358"/>
      <c r="C1243" s="383"/>
      <c r="D1243" s="360"/>
      <c r="E1243" s="360"/>
      <c r="F1243" s="361"/>
      <c r="G1243" s="360"/>
      <c r="H1243" s="360"/>
      <c r="I1243" s="362"/>
      <c r="J1243" s="363"/>
      <c r="K1243" s="363"/>
      <c r="L1243" s="364"/>
      <c r="M1243" s="363"/>
      <c r="N1243" s="403"/>
      <c r="O1243" s="70">
        <f t="shared" si="69"/>
        <v>0</v>
      </c>
      <c r="P1243" s="70">
        <f t="shared" si="70"/>
        <v>0</v>
      </c>
      <c r="Q1243" s="92" t="str">
        <f t="shared" si="68"/>
        <v/>
      </c>
    </row>
    <row r="1244" spans="1:17" x14ac:dyDescent="0.2">
      <c r="A1244" s="374" t="str">
        <f>IF(B1244="","",COUNT('Diário 3º PA'!$A$4:$A$4242)+COUNT('Diário 4º PA'!$A$4:$A$2007)+ROW()-3)</f>
        <v/>
      </c>
      <c r="B1244" s="358"/>
      <c r="C1244" s="383"/>
      <c r="D1244" s="360"/>
      <c r="E1244" s="360"/>
      <c r="F1244" s="361"/>
      <c r="G1244" s="360"/>
      <c r="H1244" s="360"/>
      <c r="I1244" s="362"/>
      <c r="J1244" s="363"/>
      <c r="K1244" s="363"/>
      <c r="L1244" s="364"/>
      <c r="M1244" s="363"/>
      <c r="N1244" s="403"/>
      <c r="O1244" s="70">
        <f t="shared" si="69"/>
        <v>0</v>
      </c>
      <c r="P1244" s="70">
        <f t="shared" si="70"/>
        <v>0</v>
      </c>
      <c r="Q1244" s="92" t="str">
        <f t="shared" si="68"/>
        <v/>
      </c>
    </row>
    <row r="1245" spans="1:17" x14ac:dyDescent="0.2">
      <c r="A1245" s="374" t="str">
        <f>IF(B1245="","",COUNT('Diário 3º PA'!$A$4:$A$4242)+COUNT('Diário 4º PA'!$A$4:$A$2007)+ROW()-3)</f>
        <v/>
      </c>
      <c r="B1245" s="358"/>
      <c r="C1245" s="383"/>
      <c r="D1245" s="360"/>
      <c r="E1245" s="360"/>
      <c r="F1245" s="361"/>
      <c r="G1245" s="360"/>
      <c r="H1245" s="360"/>
      <c r="I1245" s="362"/>
      <c r="J1245" s="363"/>
      <c r="K1245" s="363"/>
      <c r="L1245" s="364"/>
      <c r="M1245" s="363"/>
      <c r="N1245" s="403"/>
      <c r="O1245" s="70">
        <f t="shared" si="69"/>
        <v>0</v>
      </c>
      <c r="P1245" s="70">
        <f t="shared" si="70"/>
        <v>0</v>
      </c>
      <c r="Q1245" s="135" t="str">
        <f t="shared" si="68"/>
        <v/>
      </c>
    </row>
    <row r="1246" spans="1:17" x14ac:dyDescent="0.2">
      <c r="A1246" s="374" t="str">
        <f>IF(B1246="","",COUNT('Diário 3º PA'!$A$4:$A$4242)+COUNT('Diário 4º PA'!$A$4:$A$2007)+ROW()-3)</f>
        <v/>
      </c>
      <c r="B1246" s="358"/>
      <c r="C1246" s="383"/>
      <c r="D1246" s="360"/>
      <c r="E1246" s="360"/>
      <c r="F1246" s="361"/>
      <c r="G1246" s="360"/>
      <c r="H1246" s="360"/>
      <c r="I1246" s="362"/>
      <c r="J1246" s="363"/>
      <c r="K1246" s="363"/>
      <c r="L1246" s="364"/>
      <c r="M1246" s="363"/>
      <c r="N1246" s="403"/>
      <c r="O1246" s="70">
        <f t="shared" si="69"/>
        <v>0</v>
      </c>
      <c r="P1246" s="70">
        <f t="shared" si="70"/>
        <v>0</v>
      </c>
      <c r="Q1246" s="92" t="str">
        <f t="shared" si="68"/>
        <v/>
      </c>
    </row>
    <row r="1247" spans="1:17" x14ac:dyDescent="0.2">
      <c r="A1247" s="374" t="str">
        <f>IF(B1247="","",COUNT('Diário 3º PA'!$A$4:$A$4242)+COUNT('Diário 4º PA'!$A$4:$A$2007)+ROW()-3)</f>
        <v/>
      </c>
      <c r="B1247" s="358"/>
      <c r="C1247" s="383"/>
      <c r="D1247" s="360"/>
      <c r="E1247" s="360"/>
      <c r="F1247" s="361"/>
      <c r="G1247" s="360"/>
      <c r="H1247" s="360"/>
      <c r="I1247" s="362"/>
      <c r="J1247" s="363"/>
      <c r="K1247" s="363"/>
      <c r="L1247" s="364"/>
      <c r="M1247" s="363"/>
      <c r="N1247" s="403"/>
      <c r="O1247" s="70">
        <f t="shared" si="69"/>
        <v>0</v>
      </c>
      <c r="P1247" s="70">
        <f t="shared" si="70"/>
        <v>0</v>
      </c>
      <c r="Q1247" s="92" t="str">
        <f t="shared" si="68"/>
        <v/>
      </c>
    </row>
    <row r="1248" spans="1:17" x14ac:dyDescent="0.2">
      <c r="A1248" s="374" t="str">
        <f>IF(B1248="","",COUNT('Diário 3º PA'!$A$4:$A$4242)+COUNT('Diário 4º PA'!$A$4:$A$2007)+ROW()-3)</f>
        <v/>
      </c>
      <c r="B1248" s="358"/>
      <c r="C1248" s="383"/>
      <c r="D1248" s="360"/>
      <c r="E1248" s="360"/>
      <c r="F1248" s="361"/>
      <c r="G1248" s="360"/>
      <c r="H1248" s="360"/>
      <c r="I1248" s="362"/>
      <c r="J1248" s="363"/>
      <c r="K1248" s="363"/>
      <c r="L1248" s="364"/>
      <c r="M1248" s="363"/>
      <c r="N1248" s="403"/>
      <c r="O1248" s="70">
        <f t="shared" si="69"/>
        <v>0</v>
      </c>
      <c r="P1248" s="70">
        <f t="shared" si="70"/>
        <v>0</v>
      </c>
      <c r="Q1248" s="135" t="str">
        <f t="shared" si="68"/>
        <v/>
      </c>
    </row>
    <row r="1249" spans="1:17" x14ac:dyDescent="0.2">
      <c r="A1249" s="374" t="str">
        <f>IF(B1249="","",COUNT('Diário 3º PA'!$A$4:$A$4242)+COUNT('Diário 4º PA'!$A$4:$A$2007)+ROW()-3)</f>
        <v/>
      </c>
      <c r="B1249" s="358"/>
      <c r="C1249" s="383"/>
      <c r="D1249" s="360"/>
      <c r="E1249" s="360"/>
      <c r="F1249" s="361"/>
      <c r="G1249" s="360"/>
      <c r="H1249" s="360"/>
      <c r="I1249" s="362"/>
      <c r="J1249" s="363"/>
      <c r="K1249" s="363"/>
      <c r="L1249" s="364"/>
      <c r="M1249" s="363"/>
      <c r="N1249" s="403"/>
      <c r="O1249" s="70">
        <f t="shared" si="69"/>
        <v>0</v>
      </c>
      <c r="P1249" s="70">
        <f t="shared" si="70"/>
        <v>0</v>
      </c>
      <c r="Q1249" s="92" t="str">
        <f t="shared" si="68"/>
        <v/>
      </c>
    </row>
    <row r="1250" spans="1:17" x14ac:dyDescent="0.2">
      <c r="A1250" s="374" t="str">
        <f>IF(B1250="","",COUNT('Diário 3º PA'!$A$4:$A$4242)+COUNT('Diário 4º PA'!$A$4:$A$2007)+ROW()-3)</f>
        <v/>
      </c>
      <c r="B1250" s="358"/>
      <c r="C1250" s="383"/>
      <c r="D1250" s="360"/>
      <c r="E1250" s="360"/>
      <c r="F1250" s="361"/>
      <c r="G1250" s="360"/>
      <c r="H1250" s="360"/>
      <c r="I1250" s="362"/>
      <c r="J1250" s="363"/>
      <c r="K1250" s="363"/>
      <c r="L1250" s="364"/>
      <c r="M1250" s="363"/>
      <c r="N1250" s="403"/>
      <c r="O1250" s="70">
        <f t="shared" si="69"/>
        <v>0</v>
      </c>
      <c r="P1250" s="70">
        <f t="shared" si="70"/>
        <v>0</v>
      </c>
      <c r="Q1250" s="92" t="str">
        <f t="shared" si="68"/>
        <v/>
      </c>
    </row>
    <row r="1251" spans="1:17" x14ac:dyDescent="0.2">
      <c r="A1251" s="374" t="str">
        <f>IF(B1251="","",COUNT('Diário 3º PA'!$A$4:$A$4242)+COUNT('Diário 4º PA'!$A$4:$A$2007)+ROW()-3)</f>
        <v/>
      </c>
      <c r="B1251" s="358"/>
      <c r="C1251" s="383"/>
      <c r="D1251" s="360"/>
      <c r="E1251" s="360"/>
      <c r="F1251" s="361"/>
      <c r="G1251" s="360"/>
      <c r="H1251" s="360"/>
      <c r="I1251" s="362"/>
      <c r="J1251" s="363"/>
      <c r="K1251" s="363"/>
      <c r="L1251" s="364"/>
      <c r="M1251" s="363"/>
      <c r="N1251" s="403"/>
      <c r="O1251" s="70">
        <f t="shared" si="69"/>
        <v>0</v>
      </c>
      <c r="P1251" s="70">
        <f t="shared" si="70"/>
        <v>0</v>
      </c>
      <c r="Q1251" s="135" t="str">
        <f t="shared" si="68"/>
        <v/>
      </c>
    </row>
    <row r="1252" spans="1:17" x14ac:dyDescent="0.2">
      <c r="A1252" s="374" t="str">
        <f>IF(B1252="","",COUNT('Diário 3º PA'!$A$4:$A$4242)+COUNT('Diário 4º PA'!$A$4:$A$2007)+ROW()-3)</f>
        <v/>
      </c>
      <c r="B1252" s="358"/>
      <c r="C1252" s="383"/>
      <c r="D1252" s="360"/>
      <c r="E1252" s="360"/>
      <c r="F1252" s="361"/>
      <c r="G1252" s="360"/>
      <c r="H1252" s="360"/>
      <c r="I1252" s="362"/>
      <c r="J1252" s="363"/>
      <c r="K1252" s="363"/>
      <c r="L1252" s="364"/>
      <c r="M1252" s="363"/>
      <c r="N1252" s="403"/>
      <c r="O1252" s="70">
        <f t="shared" si="69"/>
        <v>0</v>
      </c>
      <c r="P1252" s="70">
        <f t="shared" si="70"/>
        <v>0</v>
      </c>
      <c r="Q1252" s="92" t="str">
        <f t="shared" si="68"/>
        <v/>
      </c>
    </row>
    <row r="1253" spans="1:17" x14ac:dyDescent="0.2">
      <c r="A1253" s="374" t="str">
        <f>IF(B1253="","",COUNT('Diário 3º PA'!$A$4:$A$4242)+COUNT('Diário 4º PA'!$A$4:$A$2007)+ROW()-3)</f>
        <v/>
      </c>
      <c r="B1253" s="358"/>
      <c r="C1253" s="383"/>
      <c r="D1253" s="360"/>
      <c r="E1253" s="360"/>
      <c r="F1253" s="361"/>
      <c r="G1253" s="360"/>
      <c r="H1253" s="360"/>
      <c r="I1253" s="362"/>
      <c r="J1253" s="363"/>
      <c r="K1253" s="363"/>
      <c r="L1253" s="364"/>
      <c r="M1253" s="363"/>
      <c r="N1253" s="403"/>
      <c r="O1253" s="70">
        <f t="shared" si="69"/>
        <v>0</v>
      </c>
      <c r="P1253" s="70">
        <f t="shared" si="70"/>
        <v>0</v>
      </c>
      <c r="Q1253" s="92" t="str">
        <f t="shared" si="68"/>
        <v/>
      </c>
    </row>
    <row r="1254" spans="1:17" x14ac:dyDescent="0.2">
      <c r="A1254" s="374" t="str">
        <f>IF(B1254="","",COUNT('Diário 3º PA'!$A$4:$A$4242)+COUNT('Diário 4º PA'!$A$4:$A$2007)+ROW()-3)</f>
        <v/>
      </c>
      <c r="B1254" s="358"/>
      <c r="C1254" s="383"/>
      <c r="D1254" s="360"/>
      <c r="E1254" s="360"/>
      <c r="F1254" s="361"/>
      <c r="G1254" s="360"/>
      <c r="H1254" s="360"/>
      <c r="I1254" s="362"/>
      <c r="J1254" s="363"/>
      <c r="K1254" s="363"/>
      <c r="L1254" s="364"/>
      <c r="M1254" s="363"/>
      <c r="N1254" s="403"/>
      <c r="O1254" s="70">
        <f t="shared" si="69"/>
        <v>0</v>
      </c>
      <c r="P1254" s="70">
        <f t="shared" si="70"/>
        <v>0</v>
      </c>
      <c r="Q1254" s="135" t="str">
        <f t="shared" si="68"/>
        <v/>
      </c>
    </row>
    <row r="1255" spans="1:17" x14ac:dyDescent="0.2">
      <c r="A1255" s="374" t="str">
        <f>IF(B1255="","",COUNT('Diário 3º PA'!$A$4:$A$4242)+COUNT('Diário 4º PA'!$A$4:$A$2007)+ROW()-3)</f>
        <v/>
      </c>
      <c r="B1255" s="358"/>
      <c r="C1255" s="383"/>
      <c r="D1255" s="360"/>
      <c r="E1255" s="360"/>
      <c r="F1255" s="361"/>
      <c r="G1255" s="360"/>
      <c r="H1255" s="360"/>
      <c r="I1255" s="362"/>
      <c r="J1255" s="363"/>
      <c r="K1255" s="363"/>
      <c r="L1255" s="364"/>
      <c r="M1255" s="363"/>
      <c r="N1255" s="403"/>
      <c r="O1255" s="70">
        <f t="shared" si="69"/>
        <v>0</v>
      </c>
      <c r="P1255" s="70">
        <f t="shared" si="70"/>
        <v>0</v>
      </c>
      <c r="Q1255" s="92" t="str">
        <f t="shared" si="68"/>
        <v/>
      </c>
    </row>
    <row r="1256" spans="1:17" x14ac:dyDescent="0.2">
      <c r="A1256" s="374" t="str">
        <f>IF(B1256="","",COUNT('Diário 3º PA'!$A$4:$A$4242)+COUNT('Diário 4º PA'!$A$4:$A$2007)+ROW()-3)</f>
        <v/>
      </c>
      <c r="B1256" s="358"/>
      <c r="C1256" s="383"/>
      <c r="D1256" s="360"/>
      <c r="E1256" s="360"/>
      <c r="F1256" s="361"/>
      <c r="G1256" s="360"/>
      <c r="H1256" s="360"/>
      <c r="I1256" s="362"/>
      <c r="J1256" s="363"/>
      <c r="K1256" s="363"/>
      <c r="L1256" s="364"/>
      <c r="M1256" s="363"/>
      <c r="N1256" s="403"/>
      <c r="O1256" s="70">
        <f t="shared" si="69"/>
        <v>0</v>
      </c>
      <c r="P1256" s="70">
        <f t="shared" si="70"/>
        <v>0</v>
      </c>
      <c r="Q1256" s="92" t="str">
        <f t="shared" si="68"/>
        <v/>
      </c>
    </row>
    <row r="1257" spans="1:17" x14ac:dyDescent="0.2">
      <c r="A1257" s="374" t="str">
        <f>IF(B1257="","",COUNT('Diário 3º PA'!$A$4:$A$4242)+COUNT('Diário 4º PA'!$A$4:$A$2007)+ROW()-3)</f>
        <v/>
      </c>
      <c r="B1257" s="358"/>
      <c r="C1257" s="383"/>
      <c r="D1257" s="360"/>
      <c r="E1257" s="360"/>
      <c r="F1257" s="361"/>
      <c r="G1257" s="360"/>
      <c r="H1257" s="360"/>
      <c r="I1257" s="362"/>
      <c r="J1257" s="363"/>
      <c r="K1257" s="363"/>
      <c r="L1257" s="364"/>
      <c r="M1257" s="363"/>
      <c r="N1257" s="403"/>
      <c r="O1257" s="70">
        <f t="shared" si="69"/>
        <v>0</v>
      </c>
      <c r="P1257" s="70">
        <f t="shared" si="70"/>
        <v>0</v>
      </c>
      <c r="Q1257" s="135" t="str">
        <f t="shared" si="68"/>
        <v/>
      </c>
    </row>
    <row r="1258" spans="1:17" x14ac:dyDescent="0.2">
      <c r="A1258" s="374" t="str">
        <f>IF(B1258="","",COUNT('Diário 3º PA'!$A$4:$A$4242)+COUNT('Diário 4º PA'!$A$4:$A$2007)+ROW()-3)</f>
        <v/>
      </c>
      <c r="B1258" s="358"/>
      <c r="C1258" s="383"/>
      <c r="D1258" s="360"/>
      <c r="E1258" s="360"/>
      <c r="F1258" s="361"/>
      <c r="G1258" s="360"/>
      <c r="H1258" s="360"/>
      <c r="I1258" s="362"/>
      <c r="J1258" s="363"/>
      <c r="K1258" s="363"/>
      <c r="L1258" s="364"/>
      <c r="M1258" s="363"/>
      <c r="N1258" s="403"/>
      <c r="O1258" s="70">
        <f t="shared" si="69"/>
        <v>0</v>
      </c>
      <c r="P1258" s="70">
        <f t="shared" si="70"/>
        <v>0</v>
      </c>
      <c r="Q1258" s="92" t="str">
        <f t="shared" si="68"/>
        <v/>
      </c>
    </row>
    <row r="1259" spans="1:17" x14ac:dyDescent="0.2">
      <c r="A1259" s="374" t="str">
        <f>IF(B1259="","",COUNT('Diário 3º PA'!$A$4:$A$4242)+COUNT('Diário 4º PA'!$A$4:$A$2007)+ROW()-3)</f>
        <v/>
      </c>
      <c r="B1259" s="358"/>
      <c r="C1259" s="383"/>
      <c r="D1259" s="360"/>
      <c r="E1259" s="360"/>
      <c r="F1259" s="361"/>
      <c r="G1259" s="360"/>
      <c r="H1259" s="360"/>
      <c r="I1259" s="362"/>
      <c r="J1259" s="363"/>
      <c r="K1259" s="363"/>
      <c r="L1259" s="364"/>
      <c r="M1259" s="363"/>
      <c r="N1259" s="403"/>
      <c r="O1259" s="70">
        <f t="shared" si="69"/>
        <v>0</v>
      </c>
      <c r="P1259" s="70">
        <f t="shared" si="70"/>
        <v>0</v>
      </c>
      <c r="Q1259" s="92" t="str">
        <f t="shared" si="68"/>
        <v/>
      </c>
    </row>
    <row r="1260" spans="1:17" x14ac:dyDescent="0.2">
      <c r="A1260" s="374" t="str">
        <f>IF(B1260="","",COUNT('Diário 3º PA'!$A$4:$A$4242)+COUNT('Diário 4º PA'!$A$4:$A$2007)+ROW()-3)</f>
        <v/>
      </c>
      <c r="B1260" s="358"/>
      <c r="C1260" s="383"/>
      <c r="D1260" s="360"/>
      <c r="E1260" s="360"/>
      <c r="F1260" s="361"/>
      <c r="G1260" s="360"/>
      <c r="H1260" s="360"/>
      <c r="I1260" s="362"/>
      <c r="J1260" s="363"/>
      <c r="K1260" s="363"/>
      <c r="L1260" s="364"/>
      <c r="M1260" s="363"/>
      <c r="N1260" s="403"/>
      <c r="O1260" s="70">
        <f t="shared" si="69"/>
        <v>0</v>
      </c>
      <c r="P1260" s="70">
        <f t="shared" si="70"/>
        <v>0</v>
      </c>
      <c r="Q1260" s="135" t="str">
        <f t="shared" si="68"/>
        <v/>
      </c>
    </row>
    <row r="1261" spans="1:17" x14ac:dyDescent="0.2">
      <c r="A1261" s="374" t="str">
        <f>IF(B1261="","",COUNT('Diário 3º PA'!$A$4:$A$4242)+COUNT('Diário 4º PA'!$A$4:$A$2007)+ROW()-3)</f>
        <v/>
      </c>
      <c r="B1261" s="358"/>
      <c r="C1261" s="383"/>
      <c r="D1261" s="360"/>
      <c r="E1261" s="360"/>
      <c r="F1261" s="361"/>
      <c r="G1261" s="360"/>
      <c r="H1261" s="360"/>
      <c r="I1261" s="362"/>
      <c r="J1261" s="363"/>
      <c r="K1261" s="363"/>
      <c r="L1261" s="364"/>
      <c r="M1261" s="363"/>
      <c r="N1261" s="403"/>
      <c r="O1261" s="70">
        <f t="shared" si="69"/>
        <v>0</v>
      </c>
      <c r="P1261" s="70">
        <f t="shared" si="70"/>
        <v>0</v>
      </c>
      <c r="Q1261" s="92" t="str">
        <f t="shared" si="68"/>
        <v/>
      </c>
    </row>
    <row r="1262" spans="1:17" x14ac:dyDescent="0.2">
      <c r="A1262" s="374" t="str">
        <f>IF(B1262="","",COUNT('Diário 3º PA'!$A$4:$A$4242)+COUNT('Diário 4º PA'!$A$4:$A$2007)+ROW()-3)</f>
        <v/>
      </c>
      <c r="B1262" s="358"/>
      <c r="C1262" s="383"/>
      <c r="D1262" s="360"/>
      <c r="E1262" s="360"/>
      <c r="F1262" s="361"/>
      <c r="G1262" s="360"/>
      <c r="H1262" s="360"/>
      <c r="I1262" s="362"/>
      <c r="J1262" s="363"/>
      <c r="K1262" s="363"/>
      <c r="L1262" s="364"/>
      <c r="M1262" s="363"/>
      <c r="N1262" s="403"/>
      <c r="O1262" s="70">
        <f t="shared" si="69"/>
        <v>0</v>
      </c>
      <c r="P1262" s="70">
        <f t="shared" si="70"/>
        <v>0</v>
      </c>
      <c r="Q1262" s="92" t="str">
        <f t="shared" si="68"/>
        <v/>
      </c>
    </row>
    <row r="1263" spans="1:17" x14ac:dyDescent="0.2">
      <c r="A1263" s="374" t="str">
        <f>IF(B1263="","",COUNT('Diário 3º PA'!$A$4:$A$4242)+COUNT('Diário 4º PA'!$A$4:$A$2007)+ROW()-3)</f>
        <v/>
      </c>
      <c r="B1263" s="358"/>
      <c r="C1263" s="383"/>
      <c r="D1263" s="360"/>
      <c r="E1263" s="360"/>
      <c r="F1263" s="361"/>
      <c r="G1263" s="360"/>
      <c r="H1263" s="360"/>
      <c r="I1263" s="362"/>
      <c r="J1263" s="363"/>
      <c r="K1263" s="363"/>
      <c r="L1263" s="364"/>
      <c r="M1263" s="363"/>
      <c r="N1263" s="403"/>
      <c r="O1263" s="70">
        <f t="shared" si="69"/>
        <v>0</v>
      </c>
      <c r="P1263" s="70">
        <f t="shared" si="70"/>
        <v>0</v>
      </c>
      <c r="Q1263" s="135" t="str">
        <f t="shared" si="68"/>
        <v/>
      </c>
    </row>
    <row r="1264" spans="1:17" x14ac:dyDescent="0.2">
      <c r="A1264" s="374" t="str">
        <f>IF(B1264="","",COUNT('Diário 3º PA'!$A$4:$A$4242)+COUNT('Diário 4º PA'!$A$4:$A$2007)+ROW()-3)</f>
        <v/>
      </c>
      <c r="B1264" s="358"/>
      <c r="C1264" s="383"/>
      <c r="D1264" s="360"/>
      <c r="E1264" s="360"/>
      <c r="F1264" s="361"/>
      <c r="G1264" s="360"/>
      <c r="H1264" s="360"/>
      <c r="I1264" s="362"/>
      <c r="J1264" s="363"/>
      <c r="K1264" s="363"/>
      <c r="L1264" s="364"/>
      <c r="M1264" s="363"/>
      <c r="N1264" s="403"/>
      <c r="O1264" s="70">
        <f t="shared" si="69"/>
        <v>0</v>
      </c>
      <c r="P1264" s="70">
        <f t="shared" si="70"/>
        <v>0</v>
      </c>
      <c r="Q1264" s="92" t="str">
        <f t="shared" si="68"/>
        <v/>
      </c>
    </row>
    <row r="1265" spans="1:17" x14ac:dyDescent="0.2">
      <c r="A1265" s="374" t="str">
        <f>IF(B1265="","",COUNT('Diário 3º PA'!$A$4:$A$4242)+COUNT('Diário 4º PA'!$A$4:$A$2007)+ROW()-3)</f>
        <v/>
      </c>
      <c r="B1265" s="358"/>
      <c r="C1265" s="383"/>
      <c r="D1265" s="360"/>
      <c r="E1265" s="360"/>
      <c r="F1265" s="361"/>
      <c r="G1265" s="360"/>
      <c r="H1265" s="360"/>
      <c r="I1265" s="362"/>
      <c r="J1265" s="363"/>
      <c r="K1265" s="363"/>
      <c r="L1265" s="364"/>
      <c r="M1265" s="363"/>
      <c r="N1265" s="403"/>
      <c r="O1265" s="70">
        <f t="shared" si="69"/>
        <v>0</v>
      </c>
      <c r="P1265" s="70">
        <f t="shared" si="70"/>
        <v>0</v>
      </c>
      <c r="Q1265" s="92" t="str">
        <f t="shared" si="68"/>
        <v/>
      </c>
    </row>
    <row r="1266" spans="1:17" x14ac:dyDescent="0.2">
      <c r="A1266" s="374" t="str">
        <f>IF(B1266="","",COUNT('Diário 3º PA'!$A$4:$A$4242)+COUNT('Diário 4º PA'!$A$4:$A$2007)+ROW()-3)</f>
        <v/>
      </c>
      <c r="B1266" s="358"/>
      <c r="C1266" s="383"/>
      <c r="D1266" s="360"/>
      <c r="E1266" s="360"/>
      <c r="F1266" s="361"/>
      <c r="G1266" s="360"/>
      <c r="H1266" s="360"/>
      <c r="I1266" s="362"/>
      <c r="J1266" s="363"/>
      <c r="K1266" s="363"/>
      <c r="L1266" s="364"/>
      <c r="M1266" s="363"/>
      <c r="N1266" s="403"/>
      <c r="O1266" s="70">
        <f t="shared" si="69"/>
        <v>0</v>
      </c>
      <c r="P1266" s="70">
        <f t="shared" si="70"/>
        <v>0</v>
      </c>
      <c r="Q1266" s="135" t="str">
        <f t="shared" si="68"/>
        <v/>
      </c>
    </row>
    <row r="1267" spans="1:17" x14ac:dyDescent="0.2">
      <c r="A1267" s="374" t="str">
        <f>IF(B1267="","",COUNT('Diário 3º PA'!$A$4:$A$4242)+COUNT('Diário 4º PA'!$A$4:$A$2007)+ROW()-3)</f>
        <v/>
      </c>
      <c r="B1267" s="358"/>
      <c r="C1267" s="383"/>
      <c r="D1267" s="360"/>
      <c r="E1267" s="360"/>
      <c r="F1267" s="361"/>
      <c r="G1267" s="360"/>
      <c r="H1267" s="360"/>
      <c r="I1267" s="362"/>
      <c r="J1267" s="363"/>
      <c r="K1267" s="363"/>
      <c r="L1267" s="364"/>
      <c r="M1267" s="363"/>
      <c r="N1267" s="403"/>
      <c r="O1267" s="70">
        <f t="shared" si="69"/>
        <v>0</v>
      </c>
      <c r="P1267" s="70">
        <f t="shared" si="70"/>
        <v>0</v>
      </c>
      <c r="Q1267" s="92" t="str">
        <f t="shared" si="68"/>
        <v/>
      </c>
    </row>
    <row r="1268" spans="1:17" x14ac:dyDescent="0.2">
      <c r="A1268" s="374" t="str">
        <f>IF(B1268="","",COUNT('Diário 3º PA'!$A$4:$A$4242)+COUNT('Diário 4º PA'!$A$4:$A$2007)+ROW()-3)</f>
        <v/>
      </c>
      <c r="B1268" s="358"/>
      <c r="C1268" s="383"/>
      <c r="D1268" s="360"/>
      <c r="E1268" s="360"/>
      <c r="F1268" s="361"/>
      <c r="G1268" s="360"/>
      <c r="H1268" s="360"/>
      <c r="I1268" s="362"/>
      <c r="J1268" s="363"/>
      <c r="K1268" s="363"/>
      <c r="L1268" s="364"/>
      <c r="M1268" s="363"/>
      <c r="N1268" s="403"/>
      <c r="O1268" s="70">
        <f t="shared" si="69"/>
        <v>0</v>
      </c>
      <c r="P1268" s="70">
        <f t="shared" si="70"/>
        <v>0</v>
      </c>
      <c r="Q1268" s="92" t="str">
        <f t="shared" si="68"/>
        <v/>
      </c>
    </row>
    <row r="1269" spans="1:17" x14ac:dyDescent="0.2">
      <c r="A1269" s="374" t="str">
        <f>IF(B1269="","",COUNT('Diário 3º PA'!$A$4:$A$4242)+COUNT('Diário 4º PA'!$A$4:$A$2007)+ROW()-3)</f>
        <v/>
      </c>
      <c r="B1269" s="358"/>
      <c r="C1269" s="383"/>
      <c r="D1269" s="360"/>
      <c r="E1269" s="360"/>
      <c r="F1269" s="361"/>
      <c r="G1269" s="360"/>
      <c r="H1269" s="360"/>
      <c r="I1269" s="362"/>
      <c r="J1269" s="363"/>
      <c r="K1269" s="363"/>
      <c r="L1269" s="364"/>
      <c r="M1269" s="363"/>
      <c r="N1269" s="403"/>
      <c r="O1269" s="70">
        <f t="shared" si="69"/>
        <v>0</v>
      </c>
      <c r="P1269" s="70">
        <f t="shared" si="70"/>
        <v>0</v>
      </c>
      <c r="Q1269" s="135" t="str">
        <f t="shared" si="68"/>
        <v/>
      </c>
    </row>
    <row r="1270" spans="1:17" x14ac:dyDescent="0.2">
      <c r="A1270" s="374" t="str">
        <f>IF(B1270="","",COUNT('Diário 3º PA'!$A$4:$A$4242)+COUNT('Diário 4º PA'!$A$4:$A$2007)+ROW()-3)</f>
        <v/>
      </c>
      <c r="B1270" s="358"/>
      <c r="C1270" s="383"/>
      <c r="D1270" s="360"/>
      <c r="E1270" s="360"/>
      <c r="F1270" s="361"/>
      <c r="G1270" s="360"/>
      <c r="H1270" s="360"/>
      <c r="I1270" s="362"/>
      <c r="J1270" s="363"/>
      <c r="K1270" s="363"/>
      <c r="L1270" s="364"/>
      <c r="M1270" s="363"/>
      <c r="N1270" s="403"/>
      <c r="O1270" s="70">
        <f t="shared" si="69"/>
        <v>0</v>
      </c>
      <c r="P1270" s="70">
        <f t="shared" si="70"/>
        <v>0</v>
      </c>
      <c r="Q1270" s="92" t="str">
        <f t="shared" si="68"/>
        <v/>
      </c>
    </row>
    <row r="1271" spans="1:17" x14ac:dyDescent="0.2">
      <c r="A1271" s="374" t="str">
        <f>IF(B1271="","",COUNT('Diário 3º PA'!$A$4:$A$4242)+COUNT('Diário 4º PA'!$A$4:$A$2007)+ROW()-3)</f>
        <v/>
      </c>
      <c r="B1271" s="358"/>
      <c r="C1271" s="383"/>
      <c r="D1271" s="360"/>
      <c r="E1271" s="360"/>
      <c r="F1271" s="361"/>
      <c r="G1271" s="360"/>
      <c r="H1271" s="360"/>
      <c r="I1271" s="362"/>
      <c r="J1271" s="363"/>
      <c r="K1271" s="363"/>
      <c r="L1271" s="364"/>
      <c r="M1271" s="363"/>
      <c r="N1271" s="403"/>
      <c r="O1271" s="70">
        <f t="shared" si="69"/>
        <v>0</v>
      </c>
      <c r="P1271" s="70">
        <f t="shared" si="70"/>
        <v>0</v>
      </c>
      <c r="Q1271" s="92" t="str">
        <f t="shared" si="68"/>
        <v/>
      </c>
    </row>
    <row r="1272" spans="1:17" x14ac:dyDescent="0.2">
      <c r="A1272" s="374" t="str">
        <f>IF(B1272="","",COUNT('Diário 3º PA'!$A$4:$A$4242)+COUNT('Diário 4º PA'!$A$4:$A$2007)+ROW()-3)</f>
        <v/>
      </c>
      <c r="B1272" s="358"/>
      <c r="C1272" s="383"/>
      <c r="D1272" s="360"/>
      <c r="E1272" s="360"/>
      <c r="F1272" s="361"/>
      <c r="G1272" s="360"/>
      <c r="H1272" s="360"/>
      <c r="I1272" s="362"/>
      <c r="J1272" s="363"/>
      <c r="K1272" s="363"/>
      <c r="L1272" s="364"/>
      <c r="M1272" s="363"/>
      <c r="N1272" s="403"/>
      <c r="O1272" s="70">
        <f t="shared" si="69"/>
        <v>0</v>
      </c>
      <c r="P1272" s="70">
        <f t="shared" si="70"/>
        <v>0</v>
      </c>
      <c r="Q1272" s="135" t="str">
        <f t="shared" si="68"/>
        <v/>
      </c>
    </row>
    <row r="1273" spans="1:17" x14ac:dyDescent="0.2">
      <c r="A1273" s="374" t="str">
        <f>IF(B1273="","",COUNT('Diário 3º PA'!$A$4:$A$4242)+COUNT('Diário 4º PA'!$A$4:$A$2007)+ROW()-3)</f>
        <v/>
      </c>
      <c r="B1273" s="358"/>
      <c r="C1273" s="383"/>
      <c r="D1273" s="360"/>
      <c r="E1273" s="360"/>
      <c r="F1273" s="361"/>
      <c r="G1273" s="360"/>
      <c r="H1273" s="360"/>
      <c r="I1273" s="362"/>
      <c r="J1273" s="363"/>
      <c r="K1273" s="363"/>
      <c r="L1273" s="364"/>
      <c r="M1273" s="363"/>
      <c r="N1273" s="403"/>
      <c r="O1273" s="70">
        <f t="shared" si="69"/>
        <v>0</v>
      </c>
      <c r="P1273" s="70">
        <f t="shared" si="70"/>
        <v>0</v>
      </c>
      <c r="Q1273" s="92" t="str">
        <f t="shared" si="68"/>
        <v/>
      </c>
    </row>
    <row r="1274" spans="1:17" x14ac:dyDescent="0.2">
      <c r="A1274" s="374" t="str">
        <f>IF(B1274="","",COUNT('Diário 3º PA'!$A$4:$A$4242)+COUNT('Diário 4º PA'!$A$4:$A$2007)+ROW()-3)</f>
        <v/>
      </c>
      <c r="B1274" s="358"/>
      <c r="C1274" s="383"/>
      <c r="D1274" s="360"/>
      <c r="E1274" s="360"/>
      <c r="F1274" s="361"/>
      <c r="G1274" s="360"/>
      <c r="H1274" s="360"/>
      <c r="I1274" s="362"/>
      <c r="J1274" s="363"/>
      <c r="K1274" s="363"/>
      <c r="L1274" s="364"/>
      <c r="M1274" s="363"/>
      <c r="N1274" s="403"/>
      <c r="O1274" s="70">
        <f t="shared" si="69"/>
        <v>0</v>
      </c>
      <c r="P1274" s="70">
        <f t="shared" si="70"/>
        <v>0</v>
      </c>
      <c r="Q1274" s="92" t="str">
        <f t="shared" si="68"/>
        <v/>
      </c>
    </row>
    <row r="1275" spans="1:17" x14ac:dyDescent="0.2">
      <c r="A1275" s="374" t="str">
        <f>IF(B1275="","",COUNT('Diário 3º PA'!$A$4:$A$4242)+COUNT('Diário 4º PA'!$A$4:$A$2007)+ROW()-3)</f>
        <v/>
      </c>
      <c r="B1275" s="358"/>
      <c r="C1275" s="383"/>
      <c r="D1275" s="360"/>
      <c r="E1275" s="360"/>
      <c r="F1275" s="361"/>
      <c r="G1275" s="360"/>
      <c r="H1275" s="360"/>
      <c r="I1275" s="362"/>
      <c r="J1275" s="363"/>
      <c r="K1275" s="363"/>
      <c r="L1275" s="364"/>
      <c r="M1275" s="363"/>
      <c r="N1275" s="403"/>
      <c r="O1275" s="70">
        <f t="shared" si="69"/>
        <v>0</v>
      </c>
      <c r="P1275" s="70">
        <f t="shared" si="70"/>
        <v>0</v>
      </c>
      <c r="Q1275" s="135" t="str">
        <f t="shared" si="68"/>
        <v/>
      </c>
    </row>
    <row r="1276" spans="1:17" x14ac:dyDescent="0.2">
      <c r="A1276" s="374" t="str">
        <f>IF(B1276="","",COUNT('Diário 3º PA'!$A$4:$A$4242)+COUNT('Diário 4º PA'!$A$4:$A$2007)+ROW()-3)</f>
        <v/>
      </c>
      <c r="B1276" s="358"/>
      <c r="C1276" s="383"/>
      <c r="D1276" s="360"/>
      <c r="E1276" s="360"/>
      <c r="F1276" s="361"/>
      <c r="G1276" s="360"/>
      <c r="H1276" s="360"/>
      <c r="I1276" s="362"/>
      <c r="J1276" s="363"/>
      <c r="K1276" s="363"/>
      <c r="L1276" s="364"/>
      <c r="M1276" s="363"/>
      <c r="N1276" s="403"/>
      <c r="O1276" s="70">
        <f t="shared" si="69"/>
        <v>0</v>
      </c>
      <c r="P1276" s="70">
        <f t="shared" si="70"/>
        <v>0</v>
      </c>
      <c r="Q1276" s="92" t="str">
        <f t="shared" si="68"/>
        <v/>
      </c>
    </row>
    <row r="1277" spans="1:17" x14ac:dyDescent="0.2">
      <c r="A1277" s="374" t="str">
        <f>IF(B1277="","",COUNT('Diário 3º PA'!$A$4:$A$4242)+COUNT('Diário 4º PA'!$A$4:$A$2007)+ROW()-3)</f>
        <v/>
      </c>
      <c r="B1277" s="358"/>
      <c r="C1277" s="383"/>
      <c r="D1277" s="360"/>
      <c r="E1277" s="360"/>
      <c r="F1277" s="361"/>
      <c r="G1277" s="360"/>
      <c r="H1277" s="360"/>
      <c r="I1277" s="362"/>
      <c r="J1277" s="363"/>
      <c r="K1277" s="363"/>
      <c r="L1277" s="364"/>
      <c r="M1277" s="363"/>
      <c r="N1277" s="403"/>
      <c r="O1277" s="70">
        <f t="shared" si="69"/>
        <v>0</v>
      </c>
      <c r="P1277" s="70">
        <f t="shared" si="70"/>
        <v>0</v>
      </c>
      <c r="Q1277" s="92" t="str">
        <f t="shared" si="68"/>
        <v/>
      </c>
    </row>
    <row r="1278" spans="1:17" x14ac:dyDescent="0.2">
      <c r="A1278" s="374" t="str">
        <f>IF(B1278="","",COUNT('Diário 3º PA'!$A$4:$A$4242)+COUNT('Diário 4º PA'!$A$4:$A$2007)+ROW()-3)</f>
        <v/>
      </c>
      <c r="B1278" s="358"/>
      <c r="C1278" s="383"/>
      <c r="D1278" s="360"/>
      <c r="E1278" s="360"/>
      <c r="F1278" s="361"/>
      <c r="G1278" s="360"/>
      <c r="H1278" s="360"/>
      <c r="I1278" s="362"/>
      <c r="J1278" s="363"/>
      <c r="K1278" s="363"/>
      <c r="L1278" s="364"/>
      <c r="M1278" s="363"/>
      <c r="N1278" s="403"/>
      <c r="O1278" s="70">
        <f t="shared" si="69"/>
        <v>0</v>
      </c>
      <c r="P1278" s="70">
        <f t="shared" si="70"/>
        <v>0</v>
      </c>
      <c r="Q1278" s="135" t="str">
        <f t="shared" si="68"/>
        <v/>
      </c>
    </row>
    <row r="1279" spans="1:17" x14ac:dyDescent="0.2">
      <c r="A1279" s="374" t="str">
        <f>IF(B1279="","",COUNT('Diário 3º PA'!$A$4:$A$4242)+COUNT('Diário 4º PA'!$A$4:$A$2007)+ROW()-3)</f>
        <v/>
      </c>
      <c r="B1279" s="358"/>
      <c r="C1279" s="383"/>
      <c r="D1279" s="360"/>
      <c r="E1279" s="360"/>
      <c r="F1279" s="361"/>
      <c r="G1279" s="360"/>
      <c r="H1279" s="360"/>
      <c r="I1279" s="362"/>
      <c r="J1279" s="363"/>
      <c r="K1279" s="363"/>
      <c r="L1279" s="364"/>
      <c r="M1279" s="363"/>
      <c r="N1279" s="403"/>
      <c r="O1279" s="70">
        <f t="shared" si="69"/>
        <v>0</v>
      </c>
      <c r="P1279" s="70">
        <f t="shared" si="70"/>
        <v>0</v>
      </c>
      <c r="Q1279" s="92" t="str">
        <f t="shared" si="68"/>
        <v/>
      </c>
    </row>
    <row r="1280" spans="1:17" x14ac:dyDescent="0.2">
      <c r="A1280" s="374" t="str">
        <f>IF(B1280="","",COUNT('Diário 3º PA'!$A$4:$A$4242)+COUNT('Diário 4º PA'!$A$4:$A$2007)+ROW()-3)</f>
        <v/>
      </c>
      <c r="B1280" s="358"/>
      <c r="C1280" s="383"/>
      <c r="D1280" s="360"/>
      <c r="E1280" s="360"/>
      <c r="F1280" s="361"/>
      <c r="G1280" s="360"/>
      <c r="H1280" s="360"/>
      <c r="I1280" s="362"/>
      <c r="J1280" s="363"/>
      <c r="K1280" s="363"/>
      <c r="L1280" s="364"/>
      <c r="M1280" s="363"/>
      <c r="N1280" s="403"/>
      <c r="O1280" s="70">
        <f t="shared" si="69"/>
        <v>0</v>
      </c>
      <c r="P1280" s="70">
        <f t="shared" si="70"/>
        <v>0</v>
      </c>
      <c r="Q1280" s="92" t="str">
        <f t="shared" si="68"/>
        <v/>
      </c>
    </row>
    <row r="1281" spans="1:17" x14ac:dyDescent="0.2">
      <c r="A1281" s="374" t="str">
        <f>IF(B1281="","",COUNT('Diário 3º PA'!$A$4:$A$4242)+COUNT('Diário 4º PA'!$A$4:$A$2007)+ROW()-3)</f>
        <v/>
      </c>
      <c r="B1281" s="358"/>
      <c r="C1281" s="383"/>
      <c r="D1281" s="360"/>
      <c r="E1281" s="360"/>
      <c r="F1281" s="361"/>
      <c r="G1281" s="360"/>
      <c r="H1281" s="360"/>
      <c r="I1281" s="362"/>
      <c r="J1281" s="363"/>
      <c r="K1281" s="363"/>
      <c r="L1281" s="364"/>
      <c r="M1281" s="363"/>
      <c r="N1281" s="403"/>
      <c r="O1281" s="70">
        <f t="shared" si="69"/>
        <v>0</v>
      </c>
      <c r="P1281" s="70">
        <f t="shared" si="70"/>
        <v>0</v>
      </c>
      <c r="Q1281" s="135" t="str">
        <f t="shared" si="68"/>
        <v/>
      </c>
    </row>
    <row r="1282" spans="1:17" x14ac:dyDescent="0.2">
      <c r="A1282" s="374" t="str">
        <f>IF(B1282="","",COUNT('Diário 3º PA'!$A$4:$A$4242)+COUNT('Diário 4º PA'!$A$4:$A$2007)+ROW()-3)</f>
        <v/>
      </c>
      <c r="B1282" s="358"/>
      <c r="C1282" s="383"/>
      <c r="D1282" s="360"/>
      <c r="E1282" s="360"/>
      <c r="F1282" s="361"/>
      <c r="G1282" s="360"/>
      <c r="H1282" s="360"/>
      <c r="I1282" s="362"/>
      <c r="J1282" s="363"/>
      <c r="K1282" s="363"/>
      <c r="L1282" s="364"/>
      <c r="M1282" s="363"/>
      <c r="N1282" s="403"/>
      <c r="O1282" s="70">
        <f t="shared" si="69"/>
        <v>0</v>
      </c>
      <c r="P1282" s="70">
        <f t="shared" si="70"/>
        <v>0</v>
      </c>
      <c r="Q1282" s="92" t="str">
        <f t="shared" si="68"/>
        <v/>
      </c>
    </row>
    <row r="1283" spans="1:17" x14ac:dyDescent="0.2">
      <c r="A1283" s="374" t="str">
        <f>IF(B1283="","",COUNT('Diário 3º PA'!$A$4:$A$4242)+COUNT('Diário 4º PA'!$A$4:$A$2007)+ROW()-3)</f>
        <v/>
      </c>
      <c r="B1283" s="358"/>
      <c r="C1283" s="383"/>
      <c r="D1283" s="360"/>
      <c r="E1283" s="360"/>
      <c r="F1283" s="361"/>
      <c r="G1283" s="360"/>
      <c r="H1283" s="360"/>
      <c r="I1283" s="362"/>
      <c r="J1283" s="363"/>
      <c r="K1283" s="363"/>
      <c r="L1283" s="364"/>
      <c r="M1283" s="363"/>
      <c r="N1283" s="403"/>
      <c r="O1283" s="70">
        <f t="shared" si="69"/>
        <v>0</v>
      </c>
      <c r="P1283" s="70">
        <f t="shared" si="70"/>
        <v>0</v>
      </c>
      <c r="Q1283" s="92" t="str">
        <f t="shared" si="68"/>
        <v/>
      </c>
    </row>
    <row r="1284" spans="1:17" x14ac:dyDescent="0.2">
      <c r="A1284" s="374" t="str">
        <f>IF(B1284="","",COUNT('Diário 3º PA'!$A$4:$A$4242)+COUNT('Diário 4º PA'!$A$4:$A$2007)+ROW()-3)</f>
        <v/>
      </c>
      <c r="B1284" s="358"/>
      <c r="C1284" s="383"/>
      <c r="D1284" s="360"/>
      <c r="E1284" s="360"/>
      <c r="F1284" s="361"/>
      <c r="G1284" s="360"/>
      <c r="H1284" s="360"/>
      <c r="I1284" s="362"/>
      <c r="J1284" s="363"/>
      <c r="K1284" s="363"/>
      <c r="L1284" s="364"/>
      <c r="M1284" s="363"/>
      <c r="N1284" s="403"/>
      <c r="O1284" s="70">
        <f t="shared" si="69"/>
        <v>0</v>
      </c>
      <c r="P1284" s="70">
        <f t="shared" si="70"/>
        <v>0</v>
      </c>
      <c r="Q1284" s="135" t="str">
        <f t="shared" si="68"/>
        <v/>
      </c>
    </row>
    <row r="1285" spans="1:17" x14ac:dyDescent="0.2">
      <c r="A1285" s="374" t="str">
        <f>IF(B1285="","",COUNT('Diário 3º PA'!$A$4:$A$4242)+COUNT('Diário 4º PA'!$A$4:$A$2007)+ROW()-3)</f>
        <v/>
      </c>
      <c r="B1285" s="358"/>
      <c r="C1285" s="383"/>
      <c r="D1285" s="360"/>
      <c r="E1285" s="360"/>
      <c r="F1285" s="361"/>
      <c r="G1285" s="360"/>
      <c r="H1285" s="360"/>
      <c r="I1285" s="362"/>
      <c r="J1285" s="363"/>
      <c r="K1285" s="363"/>
      <c r="L1285" s="364"/>
      <c r="M1285" s="363"/>
      <c r="N1285" s="403"/>
      <c r="O1285" s="70">
        <f t="shared" si="69"/>
        <v>0</v>
      </c>
      <c r="P1285" s="70">
        <f t="shared" si="70"/>
        <v>0</v>
      </c>
      <c r="Q1285" s="92" t="str">
        <f t="shared" si="68"/>
        <v/>
      </c>
    </row>
    <row r="1286" spans="1:17" x14ac:dyDescent="0.2">
      <c r="A1286" s="374" t="str">
        <f>IF(B1286="","",COUNT('Diário 3º PA'!$A$4:$A$4242)+COUNT('Diário 4º PA'!$A$4:$A$2007)+ROW()-3)</f>
        <v/>
      </c>
      <c r="B1286" s="358"/>
      <c r="C1286" s="383"/>
      <c r="D1286" s="360"/>
      <c r="E1286" s="360"/>
      <c r="F1286" s="361"/>
      <c r="G1286" s="360"/>
      <c r="H1286" s="360"/>
      <c r="I1286" s="362"/>
      <c r="J1286" s="363"/>
      <c r="K1286" s="363"/>
      <c r="L1286" s="364"/>
      <c r="M1286" s="363"/>
      <c r="N1286" s="403"/>
      <c r="O1286" s="70">
        <f t="shared" si="69"/>
        <v>0</v>
      </c>
      <c r="P1286" s="70">
        <f t="shared" si="70"/>
        <v>0</v>
      </c>
      <c r="Q1286" s="92" t="str">
        <f t="shared" si="68"/>
        <v/>
      </c>
    </row>
    <row r="1287" spans="1:17" x14ac:dyDescent="0.2">
      <c r="A1287" s="374" t="str">
        <f>IF(B1287="","",COUNT('Diário 3º PA'!$A$4:$A$4242)+COUNT('Diário 4º PA'!$A$4:$A$2007)+ROW()-3)</f>
        <v/>
      </c>
      <c r="B1287" s="358"/>
      <c r="C1287" s="383"/>
      <c r="D1287" s="360"/>
      <c r="E1287" s="360"/>
      <c r="F1287" s="361"/>
      <c r="G1287" s="360"/>
      <c r="H1287" s="360"/>
      <c r="I1287" s="362"/>
      <c r="J1287" s="363"/>
      <c r="K1287" s="363"/>
      <c r="L1287" s="364"/>
      <c r="M1287" s="363"/>
      <c r="N1287" s="403"/>
      <c r="O1287" s="70">
        <f t="shared" si="69"/>
        <v>0</v>
      </c>
      <c r="P1287" s="70">
        <f t="shared" si="70"/>
        <v>0</v>
      </c>
      <c r="Q1287" s="135" t="str">
        <f t="shared" si="68"/>
        <v/>
      </c>
    </row>
    <row r="1288" spans="1:17" x14ac:dyDescent="0.2">
      <c r="A1288" s="374" t="str">
        <f>IF(B1288="","",COUNT('Diário 3º PA'!$A$4:$A$4242)+COUNT('Diário 4º PA'!$A$4:$A$2007)+ROW()-3)</f>
        <v/>
      </c>
      <c r="B1288" s="358"/>
      <c r="C1288" s="383"/>
      <c r="D1288" s="360"/>
      <c r="E1288" s="360"/>
      <c r="F1288" s="361"/>
      <c r="G1288" s="360"/>
      <c r="H1288" s="360"/>
      <c r="I1288" s="362"/>
      <c r="J1288" s="363"/>
      <c r="K1288" s="363"/>
      <c r="L1288" s="364"/>
      <c r="M1288" s="363"/>
      <c r="N1288" s="403"/>
      <c r="O1288" s="70">
        <f t="shared" si="69"/>
        <v>0</v>
      </c>
      <c r="P1288" s="70">
        <f t="shared" si="70"/>
        <v>0</v>
      </c>
      <c r="Q1288" s="92" t="str">
        <f t="shared" si="68"/>
        <v/>
      </c>
    </row>
    <row r="1289" spans="1:17" x14ac:dyDescent="0.2">
      <c r="A1289" s="374" t="str">
        <f>IF(B1289="","",COUNT('Diário 3º PA'!$A$4:$A$4242)+COUNT('Diário 4º PA'!$A$4:$A$2007)+ROW()-3)</f>
        <v/>
      </c>
      <c r="B1289" s="358"/>
      <c r="C1289" s="383"/>
      <c r="D1289" s="360"/>
      <c r="E1289" s="360"/>
      <c r="F1289" s="361"/>
      <c r="G1289" s="360"/>
      <c r="H1289" s="360"/>
      <c r="I1289" s="362"/>
      <c r="J1289" s="363"/>
      <c r="K1289" s="363"/>
      <c r="L1289" s="364"/>
      <c r="M1289" s="363"/>
      <c r="N1289" s="403"/>
      <c r="O1289" s="70">
        <f t="shared" si="69"/>
        <v>0</v>
      </c>
      <c r="P1289" s="70">
        <f t="shared" si="70"/>
        <v>0</v>
      </c>
      <c r="Q1289" s="92" t="str">
        <f t="shared" si="68"/>
        <v/>
      </c>
    </row>
    <row r="1290" spans="1:17" x14ac:dyDescent="0.2">
      <c r="A1290" s="374" t="str">
        <f>IF(B1290="","",COUNT('Diário 3º PA'!$A$4:$A$4242)+COUNT('Diário 4º PA'!$A$4:$A$2007)+ROW()-3)</f>
        <v/>
      </c>
      <c r="B1290" s="358"/>
      <c r="C1290" s="383"/>
      <c r="D1290" s="360"/>
      <c r="E1290" s="360"/>
      <c r="F1290" s="361"/>
      <c r="G1290" s="360"/>
      <c r="H1290" s="360"/>
      <c r="I1290" s="362"/>
      <c r="J1290" s="363"/>
      <c r="K1290" s="363"/>
      <c r="L1290" s="364"/>
      <c r="M1290" s="363"/>
      <c r="N1290" s="403"/>
      <c r="O1290" s="70">
        <f t="shared" si="69"/>
        <v>0</v>
      </c>
      <c r="P1290" s="70">
        <f t="shared" si="70"/>
        <v>0</v>
      </c>
      <c r="Q1290" s="135" t="str">
        <f t="shared" si="68"/>
        <v/>
      </c>
    </row>
    <row r="1291" spans="1:17" x14ac:dyDescent="0.2">
      <c r="A1291" s="374" t="str">
        <f>IF(B1291="","",COUNT('Diário 3º PA'!$A$4:$A$4242)+COUNT('Diário 4º PA'!$A$4:$A$2007)+ROW()-3)</f>
        <v/>
      </c>
      <c r="B1291" s="358"/>
      <c r="C1291" s="383"/>
      <c r="D1291" s="360"/>
      <c r="E1291" s="360"/>
      <c r="F1291" s="361"/>
      <c r="G1291" s="360"/>
      <c r="H1291" s="360"/>
      <c r="I1291" s="362"/>
      <c r="J1291" s="363"/>
      <c r="K1291" s="363"/>
      <c r="L1291" s="364"/>
      <c r="M1291" s="363"/>
      <c r="N1291" s="403"/>
      <c r="O1291" s="70">
        <f t="shared" si="69"/>
        <v>0</v>
      </c>
      <c r="P1291" s="70">
        <f t="shared" si="70"/>
        <v>0</v>
      </c>
      <c r="Q1291" s="92" t="str">
        <f t="shared" si="68"/>
        <v/>
      </c>
    </row>
    <row r="1292" spans="1:17" x14ac:dyDescent="0.2">
      <c r="A1292" s="374" t="str">
        <f>IF(B1292="","",COUNT('Diário 3º PA'!$A$4:$A$4242)+COUNT('Diário 4º PA'!$A$4:$A$2007)+ROW()-3)</f>
        <v/>
      </c>
      <c r="B1292" s="358"/>
      <c r="C1292" s="383"/>
      <c r="D1292" s="360"/>
      <c r="E1292" s="360"/>
      <c r="F1292" s="361"/>
      <c r="G1292" s="360"/>
      <c r="H1292" s="360"/>
      <c r="I1292" s="362"/>
      <c r="J1292" s="363"/>
      <c r="K1292" s="363"/>
      <c r="L1292" s="364"/>
      <c r="M1292" s="363"/>
      <c r="N1292" s="403"/>
      <c r="O1292" s="70">
        <f t="shared" si="69"/>
        <v>0</v>
      </c>
      <c r="P1292" s="70">
        <f t="shared" si="70"/>
        <v>0</v>
      </c>
      <c r="Q1292" s="92" t="str">
        <f t="shared" si="68"/>
        <v/>
      </c>
    </row>
    <row r="1293" spans="1:17" x14ac:dyDescent="0.2">
      <c r="A1293" s="374" t="str">
        <f>IF(B1293="","",COUNT('Diário 3º PA'!$A$4:$A$4242)+COUNT('Diário 4º PA'!$A$4:$A$2007)+ROW()-3)</f>
        <v/>
      </c>
      <c r="B1293" s="358"/>
      <c r="C1293" s="383"/>
      <c r="D1293" s="360"/>
      <c r="E1293" s="360"/>
      <c r="F1293" s="361"/>
      <c r="G1293" s="360"/>
      <c r="H1293" s="360"/>
      <c r="I1293" s="362"/>
      <c r="J1293" s="363"/>
      <c r="K1293" s="363"/>
      <c r="L1293" s="364"/>
      <c r="M1293" s="363"/>
      <c r="N1293" s="403"/>
      <c r="O1293" s="70">
        <f t="shared" si="69"/>
        <v>0</v>
      </c>
      <c r="P1293" s="70">
        <f t="shared" si="70"/>
        <v>0</v>
      </c>
      <c r="Q1293" s="135" t="str">
        <f t="shared" si="68"/>
        <v/>
      </c>
    </row>
    <row r="1294" spans="1:17" x14ac:dyDescent="0.2">
      <c r="A1294" s="374" t="str">
        <f>IF(B1294="","",COUNT('Diário 3º PA'!$A$4:$A$4242)+COUNT('Diário 4º PA'!$A$4:$A$2007)+ROW()-3)</f>
        <v/>
      </c>
      <c r="B1294" s="358"/>
      <c r="C1294" s="383"/>
      <c r="D1294" s="360"/>
      <c r="E1294" s="360"/>
      <c r="F1294" s="361"/>
      <c r="G1294" s="360"/>
      <c r="H1294" s="360"/>
      <c r="I1294" s="362"/>
      <c r="J1294" s="363"/>
      <c r="K1294" s="363"/>
      <c r="L1294" s="364"/>
      <c r="M1294" s="363"/>
      <c r="N1294" s="403"/>
      <c r="O1294" s="70">
        <f t="shared" si="69"/>
        <v>0</v>
      </c>
      <c r="P1294" s="70">
        <f t="shared" si="70"/>
        <v>0</v>
      </c>
      <c r="Q1294" s="92" t="str">
        <f t="shared" si="68"/>
        <v/>
      </c>
    </row>
    <row r="1295" spans="1:17" x14ac:dyDescent="0.2">
      <c r="A1295" s="374" t="str">
        <f>IF(B1295="","",COUNT('Diário 3º PA'!$A$4:$A$4242)+COUNT('Diário 4º PA'!$A$4:$A$2007)+ROW()-3)</f>
        <v/>
      </c>
      <c r="B1295" s="358"/>
      <c r="C1295" s="383"/>
      <c r="D1295" s="360"/>
      <c r="E1295" s="360"/>
      <c r="F1295" s="361"/>
      <c r="G1295" s="360"/>
      <c r="H1295" s="360"/>
      <c r="I1295" s="362"/>
      <c r="J1295" s="363"/>
      <c r="K1295" s="363"/>
      <c r="L1295" s="364"/>
      <c r="M1295" s="363"/>
      <c r="N1295" s="403"/>
      <c r="O1295" s="70">
        <f t="shared" ref="O1295:P1321" si="71">IF(B1295=0,0,IF(YEAR(B1295)=$P$1,MONTH(B1295)-$O$1+1,(YEAR(B1295)-$P$1)*12-$O$1+1+MONTH(B1295)))</f>
        <v>0</v>
      </c>
      <c r="P1295" s="70">
        <f t="shared" si="71"/>
        <v>0</v>
      </c>
      <c r="Q1295" s="92" t="str">
        <f t="shared" ref="Q1295:Q1320" si="72">SUBSTITUTE(D1295," ","_")</f>
        <v/>
      </c>
    </row>
    <row r="1296" spans="1:17" x14ac:dyDescent="0.2">
      <c r="A1296" s="374" t="str">
        <f>IF(B1296="","",COUNT('Diário 3º PA'!$A$4:$A$4242)+COUNT('Diário 4º PA'!$A$4:$A$2007)+ROW()-3)</f>
        <v/>
      </c>
      <c r="B1296" s="358"/>
      <c r="C1296" s="383"/>
      <c r="D1296" s="360"/>
      <c r="E1296" s="360"/>
      <c r="F1296" s="361"/>
      <c r="G1296" s="360"/>
      <c r="H1296" s="360"/>
      <c r="I1296" s="362"/>
      <c r="J1296" s="363"/>
      <c r="K1296" s="363"/>
      <c r="L1296" s="364"/>
      <c r="M1296" s="363"/>
      <c r="N1296" s="403"/>
      <c r="O1296" s="70">
        <f t="shared" si="71"/>
        <v>0</v>
      </c>
      <c r="P1296" s="70">
        <f t="shared" si="71"/>
        <v>0</v>
      </c>
      <c r="Q1296" s="92" t="str">
        <f t="shared" si="72"/>
        <v/>
      </c>
    </row>
    <row r="1297" spans="1:17" x14ac:dyDescent="0.2">
      <c r="A1297" s="374" t="str">
        <f>IF(B1297="","",COUNT('Diário 3º PA'!$A$4:$A$4242)+COUNT('Diário 4º PA'!$A$4:$A$2007)+ROW()-3)</f>
        <v/>
      </c>
      <c r="B1297" s="358"/>
      <c r="C1297" s="383"/>
      <c r="D1297" s="360"/>
      <c r="E1297" s="360"/>
      <c r="F1297" s="361"/>
      <c r="G1297" s="360"/>
      <c r="H1297" s="360"/>
      <c r="I1297" s="362"/>
      <c r="J1297" s="363"/>
      <c r="K1297" s="363"/>
      <c r="L1297" s="364"/>
      <c r="M1297" s="363"/>
      <c r="N1297" s="403"/>
      <c r="O1297" s="70">
        <f t="shared" si="71"/>
        <v>0</v>
      </c>
      <c r="P1297" s="70">
        <f t="shared" si="71"/>
        <v>0</v>
      </c>
      <c r="Q1297" s="92" t="str">
        <f t="shared" si="72"/>
        <v/>
      </c>
    </row>
    <row r="1298" spans="1:17" x14ac:dyDescent="0.2">
      <c r="A1298" s="374" t="str">
        <f>IF(B1298="","",COUNT('Diário 3º PA'!$A$4:$A$4242)+COUNT('Diário 4º PA'!$A$4:$A$2007)+ROW()-3)</f>
        <v/>
      </c>
      <c r="B1298" s="358"/>
      <c r="C1298" s="383"/>
      <c r="D1298" s="360"/>
      <c r="E1298" s="360"/>
      <c r="F1298" s="361"/>
      <c r="G1298" s="360"/>
      <c r="H1298" s="360"/>
      <c r="I1298" s="362"/>
      <c r="J1298" s="363"/>
      <c r="K1298" s="363"/>
      <c r="L1298" s="364"/>
      <c r="M1298" s="363"/>
      <c r="N1298" s="403"/>
      <c r="O1298" s="70">
        <f t="shared" si="71"/>
        <v>0</v>
      </c>
      <c r="P1298" s="70">
        <f t="shared" si="71"/>
        <v>0</v>
      </c>
      <c r="Q1298" s="92" t="str">
        <f t="shared" si="72"/>
        <v/>
      </c>
    </row>
    <row r="1299" spans="1:17" x14ac:dyDescent="0.2">
      <c r="A1299" s="374" t="str">
        <f>IF(B1299="","",COUNT('Diário 3º PA'!$A$4:$A$4242)+COUNT('Diário 4º PA'!$A$4:$A$2007)+ROW()-3)</f>
        <v/>
      </c>
      <c r="B1299" s="358"/>
      <c r="C1299" s="383"/>
      <c r="D1299" s="360"/>
      <c r="E1299" s="360"/>
      <c r="F1299" s="361"/>
      <c r="G1299" s="360"/>
      <c r="H1299" s="360"/>
      <c r="I1299" s="362"/>
      <c r="J1299" s="363"/>
      <c r="K1299" s="363"/>
      <c r="L1299" s="364"/>
      <c r="M1299" s="363"/>
      <c r="N1299" s="403"/>
      <c r="O1299" s="70">
        <f t="shared" si="71"/>
        <v>0</v>
      </c>
      <c r="P1299" s="70">
        <f t="shared" si="71"/>
        <v>0</v>
      </c>
      <c r="Q1299" s="92" t="str">
        <f t="shared" si="72"/>
        <v/>
      </c>
    </row>
    <row r="1300" spans="1:17" x14ac:dyDescent="0.2">
      <c r="A1300" s="374" t="str">
        <f>IF(B1300="","",COUNT('Diário 3º PA'!$A$4:$A$4242)+COUNT('Diário 4º PA'!$A$4:$A$2007)+ROW()-3)</f>
        <v/>
      </c>
      <c r="B1300" s="358"/>
      <c r="C1300" s="383"/>
      <c r="D1300" s="360"/>
      <c r="E1300" s="360"/>
      <c r="F1300" s="361"/>
      <c r="G1300" s="360"/>
      <c r="H1300" s="360"/>
      <c r="I1300" s="362"/>
      <c r="J1300" s="363"/>
      <c r="K1300" s="363"/>
      <c r="L1300" s="364"/>
      <c r="M1300" s="363"/>
      <c r="N1300" s="403"/>
      <c r="O1300" s="70">
        <f t="shared" si="71"/>
        <v>0</v>
      </c>
      <c r="P1300" s="70">
        <f t="shared" si="71"/>
        <v>0</v>
      </c>
      <c r="Q1300" s="92" t="str">
        <f t="shared" si="72"/>
        <v/>
      </c>
    </row>
    <row r="1301" spans="1:17" x14ac:dyDescent="0.2">
      <c r="A1301" s="374" t="str">
        <f>IF(B1301="","",COUNT('Diário 3º PA'!$A$4:$A$4242)+COUNT('Diário 4º PA'!$A$4:$A$2007)+ROW()-3)</f>
        <v/>
      </c>
      <c r="B1301" s="358"/>
      <c r="C1301" s="383"/>
      <c r="D1301" s="360"/>
      <c r="E1301" s="360"/>
      <c r="F1301" s="361"/>
      <c r="G1301" s="360"/>
      <c r="H1301" s="360"/>
      <c r="I1301" s="362"/>
      <c r="J1301" s="363"/>
      <c r="K1301" s="363"/>
      <c r="L1301" s="364"/>
      <c r="M1301" s="363"/>
      <c r="N1301" s="403"/>
      <c r="O1301" s="70">
        <f t="shared" si="71"/>
        <v>0</v>
      </c>
      <c r="P1301" s="70">
        <f t="shared" si="71"/>
        <v>0</v>
      </c>
      <c r="Q1301" s="92" t="str">
        <f t="shared" si="72"/>
        <v/>
      </c>
    </row>
    <row r="1302" spans="1:17" x14ac:dyDescent="0.2">
      <c r="A1302" s="374" t="str">
        <f>IF(B1302="","",COUNT('Diário 3º PA'!$A$4:$A$4242)+COUNT('Diário 4º PA'!$A$4:$A$2007)+ROW()-3)</f>
        <v/>
      </c>
      <c r="B1302" s="358"/>
      <c r="C1302" s="383"/>
      <c r="D1302" s="360"/>
      <c r="E1302" s="360"/>
      <c r="F1302" s="361"/>
      <c r="G1302" s="360"/>
      <c r="H1302" s="360"/>
      <c r="I1302" s="362"/>
      <c r="J1302" s="363"/>
      <c r="K1302" s="363"/>
      <c r="L1302" s="364"/>
      <c r="M1302" s="363"/>
      <c r="N1302" s="403"/>
      <c r="O1302" s="70">
        <f t="shared" si="71"/>
        <v>0</v>
      </c>
      <c r="P1302" s="70">
        <f t="shared" si="71"/>
        <v>0</v>
      </c>
      <c r="Q1302" s="92" t="str">
        <f t="shared" si="72"/>
        <v/>
      </c>
    </row>
    <row r="1303" spans="1:17" x14ac:dyDescent="0.2">
      <c r="A1303" s="374" t="str">
        <f>IF(B1303="","",COUNT('Diário 3º PA'!$A$4:$A$4242)+COUNT('Diário 4º PA'!$A$4:$A$2007)+ROW()-3)</f>
        <v/>
      </c>
      <c r="B1303" s="358"/>
      <c r="C1303" s="383"/>
      <c r="D1303" s="360"/>
      <c r="E1303" s="360"/>
      <c r="F1303" s="361"/>
      <c r="G1303" s="360"/>
      <c r="H1303" s="360"/>
      <c r="I1303" s="362"/>
      <c r="J1303" s="363"/>
      <c r="K1303" s="363"/>
      <c r="L1303" s="364"/>
      <c r="M1303" s="363"/>
      <c r="N1303" s="403"/>
      <c r="O1303" s="70">
        <f t="shared" si="71"/>
        <v>0</v>
      </c>
      <c r="P1303" s="70">
        <f t="shared" si="71"/>
        <v>0</v>
      </c>
      <c r="Q1303" s="92" t="str">
        <f t="shared" si="72"/>
        <v/>
      </c>
    </row>
    <row r="1304" spans="1:17" x14ac:dyDescent="0.2">
      <c r="A1304" s="374" t="str">
        <f>IF(B1304="","",COUNT('Diário 3º PA'!$A$4:$A$4242)+COUNT('Diário 4º PA'!$A$4:$A$2007)+ROW()-3)</f>
        <v/>
      </c>
      <c r="B1304" s="358"/>
      <c r="C1304" s="383"/>
      <c r="D1304" s="360"/>
      <c r="E1304" s="360"/>
      <c r="F1304" s="361"/>
      <c r="G1304" s="360"/>
      <c r="H1304" s="360"/>
      <c r="I1304" s="362"/>
      <c r="J1304" s="363"/>
      <c r="K1304" s="363"/>
      <c r="L1304" s="364"/>
      <c r="M1304" s="363"/>
      <c r="N1304" s="403"/>
      <c r="O1304" s="70">
        <f t="shared" si="71"/>
        <v>0</v>
      </c>
      <c r="P1304" s="70">
        <f t="shared" si="71"/>
        <v>0</v>
      </c>
      <c r="Q1304" s="92" t="str">
        <f t="shared" si="72"/>
        <v/>
      </c>
    </row>
    <row r="1305" spans="1:17" x14ac:dyDescent="0.2">
      <c r="A1305" s="374" t="str">
        <f>IF(B1305="","",COUNT('Diário 3º PA'!$A$4:$A$4242)+COUNT('Diário 4º PA'!$A$4:$A$2007)+ROW()-3)</f>
        <v/>
      </c>
      <c r="B1305" s="358"/>
      <c r="C1305" s="383"/>
      <c r="D1305" s="360"/>
      <c r="E1305" s="360"/>
      <c r="F1305" s="361"/>
      <c r="G1305" s="360"/>
      <c r="H1305" s="360"/>
      <c r="I1305" s="362"/>
      <c r="J1305" s="363"/>
      <c r="K1305" s="363"/>
      <c r="L1305" s="364"/>
      <c r="M1305" s="363"/>
      <c r="N1305" s="403"/>
      <c r="O1305" s="70">
        <f t="shared" si="71"/>
        <v>0</v>
      </c>
      <c r="P1305" s="70">
        <f t="shared" si="71"/>
        <v>0</v>
      </c>
      <c r="Q1305" s="92" t="str">
        <f t="shared" si="72"/>
        <v/>
      </c>
    </row>
    <row r="1306" spans="1:17" x14ac:dyDescent="0.2">
      <c r="A1306" s="374" t="str">
        <f>IF(B1306="","",COUNT('Diário 3º PA'!$A$4:$A$4242)+COUNT('Diário 4º PA'!$A$4:$A$2007)+ROW()-3)</f>
        <v/>
      </c>
      <c r="B1306" s="358"/>
      <c r="C1306" s="383"/>
      <c r="D1306" s="360"/>
      <c r="E1306" s="360"/>
      <c r="F1306" s="361"/>
      <c r="G1306" s="360"/>
      <c r="H1306" s="360"/>
      <c r="I1306" s="362"/>
      <c r="J1306" s="363"/>
      <c r="K1306" s="363"/>
      <c r="L1306" s="364"/>
      <c r="M1306" s="363"/>
      <c r="N1306" s="403"/>
      <c r="O1306" s="70">
        <f t="shared" si="71"/>
        <v>0</v>
      </c>
      <c r="P1306" s="70">
        <f t="shared" si="71"/>
        <v>0</v>
      </c>
      <c r="Q1306" s="92" t="str">
        <f t="shared" si="72"/>
        <v/>
      </c>
    </row>
    <row r="1307" spans="1:17" x14ac:dyDescent="0.2">
      <c r="A1307" s="374" t="str">
        <f>IF(B1307="","",COUNT('Diário 3º PA'!$A$4:$A$4242)+COUNT('Diário 4º PA'!$A$4:$A$2007)+ROW()-3)</f>
        <v/>
      </c>
      <c r="B1307" s="358"/>
      <c r="C1307" s="383"/>
      <c r="D1307" s="360"/>
      <c r="E1307" s="360"/>
      <c r="F1307" s="361"/>
      <c r="G1307" s="360"/>
      <c r="H1307" s="360"/>
      <c r="I1307" s="362"/>
      <c r="J1307" s="363"/>
      <c r="K1307" s="363"/>
      <c r="L1307" s="364"/>
      <c r="M1307" s="363"/>
      <c r="N1307" s="403"/>
      <c r="O1307" s="70">
        <f t="shared" si="71"/>
        <v>0</v>
      </c>
      <c r="P1307" s="70">
        <f t="shared" si="71"/>
        <v>0</v>
      </c>
      <c r="Q1307" s="92" t="str">
        <f t="shared" si="72"/>
        <v/>
      </c>
    </row>
    <row r="1308" spans="1:17" x14ac:dyDescent="0.2">
      <c r="A1308" s="374" t="str">
        <f>IF(B1308="","",COUNT('Diário 3º PA'!$A$4:$A$4242)+COUNT('Diário 4º PA'!$A$4:$A$2007)+ROW()-3)</f>
        <v/>
      </c>
      <c r="B1308" s="358"/>
      <c r="C1308" s="383"/>
      <c r="D1308" s="360"/>
      <c r="E1308" s="360"/>
      <c r="F1308" s="361"/>
      <c r="G1308" s="360"/>
      <c r="H1308" s="360"/>
      <c r="I1308" s="362"/>
      <c r="J1308" s="363"/>
      <c r="K1308" s="363"/>
      <c r="L1308" s="364"/>
      <c r="M1308" s="363"/>
      <c r="N1308" s="403"/>
      <c r="O1308" s="70">
        <f t="shared" si="71"/>
        <v>0</v>
      </c>
      <c r="P1308" s="70">
        <f t="shared" si="71"/>
        <v>0</v>
      </c>
      <c r="Q1308" s="92" t="str">
        <f t="shared" si="72"/>
        <v/>
      </c>
    </row>
    <row r="1309" spans="1:17" x14ac:dyDescent="0.2">
      <c r="A1309" s="374" t="str">
        <f>IF(B1309="","",COUNT('Diário 3º PA'!$A$4:$A$4242)+COUNT('Diário 4º PA'!$A$4:$A$2007)+ROW()-3)</f>
        <v/>
      </c>
      <c r="B1309" s="358"/>
      <c r="C1309" s="383"/>
      <c r="D1309" s="360"/>
      <c r="E1309" s="360"/>
      <c r="F1309" s="361"/>
      <c r="G1309" s="360"/>
      <c r="H1309" s="360"/>
      <c r="I1309" s="362"/>
      <c r="J1309" s="363"/>
      <c r="K1309" s="363"/>
      <c r="L1309" s="364"/>
      <c r="M1309" s="363"/>
      <c r="N1309" s="403"/>
      <c r="O1309" s="70">
        <f t="shared" si="71"/>
        <v>0</v>
      </c>
      <c r="P1309" s="70">
        <f t="shared" si="71"/>
        <v>0</v>
      </c>
      <c r="Q1309" s="92" t="str">
        <f t="shared" si="72"/>
        <v/>
      </c>
    </row>
    <row r="1310" spans="1:17" x14ac:dyDescent="0.2">
      <c r="A1310" s="374" t="str">
        <f>IF(B1310="","",COUNT('Diário 3º PA'!$A$4:$A$4242)+COUNT('Diário 4º PA'!$A$4:$A$2007)+ROW()-3)</f>
        <v/>
      </c>
      <c r="B1310" s="358"/>
      <c r="C1310" s="383"/>
      <c r="D1310" s="360"/>
      <c r="E1310" s="360"/>
      <c r="F1310" s="361"/>
      <c r="G1310" s="360"/>
      <c r="H1310" s="360"/>
      <c r="I1310" s="362"/>
      <c r="J1310" s="363"/>
      <c r="K1310" s="363"/>
      <c r="L1310" s="364"/>
      <c r="M1310" s="363"/>
      <c r="N1310" s="403"/>
      <c r="O1310" s="70">
        <f t="shared" si="71"/>
        <v>0</v>
      </c>
      <c r="P1310" s="70">
        <f t="shared" si="71"/>
        <v>0</v>
      </c>
      <c r="Q1310" s="92" t="str">
        <f t="shared" si="72"/>
        <v/>
      </c>
    </row>
    <row r="1311" spans="1:17" x14ac:dyDescent="0.2">
      <c r="A1311" s="374" t="str">
        <f>IF(B1311="","",COUNT('Diário 3º PA'!$A$4:$A$4242)+COUNT('Diário 4º PA'!$A$4:$A$2007)+ROW()-3)</f>
        <v/>
      </c>
      <c r="B1311" s="358"/>
      <c r="C1311" s="383"/>
      <c r="D1311" s="360"/>
      <c r="E1311" s="360"/>
      <c r="F1311" s="361"/>
      <c r="G1311" s="360"/>
      <c r="H1311" s="360"/>
      <c r="I1311" s="362"/>
      <c r="J1311" s="363"/>
      <c r="K1311" s="363"/>
      <c r="L1311" s="364"/>
      <c r="M1311" s="363"/>
      <c r="N1311" s="403"/>
      <c r="O1311" s="70">
        <f t="shared" si="71"/>
        <v>0</v>
      </c>
      <c r="P1311" s="70">
        <f t="shared" si="71"/>
        <v>0</v>
      </c>
      <c r="Q1311" s="92" t="str">
        <f t="shared" si="72"/>
        <v/>
      </c>
    </row>
    <row r="1312" spans="1:17" x14ac:dyDescent="0.2">
      <c r="A1312" s="374" t="str">
        <f>IF(B1312="","",COUNT('Diário 3º PA'!$A$4:$A$4242)+COUNT('Diário 4º PA'!$A$4:$A$2007)+ROW()-3)</f>
        <v/>
      </c>
      <c r="B1312" s="358"/>
      <c r="C1312" s="383"/>
      <c r="D1312" s="360"/>
      <c r="E1312" s="360"/>
      <c r="F1312" s="361"/>
      <c r="G1312" s="360"/>
      <c r="H1312" s="360"/>
      <c r="I1312" s="362"/>
      <c r="J1312" s="363"/>
      <c r="K1312" s="363"/>
      <c r="L1312" s="364"/>
      <c r="M1312" s="363"/>
      <c r="N1312" s="403"/>
      <c r="O1312" s="70">
        <f t="shared" si="71"/>
        <v>0</v>
      </c>
      <c r="P1312" s="70">
        <f t="shared" si="71"/>
        <v>0</v>
      </c>
      <c r="Q1312" s="92" t="str">
        <f t="shared" si="72"/>
        <v/>
      </c>
    </row>
    <row r="1313" spans="1:17" x14ac:dyDescent="0.2">
      <c r="A1313" s="374" t="str">
        <f>IF(B1313="","",COUNT('Diário 3º PA'!$A$4:$A$4242)+COUNT('Diário 4º PA'!$A$4:$A$2007)+ROW()-3)</f>
        <v/>
      </c>
      <c r="B1313" s="358"/>
      <c r="C1313" s="383"/>
      <c r="D1313" s="360"/>
      <c r="E1313" s="360"/>
      <c r="F1313" s="361"/>
      <c r="G1313" s="360"/>
      <c r="H1313" s="360"/>
      <c r="I1313" s="362"/>
      <c r="J1313" s="363"/>
      <c r="K1313" s="363"/>
      <c r="L1313" s="364"/>
      <c r="M1313" s="363"/>
      <c r="N1313" s="403"/>
      <c r="O1313" s="70">
        <f t="shared" si="71"/>
        <v>0</v>
      </c>
      <c r="P1313" s="70">
        <f t="shared" si="71"/>
        <v>0</v>
      </c>
      <c r="Q1313" s="92" t="str">
        <f t="shared" si="72"/>
        <v/>
      </c>
    </row>
    <row r="1314" spans="1:17" x14ac:dyDescent="0.2">
      <c r="A1314" s="374" t="str">
        <f>IF(B1314="","",COUNT('Diário 3º PA'!$A$4:$A$4242)+COUNT('Diário 4º PA'!$A$4:$A$2007)+ROW()-3)</f>
        <v/>
      </c>
      <c r="B1314" s="358"/>
      <c r="C1314" s="383"/>
      <c r="D1314" s="360"/>
      <c r="E1314" s="360"/>
      <c r="F1314" s="361"/>
      <c r="G1314" s="360"/>
      <c r="H1314" s="360"/>
      <c r="I1314" s="362"/>
      <c r="J1314" s="363"/>
      <c r="K1314" s="363"/>
      <c r="L1314" s="364"/>
      <c r="M1314" s="363"/>
      <c r="N1314" s="403"/>
      <c r="O1314" s="70">
        <f t="shared" si="71"/>
        <v>0</v>
      </c>
      <c r="P1314" s="70">
        <f t="shared" si="71"/>
        <v>0</v>
      </c>
      <c r="Q1314" s="92" t="str">
        <f t="shared" si="72"/>
        <v/>
      </c>
    </row>
    <row r="1315" spans="1:17" x14ac:dyDescent="0.2">
      <c r="A1315" s="374" t="str">
        <f>IF(B1315="","",COUNT('Diário 3º PA'!$A$4:$A$4242)+COUNT('Diário 4º PA'!$A$4:$A$2007)+ROW()-3)</f>
        <v/>
      </c>
      <c r="B1315" s="358"/>
      <c r="C1315" s="383"/>
      <c r="D1315" s="360"/>
      <c r="E1315" s="360"/>
      <c r="F1315" s="361"/>
      <c r="G1315" s="360"/>
      <c r="H1315" s="360"/>
      <c r="I1315" s="362"/>
      <c r="J1315" s="363"/>
      <c r="K1315" s="363"/>
      <c r="L1315" s="364"/>
      <c r="M1315" s="363"/>
      <c r="N1315" s="403"/>
      <c r="O1315" s="70">
        <f t="shared" si="71"/>
        <v>0</v>
      </c>
      <c r="P1315" s="70">
        <f t="shared" si="71"/>
        <v>0</v>
      </c>
      <c r="Q1315" s="92" t="str">
        <f t="shared" si="72"/>
        <v/>
      </c>
    </row>
    <row r="1316" spans="1:17" x14ac:dyDescent="0.2">
      <c r="A1316" s="374" t="str">
        <f>IF(B1316="","",COUNT('Diário 3º PA'!$A$4:$A$4242)+COUNT('Diário 4º PA'!$A$4:$A$2007)+ROW()-3)</f>
        <v/>
      </c>
      <c r="B1316" s="358"/>
      <c r="C1316" s="383"/>
      <c r="D1316" s="360"/>
      <c r="E1316" s="360"/>
      <c r="F1316" s="361"/>
      <c r="G1316" s="360"/>
      <c r="H1316" s="360"/>
      <c r="I1316" s="362"/>
      <c r="J1316" s="363"/>
      <c r="K1316" s="363"/>
      <c r="L1316" s="364"/>
      <c r="M1316" s="363"/>
      <c r="N1316" s="403"/>
      <c r="O1316" s="70">
        <f t="shared" si="71"/>
        <v>0</v>
      </c>
      <c r="P1316" s="70">
        <f t="shared" si="71"/>
        <v>0</v>
      </c>
      <c r="Q1316" s="92" t="str">
        <f t="shared" si="72"/>
        <v/>
      </c>
    </row>
    <row r="1317" spans="1:17" x14ac:dyDescent="0.2">
      <c r="A1317" s="374" t="str">
        <f>IF(B1317="","",COUNT('Diário 3º PA'!$A$4:$A$4242)+COUNT('Diário 4º PA'!$A$4:$A$2007)+ROW()-3)</f>
        <v/>
      </c>
      <c r="B1317" s="358"/>
      <c r="C1317" s="383"/>
      <c r="D1317" s="360"/>
      <c r="E1317" s="360"/>
      <c r="F1317" s="361"/>
      <c r="G1317" s="360"/>
      <c r="H1317" s="360"/>
      <c r="I1317" s="362"/>
      <c r="J1317" s="363"/>
      <c r="K1317" s="363"/>
      <c r="L1317" s="364"/>
      <c r="M1317" s="363"/>
      <c r="N1317" s="403"/>
      <c r="O1317" s="70">
        <f t="shared" si="71"/>
        <v>0</v>
      </c>
      <c r="P1317" s="70">
        <f t="shared" si="71"/>
        <v>0</v>
      </c>
      <c r="Q1317" s="92" t="str">
        <f t="shared" si="72"/>
        <v/>
      </c>
    </row>
    <row r="1318" spans="1:17" x14ac:dyDescent="0.2">
      <c r="A1318" s="374" t="str">
        <f>IF(B1318="","",COUNT('Diário 3º PA'!$A$4:$A$4242)+COUNT('Diário 4º PA'!$A$4:$A$2007)+ROW()-3)</f>
        <v/>
      </c>
      <c r="B1318" s="358"/>
      <c r="C1318" s="383"/>
      <c r="D1318" s="360"/>
      <c r="E1318" s="360"/>
      <c r="F1318" s="361"/>
      <c r="G1318" s="360"/>
      <c r="H1318" s="360"/>
      <c r="I1318" s="362"/>
      <c r="J1318" s="363"/>
      <c r="K1318" s="363"/>
      <c r="L1318" s="364"/>
      <c r="M1318" s="363"/>
      <c r="N1318" s="403"/>
      <c r="O1318" s="70">
        <f t="shared" si="71"/>
        <v>0</v>
      </c>
      <c r="P1318" s="70">
        <f t="shared" si="71"/>
        <v>0</v>
      </c>
      <c r="Q1318" s="92" t="str">
        <f t="shared" si="72"/>
        <v/>
      </c>
    </row>
    <row r="1319" spans="1:17" x14ac:dyDescent="0.2">
      <c r="A1319" s="374" t="str">
        <f>IF(B1319="","",COUNT('Diário 3º PA'!$A$4:$A$4242)+COUNT('Diário 4º PA'!$A$4:$A$2007)+ROW()-3)</f>
        <v/>
      </c>
      <c r="B1319" s="358"/>
      <c r="C1319" s="383"/>
      <c r="D1319" s="360"/>
      <c r="E1319" s="360"/>
      <c r="F1319" s="361"/>
      <c r="G1319" s="360"/>
      <c r="H1319" s="360"/>
      <c r="I1319" s="362"/>
      <c r="J1319" s="363"/>
      <c r="K1319" s="363"/>
      <c r="L1319" s="364"/>
      <c r="M1319" s="363"/>
      <c r="N1319" s="403"/>
      <c r="O1319" s="70">
        <f t="shared" si="71"/>
        <v>0</v>
      </c>
      <c r="P1319" s="70">
        <f t="shared" si="71"/>
        <v>0</v>
      </c>
      <c r="Q1319" s="92" t="str">
        <f t="shared" si="72"/>
        <v/>
      </c>
    </row>
    <row r="1320" spans="1:17" x14ac:dyDescent="0.2">
      <c r="A1320" s="374" t="str">
        <f>IF(B1320="","",COUNT('Diário 3º PA'!$A$4:$A$4242)+COUNT('Diário 4º PA'!$A$4:$A$2007)+ROW()-3)</f>
        <v/>
      </c>
      <c r="B1320" s="358"/>
      <c r="C1320" s="383"/>
      <c r="D1320" s="360"/>
      <c r="E1320" s="360"/>
      <c r="F1320" s="361"/>
      <c r="G1320" s="360"/>
      <c r="H1320" s="360"/>
      <c r="I1320" s="362"/>
      <c r="J1320" s="363"/>
      <c r="K1320" s="363"/>
      <c r="L1320" s="364"/>
      <c r="M1320" s="363"/>
      <c r="N1320" s="403"/>
      <c r="O1320" s="70">
        <f t="shared" si="71"/>
        <v>0</v>
      </c>
      <c r="P1320" s="70">
        <f t="shared" si="71"/>
        <v>0</v>
      </c>
      <c r="Q1320" s="92" t="str">
        <f t="shared" si="72"/>
        <v/>
      </c>
    </row>
    <row r="1321" spans="1:17" x14ac:dyDescent="0.2">
      <c r="A1321" s="374" t="str">
        <f>IF(B1321="","",COUNT('Diário 3º PA'!$A$4:$A$4242)+COUNT('Diário 4º PA'!$A$4:$A$2007)+ROW()-3)</f>
        <v/>
      </c>
      <c r="B1321" s="358"/>
      <c r="C1321" s="383"/>
      <c r="D1321" s="360"/>
      <c r="E1321" s="360"/>
      <c r="F1321" s="361"/>
      <c r="G1321" s="360"/>
      <c r="H1321" s="360"/>
      <c r="I1321" s="362"/>
      <c r="J1321" s="363"/>
      <c r="K1321" s="363"/>
      <c r="L1321" s="364"/>
      <c r="M1321" s="363"/>
      <c r="N1321" s="403"/>
      <c r="O1321" s="70">
        <f t="shared" si="71"/>
        <v>0</v>
      </c>
      <c r="P1321" s="70">
        <f t="shared" si="71"/>
        <v>0</v>
      </c>
      <c r="Q1321" s="92" t="str">
        <f t="shared" ref="Q1321:Q1384" si="73">SUBSTITUTE(D1321," ","_")</f>
        <v/>
      </c>
    </row>
    <row r="1322" spans="1:17" x14ac:dyDescent="0.2">
      <c r="A1322" s="374" t="str">
        <f>IF(B1322="","",COUNT('Diário 3º PA'!$A$4:$A$4242)+COUNT('Diário 4º PA'!$A$4:$A$2007)+ROW()-3)</f>
        <v/>
      </c>
      <c r="B1322" s="358"/>
      <c r="C1322" s="383"/>
      <c r="D1322" s="360"/>
      <c r="E1322" s="360"/>
      <c r="F1322" s="361"/>
      <c r="G1322" s="360"/>
      <c r="H1322" s="360"/>
      <c r="I1322" s="362"/>
      <c r="J1322" s="363"/>
      <c r="K1322" s="363"/>
      <c r="L1322" s="364"/>
      <c r="M1322" s="363"/>
      <c r="N1322" s="403"/>
      <c r="O1322" s="70">
        <f t="shared" ref="O1322:P1385" si="74">IF(B1322=0,0,IF(YEAR(B1322)=$P$1,MONTH(B1322)-$O$1+1,(YEAR(B1322)-$P$1)*12-$O$1+1+MONTH(B1322)))</f>
        <v>0</v>
      </c>
      <c r="P1322" s="70">
        <f t="shared" si="74"/>
        <v>0</v>
      </c>
      <c r="Q1322" s="92" t="str">
        <f t="shared" si="73"/>
        <v/>
      </c>
    </row>
    <row r="1323" spans="1:17" x14ac:dyDescent="0.2">
      <c r="A1323" s="374" t="str">
        <f>IF(B1323="","",COUNT('Diário 3º PA'!$A$4:$A$4242)+COUNT('Diário 4º PA'!$A$4:$A$2007)+ROW()-3)</f>
        <v/>
      </c>
      <c r="B1323" s="358"/>
      <c r="C1323" s="383"/>
      <c r="D1323" s="360"/>
      <c r="E1323" s="360"/>
      <c r="F1323" s="361"/>
      <c r="G1323" s="360"/>
      <c r="H1323" s="360"/>
      <c r="I1323" s="362"/>
      <c r="J1323" s="363"/>
      <c r="K1323" s="363"/>
      <c r="L1323" s="364"/>
      <c r="M1323" s="363"/>
      <c r="N1323" s="403"/>
      <c r="O1323" s="70">
        <f t="shared" si="74"/>
        <v>0</v>
      </c>
      <c r="P1323" s="70">
        <f t="shared" si="74"/>
        <v>0</v>
      </c>
      <c r="Q1323" s="92" t="str">
        <f t="shared" si="73"/>
        <v/>
      </c>
    </row>
    <row r="1324" spans="1:17" x14ac:dyDescent="0.2">
      <c r="A1324" s="374" t="str">
        <f>IF(B1324="","",COUNT('Diário 3º PA'!$A$4:$A$4242)+COUNT('Diário 4º PA'!$A$4:$A$2007)+ROW()-3)</f>
        <v/>
      </c>
      <c r="B1324" s="358"/>
      <c r="C1324" s="383"/>
      <c r="D1324" s="360"/>
      <c r="E1324" s="360"/>
      <c r="F1324" s="361"/>
      <c r="G1324" s="360"/>
      <c r="H1324" s="360"/>
      <c r="I1324" s="362"/>
      <c r="J1324" s="363"/>
      <c r="K1324" s="363"/>
      <c r="L1324" s="364"/>
      <c r="M1324" s="363"/>
      <c r="N1324" s="403"/>
      <c r="O1324" s="70">
        <f t="shared" si="74"/>
        <v>0</v>
      </c>
      <c r="P1324" s="70">
        <f t="shared" si="74"/>
        <v>0</v>
      </c>
      <c r="Q1324" s="92" t="str">
        <f t="shared" si="73"/>
        <v/>
      </c>
    </row>
    <row r="1325" spans="1:17" x14ac:dyDescent="0.2">
      <c r="A1325" s="374" t="str">
        <f>IF(B1325="","",COUNT('Diário 3º PA'!$A$4:$A$4242)+COUNT('Diário 4º PA'!$A$4:$A$2007)+ROW()-3)</f>
        <v/>
      </c>
      <c r="B1325" s="358"/>
      <c r="C1325" s="383"/>
      <c r="D1325" s="360"/>
      <c r="E1325" s="360"/>
      <c r="F1325" s="361"/>
      <c r="G1325" s="360"/>
      <c r="H1325" s="360"/>
      <c r="I1325" s="362"/>
      <c r="J1325" s="363"/>
      <c r="K1325" s="363"/>
      <c r="L1325" s="364"/>
      <c r="M1325" s="363"/>
      <c r="N1325" s="403"/>
      <c r="O1325" s="70">
        <f t="shared" si="74"/>
        <v>0</v>
      </c>
      <c r="P1325" s="70">
        <f t="shared" si="74"/>
        <v>0</v>
      </c>
      <c r="Q1325" s="92" t="str">
        <f t="shared" si="73"/>
        <v/>
      </c>
    </row>
    <row r="1326" spans="1:17" x14ac:dyDescent="0.2">
      <c r="A1326" s="374" t="str">
        <f>IF(B1326="","",COUNT('Diário 3º PA'!$A$4:$A$4242)+COUNT('Diário 4º PA'!$A$4:$A$2007)+ROW()-3)</f>
        <v/>
      </c>
      <c r="B1326" s="358"/>
      <c r="C1326" s="383"/>
      <c r="D1326" s="360"/>
      <c r="E1326" s="360"/>
      <c r="F1326" s="361"/>
      <c r="G1326" s="360"/>
      <c r="H1326" s="360"/>
      <c r="I1326" s="362"/>
      <c r="J1326" s="363"/>
      <c r="K1326" s="363"/>
      <c r="L1326" s="364"/>
      <c r="M1326" s="363"/>
      <c r="N1326" s="403"/>
      <c r="O1326" s="70">
        <f t="shared" si="74"/>
        <v>0</v>
      </c>
      <c r="P1326" s="70">
        <f t="shared" si="74"/>
        <v>0</v>
      </c>
      <c r="Q1326" s="92" t="str">
        <f t="shared" si="73"/>
        <v/>
      </c>
    </row>
    <row r="1327" spans="1:17" x14ac:dyDescent="0.2">
      <c r="A1327" s="374" t="str">
        <f>IF(B1327="","",COUNT('Diário 3º PA'!$A$4:$A$4242)+COUNT('Diário 4º PA'!$A$4:$A$2007)+ROW()-3)</f>
        <v/>
      </c>
      <c r="B1327" s="358"/>
      <c r="C1327" s="383"/>
      <c r="D1327" s="360"/>
      <c r="E1327" s="360"/>
      <c r="F1327" s="361"/>
      <c r="G1327" s="360"/>
      <c r="H1327" s="360"/>
      <c r="I1327" s="362"/>
      <c r="J1327" s="363"/>
      <c r="K1327" s="363"/>
      <c r="L1327" s="364"/>
      <c r="M1327" s="363"/>
      <c r="N1327" s="403"/>
      <c r="O1327" s="70">
        <f t="shared" si="74"/>
        <v>0</v>
      </c>
      <c r="P1327" s="70">
        <f t="shared" si="74"/>
        <v>0</v>
      </c>
      <c r="Q1327" s="92" t="str">
        <f t="shared" si="73"/>
        <v/>
      </c>
    </row>
    <row r="1328" spans="1:17" x14ac:dyDescent="0.2">
      <c r="A1328" s="374" t="str">
        <f>IF(B1328="","",COUNT('Diário 3º PA'!$A$4:$A$4242)+COUNT('Diário 4º PA'!$A$4:$A$2007)+ROW()-3)</f>
        <v/>
      </c>
      <c r="B1328" s="358"/>
      <c r="C1328" s="383"/>
      <c r="D1328" s="360"/>
      <c r="E1328" s="360"/>
      <c r="F1328" s="361"/>
      <c r="G1328" s="360"/>
      <c r="H1328" s="360"/>
      <c r="I1328" s="362"/>
      <c r="J1328" s="363"/>
      <c r="K1328" s="363"/>
      <c r="L1328" s="364"/>
      <c r="M1328" s="363"/>
      <c r="N1328" s="403"/>
      <c r="O1328" s="70">
        <f t="shared" si="74"/>
        <v>0</v>
      </c>
      <c r="P1328" s="70">
        <f t="shared" si="74"/>
        <v>0</v>
      </c>
      <c r="Q1328" s="92" t="str">
        <f t="shared" si="73"/>
        <v/>
      </c>
    </row>
    <row r="1329" spans="1:17" x14ac:dyDescent="0.2">
      <c r="A1329" s="374" t="str">
        <f>IF(B1329="","",COUNT('Diário 3º PA'!$A$4:$A$4242)+COUNT('Diário 4º PA'!$A$4:$A$2007)+ROW()-3)</f>
        <v/>
      </c>
      <c r="B1329" s="358"/>
      <c r="C1329" s="383"/>
      <c r="D1329" s="360"/>
      <c r="E1329" s="360"/>
      <c r="F1329" s="361"/>
      <c r="G1329" s="360"/>
      <c r="H1329" s="360"/>
      <c r="I1329" s="362"/>
      <c r="J1329" s="363"/>
      <c r="K1329" s="363"/>
      <c r="L1329" s="364"/>
      <c r="M1329" s="363"/>
      <c r="N1329" s="403"/>
      <c r="O1329" s="70">
        <f t="shared" si="74"/>
        <v>0</v>
      </c>
      <c r="P1329" s="70">
        <f t="shared" si="74"/>
        <v>0</v>
      </c>
      <c r="Q1329" s="92" t="str">
        <f t="shared" si="73"/>
        <v/>
      </c>
    </row>
    <row r="1330" spans="1:17" x14ac:dyDescent="0.2">
      <c r="A1330" s="374" t="str">
        <f>IF(B1330="","",COUNT('Diário 3º PA'!$A$4:$A$4242)+COUNT('Diário 4º PA'!$A$4:$A$2007)+ROW()-3)</f>
        <v/>
      </c>
      <c r="B1330" s="358"/>
      <c r="C1330" s="383"/>
      <c r="D1330" s="360"/>
      <c r="E1330" s="360"/>
      <c r="F1330" s="361"/>
      <c r="G1330" s="360"/>
      <c r="H1330" s="360"/>
      <c r="I1330" s="362"/>
      <c r="J1330" s="363"/>
      <c r="K1330" s="363"/>
      <c r="L1330" s="364"/>
      <c r="M1330" s="363"/>
      <c r="N1330" s="403"/>
      <c r="O1330" s="70">
        <f t="shared" si="74"/>
        <v>0</v>
      </c>
      <c r="P1330" s="70">
        <f t="shared" si="74"/>
        <v>0</v>
      </c>
      <c r="Q1330" s="92" t="str">
        <f t="shared" si="73"/>
        <v/>
      </c>
    </row>
    <row r="1331" spans="1:17" x14ac:dyDescent="0.2">
      <c r="A1331" s="374" t="str">
        <f>IF(B1331="","",COUNT('Diário 3º PA'!$A$4:$A$4242)+COUNT('Diário 4º PA'!$A$4:$A$2007)+ROW()-3)</f>
        <v/>
      </c>
      <c r="B1331" s="358"/>
      <c r="C1331" s="383"/>
      <c r="D1331" s="360"/>
      <c r="E1331" s="360"/>
      <c r="F1331" s="361"/>
      <c r="G1331" s="360"/>
      <c r="H1331" s="360"/>
      <c r="I1331" s="362"/>
      <c r="J1331" s="363"/>
      <c r="K1331" s="363"/>
      <c r="L1331" s="364"/>
      <c r="M1331" s="363"/>
      <c r="N1331" s="403"/>
      <c r="O1331" s="70">
        <f t="shared" si="74"/>
        <v>0</v>
      </c>
      <c r="P1331" s="70">
        <f t="shared" si="74"/>
        <v>0</v>
      </c>
      <c r="Q1331" s="92" t="str">
        <f t="shared" si="73"/>
        <v/>
      </c>
    </row>
    <row r="1332" spans="1:17" x14ac:dyDescent="0.2">
      <c r="A1332" s="374" t="str">
        <f>IF(B1332="","",COUNT('Diário 3º PA'!$A$4:$A$4242)+COUNT('Diário 4º PA'!$A$4:$A$2007)+ROW()-3)</f>
        <v/>
      </c>
      <c r="B1332" s="358"/>
      <c r="C1332" s="383"/>
      <c r="D1332" s="360"/>
      <c r="E1332" s="360"/>
      <c r="F1332" s="361"/>
      <c r="G1332" s="360"/>
      <c r="H1332" s="360"/>
      <c r="I1332" s="362"/>
      <c r="J1332" s="363"/>
      <c r="K1332" s="363"/>
      <c r="L1332" s="364"/>
      <c r="M1332" s="363"/>
      <c r="N1332" s="403"/>
      <c r="O1332" s="70">
        <f t="shared" si="74"/>
        <v>0</v>
      </c>
      <c r="P1332" s="70">
        <f t="shared" si="74"/>
        <v>0</v>
      </c>
      <c r="Q1332" s="92" t="str">
        <f t="shared" si="73"/>
        <v/>
      </c>
    </row>
    <row r="1333" spans="1:17" x14ac:dyDescent="0.2">
      <c r="A1333" s="374" t="str">
        <f>IF(B1333="","",COUNT('Diário 3º PA'!$A$4:$A$4242)+COUNT('Diário 4º PA'!$A$4:$A$2007)+ROW()-3)</f>
        <v/>
      </c>
      <c r="B1333" s="358"/>
      <c r="C1333" s="383"/>
      <c r="D1333" s="360"/>
      <c r="E1333" s="360"/>
      <c r="F1333" s="361"/>
      <c r="G1333" s="360"/>
      <c r="H1333" s="360"/>
      <c r="I1333" s="362"/>
      <c r="J1333" s="363"/>
      <c r="K1333" s="363"/>
      <c r="L1333" s="364"/>
      <c r="M1333" s="363"/>
      <c r="N1333" s="403"/>
      <c r="O1333" s="70">
        <f t="shared" si="74"/>
        <v>0</v>
      </c>
      <c r="P1333" s="70">
        <f t="shared" si="74"/>
        <v>0</v>
      </c>
      <c r="Q1333" s="92" t="str">
        <f t="shared" si="73"/>
        <v/>
      </c>
    </row>
    <row r="1334" spans="1:17" x14ac:dyDescent="0.2">
      <c r="A1334" s="374" t="str">
        <f>IF(B1334="","",COUNT('Diário 3º PA'!$A$4:$A$4242)+COUNT('Diário 4º PA'!$A$4:$A$2007)+ROW()-3)</f>
        <v/>
      </c>
      <c r="B1334" s="358"/>
      <c r="C1334" s="383"/>
      <c r="D1334" s="360"/>
      <c r="E1334" s="360"/>
      <c r="F1334" s="361"/>
      <c r="G1334" s="360"/>
      <c r="H1334" s="360"/>
      <c r="I1334" s="362"/>
      <c r="J1334" s="363"/>
      <c r="K1334" s="363"/>
      <c r="L1334" s="364"/>
      <c r="M1334" s="363"/>
      <c r="N1334" s="403"/>
      <c r="O1334" s="70">
        <f t="shared" si="74"/>
        <v>0</v>
      </c>
      <c r="P1334" s="70">
        <f t="shared" si="74"/>
        <v>0</v>
      </c>
      <c r="Q1334" s="92" t="str">
        <f t="shared" si="73"/>
        <v/>
      </c>
    </row>
    <row r="1335" spans="1:17" x14ac:dyDescent="0.2">
      <c r="A1335" s="374" t="str">
        <f>IF(B1335="","",COUNT('Diário 3º PA'!$A$4:$A$4242)+COUNT('Diário 4º PA'!$A$4:$A$2007)+ROW()-3)</f>
        <v/>
      </c>
      <c r="B1335" s="358"/>
      <c r="C1335" s="383"/>
      <c r="D1335" s="360"/>
      <c r="E1335" s="360"/>
      <c r="F1335" s="361"/>
      <c r="G1335" s="360"/>
      <c r="H1335" s="360"/>
      <c r="I1335" s="362"/>
      <c r="J1335" s="363"/>
      <c r="K1335" s="363"/>
      <c r="L1335" s="364"/>
      <c r="M1335" s="363"/>
      <c r="N1335" s="403"/>
      <c r="O1335" s="70">
        <f t="shared" si="74"/>
        <v>0</v>
      </c>
      <c r="P1335" s="70">
        <f t="shared" si="74"/>
        <v>0</v>
      </c>
      <c r="Q1335" s="92" t="str">
        <f t="shared" si="73"/>
        <v/>
      </c>
    </row>
    <row r="1336" spans="1:17" x14ac:dyDescent="0.2">
      <c r="A1336" s="374" t="str">
        <f>IF(B1336="","",COUNT('Diário 3º PA'!$A$4:$A$4242)+COUNT('Diário 4º PA'!$A$4:$A$2007)+ROW()-3)</f>
        <v/>
      </c>
      <c r="B1336" s="358"/>
      <c r="C1336" s="383"/>
      <c r="D1336" s="360"/>
      <c r="E1336" s="360"/>
      <c r="F1336" s="361"/>
      <c r="G1336" s="360"/>
      <c r="H1336" s="360"/>
      <c r="I1336" s="362"/>
      <c r="J1336" s="363"/>
      <c r="K1336" s="363"/>
      <c r="L1336" s="364"/>
      <c r="M1336" s="363"/>
      <c r="N1336" s="403"/>
      <c r="O1336" s="70">
        <f t="shared" si="74"/>
        <v>0</v>
      </c>
      <c r="P1336" s="70">
        <f t="shared" si="74"/>
        <v>0</v>
      </c>
      <c r="Q1336" s="92" t="str">
        <f t="shared" si="73"/>
        <v/>
      </c>
    </row>
    <row r="1337" spans="1:17" x14ac:dyDescent="0.2">
      <c r="A1337" s="374" t="str">
        <f>IF(B1337="","",COUNT('Diário 3º PA'!$A$4:$A$4242)+COUNT('Diário 4º PA'!$A$4:$A$2007)+ROW()-3)</f>
        <v/>
      </c>
      <c r="B1337" s="358"/>
      <c r="C1337" s="383"/>
      <c r="D1337" s="360"/>
      <c r="E1337" s="360"/>
      <c r="F1337" s="361"/>
      <c r="G1337" s="360"/>
      <c r="H1337" s="360"/>
      <c r="I1337" s="362"/>
      <c r="J1337" s="363"/>
      <c r="K1337" s="363"/>
      <c r="L1337" s="364"/>
      <c r="M1337" s="363"/>
      <c r="N1337" s="403"/>
      <c r="O1337" s="70">
        <f t="shared" si="74"/>
        <v>0</v>
      </c>
      <c r="P1337" s="70">
        <f t="shared" si="74"/>
        <v>0</v>
      </c>
      <c r="Q1337" s="92" t="str">
        <f t="shared" si="73"/>
        <v/>
      </c>
    </row>
    <row r="1338" spans="1:17" x14ac:dyDescent="0.2">
      <c r="A1338" s="374" t="str">
        <f>IF(B1338="","",COUNT('Diário 3º PA'!$A$4:$A$4242)+COUNT('Diário 4º PA'!$A$4:$A$2007)+ROW()-3)</f>
        <v/>
      </c>
      <c r="B1338" s="358"/>
      <c r="C1338" s="383"/>
      <c r="D1338" s="360"/>
      <c r="E1338" s="360"/>
      <c r="F1338" s="361"/>
      <c r="G1338" s="360"/>
      <c r="H1338" s="360"/>
      <c r="I1338" s="362"/>
      <c r="J1338" s="363"/>
      <c r="K1338" s="363"/>
      <c r="L1338" s="364"/>
      <c r="M1338" s="363"/>
      <c r="N1338" s="403"/>
      <c r="O1338" s="70">
        <f t="shared" si="74"/>
        <v>0</v>
      </c>
      <c r="P1338" s="70">
        <f t="shared" si="74"/>
        <v>0</v>
      </c>
      <c r="Q1338" s="92" t="str">
        <f t="shared" si="73"/>
        <v/>
      </c>
    </row>
    <row r="1339" spans="1:17" x14ac:dyDescent="0.2">
      <c r="A1339" s="374" t="str">
        <f>IF(B1339="","",COUNT('Diário 3º PA'!$A$4:$A$4242)+COUNT('Diário 4º PA'!$A$4:$A$2007)+ROW()-3)</f>
        <v/>
      </c>
      <c r="B1339" s="358"/>
      <c r="C1339" s="383"/>
      <c r="D1339" s="360"/>
      <c r="E1339" s="360"/>
      <c r="F1339" s="361"/>
      <c r="G1339" s="360"/>
      <c r="H1339" s="360"/>
      <c r="I1339" s="362"/>
      <c r="J1339" s="363"/>
      <c r="K1339" s="363"/>
      <c r="L1339" s="364"/>
      <c r="M1339" s="363"/>
      <c r="N1339" s="403"/>
      <c r="O1339" s="70">
        <f t="shared" si="74"/>
        <v>0</v>
      </c>
      <c r="P1339" s="70">
        <f t="shared" si="74"/>
        <v>0</v>
      </c>
      <c r="Q1339" s="92" t="str">
        <f t="shared" si="73"/>
        <v/>
      </c>
    </row>
    <row r="1340" spans="1:17" x14ac:dyDescent="0.2">
      <c r="A1340" s="374" t="str">
        <f>IF(B1340="","",COUNT('Diário 3º PA'!$A$4:$A$4242)+COUNT('Diário 4º PA'!$A$4:$A$2007)+ROW()-3)</f>
        <v/>
      </c>
      <c r="B1340" s="358"/>
      <c r="C1340" s="383"/>
      <c r="D1340" s="360"/>
      <c r="E1340" s="360"/>
      <c r="F1340" s="361"/>
      <c r="G1340" s="360"/>
      <c r="H1340" s="360"/>
      <c r="I1340" s="362"/>
      <c r="J1340" s="363"/>
      <c r="K1340" s="363"/>
      <c r="L1340" s="364"/>
      <c r="M1340" s="363"/>
      <c r="N1340" s="403"/>
      <c r="O1340" s="70">
        <f t="shared" si="74"/>
        <v>0</v>
      </c>
      <c r="P1340" s="70">
        <f t="shared" si="74"/>
        <v>0</v>
      </c>
      <c r="Q1340" s="92" t="str">
        <f t="shared" si="73"/>
        <v/>
      </c>
    </row>
    <row r="1341" spans="1:17" x14ac:dyDescent="0.2">
      <c r="A1341" s="374" t="str">
        <f>IF(B1341="","",COUNT('Diário 3º PA'!$A$4:$A$4242)+COUNT('Diário 4º PA'!$A$4:$A$2007)+ROW()-3)</f>
        <v/>
      </c>
      <c r="B1341" s="358"/>
      <c r="C1341" s="383"/>
      <c r="D1341" s="360"/>
      <c r="E1341" s="360"/>
      <c r="F1341" s="361"/>
      <c r="G1341" s="360"/>
      <c r="H1341" s="360"/>
      <c r="I1341" s="362"/>
      <c r="J1341" s="363"/>
      <c r="K1341" s="363"/>
      <c r="L1341" s="364"/>
      <c r="M1341" s="363"/>
      <c r="N1341" s="403"/>
      <c r="O1341" s="70">
        <f t="shared" si="74"/>
        <v>0</v>
      </c>
      <c r="P1341" s="70">
        <f t="shared" si="74"/>
        <v>0</v>
      </c>
      <c r="Q1341" s="92" t="str">
        <f t="shared" si="73"/>
        <v/>
      </c>
    </row>
    <row r="1342" spans="1:17" x14ac:dyDescent="0.2">
      <c r="A1342" s="374" t="str">
        <f>IF(B1342="","",COUNT('Diário 3º PA'!$A$4:$A$4242)+COUNT('Diário 4º PA'!$A$4:$A$2007)+ROW()-3)</f>
        <v/>
      </c>
      <c r="B1342" s="358"/>
      <c r="C1342" s="383"/>
      <c r="D1342" s="360"/>
      <c r="E1342" s="360"/>
      <c r="F1342" s="361"/>
      <c r="G1342" s="360"/>
      <c r="H1342" s="360"/>
      <c r="I1342" s="362"/>
      <c r="J1342" s="363"/>
      <c r="K1342" s="363"/>
      <c r="L1342" s="364"/>
      <c r="M1342" s="363"/>
      <c r="N1342" s="403"/>
      <c r="O1342" s="70">
        <f t="shared" si="74"/>
        <v>0</v>
      </c>
      <c r="P1342" s="70">
        <f t="shared" si="74"/>
        <v>0</v>
      </c>
      <c r="Q1342" s="92" t="str">
        <f t="shared" si="73"/>
        <v/>
      </c>
    </row>
    <row r="1343" spans="1:17" x14ac:dyDescent="0.2">
      <c r="A1343" s="374" t="str">
        <f>IF(B1343="","",COUNT('Diário 3º PA'!$A$4:$A$4242)+COUNT('Diário 4º PA'!$A$4:$A$2007)+ROW()-3)</f>
        <v/>
      </c>
      <c r="B1343" s="358"/>
      <c r="C1343" s="383"/>
      <c r="D1343" s="360"/>
      <c r="E1343" s="360"/>
      <c r="F1343" s="361"/>
      <c r="G1343" s="360"/>
      <c r="H1343" s="360"/>
      <c r="I1343" s="362"/>
      <c r="J1343" s="363"/>
      <c r="K1343" s="363"/>
      <c r="L1343" s="364"/>
      <c r="M1343" s="363"/>
      <c r="N1343" s="403"/>
      <c r="O1343" s="70">
        <f t="shared" si="74"/>
        <v>0</v>
      </c>
      <c r="P1343" s="70">
        <f t="shared" si="74"/>
        <v>0</v>
      </c>
      <c r="Q1343" s="92" t="str">
        <f t="shared" si="73"/>
        <v/>
      </c>
    </row>
    <row r="1344" spans="1:17" x14ac:dyDescent="0.2">
      <c r="A1344" s="374" t="str">
        <f>IF(B1344="","",COUNT('Diário 3º PA'!$A$4:$A$4242)+COUNT('Diário 4º PA'!$A$4:$A$2007)+ROW()-3)</f>
        <v/>
      </c>
      <c r="B1344" s="358"/>
      <c r="C1344" s="383"/>
      <c r="D1344" s="360"/>
      <c r="E1344" s="360"/>
      <c r="F1344" s="361"/>
      <c r="G1344" s="360"/>
      <c r="H1344" s="360"/>
      <c r="I1344" s="362"/>
      <c r="J1344" s="363"/>
      <c r="K1344" s="363"/>
      <c r="L1344" s="364"/>
      <c r="M1344" s="363"/>
      <c r="N1344" s="403"/>
      <c r="O1344" s="70">
        <f t="shared" si="74"/>
        <v>0</v>
      </c>
      <c r="P1344" s="70">
        <f t="shared" si="74"/>
        <v>0</v>
      </c>
      <c r="Q1344" s="92" t="str">
        <f t="shared" si="73"/>
        <v/>
      </c>
    </row>
    <row r="1345" spans="1:17" x14ac:dyDescent="0.2">
      <c r="A1345" s="374" t="str">
        <f>IF(B1345="","",COUNT('Diário 3º PA'!$A$4:$A$4242)+COUNT('Diário 4º PA'!$A$4:$A$2007)+ROW()-3)</f>
        <v/>
      </c>
      <c r="B1345" s="358"/>
      <c r="C1345" s="383"/>
      <c r="D1345" s="360"/>
      <c r="E1345" s="360"/>
      <c r="F1345" s="361"/>
      <c r="G1345" s="360"/>
      <c r="H1345" s="360"/>
      <c r="I1345" s="362"/>
      <c r="J1345" s="363"/>
      <c r="K1345" s="363"/>
      <c r="L1345" s="364"/>
      <c r="M1345" s="363"/>
      <c r="N1345" s="403"/>
      <c r="O1345" s="70">
        <f t="shared" si="74"/>
        <v>0</v>
      </c>
      <c r="P1345" s="70">
        <f t="shared" si="74"/>
        <v>0</v>
      </c>
      <c r="Q1345" s="92" t="str">
        <f t="shared" si="73"/>
        <v/>
      </c>
    </row>
    <row r="1346" spans="1:17" x14ac:dyDescent="0.2">
      <c r="A1346" s="374" t="str">
        <f>IF(B1346="","",COUNT('Diário 3º PA'!$A$4:$A$4242)+COUNT('Diário 4º PA'!$A$4:$A$2007)+ROW()-3)</f>
        <v/>
      </c>
      <c r="B1346" s="358"/>
      <c r="C1346" s="383"/>
      <c r="D1346" s="360"/>
      <c r="E1346" s="360"/>
      <c r="F1346" s="361"/>
      <c r="G1346" s="360"/>
      <c r="H1346" s="360"/>
      <c r="I1346" s="362"/>
      <c r="J1346" s="363"/>
      <c r="K1346" s="363"/>
      <c r="L1346" s="364"/>
      <c r="M1346" s="363"/>
      <c r="N1346" s="403"/>
      <c r="O1346" s="70">
        <f t="shared" si="74"/>
        <v>0</v>
      </c>
      <c r="P1346" s="70">
        <f t="shared" si="74"/>
        <v>0</v>
      </c>
      <c r="Q1346" s="92" t="str">
        <f t="shared" si="73"/>
        <v/>
      </c>
    </row>
    <row r="1347" spans="1:17" x14ac:dyDescent="0.2">
      <c r="A1347" s="374" t="str">
        <f>IF(B1347="","",COUNT('Diário 3º PA'!$A$4:$A$4242)+COUNT('Diário 4º PA'!$A$4:$A$2007)+ROW()-3)</f>
        <v/>
      </c>
      <c r="B1347" s="358"/>
      <c r="C1347" s="383"/>
      <c r="D1347" s="360"/>
      <c r="E1347" s="360"/>
      <c r="F1347" s="361"/>
      <c r="G1347" s="360"/>
      <c r="H1347" s="360"/>
      <c r="I1347" s="362"/>
      <c r="J1347" s="363"/>
      <c r="K1347" s="363"/>
      <c r="L1347" s="364"/>
      <c r="M1347" s="363"/>
      <c r="N1347" s="403"/>
      <c r="O1347" s="70">
        <f t="shared" si="74"/>
        <v>0</v>
      </c>
      <c r="P1347" s="70">
        <f t="shared" si="74"/>
        <v>0</v>
      </c>
      <c r="Q1347" s="92" t="str">
        <f t="shared" si="73"/>
        <v/>
      </c>
    </row>
    <row r="1348" spans="1:17" x14ac:dyDescent="0.2">
      <c r="A1348" s="374" t="str">
        <f>IF(B1348="","",COUNT('Diário 3º PA'!$A$4:$A$4242)+COUNT('Diário 4º PA'!$A$4:$A$2007)+ROW()-3)</f>
        <v/>
      </c>
      <c r="B1348" s="358"/>
      <c r="C1348" s="383"/>
      <c r="D1348" s="360"/>
      <c r="E1348" s="360"/>
      <c r="F1348" s="361"/>
      <c r="G1348" s="360"/>
      <c r="H1348" s="360"/>
      <c r="I1348" s="362"/>
      <c r="J1348" s="363"/>
      <c r="K1348" s="363"/>
      <c r="L1348" s="364"/>
      <c r="M1348" s="363"/>
      <c r="N1348" s="403"/>
      <c r="O1348" s="70">
        <f t="shared" si="74"/>
        <v>0</v>
      </c>
      <c r="P1348" s="70">
        <f t="shared" si="74"/>
        <v>0</v>
      </c>
      <c r="Q1348" s="92" t="str">
        <f t="shared" si="73"/>
        <v/>
      </c>
    </row>
    <row r="1349" spans="1:17" x14ac:dyDescent="0.2">
      <c r="A1349" s="374" t="str">
        <f>IF(B1349="","",COUNT('Diário 3º PA'!$A$4:$A$4242)+COUNT('Diário 4º PA'!$A$4:$A$2007)+ROW()-3)</f>
        <v/>
      </c>
      <c r="B1349" s="358"/>
      <c r="C1349" s="383"/>
      <c r="D1349" s="360"/>
      <c r="E1349" s="360"/>
      <c r="F1349" s="361"/>
      <c r="G1349" s="360"/>
      <c r="H1349" s="360"/>
      <c r="I1349" s="362"/>
      <c r="J1349" s="363"/>
      <c r="K1349" s="363"/>
      <c r="L1349" s="364"/>
      <c r="M1349" s="363"/>
      <c r="N1349" s="403"/>
      <c r="O1349" s="70">
        <f t="shared" si="74"/>
        <v>0</v>
      </c>
      <c r="P1349" s="70">
        <f t="shared" si="74"/>
        <v>0</v>
      </c>
      <c r="Q1349" s="92" t="str">
        <f t="shared" si="73"/>
        <v/>
      </c>
    </row>
    <row r="1350" spans="1:17" x14ac:dyDescent="0.2">
      <c r="A1350" s="374" t="str">
        <f>IF(B1350="","",COUNT('Diário 3º PA'!$A$4:$A$4242)+COUNT('Diário 4º PA'!$A$4:$A$2007)+ROW()-3)</f>
        <v/>
      </c>
      <c r="B1350" s="358"/>
      <c r="C1350" s="383"/>
      <c r="D1350" s="360"/>
      <c r="E1350" s="360"/>
      <c r="F1350" s="361"/>
      <c r="G1350" s="360"/>
      <c r="H1350" s="360"/>
      <c r="I1350" s="362"/>
      <c r="J1350" s="363"/>
      <c r="K1350" s="363"/>
      <c r="L1350" s="364"/>
      <c r="M1350" s="363"/>
      <c r="N1350" s="403"/>
      <c r="O1350" s="70">
        <f t="shared" si="74"/>
        <v>0</v>
      </c>
      <c r="P1350" s="70">
        <f t="shared" si="74"/>
        <v>0</v>
      </c>
      <c r="Q1350" s="92" t="str">
        <f t="shared" si="73"/>
        <v/>
      </c>
    </row>
    <row r="1351" spans="1:17" x14ac:dyDescent="0.2">
      <c r="A1351" s="374" t="str">
        <f>IF(B1351="","",COUNT('Diário 3º PA'!$A$4:$A$4242)+COUNT('Diário 4º PA'!$A$4:$A$2007)+ROW()-3)</f>
        <v/>
      </c>
      <c r="B1351" s="358"/>
      <c r="C1351" s="383"/>
      <c r="D1351" s="360"/>
      <c r="E1351" s="360"/>
      <c r="F1351" s="361"/>
      <c r="G1351" s="360"/>
      <c r="H1351" s="360"/>
      <c r="I1351" s="362"/>
      <c r="J1351" s="363"/>
      <c r="K1351" s="363"/>
      <c r="L1351" s="364"/>
      <c r="M1351" s="363"/>
      <c r="N1351" s="403"/>
      <c r="O1351" s="70">
        <f t="shared" si="74"/>
        <v>0</v>
      </c>
      <c r="P1351" s="70">
        <f t="shared" si="74"/>
        <v>0</v>
      </c>
      <c r="Q1351" s="92" t="str">
        <f t="shared" si="73"/>
        <v/>
      </c>
    </row>
    <row r="1352" spans="1:17" x14ac:dyDescent="0.2">
      <c r="A1352" s="374" t="str">
        <f>IF(B1352="","",COUNT('Diário 3º PA'!$A$4:$A$4242)+COUNT('Diário 4º PA'!$A$4:$A$2007)+ROW()-3)</f>
        <v/>
      </c>
      <c r="B1352" s="358"/>
      <c r="C1352" s="383"/>
      <c r="D1352" s="360"/>
      <c r="E1352" s="360"/>
      <c r="F1352" s="361"/>
      <c r="G1352" s="360"/>
      <c r="H1352" s="360"/>
      <c r="I1352" s="362"/>
      <c r="J1352" s="363"/>
      <c r="K1352" s="363"/>
      <c r="L1352" s="364"/>
      <c r="M1352" s="363"/>
      <c r="N1352" s="403"/>
      <c r="O1352" s="70">
        <f t="shared" si="74"/>
        <v>0</v>
      </c>
      <c r="P1352" s="70">
        <f t="shared" si="74"/>
        <v>0</v>
      </c>
      <c r="Q1352" s="92" t="str">
        <f t="shared" si="73"/>
        <v/>
      </c>
    </row>
    <row r="1353" spans="1:17" x14ac:dyDescent="0.2">
      <c r="A1353" s="374" t="str">
        <f>IF(B1353="","",COUNT('Diário 3º PA'!$A$4:$A$4242)+COUNT('Diário 4º PA'!$A$4:$A$2007)+ROW()-3)</f>
        <v/>
      </c>
      <c r="B1353" s="358"/>
      <c r="C1353" s="383"/>
      <c r="D1353" s="360"/>
      <c r="E1353" s="360"/>
      <c r="F1353" s="361"/>
      <c r="G1353" s="360"/>
      <c r="H1353" s="360"/>
      <c r="I1353" s="362"/>
      <c r="J1353" s="363"/>
      <c r="K1353" s="363"/>
      <c r="L1353" s="364"/>
      <c r="M1353" s="363"/>
      <c r="N1353" s="403"/>
      <c r="O1353" s="70">
        <f t="shared" si="74"/>
        <v>0</v>
      </c>
      <c r="P1353" s="70">
        <f t="shared" si="74"/>
        <v>0</v>
      </c>
      <c r="Q1353" s="92" t="str">
        <f t="shared" si="73"/>
        <v/>
      </c>
    </row>
    <row r="1354" spans="1:17" x14ac:dyDescent="0.2">
      <c r="A1354" s="374" t="str">
        <f>IF(B1354="","",COUNT('Diário 3º PA'!$A$4:$A$4242)+COUNT('Diário 4º PA'!$A$4:$A$2007)+ROW()-3)</f>
        <v/>
      </c>
      <c r="B1354" s="358"/>
      <c r="C1354" s="383"/>
      <c r="D1354" s="360"/>
      <c r="E1354" s="360"/>
      <c r="F1354" s="361"/>
      <c r="G1354" s="360"/>
      <c r="H1354" s="360"/>
      <c r="I1354" s="362"/>
      <c r="J1354" s="363"/>
      <c r="K1354" s="363"/>
      <c r="L1354" s="364"/>
      <c r="M1354" s="363"/>
      <c r="N1354" s="403"/>
      <c r="O1354" s="70">
        <f t="shared" si="74"/>
        <v>0</v>
      </c>
      <c r="P1354" s="70">
        <f t="shared" si="74"/>
        <v>0</v>
      </c>
      <c r="Q1354" s="92" t="str">
        <f t="shared" si="73"/>
        <v/>
      </c>
    </row>
    <row r="1355" spans="1:17" x14ac:dyDescent="0.2">
      <c r="A1355" s="374" t="str">
        <f>IF(B1355="","",COUNT('Diário 3º PA'!$A$4:$A$4242)+COUNT('Diário 4º PA'!$A$4:$A$2007)+ROW()-3)</f>
        <v/>
      </c>
      <c r="B1355" s="358"/>
      <c r="C1355" s="383"/>
      <c r="D1355" s="360"/>
      <c r="E1355" s="360"/>
      <c r="F1355" s="361"/>
      <c r="G1355" s="360"/>
      <c r="H1355" s="360"/>
      <c r="I1355" s="362"/>
      <c r="J1355" s="363"/>
      <c r="K1355" s="363"/>
      <c r="L1355" s="364"/>
      <c r="M1355" s="363"/>
      <c r="N1355" s="403"/>
      <c r="O1355" s="70">
        <f t="shared" si="74"/>
        <v>0</v>
      </c>
      <c r="P1355" s="70">
        <f t="shared" si="74"/>
        <v>0</v>
      </c>
      <c r="Q1355" s="92" t="str">
        <f t="shared" si="73"/>
        <v/>
      </c>
    </row>
    <row r="1356" spans="1:17" x14ac:dyDescent="0.2">
      <c r="A1356" s="374" t="str">
        <f>IF(B1356="","",COUNT('Diário 3º PA'!$A$4:$A$4242)+COUNT('Diário 4º PA'!$A$4:$A$2007)+ROW()-3)</f>
        <v/>
      </c>
      <c r="B1356" s="358"/>
      <c r="C1356" s="383"/>
      <c r="D1356" s="360"/>
      <c r="E1356" s="360"/>
      <c r="F1356" s="361"/>
      <c r="G1356" s="360"/>
      <c r="H1356" s="360"/>
      <c r="I1356" s="362"/>
      <c r="J1356" s="363"/>
      <c r="K1356" s="363"/>
      <c r="L1356" s="364"/>
      <c r="M1356" s="363"/>
      <c r="N1356" s="403"/>
      <c r="O1356" s="70">
        <f t="shared" si="74"/>
        <v>0</v>
      </c>
      <c r="P1356" s="70">
        <f t="shared" si="74"/>
        <v>0</v>
      </c>
      <c r="Q1356" s="92" t="str">
        <f t="shared" si="73"/>
        <v/>
      </c>
    </row>
    <row r="1357" spans="1:17" x14ac:dyDescent="0.2">
      <c r="A1357" s="374" t="str">
        <f>IF(B1357="","",COUNT('Diário 3º PA'!$A$4:$A$4242)+COUNT('Diário 4º PA'!$A$4:$A$2007)+ROW()-3)</f>
        <v/>
      </c>
      <c r="B1357" s="358"/>
      <c r="C1357" s="383"/>
      <c r="D1357" s="360"/>
      <c r="E1357" s="360"/>
      <c r="F1357" s="361"/>
      <c r="G1357" s="360"/>
      <c r="H1357" s="360"/>
      <c r="I1357" s="362"/>
      <c r="J1357" s="363"/>
      <c r="K1357" s="363"/>
      <c r="L1357" s="364"/>
      <c r="M1357" s="363"/>
      <c r="N1357" s="403"/>
      <c r="O1357" s="70">
        <f t="shared" si="74"/>
        <v>0</v>
      </c>
      <c r="P1357" s="70">
        <f t="shared" si="74"/>
        <v>0</v>
      </c>
      <c r="Q1357" s="92" t="str">
        <f t="shared" si="73"/>
        <v/>
      </c>
    </row>
    <row r="1358" spans="1:17" x14ac:dyDescent="0.2">
      <c r="A1358" s="374" t="str">
        <f>IF(B1358="","",COUNT('Diário 3º PA'!$A$4:$A$4242)+COUNT('Diário 4º PA'!$A$4:$A$2007)+ROW()-3)</f>
        <v/>
      </c>
      <c r="B1358" s="358"/>
      <c r="C1358" s="383"/>
      <c r="D1358" s="360"/>
      <c r="E1358" s="360"/>
      <c r="F1358" s="361"/>
      <c r="G1358" s="360"/>
      <c r="H1358" s="360"/>
      <c r="I1358" s="362"/>
      <c r="J1358" s="363"/>
      <c r="K1358" s="363"/>
      <c r="L1358" s="364"/>
      <c r="M1358" s="363"/>
      <c r="N1358" s="403"/>
      <c r="O1358" s="70">
        <f t="shared" si="74"/>
        <v>0</v>
      </c>
      <c r="P1358" s="70">
        <f t="shared" si="74"/>
        <v>0</v>
      </c>
      <c r="Q1358" s="92" t="str">
        <f t="shared" si="73"/>
        <v/>
      </c>
    </row>
    <row r="1359" spans="1:17" x14ac:dyDescent="0.2">
      <c r="A1359" s="374" t="str">
        <f>IF(B1359="","",COUNT('Diário 3º PA'!$A$4:$A$4242)+COUNT('Diário 4º PA'!$A$4:$A$2007)+ROW()-3)</f>
        <v/>
      </c>
      <c r="B1359" s="358"/>
      <c r="C1359" s="383"/>
      <c r="D1359" s="360"/>
      <c r="E1359" s="360"/>
      <c r="F1359" s="361"/>
      <c r="G1359" s="360"/>
      <c r="H1359" s="360"/>
      <c r="I1359" s="362"/>
      <c r="J1359" s="363"/>
      <c r="K1359" s="363"/>
      <c r="L1359" s="364"/>
      <c r="M1359" s="363"/>
      <c r="N1359" s="403"/>
      <c r="O1359" s="70">
        <f t="shared" si="74"/>
        <v>0</v>
      </c>
      <c r="P1359" s="70">
        <f t="shared" si="74"/>
        <v>0</v>
      </c>
      <c r="Q1359" s="92" t="str">
        <f t="shared" si="73"/>
        <v/>
      </c>
    </row>
    <row r="1360" spans="1:17" x14ac:dyDescent="0.2">
      <c r="A1360" s="374" t="str">
        <f>IF(B1360="","",COUNT('Diário 3º PA'!$A$4:$A$4242)+COUNT('Diário 4º PA'!$A$4:$A$2007)+ROW()-3)</f>
        <v/>
      </c>
      <c r="B1360" s="358"/>
      <c r="C1360" s="383"/>
      <c r="D1360" s="360"/>
      <c r="E1360" s="360"/>
      <c r="F1360" s="361"/>
      <c r="G1360" s="360"/>
      <c r="H1360" s="360"/>
      <c r="I1360" s="362"/>
      <c r="J1360" s="363"/>
      <c r="K1360" s="363"/>
      <c r="L1360" s="364"/>
      <c r="M1360" s="363"/>
      <c r="N1360" s="403"/>
      <c r="O1360" s="70">
        <f t="shared" si="74"/>
        <v>0</v>
      </c>
      <c r="P1360" s="70">
        <f t="shared" si="74"/>
        <v>0</v>
      </c>
      <c r="Q1360" s="92" t="str">
        <f t="shared" si="73"/>
        <v/>
      </c>
    </row>
    <row r="1361" spans="1:17" x14ac:dyDescent="0.2">
      <c r="A1361" s="374" t="str">
        <f>IF(B1361="","",COUNT('Diário 3º PA'!$A$4:$A$4242)+COUNT('Diário 4º PA'!$A$4:$A$2007)+ROW()-3)</f>
        <v/>
      </c>
      <c r="B1361" s="358"/>
      <c r="C1361" s="383"/>
      <c r="D1361" s="360"/>
      <c r="E1361" s="360"/>
      <c r="F1361" s="361"/>
      <c r="G1361" s="360"/>
      <c r="H1361" s="360"/>
      <c r="I1361" s="362"/>
      <c r="J1361" s="363"/>
      <c r="K1361" s="363"/>
      <c r="L1361" s="364"/>
      <c r="M1361" s="363"/>
      <c r="N1361" s="403"/>
      <c r="O1361" s="70">
        <f t="shared" si="74"/>
        <v>0</v>
      </c>
      <c r="P1361" s="70">
        <f t="shared" si="74"/>
        <v>0</v>
      </c>
      <c r="Q1361" s="92" t="str">
        <f t="shared" si="73"/>
        <v/>
      </c>
    </row>
    <row r="1362" spans="1:17" x14ac:dyDescent="0.2">
      <c r="A1362" s="374" t="str">
        <f>IF(B1362="","",COUNT('Diário 3º PA'!$A$4:$A$4242)+COUNT('Diário 4º PA'!$A$4:$A$2007)+ROW()-3)</f>
        <v/>
      </c>
      <c r="B1362" s="358"/>
      <c r="C1362" s="383"/>
      <c r="D1362" s="360"/>
      <c r="E1362" s="360"/>
      <c r="F1362" s="361"/>
      <c r="G1362" s="360"/>
      <c r="H1362" s="360"/>
      <c r="I1362" s="362"/>
      <c r="J1362" s="363"/>
      <c r="K1362" s="363"/>
      <c r="L1362" s="364"/>
      <c r="M1362" s="363"/>
      <c r="N1362" s="403"/>
      <c r="O1362" s="70">
        <f t="shared" si="74"/>
        <v>0</v>
      </c>
      <c r="P1362" s="70">
        <f t="shared" si="74"/>
        <v>0</v>
      </c>
      <c r="Q1362" s="92" t="str">
        <f t="shared" si="73"/>
        <v/>
      </c>
    </row>
    <row r="1363" spans="1:17" x14ac:dyDescent="0.2">
      <c r="A1363" s="374" t="str">
        <f>IF(B1363="","",COUNT('Diário 3º PA'!$A$4:$A$4242)+COUNT('Diário 4º PA'!$A$4:$A$2007)+ROW()-3)</f>
        <v/>
      </c>
      <c r="B1363" s="358"/>
      <c r="C1363" s="383"/>
      <c r="D1363" s="360"/>
      <c r="E1363" s="360"/>
      <c r="F1363" s="361"/>
      <c r="G1363" s="360"/>
      <c r="H1363" s="360"/>
      <c r="I1363" s="362"/>
      <c r="J1363" s="363"/>
      <c r="K1363" s="363"/>
      <c r="L1363" s="364"/>
      <c r="M1363" s="363"/>
      <c r="N1363" s="403"/>
      <c r="O1363" s="70">
        <f t="shared" si="74"/>
        <v>0</v>
      </c>
      <c r="P1363" s="70">
        <f t="shared" si="74"/>
        <v>0</v>
      </c>
      <c r="Q1363" s="92" t="str">
        <f t="shared" si="73"/>
        <v/>
      </c>
    </row>
    <row r="1364" spans="1:17" x14ac:dyDescent="0.2">
      <c r="A1364" s="374" t="str">
        <f>IF(B1364="","",COUNT('Diário 3º PA'!$A$4:$A$4242)+COUNT('Diário 4º PA'!$A$4:$A$2007)+ROW()-3)</f>
        <v/>
      </c>
      <c r="B1364" s="358"/>
      <c r="C1364" s="383"/>
      <c r="D1364" s="360"/>
      <c r="E1364" s="360"/>
      <c r="F1364" s="361"/>
      <c r="G1364" s="360"/>
      <c r="H1364" s="360"/>
      <c r="I1364" s="362"/>
      <c r="J1364" s="363"/>
      <c r="K1364" s="363"/>
      <c r="L1364" s="364"/>
      <c r="M1364" s="363"/>
      <c r="N1364" s="403"/>
      <c r="O1364" s="70">
        <f t="shared" si="74"/>
        <v>0</v>
      </c>
      <c r="P1364" s="70">
        <f t="shared" si="74"/>
        <v>0</v>
      </c>
      <c r="Q1364" s="92" t="str">
        <f t="shared" si="73"/>
        <v/>
      </c>
    </row>
    <row r="1365" spans="1:17" x14ac:dyDescent="0.2">
      <c r="A1365" s="374" t="str">
        <f>IF(B1365="","",COUNT('Diário 3º PA'!$A$4:$A$4242)+COUNT('Diário 4º PA'!$A$4:$A$2007)+ROW()-3)</f>
        <v/>
      </c>
      <c r="B1365" s="358"/>
      <c r="C1365" s="383"/>
      <c r="D1365" s="360"/>
      <c r="E1365" s="360"/>
      <c r="F1365" s="361"/>
      <c r="G1365" s="360"/>
      <c r="H1365" s="360"/>
      <c r="I1365" s="362"/>
      <c r="J1365" s="363"/>
      <c r="K1365" s="363"/>
      <c r="L1365" s="364"/>
      <c r="M1365" s="363"/>
      <c r="N1365" s="403"/>
      <c r="O1365" s="70">
        <f t="shared" si="74"/>
        <v>0</v>
      </c>
      <c r="P1365" s="70">
        <f t="shared" si="74"/>
        <v>0</v>
      </c>
      <c r="Q1365" s="92" t="str">
        <f t="shared" si="73"/>
        <v/>
      </c>
    </row>
    <row r="1366" spans="1:17" x14ac:dyDescent="0.2">
      <c r="A1366" s="374" t="str">
        <f>IF(B1366="","",COUNT('Diário 3º PA'!$A$4:$A$4242)+COUNT('Diário 4º PA'!$A$4:$A$2007)+ROW()-3)</f>
        <v/>
      </c>
      <c r="B1366" s="358"/>
      <c r="C1366" s="383"/>
      <c r="D1366" s="360"/>
      <c r="E1366" s="360"/>
      <c r="F1366" s="361"/>
      <c r="G1366" s="360"/>
      <c r="H1366" s="360"/>
      <c r="I1366" s="362"/>
      <c r="J1366" s="363"/>
      <c r="K1366" s="363"/>
      <c r="L1366" s="364"/>
      <c r="M1366" s="363"/>
      <c r="N1366" s="403"/>
      <c r="O1366" s="70">
        <f t="shared" si="74"/>
        <v>0</v>
      </c>
      <c r="P1366" s="70">
        <f t="shared" si="74"/>
        <v>0</v>
      </c>
      <c r="Q1366" s="92" t="str">
        <f t="shared" si="73"/>
        <v/>
      </c>
    </row>
    <row r="1367" spans="1:17" x14ac:dyDescent="0.2">
      <c r="A1367" s="374" t="str">
        <f>IF(B1367="","",COUNT('Diário 3º PA'!$A$4:$A$4242)+COUNT('Diário 4º PA'!$A$4:$A$2007)+ROW()-3)</f>
        <v/>
      </c>
      <c r="B1367" s="358"/>
      <c r="C1367" s="383"/>
      <c r="D1367" s="360"/>
      <c r="E1367" s="360"/>
      <c r="F1367" s="361"/>
      <c r="G1367" s="360"/>
      <c r="H1367" s="360"/>
      <c r="I1367" s="362"/>
      <c r="J1367" s="363"/>
      <c r="K1367" s="363"/>
      <c r="L1367" s="364"/>
      <c r="M1367" s="363"/>
      <c r="N1367" s="403"/>
      <c r="O1367" s="70">
        <f t="shared" si="74"/>
        <v>0</v>
      </c>
      <c r="P1367" s="70">
        <f t="shared" si="74"/>
        <v>0</v>
      </c>
      <c r="Q1367" s="92" t="str">
        <f t="shared" si="73"/>
        <v/>
      </c>
    </row>
    <row r="1368" spans="1:17" x14ac:dyDescent="0.2">
      <c r="A1368" s="374" t="str">
        <f>IF(B1368="","",COUNT('Diário 3º PA'!$A$4:$A$4242)+COUNT('Diário 4º PA'!$A$4:$A$2007)+ROW()-3)</f>
        <v/>
      </c>
      <c r="B1368" s="358"/>
      <c r="C1368" s="383"/>
      <c r="D1368" s="360"/>
      <c r="E1368" s="360"/>
      <c r="F1368" s="361"/>
      <c r="G1368" s="360"/>
      <c r="H1368" s="360"/>
      <c r="I1368" s="362"/>
      <c r="J1368" s="363"/>
      <c r="K1368" s="363"/>
      <c r="L1368" s="364"/>
      <c r="M1368" s="363"/>
      <c r="N1368" s="403"/>
      <c r="O1368" s="70">
        <f t="shared" si="74"/>
        <v>0</v>
      </c>
      <c r="P1368" s="70">
        <f t="shared" si="74"/>
        <v>0</v>
      </c>
      <c r="Q1368" s="92" t="str">
        <f t="shared" si="73"/>
        <v/>
      </c>
    </row>
    <row r="1369" spans="1:17" x14ac:dyDescent="0.2">
      <c r="A1369" s="374" t="str">
        <f>IF(B1369="","",COUNT('Diário 3º PA'!$A$4:$A$4242)+COUNT('Diário 4º PA'!$A$4:$A$2007)+ROW()-3)</f>
        <v/>
      </c>
      <c r="B1369" s="358"/>
      <c r="C1369" s="383"/>
      <c r="D1369" s="360"/>
      <c r="E1369" s="360"/>
      <c r="F1369" s="361"/>
      <c r="G1369" s="360"/>
      <c r="H1369" s="360"/>
      <c r="I1369" s="362"/>
      <c r="J1369" s="363"/>
      <c r="K1369" s="363"/>
      <c r="L1369" s="364"/>
      <c r="M1369" s="363"/>
      <c r="N1369" s="403"/>
      <c r="O1369" s="70">
        <f t="shared" si="74"/>
        <v>0</v>
      </c>
      <c r="P1369" s="70">
        <f t="shared" si="74"/>
        <v>0</v>
      </c>
      <c r="Q1369" s="92" t="str">
        <f t="shared" si="73"/>
        <v/>
      </c>
    </row>
    <row r="1370" spans="1:17" x14ac:dyDescent="0.2">
      <c r="A1370" s="374" t="str">
        <f>IF(B1370="","",COUNT('Diário 3º PA'!$A$4:$A$4242)+COUNT('Diário 4º PA'!$A$4:$A$2007)+ROW()-3)</f>
        <v/>
      </c>
      <c r="B1370" s="358"/>
      <c r="C1370" s="383"/>
      <c r="D1370" s="360"/>
      <c r="E1370" s="360"/>
      <c r="F1370" s="361"/>
      <c r="G1370" s="360"/>
      <c r="H1370" s="360"/>
      <c r="I1370" s="362"/>
      <c r="J1370" s="363"/>
      <c r="K1370" s="363"/>
      <c r="L1370" s="364"/>
      <c r="M1370" s="363"/>
      <c r="N1370" s="403"/>
      <c r="O1370" s="70">
        <f t="shared" si="74"/>
        <v>0</v>
      </c>
      <c r="P1370" s="70">
        <f t="shared" si="74"/>
        <v>0</v>
      </c>
      <c r="Q1370" s="92" t="str">
        <f t="shared" si="73"/>
        <v/>
      </c>
    </row>
    <row r="1371" spans="1:17" x14ac:dyDescent="0.2">
      <c r="A1371" s="374" t="str">
        <f>IF(B1371="","",COUNT('Diário 3º PA'!$A$4:$A$4242)+COUNT('Diário 4º PA'!$A$4:$A$2007)+ROW()-3)</f>
        <v/>
      </c>
      <c r="B1371" s="358"/>
      <c r="C1371" s="383"/>
      <c r="D1371" s="360"/>
      <c r="E1371" s="360"/>
      <c r="F1371" s="361"/>
      <c r="G1371" s="360"/>
      <c r="H1371" s="360"/>
      <c r="I1371" s="362"/>
      <c r="J1371" s="363"/>
      <c r="K1371" s="363"/>
      <c r="L1371" s="364"/>
      <c r="M1371" s="363"/>
      <c r="N1371" s="403"/>
      <c r="O1371" s="70">
        <f t="shared" si="74"/>
        <v>0</v>
      </c>
      <c r="P1371" s="70">
        <f t="shared" si="74"/>
        <v>0</v>
      </c>
      <c r="Q1371" s="92" t="str">
        <f t="shared" si="73"/>
        <v/>
      </c>
    </row>
    <row r="1372" spans="1:17" x14ac:dyDescent="0.2">
      <c r="A1372" s="374" t="str">
        <f>IF(B1372="","",COUNT('Diário 3º PA'!$A$4:$A$4242)+COUNT('Diário 4º PA'!$A$4:$A$2007)+ROW()-3)</f>
        <v/>
      </c>
      <c r="B1372" s="358"/>
      <c r="C1372" s="383"/>
      <c r="D1372" s="360"/>
      <c r="E1372" s="360"/>
      <c r="F1372" s="361"/>
      <c r="G1372" s="360"/>
      <c r="H1372" s="360"/>
      <c r="I1372" s="362"/>
      <c r="J1372" s="363"/>
      <c r="K1372" s="363"/>
      <c r="L1372" s="364"/>
      <c r="M1372" s="363"/>
      <c r="N1372" s="403"/>
      <c r="O1372" s="70">
        <f t="shared" si="74"/>
        <v>0</v>
      </c>
      <c r="P1372" s="70">
        <f t="shared" si="74"/>
        <v>0</v>
      </c>
      <c r="Q1372" s="92" t="str">
        <f t="shared" si="73"/>
        <v/>
      </c>
    </row>
    <row r="1373" spans="1:17" x14ac:dyDescent="0.2">
      <c r="A1373" s="374" t="str">
        <f>IF(B1373="","",COUNT('Diário 3º PA'!$A$4:$A$4242)+COUNT('Diário 4º PA'!$A$4:$A$2007)+ROW()-3)</f>
        <v/>
      </c>
      <c r="B1373" s="358"/>
      <c r="C1373" s="383"/>
      <c r="D1373" s="360"/>
      <c r="E1373" s="360"/>
      <c r="F1373" s="361"/>
      <c r="G1373" s="360"/>
      <c r="H1373" s="360"/>
      <c r="I1373" s="362"/>
      <c r="J1373" s="363"/>
      <c r="K1373" s="363"/>
      <c r="L1373" s="364"/>
      <c r="M1373" s="363"/>
      <c r="N1373" s="403"/>
      <c r="O1373" s="70">
        <f t="shared" si="74"/>
        <v>0</v>
      </c>
      <c r="P1373" s="70">
        <f t="shared" si="74"/>
        <v>0</v>
      </c>
      <c r="Q1373" s="92" t="str">
        <f t="shared" si="73"/>
        <v/>
      </c>
    </row>
    <row r="1374" spans="1:17" x14ac:dyDescent="0.2">
      <c r="A1374" s="374" t="str">
        <f>IF(B1374="","",COUNT('Diário 3º PA'!$A$4:$A$4242)+COUNT('Diário 4º PA'!$A$4:$A$2007)+ROW()-3)</f>
        <v/>
      </c>
      <c r="B1374" s="358"/>
      <c r="C1374" s="383"/>
      <c r="D1374" s="360"/>
      <c r="E1374" s="360"/>
      <c r="F1374" s="361"/>
      <c r="G1374" s="360"/>
      <c r="H1374" s="360"/>
      <c r="I1374" s="362"/>
      <c r="J1374" s="363"/>
      <c r="K1374" s="363"/>
      <c r="L1374" s="364"/>
      <c r="M1374" s="363"/>
      <c r="N1374" s="403"/>
      <c r="O1374" s="70">
        <f t="shared" si="74"/>
        <v>0</v>
      </c>
      <c r="P1374" s="70">
        <f t="shared" si="74"/>
        <v>0</v>
      </c>
      <c r="Q1374" s="92" t="str">
        <f t="shared" si="73"/>
        <v/>
      </c>
    </row>
    <row r="1375" spans="1:17" x14ac:dyDescent="0.2">
      <c r="A1375" s="374" t="str">
        <f>IF(B1375="","",COUNT('Diário 3º PA'!$A$4:$A$4242)+COUNT('Diário 4º PA'!$A$4:$A$2007)+ROW()-3)</f>
        <v/>
      </c>
      <c r="B1375" s="358"/>
      <c r="C1375" s="383"/>
      <c r="D1375" s="360"/>
      <c r="E1375" s="360"/>
      <c r="F1375" s="361"/>
      <c r="G1375" s="360"/>
      <c r="H1375" s="360"/>
      <c r="I1375" s="362"/>
      <c r="J1375" s="363"/>
      <c r="K1375" s="363"/>
      <c r="L1375" s="364"/>
      <c r="M1375" s="363"/>
      <c r="N1375" s="403"/>
      <c r="O1375" s="70">
        <f t="shared" si="74"/>
        <v>0</v>
      </c>
      <c r="P1375" s="70">
        <f t="shared" si="74"/>
        <v>0</v>
      </c>
      <c r="Q1375" s="92" t="str">
        <f t="shared" si="73"/>
        <v/>
      </c>
    </row>
    <row r="1376" spans="1:17" x14ac:dyDescent="0.2">
      <c r="A1376" s="374" t="str">
        <f>IF(B1376="","",COUNT('Diário 3º PA'!$A$4:$A$4242)+COUNT('Diário 4º PA'!$A$4:$A$2007)+ROW()-3)</f>
        <v/>
      </c>
      <c r="B1376" s="358"/>
      <c r="C1376" s="383"/>
      <c r="D1376" s="360"/>
      <c r="E1376" s="360"/>
      <c r="F1376" s="361"/>
      <c r="G1376" s="360"/>
      <c r="H1376" s="360"/>
      <c r="I1376" s="362"/>
      <c r="J1376" s="363"/>
      <c r="K1376" s="363"/>
      <c r="L1376" s="364"/>
      <c r="M1376" s="363"/>
      <c r="N1376" s="403"/>
      <c r="O1376" s="70">
        <f t="shared" si="74"/>
        <v>0</v>
      </c>
      <c r="P1376" s="70">
        <f t="shared" si="74"/>
        <v>0</v>
      </c>
      <c r="Q1376" s="92" t="str">
        <f t="shared" si="73"/>
        <v/>
      </c>
    </row>
    <row r="1377" spans="1:17" x14ac:dyDescent="0.2">
      <c r="A1377" s="374" t="str">
        <f>IF(B1377="","",COUNT('Diário 3º PA'!$A$4:$A$4242)+COUNT('Diário 4º PA'!$A$4:$A$2007)+ROW()-3)</f>
        <v/>
      </c>
      <c r="B1377" s="358"/>
      <c r="C1377" s="383"/>
      <c r="D1377" s="360"/>
      <c r="E1377" s="360"/>
      <c r="F1377" s="361"/>
      <c r="G1377" s="360"/>
      <c r="H1377" s="360"/>
      <c r="I1377" s="362"/>
      <c r="J1377" s="363"/>
      <c r="K1377" s="363"/>
      <c r="L1377" s="364"/>
      <c r="M1377" s="363"/>
      <c r="N1377" s="403"/>
      <c r="O1377" s="70">
        <f t="shared" si="74"/>
        <v>0</v>
      </c>
      <c r="P1377" s="70">
        <f t="shared" si="74"/>
        <v>0</v>
      </c>
      <c r="Q1377" s="92" t="str">
        <f t="shared" si="73"/>
        <v/>
      </c>
    </row>
    <row r="1378" spans="1:17" x14ac:dyDescent="0.2">
      <c r="A1378" s="374" t="str">
        <f>IF(B1378="","",COUNT('Diário 3º PA'!$A$4:$A$4242)+COUNT('Diário 4º PA'!$A$4:$A$2007)+ROW()-3)</f>
        <v/>
      </c>
      <c r="B1378" s="358"/>
      <c r="C1378" s="383"/>
      <c r="D1378" s="360"/>
      <c r="E1378" s="360"/>
      <c r="F1378" s="361"/>
      <c r="G1378" s="360"/>
      <c r="H1378" s="360"/>
      <c r="I1378" s="362"/>
      <c r="J1378" s="363"/>
      <c r="K1378" s="363"/>
      <c r="L1378" s="364"/>
      <c r="M1378" s="363"/>
      <c r="N1378" s="403"/>
      <c r="O1378" s="70">
        <f t="shared" si="74"/>
        <v>0</v>
      </c>
      <c r="P1378" s="70">
        <f t="shared" si="74"/>
        <v>0</v>
      </c>
      <c r="Q1378" s="92" t="str">
        <f t="shared" si="73"/>
        <v/>
      </c>
    </row>
    <row r="1379" spans="1:17" x14ac:dyDescent="0.2">
      <c r="A1379" s="374" t="str">
        <f>IF(B1379="","",COUNT('Diário 3º PA'!$A$4:$A$4242)+COUNT('Diário 4º PA'!$A$4:$A$2007)+ROW()-3)</f>
        <v/>
      </c>
      <c r="B1379" s="358"/>
      <c r="C1379" s="383"/>
      <c r="D1379" s="360"/>
      <c r="E1379" s="360"/>
      <c r="F1379" s="361"/>
      <c r="G1379" s="360"/>
      <c r="H1379" s="360"/>
      <c r="I1379" s="362"/>
      <c r="J1379" s="363"/>
      <c r="K1379" s="363"/>
      <c r="L1379" s="364"/>
      <c r="M1379" s="363"/>
      <c r="N1379" s="403"/>
      <c r="O1379" s="70">
        <f t="shared" si="74"/>
        <v>0</v>
      </c>
      <c r="P1379" s="70">
        <f t="shared" si="74"/>
        <v>0</v>
      </c>
      <c r="Q1379" s="92" t="str">
        <f t="shared" si="73"/>
        <v/>
      </c>
    </row>
    <row r="1380" spans="1:17" x14ac:dyDescent="0.2">
      <c r="A1380" s="374" t="str">
        <f>IF(B1380="","",COUNT('Diário 3º PA'!$A$4:$A$4242)+COUNT('Diário 4º PA'!$A$4:$A$2007)+ROW()-3)</f>
        <v/>
      </c>
      <c r="B1380" s="358"/>
      <c r="C1380" s="383"/>
      <c r="D1380" s="360"/>
      <c r="E1380" s="360"/>
      <c r="F1380" s="361"/>
      <c r="G1380" s="360"/>
      <c r="H1380" s="360"/>
      <c r="I1380" s="362"/>
      <c r="J1380" s="363"/>
      <c r="K1380" s="363"/>
      <c r="L1380" s="364"/>
      <c r="M1380" s="363"/>
      <c r="N1380" s="403"/>
      <c r="O1380" s="70">
        <f t="shared" si="74"/>
        <v>0</v>
      </c>
      <c r="P1380" s="70">
        <f t="shared" si="74"/>
        <v>0</v>
      </c>
      <c r="Q1380" s="92" t="str">
        <f t="shared" si="73"/>
        <v/>
      </c>
    </row>
    <row r="1381" spans="1:17" x14ac:dyDescent="0.2">
      <c r="A1381" s="374" t="str">
        <f>IF(B1381="","",COUNT('Diário 3º PA'!$A$4:$A$4242)+COUNT('Diário 4º PA'!$A$4:$A$2007)+ROW()-3)</f>
        <v/>
      </c>
      <c r="B1381" s="358"/>
      <c r="C1381" s="383"/>
      <c r="D1381" s="360"/>
      <c r="E1381" s="360"/>
      <c r="F1381" s="361"/>
      <c r="G1381" s="360"/>
      <c r="H1381" s="360"/>
      <c r="I1381" s="362"/>
      <c r="J1381" s="363"/>
      <c r="K1381" s="363"/>
      <c r="L1381" s="364"/>
      <c r="M1381" s="363"/>
      <c r="N1381" s="403"/>
      <c r="O1381" s="70">
        <f t="shared" si="74"/>
        <v>0</v>
      </c>
      <c r="P1381" s="70">
        <f t="shared" si="74"/>
        <v>0</v>
      </c>
      <c r="Q1381" s="92" t="str">
        <f t="shared" si="73"/>
        <v/>
      </c>
    </row>
    <row r="1382" spans="1:17" x14ac:dyDescent="0.2">
      <c r="A1382" s="374" t="str">
        <f>IF(B1382="","",COUNT('Diário 3º PA'!$A$4:$A$4242)+COUNT('Diário 4º PA'!$A$4:$A$2007)+ROW()-3)</f>
        <v/>
      </c>
      <c r="B1382" s="358"/>
      <c r="C1382" s="383"/>
      <c r="D1382" s="360"/>
      <c r="E1382" s="360"/>
      <c r="F1382" s="361"/>
      <c r="G1382" s="360"/>
      <c r="H1382" s="360"/>
      <c r="I1382" s="362"/>
      <c r="J1382" s="363"/>
      <c r="K1382" s="363"/>
      <c r="L1382" s="364"/>
      <c r="M1382" s="363"/>
      <c r="N1382" s="403"/>
      <c r="O1382" s="70">
        <f t="shared" si="74"/>
        <v>0</v>
      </c>
      <c r="P1382" s="70">
        <f t="shared" si="74"/>
        <v>0</v>
      </c>
      <c r="Q1382" s="92" t="str">
        <f t="shared" si="73"/>
        <v/>
      </c>
    </row>
    <row r="1383" spans="1:17" x14ac:dyDescent="0.2">
      <c r="A1383" s="374" t="str">
        <f>IF(B1383="","",COUNT('Diário 3º PA'!$A$4:$A$4242)+COUNT('Diário 4º PA'!$A$4:$A$2007)+ROW()-3)</f>
        <v/>
      </c>
      <c r="B1383" s="358"/>
      <c r="C1383" s="383"/>
      <c r="D1383" s="360"/>
      <c r="E1383" s="360"/>
      <c r="F1383" s="361"/>
      <c r="G1383" s="360"/>
      <c r="H1383" s="360"/>
      <c r="I1383" s="362"/>
      <c r="J1383" s="363"/>
      <c r="K1383" s="363"/>
      <c r="L1383" s="364"/>
      <c r="M1383" s="363"/>
      <c r="N1383" s="403"/>
      <c r="O1383" s="70">
        <f t="shared" si="74"/>
        <v>0</v>
      </c>
      <c r="P1383" s="70">
        <f t="shared" si="74"/>
        <v>0</v>
      </c>
      <c r="Q1383" s="92" t="str">
        <f t="shared" si="73"/>
        <v/>
      </c>
    </row>
    <row r="1384" spans="1:17" x14ac:dyDescent="0.2">
      <c r="A1384" s="374" t="str">
        <f>IF(B1384="","",COUNT('Diário 3º PA'!$A$4:$A$4242)+COUNT('Diário 4º PA'!$A$4:$A$2007)+ROW()-3)</f>
        <v/>
      </c>
      <c r="B1384" s="358"/>
      <c r="C1384" s="383"/>
      <c r="D1384" s="360"/>
      <c r="E1384" s="360"/>
      <c r="F1384" s="361"/>
      <c r="G1384" s="360"/>
      <c r="H1384" s="360"/>
      <c r="I1384" s="362"/>
      <c r="J1384" s="363"/>
      <c r="K1384" s="363"/>
      <c r="L1384" s="364"/>
      <c r="M1384" s="363"/>
      <c r="N1384" s="403"/>
      <c r="O1384" s="70">
        <f t="shared" si="74"/>
        <v>0</v>
      </c>
      <c r="P1384" s="70">
        <f t="shared" si="74"/>
        <v>0</v>
      </c>
      <c r="Q1384" s="92" t="str">
        <f t="shared" si="73"/>
        <v/>
      </c>
    </row>
    <row r="1385" spans="1:17" x14ac:dyDescent="0.2">
      <c r="A1385" s="374" t="str">
        <f>IF(B1385="","",COUNT('Diário 3º PA'!$A$4:$A$4242)+COUNT('Diário 4º PA'!$A$4:$A$2007)+ROW()-3)</f>
        <v/>
      </c>
      <c r="B1385" s="358"/>
      <c r="C1385" s="383"/>
      <c r="D1385" s="360"/>
      <c r="E1385" s="360"/>
      <c r="F1385" s="361"/>
      <c r="G1385" s="360"/>
      <c r="H1385" s="360"/>
      <c r="I1385" s="362"/>
      <c r="J1385" s="363"/>
      <c r="K1385" s="363"/>
      <c r="L1385" s="364"/>
      <c r="M1385" s="363"/>
      <c r="N1385" s="403"/>
      <c r="O1385" s="70">
        <f t="shared" si="74"/>
        <v>0</v>
      </c>
      <c r="P1385" s="70">
        <f t="shared" si="74"/>
        <v>0</v>
      </c>
      <c r="Q1385" s="92" t="str">
        <f t="shared" ref="Q1385:Q1448" si="75">SUBSTITUTE(D1385," ","_")</f>
        <v/>
      </c>
    </row>
    <row r="1386" spans="1:17" x14ac:dyDescent="0.2">
      <c r="A1386" s="374" t="str">
        <f>IF(B1386="","",COUNT('Diário 3º PA'!$A$4:$A$4242)+COUNT('Diário 4º PA'!$A$4:$A$2007)+ROW()-3)</f>
        <v/>
      </c>
      <c r="B1386" s="358"/>
      <c r="C1386" s="383"/>
      <c r="D1386" s="360"/>
      <c r="E1386" s="360"/>
      <c r="F1386" s="361"/>
      <c r="G1386" s="360"/>
      <c r="H1386" s="360"/>
      <c r="I1386" s="362"/>
      <c r="J1386" s="363"/>
      <c r="K1386" s="363"/>
      <c r="L1386" s="364"/>
      <c r="M1386" s="363"/>
      <c r="N1386" s="403"/>
      <c r="O1386" s="70">
        <f t="shared" ref="O1386:P1449" si="76">IF(B1386=0,0,IF(YEAR(B1386)=$P$1,MONTH(B1386)-$O$1+1,(YEAR(B1386)-$P$1)*12-$O$1+1+MONTH(B1386)))</f>
        <v>0</v>
      </c>
      <c r="P1386" s="70">
        <f t="shared" si="76"/>
        <v>0</v>
      </c>
      <c r="Q1386" s="92" t="str">
        <f t="shared" si="75"/>
        <v/>
      </c>
    </row>
    <row r="1387" spans="1:17" x14ac:dyDescent="0.2">
      <c r="A1387" s="374" t="str">
        <f>IF(B1387="","",COUNT('Diário 3º PA'!$A$4:$A$4242)+COUNT('Diário 4º PA'!$A$4:$A$2007)+ROW()-3)</f>
        <v/>
      </c>
      <c r="B1387" s="358"/>
      <c r="C1387" s="383"/>
      <c r="D1387" s="360"/>
      <c r="E1387" s="360"/>
      <c r="F1387" s="361"/>
      <c r="G1387" s="360"/>
      <c r="H1387" s="360"/>
      <c r="I1387" s="362"/>
      <c r="J1387" s="363"/>
      <c r="K1387" s="363"/>
      <c r="L1387" s="364"/>
      <c r="M1387" s="363"/>
      <c r="N1387" s="403"/>
      <c r="O1387" s="70">
        <f t="shared" si="76"/>
        <v>0</v>
      </c>
      <c r="P1387" s="70">
        <f t="shared" si="76"/>
        <v>0</v>
      </c>
      <c r="Q1387" s="92" t="str">
        <f t="shared" si="75"/>
        <v/>
      </c>
    </row>
    <row r="1388" spans="1:17" x14ac:dyDescent="0.2">
      <c r="A1388" s="374" t="str">
        <f>IF(B1388="","",COUNT('Diário 3º PA'!$A$4:$A$4242)+COUNT('Diário 4º PA'!$A$4:$A$2007)+ROW()-3)</f>
        <v/>
      </c>
      <c r="B1388" s="358"/>
      <c r="C1388" s="383"/>
      <c r="D1388" s="360"/>
      <c r="E1388" s="360"/>
      <c r="F1388" s="361"/>
      <c r="G1388" s="360"/>
      <c r="H1388" s="360"/>
      <c r="I1388" s="362"/>
      <c r="J1388" s="363"/>
      <c r="K1388" s="363"/>
      <c r="L1388" s="364"/>
      <c r="M1388" s="363"/>
      <c r="N1388" s="403"/>
      <c r="O1388" s="70">
        <f t="shared" si="76"/>
        <v>0</v>
      </c>
      <c r="P1388" s="70">
        <f t="shared" si="76"/>
        <v>0</v>
      </c>
      <c r="Q1388" s="92" t="str">
        <f t="shared" si="75"/>
        <v/>
      </c>
    </row>
    <row r="1389" spans="1:17" x14ac:dyDescent="0.2">
      <c r="A1389" s="374" t="str">
        <f>IF(B1389="","",COUNT('Diário 3º PA'!$A$4:$A$4242)+COUNT('Diário 4º PA'!$A$4:$A$2007)+ROW()-3)</f>
        <v/>
      </c>
      <c r="B1389" s="358"/>
      <c r="C1389" s="383"/>
      <c r="D1389" s="360"/>
      <c r="E1389" s="360"/>
      <c r="F1389" s="361"/>
      <c r="G1389" s="360"/>
      <c r="H1389" s="360"/>
      <c r="I1389" s="362"/>
      <c r="J1389" s="363"/>
      <c r="K1389" s="363"/>
      <c r="L1389" s="364"/>
      <c r="M1389" s="363"/>
      <c r="N1389" s="403"/>
      <c r="O1389" s="70">
        <f t="shared" si="76"/>
        <v>0</v>
      </c>
      <c r="P1389" s="70">
        <f t="shared" si="76"/>
        <v>0</v>
      </c>
      <c r="Q1389" s="92" t="str">
        <f t="shared" si="75"/>
        <v/>
      </c>
    </row>
    <row r="1390" spans="1:17" x14ac:dyDescent="0.2">
      <c r="A1390" s="374" t="str">
        <f>IF(B1390="","",COUNT('Diário 3º PA'!$A$4:$A$4242)+COUNT('Diário 4º PA'!$A$4:$A$2007)+ROW()-3)</f>
        <v/>
      </c>
      <c r="B1390" s="358"/>
      <c r="C1390" s="383"/>
      <c r="D1390" s="360"/>
      <c r="E1390" s="360"/>
      <c r="F1390" s="361"/>
      <c r="G1390" s="360"/>
      <c r="H1390" s="360"/>
      <c r="I1390" s="362"/>
      <c r="J1390" s="363"/>
      <c r="K1390" s="363"/>
      <c r="L1390" s="364"/>
      <c r="M1390" s="363"/>
      <c r="N1390" s="403"/>
      <c r="O1390" s="70">
        <f t="shared" si="76"/>
        <v>0</v>
      </c>
      <c r="P1390" s="70">
        <f t="shared" si="76"/>
        <v>0</v>
      </c>
      <c r="Q1390" s="92" t="str">
        <f t="shared" si="75"/>
        <v/>
      </c>
    </row>
    <row r="1391" spans="1:17" x14ac:dyDescent="0.2">
      <c r="A1391" s="374" t="str">
        <f>IF(B1391="","",COUNT('Diário 3º PA'!$A$4:$A$4242)+COUNT('Diário 4º PA'!$A$4:$A$2007)+ROW()-3)</f>
        <v/>
      </c>
      <c r="B1391" s="358"/>
      <c r="C1391" s="383"/>
      <c r="D1391" s="360"/>
      <c r="E1391" s="360"/>
      <c r="F1391" s="361"/>
      <c r="G1391" s="360"/>
      <c r="H1391" s="360"/>
      <c r="I1391" s="362"/>
      <c r="J1391" s="363"/>
      <c r="K1391" s="363"/>
      <c r="L1391" s="364"/>
      <c r="M1391" s="363"/>
      <c r="N1391" s="403"/>
      <c r="O1391" s="70">
        <f t="shared" si="76"/>
        <v>0</v>
      </c>
      <c r="P1391" s="70">
        <f t="shared" si="76"/>
        <v>0</v>
      </c>
      <c r="Q1391" s="92" t="str">
        <f t="shared" si="75"/>
        <v/>
      </c>
    </row>
    <row r="1392" spans="1:17" x14ac:dyDescent="0.2">
      <c r="A1392" s="374" t="str">
        <f>IF(B1392="","",COUNT('Diário 3º PA'!$A$4:$A$4242)+COUNT('Diário 4º PA'!$A$4:$A$2007)+ROW()-3)</f>
        <v/>
      </c>
      <c r="B1392" s="358"/>
      <c r="C1392" s="383"/>
      <c r="D1392" s="360"/>
      <c r="E1392" s="360"/>
      <c r="F1392" s="361"/>
      <c r="G1392" s="360"/>
      <c r="H1392" s="360"/>
      <c r="I1392" s="362"/>
      <c r="J1392" s="363"/>
      <c r="K1392" s="363"/>
      <c r="L1392" s="364"/>
      <c r="M1392" s="363"/>
      <c r="N1392" s="403"/>
      <c r="O1392" s="70">
        <f t="shared" si="76"/>
        <v>0</v>
      </c>
      <c r="P1392" s="70">
        <f t="shared" si="76"/>
        <v>0</v>
      </c>
      <c r="Q1392" s="92" t="str">
        <f t="shared" si="75"/>
        <v/>
      </c>
    </row>
    <row r="1393" spans="1:17" x14ac:dyDescent="0.2">
      <c r="A1393" s="374" t="str">
        <f>IF(B1393="","",COUNT('Diário 3º PA'!$A$4:$A$4242)+COUNT('Diário 4º PA'!$A$4:$A$2007)+ROW()-3)</f>
        <v/>
      </c>
      <c r="B1393" s="358"/>
      <c r="C1393" s="383"/>
      <c r="D1393" s="360"/>
      <c r="E1393" s="360"/>
      <c r="F1393" s="361"/>
      <c r="G1393" s="360"/>
      <c r="H1393" s="360"/>
      <c r="I1393" s="362"/>
      <c r="J1393" s="363"/>
      <c r="K1393" s="363"/>
      <c r="L1393" s="364"/>
      <c r="M1393" s="363"/>
      <c r="N1393" s="403"/>
      <c r="O1393" s="70">
        <f t="shared" si="76"/>
        <v>0</v>
      </c>
      <c r="P1393" s="70">
        <f t="shared" si="76"/>
        <v>0</v>
      </c>
      <c r="Q1393" s="92" t="str">
        <f t="shared" si="75"/>
        <v/>
      </c>
    </row>
    <row r="1394" spans="1:17" x14ac:dyDescent="0.2">
      <c r="A1394" s="374" t="str">
        <f>IF(B1394="","",COUNT('Diário 3º PA'!$A$4:$A$4242)+COUNT('Diário 4º PA'!$A$4:$A$2007)+ROW()-3)</f>
        <v/>
      </c>
      <c r="B1394" s="358"/>
      <c r="C1394" s="383"/>
      <c r="D1394" s="360"/>
      <c r="E1394" s="360"/>
      <c r="F1394" s="361"/>
      <c r="G1394" s="360"/>
      <c r="H1394" s="360"/>
      <c r="I1394" s="362"/>
      <c r="J1394" s="363"/>
      <c r="K1394" s="363"/>
      <c r="L1394" s="364"/>
      <c r="M1394" s="363"/>
      <c r="N1394" s="403"/>
      <c r="O1394" s="70">
        <f t="shared" si="76"/>
        <v>0</v>
      </c>
      <c r="P1394" s="70">
        <f t="shared" si="76"/>
        <v>0</v>
      </c>
      <c r="Q1394" s="92" t="str">
        <f t="shared" si="75"/>
        <v/>
      </c>
    </row>
    <row r="1395" spans="1:17" x14ac:dyDescent="0.2">
      <c r="A1395" s="374" t="str">
        <f>IF(B1395="","",COUNT('Diário 3º PA'!$A$4:$A$4242)+COUNT('Diário 4º PA'!$A$4:$A$2007)+ROW()-3)</f>
        <v/>
      </c>
      <c r="B1395" s="358"/>
      <c r="C1395" s="383"/>
      <c r="D1395" s="360"/>
      <c r="E1395" s="360"/>
      <c r="F1395" s="361"/>
      <c r="G1395" s="360"/>
      <c r="H1395" s="360"/>
      <c r="I1395" s="362"/>
      <c r="J1395" s="363"/>
      <c r="K1395" s="363"/>
      <c r="L1395" s="364"/>
      <c r="M1395" s="363"/>
      <c r="N1395" s="403"/>
      <c r="O1395" s="70">
        <f t="shared" si="76"/>
        <v>0</v>
      </c>
      <c r="P1395" s="70">
        <f t="shared" si="76"/>
        <v>0</v>
      </c>
      <c r="Q1395" s="92" t="str">
        <f t="shared" si="75"/>
        <v/>
      </c>
    </row>
    <row r="1396" spans="1:17" x14ac:dyDescent="0.2">
      <c r="A1396" s="374" t="str">
        <f>IF(B1396="","",COUNT('Diário 3º PA'!$A$4:$A$4242)+COUNT('Diário 4º PA'!$A$4:$A$2007)+ROW()-3)</f>
        <v/>
      </c>
      <c r="B1396" s="358"/>
      <c r="C1396" s="383"/>
      <c r="D1396" s="360"/>
      <c r="E1396" s="360"/>
      <c r="F1396" s="361"/>
      <c r="G1396" s="360"/>
      <c r="H1396" s="360"/>
      <c r="I1396" s="362"/>
      <c r="J1396" s="363"/>
      <c r="K1396" s="363"/>
      <c r="L1396" s="364"/>
      <c r="M1396" s="363"/>
      <c r="N1396" s="403"/>
      <c r="O1396" s="70">
        <f t="shared" si="76"/>
        <v>0</v>
      </c>
      <c r="P1396" s="70">
        <f t="shared" si="76"/>
        <v>0</v>
      </c>
      <c r="Q1396" s="92" t="str">
        <f t="shared" si="75"/>
        <v/>
      </c>
    </row>
    <row r="1397" spans="1:17" x14ac:dyDescent="0.2">
      <c r="A1397" s="374" t="str">
        <f>IF(B1397="","",COUNT('Diário 3º PA'!$A$4:$A$4242)+COUNT('Diário 4º PA'!$A$4:$A$2007)+ROW()-3)</f>
        <v/>
      </c>
      <c r="B1397" s="358"/>
      <c r="C1397" s="383"/>
      <c r="D1397" s="360"/>
      <c r="E1397" s="360"/>
      <c r="F1397" s="361"/>
      <c r="G1397" s="360"/>
      <c r="H1397" s="360"/>
      <c r="I1397" s="362"/>
      <c r="J1397" s="363"/>
      <c r="K1397" s="363"/>
      <c r="L1397" s="364"/>
      <c r="M1397" s="363"/>
      <c r="N1397" s="403"/>
      <c r="O1397" s="70">
        <f t="shared" si="76"/>
        <v>0</v>
      </c>
      <c r="P1397" s="70">
        <f t="shared" si="76"/>
        <v>0</v>
      </c>
      <c r="Q1397" s="92" t="str">
        <f t="shared" si="75"/>
        <v/>
      </c>
    </row>
    <row r="1398" spans="1:17" x14ac:dyDescent="0.2">
      <c r="A1398" s="374" t="str">
        <f>IF(B1398="","",COUNT('Diário 3º PA'!$A$4:$A$4242)+COUNT('Diário 4º PA'!$A$4:$A$2007)+ROW()-3)</f>
        <v/>
      </c>
      <c r="B1398" s="358"/>
      <c r="C1398" s="383"/>
      <c r="D1398" s="360"/>
      <c r="E1398" s="360"/>
      <c r="F1398" s="361"/>
      <c r="G1398" s="360"/>
      <c r="H1398" s="360"/>
      <c r="I1398" s="362"/>
      <c r="J1398" s="363"/>
      <c r="K1398" s="363"/>
      <c r="L1398" s="364"/>
      <c r="M1398" s="363"/>
      <c r="N1398" s="403"/>
      <c r="O1398" s="70">
        <f t="shared" si="76"/>
        <v>0</v>
      </c>
      <c r="P1398" s="70">
        <f t="shared" si="76"/>
        <v>0</v>
      </c>
      <c r="Q1398" s="92" t="str">
        <f t="shared" si="75"/>
        <v/>
      </c>
    </row>
    <row r="1399" spans="1:17" x14ac:dyDescent="0.2">
      <c r="A1399" s="374" t="str">
        <f>IF(B1399="","",COUNT('Diário 3º PA'!$A$4:$A$4242)+COUNT('Diário 4º PA'!$A$4:$A$2007)+ROW()-3)</f>
        <v/>
      </c>
      <c r="B1399" s="358"/>
      <c r="C1399" s="383"/>
      <c r="D1399" s="360"/>
      <c r="E1399" s="360"/>
      <c r="F1399" s="361"/>
      <c r="G1399" s="360"/>
      <c r="H1399" s="360"/>
      <c r="I1399" s="362"/>
      <c r="J1399" s="363"/>
      <c r="K1399" s="363"/>
      <c r="L1399" s="364"/>
      <c r="M1399" s="363"/>
      <c r="N1399" s="403"/>
      <c r="O1399" s="70">
        <f t="shared" si="76"/>
        <v>0</v>
      </c>
      <c r="P1399" s="70">
        <f t="shared" si="76"/>
        <v>0</v>
      </c>
      <c r="Q1399" s="92" t="str">
        <f t="shared" si="75"/>
        <v/>
      </c>
    </row>
    <row r="1400" spans="1:17" x14ac:dyDescent="0.2">
      <c r="A1400" s="374" t="str">
        <f>IF(B1400="","",COUNT('Diário 3º PA'!$A$4:$A$4242)+COUNT('Diário 4º PA'!$A$4:$A$2007)+ROW()-3)</f>
        <v/>
      </c>
      <c r="B1400" s="358"/>
      <c r="C1400" s="383"/>
      <c r="D1400" s="360"/>
      <c r="E1400" s="360"/>
      <c r="F1400" s="361"/>
      <c r="G1400" s="360"/>
      <c r="H1400" s="360"/>
      <c r="I1400" s="362"/>
      <c r="J1400" s="363"/>
      <c r="K1400" s="363"/>
      <c r="L1400" s="364"/>
      <c r="M1400" s="363"/>
      <c r="N1400" s="403"/>
      <c r="O1400" s="70">
        <f t="shared" si="76"/>
        <v>0</v>
      </c>
      <c r="P1400" s="70">
        <f t="shared" si="76"/>
        <v>0</v>
      </c>
      <c r="Q1400" s="92" t="str">
        <f t="shared" si="75"/>
        <v/>
      </c>
    </row>
    <row r="1401" spans="1:17" x14ac:dyDescent="0.2">
      <c r="A1401" s="374" t="str">
        <f>IF(B1401="","",COUNT('Diário 3º PA'!$A$4:$A$4242)+COUNT('Diário 4º PA'!$A$4:$A$2007)+ROW()-3)</f>
        <v/>
      </c>
      <c r="B1401" s="358"/>
      <c r="C1401" s="383"/>
      <c r="D1401" s="360"/>
      <c r="E1401" s="360"/>
      <c r="F1401" s="361"/>
      <c r="G1401" s="360"/>
      <c r="H1401" s="360"/>
      <c r="I1401" s="362"/>
      <c r="J1401" s="363"/>
      <c r="K1401" s="363"/>
      <c r="L1401" s="364"/>
      <c r="M1401" s="363"/>
      <c r="N1401" s="403"/>
      <c r="O1401" s="70">
        <f t="shared" si="76"/>
        <v>0</v>
      </c>
      <c r="P1401" s="70">
        <f t="shared" si="76"/>
        <v>0</v>
      </c>
      <c r="Q1401" s="92" t="str">
        <f t="shared" si="75"/>
        <v/>
      </c>
    </row>
    <row r="1402" spans="1:17" x14ac:dyDescent="0.2">
      <c r="A1402" s="374" t="str">
        <f>IF(B1402="","",COUNT('Diário 3º PA'!$A$4:$A$4242)+COUNT('Diário 4º PA'!$A$4:$A$2007)+ROW()-3)</f>
        <v/>
      </c>
      <c r="B1402" s="358"/>
      <c r="C1402" s="383"/>
      <c r="D1402" s="360"/>
      <c r="E1402" s="360"/>
      <c r="F1402" s="361"/>
      <c r="G1402" s="360"/>
      <c r="H1402" s="360"/>
      <c r="I1402" s="362"/>
      <c r="J1402" s="363"/>
      <c r="K1402" s="363"/>
      <c r="L1402" s="364"/>
      <c r="M1402" s="363"/>
      <c r="N1402" s="403"/>
      <c r="O1402" s="70">
        <f t="shared" si="76"/>
        <v>0</v>
      </c>
      <c r="P1402" s="70">
        <f t="shared" si="76"/>
        <v>0</v>
      </c>
      <c r="Q1402" s="92" t="str">
        <f t="shared" si="75"/>
        <v/>
      </c>
    </row>
    <row r="1403" spans="1:17" x14ac:dyDescent="0.2">
      <c r="A1403" s="374" t="str">
        <f>IF(B1403="","",COUNT('Diário 3º PA'!$A$4:$A$4242)+COUNT('Diário 4º PA'!$A$4:$A$2007)+ROW()-3)</f>
        <v/>
      </c>
      <c r="B1403" s="358"/>
      <c r="C1403" s="383"/>
      <c r="D1403" s="360"/>
      <c r="E1403" s="360"/>
      <c r="F1403" s="361"/>
      <c r="G1403" s="360"/>
      <c r="H1403" s="360"/>
      <c r="I1403" s="362"/>
      <c r="J1403" s="363"/>
      <c r="K1403" s="363"/>
      <c r="L1403" s="364"/>
      <c r="M1403" s="363"/>
      <c r="N1403" s="403"/>
      <c r="O1403" s="70">
        <f t="shared" si="76"/>
        <v>0</v>
      </c>
      <c r="P1403" s="70">
        <f t="shared" si="76"/>
        <v>0</v>
      </c>
      <c r="Q1403" s="92" t="str">
        <f t="shared" si="75"/>
        <v/>
      </c>
    </row>
    <row r="1404" spans="1:17" x14ac:dyDescent="0.2">
      <c r="A1404" s="374" t="str">
        <f>IF(B1404="","",COUNT('Diário 3º PA'!$A$4:$A$4242)+COUNT('Diário 4º PA'!$A$4:$A$2007)+ROW()-3)</f>
        <v/>
      </c>
      <c r="B1404" s="358"/>
      <c r="C1404" s="383"/>
      <c r="D1404" s="360"/>
      <c r="E1404" s="360"/>
      <c r="F1404" s="361"/>
      <c r="G1404" s="360"/>
      <c r="H1404" s="360"/>
      <c r="I1404" s="362"/>
      <c r="J1404" s="363"/>
      <c r="K1404" s="363"/>
      <c r="L1404" s="364"/>
      <c r="M1404" s="363"/>
      <c r="N1404" s="403"/>
      <c r="O1404" s="70">
        <f t="shared" si="76"/>
        <v>0</v>
      </c>
      <c r="P1404" s="70">
        <f t="shared" si="76"/>
        <v>0</v>
      </c>
      <c r="Q1404" s="92" t="str">
        <f t="shared" si="75"/>
        <v/>
      </c>
    </row>
    <row r="1405" spans="1:17" x14ac:dyDescent="0.2">
      <c r="A1405" s="374" t="str">
        <f>IF(B1405="","",COUNT('Diário 3º PA'!$A$4:$A$4242)+COUNT('Diário 4º PA'!$A$4:$A$2007)+ROW()-3)</f>
        <v/>
      </c>
      <c r="B1405" s="358"/>
      <c r="C1405" s="383"/>
      <c r="D1405" s="360"/>
      <c r="E1405" s="360"/>
      <c r="F1405" s="361"/>
      <c r="G1405" s="360"/>
      <c r="H1405" s="360"/>
      <c r="I1405" s="362"/>
      <c r="J1405" s="363"/>
      <c r="K1405" s="363"/>
      <c r="L1405" s="364"/>
      <c r="M1405" s="363"/>
      <c r="N1405" s="403"/>
      <c r="O1405" s="70">
        <f t="shared" si="76"/>
        <v>0</v>
      </c>
      <c r="P1405" s="70">
        <f t="shared" si="76"/>
        <v>0</v>
      </c>
      <c r="Q1405" s="92" t="str">
        <f t="shared" si="75"/>
        <v/>
      </c>
    </row>
    <row r="1406" spans="1:17" x14ac:dyDescent="0.2">
      <c r="A1406" s="374" t="str">
        <f>IF(B1406="","",COUNT('Diário 3º PA'!$A$4:$A$4242)+COUNT('Diário 4º PA'!$A$4:$A$2007)+ROW()-3)</f>
        <v/>
      </c>
      <c r="B1406" s="358"/>
      <c r="C1406" s="383"/>
      <c r="D1406" s="360"/>
      <c r="E1406" s="360"/>
      <c r="F1406" s="361"/>
      <c r="G1406" s="360"/>
      <c r="H1406" s="360"/>
      <c r="I1406" s="362"/>
      <c r="J1406" s="363"/>
      <c r="K1406" s="363"/>
      <c r="L1406" s="364"/>
      <c r="M1406" s="363"/>
      <c r="N1406" s="403"/>
      <c r="O1406" s="70">
        <f t="shared" si="76"/>
        <v>0</v>
      </c>
      <c r="P1406" s="70">
        <f t="shared" si="76"/>
        <v>0</v>
      </c>
      <c r="Q1406" s="92" t="str">
        <f t="shared" si="75"/>
        <v/>
      </c>
    </row>
    <row r="1407" spans="1:17" x14ac:dyDescent="0.2">
      <c r="A1407" s="374" t="str">
        <f>IF(B1407="","",COUNT('Diário 3º PA'!$A$4:$A$4242)+COUNT('Diário 4º PA'!$A$4:$A$2007)+ROW()-3)</f>
        <v/>
      </c>
      <c r="B1407" s="358"/>
      <c r="C1407" s="383"/>
      <c r="D1407" s="360"/>
      <c r="E1407" s="360"/>
      <c r="F1407" s="361"/>
      <c r="G1407" s="360"/>
      <c r="H1407" s="360"/>
      <c r="I1407" s="362"/>
      <c r="J1407" s="363"/>
      <c r="K1407" s="363"/>
      <c r="L1407" s="364"/>
      <c r="M1407" s="363"/>
      <c r="N1407" s="403"/>
      <c r="O1407" s="70">
        <f t="shared" si="76"/>
        <v>0</v>
      </c>
      <c r="P1407" s="70">
        <f t="shared" si="76"/>
        <v>0</v>
      </c>
      <c r="Q1407" s="92" t="str">
        <f t="shared" si="75"/>
        <v/>
      </c>
    </row>
    <row r="1408" spans="1:17" x14ac:dyDescent="0.2">
      <c r="A1408" s="374" t="str">
        <f>IF(B1408="","",COUNT('Diário 3º PA'!$A$4:$A$4242)+COUNT('Diário 4º PA'!$A$4:$A$2007)+ROW()-3)</f>
        <v/>
      </c>
      <c r="B1408" s="358"/>
      <c r="C1408" s="383"/>
      <c r="D1408" s="360"/>
      <c r="E1408" s="360"/>
      <c r="F1408" s="361"/>
      <c r="G1408" s="360"/>
      <c r="H1408" s="360"/>
      <c r="I1408" s="362"/>
      <c r="J1408" s="363"/>
      <c r="K1408" s="363"/>
      <c r="L1408" s="364"/>
      <c r="M1408" s="363"/>
      <c r="N1408" s="403"/>
      <c r="O1408" s="70">
        <f t="shared" si="76"/>
        <v>0</v>
      </c>
      <c r="P1408" s="70">
        <f t="shared" si="76"/>
        <v>0</v>
      </c>
      <c r="Q1408" s="92" t="str">
        <f t="shared" si="75"/>
        <v/>
      </c>
    </row>
    <row r="1409" spans="1:17" x14ac:dyDescent="0.2">
      <c r="A1409" s="374" t="str">
        <f>IF(B1409="","",COUNT('Diário 3º PA'!$A$4:$A$4242)+COUNT('Diário 4º PA'!$A$4:$A$2007)+ROW()-3)</f>
        <v/>
      </c>
      <c r="B1409" s="358"/>
      <c r="C1409" s="383"/>
      <c r="D1409" s="360"/>
      <c r="E1409" s="360"/>
      <c r="F1409" s="361"/>
      <c r="G1409" s="360"/>
      <c r="H1409" s="360"/>
      <c r="I1409" s="362"/>
      <c r="J1409" s="363"/>
      <c r="K1409" s="363"/>
      <c r="L1409" s="364"/>
      <c r="M1409" s="363"/>
      <c r="N1409" s="403"/>
      <c r="O1409" s="70">
        <f t="shared" si="76"/>
        <v>0</v>
      </c>
      <c r="P1409" s="70">
        <f t="shared" si="76"/>
        <v>0</v>
      </c>
      <c r="Q1409" s="92" t="str">
        <f t="shared" si="75"/>
        <v/>
      </c>
    </row>
    <row r="1410" spans="1:17" x14ac:dyDescent="0.2">
      <c r="A1410" s="374" t="str">
        <f>IF(B1410="","",COUNT('Diário 3º PA'!$A$4:$A$4242)+COUNT('Diário 4º PA'!$A$4:$A$2007)+ROW()-3)</f>
        <v/>
      </c>
      <c r="B1410" s="358"/>
      <c r="C1410" s="383"/>
      <c r="D1410" s="360"/>
      <c r="E1410" s="360"/>
      <c r="F1410" s="361"/>
      <c r="G1410" s="360"/>
      <c r="H1410" s="360"/>
      <c r="I1410" s="362"/>
      <c r="J1410" s="363"/>
      <c r="K1410" s="363"/>
      <c r="L1410" s="364"/>
      <c r="M1410" s="363"/>
      <c r="N1410" s="403"/>
      <c r="O1410" s="70">
        <f t="shared" si="76"/>
        <v>0</v>
      </c>
      <c r="P1410" s="70">
        <f t="shared" si="76"/>
        <v>0</v>
      </c>
      <c r="Q1410" s="92" t="str">
        <f t="shared" si="75"/>
        <v/>
      </c>
    </row>
    <row r="1411" spans="1:17" x14ac:dyDescent="0.2">
      <c r="A1411" s="374" t="str">
        <f>IF(B1411="","",COUNT('Diário 3º PA'!$A$4:$A$4242)+COUNT('Diário 4º PA'!$A$4:$A$2007)+ROW()-3)</f>
        <v/>
      </c>
      <c r="B1411" s="358"/>
      <c r="C1411" s="383"/>
      <c r="D1411" s="360"/>
      <c r="E1411" s="360"/>
      <c r="F1411" s="361"/>
      <c r="G1411" s="360"/>
      <c r="H1411" s="360"/>
      <c r="I1411" s="362"/>
      <c r="J1411" s="363"/>
      <c r="K1411" s="363"/>
      <c r="L1411" s="364"/>
      <c r="M1411" s="363"/>
      <c r="N1411" s="403"/>
      <c r="O1411" s="70">
        <f t="shared" si="76"/>
        <v>0</v>
      </c>
      <c r="P1411" s="70">
        <f t="shared" si="76"/>
        <v>0</v>
      </c>
      <c r="Q1411" s="92" t="str">
        <f t="shared" si="75"/>
        <v/>
      </c>
    </row>
    <row r="1412" spans="1:17" x14ac:dyDescent="0.2">
      <c r="A1412" s="374" t="str">
        <f>IF(B1412="","",COUNT('Diário 3º PA'!$A$4:$A$4242)+COUNT('Diário 4º PA'!$A$4:$A$2007)+ROW()-3)</f>
        <v/>
      </c>
      <c r="B1412" s="358"/>
      <c r="C1412" s="383"/>
      <c r="D1412" s="360"/>
      <c r="E1412" s="360"/>
      <c r="F1412" s="361"/>
      <c r="G1412" s="360"/>
      <c r="H1412" s="360"/>
      <c r="I1412" s="362"/>
      <c r="J1412" s="363"/>
      <c r="K1412" s="363"/>
      <c r="L1412" s="364"/>
      <c r="M1412" s="363"/>
      <c r="N1412" s="403"/>
      <c r="O1412" s="70">
        <f t="shared" si="76"/>
        <v>0</v>
      </c>
      <c r="P1412" s="70">
        <f t="shared" si="76"/>
        <v>0</v>
      </c>
      <c r="Q1412" s="92" t="str">
        <f t="shared" si="75"/>
        <v/>
      </c>
    </row>
    <row r="1413" spans="1:17" x14ac:dyDescent="0.2">
      <c r="A1413" s="374" t="str">
        <f>IF(B1413="","",COUNT('Diário 3º PA'!$A$4:$A$4242)+COUNT('Diário 4º PA'!$A$4:$A$2007)+ROW()-3)</f>
        <v/>
      </c>
      <c r="B1413" s="358"/>
      <c r="C1413" s="383"/>
      <c r="D1413" s="360"/>
      <c r="E1413" s="360"/>
      <c r="F1413" s="361"/>
      <c r="G1413" s="360"/>
      <c r="H1413" s="360"/>
      <c r="I1413" s="362"/>
      <c r="J1413" s="363"/>
      <c r="K1413" s="363"/>
      <c r="L1413" s="364"/>
      <c r="M1413" s="363"/>
      <c r="N1413" s="403"/>
      <c r="O1413" s="70">
        <f t="shared" si="76"/>
        <v>0</v>
      </c>
      <c r="P1413" s="70">
        <f t="shared" si="76"/>
        <v>0</v>
      </c>
      <c r="Q1413" s="92" t="str">
        <f t="shared" si="75"/>
        <v/>
      </c>
    </row>
    <row r="1414" spans="1:17" x14ac:dyDescent="0.2">
      <c r="A1414" s="374" t="str">
        <f>IF(B1414="","",COUNT('Diário 3º PA'!$A$4:$A$4242)+COUNT('Diário 4º PA'!$A$4:$A$2007)+ROW()-3)</f>
        <v/>
      </c>
      <c r="B1414" s="358"/>
      <c r="C1414" s="383"/>
      <c r="D1414" s="360"/>
      <c r="E1414" s="360"/>
      <c r="F1414" s="361"/>
      <c r="G1414" s="360"/>
      <c r="H1414" s="360"/>
      <c r="I1414" s="362"/>
      <c r="J1414" s="363"/>
      <c r="K1414" s="363"/>
      <c r="L1414" s="364"/>
      <c r="M1414" s="363"/>
      <c r="N1414" s="403"/>
      <c r="O1414" s="70">
        <f t="shared" si="76"/>
        <v>0</v>
      </c>
      <c r="P1414" s="70">
        <f t="shared" si="76"/>
        <v>0</v>
      </c>
      <c r="Q1414" s="92" t="str">
        <f t="shared" si="75"/>
        <v/>
      </c>
    </row>
    <row r="1415" spans="1:17" x14ac:dyDescent="0.2">
      <c r="A1415" s="374" t="str">
        <f>IF(B1415="","",COUNT('Diário 3º PA'!$A$4:$A$4242)+COUNT('Diário 4º PA'!$A$4:$A$2007)+ROW()-3)</f>
        <v/>
      </c>
      <c r="B1415" s="358"/>
      <c r="C1415" s="383"/>
      <c r="D1415" s="360"/>
      <c r="E1415" s="360"/>
      <c r="F1415" s="361"/>
      <c r="G1415" s="360"/>
      <c r="H1415" s="360"/>
      <c r="I1415" s="362"/>
      <c r="J1415" s="363"/>
      <c r="K1415" s="363"/>
      <c r="L1415" s="364"/>
      <c r="M1415" s="363"/>
      <c r="N1415" s="403"/>
      <c r="O1415" s="70">
        <f t="shared" si="76"/>
        <v>0</v>
      </c>
      <c r="P1415" s="70">
        <f t="shared" si="76"/>
        <v>0</v>
      </c>
      <c r="Q1415" s="92" t="str">
        <f t="shared" si="75"/>
        <v/>
      </c>
    </row>
    <row r="1416" spans="1:17" x14ac:dyDescent="0.2">
      <c r="A1416" s="374" t="str">
        <f>IF(B1416="","",COUNT('Diário 3º PA'!$A$4:$A$4242)+COUNT('Diário 4º PA'!$A$4:$A$2007)+ROW()-3)</f>
        <v/>
      </c>
      <c r="B1416" s="358"/>
      <c r="C1416" s="383"/>
      <c r="D1416" s="360"/>
      <c r="E1416" s="360"/>
      <c r="F1416" s="361"/>
      <c r="G1416" s="360"/>
      <c r="H1416" s="360"/>
      <c r="I1416" s="362"/>
      <c r="J1416" s="363"/>
      <c r="K1416" s="363"/>
      <c r="L1416" s="364"/>
      <c r="M1416" s="363"/>
      <c r="N1416" s="403"/>
      <c r="O1416" s="70">
        <f t="shared" si="76"/>
        <v>0</v>
      </c>
      <c r="P1416" s="70">
        <f t="shared" si="76"/>
        <v>0</v>
      </c>
      <c r="Q1416" s="92" t="str">
        <f t="shared" si="75"/>
        <v/>
      </c>
    </row>
    <row r="1417" spans="1:17" x14ac:dyDescent="0.2">
      <c r="A1417" s="374" t="str">
        <f>IF(B1417="","",COUNT('Diário 3º PA'!$A$4:$A$4242)+COUNT('Diário 4º PA'!$A$4:$A$2007)+ROW()-3)</f>
        <v/>
      </c>
      <c r="B1417" s="358"/>
      <c r="C1417" s="383"/>
      <c r="D1417" s="360"/>
      <c r="E1417" s="360"/>
      <c r="F1417" s="361"/>
      <c r="G1417" s="360"/>
      <c r="H1417" s="360"/>
      <c r="I1417" s="362"/>
      <c r="J1417" s="363"/>
      <c r="K1417" s="363"/>
      <c r="L1417" s="364"/>
      <c r="M1417" s="363"/>
      <c r="N1417" s="403"/>
      <c r="O1417" s="70">
        <f t="shared" si="76"/>
        <v>0</v>
      </c>
      <c r="P1417" s="70">
        <f t="shared" si="76"/>
        <v>0</v>
      </c>
      <c r="Q1417" s="92" t="str">
        <f t="shared" si="75"/>
        <v/>
      </c>
    </row>
    <row r="1418" spans="1:17" x14ac:dyDescent="0.2">
      <c r="A1418" s="374" t="str">
        <f>IF(B1418="","",COUNT('Diário 3º PA'!$A$4:$A$4242)+COUNT('Diário 4º PA'!$A$4:$A$2007)+ROW()-3)</f>
        <v/>
      </c>
      <c r="B1418" s="358"/>
      <c r="C1418" s="383"/>
      <c r="D1418" s="360"/>
      <c r="E1418" s="360"/>
      <c r="F1418" s="361"/>
      <c r="G1418" s="360"/>
      <c r="H1418" s="360"/>
      <c r="I1418" s="362"/>
      <c r="J1418" s="363"/>
      <c r="K1418" s="363"/>
      <c r="L1418" s="364"/>
      <c r="M1418" s="363"/>
      <c r="N1418" s="403"/>
      <c r="O1418" s="70">
        <f t="shared" si="76"/>
        <v>0</v>
      </c>
      <c r="P1418" s="70">
        <f t="shared" si="76"/>
        <v>0</v>
      </c>
      <c r="Q1418" s="92" t="str">
        <f t="shared" si="75"/>
        <v/>
      </c>
    </row>
    <row r="1419" spans="1:17" x14ac:dyDescent="0.2">
      <c r="A1419" s="374" t="str">
        <f>IF(B1419="","",COUNT('Diário 3º PA'!$A$4:$A$4242)+COUNT('Diário 4º PA'!$A$4:$A$2007)+ROW()-3)</f>
        <v/>
      </c>
      <c r="B1419" s="358"/>
      <c r="C1419" s="383"/>
      <c r="D1419" s="360"/>
      <c r="E1419" s="360"/>
      <c r="F1419" s="361"/>
      <c r="G1419" s="360"/>
      <c r="H1419" s="360"/>
      <c r="I1419" s="362"/>
      <c r="J1419" s="363"/>
      <c r="K1419" s="363"/>
      <c r="L1419" s="364"/>
      <c r="M1419" s="363"/>
      <c r="N1419" s="403"/>
      <c r="O1419" s="70">
        <f t="shared" si="76"/>
        <v>0</v>
      </c>
      <c r="P1419" s="70">
        <f t="shared" si="76"/>
        <v>0</v>
      </c>
      <c r="Q1419" s="92" t="str">
        <f t="shared" si="75"/>
        <v/>
      </c>
    </row>
    <row r="1420" spans="1:17" x14ac:dyDescent="0.2">
      <c r="A1420" s="374" t="str">
        <f>IF(B1420="","",COUNT('Diário 3º PA'!$A$4:$A$4242)+COUNT('Diário 4º PA'!$A$4:$A$2007)+ROW()-3)</f>
        <v/>
      </c>
      <c r="B1420" s="358"/>
      <c r="C1420" s="383"/>
      <c r="D1420" s="360"/>
      <c r="E1420" s="360"/>
      <c r="F1420" s="361"/>
      <c r="G1420" s="360"/>
      <c r="H1420" s="360"/>
      <c r="I1420" s="362"/>
      <c r="J1420" s="363"/>
      <c r="K1420" s="363"/>
      <c r="L1420" s="364"/>
      <c r="M1420" s="363"/>
      <c r="N1420" s="403"/>
      <c r="O1420" s="70">
        <f t="shared" si="76"/>
        <v>0</v>
      </c>
      <c r="P1420" s="70">
        <f t="shared" si="76"/>
        <v>0</v>
      </c>
      <c r="Q1420" s="92" t="str">
        <f t="shared" si="75"/>
        <v/>
      </c>
    </row>
    <row r="1421" spans="1:17" x14ac:dyDescent="0.2">
      <c r="A1421" s="374" t="str">
        <f>IF(B1421="","",COUNT('Diário 3º PA'!$A$4:$A$4242)+COUNT('Diário 4º PA'!$A$4:$A$2007)+ROW()-3)</f>
        <v/>
      </c>
      <c r="B1421" s="358"/>
      <c r="C1421" s="383"/>
      <c r="D1421" s="360"/>
      <c r="E1421" s="360"/>
      <c r="F1421" s="361"/>
      <c r="G1421" s="360"/>
      <c r="H1421" s="360"/>
      <c r="I1421" s="362"/>
      <c r="J1421" s="363"/>
      <c r="K1421" s="363"/>
      <c r="L1421" s="364"/>
      <c r="M1421" s="363"/>
      <c r="N1421" s="403"/>
      <c r="O1421" s="70">
        <f t="shared" si="76"/>
        <v>0</v>
      </c>
      <c r="P1421" s="70">
        <f t="shared" si="76"/>
        <v>0</v>
      </c>
      <c r="Q1421" s="92" t="str">
        <f t="shared" si="75"/>
        <v/>
      </c>
    </row>
    <row r="1422" spans="1:17" x14ac:dyDescent="0.2">
      <c r="A1422" s="374" t="str">
        <f>IF(B1422="","",COUNT('Diário 3º PA'!$A$4:$A$4242)+COUNT('Diário 4º PA'!$A$4:$A$2007)+ROW()-3)</f>
        <v/>
      </c>
      <c r="B1422" s="358"/>
      <c r="C1422" s="383"/>
      <c r="D1422" s="360"/>
      <c r="E1422" s="360"/>
      <c r="F1422" s="361"/>
      <c r="G1422" s="360"/>
      <c r="H1422" s="360"/>
      <c r="I1422" s="362"/>
      <c r="J1422" s="363"/>
      <c r="K1422" s="363"/>
      <c r="L1422" s="364"/>
      <c r="M1422" s="363"/>
      <c r="N1422" s="403"/>
      <c r="O1422" s="70">
        <f t="shared" si="76"/>
        <v>0</v>
      </c>
      <c r="P1422" s="70">
        <f t="shared" si="76"/>
        <v>0</v>
      </c>
      <c r="Q1422" s="92" t="str">
        <f t="shared" si="75"/>
        <v/>
      </c>
    </row>
    <row r="1423" spans="1:17" x14ac:dyDescent="0.2">
      <c r="A1423" s="374" t="str">
        <f>IF(B1423="","",COUNT('Diário 3º PA'!$A$4:$A$4242)+COUNT('Diário 4º PA'!$A$4:$A$2007)+ROW()-3)</f>
        <v/>
      </c>
      <c r="B1423" s="358"/>
      <c r="C1423" s="383"/>
      <c r="D1423" s="360"/>
      <c r="E1423" s="360"/>
      <c r="F1423" s="361"/>
      <c r="G1423" s="360"/>
      <c r="H1423" s="360"/>
      <c r="I1423" s="362"/>
      <c r="J1423" s="363"/>
      <c r="K1423" s="363"/>
      <c r="L1423" s="364"/>
      <c r="M1423" s="363"/>
      <c r="N1423" s="403"/>
      <c r="O1423" s="70">
        <f t="shared" si="76"/>
        <v>0</v>
      </c>
      <c r="P1423" s="70">
        <f t="shared" si="76"/>
        <v>0</v>
      </c>
      <c r="Q1423" s="92" t="str">
        <f t="shared" si="75"/>
        <v/>
      </c>
    </row>
    <row r="1424" spans="1:17" x14ac:dyDescent="0.2">
      <c r="A1424" s="374" t="str">
        <f>IF(B1424="","",COUNT('Diário 3º PA'!$A$4:$A$4242)+COUNT('Diário 4º PA'!$A$4:$A$2007)+ROW()-3)</f>
        <v/>
      </c>
      <c r="B1424" s="358"/>
      <c r="C1424" s="383"/>
      <c r="D1424" s="360"/>
      <c r="E1424" s="360"/>
      <c r="F1424" s="361"/>
      <c r="G1424" s="360"/>
      <c r="H1424" s="360"/>
      <c r="I1424" s="362"/>
      <c r="J1424" s="363"/>
      <c r="K1424" s="363"/>
      <c r="L1424" s="364"/>
      <c r="M1424" s="363"/>
      <c r="N1424" s="403"/>
      <c r="O1424" s="70">
        <f t="shared" si="76"/>
        <v>0</v>
      </c>
      <c r="P1424" s="70">
        <f t="shared" si="76"/>
        <v>0</v>
      </c>
      <c r="Q1424" s="92" t="str">
        <f t="shared" si="75"/>
        <v/>
      </c>
    </row>
    <row r="1425" spans="1:17" x14ac:dyDescent="0.2">
      <c r="A1425" s="374" t="str">
        <f>IF(B1425="","",COUNT('Diário 3º PA'!$A$4:$A$4242)+COUNT('Diário 4º PA'!$A$4:$A$2007)+ROW()-3)</f>
        <v/>
      </c>
      <c r="B1425" s="358"/>
      <c r="C1425" s="383"/>
      <c r="D1425" s="360"/>
      <c r="E1425" s="360"/>
      <c r="F1425" s="361"/>
      <c r="G1425" s="360"/>
      <c r="H1425" s="360"/>
      <c r="I1425" s="362"/>
      <c r="J1425" s="363"/>
      <c r="K1425" s="363"/>
      <c r="L1425" s="364"/>
      <c r="M1425" s="363"/>
      <c r="N1425" s="403"/>
      <c r="O1425" s="70">
        <f t="shared" si="76"/>
        <v>0</v>
      </c>
      <c r="P1425" s="70">
        <f t="shared" si="76"/>
        <v>0</v>
      </c>
      <c r="Q1425" s="92" t="str">
        <f t="shared" si="75"/>
        <v/>
      </c>
    </row>
    <row r="1426" spans="1:17" x14ac:dyDescent="0.2">
      <c r="A1426" s="374" t="str">
        <f>IF(B1426="","",COUNT('Diário 3º PA'!$A$4:$A$4242)+COUNT('Diário 4º PA'!$A$4:$A$2007)+ROW()-3)</f>
        <v/>
      </c>
      <c r="B1426" s="358"/>
      <c r="C1426" s="383"/>
      <c r="D1426" s="360"/>
      <c r="E1426" s="360"/>
      <c r="F1426" s="361"/>
      <c r="G1426" s="360"/>
      <c r="H1426" s="360"/>
      <c r="I1426" s="362"/>
      <c r="J1426" s="363"/>
      <c r="K1426" s="363"/>
      <c r="L1426" s="364"/>
      <c r="M1426" s="363"/>
      <c r="N1426" s="403"/>
      <c r="O1426" s="70">
        <f t="shared" si="76"/>
        <v>0</v>
      </c>
      <c r="P1426" s="70">
        <f t="shared" si="76"/>
        <v>0</v>
      </c>
      <c r="Q1426" s="92" t="str">
        <f t="shared" si="75"/>
        <v/>
      </c>
    </row>
    <row r="1427" spans="1:17" x14ac:dyDescent="0.2">
      <c r="A1427" s="374" t="str">
        <f>IF(B1427="","",COUNT('Diário 3º PA'!$A$4:$A$4242)+COUNT('Diário 4º PA'!$A$4:$A$2007)+ROW()-3)</f>
        <v/>
      </c>
      <c r="B1427" s="358"/>
      <c r="C1427" s="383"/>
      <c r="D1427" s="360"/>
      <c r="E1427" s="360"/>
      <c r="F1427" s="361"/>
      <c r="G1427" s="360"/>
      <c r="H1427" s="360"/>
      <c r="I1427" s="362"/>
      <c r="J1427" s="363"/>
      <c r="K1427" s="363"/>
      <c r="L1427" s="364"/>
      <c r="M1427" s="363"/>
      <c r="N1427" s="403"/>
      <c r="O1427" s="70">
        <f t="shared" si="76"/>
        <v>0</v>
      </c>
      <c r="P1427" s="70">
        <f t="shared" si="76"/>
        <v>0</v>
      </c>
      <c r="Q1427" s="92" t="str">
        <f t="shared" si="75"/>
        <v/>
      </c>
    </row>
    <row r="1428" spans="1:17" x14ac:dyDescent="0.2">
      <c r="A1428" s="374" t="str">
        <f>IF(B1428="","",COUNT('Diário 3º PA'!$A$4:$A$4242)+COUNT('Diário 4º PA'!$A$4:$A$2007)+ROW()-3)</f>
        <v/>
      </c>
      <c r="B1428" s="358"/>
      <c r="C1428" s="383"/>
      <c r="D1428" s="360"/>
      <c r="E1428" s="360"/>
      <c r="F1428" s="361"/>
      <c r="G1428" s="360"/>
      <c r="H1428" s="360"/>
      <c r="I1428" s="362"/>
      <c r="J1428" s="363"/>
      <c r="K1428" s="363"/>
      <c r="L1428" s="364"/>
      <c r="M1428" s="363"/>
      <c r="N1428" s="403"/>
      <c r="O1428" s="70">
        <f t="shared" si="76"/>
        <v>0</v>
      </c>
      <c r="P1428" s="70">
        <f t="shared" si="76"/>
        <v>0</v>
      </c>
      <c r="Q1428" s="92" t="str">
        <f t="shared" si="75"/>
        <v/>
      </c>
    </row>
    <row r="1429" spans="1:17" x14ac:dyDescent="0.2">
      <c r="A1429" s="374" t="str">
        <f>IF(B1429="","",COUNT('Diário 3º PA'!$A$4:$A$4242)+COUNT('Diário 4º PA'!$A$4:$A$2007)+ROW()-3)</f>
        <v/>
      </c>
      <c r="B1429" s="358"/>
      <c r="C1429" s="383"/>
      <c r="D1429" s="360"/>
      <c r="E1429" s="360"/>
      <c r="F1429" s="361"/>
      <c r="G1429" s="360"/>
      <c r="H1429" s="360"/>
      <c r="I1429" s="362"/>
      <c r="J1429" s="363"/>
      <c r="K1429" s="363"/>
      <c r="L1429" s="364"/>
      <c r="M1429" s="363"/>
      <c r="N1429" s="403"/>
      <c r="O1429" s="70">
        <f t="shared" si="76"/>
        <v>0</v>
      </c>
      <c r="P1429" s="70">
        <f t="shared" si="76"/>
        <v>0</v>
      </c>
      <c r="Q1429" s="92" t="str">
        <f t="shared" si="75"/>
        <v/>
      </c>
    </row>
    <row r="1430" spans="1:17" x14ac:dyDescent="0.2">
      <c r="A1430" s="374" t="str">
        <f>IF(B1430="","",COUNT('Diário 3º PA'!$A$4:$A$4242)+COUNT('Diário 4º PA'!$A$4:$A$2007)+ROW()-3)</f>
        <v/>
      </c>
      <c r="B1430" s="358"/>
      <c r="C1430" s="383"/>
      <c r="D1430" s="360"/>
      <c r="E1430" s="360"/>
      <c r="F1430" s="361"/>
      <c r="G1430" s="360"/>
      <c r="H1430" s="360"/>
      <c r="I1430" s="362"/>
      <c r="J1430" s="363"/>
      <c r="K1430" s="363"/>
      <c r="L1430" s="364"/>
      <c r="M1430" s="363"/>
      <c r="N1430" s="403"/>
      <c r="O1430" s="70">
        <f t="shared" si="76"/>
        <v>0</v>
      </c>
      <c r="P1430" s="70">
        <f t="shared" si="76"/>
        <v>0</v>
      </c>
      <c r="Q1430" s="92" t="str">
        <f t="shared" si="75"/>
        <v/>
      </c>
    </row>
    <row r="1431" spans="1:17" x14ac:dyDescent="0.2">
      <c r="A1431" s="374" t="str">
        <f>IF(B1431="","",COUNT('Diário 3º PA'!$A$4:$A$4242)+COUNT('Diário 4º PA'!$A$4:$A$2007)+ROW()-3)</f>
        <v/>
      </c>
      <c r="B1431" s="358"/>
      <c r="C1431" s="383"/>
      <c r="D1431" s="360"/>
      <c r="E1431" s="360"/>
      <c r="F1431" s="361"/>
      <c r="G1431" s="360"/>
      <c r="H1431" s="360"/>
      <c r="I1431" s="362"/>
      <c r="J1431" s="363"/>
      <c r="K1431" s="363"/>
      <c r="L1431" s="364"/>
      <c r="M1431" s="363"/>
      <c r="N1431" s="403"/>
      <c r="O1431" s="70">
        <f t="shared" si="76"/>
        <v>0</v>
      </c>
      <c r="P1431" s="70">
        <f t="shared" si="76"/>
        <v>0</v>
      </c>
      <c r="Q1431" s="92" t="str">
        <f t="shared" si="75"/>
        <v/>
      </c>
    </row>
    <row r="1432" spans="1:17" x14ac:dyDescent="0.2">
      <c r="A1432" s="374" t="str">
        <f>IF(B1432="","",COUNT('Diário 3º PA'!$A$4:$A$4242)+COUNT('Diário 4º PA'!$A$4:$A$2007)+ROW()-3)</f>
        <v/>
      </c>
      <c r="B1432" s="358"/>
      <c r="C1432" s="383"/>
      <c r="D1432" s="360"/>
      <c r="E1432" s="360"/>
      <c r="F1432" s="361"/>
      <c r="G1432" s="360"/>
      <c r="H1432" s="360"/>
      <c r="I1432" s="362"/>
      <c r="J1432" s="363"/>
      <c r="K1432" s="363"/>
      <c r="L1432" s="364"/>
      <c r="M1432" s="363"/>
      <c r="N1432" s="403"/>
      <c r="O1432" s="70">
        <f t="shared" si="76"/>
        <v>0</v>
      </c>
      <c r="P1432" s="70">
        <f t="shared" si="76"/>
        <v>0</v>
      </c>
      <c r="Q1432" s="92" t="str">
        <f t="shared" si="75"/>
        <v/>
      </c>
    </row>
    <row r="1433" spans="1:17" x14ac:dyDescent="0.2">
      <c r="A1433" s="374" t="str">
        <f>IF(B1433="","",COUNT('Diário 3º PA'!$A$4:$A$4242)+COUNT('Diário 4º PA'!$A$4:$A$2007)+ROW()-3)</f>
        <v/>
      </c>
      <c r="B1433" s="358"/>
      <c r="C1433" s="383"/>
      <c r="D1433" s="360"/>
      <c r="E1433" s="360"/>
      <c r="F1433" s="361"/>
      <c r="G1433" s="360"/>
      <c r="H1433" s="360"/>
      <c r="I1433" s="362"/>
      <c r="J1433" s="363"/>
      <c r="K1433" s="363"/>
      <c r="L1433" s="364"/>
      <c r="M1433" s="363"/>
      <c r="N1433" s="403"/>
      <c r="O1433" s="70">
        <f t="shared" si="76"/>
        <v>0</v>
      </c>
      <c r="P1433" s="70">
        <f t="shared" si="76"/>
        <v>0</v>
      </c>
      <c r="Q1433" s="92" t="str">
        <f t="shared" si="75"/>
        <v/>
      </c>
    </row>
    <row r="1434" spans="1:17" x14ac:dyDescent="0.2">
      <c r="A1434" s="374" t="str">
        <f>IF(B1434="","",COUNT('Diário 3º PA'!$A$4:$A$4242)+COUNT('Diário 4º PA'!$A$4:$A$2007)+ROW()-3)</f>
        <v/>
      </c>
      <c r="B1434" s="358"/>
      <c r="C1434" s="383"/>
      <c r="D1434" s="360"/>
      <c r="E1434" s="360"/>
      <c r="F1434" s="361"/>
      <c r="G1434" s="360"/>
      <c r="H1434" s="360"/>
      <c r="I1434" s="362"/>
      <c r="J1434" s="363"/>
      <c r="K1434" s="363"/>
      <c r="L1434" s="364"/>
      <c r="M1434" s="363"/>
      <c r="N1434" s="403"/>
      <c r="O1434" s="70">
        <f t="shared" si="76"/>
        <v>0</v>
      </c>
      <c r="P1434" s="70">
        <f t="shared" si="76"/>
        <v>0</v>
      </c>
      <c r="Q1434" s="92" t="str">
        <f t="shared" si="75"/>
        <v/>
      </c>
    </row>
    <row r="1435" spans="1:17" x14ac:dyDescent="0.2">
      <c r="A1435" s="374" t="str">
        <f>IF(B1435="","",COUNT('Diário 3º PA'!$A$4:$A$4242)+COUNT('Diário 4º PA'!$A$4:$A$2007)+ROW()-3)</f>
        <v/>
      </c>
      <c r="B1435" s="358"/>
      <c r="C1435" s="383"/>
      <c r="D1435" s="360"/>
      <c r="E1435" s="360"/>
      <c r="F1435" s="361"/>
      <c r="G1435" s="360"/>
      <c r="H1435" s="360"/>
      <c r="I1435" s="362"/>
      <c r="J1435" s="363"/>
      <c r="K1435" s="363"/>
      <c r="L1435" s="364"/>
      <c r="M1435" s="363"/>
      <c r="N1435" s="403"/>
      <c r="O1435" s="70">
        <f t="shared" si="76"/>
        <v>0</v>
      </c>
      <c r="P1435" s="70">
        <f t="shared" si="76"/>
        <v>0</v>
      </c>
      <c r="Q1435" s="92" t="str">
        <f t="shared" si="75"/>
        <v/>
      </c>
    </row>
    <row r="1436" spans="1:17" x14ac:dyDescent="0.2">
      <c r="A1436" s="374" t="str">
        <f>IF(B1436="","",COUNT('Diário 3º PA'!$A$4:$A$4242)+COUNT('Diário 4º PA'!$A$4:$A$2007)+ROW()-3)</f>
        <v/>
      </c>
      <c r="B1436" s="358"/>
      <c r="C1436" s="383"/>
      <c r="D1436" s="360"/>
      <c r="E1436" s="360"/>
      <c r="F1436" s="361"/>
      <c r="G1436" s="360"/>
      <c r="H1436" s="360"/>
      <c r="I1436" s="362"/>
      <c r="J1436" s="363"/>
      <c r="K1436" s="363"/>
      <c r="L1436" s="364"/>
      <c r="M1436" s="363"/>
      <c r="N1436" s="403"/>
      <c r="O1436" s="70">
        <f t="shared" si="76"/>
        <v>0</v>
      </c>
      <c r="P1436" s="70">
        <f t="shared" si="76"/>
        <v>0</v>
      </c>
      <c r="Q1436" s="92" t="str">
        <f t="shared" si="75"/>
        <v/>
      </c>
    </row>
    <row r="1437" spans="1:17" x14ac:dyDescent="0.2">
      <c r="A1437" s="374" t="str">
        <f>IF(B1437="","",COUNT('Diário 3º PA'!$A$4:$A$4242)+COUNT('Diário 4º PA'!$A$4:$A$2007)+ROW()-3)</f>
        <v/>
      </c>
      <c r="B1437" s="358"/>
      <c r="C1437" s="383"/>
      <c r="D1437" s="360"/>
      <c r="E1437" s="360"/>
      <c r="F1437" s="361"/>
      <c r="G1437" s="360"/>
      <c r="H1437" s="360"/>
      <c r="I1437" s="362"/>
      <c r="J1437" s="363"/>
      <c r="K1437" s="363"/>
      <c r="L1437" s="364"/>
      <c r="M1437" s="363"/>
      <c r="N1437" s="403"/>
      <c r="O1437" s="70">
        <f t="shared" si="76"/>
        <v>0</v>
      </c>
      <c r="P1437" s="70">
        <f t="shared" si="76"/>
        <v>0</v>
      </c>
      <c r="Q1437" s="92" t="str">
        <f t="shared" si="75"/>
        <v/>
      </c>
    </row>
    <row r="1438" spans="1:17" x14ac:dyDescent="0.2">
      <c r="A1438" s="374" t="str">
        <f>IF(B1438="","",COUNT('Diário 3º PA'!$A$4:$A$4242)+COUNT('Diário 4º PA'!$A$4:$A$2007)+ROW()-3)</f>
        <v/>
      </c>
      <c r="B1438" s="358"/>
      <c r="C1438" s="383"/>
      <c r="D1438" s="360"/>
      <c r="E1438" s="360"/>
      <c r="F1438" s="361"/>
      <c r="G1438" s="360"/>
      <c r="H1438" s="360"/>
      <c r="I1438" s="362"/>
      <c r="J1438" s="363"/>
      <c r="K1438" s="363"/>
      <c r="L1438" s="364"/>
      <c r="M1438" s="363"/>
      <c r="N1438" s="403"/>
      <c r="O1438" s="70">
        <f t="shared" si="76"/>
        <v>0</v>
      </c>
      <c r="P1438" s="70">
        <f t="shared" si="76"/>
        <v>0</v>
      </c>
      <c r="Q1438" s="92" t="str">
        <f t="shared" si="75"/>
        <v/>
      </c>
    </row>
    <row r="1439" spans="1:17" x14ac:dyDescent="0.2">
      <c r="A1439" s="374" t="str">
        <f>IF(B1439="","",COUNT('Diário 3º PA'!$A$4:$A$4242)+COUNT('Diário 4º PA'!$A$4:$A$2007)+ROW()-3)</f>
        <v/>
      </c>
      <c r="B1439" s="358"/>
      <c r="C1439" s="383"/>
      <c r="D1439" s="360"/>
      <c r="E1439" s="360"/>
      <c r="F1439" s="361"/>
      <c r="G1439" s="360"/>
      <c r="H1439" s="360"/>
      <c r="I1439" s="362"/>
      <c r="J1439" s="363"/>
      <c r="K1439" s="363"/>
      <c r="L1439" s="364"/>
      <c r="M1439" s="363"/>
      <c r="N1439" s="403"/>
      <c r="O1439" s="70">
        <f t="shared" si="76"/>
        <v>0</v>
      </c>
      <c r="P1439" s="70">
        <f t="shared" si="76"/>
        <v>0</v>
      </c>
      <c r="Q1439" s="92" t="str">
        <f t="shared" si="75"/>
        <v/>
      </c>
    </row>
    <row r="1440" spans="1:17" x14ac:dyDescent="0.2">
      <c r="A1440" s="374" t="str">
        <f>IF(B1440="","",COUNT('Diário 3º PA'!$A$4:$A$4242)+COUNT('Diário 4º PA'!$A$4:$A$2007)+ROW()-3)</f>
        <v/>
      </c>
      <c r="B1440" s="358"/>
      <c r="C1440" s="383"/>
      <c r="D1440" s="360"/>
      <c r="E1440" s="360"/>
      <c r="F1440" s="361"/>
      <c r="G1440" s="360"/>
      <c r="H1440" s="360"/>
      <c r="I1440" s="362"/>
      <c r="J1440" s="363"/>
      <c r="K1440" s="363"/>
      <c r="L1440" s="364"/>
      <c r="M1440" s="363"/>
      <c r="N1440" s="403"/>
      <c r="O1440" s="70">
        <f t="shared" si="76"/>
        <v>0</v>
      </c>
      <c r="P1440" s="70">
        <f t="shared" si="76"/>
        <v>0</v>
      </c>
      <c r="Q1440" s="92" t="str">
        <f t="shared" si="75"/>
        <v/>
      </c>
    </row>
    <row r="1441" spans="1:17" x14ac:dyDescent="0.2">
      <c r="A1441" s="374" t="str">
        <f>IF(B1441="","",COUNT('Diário 3º PA'!$A$4:$A$4242)+COUNT('Diário 4º PA'!$A$4:$A$2007)+ROW()-3)</f>
        <v/>
      </c>
      <c r="B1441" s="358"/>
      <c r="C1441" s="383"/>
      <c r="D1441" s="360"/>
      <c r="E1441" s="360"/>
      <c r="F1441" s="361"/>
      <c r="G1441" s="360"/>
      <c r="H1441" s="360"/>
      <c r="I1441" s="362"/>
      <c r="J1441" s="363"/>
      <c r="K1441" s="363"/>
      <c r="L1441" s="364"/>
      <c r="M1441" s="363"/>
      <c r="N1441" s="403"/>
      <c r="O1441" s="70">
        <f t="shared" si="76"/>
        <v>0</v>
      </c>
      <c r="P1441" s="70">
        <f t="shared" si="76"/>
        <v>0</v>
      </c>
      <c r="Q1441" s="92" t="str">
        <f t="shared" si="75"/>
        <v/>
      </c>
    </row>
    <row r="1442" spans="1:17" x14ac:dyDescent="0.2">
      <c r="A1442" s="374" t="str">
        <f>IF(B1442="","",COUNT('Diário 3º PA'!$A$4:$A$4242)+COUNT('Diário 4º PA'!$A$4:$A$2007)+ROW()-3)</f>
        <v/>
      </c>
      <c r="B1442" s="358"/>
      <c r="C1442" s="383"/>
      <c r="D1442" s="360"/>
      <c r="E1442" s="360"/>
      <c r="F1442" s="361"/>
      <c r="G1442" s="360"/>
      <c r="H1442" s="360"/>
      <c r="I1442" s="362"/>
      <c r="J1442" s="363"/>
      <c r="K1442" s="363"/>
      <c r="L1442" s="364"/>
      <c r="M1442" s="363"/>
      <c r="N1442" s="403"/>
      <c r="O1442" s="70">
        <f t="shared" si="76"/>
        <v>0</v>
      </c>
      <c r="P1442" s="70">
        <f t="shared" si="76"/>
        <v>0</v>
      </c>
      <c r="Q1442" s="92" t="str">
        <f t="shared" si="75"/>
        <v/>
      </c>
    </row>
    <row r="1443" spans="1:17" x14ac:dyDescent="0.2">
      <c r="A1443" s="374" t="str">
        <f>IF(B1443="","",COUNT('Diário 3º PA'!$A$4:$A$4242)+COUNT('Diário 4º PA'!$A$4:$A$2007)+ROW()-3)</f>
        <v/>
      </c>
      <c r="B1443" s="358"/>
      <c r="C1443" s="383"/>
      <c r="D1443" s="360"/>
      <c r="E1443" s="360"/>
      <c r="F1443" s="361"/>
      <c r="G1443" s="360"/>
      <c r="H1443" s="360"/>
      <c r="I1443" s="362"/>
      <c r="J1443" s="363"/>
      <c r="K1443" s="363"/>
      <c r="L1443" s="364"/>
      <c r="M1443" s="363"/>
      <c r="N1443" s="403"/>
      <c r="O1443" s="70">
        <f t="shared" si="76"/>
        <v>0</v>
      </c>
      <c r="P1443" s="70">
        <f t="shared" si="76"/>
        <v>0</v>
      </c>
      <c r="Q1443" s="92" t="str">
        <f t="shared" si="75"/>
        <v/>
      </c>
    </row>
    <row r="1444" spans="1:17" x14ac:dyDescent="0.2">
      <c r="A1444" s="374" t="str">
        <f>IF(B1444="","",COUNT('Diário 3º PA'!$A$4:$A$4242)+COUNT('Diário 4º PA'!$A$4:$A$2007)+ROW()-3)</f>
        <v/>
      </c>
      <c r="B1444" s="358"/>
      <c r="C1444" s="383"/>
      <c r="D1444" s="360"/>
      <c r="E1444" s="360"/>
      <c r="F1444" s="361"/>
      <c r="G1444" s="360"/>
      <c r="H1444" s="360"/>
      <c r="I1444" s="362"/>
      <c r="J1444" s="363"/>
      <c r="K1444" s="363"/>
      <c r="L1444" s="364"/>
      <c r="M1444" s="363"/>
      <c r="N1444" s="403"/>
      <c r="O1444" s="70">
        <f t="shared" si="76"/>
        <v>0</v>
      </c>
      <c r="P1444" s="70">
        <f t="shared" si="76"/>
        <v>0</v>
      </c>
      <c r="Q1444" s="92" t="str">
        <f t="shared" si="75"/>
        <v/>
      </c>
    </row>
    <row r="1445" spans="1:17" x14ac:dyDescent="0.2">
      <c r="A1445" s="374" t="str">
        <f>IF(B1445="","",COUNT('Diário 3º PA'!$A$4:$A$4242)+COUNT('Diário 4º PA'!$A$4:$A$2007)+ROW()-3)</f>
        <v/>
      </c>
      <c r="B1445" s="358"/>
      <c r="C1445" s="383"/>
      <c r="D1445" s="360"/>
      <c r="E1445" s="360"/>
      <c r="F1445" s="361"/>
      <c r="G1445" s="360"/>
      <c r="H1445" s="360"/>
      <c r="I1445" s="362"/>
      <c r="J1445" s="363"/>
      <c r="K1445" s="363"/>
      <c r="L1445" s="364"/>
      <c r="M1445" s="363"/>
      <c r="N1445" s="403"/>
      <c r="O1445" s="70">
        <f t="shared" si="76"/>
        <v>0</v>
      </c>
      <c r="P1445" s="70">
        <f t="shared" si="76"/>
        <v>0</v>
      </c>
      <c r="Q1445" s="92" t="str">
        <f t="shared" si="75"/>
        <v/>
      </c>
    </row>
    <row r="1446" spans="1:17" x14ac:dyDescent="0.2">
      <c r="A1446" s="374" t="str">
        <f>IF(B1446="","",COUNT('Diário 3º PA'!$A$4:$A$4242)+COUNT('Diário 4º PA'!$A$4:$A$2007)+ROW()-3)</f>
        <v/>
      </c>
      <c r="B1446" s="358"/>
      <c r="C1446" s="383"/>
      <c r="D1446" s="360"/>
      <c r="E1446" s="360"/>
      <c r="F1446" s="361"/>
      <c r="G1446" s="360"/>
      <c r="H1446" s="360"/>
      <c r="I1446" s="362"/>
      <c r="J1446" s="363"/>
      <c r="K1446" s="363"/>
      <c r="L1446" s="364"/>
      <c r="M1446" s="363"/>
      <c r="N1446" s="403"/>
      <c r="O1446" s="70">
        <f t="shared" si="76"/>
        <v>0</v>
      </c>
      <c r="P1446" s="70">
        <f t="shared" si="76"/>
        <v>0</v>
      </c>
      <c r="Q1446" s="92" t="str">
        <f t="shared" si="75"/>
        <v/>
      </c>
    </row>
    <row r="1447" spans="1:17" x14ac:dyDescent="0.2">
      <c r="A1447" s="374" t="str">
        <f>IF(B1447="","",COUNT('Diário 3º PA'!$A$4:$A$4242)+COUNT('Diário 4º PA'!$A$4:$A$2007)+ROW()-3)</f>
        <v/>
      </c>
      <c r="B1447" s="358"/>
      <c r="C1447" s="383"/>
      <c r="D1447" s="360"/>
      <c r="E1447" s="360"/>
      <c r="F1447" s="361"/>
      <c r="G1447" s="360"/>
      <c r="H1447" s="360"/>
      <c r="I1447" s="362"/>
      <c r="J1447" s="363"/>
      <c r="K1447" s="363"/>
      <c r="L1447" s="364"/>
      <c r="M1447" s="363"/>
      <c r="N1447" s="403"/>
      <c r="O1447" s="70">
        <f t="shared" si="76"/>
        <v>0</v>
      </c>
      <c r="P1447" s="70">
        <f t="shared" si="76"/>
        <v>0</v>
      </c>
      <c r="Q1447" s="92" t="str">
        <f t="shared" si="75"/>
        <v/>
      </c>
    </row>
    <row r="1448" spans="1:17" x14ac:dyDescent="0.2">
      <c r="A1448" s="374" t="str">
        <f>IF(B1448="","",COUNT('Diário 3º PA'!$A$4:$A$4242)+COUNT('Diário 4º PA'!$A$4:$A$2007)+ROW()-3)</f>
        <v/>
      </c>
      <c r="B1448" s="358"/>
      <c r="C1448" s="383"/>
      <c r="D1448" s="360"/>
      <c r="E1448" s="360"/>
      <c r="F1448" s="361"/>
      <c r="G1448" s="360"/>
      <c r="H1448" s="360"/>
      <c r="I1448" s="362"/>
      <c r="J1448" s="363"/>
      <c r="K1448" s="363"/>
      <c r="L1448" s="364"/>
      <c r="M1448" s="363"/>
      <c r="N1448" s="403"/>
      <c r="O1448" s="70">
        <f t="shared" si="76"/>
        <v>0</v>
      </c>
      <c r="P1448" s="70">
        <f t="shared" si="76"/>
        <v>0</v>
      </c>
      <c r="Q1448" s="92" t="str">
        <f t="shared" si="75"/>
        <v/>
      </c>
    </row>
    <row r="1449" spans="1:17" x14ac:dyDescent="0.2">
      <c r="A1449" s="374" t="str">
        <f>IF(B1449="","",COUNT('Diário 3º PA'!$A$4:$A$4242)+COUNT('Diário 4º PA'!$A$4:$A$2007)+ROW()-3)</f>
        <v/>
      </c>
      <c r="B1449" s="358"/>
      <c r="C1449" s="383"/>
      <c r="D1449" s="360"/>
      <c r="E1449" s="360"/>
      <c r="F1449" s="361"/>
      <c r="G1449" s="360"/>
      <c r="H1449" s="360"/>
      <c r="I1449" s="362"/>
      <c r="J1449" s="363"/>
      <c r="K1449" s="363"/>
      <c r="L1449" s="364"/>
      <c r="M1449" s="363"/>
      <c r="N1449" s="403"/>
      <c r="O1449" s="70">
        <f t="shared" si="76"/>
        <v>0</v>
      </c>
      <c r="P1449" s="70">
        <f t="shared" si="76"/>
        <v>0</v>
      </c>
      <c r="Q1449" s="92" t="str">
        <f t="shared" ref="Q1449:Q1512" si="77">SUBSTITUTE(D1449," ","_")</f>
        <v/>
      </c>
    </row>
    <row r="1450" spans="1:17" x14ac:dyDescent="0.2">
      <c r="A1450" s="374" t="str">
        <f>IF(B1450="","",COUNT('Diário 3º PA'!$A$4:$A$4242)+COUNT('Diário 4º PA'!$A$4:$A$2007)+ROW()-3)</f>
        <v/>
      </c>
      <c r="B1450" s="358"/>
      <c r="C1450" s="383"/>
      <c r="D1450" s="360"/>
      <c r="E1450" s="360"/>
      <c r="F1450" s="361"/>
      <c r="G1450" s="360"/>
      <c r="H1450" s="360"/>
      <c r="I1450" s="362"/>
      <c r="J1450" s="363"/>
      <c r="K1450" s="363"/>
      <c r="L1450" s="364"/>
      <c r="M1450" s="363"/>
      <c r="N1450" s="403"/>
      <c r="O1450" s="70">
        <f t="shared" ref="O1450:P1513" si="78">IF(B1450=0,0,IF(YEAR(B1450)=$P$1,MONTH(B1450)-$O$1+1,(YEAR(B1450)-$P$1)*12-$O$1+1+MONTH(B1450)))</f>
        <v>0</v>
      </c>
      <c r="P1450" s="70">
        <f t="shared" si="78"/>
        <v>0</v>
      </c>
      <c r="Q1450" s="92" t="str">
        <f t="shared" si="77"/>
        <v/>
      </c>
    </row>
    <row r="1451" spans="1:17" x14ac:dyDescent="0.2">
      <c r="A1451" s="374" t="str">
        <f>IF(B1451="","",COUNT('Diário 3º PA'!$A$4:$A$4242)+COUNT('Diário 4º PA'!$A$4:$A$2007)+ROW()-3)</f>
        <v/>
      </c>
      <c r="B1451" s="358"/>
      <c r="C1451" s="383"/>
      <c r="D1451" s="360"/>
      <c r="E1451" s="360"/>
      <c r="F1451" s="361"/>
      <c r="G1451" s="360"/>
      <c r="H1451" s="360"/>
      <c r="I1451" s="362"/>
      <c r="J1451" s="363"/>
      <c r="K1451" s="363"/>
      <c r="L1451" s="364"/>
      <c r="M1451" s="363"/>
      <c r="N1451" s="403"/>
      <c r="O1451" s="70">
        <f t="shared" si="78"/>
        <v>0</v>
      </c>
      <c r="P1451" s="70">
        <f t="shared" si="78"/>
        <v>0</v>
      </c>
      <c r="Q1451" s="92" t="str">
        <f t="shared" si="77"/>
        <v/>
      </c>
    </row>
    <row r="1452" spans="1:17" x14ac:dyDescent="0.2">
      <c r="A1452" s="374" t="str">
        <f>IF(B1452="","",COUNT('Diário 3º PA'!$A$4:$A$4242)+COUNT('Diário 4º PA'!$A$4:$A$2007)+ROW()-3)</f>
        <v/>
      </c>
      <c r="B1452" s="358"/>
      <c r="C1452" s="383"/>
      <c r="D1452" s="360"/>
      <c r="E1452" s="360"/>
      <c r="F1452" s="361"/>
      <c r="G1452" s="360"/>
      <c r="H1452" s="360"/>
      <c r="I1452" s="362"/>
      <c r="J1452" s="363"/>
      <c r="K1452" s="363"/>
      <c r="L1452" s="364"/>
      <c r="M1452" s="363"/>
      <c r="N1452" s="403"/>
      <c r="O1452" s="70">
        <f t="shared" si="78"/>
        <v>0</v>
      </c>
      <c r="P1452" s="70">
        <f t="shared" si="78"/>
        <v>0</v>
      </c>
      <c r="Q1452" s="92" t="str">
        <f t="shared" si="77"/>
        <v/>
      </c>
    </row>
    <row r="1453" spans="1:17" x14ac:dyDescent="0.2">
      <c r="A1453" s="374" t="str">
        <f>IF(B1453="","",COUNT('Diário 3º PA'!$A$4:$A$4242)+COUNT('Diário 4º PA'!$A$4:$A$2007)+ROW()-3)</f>
        <v/>
      </c>
      <c r="B1453" s="358"/>
      <c r="C1453" s="383"/>
      <c r="D1453" s="360"/>
      <c r="E1453" s="360"/>
      <c r="F1453" s="361"/>
      <c r="G1453" s="360"/>
      <c r="H1453" s="360"/>
      <c r="I1453" s="362"/>
      <c r="J1453" s="363"/>
      <c r="K1453" s="363"/>
      <c r="L1453" s="364"/>
      <c r="M1453" s="363"/>
      <c r="N1453" s="403"/>
      <c r="O1453" s="70">
        <f t="shared" si="78"/>
        <v>0</v>
      </c>
      <c r="P1453" s="70">
        <f t="shared" si="78"/>
        <v>0</v>
      </c>
      <c r="Q1453" s="92" t="str">
        <f t="shared" si="77"/>
        <v/>
      </c>
    </row>
    <row r="1454" spans="1:17" x14ac:dyDescent="0.2">
      <c r="A1454" s="374" t="str">
        <f>IF(B1454="","",COUNT('Diário 3º PA'!$A$4:$A$4242)+COUNT('Diário 4º PA'!$A$4:$A$2007)+ROW()-3)</f>
        <v/>
      </c>
      <c r="B1454" s="358"/>
      <c r="C1454" s="383"/>
      <c r="D1454" s="360"/>
      <c r="E1454" s="360"/>
      <c r="F1454" s="361"/>
      <c r="G1454" s="360"/>
      <c r="H1454" s="360"/>
      <c r="I1454" s="362"/>
      <c r="J1454" s="363"/>
      <c r="K1454" s="363"/>
      <c r="L1454" s="364"/>
      <c r="M1454" s="363"/>
      <c r="N1454" s="403"/>
      <c r="O1454" s="70">
        <f t="shared" si="78"/>
        <v>0</v>
      </c>
      <c r="P1454" s="70">
        <f t="shared" si="78"/>
        <v>0</v>
      </c>
      <c r="Q1454" s="92" t="str">
        <f t="shared" si="77"/>
        <v/>
      </c>
    </row>
    <row r="1455" spans="1:17" x14ac:dyDescent="0.2">
      <c r="A1455" s="374" t="str">
        <f>IF(B1455="","",COUNT('Diário 3º PA'!$A$4:$A$4242)+COUNT('Diário 4º PA'!$A$4:$A$2007)+ROW()-3)</f>
        <v/>
      </c>
      <c r="B1455" s="358"/>
      <c r="C1455" s="383"/>
      <c r="D1455" s="360"/>
      <c r="E1455" s="360"/>
      <c r="F1455" s="361"/>
      <c r="G1455" s="360"/>
      <c r="H1455" s="360"/>
      <c r="I1455" s="362"/>
      <c r="J1455" s="363"/>
      <c r="K1455" s="363"/>
      <c r="L1455" s="364"/>
      <c r="M1455" s="363"/>
      <c r="N1455" s="403"/>
      <c r="O1455" s="70">
        <f t="shared" si="78"/>
        <v>0</v>
      </c>
      <c r="P1455" s="70">
        <f t="shared" si="78"/>
        <v>0</v>
      </c>
      <c r="Q1455" s="92" t="str">
        <f t="shared" si="77"/>
        <v/>
      </c>
    </row>
    <row r="1456" spans="1:17" x14ac:dyDescent="0.2">
      <c r="A1456" s="374" t="str">
        <f>IF(B1456="","",COUNT('Diário 3º PA'!$A$4:$A$4242)+COUNT('Diário 4º PA'!$A$4:$A$2007)+ROW()-3)</f>
        <v/>
      </c>
      <c r="B1456" s="358"/>
      <c r="C1456" s="383"/>
      <c r="D1456" s="360"/>
      <c r="E1456" s="360"/>
      <c r="F1456" s="361"/>
      <c r="G1456" s="360"/>
      <c r="H1456" s="360"/>
      <c r="I1456" s="362"/>
      <c r="J1456" s="363"/>
      <c r="K1456" s="363"/>
      <c r="L1456" s="364"/>
      <c r="M1456" s="363"/>
      <c r="N1456" s="403"/>
      <c r="O1456" s="70">
        <f t="shared" si="78"/>
        <v>0</v>
      </c>
      <c r="P1456" s="70">
        <f t="shared" si="78"/>
        <v>0</v>
      </c>
      <c r="Q1456" s="92" t="str">
        <f t="shared" si="77"/>
        <v/>
      </c>
    </row>
    <row r="1457" spans="1:17" x14ac:dyDescent="0.2">
      <c r="A1457" s="374" t="str">
        <f>IF(B1457="","",COUNT('Diário 3º PA'!$A$4:$A$4242)+COUNT('Diário 4º PA'!$A$4:$A$2007)+ROW()-3)</f>
        <v/>
      </c>
      <c r="B1457" s="358"/>
      <c r="C1457" s="383"/>
      <c r="D1457" s="360"/>
      <c r="E1457" s="360"/>
      <c r="F1457" s="361"/>
      <c r="G1457" s="360"/>
      <c r="H1457" s="360"/>
      <c r="I1457" s="362"/>
      <c r="J1457" s="363"/>
      <c r="K1457" s="363"/>
      <c r="L1457" s="364"/>
      <c r="M1457" s="363"/>
      <c r="N1457" s="403"/>
      <c r="O1457" s="70">
        <f t="shared" si="78"/>
        <v>0</v>
      </c>
      <c r="P1457" s="70">
        <f t="shared" si="78"/>
        <v>0</v>
      </c>
      <c r="Q1457" s="92" t="str">
        <f t="shared" si="77"/>
        <v/>
      </c>
    </row>
    <row r="1458" spans="1:17" x14ac:dyDescent="0.2">
      <c r="A1458" s="374" t="str">
        <f>IF(B1458="","",COUNT('Diário 3º PA'!$A$4:$A$4242)+COUNT('Diário 4º PA'!$A$4:$A$2007)+ROW()-3)</f>
        <v/>
      </c>
      <c r="B1458" s="358"/>
      <c r="C1458" s="383"/>
      <c r="D1458" s="360"/>
      <c r="E1458" s="360"/>
      <c r="F1458" s="361"/>
      <c r="G1458" s="360"/>
      <c r="H1458" s="360"/>
      <c r="I1458" s="362"/>
      <c r="J1458" s="363"/>
      <c r="K1458" s="363"/>
      <c r="L1458" s="364"/>
      <c r="M1458" s="363"/>
      <c r="N1458" s="403"/>
      <c r="O1458" s="70">
        <f t="shared" si="78"/>
        <v>0</v>
      </c>
      <c r="P1458" s="70">
        <f t="shared" si="78"/>
        <v>0</v>
      </c>
      <c r="Q1458" s="92" t="str">
        <f t="shared" si="77"/>
        <v/>
      </c>
    </row>
    <row r="1459" spans="1:17" x14ac:dyDescent="0.2">
      <c r="A1459" s="374" t="str">
        <f>IF(B1459="","",COUNT('Diário 3º PA'!$A$4:$A$4242)+COUNT('Diário 4º PA'!$A$4:$A$2007)+ROW()-3)</f>
        <v/>
      </c>
      <c r="B1459" s="358"/>
      <c r="C1459" s="383"/>
      <c r="D1459" s="360"/>
      <c r="E1459" s="360"/>
      <c r="F1459" s="361"/>
      <c r="G1459" s="360"/>
      <c r="H1459" s="360"/>
      <c r="I1459" s="362"/>
      <c r="J1459" s="363"/>
      <c r="K1459" s="363"/>
      <c r="L1459" s="364"/>
      <c r="M1459" s="363"/>
      <c r="N1459" s="403"/>
      <c r="O1459" s="70">
        <f t="shared" si="78"/>
        <v>0</v>
      </c>
      <c r="P1459" s="70">
        <f t="shared" si="78"/>
        <v>0</v>
      </c>
      <c r="Q1459" s="92" t="str">
        <f t="shared" si="77"/>
        <v/>
      </c>
    </row>
    <row r="1460" spans="1:17" x14ac:dyDescent="0.2">
      <c r="A1460" s="374" t="str">
        <f>IF(B1460="","",COUNT('Diário 3º PA'!$A$4:$A$4242)+COUNT('Diário 4º PA'!$A$4:$A$2007)+ROW()-3)</f>
        <v/>
      </c>
      <c r="B1460" s="358"/>
      <c r="C1460" s="383"/>
      <c r="D1460" s="360"/>
      <c r="E1460" s="360"/>
      <c r="F1460" s="361"/>
      <c r="G1460" s="360"/>
      <c r="H1460" s="360"/>
      <c r="I1460" s="362"/>
      <c r="J1460" s="363"/>
      <c r="K1460" s="363"/>
      <c r="L1460" s="364"/>
      <c r="M1460" s="363"/>
      <c r="N1460" s="403"/>
      <c r="O1460" s="70">
        <f t="shared" si="78"/>
        <v>0</v>
      </c>
      <c r="P1460" s="70">
        <f t="shared" si="78"/>
        <v>0</v>
      </c>
      <c r="Q1460" s="92" t="str">
        <f t="shared" si="77"/>
        <v/>
      </c>
    </row>
    <row r="1461" spans="1:17" x14ac:dyDescent="0.2">
      <c r="A1461" s="374" t="str">
        <f>IF(B1461="","",COUNT('Diário 3º PA'!$A$4:$A$4242)+COUNT('Diário 4º PA'!$A$4:$A$2007)+ROW()-3)</f>
        <v/>
      </c>
      <c r="B1461" s="358"/>
      <c r="C1461" s="383"/>
      <c r="D1461" s="360"/>
      <c r="E1461" s="360"/>
      <c r="F1461" s="361"/>
      <c r="G1461" s="360"/>
      <c r="H1461" s="360"/>
      <c r="I1461" s="362"/>
      <c r="J1461" s="363"/>
      <c r="K1461" s="363"/>
      <c r="L1461" s="364"/>
      <c r="M1461" s="363"/>
      <c r="N1461" s="403"/>
      <c r="O1461" s="70">
        <f t="shared" si="78"/>
        <v>0</v>
      </c>
      <c r="P1461" s="70">
        <f t="shared" si="78"/>
        <v>0</v>
      </c>
      <c r="Q1461" s="92" t="str">
        <f t="shared" si="77"/>
        <v/>
      </c>
    </row>
    <row r="1462" spans="1:17" x14ac:dyDescent="0.2">
      <c r="A1462" s="374" t="str">
        <f>IF(B1462="","",COUNT('Diário 3º PA'!$A$4:$A$4242)+COUNT('Diário 4º PA'!$A$4:$A$2007)+ROW()-3)</f>
        <v/>
      </c>
      <c r="B1462" s="358"/>
      <c r="C1462" s="383"/>
      <c r="D1462" s="360"/>
      <c r="E1462" s="360"/>
      <c r="F1462" s="361"/>
      <c r="G1462" s="360"/>
      <c r="H1462" s="360"/>
      <c r="I1462" s="362"/>
      <c r="J1462" s="363"/>
      <c r="K1462" s="363"/>
      <c r="L1462" s="364"/>
      <c r="M1462" s="363"/>
      <c r="N1462" s="403"/>
      <c r="O1462" s="70">
        <f t="shared" si="78"/>
        <v>0</v>
      </c>
      <c r="P1462" s="70">
        <f t="shared" si="78"/>
        <v>0</v>
      </c>
      <c r="Q1462" s="92" t="str">
        <f t="shared" si="77"/>
        <v/>
      </c>
    </row>
    <row r="1463" spans="1:17" x14ac:dyDescent="0.2">
      <c r="A1463" s="374" t="str">
        <f>IF(B1463="","",COUNT('Diário 3º PA'!$A$4:$A$4242)+COUNT('Diário 4º PA'!$A$4:$A$2007)+ROW()-3)</f>
        <v/>
      </c>
      <c r="B1463" s="358"/>
      <c r="C1463" s="383"/>
      <c r="D1463" s="360"/>
      <c r="E1463" s="360"/>
      <c r="F1463" s="361"/>
      <c r="G1463" s="360"/>
      <c r="H1463" s="360"/>
      <c r="I1463" s="362"/>
      <c r="J1463" s="363"/>
      <c r="K1463" s="363"/>
      <c r="L1463" s="364"/>
      <c r="M1463" s="363"/>
      <c r="N1463" s="403"/>
      <c r="O1463" s="70">
        <f t="shared" si="78"/>
        <v>0</v>
      </c>
      <c r="P1463" s="70">
        <f t="shared" si="78"/>
        <v>0</v>
      </c>
      <c r="Q1463" s="92" t="str">
        <f t="shared" si="77"/>
        <v/>
      </c>
    </row>
    <row r="1464" spans="1:17" x14ac:dyDescent="0.2">
      <c r="A1464" s="374" t="str">
        <f>IF(B1464="","",COUNT('Diário 3º PA'!$A$4:$A$4242)+COUNT('Diário 4º PA'!$A$4:$A$2007)+ROW()-3)</f>
        <v/>
      </c>
      <c r="B1464" s="358"/>
      <c r="C1464" s="383"/>
      <c r="D1464" s="360"/>
      <c r="E1464" s="360"/>
      <c r="F1464" s="361"/>
      <c r="G1464" s="360"/>
      <c r="H1464" s="360"/>
      <c r="I1464" s="362"/>
      <c r="J1464" s="363"/>
      <c r="K1464" s="363"/>
      <c r="L1464" s="364"/>
      <c r="M1464" s="363"/>
      <c r="N1464" s="403"/>
      <c r="O1464" s="70">
        <f t="shared" si="78"/>
        <v>0</v>
      </c>
      <c r="P1464" s="70">
        <f t="shared" si="78"/>
        <v>0</v>
      </c>
      <c r="Q1464" s="92" t="str">
        <f t="shared" si="77"/>
        <v/>
      </c>
    </row>
    <row r="1465" spans="1:17" x14ac:dyDescent="0.2">
      <c r="A1465" s="374" t="str">
        <f>IF(B1465="","",COUNT('Diário 3º PA'!$A$4:$A$4242)+COUNT('Diário 4º PA'!$A$4:$A$2007)+ROW()-3)</f>
        <v/>
      </c>
      <c r="B1465" s="358"/>
      <c r="C1465" s="383"/>
      <c r="D1465" s="360"/>
      <c r="E1465" s="360"/>
      <c r="F1465" s="361"/>
      <c r="G1465" s="360"/>
      <c r="H1465" s="360"/>
      <c r="I1465" s="362"/>
      <c r="J1465" s="363"/>
      <c r="K1465" s="363"/>
      <c r="L1465" s="364"/>
      <c r="M1465" s="363"/>
      <c r="N1465" s="403"/>
      <c r="O1465" s="70">
        <f t="shared" si="78"/>
        <v>0</v>
      </c>
      <c r="P1465" s="70">
        <f t="shared" si="78"/>
        <v>0</v>
      </c>
      <c r="Q1465" s="92" t="str">
        <f t="shared" si="77"/>
        <v/>
      </c>
    </row>
    <row r="1466" spans="1:17" x14ac:dyDescent="0.2">
      <c r="A1466" s="374" t="str">
        <f>IF(B1466="","",COUNT('Diário 3º PA'!$A$4:$A$4242)+COUNT('Diário 4º PA'!$A$4:$A$2007)+ROW()-3)</f>
        <v/>
      </c>
      <c r="B1466" s="358"/>
      <c r="C1466" s="383"/>
      <c r="D1466" s="360"/>
      <c r="E1466" s="360"/>
      <c r="F1466" s="361"/>
      <c r="G1466" s="360"/>
      <c r="H1466" s="360"/>
      <c r="I1466" s="362"/>
      <c r="J1466" s="363"/>
      <c r="K1466" s="363"/>
      <c r="L1466" s="364"/>
      <c r="M1466" s="363"/>
      <c r="N1466" s="403"/>
      <c r="O1466" s="70">
        <f t="shared" si="78"/>
        <v>0</v>
      </c>
      <c r="P1466" s="70">
        <f t="shared" si="78"/>
        <v>0</v>
      </c>
      <c r="Q1466" s="92" t="str">
        <f t="shared" si="77"/>
        <v/>
      </c>
    </row>
    <row r="1467" spans="1:17" x14ac:dyDescent="0.2">
      <c r="A1467" s="374" t="str">
        <f>IF(B1467="","",COUNT('Diário 3º PA'!$A$4:$A$4242)+COUNT('Diário 4º PA'!$A$4:$A$2007)+ROW()-3)</f>
        <v/>
      </c>
      <c r="B1467" s="358"/>
      <c r="C1467" s="383"/>
      <c r="D1467" s="360"/>
      <c r="E1467" s="360"/>
      <c r="F1467" s="361"/>
      <c r="G1467" s="360"/>
      <c r="H1467" s="360"/>
      <c r="I1467" s="362"/>
      <c r="J1467" s="363"/>
      <c r="K1467" s="363"/>
      <c r="L1467" s="364"/>
      <c r="M1467" s="363"/>
      <c r="N1467" s="403"/>
      <c r="O1467" s="70">
        <f t="shared" si="78"/>
        <v>0</v>
      </c>
      <c r="P1467" s="70">
        <f t="shared" si="78"/>
        <v>0</v>
      </c>
      <c r="Q1467" s="92" t="str">
        <f t="shared" si="77"/>
        <v/>
      </c>
    </row>
    <row r="1468" spans="1:17" x14ac:dyDescent="0.2">
      <c r="A1468" s="374" t="str">
        <f>IF(B1468="","",COUNT('Diário 3º PA'!$A$4:$A$4242)+COUNT('Diário 4º PA'!$A$4:$A$2007)+ROW()-3)</f>
        <v/>
      </c>
      <c r="B1468" s="358"/>
      <c r="C1468" s="383"/>
      <c r="D1468" s="360"/>
      <c r="E1468" s="360"/>
      <c r="F1468" s="361"/>
      <c r="G1468" s="360"/>
      <c r="H1468" s="360"/>
      <c r="I1468" s="362"/>
      <c r="J1468" s="363"/>
      <c r="K1468" s="363"/>
      <c r="L1468" s="364"/>
      <c r="M1468" s="363"/>
      <c r="N1468" s="403"/>
      <c r="O1468" s="70">
        <f t="shared" si="78"/>
        <v>0</v>
      </c>
      <c r="P1468" s="70">
        <f t="shared" si="78"/>
        <v>0</v>
      </c>
      <c r="Q1468" s="92" t="str">
        <f t="shared" si="77"/>
        <v/>
      </c>
    </row>
    <row r="1469" spans="1:17" x14ac:dyDescent="0.2">
      <c r="A1469" s="374" t="str">
        <f>IF(B1469="","",COUNT('Diário 3º PA'!$A$4:$A$4242)+COUNT('Diário 4º PA'!$A$4:$A$2007)+ROW()-3)</f>
        <v/>
      </c>
      <c r="B1469" s="358"/>
      <c r="C1469" s="383"/>
      <c r="D1469" s="360"/>
      <c r="E1469" s="360"/>
      <c r="F1469" s="361"/>
      <c r="G1469" s="360"/>
      <c r="H1469" s="360"/>
      <c r="I1469" s="362"/>
      <c r="J1469" s="363"/>
      <c r="K1469" s="363"/>
      <c r="L1469" s="364"/>
      <c r="M1469" s="363"/>
      <c r="N1469" s="403"/>
      <c r="O1469" s="70">
        <f t="shared" si="78"/>
        <v>0</v>
      </c>
      <c r="P1469" s="70">
        <f t="shared" si="78"/>
        <v>0</v>
      </c>
      <c r="Q1469" s="92" t="str">
        <f t="shared" si="77"/>
        <v/>
      </c>
    </row>
    <row r="1470" spans="1:17" x14ac:dyDescent="0.2">
      <c r="A1470" s="374" t="str">
        <f>IF(B1470="","",COUNT('Diário 3º PA'!$A$4:$A$4242)+COUNT('Diário 4º PA'!$A$4:$A$2007)+ROW()-3)</f>
        <v/>
      </c>
      <c r="B1470" s="358"/>
      <c r="C1470" s="383"/>
      <c r="D1470" s="360"/>
      <c r="E1470" s="360"/>
      <c r="F1470" s="361"/>
      <c r="G1470" s="360"/>
      <c r="H1470" s="360"/>
      <c r="I1470" s="362"/>
      <c r="J1470" s="363"/>
      <c r="K1470" s="363"/>
      <c r="L1470" s="364"/>
      <c r="M1470" s="363"/>
      <c r="N1470" s="403"/>
      <c r="O1470" s="70">
        <f t="shared" si="78"/>
        <v>0</v>
      </c>
      <c r="P1470" s="70">
        <f t="shared" si="78"/>
        <v>0</v>
      </c>
      <c r="Q1470" s="92" t="str">
        <f t="shared" si="77"/>
        <v/>
      </c>
    </row>
    <row r="1471" spans="1:17" x14ac:dyDescent="0.2">
      <c r="A1471" s="374" t="str">
        <f>IF(B1471="","",COUNT('Diário 3º PA'!$A$4:$A$4242)+COUNT('Diário 4º PA'!$A$4:$A$2007)+ROW()-3)</f>
        <v/>
      </c>
      <c r="B1471" s="358"/>
      <c r="C1471" s="383"/>
      <c r="D1471" s="360"/>
      <c r="E1471" s="360"/>
      <c r="F1471" s="361"/>
      <c r="G1471" s="360"/>
      <c r="H1471" s="360"/>
      <c r="I1471" s="362"/>
      <c r="J1471" s="363"/>
      <c r="K1471" s="363"/>
      <c r="L1471" s="364"/>
      <c r="M1471" s="363"/>
      <c r="N1471" s="403"/>
      <c r="O1471" s="70">
        <f t="shared" si="78"/>
        <v>0</v>
      </c>
      <c r="P1471" s="70">
        <f t="shared" si="78"/>
        <v>0</v>
      </c>
      <c r="Q1471" s="92" t="str">
        <f t="shared" si="77"/>
        <v/>
      </c>
    </row>
    <row r="1472" spans="1:17" x14ac:dyDescent="0.2">
      <c r="A1472" s="374" t="str">
        <f>IF(B1472="","",COUNT('Diário 3º PA'!$A$4:$A$4242)+COUNT('Diário 4º PA'!$A$4:$A$2007)+ROW()-3)</f>
        <v/>
      </c>
      <c r="B1472" s="358"/>
      <c r="C1472" s="383"/>
      <c r="D1472" s="360"/>
      <c r="E1472" s="360"/>
      <c r="F1472" s="361"/>
      <c r="G1472" s="360"/>
      <c r="H1472" s="360"/>
      <c r="I1472" s="362"/>
      <c r="J1472" s="363"/>
      <c r="K1472" s="363"/>
      <c r="L1472" s="364"/>
      <c r="M1472" s="363"/>
      <c r="N1472" s="403"/>
      <c r="O1472" s="70">
        <f t="shared" si="78"/>
        <v>0</v>
      </c>
      <c r="P1472" s="70">
        <f t="shared" si="78"/>
        <v>0</v>
      </c>
      <c r="Q1472" s="92" t="str">
        <f t="shared" si="77"/>
        <v/>
      </c>
    </row>
    <row r="1473" spans="1:17" x14ac:dyDescent="0.2">
      <c r="A1473" s="374" t="str">
        <f>IF(B1473="","",COUNT('Diário 3º PA'!$A$4:$A$4242)+COUNT('Diário 4º PA'!$A$4:$A$2007)+ROW()-3)</f>
        <v/>
      </c>
      <c r="B1473" s="358"/>
      <c r="C1473" s="383"/>
      <c r="D1473" s="360"/>
      <c r="E1473" s="360"/>
      <c r="F1473" s="361"/>
      <c r="G1473" s="360"/>
      <c r="H1473" s="360"/>
      <c r="I1473" s="362"/>
      <c r="J1473" s="363"/>
      <c r="K1473" s="363"/>
      <c r="L1473" s="364"/>
      <c r="M1473" s="363"/>
      <c r="N1473" s="403"/>
      <c r="O1473" s="70">
        <f t="shared" si="78"/>
        <v>0</v>
      </c>
      <c r="P1473" s="70">
        <f t="shared" si="78"/>
        <v>0</v>
      </c>
      <c r="Q1473" s="92" t="str">
        <f t="shared" si="77"/>
        <v/>
      </c>
    </row>
    <row r="1474" spans="1:17" x14ac:dyDescent="0.2">
      <c r="A1474" s="374" t="str">
        <f>IF(B1474="","",COUNT('Diário 3º PA'!$A$4:$A$4242)+COUNT('Diário 4º PA'!$A$4:$A$2007)+ROW()-3)</f>
        <v/>
      </c>
      <c r="B1474" s="358"/>
      <c r="C1474" s="383"/>
      <c r="D1474" s="360"/>
      <c r="E1474" s="360"/>
      <c r="F1474" s="361"/>
      <c r="G1474" s="360"/>
      <c r="H1474" s="360"/>
      <c r="I1474" s="362"/>
      <c r="J1474" s="363"/>
      <c r="K1474" s="363"/>
      <c r="L1474" s="364"/>
      <c r="M1474" s="363"/>
      <c r="N1474" s="403"/>
      <c r="O1474" s="70">
        <f t="shared" si="78"/>
        <v>0</v>
      </c>
      <c r="P1474" s="70">
        <f t="shared" si="78"/>
        <v>0</v>
      </c>
      <c r="Q1474" s="92" t="str">
        <f t="shared" si="77"/>
        <v/>
      </c>
    </row>
    <row r="1475" spans="1:17" x14ac:dyDescent="0.2">
      <c r="A1475" s="374" t="str">
        <f>IF(B1475="","",COUNT('Diário 3º PA'!$A$4:$A$4242)+COUNT('Diário 4º PA'!$A$4:$A$2007)+ROW()-3)</f>
        <v/>
      </c>
      <c r="B1475" s="358"/>
      <c r="C1475" s="383"/>
      <c r="D1475" s="360"/>
      <c r="E1475" s="360"/>
      <c r="F1475" s="361"/>
      <c r="G1475" s="360"/>
      <c r="H1475" s="360"/>
      <c r="I1475" s="362"/>
      <c r="J1475" s="363"/>
      <c r="K1475" s="363"/>
      <c r="L1475" s="364"/>
      <c r="M1475" s="363"/>
      <c r="N1475" s="403"/>
      <c r="O1475" s="70">
        <f t="shared" si="78"/>
        <v>0</v>
      </c>
      <c r="P1475" s="70">
        <f t="shared" si="78"/>
        <v>0</v>
      </c>
      <c r="Q1475" s="92" t="str">
        <f t="shared" si="77"/>
        <v/>
      </c>
    </row>
    <row r="1476" spans="1:17" x14ac:dyDescent="0.2">
      <c r="A1476" s="374" t="str">
        <f>IF(B1476="","",COUNT('Diário 3º PA'!$A$4:$A$4242)+COUNT('Diário 4º PA'!$A$4:$A$2007)+ROW()-3)</f>
        <v/>
      </c>
      <c r="B1476" s="358"/>
      <c r="C1476" s="383"/>
      <c r="D1476" s="360"/>
      <c r="E1476" s="360"/>
      <c r="F1476" s="361"/>
      <c r="G1476" s="360"/>
      <c r="H1476" s="360"/>
      <c r="I1476" s="362"/>
      <c r="J1476" s="363"/>
      <c r="K1476" s="363"/>
      <c r="L1476" s="364"/>
      <c r="M1476" s="363"/>
      <c r="N1476" s="403"/>
      <c r="O1476" s="70">
        <f t="shared" si="78"/>
        <v>0</v>
      </c>
      <c r="P1476" s="70">
        <f t="shared" si="78"/>
        <v>0</v>
      </c>
      <c r="Q1476" s="92" t="str">
        <f t="shared" si="77"/>
        <v/>
      </c>
    </row>
    <row r="1477" spans="1:17" x14ac:dyDescent="0.2">
      <c r="A1477" s="374" t="str">
        <f>IF(B1477="","",COUNT('Diário 3º PA'!$A$4:$A$4242)+COUNT('Diário 4º PA'!$A$4:$A$2007)+ROW()-3)</f>
        <v/>
      </c>
      <c r="B1477" s="358"/>
      <c r="C1477" s="383"/>
      <c r="D1477" s="360"/>
      <c r="E1477" s="360"/>
      <c r="F1477" s="361"/>
      <c r="G1477" s="360"/>
      <c r="H1477" s="360"/>
      <c r="I1477" s="362"/>
      <c r="J1477" s="363"/>
      <c r="K1477" s="363"/>
      <c r="L1477" s="364"/>
      <c r="M1477" s="363"/>
      <c r="N1477" s="403"/>
      <c r="O1477" s="70">
        <f t="shared" si="78"/>
        <v>0</v>
      </c>
      <c r="P1477" s="70">
        <f t="shared" si="78"/>
        <v>0</v>
      </c>
      <c r="Q1477" s="92" t="str">
        <f t="shared" si="77"/>
        <v/>
      </c>
    </row>
    <row r="1478" spans="1:17" x14ac:dyDescent="0.2">
      <c r="A1478" s="374" t="str">
        <f>IF(B1478="","",COUNT('Diário 3º PA'!$A$4:$A$4242)+COUNT('Diário 4º PA'!$A$4:$A$2007)+ROW()-3)</f>
        <v/>
      </c>
      <c r="B1478" s="358"/>
      <c r="C1478" s="383"/>
      <c r="D1478" s="360"/>
      <c r="E1478" s="360"/>
      <c r="F1478" s="361"/>
      <c r="G1478" s="360"/>
      <c r="H1478" s="360"/>
      <c r="I1478" s="362"/>
      <c r="J1478" s="363"/>
      <c r="K1478" s="363"/>
      <c r="L1478" s="364"/>
      <c r="M1478" s="363"/>
      <c r="N1478" s="403"/>
      <c r="O1478" s="70">
        <f t="shared" si="78"/>
        <v>0</v>
      </c>
      <c r="P1478" s="70">
        <f t="shared" si="78"/>
        <v>0</v>
      </c>
      <c r="Q1478" s="92" t="str">
        <f t="shared" si="77"/>
        <v/>
      </c>
    </row>
    <row r="1479" spans="1:17" x14ac:dyDescent="0.2">
      <c r="A1479" s="374" t="str">
        <f>IF(B1479="","",COUNT('Diário 3º PA'!$A$4:$A$4242)+COUNT('Diário 4º PA'!$A$4:$A$2007)+ROW()-3)</f>
        <v/>
      </c>
      <c r="B1479" s="358"/>
      <c r="C1479" s="383"/>
      <c r="D1479" s="360"/>
      <c r="E1479" s="360"/>
      <c r="F1479" s="361"/>
      <c r="G1479" s="360"/>
      <c r="H1479" s="360"/>
      <c r="I1479" s="362"/>
      <c r="J1479" s="363"/>
      <c r="K1479" s="363"/>
      <c r="L1479" s="364"/>
      <c r="M1479" s="363"/>
      <c r="N1479" s="403"/>
      <c r="O1479" s="70">
        <f t="shared" si="78"/>
        <v>0</v>
      </c>
      <c r="P1479" s="70">
        <f t="shared" si="78"/>
        <v>0</v>
      </c>
      <c r="Q1479" s="92" t="str">
        <f t="shared" si="77"/>
        <v/>
      </c>
    </row>
    <row r="1480" spans="1:17" x14ac:dyDescent="0.2">
      <c r="A1480" s="374" t="str">
        <f>IF(B1480="","",COUNT('Diário 3º PA'!$A$4:$A$4242)+COUNT('Diário 4º PA'!$A$4:$A$2007)+ROW()-3)</f>
        <v/>
      </c>
      <c r="B1480" s="358"/>
      <c r="C1480" s="383"/>
      <c r="D1480" s="360"/>
      <c r="E1480" s="360"/>
      <c r="F1480" s="361"/>
      <c r="G1480" s="360"/>
      <c r="H1480" s="360"/>
      <c r="I1480" s="362"/>
      <c r="J1480" s="363"/>
      <c r="K1480" s="363"/>
      <c r="L1480" s="364"/>
      <c r="M1480" s="363"/>
      <c r="N1480" s="403"/>
      <c r="O1480" s="70">
        <f t="shared" si="78"/>
        <v>0</v>
      </c>
      <c r="P1480" s="70">
        <f t="shared" si="78"/>
        <v>0</v>
      </c>
      <c r="Q1480" s="92" t="str">
        <f t="shared" si="77"/>
        <v/>
      </c>
    </row>
    <row r="1481" spans="1:17" x14ac:dyDescent="0.2">
      <c r="A1481" s="374" t="str">
        <f>IF(B1481="","",COUNT('Diário 3º PA'!$A$4:$A$4242)+COUNT('Diário 4º PA'!$A$4:$A$2007)+ROW()-3)</f>
        <v/>
      </c>
      <c r="B1481" s="358"/>
      <c r="C1481" s="383"/>
      <c r="D1481" s="360"/>
      <c r="E1481" s="360"/>
      <c r="F1481" s="361"/>
      <c r="G1481" s="360"/>
      <c r="H1481" s="360"/>
      <c r="I1481" s="362"/>
      <c r="J1481" s="363"/>
      <c r="K1481" s="363"/>
      <c r="L1481" s="364"/>
      <c r="M1481" s="363"/>
      <c r="N1481" s="403"/>
      <c r="O1481" s="70">
        <f t="shared" si="78"/>
        <v>0</v>
      </c>
      <c r="P1481" s="70">
        <f t="shared" si="78"/>
        <v>0</v>
      </c>
      <c r="Q1481" s="92" t="str">
        <f t="shared" si="77"/>
        <v/>
      </c>
    </row>
    <row r="1482" spans="1:17" x14ac:dyDescent="0.2">
      <c r="A1482" s="374" t="str">
        <f>IF(B1482="","",COUNT('Diário 3º PA'!$A$4:$A$4242)+COUNT('Diário 4º PA'!$A$4:$A$2007)+ROW()-3)</f>
        <v/>
      </c>
      <c r="B1482" s="358"/>
      <c r="C1482" s="383"/>
      <c r="D1482" s="360"/>
      <c r="E1482" s="360"/>
      <c r="F1482" s="361"/>
      <c r="G1482" s="360"/>
      <c r="H1482" s="360"/>
      <c r="I1482" s="362"/>
      <c r="J1482" s="363"/>
      <c r="K1482" s="363"/>
      <c r="L1482" s="364"/>
      <c r="M1482" s="363"/>
      <c r="N1482" s="403"/>
      <c r="O1482" s="70">
        <f t="shared" si="78"/>
        <v>0</v>
      </c>
      <c r="P1482" s="70">
        <f t="shared" si="78"/>
        <v>0</v>
      </c>
      <c r="Q1482" s="92" t="str">
        <f t="shared" si="77"/>
        <v/>
      </c>
    </row>
    <row r="1483" spans="1:17" x14ac:dyDescent="0.2">
      <c r="A1483" s="374" t="str">
        <f>IF(B1483="","",COUNT('Diário 3º PA'!$A$4:$A$4242)+COUNT('Diário 4º PA'!$A$4:$A$2007)+ROW()-3)</f>
        <v/>
      </c>
      <c r="B1483" s="358"/>
      <c r="C1483" s="383"/>
      <c r="D1483" s="360"/>
      <c r="E1483" s="360"/>
      <c r="F1483" s="361"/>
      <c r="G1483" s="360"/>
      <c r="H1483" s="360"/>
      <c r="I1483" s="362"/>
      <c r="J1483" s="363"/>
      <c r="K1483" s="363"/>
      <c r="L1483" s="364"/>
      <c r="M1483" s="363"/>
      <c r="N1483" s="403"/>
      <c r="O1483" s="70">
        <f t="shared" si="78"/>
        <v>0</v>
      </c>
      <c r="P1483" s="70">
        <f t="shared" si="78"/>
        <v>0</v>
      </c>
      <c r="Q1483" s="92" t="str">
        <f t="shared" si="77"/>
        <v/>
      </c>
    </row>
    <row r="1484" spans="1:17" x14ac:dyDescent="0.2">
      <c r="A1484" s="374" t="str">
        <f>IF(B1484="","",COUNT('Diário 3º PA'!$A$4:$A$4242)+COUNT('Diário 4º PA'!$A$4:$A$2007)+ROW()-3)</f>
        <v/>
      </c>
      <c r="B1484" s="358"/>
      <c r="C1484" s="383"/>
      <c r="D1484" s="360"/>
      <c r="E1484" s="360"/>
      <c r="F1484" s="361"/>
      <c r="G1484" s="360"/>
      <c r="H1484" s="360"/>
      <c r="I1484" s="362"/>
      <c r="J1484" s="363"/>
      <c r="K1484" s="363"/>
      <c r="L1484" s="364"/>
      <c r="M1484" s="363"/>
      <c r="N1484" s="403"/>
      <c r="O1484" s="70">
        <f t="shared" si="78"/>
        <v>0</v>
      </c>
      <c r="P1484" s="70">
        <f t="shared" si="78"/>
        <v>0</v>
      </c>
      <c r="Q1484" s="92" t="str">
        <f t="shared" si="77"/>
        <v/>
      </c>
    </row>
    <row r="1485" spans="1:17" x14ac:dyDescent="0.2">
      <c r="A1485" s="374" t="str">
        <f>IF(B1485="","",COUNT('Diário 3º PA'!$A$4:$A$4242)+COUNT('Diário 4º PA'!$A$4:$A$2007)+ROW()-3)</f>
        <v/>
      </c>
      <c r="B1485" s="358"/>
      <c r="C1485" s="383"/>
      <c r="D1485" s="360"/>
      <c r="E1485" s="360"/>
      <c r="F1485" s="361"/>
      <c r="G1485" s="360"/>
      <c r="H1485" s="360"/>
      <c r="I1485" s="362"/>
      <c r="J1485" s="363"/>
      <c r="K1485" s="363"/>
      <c r="L1485" s="364"/>
      <c r="M1485" s="363"/>
      <c r="N1485" s="403"/>
      <c r="O1485" s="70">
        <f t="shared" si="78"/>
        <v>0</v>
      </c>
      <c r="P1485" s="70">
        <f t="shared" si="78"/>
        <v>0</v>
      </c>
      <c r="Q1485" s="92" t="str">
        <f t="shared" si="77"/>
        <v/>
      </c>
    </row>
    <row r="1486" spans="1:17" x14ac:dyDescent="0.2">
      <c r="A1486" s="374" t="str">
        <f>IF(B1486="","",COUNT('Diário 3º PA'!$A$4:$A$4242)+COUNT('Diário 4º PA'!$A$4:$A$2007)+ROW()-3)</f>
        <v/>
      </c>
      <c r="B1486" s="358"/>
      <c r="C1486" s="383"/>
      <c r="D1486" s="360"/>
      <c r="E1486" s="360"/>
      <c r="F1486" s="361"/>
      <c r="G1486" s="360"/>
      <c r="H1486" s="360"/>
      <c r="I1486" s="362"/>
      <c r="J1486" s="363"/>
      <c r="K1486" s="363"/>
      <c r="L1486" s="364"/>
      <c r="M1486" s="363"/>
      <c r="N1486" s="403"/>
      <c r="O1486" s="70">
        <f t="shared" si="78"/>
        <v>0</v>
      </c>
      <c r="P1486" s="70">
        <f t="shared" si="78"/>
        <v>0</v>
      </c>
      <c r="Q1486" s="92" t="str">
        <f t="shared" si="77"/>
        <v/>
      </c>
    </row>
    <row r="1487" spans="1:17" x14ac:dyDescent="0.2">
      <c r="A1487" s="374" t="str">
        <f>IF(B1487="","",COUNT('Diário 3º PA'!$A$4:$A$4242)+COUNT('Diário 4º PA'!$A$4:$A$2007)+ROW()-3)</f>
        <v/>
      </c>
      <c r="B1487" s="358"/>
      <c r="C1487" s="383"/>
      <c r="D1487" s="360"/>
      <c r="E1487" s="360"/>
      <c r="F1487" s="361"/>
      <c r="G1487" s="360"/>
      <c r="H1487" s="360"/>
      <c r="I1487" s="362"/>
      <c r="J1487" s="363"/>
      <c r="K1487" s="363"/>
      <c r="L1487" s="364"/>
      <c r="M1487" s="363"/>
      <c r="N1487" s="403"/>
      <c r="O1487" s="70">
        <f t="shared" si="78"/>
        <v>0</v>
      </c>
      <c r="P1487" s="70">
        <f t="shared" si="78"/>
        <v>0</v>
      </c>
      <c r="Q1487" s="92" t="str">
        <f t="shared" si="77"/>
        <v/>
      </c>
    </row>
    <row r="1488" spans="1:17" x14ac:dyDescent="0.2">
      <c r="A1488" s="374" t="str">
        <f>IF(B1488="","",COUNT('Diário 3º PA'!$A$4:$A$4242)+COUNT('Diário 4º PA'!$A$4:$A$2007)+ROW()-3)</f>
        <v/>
      </c>
      <c r="B1488" s="358"/>
      <c r="C1488" s="383"/>
      <c r="D1488" s="360"/>
      <c r="E1488" s="360"/>
      <c r="F1488" s="361"/>
      <c r="G1488" s="360"/>
      <c r="H1488" s="360"/>
      <c r="I1488" s="362"/>
      <c r="J1488" s="363"/>
      <c r="K1488" s="363"/>
      <c r="L1488" s="364"/>
      <c r="M1488" s="363"/>
      <c r="N1488" s="403"/>
      <c r="O1488" s="70">
        <f t="shared" si="78"/>
        <v>0</v>
      </c>
      <c r="P1488" s="70">
        <f t="shared" si="78"/>
        <v>0</v>
      </c>
      <c r="Q1488" s="92" t="str">
        <f t="shared" si="77"/>
        <v/>
      </c>
    </row>
    <row r="1489" spans="1:17" x14ac:dyDescent="0.2">
      <c r="A1489" s="374" t="str">
        <f>IF(B1489="","",COUNT('Diário 3º PA'!$A$4:$A$4242)+COUNT('Diário 4º PA'!$A$4:$A$2007)+ROW()-3)</f>
        <v/>
      </c>
      <c r="B1489" s="358"/>
      <c r="C1489" s="383"/>
      <c r="D1489" s="360"/>
      <c r="E1489" s="360"/>
      <c r="F1489" s="361"/>
      <c r="G1489" s="360"/>
      <c r="H1489" s="360"/>
      <c r="I1489" s="362"/>
      <c r="J1489" s="363"/>
      <c r="K1489" s="363"/>
      <c r="L1489" s="364"/>
      <c r="M1489" s="363"/>
      <c r="N1489" s="403"/>
      <c r="O1489" s="70">
        <f t="shared" si="78"/>
        <v>0</v>
      </c>
      <c r="P1489" s="70">
        <f t="shared" si="78"/>
        <v>0</v>
      </c>
      <c r="Q1489" s="92" t="str">
        <f t="shared" si="77"/>
        <v/>
      </c>
    </row>
    <row r="1490" spans="1:17" x14ac:dyDescent="0.2">
      <c r="A1490" s="374" t="str">
        <f>IF(B1490="","",COUNT('Diário 3º PA'!$A$4:$A$4242)+COUNT('Diário 4º PA'!$A$4:$A$2007)+ROW()-3)</f>
        <v/>
      </c>
      <c r="B1490" s="358"/>
      <c r="C1490" s="383"/>
      <c r="D1490" s="360"/>
      <c r="E1490" s="360"/>
      <c r="F1490" s="361"/>
      <c r="G1490" s="360"/>
      <c r="H1490" s="360"/>
      <c r="I1490" s="362"/>
      <c r="J1490" s="363"/>
      <c r="K1490" s="363"/>
      <c r="L1490" s="364"/>
      <c r="M1490" s="363"/>
      <c r="N1490" s="403"/>
      <c r="O1490" s="70">
        <f t="shared" si="78"/>
        <v>0</v>
      </c>
      <c r="P1490" s="70">
        <f t="shared" si="78"/>
        <v>0</v>
      </c>
      <c r="Q1490" s="92" t="str">
        <f t="shared" si="77"/>
        <v/>
      </c>
    </row>
    <row r="1491" spans="1:17" x14ac:dyDescent="0.2">
      <c r="A1491" s="374" t="str">
        <f>IF(B1491="","",COUNT('Diário 3º PA'!$A$4:$A$4242)+COUNT('Diário 4º PA'!$A$4:$A$2007)+ROW()-3)</f>
        <v/>
      </c>
      <c r="B1491" s="358"/>
      <c r="C1491" s="383"/>
      <c r="D1491" s="360"/>
      <c r="E1491" s="360"/>
      <c r="F1491" s="361"/>
      <c r="G1491" s="360"/>
      <c r="H1491" s="360"/>
      <c r="I1491" s="362"/>
      <c r="J1491" s="363"/>
      <c r="K1491" s="363"/>
      <c r="L1491" s="364"/>
      <c r="M1491" s="363"/>
      <c r="N1491" s="403"/>
      <c r="O1491" s="70">
        <f t="shared" si="78"/>
        <v>0</v>
      </c>
      <c r="P1491" s="70">
        <f t="shared" si="78"/>
        <v>0</v>
      </c>
      <c r="Q1491" s="92" t="str">
        <f t="shared" si="77"/>
        <v/>
      </c>
    </row>
    <row r="1492" spans="1:17" x14ac:dyDescent="0.2">
      <c r="A1492" s="374" t="str">
        <f>IF(B1492="","",COUNT('Diário 3º PA'!$A$4:$A$4242)+COUNT('Diário 4º PA'!$A$4:$A$2007)+ROW()-3)</f>
        <v/>
      </c>
      <c r="B1492" s="358"/>
      <c r="C1492" s="383"/>
      <c r="D1492" s="360"/>
      <c r="E1492" s="360"/>
      <c r="F1492" s="361"/>
      <c r="G1492" s="360"/>
      <c r="H1492" s="360"/>
      <c r="I1492" s="362"/>
      <c r="J1492" s="363"/>
      <c r="K1492" s="363"/>
      <c r="L1492" s="364"/>
      <c r="M1492" s="363"/>
      <c r="N1492" s="403"/>
      <c r="O1492" s="70">
        <f t="shared" si="78"/>
        <v>0</v>
      </c>
      <c r="P1492" s="70">
        <f t="shared" si="78"/>
        <v>0</v>
      </c>
      <c r="Q1492" s="92" t="str">
        <f t="shared" si="77"/>
        <v/>
      </c>
    </row>
    <row r="1493" spans="1:17" x14ac:dyDescent="0.2">
      <c r="A1493" s="374" t="str">
        <f>IF(B1493="","",COUNT('Diário 3º PA'!$A$4:$A$4242)+COUNT('Diário 4º PA'!$A$4:$A$2007)+ROW()-3)</f>
        <v/>
      </c>
      <c r="B1493" s="358"/>
      <c r="C1493" s="383"/>
      <c r="D1493" s="360"/>
      <c r="E1493" s="360"/>
      <c r="F1493" s="361"/>
      <c r="G1493" s="360"/>
      <c r="H1493" s="360"/>
      <c r="I1493" s="362"/>
      <c r="J1493" s="363"/>
      <c r="K1493" s="363"/>
      <c r="L1493" s="364"/>
      <c r="M1493" s="363"/>
      <c r="N1493" s="403"/>
      <c r="O1493" s="70">
        <f t="shared" si="78"/>
        <v>0</v>
      </c>
      <c r="P1493" s="70">
        <f t="shared" si="78"/>
        <v>0</v>
      </c>
      <c r="Q1493" s="92" t="str">
        <f t="shared" si="77"/>
        <v/>
      </c>
    </row>
    <row r="1494" spans="1:17" x14ac:dyDescent="0.2">
      <c r="A1494" s="374" t="str">
        <f>IF(B1494="","",COUNT('Diário 3º PA'!$A$4:$A$4242)+COUNT('Diário 4º PA'!$A$4:$A$2007)+ROW()-3)</f>
        <v/>
      </c>
      <c r="B1494" s="358"/>
      <c r="C1494" s="383"/>
      <c r="D1494" s="360"/>
      <c r="E1494" s="360"/>
      <c r="F1494" s="361"/>
      <c r="G1494" s="360"/>
      <c r="H1494" s="360"/>
      <c r="I1494" s="362"/>
      <c r="J1494" s="363"/>
      <c r="K1494" s="363"/>
      <c r="L1494" s="364"/>
      <c r="M1494" s="363"/>
      <c r="N1494" s="403"/>
      <c r="O1494" s="70">
        <f t="shared" si="78"/>
        <v>0</v>
      </c>
      <c r="P1494" s="70">
        <f t="shared" si="78"/>
        <v>0</v>
      </c>
      <c r="Q1494" s="92" t="str">
        <f t="shared" si="77"/>
        <v/>
      </c>
    </row>
    <row r="1495" spans="1:17" x14ac:dyDescent="0.2">
      <c r="A1495" s="374" t="str">
        <f>IF(B1495="","",COUNT('Diário 3º PA'!$A$4:$A$4242)+COUNT('Diário 4º PA'!$A$4:$A$2007)+ROW()-3)</f>
        <v/>
      </c>
      <c r="B1495" s="358"/>
      <c r="C1495" s="383"/>
      <c r="D1495" s="360"/>
      <c r="E1495" s="360"/>
      <c r="F1495" s="361"/>
      <c r="G1495" s="360"/>
      <c r="H1495" s="360"/>
      <c r="I1495" s="362"/>
      <c r="J1495" s="363"/>
      <c r="K1495" s="363"/>
      <c r="L1495" s="364"/>
      <c r="M1495" s="363"/>
      <c r="N1495" s="403"/>
      <c r="O1495" s="70">
        <f t="shared" si="78"/>
        <v>0</v>
      </c>
      <c r="P1495" s="70">
        <f t="shared" si="78"/>
        <v>0</v>
      </c>
      <c r="Q1495" s="92" t="str">
        <f t="shared" si="77"/>
        <v/>
      </c>
    </row>
    <row r="1496" spans="1:17" x14ac:dyDescent="0.2">
      <c r="A1496" s="374" t="str">
        <f>IF(B1496="","",COUNT('Diário 3º PA'!$A$4:$A$4242)+COUNT('Diário 4º PA'!$A$4:$A$2007)+ROW()-3)</f>
        <v/>
      </c>
      <c r="B1496" s="358"/>
      <c r="C1496" s="383"/>
      <c r="D1496" s="360"/>
      <c r="E1496" s="360"/>
      <c r="F1496" s="361"/>
      <c r="G1496" s="360"/>
      <c r="H1496" s="360"/>
      <c r="I1496" s="362"/>
      <c r="J1496" s="363"/>
      <c r="K1496" s="363"/>
      <c r="L1496" s="364"/>
      <c r="M1496" s="363"/>
      <c r="N1496" s="403"/>
      <c r="O1496" s="70">
        <f t="shared" si="78"/>
        <v>0</v>
      </c>
      <c r="P1496" s="70">
        <f t="shared" si="78"/>
        <v>0</v>
      </c>
      <c r="Q1496" s="92" t="str">
        <f t="shared" si="77"/>
        <v/>
      </c>
    </row>
    <row r="1497" spans="1:17" x14ac:dyDescent="0.2">
      <c r="A1497" s="374" t="str">
        <f>IF(B1497="","",COUNT('Diário 3º PA'!$A$4:$A$4242)+COUNT('Diário 4º PA'!$A$4:$A$2007)+ROW()-3)</f>
        <v/>
      </c>
      <c r="B1497" s="358"/>
      <c r="C1497" s="383"/>
      <c r="D1497" s="360"/>
      <c r="E1497" s="360"/>
      <c r="F1497" s="361"/>
      <c r="G1497" s="360"/>
      <c r="H1497" s="360"/>
      <c r="I1497" s="362"/>
      <c r="J1497" s="363"/>
      <c r="K1497" s="363"/>
      <c r="L1497" s="364"/>
      <c r="M1497" s="363"/>
      <c r="N1497" s="403"/>
      <c r="O1497" s="70">
        <f t="shared" si="78"/>
        <v>0</v>
      </c>
      <c r="P1497" s="70">
        <f t="shared" si="78"/>
        <v>0</v>
      </c>
      <c r="Q1497" s="92" t="str">
        <f t="shared" si="77"/>
        <v/>
      </c>
    </row>
    <row r="1498" spans="1:17" x14ac:dyDescent="0.2">
      <c r="A1498" s="374" t="str">
        <f>IF(B1498="","",COUNT('Diário 3º PA'!$A$4:$A$4242)+COUNT('Diário 4º PA'!$A$4:$A$2007)+ROW()-3)</f>
        <v/>
      </c>
      <c r="B1498" s="358"/>
      <c r="C1498" s="383"/>
      <c r="D1498" s="360"/>
      <c r="E1498" s="360"/>
      <c r="F1498" s="361"/>
      <c r="G1498" s="360"/>
      <c r="H1498" s="360"/>
      <c r="I1498" s="362"/>
      <c r="J1498" s="363"/>
      <c r="K1498" s="363"/>
      <c r="L1498" s="364"/>
      <c r="M1498" s="363"/>
      <c r="N1498" s="403"/>
      <c r="O1498" s="70">
        <f t="shared" si="78"/>
        <v>0</v>
      </c>
      <c r="P1498" s="70">
        <f t="shared" si="78"/>
        <v>0</v>
      </c>
      <c r="Q1498" s="92" t="str">
        <f t="shared" si="77"/>
        <v/>
      </c>
    </row>
    <row r="1499" spans="1:17" x14ac:dyDescent="0.2">
      <c r="A1499" s="374" t="str">
        <f>IF(B1499="","",COUNT('Diário 3º PA'!$A$4:$A$4242)+COUNT('Diário 4º PA'!$A$4:$A$2007)+ROW()-3)</f>
        <v/>
      </c>
      <c r="B1499" s="358"/>
      <c r="C1499" s="383"/>
      <c r="D1499" s="360"/>
      <c r="E1499" s="360"/>
      <c r="F1499" s="361"/>
      <c r="G1499" s="360"/>
      <c r="H1499" s="360"/>
      <c r="I1499" s="362"/>
      <c r="J1499" s="363"/>
      <c r="K1499" s="363"/>
      <c r="L1499" s="364"/>
      <c r="M1499" s="363"/>
      <c r="N1499" s="403"/>
      <c r="O1499" s="70">
        <f t="shared" si="78"/>
        <v>0</v>
      </c>
      <c r="P1499" s="70">
        <f t="shared" si="78"/>
        <v>0</v>
      </c>
      <c r="Q1499" s="92" t="str">
        <f t="shared" si="77"/>
        <v/>
      </c>
    </row>
    <row r="1500" spans="1:17" x14ac:dyDescent="0.2">
      <c r="A1500" s="374" t="str">
        <f>IF(B1500="","",COUNT('Diário 3º PA'!$A$4:$A$4242)+COUNT('Diário 4º PA'!$A$4:$A$2007)+ROW()-3)</f>
        <v/>
      </c>
      <c r="B1500" s="358"/>
      <c r="C1500" s="383"/>
      <c r="D1500" s="360"/>
      <c r="E1500" s="360"/>
      <c r="F1500" s="361"/>
      <c r="G1500" s="360"/>
      <c r="H1500" s="360"/>
      <c r="I1500" s="362"/>
      <c r="J1500" s="363"/>
      <c r="K1500" s="363"/>
      <c r="L1500" s="364"/>
      <c r="M1500" s="363"/>
      <c r="N1500" s="403"/>
      <c r="O1500" s="70">
        <f t="shared" si="78"/>
        <v>0</v>
      </c>
      <c r="P1500" s="70">
        <f t="shared" si="78"/>
        <v>0</v>
      </c>
      <c r="Q1500" s="92" t="str">
        <f t="shared" si="77"/>
        <v/>
      </c>
    </row>
    <row r="1501" spans="1:17" x14ac:dyDescent="0.2">
      <c r="A1501" s="374" t="str">
        <f>IF(B1501="","",COUNT('Diário 3º PA'!$A$4:$A$4242)+COUNT('Diário 4º PA'!$A$4:$A$2007)+ROW()-3)</f>
        <v/>
      </c>
      <c r="B1501" s="358"/>
      <c r="C1501" s="383"/>
      <c r="D1501" s="360"/>
      <c r="E1501" s="360"/>
      <c r="F1501" s="361"/>
      <c r="G1501" s="360"/>
      <c r="H1501" s="360"/>
      <c r="I1501" s="362"/>
      <c r="J1501" s="363"/>
      <c r="K1501" s="363"/>
      <c r="L1501" s="364"/>
      <c r="M1501" s="363"/>
      <c r="N1501" s="403"/>
      <c r="O1501" s="70">
        <f t="shared" si="78"/>
        <v>0</v>
      </c>
      <c r="P1501" s="70">
        <f t="shared" si="78"/>
        <v>0</v>
      </c>
      <c r="Q1501" s="92" t="str">
        <f t="shared" si="77"/>
        <v/>
      </c>
    </row>
    <row r="1502" spans="1:17" x14ac:dyDescent="0.2">
      <c r="A1502" s="374" t="str">
        <f>IF(B1502="","",COUNT('Diário 3º PA'!$A$4:$A$4242)+COUNT('Diário 4º PA'!$A$4:$A$2007)+ROW()-3)</f>
        <v/>
      </c>
      <c r="B1502" s="358"/>
      <c r="C1502" s="383"/>
      <c r="D1502" s="360"/>
      <c r="E1502" s="360"/>
      <c r="F1502" s="361"/>
      <c r="G1502" s="360"/>
      <c r="H1502" s="360"/>
      <c r="I1502" s="362"/>
      <c r="J1502" s="363"/>
      <c r="K1502" s="363"/>
      <c r="L1502" s="364"/>
      <c r="M1502" s="363"/>
      <c r="N1502" s="403"/>
      <c r="O1502" s="70">
        <f t="shared" si="78"/>
        <v>0</v>
      </c>
      <c r="P1502" s="70">
        <f t="shared" si="78"/>
        <v>0</v>
      </c>
      <c r="Q1502" s="92" t="str">
        <f t="shared" si="77"/>
        <v/>
      </c>
    </row>
    <row r="1503" spans="1:17" x14ac:dyDescent="0.2">
      <c r="A1503" s="374" t="str">
        <f>IF(B1503="","",COUNT('Diário 3º PA'!$A$4:$A$4242)+COUNT('Diário 4º PA'!$A$4:$A$2007)+ROW()-3)</f>
        <v/>
      </c>
      <c r="B1503" s="358"/>
      <c r="C1503" s="383"/>
      <c r="D1503" s="360"/>
      <c r="E1503" s="360"/>
      <c r="F1503" s="361"/>
      <c r="G1503" s="360"/>
      <c r="H1503" s="360"/>
      <c r="I1503" s="362"/>
      <c r="J1503" s="363"/>
      <c r="K1503" s="363"/>
      <c r="L1503" s="364"/>
      <c r="M1503" s="363"/>
      <c r="N1503" s="403"/>
      <c r="O1503" s="70">
        <f t="shared" si="78"/>
        <v>0</v>
      </c>
      <c r="P1503" s="70">
        <f t="shared" si="78"/>
        <v>0</v>
      </c>
      <c r="Q1503" s="92" t="str">
        <f t="shared" si="77"/>
        <v/>
      </c>
    </row>
    <row r="1504" spans="1:17" x14ac:dyDescent="0.2">
      <c r="A1504" s="374" t="str">
        <f>IF(B1504="","",COUNT('Diário 3º PA'!$A$4:$A$4242)+COUNT('Diário 4º PA'!$A$4:$A$2007)+ROW()-3)</f>
        <v/>
      </c>
      <c r="B1504" s="358"/>
      <c r="C1504" s="383"/>
      <c r="D1504" s="360"/>
      <c r="E1504" s="360"/>
      <c r="F1504" s="361"/>
      <c r="G1504" s="360"/>
      <c r="H1504" s="360"/>
      <c r="I1504" s="362"/>
      <c r="J1504" s="363"/>
      <c r="K1504" s="363"/>
      <c r="L1504" s="364"/>
      <c r="M1504" s="363"/>
      <c r="N1504" s="403"/>
      <c r="O1504" s="70">
        <f t="shared" si="78"/>
        <v>0</v>
      </c>
      <c r="P1504" s="70">
        <f t="shared" si="78"/>
        <v>0</v>
      </c>
      <c r="Q1504" s="92" t="str">
        <f t="shared" si="77"/>
        <v/>
      </c>
    </row>
    <row r="1505" spans="1:17" x14ac:dyDescent="0.2">
      <c r="A1505" s="374" t="str">
        <f>IF(B1505="","",COUNT('Diário 3º PA'!$A$4:$A$4242)+COUNT('Diário 4º PA'!$A$4:$A$2007)+ROW()-3)</f>
        <v/>
      </c>
      <c r="B1505" s="358"/>
      <c r="C1505" s="383"/>
      <c r="D1505" s="360"/>
      <c r="E1505" s="360"/>
      <c r="F1505" s="361"/>
      <c r="G1505" s="360"/>
      <c r="H1505" s="360"/>
      <c r="I1505" s="362"/>
      <c r="J1505" s="363"/>
      <c r="K1505" s="363"/>
      <c r="L1505" s="364"/>
      <c r="M1505" s="363"/>
      <c r="N1505" s="403"/>
      <c r="O1505" s="70">
        <f t="shared" si="78"/>
        <v>0</v>
      </c>
      <c r="P1505" s="70">
        <f t="shared" si="78"/>
        <v>0</v>
      </c>
      <c r="Q1505" s="92" t="str">
        <f t="shared" si="77"/>
        <v/>
      </c>
    </row>
    <row r="1506" spans="1:17" x14ac:dyDescent="0.2">
      <c r="A1506" s="374" t="str">
        <f>IF(B1506="","",COUNT('Diário 3º PA'!$A$4:$A$4242)+COUNT('Diário 4º PA'!$A$4:$A$2007)+ROW()-3)</f>
        <v/>
      </c>
      <c r="B1506" s="358"/>
      <c r="C1506" s="383"/>
      <c r="D1506" s="360"/>
      <c r="E1506" s="360"/>
      <c r="F1506" s="361"/>
      <c r="G1506" s="360"/>
      <c r="H1506" s="360"/>
      <c r="I1506" s="362"/>
      <c r="J1506" s="363"/>
      <c r="K1506" s="363"/>
      <c r="L1506" s="364"/>
      <c r="M1506" s="363"/>
      <c r="N1506" s="403"/>
      <c r="O1506" s="70">
        <f t="shared" si="78"/>
        <v>0</v>
      </c>
      <c r="P1506" s="70">
        <f t="shared" si="78"/>
        <v>0</v>
      </c>
      <c r="Q1506" s="92" t="str">
        <f t="shared" si="77"/>
        <v/>
      </c>
    </row>
    <row r="1507" spans="1:17" x14ac:dyDescent="0.2">
      <c r="A1507" s="374" t="str">
        <f>IF(B1507="","",COUNT('Diário 3º PA'!$A$4:$A$4242)+COUNT('Diário 4º PA'!$A$4:$A$2007)+ROW()-3)</f>
        <v/>
      </c>
      <c r="B1507" s="358"/>
      <c r="C1507" s="383"/>
      <c r="D1507" s="360"/>
      <c r="E1507" s="360"/>
      <c r="F1507" s="361"/>
      <c r="G1507" s="360"/>
      <c r="H1507" s="360"/>
      <c r="I1507" s="362"/>
      <c r="J1507" s="363"/>
      <c r="K1507" s="363"/>
      <c r="L1507" s="364"/>
      <c r="M1507" s="363"/>
      <c r="N1507" s="403"/>
      <c r="O1507" s="70">
        <f t="shared" si="78"/>
        <v>0</v>
      </c>
      <c r="P1507" s="70">
        <f t="shared" si="78"/>
        <v>0</v>
      </c>
      <c r="Q1507" s="92" t="str">
        <f t="shared" si="77"/>
        <v/>
      </c>
    </row>
    <row r="1508" spans="1:17" x14ac:dyDescent="0.2">
      <c r="A1508" s="374" t="str">
        <f>IF(B1508="","",COUNT('Diário 3º PA'!$A$4:$A$4242)+COUNT('Diário 4º PA'!$A$4:$A$2007)+ROW()-3)</f>
        <v/>
      </c>
      <c r="B1508" s="358"/>
      <c r="C1508" s="383"/>
      <c r="D1508" s="360"/>
      <c r="E1508" s="360"/>
      <c r="F1508" s="361"/>
      <c r="G1508" s="360"/>
      <c r="H1508" s="360"/>
      <c r="I1508" s="362"/>
      <c r="J1508" s="363"/>
      <c r="K1508" s="363"/>
      <c r="L1508" s="364"/>
      <c r="M1508" s="363"/>
      <c r="N1508" s="403"/>
      <c r="O1508" s="70">
        <f t="shared" si="78"/>
        <v>0</v>
      </c>
      <c r="P1508" s="70">
        <f t="shared" si="78"/>
        <v>0</v>
      </c>
      <c r="Q1508" s="92" t="str">
        <f t="shared" si="77"/>
        <v/>
      </c>
    </row>
    <row r="1509" spans="1:17" x14ac:dyDescent="0.2">
      <c r="A1509" s="374" t="str">
        <f>IF(B1509="","",COUNT('Diário 3º PA'!$A$4:$A$4242)+COUNT('Diário 4º PA'!$A$4:$A$2007)+ROW()-3)</f>
        <v/>
      </c>
      <c r="B1509" s="358"/>
      <c r="C1509" s="383"/>
      <c r="D1509" s="360"/>
      <c r="E1509" s="360"/>
      <c r="F1509" s="361"/>
      <c r="G1509" s="360"/>
      <c r="H1509" s="360"/>
      <c r="I1509" s="362"/>
      <c r="J1509" s="363"/>
      <c r="K1509" s="363"/>
      <c r="L1509" s="364"/>
      <c r="M1509" s="363"/>
      <c r="N1509" s="403"/>
      <c r="O1509" s="70">
        <f t="shared" si="78"/>
        <v>0</v>
      </c>
      <c r="P1509" s="70">
        <f t="shared" si="78"/>
        <v>0</v>
      </c>
      <c r="Q1509" s="92" t="str">
        <f t="shared" si="77"/>
        <v/>
      </c>
    </row>
    <row r="1510" spans="1:17" x14ac:dyDescent="0.2">
      <c r="A1510" s="374" t="str">
        <f>IF(B1510="","",COUNT('Diário 3º PA'!$A$4:$A$4242)+COUNT('Diário 4º PA'!$A$4:$A$2007)+ROW()-3)</f>
        <v/>
      </c>
      <c r="B1510" s="358"/>
      <c r="C1510" s="383"/>
      <c r="D1510" s="360"/>
      <c r="E1510" s="360"/>
      <c r="F1510" s="361"/>
      <c r="G1510" s="360"/>
      <c r="H1510" s="360"/>
      <c r="I1510" s="362"/>
      <c r="J1510" s="363"/>
      <c r="K1510" s="363"/>
      <c r="L1510" s="364"/>
      <c r="M1510" s="363"/>
      <c r="N1510" s="403"/>
      <c r="O1510" s="70">
        <f t="shared" si="78"/>
        <v>0</v>
      </c>
      <c r="P1510" s="70">
        <f t="shared" si="78"/>
        <v>0</v>
      </c>
      <c r="Q1510" s="92" t="str">
        <f t="shared" si="77"/>
        <v/>
      </c>
    </row>
    <row r="1511" spans="1:17" x14ac:dyDescent="0.2">
      <c r="A1511" s="374" t="str">
        <f>IF(B1511="","",COUNT('Diário 3º PA'!$A$4:$A$4242)+COUNT('Diário 4º PA'!$A$4:$A$2007)+ROW()-3)</f>
        <v/>
      </c>
      <c r="B1511" s="358"/>
      <c r="C1511" s="383"/>
      <c r="D1511" s="360"/>
      <c r="E1511" s="360"/>
      <c r="F1511" s="361"/>
      <c r="G1511" s="360"/>
      <c r="H1511" s="360"/>
      <c r="I1511" s="362"/>
      <c r="J1511" s="363"/>
      <c r="K1511" s="363"/>
      <c r="L1511" s="364"/>
      <c r="M1511" s="363"/>
      <c r="N1511" s="403"/>
      <c r="O1511" s="70">
        <f t="shared" si="78"/>
        <v>0</v>
      </c>
      <c r="P1511" s="70">
        <f t="shared" si="78"/>
        <v>0</v>
      </c>
      <c r="Q1511" s="92" t="str">
        <f t="shared" si="77"/>
        <v/>
      </c>
    </row>
    <row r="1512" spans="1:17" x14ac:dyDescent="0.2">
      <c r="A1512" s="374" t="str">
        <f>IF(B1512="","",COUNT('Diário 3º PA'!$A$4:$A$4242)+COUNT('Diário 4º PA'!$A$4:$A$2007)+ROW()-3)</f>
        <v/>
      </c>
      <c r="B1512" s="358"/>
      <c r="C1512" s="383"/>
      <c r="D1512" s="360"/>
      <c r="E1512" s="360"/>
      <c r="F1512" s="361"/>
      <c r="G1512" s="360"/>
      <c r="H1512" s="360"/>
      <c r="I1512" s="362"/>
      <c r="J1512" s="363"/>
      <c r="K1512" s="363"/>
      <c r="L1512" s="364"/>
      <c r="M1512" s="363"/>
      <c r="N1512" s="403"/>
      <c r="O1512" s="70">
        <f t="shared" si="78"/>
        <v>0</v>
      </c>
      <c r="P1512" s="70">
        <f t="shared" si="78"/>
        <v>0</v>
      </c>
      <c r="Q1512" s="92" t="str">
        <f t="shared" si="77"/>
        <v/>
      </c>
    </row>
    <row r="1513" spans="1:17" x14ac:dyDescent="0.2">
      <c r="A1513" s="374" t="str">
        <f>IF(B1513="","",COUNT('Diário 3º PA'!$A$4:$A$4242)+COUNT('Diário 4º PA'!$A$4:$A$2007)+ROW()-3)</f>
        <v/>
      </c>
      <c r="B1513" s="358"/>
      <c r="C1513" s="383"/>
      <c r="D1513" s="360"/>
      <c r="E1513" s="360"/>
      <c r="F1513" s="361"/>
      <c r="G1513" s="360"/>
      <c r="H1513" s="360"/>
      <c r="I1513" s="362"/>
      <c r="J1513" s="363"/>
      <c r="K1513" s="363"/>
      <c r="L1513" s="364"/>
      <c r="M1513" s="363"/>
      <c r="N1513" s="403"/>
      <c r="O1513" s="70">
        <f t="shared" si="78"/>
        <v>0</v>
      </c>
      <c r="P1513" s="70">
        <f t="shared" si="78"/>
        <v>0</v>
      </c>
      <c r="Q1513" s="92" t="str">
        <f t="shared" ref="Q1513:Q1576" si="79">SUBSTITUTE(D1513," ","_")</f>
        <v/>
      </c>
    </row>
    <row r="1514" spans="1:17" x14ac:dyDescent="0.2">
      <c r="A1514" s="374" t="str">
        <f>IF(B1514="","",COUNT('Diário 3º PA'!$A$4:$A$4242)+COUNT('Diário 4º PA'!$A$4:$A$2007)+ROW()-3)</f>
        <v/>
      </c>
      <c r="B1514" s="358"/>
      <c r="C1514" s="383"/>
      <c r="D1514" s="360"/>
      <c r="E1514" s="360"/>
      <c r="F1514" s="361"/>
      <c r="G1514" s="360"/>
      <c r="H1514" s="360"/>
      <c r="I1514" s="362"/>
      <c r="J1514" s="363"/>
      <c r="K1514" s="363"/>
      <c r="L1514" s="364"/>
      <c r="M1514" s="363"/>
      <c r="N1514" s="403"/>
      <c r="O1514" s="70">
        <f t="shared" ref="O1514:P1577" si="80">IF(B1514=0,0,IF(YEAR(B1514)=$P$1,MONTH(B1514)-$O$1+1,(YEAR(B1514)-$P$1)*12-$O$1+1+MONTH(B1514)))</f>
        <v>0</v>
      </c>
      <c r="P1514" s="70">
        <f t="shared" si="80"/>
        <v>0</v>
      </c>
      <c r="Q1514" s="92" t="str">
        <f t="shared" si="79"/>
        <v/>
      </c>
    </row>
    <row r="1515" spans="1:17" x14ac:dyDescent="0.2">
      <c r="A1515" s="374" t="str">
        <f>IF(B1515="","",COUNT('Diário 3º PA'!$A$4:$A$4242)+COUNT('Diário 4º PA'!$A$4:$A$2007)+ROW()-3)</f>
        <v/>
      </c>
      <c r="B1515" s="358"/>
      <c r="C1515" s="383"/>
      <c r="D1515" s="360"/>
      <c r="E1515" s="360"/>
      <c r="F1515" s="361"/>
      <c r="G1515" s="360"/>
      <c r="H1515" s="360"/>
      <c r="I1515" s="362"/>
      <c r="J1515" s="363"/>
      <c r="K1515" s="363"/>
      <c r="L1515" s="364"/>
      <c r="M1515" s="363"/>
      <c r="N1515" s="403"/>
      <c r="O1515" s="70">
        <f t="shared" si="80"/>
        <v>0</v>
      </c>
      <c r="P1515" s="70">
        <f t="shared" si="80"/>
        <v>0</v>
      </c>
      <c r="Q1515" s="92" t="str">
        <f t="shared" si="79"/>
        <v/>
      </c>
    </row>
    <row r="1516" spans="1:17" x14ac:dyDescent="0.2">
      <c r="A1516" s="374" t="str">
        <f>IF(B1516="","",COUNT('Diário 3º PA'!$A$4:$A$4242)+COUNT('Diário 4º PA'!$A$4:$A$2007)+ROW()-3)</f>
        <v/>
      </c>
      <c r="B1516" s="358"/>
      <c r="C1516" s="383"/>
      <c r="D1516" s="360"/>
      <c r="E1516" s="360"/>
      <c r="F1516" s="361"/>
      <c r="G1516" s="360"/>
      <c r="H1516" s="360"/>
      <c r="I1516" s="362"/>
      <c r="J1516" s="363"/>
      <c r="K1516" s="363"/>
      <c r="L1516" s="364"/>
      <c r="M1516" s="363"/>
      <c r="N1516" s="403"/>
      <c r="O1516" s="70">
        <f t="shared" si="80"/>
        <v>0</v>
      </c>
      <c r="P1516" s="70">
        <f t="shared" si="80"/>
        <v>0</v>
      </c>
      <c r="Q1516" s="92" t="str">
        <f t="shared" si="79"/>
        <v/>
      </c>
    </row>
    <row r="1517" spans="1:17" x14ac:dyDescent="0.2">
      <c r="A1517" s="374" t="str">
        <f>IF(B1517="","",COUNT('Diário 3º PA'!$A$4:$A$4242)+COUNT('Diário 4º PA'!$A$4:$A$2007)+ROW()-3)</f>
        <v/>
      </c>
      <c r="B1517" s="358"/>
      <c r="C1517" s="383"/>
      <c r="D1517" s="360"/>
      <c r="E1517" s="360"/>
      <c r="F1517" s="361"/>
      <c r="G1517" s="360"/>
      <c r="H1517" s="360"/>
      <c r="I1517" s="362"/>
      <c r="J1517" s="363"/>
      <c r="K1517" s="363"/>
      <c r="L1517" s="364"/>
      <c r="M1517" s="363"/>
      <c r="N1517" s="403"/>
      <c r="O1517" s="70">
        <f t="shared" si="80"/>
        <v>0</v>
      </c>
      <c r="P1517" s="70">
        <f t="shared" si="80"/>
        <v>0</v>
      </c>
      <c r="Q1517" s="92" t="str">
        <f t="shared" si="79"/>
        <v/>
      </c>
    </row>
    <row r="1518" spans="1:17" x14ac:dyDescent="0.2">
      <c r="A1518" s="374" t="str">
        <f>IF(B1518="","",COUNT('Diário 3º PA'!$A$4:$A$4242)+COUNT('Diário 4º PA'!$A$4:$A$2007)+ROW()-3)</f>
        <v/>
      </c>
      <c r="B1518" s="358"/>
      <c r="C1518" s="383"/>
      <c r="D1518" s="360"/>
      <c r="E1518" s="360"/>
      <c r="F1518" s="361"/>
      <c r="G1518" s="360"/>
      <c r="H1518" s="360"/>
      <c r="I1518" s="362"/>
      <c r="J1518" s="363"/>
      <c r="K1518" s="363"/>
      <c r="L1518" s="364"/>
      <c r="M1518" s="363"/>
      <c r="N1518" s="403"/>
      <c r="O1518" s="70">
        <f t="shared" si="80"/>
        <v>0</v>
      </c>
      <c r="P1518" s="70">
        <f t="shared" si="80"/>
        <v>0</v>
      </c>
      <c r="Q1518" s="92" t="str">
        <f t="shared" si="79"/>
        <v/>
      </c>
    </row>
    <row r="1519" spans="1:17" x14ac:dyDescent="0.2">
      <c r="A1519" s="374" t="str">
        <f>IF(B1519="","",COUNT('Diário 3º PA'!$A$4:$A$4242)+COUNT('Diário 4º PA'!$A$4:$A$2007)+ROW()-3)</f>
        <v/>
      </c>
      <c r="B1519" s="358"/>
      <c r="C1519" s="383"/>
      <c r="D1519" s="360"/>
      <c r="E1519" s="360"/>
      <c r="F1519" s="361"/>
      <c r="G1519" s="360"/>
      <c r="H1519" s="360"/>
      <c r="I1519" s="362"/>
      <c r="J1519" s="363"/>
      <c r="K1519" s="363"/>
      <c r="L1519" s="364"/>
      <c r="M1519" s="363"/>
      <c r="N1519" s="403"/>
      <c r="O1519" s="70">
        <f t="shared" si="80"/>
        <v>0</v>
      </c>
      <c r="P1519" s="70">
        <f t="shared" si="80"/>
        <v>0</v>
      </c>
      <c r="Q1519" s="92" t="str">
        <f t="shared" si="79"/>
        <v/>
      </c>
    </row>
    <row r="1520" spans="1:17" x14ac:dyDescent="0.2">
      <c r="A1520" s="374" t="str">
        <f>IF(B1520="","",COUNT('Diário 3º PA'!$A$4:$A$4242)+COUNT('Diário 4º PA'!$A$4:$A$2007)+ROW()-3)</f>
        <v/>
      </c>
      <c r="B1520" s="358"/>
      <c r="C1520" s="383"/>
      <c r="D1520" s="360"/>
      <c r="E1520" s="360"/>
      <c r="F1520" s="361"/>
      <c r="G1520" s="360"/>
      <c r="H1520" s="360"/>
      <c r="I1520" s="362"/>
      <c r="J1520" s="363"/>
      <c r="K1520" s="363"/>
      <c r="L1520" s="364"/>
      <c r="M1520" s="363"/>
      <c r="N1520" s="403"/>
      <c r="O1520" s="70">
        <f t="shared" si="80"/>
        <v>0</v>
      </c>
      <c r="P1520" s="70">
        <f t="shared" si="80"/>
        <v>0</v>
      </c>
      <c r="Q1520" s="92" t="str">
        <f t="shared" si="79"/>
        <v/>
      </c>
    </row>
    <row r="1521" spans="1:17" x14ac:dyDescent="0.2">
      <c r="A1521" s="374" t="str">
        <f>IF(B1521="","",COUNT('Diário 3º PA'!$A$4:$A$4242)+COUNT('Diário 4º PA'!$A$4:$A$2007)+ROW()-3)</f>
        <v/>
      </c>
      <c r="B1521" s="358"/>
      <c r="C1521" s="383"/>
      <c r="D1521" s="360"/>
      <c r="E1521" s="360"/>
      <c r="F1521" s="361"/>
      <c r="G1521" s="360"/>
      <c r="H1521" s="360"/>
      <c r="I1521" s="362"/>
      <c r="J1521" s="363"/>
      <c r="K1521" s="363"/>
      <c r="L1521" s="364"/>
      <c r="M1521" s="363"/>
      <c r="N1521" s="403"/>
      <c r="O1521" s="70">
        <f t="shared" si="80"/>
        <v>0</v>
      </c>
      <c r="P1521" s="70">
        <f t="shared" si="80"/>
        <v>0</v>
      </c>
      <c r="Q1521" s="92" t="str">
        <f t="shared" si="79"/>
        <v/>
      </c>
    </row>
    <row r="1522" spans="1:17" x14ac:dyDescent="0.2">
      <c r="A1522" s="374" t="str">
        <f>IF(B1522="","",COUNT('Diário 3º PA'!$A$4:$A$4242)+COUNT('Diário 4º PA'!$A$4:$A$2007)+ROW()-3)</f>
        <v/>
      </c>
      <c r="B1522" s="358"/>
      <c r="C1522" s="383"/>
      <c r="D1522" s="360"/>
      <c r="E1522" s="360"/>
      <c r="F1522" s="361"/>
      <c r="G1522" s="360"/>
      <c r="H1522" s="360"/>
      <c r="I1522" s="362"/>
      <c r="J1522" s="363"/>
      <c r="K1522" s="363"/>
      <c r="L1522" s="364"/>
      <c r="M1522" s="363"/>
      <c r="N1522" s="403"/>
      <c r="O1522" s="70">
        <f t="shared" si="80"/>
        <v>0</v>
      </c>
      <c r="P1522" s="70">
        <f t="shared" si="80"/>
        <v>0</v>
      </c>
      <c r="Q1522" s="92" t="str">
        <f t="shared" si="79"/>
        <v/>
      </c>
    </row>
    <row r="1523" spans="1:17" x14ac:dyDescent="0.2">
      <c r="A1523" s="374" t="str">
        <f>IF(B1523="","",COUNT('Diário 3º PA'!$A$4:$A$4242)+COUNT('Diário 4º PA'!$A$4:$A$2007)+ROW()-3)</f>
        <v/>
      </c>
      <c r="B1523" s="358"/>
      <c r="C1523" s="383"/>
      <c r="D1523" s="360"/>
      <c r="E1523" s="360"/>
      <c r="F1523" s="361"/>
      <c r="G1523" s="360"/>
      <c r="H1523" s="360"/>
      <c r="I1523" s="362"/>
      <c r="J1523" s="363"/>
      <c r="K1523" s="363"/>
      <c r="L1523" s="364"/>
      <c r="M1523" s="363"/>
      <c r="N1523" s="403"/>
      <c r="O1523" s="70">
        <f t="shared" si="80"/>
        <v>0</v>
      </c>
      <c r="P1523" s="70">
        <f t="shared" si="80"/>
        <v>0</v>
      </c>
      <c r="Q1523" s="92" t="str">
        <f t="shared" si="79"/>
        <v/>
      </c>
    </row>
    <row r="1524" spans="1:17" x14ac:dyDescent="0.2">
      <c r="A1524" s="374" t="str">
        <f>IF(B1524="","",COUNT('Diário 3º PA'!$A$4:$A$4242)+COUNT('Diário 4º PA'!$A$4:$A$2007)+ROW()-3)</f>
        <v/>
      </c>
      <c r="B1524" s="358"/>
      <c r="C1524" s="383"/>
      <c r="D1524" s="360"/>
      <c r="E1524" s="360"/>
      <c r="F1524" s="361"/>
      <c r="G1524" s="360"/>
      <c r="H1524" s="360"/>
      <c r="I1524" s="362"/>
      <c r="J1524" s="363"/>
      <c r="K1524" s="363"/>
      <c r="L1524" s="364"/>
      <c r="M1524" s="363"/>
      <c r="N1524" s="403"/>
      <c r="O1524" s="70">
        <f t="shared" si="80"/>
        <v>0</v>
      </c>
      <c r="P1524" s="70">
        <f t="shared" si="80"/>
        <v>0</v>
      </c>
      <c r="Q1524" s="92" t="str">
        <f t="shared" si="79"/>
        <v/>
      </c>
    </row>
    <row r="1525" spans="1:17" x14ac:dyDescent="0.2">
      <c r="A1525" s="374" t="str">
        <f>IF(B1525="","",COUNT('Diário 3º PA'!$A$4:$A$4242)+COUNT('Diário 4º PA'!$A$4:$A$2007)+ROW()-3)</f>
        <v/>
      </c>
      <c r="B1525" s="358"/>
      <c r="C1525" s="383"/>
      <c r="D1525" s="360"/>
      <c r="E1525" s="360"/>
      <c r="F1525" s="361"/>
      <c r="G1525" s="360"/>
      <c r="H1525" s="360"/>
      <c r="I1525" s="362"/>
      <c r="J1525" s="363"/>
      <c r="K1525" s="363"/>
      <c r="L1525" s="364"/>
      <c r="M1525" s="363"/>
      <c r="N1525" s="403"/>
      <c r="O1525" s="70">
        <f t="shared" si="80"/>
        <v>0</v>
      </c>
      <c r="P1525" s="70">
        <f t="shared" si="80"/>
        <v>0</v>
      </c>
      <c r="Q1525" s="92" t="str">
        <f t="shared" si="79"/>
        <v/>
      </c>
    </row>
    <row r="1526" spans="1:17" x14ac:dyDescent="0.2">
      <c r="A1526" s="374" t="str">
        <f>IF(B1526="","",COUNT('Diário 3º PA'!$A$4:$A$4242)+COUNT('Diário 4º PA'!$A$4:$A$2007)+ROW()-3)</f>
        <v/>
      </c>
      <c r="B1526" s="358"/>
      <c r="C1526" s="383"/>
      <c r="D1526" s="360"/>
      <c r="E1526" s="360"/>
      <c r="F1526" s="361"/>
      <c r="G1526" s="360"/>
      <c r="H1526" s="360"/>
      <c r="I1526" s="362"/>
      <c r="J1526" s="363"/>
      <c r="K1526" s="363"/>
      <c r="L1526" s="364"/>
      <c r="M1526" s="363"/>
      <c r="N1526" s="403"/>
      <c r="O1526" s="70">
        <f t="shared" si="80"/>
        <v>0</v>
      </c>
      <c r="P1526" s="70">
        <f t="shared" si="80"/>
        <v>0</v>
      </c>
      <c r="Q1526" s="92" t="str">
        <f t="shared" si="79"/>
        <v/>
      </c>
    </row>
    <row r="1527" spans="1:17" x14ac:dyDescent="0.2">
      <c r="A1527" s="374" t="str">
        <f>IF(B1527="","",COUNT('Diário 3º PA'!$A$4:$A$4242)+COUNT('Diário 4º PA'!$A$4:$A$2007)+ROW()-3)</f>
        <v/>
      </c>
      <c r="B1527" s="358"/>
      <c r="C1527" s="383"/>
      <c r="D1527" s="360"/>
      <c r="E1527" s="360"/>
      <c r="F1527" s="361"/>
      <c r="G1527" s="360"/>
      <c r="H1527" s="360"/>
      <c r="I1527" s="362"/>
      <c r="J1527" s="363"/>
      <c r="K1527" s="363"/>
      <c r="L1527" s="364"/>
      <c r="M1527" s="363"/>
      <c r="N1527" s="403"/>
      <c r="O1527" s="70">
        <f t="shared" si="80"/>
        <v>0</v>
      </c>
      <c r="P1527" s="70">
        <f t="shared" si="80"/>
        <v>0</v>
      </c>
      <c r="Q1527" s="92" t="str">
        <f t="shared" si="79"/>
        <v/>
      </c>
    </row>
    <row r="1528" spans="1:17" x14ac:dyDescent="0.2">
      <c r="A1528" s="374" t="str">
        <f>IF(B1528="","",COUNT('Diário 3º PA'!$A$4:$A$4242)+COUNT('Diário 4º PA'!$A$4:$A$2007)+ROW()-3)</f>
        <v/>
      </c>
      <c r="B1528" s="358"/>
      <c r="C1528" s="383"/>
      <c r="D1528" s="360"/>
      <c r="E1528" s="360"/>
      <c r="F1528" s="361"/>
      <c r="G1528" s="360"/>
      <c r="H1528" s="360"/>
      <c r="I1528" s="362"/>
      <c r="J1528" s="363"/>
      <c r="K1528" s="363"/>
      <c r="L1528" s="364"/>
      <c r="M1528" s="363"/>
      <c r="N1528" s="403"/>
      <c r="O1528" s="70">
        <f t="shared" si="80"/>
        <v>0</v>
      </c>
      <c r="P1528" s="70">
        <f t="shared" si="80"/>
        <v>0</v>
      </c>
      <c r="Q1528" s="92" t="str">
        <f t="shared" si="79"/>
        <v/>
      </c>
    </row>
    <row r="1529" spans="1:17" x14ac:dyDescent="0.2">
      <c r="A1529" s="374" t="str">
        <f>IF(B1529="","",COUNT('Diário 3º PA'!$A$4:$A$4242)+COUNT('Diário 4º PA'!$A$4:$A$2007)+ROW()-3)</f>
        <v/>
      </c>
      <c r="B1529" s="358"/>
      <c r="C1529" s="383"/>
      <c r="D1529" s="360"/>
      <c r="E1529" s="360"/>
      <c r="F1529" s="361"/>
      <c r="G1529" s="360"/>
      <c r="H1529" s="360"/>
      <c r="I1529" s="362"/>
      <c r="J1529" s="363"/>
      <c r="K1529" s="363"/>
      <c r="L1529" s="364"/>
      <c r="M1529" s="363"/>
      <c r="N1529" s="403"/>
      <c r="O1529" s="70">
        <f t="shared" si="80"/>
        <v>0</v>
      </c>
      <c r="P1529" s="70">
        <f t="shared" si="80"/>
        <v>0</v>
      </c>
      <c r="Q1529" s="92" t="str">
        <f t="shared" si="79"/>
        <v/>
      </c>
    </row>
    <row r="1530" spans="1:17" x14ac:dyDescent="0.2">
      <c r="A1530" s="374" t="str">
        <f>IF(B1530="","",COUNT('Diário 3º PA'!$A$4:$A$4242)+COUNT('Diário 4º PA'!$A$4:$A$2007)+ROW()-3)</f>
        <v/>
      </c>
      <c r="B1530" s="358"/>
      <c r="C1530" s="383"/>
      <c r="D1530" s="360"/>
      <c r="E1530" s="360"/>
      <c r="F1530" s="361"/>
      <c r="G1530" s="360"/>
      <c r="H1530" s="360"/>
      <c r="I1530" s="362"/>
      <c r="J1530" s="363"/>
      <c r="K1530" s="363"/>
      <c r="L1530" s="364"/>
      <c r="M1530" s="363"/>
      <c r="N1530" s="403"/>
      <c r="O1530" s="70">
        <f t="shared" si="80"/>
        <v>0</v>
      </c>
      <c r="P1530" s="70">
        <f t="shared" si="80"/>
        <v>0</v>
      </c>
      <c r="Q1530" s="92" t="str">
        <f t="shared" si="79"/>
        <v/>
      </c>
    </row>
    <row r="1531" spans="1:17" x14ac:dyDescent="0.2">
      <c r="A1531" s="374" t="str">
        <f>IF(B1531="","",COUNT('Diário 3º PA'!$A$4:$A$4242)+COUNT('Diário 4º PA'!$A$4:$A$2007)+ROW()-3)</f>
        <v/>
      </c>
      <c r="B1531" s="358"/>
      <c r="C1531" s="383"/>
      <c r="D1531" s="360"/>
      <c r="E1531" s="360"/>
      <c r="F1531" s="361"/>
      <c r="G1531" s="360"/>
      <c r="H1531" s="360"/>
      <c r="I1531" s="362"/>
      <c r="J1531" s="363"/>
      <c r="K1531" s="363"/>
      <c r="L1531" s="364"/>
      <c r="M1531" s="363"/>
      <c r="N1531" s="403"/>
      <c r="O1531" s="70">
        <f t="shared" si="80"/>
        <v>0</v>
      </c>
      <c r="P1531" s="70">
        <f t="shared" si="80"/>
        <v>0</v>
      </c>
      <c r="Q1531" s="92" t="str">
        <f t="shared" si="79"/>
        <v/>
      </c>
    </row>
    <row r="1532" spans="1:17" x14ac:dyDescent="0.2">
      <c r="A1532" s="374" t="str">
        <f>IF(B1532="","",COUNT('Diário 3º PA'!$A$4:$A$4242)+COUNT('Diário 4º PA'!$A$4:$A$2007)+ROW()-3)</f>
        <v/>
      </c>
      <c r="B1532" s="358"/>
      <c r="C1532" s="383"/>
      <c r="D1532" s="360"/>
      <c r="E1532" s="360"/>
      <c r="F1532" s="361"/>
      <c r="G1532" s="360"/>
      <c r="H1532" s="360"/>
      <c r="I1532" s="362"/>
      <c r="J1532" s="363"/>
      <c r="K1532" s="363"/>
      <c r="L1532" s="364"/>
      <c r="M1532" s="363"/>
      <c r="N1532" s="403"/>
      <c r="O1532" s="70">
        <f t="shared" si="80"/>
        <v>0</v>
      </c>
      <c r="P1532" s="70">
        <f t="shared" si="80"/>
        <v>0</v>
      </c>
      <c r="Q1532" s="92" t="str">
        <f t="shared" si="79"/>
        <v/>
      </c>
    </row>
    <row r="1533" spans="1:17" x14ac:dyDescent="0.2">
      <c r="A1533" s="374" t="str">
        <f>IF(B1533="","",COUNT('Diário 3º PA'!$A$4:$A$4242)+COUNT('Diário 4º PA'!$A$4:$A$2007)+ROW()-3)</f>
        <v/>
      </c>
      <c r="B1533" s="358"/>
      <c r="C1533" s="383"/>
      <c r="D1533" s="360"/>
      <c r="E1533" s="360"/>
      <c r="F1533" s="361"/>
      <c r="G1533" s="360"/>
      <c r="H1533" s="360"/>
      <c r="I1533" s="362"/>
      <c r="J1533" s="363"/>
      <c r="K1533" s="363"/>
      <c r="L1533" s="364"/>
      <c r="M1533" s="363"/>
      <c r="N1533" s="403"/>
      <c r="O1533" s="70">
        <f t="shared" si="80"/>
        <v>0</v>
      </c>
      <c r="P1533" s="70">
        <f t="shared" si="80"/>
        <v>0</v>
      </c>
      <c r="Q1533" s="92" t="str">
        <f t="shared" si="79"/>
        <v/>
      </c>
    </row>
    <row r="1534" spans="1:17" x14ac:dyDescent="0.2">
      <c r="A1534" s="374" t="str">
        <f>IF(B1534="","",COUNT('Diário 3º PA'!$A$4:$A$4242)+COUNT('Diário 4º PA'!$A$4:$A$2007)+ROW()-3)</f>
        <v/>
      </c>
      <c r="B1534" s="358"/>
      <c r="C1534" s="383"/>
      <c r="D1534" s="360"/>
      <c r="E1534" s="360"/>
      <c r="F1534" s="361"/>
      <c r="G1534" s="360"/>
      <c r="H1534" s="360"/>
      <c r="I1534" s="362"/>
      <c r="J1534" s="363"/>
      <c r="K1534" s="363"/>
      <c r="L1534" s="364"/>
      <c r="M1534" s="363"/>
      <c r="N1534" s="403"/>
      <c r="O1534" s="70">
        <f t="shared" si="80"/>
        <v>0</v>
      </c>
      <c r="P1534" s="70">
        <f t="shared" si="80"/>
        <v>0</v>
      </c>
      <c r="Q1534" s="92" t="str">
        <f t="shared" si="79"/>
        <v/>
      </c>
    </row>
    <row r="1535" spans="1:17" x14ac:dyDescent="0.2">
      <c r="A1535" s="374" t="str">
        <f>IF(B1535="","",COUNT('Diário 3º PA'!$A$4:$A$4242)+COUNT('Diário 4º PA'!$A$4:$A$2007)+ROW()-3)</f>
        <v/>
      </c>
      <c r="B1535" s="358"/>
      <c r="C1535" s="383"/>
      <c r="D1535" s="360"/>
      <c r="E1535" s="360"/>
      <c r="F1535" s="361"/>
      <c r="G1535" s="360"/>
      <c r="H1535" s="360"/>
      <c r="I1535" s="362"/>
      <c r="J1535" s="363"/>
      <c r="K1535" s="363"/>
      <c r="L1535" s="364"/>
      <c r="M1535" s="363"/>
      <c r="N1535" s="403"/>
      <c r="O1535" s="70">
        <f t="shared" si="80"/>
        <v>0</v>
      </c>
      <c r="P1535" s="70">
        <f t="shared" si="80"/>
        <v>0</v>
      </c>
      <c r="Q1535" s="92" t="str">
        <f t="shared" si="79"/>
        <v/>
      </c>
    </row>
    <row r="1536" spans="1:17" x14ac:dyDescent="0.2">
      <c r="A1536" s="374" t="str">
        <f>IF(B1536="","",COUNT('Diário 3º PA'!$A$4:$A$4242)+COUNT('Diário 4º PA'!$A$4:$A$2007)+ROW()-3)</f>
        <v/>
      </c>
      <c r="B1536" s="358"/>
      <c r="C1536" s="383"/>
      <c r="D1536" s="360"/>
      <c r="E1536" s="360"/>
      <c r="F1536" s="361"/>
      <c r="G1536" s="360"/>
      <c r="H1536" s="360"/>
      <c r="I1536" s="362"/>
      <c r="J1536" s="363"/>
      <c r="K1536" s="363"/>
      <c r="L1536" s="364"/>
      <c r="M1536" s="363"/>
      <c r="N1536" s="403"/>
      <c r="O1536" s="70">
        <f t="shared" si="80"/>
        <v>0</v>
      </c>
      <c r="P1536" s="70">
        <f t="shared" si="80"/>
        <v>0</v>
      </c>
      <c r="Q1536" s="92" t="str">
        <f t="shared" si="79"/>
        <v/>
      </c>
    </row>
    <row r="1537" spans="1:17" x14ac:dyDescent="0.2">
      <c r="A1537" s="374" t="str">
        <f>IF(B1537="","",COUNT('Diário 3º PA'!$A$4:$A$4242)+COUNT('Diário 4º PA'!$A$4:$A$2007)+ROW()-3)</f>
        <v/>
      </c>
      <c r="B1537" s="358"/>
      <c r="C1537" s="383"/>
      <c r="D1537" s="360"/>
      <c r="E1537" s="360"/>
      <c r="F1537" s="361"/>
      <c r="G1537" s="360"/>
      <c r="H1537" s="360"/>
      <c r="I1537" s="362"/>
      <c r="J1537" s="363"/>
      <c r="K1537" s="363"/>
      <c r="L1537" s="364"/>
      <c r="M1537" s="363"/>
      <c r="N1537" s="403"/>
      <c r="O1537" s="70">
        <f t="shared" si="80"/>
        <v>0</v>
      </c>
      <c r="P1537" s="70">
        <f t="shared" si="80"/>
        <v>0</v>
      </c>
      <c r="Q1537" s="92" t="str">
        <f t="shared" si="79"/>
        <v/>
      </c>
    </row>
    <row r="1538" spans="1:17" x14ac:dyDescent="0.2">
      <c r="A1538" s="374" t="str">
        <f>IF(B1538="","",COUNT('Diário 3º PA'!$A$4:$A$4242)+COUNT('Diário 4º PA'!$A$4:$A$2007)+ROW()-3)</f>
        <v/>
      </c>
      <c r="B1538" s="358"/>
      <c r="C1538" s="383"/>
      <c r="D1538" s="360"/>
      <c r="E1538" s="360"/>
      <c r="F1538" s="361"/>
      <c r="G1538" s="360"/>
      <c r="H1538" s="360"/>
      <c r="I1538" s="362"/>
      <c r="J1538" s="363"/>
      <c r="K1538" s="363"/>
      <c r="L1538" s="364"/>
      <c r="M1538" s="363"/>
      <c r="N1538" s="403"/>
      <c r="O1538" s="70">
        <f t="shared" si="80"/>
        <v>0</v>
      </c>
      <c r="P1538" s="70">
        <f t="shared" si="80"/>
        <v>0</v>
      </c>
      <c r="Q1538" s="92" t="str">
        <f t="shared" si="79"/>
        <v/>
      </c>
    </row>
    <row r="1539" spans="1:17" x14ac:dyDescent="0.2">
      <c r="A1539" s="374" t="str">
        <f>IF(B1539="","",COUNT('Diário 3º PA'!$A$4:$A$4242)+COUNT('Diário 4º PA'!$A$4:$A$2007)+ROW()-3)</f>
        <v/>
      </c>
      <c r="B1539" s="358"/>
      <c r="C1539" s="383"/>
      <c r="D1539" s="360"/>
      <c r="E1539" s="360"/>
      <c r="F1539" s="361"/>
      <c r="G1539" s="360"/>
      <c r="H1539" s="360"/>
      <c r="I1539" s="362"/>
      <c r="J1539" s="363"/>
      <c r="K1539" s="363"/>
      <c r="L1539" s="364"/>
      <c r="M1539" s="363"/>
      <c r="N1539" s="403"/>
      <c r="O1539" s="70">
        <f t="shared" si="80"/>
        <v>0</v>
      </c>
      <c r="P1539" s="70">
        <f t="shared" si="80"/>
        <v>0</v>
      </c>
      <c r="Q1539" s="92" t="str">
        <f t="shared" si="79"/>
        <v/>
      </c>
    </row>
    <row r="1540" spans="1:17" x14ac:dyDescent="0.2">
      <c r="A1540" s="374" t="str">
        <f>IF(B1540="","",COUNT('Diário 3º PA'!$A$4:$A$4242)+COUNT('Diário 4º PA'!$A$4:$A$2007)+ROW()-3)</f>
        <v/>
      </c>
      <c r="B1540" s="358"/>
      <c r="C1540" s="383"/>
      <c r="D1540" s="360"/>
      <c r="E1540" s="360"/>
      <c r="F1540" s="361"/>
      <c r="G1540" s="360"/>
      <c r="H1540" s="360"/>
      <c r="I1540" s="362"/>
      <c r="J1540" s="363"/>
      <c r="K1540" s="363"/>
      <c r="L1540" s="364"/>
      <c r="M1540" s="363"/>
      <c r="N1540" s="403"/>
      <c r="O1540" s="70">
        <f t="shared" si="80"/>
        <v>0</v>
      </c>
      <c r="P1540" s="70">
        <f t="shared" si="80"/>
        <v>0</v>
      </c>
      <c r="Q1540" s="92" t="str">
        <f t="shared" si="79"/>
        <v/>
      </c>
    </row>
    <row r="1541" spans="1:17" x14ac:dyDescent="0.2">
      <c r="A1541" s="374" t="str">
        <f>IF(B1541="","",COUNT('Diário 3º PA'!$A$4:$A$4242)+COUNT('Diário 4º PA'!$A$4:$A$2007)+ROW()-3)</f>
        <v/>
      </c>
      <c r="B1541" s="358"/>
      <c r="C1541" s="383"/>
      <c r="D1541" s="360"/>
      <c r="E1541" s="360"/>
      <c r="F1541" s="361"/>
      <c r="G1541" s="360"/>
      <c r="H1541" s="360"/>
      <c r="I1541" s="362"/>
      <c r="J1541" s="363"/>
      <c r="K1541" s="363"/>
      <c r="L1541" s="364"/>
      <c r="M1541" s="363"/>
      <c r="N1541" s="403"/>
      <c r="O1541" s="70">
        <f t="shared" si="80"/>
        <v>0</v>
      </c>
      <c r="P1541" s="70">
        <f t="shared" si="80"/>
        <v>0</v>
      </c>
      <c r="Q1541" s="92" t="str">
        <f t="shared" si="79"/>
        <v/>
      </c>
    </row>
    <row r="1542" spans="1:17" x14ac:dyDescent="0.2">
      <c r="A1542" s="374" t="str">
        <f>IF(B1542="","",COUNT('Diário 3º PA'!$A$4:$A$4242)+COUNT('Diário 4º PA'!$A$4:$A$2007)+ROW()-3)</f>
        <v/>
      </c>
      <c r="B1542" s="358"/>
      <c r="C1542" s="383"/>
      <c r="D1542" s="360"/>
      <c r="E1542" s="360"/>
      <c r="F1542" s="361"/>
      <c r="G1542" s="360"/>
      <c r="H1542" s="360"/>
      <c r="I1542" s="362"/>
      <c r="J1542" s="363"/>
      <c r="K1542" s="363"/>
      <c r="L1542" s="364"/>
      <c r="M1542" s="363"/>
      <c r="N1542" s="403"/>
      <c r="O1542" s="70">
        <f t="shared" si="80"/>
        <v>0</v>
      </c>
      <c r="P1542" s="70">
        <f t="shared" si="80"/>
        <v>0</v>
      </c>
      <c r="Q1542" s="92" t="str">
        <f t="shared" si="79"/>
        <v/>
      </c>
    </row>
    <row r="1543" spans="1:17" x14ac:dyDescent="0.2">
      <c r="A1543" s="374" t="str">
        <f>IF(B1543="","",COUNT('Diário 3º PA'!$A$4:$A$4242)+COUNT('Diário 4º PA'!$A$4:$A$2007)+ROW()-3)</f>
        <v/>
      </c>
      <c r="B1543" s="358"/>
      <c r="C1543" s="383"/>
      <c r="D1543" s="360"/>
      <c r="E1543" s="360"/>
      <c r="F1543" s="361"/>
      <c r="G1543" s="360"/>
      <c r="H1543" s="360"/>
      <c r="I1543" s="362"/>
      <c r="J1543" s="363"/>
      <c r="K1543" s="363"/>
      <c r="L1543" s="364"/>
      <c r="M1543" s="363"/>
      <c r="N1543" s="403"/>
      <c r="O1543" s="70">
        <f t="shared" si="80"/>
        <v>0</v>
      </c>
      <c r="P1543" s="70">
        <f t="shared" si="80"/>
        <v>0</v>
      </c>
      <c r="Q1543" s="92" t="str">
        <f t="shared" si="79"/>
        <v/>
      </c>
    </row>
    <row r="1544" spans="1:17" x14ac:dyDescent="0.2">
      <c r="A1544" s="374" t="str">
        <f>IF(B1544="","",COUNT('Diário 3º PA'!$A$4:$A$4242)+COUNT('Diário 4º PA'!$A$4:$A$2007)+ROW()-3)</f>
        <v/>
      </c>
      <c r="B1544" s="358"/>
      <c r="C1544" s="383"/>
      <c r="D1544" s="360"/>
      <c r="E1544" s="360"/>
      <c r="F1544" s="361"/>
      <c r="G1544" s="360"/>
      <c r="H1544" s="360"/>
      <c r="I1544" s="362"/>
      <c r="J1544" s="363"/>
      <c r="K1544" s="363"/>
      <c r="L1544" s="364"/>
      <c r="M1544" s="363"/>
      <c r="N1544" s="403"/>
      <c r="O1544" s="70">
        <f t="shared" si="80"/>
        <v>0</v>
      </c>
      <c r="P1544" s="70">
        <f t="shared" si="80"/>
        <v>0</v>
      </c>
      <c r="Q1544" s="92" t="str">
        <f t="shared" si="79"/>
        <v/>
      </c>
    </row>
    <row r="1545" spans="1:17" x14ac:dyDescent="0.2">
      <c r="A1545" s="374" t="str">
        <f>IF(B1545="","",COUNT('Diário 3º PA'!$A$4:$A$4242)+COUNT('Diário 4º PA'!$A$4:$A$2007)+ROW()-3)</f>
        <v/>
      </c>
      <c r="B1545" s="358"/>
      <c r="C1545" s="383"/>
      <c r="D1545" s="360"/>
      <c r="E1545" s="360"/>
      <c r="F1545" s="361"/>
      <c r="G1545" s="360"/>
      <c r="H1545" s="360"/>
      <c r="I1545" s="362"/>
      <c r="J1545" s="363"/>
      <c r="K1545" s="363"/>
      <c r="L1545" s="364"/>
      <c r="M1545" s="363"/>
      <c r="N1545" s="403"/>
      <c r="O1545" s="70">
        <f t="shared" si="80"/>
        <v>0</v>
      </c>
      <c r="P1545" s="70">
        <f t="shared" si="80"/>
        <v>0</v>
      </c>
      <c r="Q1545" s="92" t="str">
        <f t="shared" si="79"/>
        <v/>
      </c>
    </row>
    <row r="1546" spans="1:17" x14ac:dyDescent="0.2">
      <c r="A1546" s="374" t="str">
        <f>IF(B1546="","",COUNT('Diário 3º PA'!$A$4:$A$4242)+COUNT('Diário 4º PA'!$A$4:$A$2007)+ROW()-3)</f>
        <v/>
      </c>
      <c r="B1546" s="358"/>
      <c r="C1546" s="383"/>
      <c r="D1546" s="360"/>
      <c r="E1546" s="360"/>
      <c r="F1546" s="361"/>
      <c r="G1546" s="360"/>
      <c r="H1546" s="360"/>
      <c r="I1546" s="362"/>
      <c r="J1546" s="363"/>
      <c r="K1546" s="363"/>
      <c r="L1546" s="364"/>
      <c r="M1546" s="363"/>
      <c r="N1546" s="403"/>
      <c r="O1546" s="70">
        <f t="shared" si="80"/>
        <v>0</v>
      </c>
      <c r="P1546" s="70">
        <f t="shared" si="80"/>
        <v>0</v>
      </c>
      <c r="Q1546" s="92" t="str">
        <f t="shared" si="79"/>
        <v/>
      </c>
    </row>
    <row r="1547" spans="1:17" x14ac:dyDescent="0.2">
      <c r="A1547" s="374" t="str">
        <f>IF(B1547="","",COUNT('Diário 3º PA'!$A$4:$A$4242)+COUNT('Diário 4º PA'!$A$4:$A$2007)+ROW()-3)</f>
        <v/>
      </c>
      <c r="B1547" s="358"/>
      <c r="C1547" s="383"/>
      <c r="D1547" s="360"/>
      <c r="E1547" s="360"/>
      <c r="F1547" s="361"/>
      <c r="G1547" s="360"/>
      <c r="H1547" s="360"/>
      <c r="I1547" s="362"/>
      <c r="J1547" s="363"/>
      <c r="K1547" s="363"/>
      <c r="L1547" s="364"/>
      <c r="M1547" s="363"/>
      <c r="N1547" s="403"/>
      <c r="O1547" s="70">
        <f t="shared" si="80"/>
        <v>0</v>
      </c>
      <c r="P1547" s="70">
        <f t="shared" si="80"/>
        <v>0</v>
      </c>
      <c r="Q1547" s="92" t="str">
        <f t="shared" si="79"/>
        <v/>
      </c>
    </row>
    <row r="1548" spans="1:17" x14ac:dyDescent="0.2">
      <c r="A1548" s="374" t="str">
        <f>IF(B1548="","",COUNT('Diário 3º PA'!$A$4:$A$4242)+COUNT('Diário 4º PA'!$A$4:$A$2007)+ROW()-3)</f>
        <v/>
      </c>
      <c r="B1548" s="358"/>
      <c r="C1548" s="383"/>
      <c r="D1548" s="360"/>
      <c r="E1548" s="360"/>
      <c r="F1548" s="361"/>
      <c r="G1548" s="360"/>
      <c r="H1548" s="360"/>
      <c r="I1548" s="362"/>
      <c r="J1548" s="363"/>
      <c r="K1548" s="363"/>
      <c r="L1548" s="364"/>
      <c r="M1548" s="363"/>
      <c r="N1548" s="403"/>
      <c r="O1548" s="70">
        <f t="shared" si="80"/>
        <v>0</v>
      </c>
      <c r="P1548" s="70">
        <f t="shared" si="80"/>
        <v>0</v>
      </c>
      <c r="Q1548" s="92" t="str">
        <f t="shared" si="79"/>
        <v/>
      </c>
    </row>
    <row r="1549" spans="1:17" x14ac:dyDescent="0.2">
      <c r="A1549" s="374" t="str">
        <f>IF(B1549="","",COUNT('Diário 3º PA'!$A$4:$A$4242)+COUNT('Diário 4º PA'!$A$4:$A$2007)+ROW()-3)</f>
        <v/>
      </c>
      <c r="B1549" s="358"/>
      <c r="C1549" s="383"/>
      <c r="D1549" s="360"/>
      <c r="E1549" s="360"/>
      <c r="F1549" s="361"/>
      <c r="G1549" s="360"/>
      <c r="H1549" s="360"/>
      <c r="I1549" s="362"/>
      <c r="J1549" s="363"/>
      <c r="K1549" s="363"/>
      <c r="L1549" s="364"/>
      <c r="M1549" s="363"/>
      <c r="N1549" s="403"/>
      <c r="O1549" s="70">
        <f t="shared" si="80"/>
        <v>0</v>
      </c>
      <c r="P1549" s="70">
        <f t="shared" si="80"/>
        <v>0</v>
      </c>
      <c r="Q1549" s="92" t="str">
        <f t="shared" si="79"/>
        <v/>
      </c>
    </row>
    <row r="1550" spans="1:17" x14ac:dyDescent="0.2">
      <c r="A1550" s="374" t="str">
        <f>IF(B1550="","",COUNT('Diário 3º PA'!$A$4:$A$4242)+COUNT('Diário 4º PA'!$A$4:$A$2007)+ROW()-3)</f>
        <v/>
      </c>
      <c r="B1550" s="358"/>
      <c r="C1550" s="383"/>
      <c r="D1550" s="360"/>
      <c r="E1550" s="360"/>
      <c r="F1550" s="361"/>
      <c r="G1550" s="360"/>
      <c r="H1550" s="360"/>
      <c r="I1550" s="362"/>
      <c r="J1550" s="363"/>
      <c r="K1550" s="363"/>
      <c r="L1550" s="364"/>
      <c r="M1550" s="363"/>
      <c r="N1550" s="403"/>
      <c r="O1550" s="70">
        <f t="shared" si="80"/>
        <v>0</v>
      </c>
      <c r="P1550" s="70">
        <f t="shared" si="80"/>
        <v>0</v>
      </c>
      <c r="Q1550" s="92" t="str">
        <f t="shared" si="79"/>
        <v/>
      </c>
    </row>
    <row r="1551" spans="1:17" x14ac:dyDescent="0.2">
      <c r="A1551" s="374" t="str">
        <f>IF(B1551="","",COUNT('Diário 3º PA'!$A$4:$A$4242)+COUNT('Diário 4º PA'!$A$4:$A$2007)+ROW()-3)</f>
        <v/>
      </c>
      <c r="B1551" s="358"/>
      <c r="C1551" s="383"/>
      <c r="D1551" s="360"/>
      <c r="E1551" s="360"/>
      <c r="F1551" s="361"/>
      <c r="G1551" s="360"/>
      <c r="H1551" s="360"/>
      <c r="I1551" s="362"/>
      <c r="J1551" s="363"/>
      <c r="K1551" s="363"/>
      <c r="L1551" s="364"/>
      <c r="M1551" s="363"/>
      <c r="N1551" s="403"/>
      <c r="O1551" s="70">
        <f t="shared" si="80"/>
        <v>0</v>
      </c>
      <c r="P1551" s="70">
        <f t="shared" si="80"/>
        <v>0</v>
      </c>
      <c r="Q1551" s="92" t="str">
        <f t="shared" si="79"/>
        <v/>
      </c>
    </row>
    <row r="1552" spans="1:17" x14ac:dyDescent="0.2">
      <c r="A1552" s="374" t="str">
        <f>IF(B1552="","",COUNT('Diário 3º PA'!$A$4:$A$4242)+COUNT('Diário 4º PA'!$A$4:$A$2007)+ROW()-3)</f>
        <v/>
      </c>
      <c r="B1552" s="358"/>
      <c r="C1552" s="383"/>
      <c r="D1552" s="360"/>
      <c r="E1552" s="360"/>
      <c r="F1552" s="361"/>
      <c r="G1552" s="360"/>
      <c r="H1552" s="360"/>
      <c r="I1552" s="362"/>
      <c r="J1552" s="363"/>
      <c r="K1552" s="363"/>
      <c r="L1552" s="364"/>
      <c r="M1552" s="363"/>
      <c r="N1552" s="403"/>
      <c r="O1552" s="70">
        <f t="shared" si="80"/>
        <v>0</v>
      </c>
      <c r="P1552" s="70">
        <f t="shared" si="80"/>
        <v>0</v>
      </c>
      <c r="Q1552" s="92" t="str">
        <f t="shared" si="79"/>
        <v/>
      </c>
    </row>
    <row r="1553" spans="1:17" x14ac:dyDescent="0.2">
      <c r="A1553" s="374" t="str">
        <f>IF(B1553="","",COUNT('Diário 3º PA'!$A$4:$A$4242)+COUNT('Diário 4º PA'!$A$4:$A$2007)+ROW()-3)</f>
        <v/>
      </c>
      <c r="B1553" s="358"/>
      <c r="C1553" s="383"/>
      <c r="D1553" s="360"/>
      <c r="E1553" s="360"/>
      <c r="F1553" s="361"/>
      <c r="G1553" s="360"/>
      <c r="H1553" s="360"/>
      <c r="I1553" s="362"/>
      <c r="J1553" s="363"/>
      <c r="K1553" s="363"/>
      <c r="L1553" s="364"/>
      <c r="M1553" s="363"/>
      <c r="N1553" s="403"/>
      <c r="O1553" s="70">
        <f t="shared" si="80"/>
        <v>0</v>
      </c>
      <c r="P1553" s="70">
        <f t="shared" si="80"/>
        <v>0</v>
      </c>
      <c r="Q1553" s="92" t="str">
        <f t="shared" si="79"/>
        <v/>
      </c>
    </row>
    <row r="1554" spans="1:17" x14ac:dyDescent="0.2">
      <c r="A1554" s="374" t="str">
        <f>IF(B1554="","",COUNT('Diário 3º PA'!$A$4:$A$4242)+COUNT('Diário 4º PA'!$A$4:$A$2007)+ROW()-3)</f>
        <v/>
      </c>
      <c r="B1554" s="358"/>
      <c r="C1554" s="383"/>
      <c r="D1554" s="360"/>
      <c r="E1554" s="360"/>
      <c r="F1554" s="361"/>
      <c r="G1554" s="360"/>
      <c r="H1554" s="360"/>
      <c r="I1554" s="362"/>
      <c r="J1554" s="363"/>
      <c r="K1554" s="363"/>
      <c r="L1554" s="364"/>
      <c r="M1554" s="363"/>
      <c r="N1554" s="403"/>
      <c r="O1554" s="70">
        <f t="shared" si="80"/>
        <v>0</v>
      </c>
      <c r="P1554" s="70">
        <f t="shared" si="80"/>
        <v>0</v>
      </c>
      <c r="Q1554" s="92" t="str">
        <f t="shared" si="79"/>
        <v/>
      </c>
    </row>
    <row r="1555" spans="1:17" x14ac:dyDescent="0.2">
      <c r="A1555" s="374" t="str">
        <f>IF(B1555="","",COUNT('Diário 3º PA'!$A$4:$A$4242)+COUNT('Diário 4º PA'!$A$4:$A$2007)+ROW()-3)</f>
        <v/>
      </c>
      <c r="B1555" s="358"/>
      <c r="C1555" s="383"/>
      <c r="D1555" s="360"/>
      <c r="E1555" s="360"/>
      <c r="F1555" s="361"/>
      <c r="G1555" s="360"/>
      <c r="H1555" s="360"/>
      <c r="I1555" s="362"/>
      <c r="J1555" s="363"/>
      <c r="K1555" s="363"/>
      <c r="L1555" s="364"/>
      <c r="M1555" s="363"/>
      <c r="N1555" s="403"/>
      <c r="O1555" s="70">
        <f t="shared" si="80"/>
        <v>0</v>
      </c>
      <c r="P1555" s="70">
        <f t="shared" si="80"/>
        <v>0</v>
      </c>
      <c r="Q1555" s="92" t="str">
        <f t="shared" si="79"/>
        <v/>
      </c>
    </row>
    <row r="1556" spans="1:17" x14ac:dyDescent="0.2">
      <c r="A1556" s="374" t="str">
        <f>IF(B1556="","",COUNT('Diário 3º PA'!$A$4:$A$4242)+COUNT('Diário 4º PA'!$A$4:$A$2007)+ROW()-3)</f>
        <v/>
      </c>
      <c r="B1556" s="358"/>
      <c r="C1556" s="383"/>
      <c r="D1556" s="360"/>
      <c r="E1556" s="360"/>
      <c r="F1556" s="361"/>
      <c r="G1556" s="360"/>
      <c r="H1556" s="360"/>
      <c r="I1556" s="362"/>
      <c r="J1556" s="363"/>
      <c r="K1556" s="363"/>
      <c r="L1556" s="364"/>
      <c r="M1556" s="363"/>
      <c r="N1556" s="403"/>
      <c r="O1556" s="70">
        <f t="shared" si="80"/>
        <v>0</v>
      </c>
      <c r="P1556" s="70">
        <f t="shared" si="80"/>
        <v>0</v>
      </c>
      <c r="Q1556" s="92" t="str">
        <f t="shared" si="79"/>
        <v/>
      </c>
    </row>
    <row r="1557" spans="1:17" x14ac:dyDescent="0.2">
      <c r="A1557" s="374" t="str">
        <f>IF(B1557="","",COUNT('Diário 3º PA'!$A$4:$A$4242)+COUNT('Diário 4º PA'!$A$4:$A$2007)+ROW()-3)</f>
        <v/>
      </c>
      <c r="B1557" s="358"/>
      <c r="C1557" s="383"/>
      <c r="D1557" s="360"/>
      <c r="E1557" s="360"/>
      <c r="F1557" s="361"/>
      <c r="G1557" s="360"/>
      <c r="H1557" s="360"/>
      <c r="I1557" s="362"/>
      <c r="J1557" s="363"/>
      <c r="K1557" s="363"/>
      <c r="L1557" s="364"/>
      <c r="M1557" s="363"/>
      <c r="N1557" s="403"/>
      <c r="O1557" s="70">
        <f t="shared" si="80"/>
        <v>0</v>
      </c>
      <c r="P1557" s="70">
        <f t="shared" si="80"/>
        <v>0</v>
      </c>
      <c r="Q1557" s="92" t="str">
        <f t="shared" si="79"/>
        <v/>
      </c>
    </row>
    <row r="1558" spans="1:17" x14ac:dyDescent="0.2">
      <c r="A1558" s="374" t="str">
        <f>IF(B1558="","",COUNT('Diário 3º PA'!$A$4:$A$4242)+COUNT('Diário 4º PA'!$A$4:$A$2007)+ROW()-3)</f>
        <v/>
      </c>
      <c r="B1558" s="358"/>
      <c r="C1558" s="383"/>
      <c r="D1558" s="360"/>
      <c r="E1558" s="360"/>
      <c r="F1558" s="361"/>
      <c r="G1558" s="360"/>
      <c r="H1558" s="360"/>
      <c r="I1558" s="362"/>
      <c r="J1558" s="363"/>
      <c r="K1558" s="363"/>
      <c r="L1558" s="364"/>
      <c r="M1558" s="363"/>
      <c r="N1558" s="403"/>
      <c r="O1558" s="70">
        <f t="shared" si="80"/>
        <v>0</v>
      </c>
      <c r="P1558" s="70">
        <f t="shared" si="80"/>
        <v>0</v>
      </c>
      <c r="Q1558" s="92" t="str">
        <f t="shared" si="79"/>
        <v/>
      </c>
    </row>
    <row r="1559" spans="1:17" x14ac:dyDescent="0.2">
      <c r="A1559" s="374" t="str">
        <f>IF(B1559="","",COUNT('Diário 3º PA'!$A$4:$A$4242)+COUNT('Diário 4º PA'!$A$4:$A$2007)+ROW()-3)</f>
        <v/>
      </c>
      <c r="B1559" s="358"/>
      <c r="C1559" s="383"/>
      <c r="D1559" s="360"/>
      <c r="E1559" s="360"/>
      <c r="F1559" s="361"/>
      <c r="G1559" s="360"/>
      <c r="H1559" s="360"/>
      <c r="I1559" s="362"/>
      <c r="J1559" s="363"/>
      <c r="K1559" s="363"/>
      <c r="L1559" s="364"/>
      <c r="M1559" s="363"/>
      <c r="N1559" s="403"/>
      <c r="O1559" s="70">
        <f t="shared" si="80"/>
        <v>0</v>
      </c>
      <c r="P1559" s="70">
        <f t="shared" si="80"/>
        <v>0</v>
      </c>
      <c r="Q1559" s="92" t="str">
        <f t="shared" si="79"/>
        <v/>
      </c>
    </row>
    <row r="1560" spans="1:17" x14ac:dyDescent="0.2">
      <c r="A1560" s="374" t="str">
        <f>IF(B1560="","",COUNT('Diário 3º PA'!$A$4:$A$4242)+COUNT('Diário 4º PA'!$A$4:$A$2007)+ROW()-3)</f>
        <v/>
      </c>
      <c r="B1560" s="358"/>
      <c r="C1560" s="383"/>
      <c r="D1560" s="360"/>
      <c r="E1560" s="360"/>
      <c r="F1560" s="361"/>
      <c r="G1560" s="360"/>
      <c r="H1560" s="360"/>
      <c r="I1560" s="362"/>
      <c r="J1560" s="363"/>
      <c r="K1560" s="363"/>
      <c r="L1560" s="364"/>
      <c r="M1560" s="363"/>
      <c r="N1560" s="403"/>
      <c r="O1560" s="70">
        <f t="shared" si="80"/>
        <v>0</v>
      </c>
      <c r="P1560" s="70">
        <f t="shared" si="80"/>
        <v>0</v>
      </c>
      <c r="Q1560" s="92" t="str">
        <f t="shared" si="79"/>
        <v/>
      </c>
    </row>
    <row r="1561" spans="1:17" x14ac:dyDescent="0.2">
      <c r="A1561" s="374" t="str">
        <f>IF(B1561="","",COUNT('Diário 3º PA'!$A$4:$A$4242)+COUNT('Diário 4º PA'!$A$4:$A$2007)+ROW()-3)</f>
        <v/>
      </c>
      <c r="B1561" s="358"/>
      <c r="C1561" s="383"/>
      <c r="D1561" s="360"/>
      <c r="E1561" s="360"/>
      <c r="F1561" s="361"/>
      <c r="G1561" s="360"/>
      <c r="H1561" s="360"/>
      <c r="I1561" s="362"/>
      <c r="J1561" s="363"/>
      <c r="K1561" s="363"/>
      <c r="L1561" s="364"/>
      <c r="M1561" s="363"/>
      <c r="N1561" s="403"/>
      <c r="O1561" s="70">
        <f t="shared" si="80"/>
        <v>0</v>
      </c>
      <c r="P1561" s="70">
        <f t="shared" si="80"/>
        <v>0</v>
      </c>
      <c r="Q1561" s="92" t="str">
        <f t="shared" si="79"/>
        <v/>
      </c>
    </row>
    <row r="1562" spans="1:17" x14ac:dyDescent="0.2">
      <c r="A1562" s="374" t="str">
        <f>IF(B1562="","",COUNT('Diário 3º PA'!$A$4:$A$4242)+COUNT('Diário 4º PA'!$A$4:$A$2007)+ROW()-3)</f>
        <v/>
      </c>
      <c r="B1562" s="358"/>
      <c r="C1562" s="383"/>
      <c r="D1562" s="360"/>
      <c r="E1562" s="360"/>
      <c r="F1562" s="361"/>
      <c r="G1562" s="360"/>
      <c r="H1562" s="360"/>
      <c r="I1562" s="362"/>
      <c r="J1562" s="363"/>
      <c r="K1562" s="363"/>
      <c r="L1562" s="364"/>
      <c r="M1562" s="363"/>
      <c r="N1562" s="403"/>
      <c r="O1562" s="70">
        <f t="shared" si="80"/>
        <v>0</v>
      </c>
      <c r="P1562" s="70">
        <f t="shared" si="80"/>
        <v>0</v>
      </c>
      <c r="Q1562" s="92" t="str">
        <f t="shared" si="79"/>
        <v/>
      </c>
    </row>
    <row r="1563" spans="1:17" x14ac:dyDescent="0.2">
      <c r="A1563" s="374" t="str">
        <f>IF(B1563="","",COUNT('Diário 3º PA'!$A$4:$A$4242)+COUNT('Diário 4º PA'!$A$4:$A$2007)+ROW()-3)</f>
        <v/>
      </c>
      <c r="B1563" s="358"/>
      <c r="C1563" s="383"/>
      <c r="D1563" s="360"/>
      <c r="E1563" s="360"/>
      <c r="F1563" s="361"/>
      <c r="G1563" s="360"/>
      <c r="H1563" s="360"/>
      <c r="I1563" s="362"/>
      <c r="J1563" s="363"/>
      <c r="K1563" s="363"/>
      <c r="L1563" s="364"/>
      <c r="M1563" s="363"/>
      <c r="N1563" s="403"/>
      <c r="O1563" s="70">
        <f t="shared" si="80"/>
        <v>0</v>
      </c>
      <c r="P1563" s="70">
        <f t="shared" si="80"/>
        <v>0</v>
      </c>
      <c r="Q1563" s="92" t="str">
        <f t="shared" si="79"/>
        <v/>
      </c>
    </row>
    <row r="1564" spans="1:17" x14ac:dyDescent="0.2">
      <c r="A1564" s="374" t="str">
        <f>IF(B1564="","",COUNT('Diário 3º PA'!$A$4:$A$4242)+COUNT('Diário 4º PA'!$A$4:$A$2007)+ROW()-3)</f>
        <v/>
      </c>
      <c r="B1564" s="358"/>
      <c r="C1564" s="383"/>
      <c r="D1564" s="360"/>
      <c r="E1564" s="360"/>
      <c r="F1564" s="361"/>
      <c r="G1564" s="360"/>
      <c r="H1564" s="360"/>
      <c r="I1564" s="362"/>
      <c r="J1564" s="363"/>
      <c r="K1564" s="363"/>
      <c r="L1564" s="364"/>
      <c r="M1564" s="363"/>
      <c r="N1564" s="403"/>
      <c r="O1564" s="70">
        <f t="shared" si="80"/>
        <v>0</v>
      </c>
      <c r="P1564" s="70">
        <f t="shared" si="80"/>
        <v>0</v>
      </c>
      <c r="Q1564" s="92" t="str">
        <f t="shared" si="79"/>
        <v/>
      </c>
    </row>
    <row r="1565" spans="1:17" x14ac:dyDescent="0.2">
      <c r="A1565" s="374" t="str">
        <f>IF(B1565="","",COUNT('Diário 3º PA'!$A$4:$A$4242)+COUNT('Diário 4º PA'!$A$4:$A$2007)+ROW()-3)</f>
        <v/>
      </c>
      <c r="B1565" s="358"/>
      <c r="C1565" s="383"/>
      <c r="D1565" s="360"/>
      <c r="E1565" s="360"/>
      <c r="F1565" s="361"/>
      <c r="G1565" s="360"/>
      <c r="H1565" s="360"/>
      <c r="I1565" s="362"/>
      <c r="J1565" s="363"/>
      <c r="K1565" s="363"/>
      <c r="L1565" s="364"/>
      <c r="M1565" s="363"/>
      <c r="N1565" s="403"/>
      <c r="O1565" s="70">
        <f t="shared" si="80"/>
        <v>0</v>
      </c>
      <c r="P1565" s="70">
        <f t="shared" si="80"/>
        <v>0</v>
      </c>
      <c r="Q1565" s="92" t="str">
        <f t="shared" si="79"/>
        <v/>
      </c>
    </row>
    <row r="1566" spans="1:17" x14ac:dyDescent="0.2">
      <c r="A1566" s="374" t="str">
        <f>IF(B1566="","",COUNT('Diário 3º PA'!$A$4:$A$4242)+COUNT('Diário 4º PA'!$A$4:$A$2007)+ROW()-3)</f>
        <v/>
      </c>
      <c r="B1566" s="358"/>
      <c r="C1566" s="383"/>
      <c r="D1566" s="360"/>
      <c r="E1566" s="360"/>
      <c r="F1566" s="361"/>
      <c r="G1566" s="360"/>
      <c r="H1566" s="360"/>
      <c r="I1566" s="362"/>
      <c r="J1566" s="363"/>
      <c r="K1566" s="363"/>
      <c r="L1566" s="364"/>
      <c r="M1566" s="363"/>
      <c r="N1566" s="403"/>
      <c r="O1566" s="70">
        <f t="shared" si="80"/>
        <v>0</v>
      </c>
      <c r="P1566" s="70">
        <f t="shared" si="80"/>
        <v>0</v>
      </c>
      <c r="Q1566" s="92" t="str">
        <f t="shared" si="79"/>
        <v/>
      </c>
    </row>
    <row r="1567" spans="1:17" x14ac:dyDescent="0.2">
      <c r="A1567" s="374" t="str">
        <f>IF(B1567="","",COUNT('Diário 3º PA'!$A$4:$A$4242)+COUNT('Diário 4º PA'!$A$4:$A$2007)+ROW()-3)</f>
        <v/>
      </c>
      <c r="B1567" s="358"/>
      <c r="C1567" s="383"/>
      <c r="D1567" s="360"/>
      <c r="E1567" s="360"/>
      <c r="F1567" s="361"/>
      <c r="G1567" s="360"/>
      <c r="H1567" s="360"/>
      <c r="I1567" s="362"/>
      <c r="J1567" s="363"/>
      <c r="K1567" s="363"/>
      <c r="L1567" s="364"/>
      <c r="M1567" s="363"/>
      <c r="N1567" s="403"/>
      <c r="O1567" s="70">
        <f t="shared" si="80"/>
        <v>0</v>
      </c>
      <c r="P1567" s="70">
        <f t="shared" si="80"/>
        <v>0</v>
      </c>
      <c r="Q1567" s="92" t="str">
        <f t="shared" si="79"/>
        <v/>
      </c>
    </row>
    <row r="1568" spans="1:17" x14ac:dyDescent="0.2">
      <c r="A1568" s="374" t="str">
        <f>IF(B1568="","",COUNT('Diário 3º PA'!$A$4:$A$4242)+COUNT('Diário 4º PA'!$A$4:$A$2007)+ROW()-3)</f>
        <v/>
      </c>
      <c r="B1568" s="358"/>
      <c r="C1568" s="383"/>
      <c r="D1568" s="360"/>
      <c r="E1568" s="360"/>
      <c r="F1568" s="361"/>
      <c r="G1568" s="360"/>
      <c r="H1568" s="360"/>
      <c r="I1568" s="362"/>
      <c r="J1568" s="363"/>
      <c r="K1568" s="363"/>
      <c r="L1568" s="364"/>
      <c r="M1568" s="363"/>
      <c r="N1568" s="403"/>
      <c r="O1568" s="70">
        <f t="shared" si="80"/>
        <v>0</v>
      </c>
      <c r="P1568" s="70">
        <f t="shared" si="80"/>
        <v>0</v>
      </c>
      <c r="Q1568" s="92" t="str">
        <f t="shared" si="79"/>
        <v/>
      </c>
    </row>
    <row r="1569" spans="1:17" x14ac:dyDescent="0.2">
      <c r="A1569" s="374" t="str">
        <f>IF(B1569="","",COUNT('Diário 3º PA'!$A$4:$A$4242)+COUNT('Diário 4º PA'!$A$4:$A$2007)+ROW()-3)</f>
        <v/>
      </c>
      <c r="B1569" s="358"/>
      <c r="C1569" s="383"/>
      <c r="D1569" s="360"/>
      <c r="E1569" s="360"/>
      <c r="F1569" s="361"/>
      <c r="G1569" s="360"/>
      <c r="H1569" s="360"/>
      <c r="I1569" s="362"/>
      <c r="J1569" s="363"/>
      <c r="K1569" s="363"/>
      <c r="L1569" s="364"/>
      <c r="M1569" s="363"/>
      <c r="N1569" s="403"/>
      <c r="O1569" s="70">
        <f t="shared" si="80"/>
        <v>0</v>
      </c>
      <c r="P1569" s="70">
        <f t="shared" si="80"/>
        <v>0</v>
      </c>
      <c r="Q1569" s="92" t="str">
        <f t="shared" si="79"/>
        <v/>
      </c>
    </row>
    <row r="1570" spans="1:17" x14ac:dyDescent="0.2">
      <c r="A1570" s="374" t="str">
        <f>IF(B1570="","",COUNT('Diário 3º PA'!$A$4:$A$4242)+COUNT('Diário 4º PA'!$A$4:$A$2007)+ROW()-3)</f>
        <v/>
      </c>
      <c r="B1570" s="358"/>
      <c r="C1570" s="383"/>
      <c r="D1570" s="360"/>
      <c r="E1570" s="360"/>
      <c r="F1570" s="361"/>
      <c r="G1570" s="360"/>
      <c r="H1570" s="360"/>
      <c r="I1570" s="362"/>
      <c r="J1570" s="363"/>
      <c r="K1570" s="363"/>
      <c r="L1570" s="364"/>
      <c r="M1570" s="363"/>
      <c r="N1570" s="403"/>
      <c r="O1570" s="70">
        <f t="shared" si="80"/>
        <v>0</v>
      </c>
      <c r="P1570" s="70">
        <f t="shared" si="80"/>
        <v>0</v>
      </c>
      <c r="Q1570" s="92" t="str">
        <f t="shared" si="79"/>
        <v/>
      </c>
    </row>
    <row r="1571" spans="1:17" x14ac:dyDescent="0.2">
      <c r="A1571" s="374" t="str">
        <f>IF(B1571="","",COUNT('Diário 3º PA'!$A$4:$A$4242)+COUNT('Diário 4º PA'!$A$4:$A$2007)+ROW()-3)</f>
        <v/>
      </c>
      <c r="B1571" s="358"/>
      <c r="C1571" s="383"/>
      <c r="D1571" s="360"/>
      <c r="E1571" s="360"/>
      <c r="F1571" s="361"/>
      <c r="G1571" s="360"/>
      <c r="H1571" s="360"/>
      <c r="I1571" s="362"/>
      <c r="J1571" s="363"/>
      <c r="K1571" s="363"/>
      <c r="L1571" s="364"/>
      <c r="M1571" s="363"/>
      <c r="N1571" s="403"/>
      <c r="O1571" s="70">
        <f t="shared" si="80"/>
        <v>0</v>
      </c>
      <c r="P1571" s="70">
        <f t="shared" si="80"/>
        <v>0</v>
      </c>
      <c r="Q1571" s="92" t="str">
        <f t="shared" si="79"/>
        <v/>
      </c>
    </row>
    <row r="1572" spans="1:17" x14ac:dyDescent="0.2">
      <c r="A1572" s="374" t="str">
        <f>IF(B1572="","",COUNT('Diário 3º PA'!$A$4:$A$4242)+COUNT('Diário 4º PA'!$A$4:$A$2007)+ROW()-3)</f>
        <v/>
      </c>
      <c r="B1572" s="358"/>
      <c r="C1572" s="383"/>
      <c r="D1572" s="360"/>
      <c r="E1572" s="360"/>
      <c r="F1572" s="361"/>
      <c r="G1572" s="360"/>
      <c r="H1572" s="360"/>
      <c r="I1572" s="362"/>
      <c r="J1572" s="363"/>
      <c r="K1572" s="363"/>
      <c r="L1572" s="364"/>
      <c r="M1572" s="363"/>
      <c r="N1572" s="403"/>
      <c r="O1572" s="70">
        <f t="shared" si="80"/>
        <v>0</v>
      </c>
      <c r="P1572" s="70">
        <f t="shared" si="80"/>
        <v>0</v>
      </c>
      <c r="Q1572" s="92" t="str">
        <f t="shared" si="79"/>
        <v/>
      </c>
    </row>
    <row r="1573" spans="1:17" x14ac:dyDescent="0.2">
      <c r="A1573" s="374" t="str">
        <f>IF(B1573="","",COUNT('Diário 3º PA'!$A$4:$A$4242)+COUNT('Diário 4º PA'!$A$4:$A$2007)+ROW()-3)</f>
        <v/>
      </c>
      <c r="B1573" s="358"/>
      <c r="C1573" s="383"/>
      <c r="D1573" s="360"/>
      <c r="E1573" s="360"/>
      <c r="F1573" s="361"/>
      <c r="G1573" s="360"/>
      <c r="H1573" s="360"/>
      <c r="I1573" s="362"/>
      <c r="J1573" s="363"/>
      <c r="K1573" s="363"/>
      <c r="L1573" s="364"/>
      <c r="M1573" s="363"/>
      <c r="N1573" s="403"/>
      <c r="O1573" s="70">
        <f t="shared" si="80"/>
        <v>0</v>
      </c>
      <c r="P1573" s="70">
        <f t="shared" si="80"/>
        <v>0</v>
      </c>
      <c r="Q1573" s="92" t="str">
        <f t="shared" si="79"/>
        <v/>
      </c>
    </row>
    <row r="1574" spans="1:17" x14ac:dyDescent="0.2">
      <c r="A1574" s="374" t="str">
        <f>IF(B1574="","",COUNT('Diário 3º PA'!$A$4:$A$4242)+COUNT('Diário 4º PA'!$A$4:$A$2007)+ROW()-3)</f>
        <v/>
      </c>
      <c r="B1574" s="358"/>
      <c r="C1574" s="383"/>
      <c r="D1574" s="360"/>
      <c r="E1574" s="360"/>
      <c r="F1574" s="361"/>
      <c r="G1574" s="360"/>
      <c r="H1574" s="360"/>
      <c r="I1574" s="362"/>
      <c r="J1574" s="363"/>
      <c r="K1574" s="363"/>
      <c r="L1574" s="364"/>
      <c r="M1574" s="363"/>
      <c r="N1574" s="403"/>
      <c r="O1574" s="70">
        <f t="shared" si="80"/>
        <v>0</v>
      </c>
      <c r="P1574" s="70">
        <f t="shared" si="80"/>
        <v>0</v>
      </c>
      <c r="Q1574" s="92" t="str">
        <f t="shared" si="79"/>
        <v/>
      </c>
    </row>
    <row r="1575" spans="1:17" x14ac:dyDescent="0.2">
      <c r="A1575" s="374" t="str">
        <f>IF(B1575="","",COUNT('Diário 3º PA'!$A$4:$A$4242)+COUNT('Diário 4º PA'!$A$4:$A$2007)+ROW()-3)</f>
        <v/>
      </c>
      <c r="B1575" s="358"/>
      <c r="C1575" s="383"/>
      <c r="D1575" s="360"/>
      <c r="E1575" s="360"/>
      <c r="F1575" s="361"/>
      <c r="G1575" s="360"/>
      <c r="H1575" s="360"/>
      <c r="I1575" s="362"/>
      <c r="J1575" s="363"/>
      <c r="K1575" s="363"/>
      <c r="L1575" s="364"/>
      <c r="M1575" s="363"/>
      <c r="N1575" s="403"/>
      <c r="O1575" s="70">
        <f t="shared" si="80"/>
        <v>0</v>
      </c>
      <c r="P1575" s="70">
        <f t="shared" si="80"/>
        <v>0</v>
      </c>
      <c r="Q1575" s="92" t="str">
        <f t="shared" si="79"/>
        <v/>
      </c>
    </row>
    <row r="1576" spans="1:17" x14ac:dyDescent="0.2">
      <c r="A1576" s="374" t="str">
        <f>IF(B1576="","",COUNT('Diário 3º PA'!$A$4:$A$4242)+COUNT('Diário 4º PA'!$A$4:$A$2007)+ROW()-3)</f>
        <v/>
      </c>
      <c r="B1576" s="358"/>
      <c r="C1576" s="383"/>
      <c r="D1576" s="360"/>
      <c r="E1576" s="360"/>
      <c r="F1576" s="361"/>
      <c r="G1576" s="360"/>
      <c r="H1576" s="360"/>
      <c r="I1576" s="362"/>
      <c r="J1576" s="363"/>
      <c r="K1576" s="363"/>
      <c r="L1576" s="364"/>
      <c r="M1576" s="363"/>
      <c r="N1576" s="403"/>
      <c r="O1576" s="70">
        <f t="shared" si="80"/>
        <v>0</v>
      </c>
      <c r="P1576" s="70">
        <f t="shared" si="80"/>
        <v>0</v>
      </c>
      <c r="Q1576" s="92" t="str">
        <f t="shared" si="79"/>
        <v/>
      </c>
    </row>
    <row r="1577" spans="1:17" x14ac:dyDescent="0.2">
      <c r="A1577" s="374" t="str">
        <f>IF(B1577="","",COUNT('Diário 3º PA'!$A$4:$A$4242)+COUNT('Diário 4º PA'!$A$4:$A$2007)+ROW()-3)</f>
        <v/>
      </c>
      <c r="B1577" s="358"/>
      <c r="C1577" s="383"/>
      <c r="D1577" s="360"/>
      <c r="E1577" s="360"/>
      <c r="F1577" s="361"/>
      <c r="G1577" s="360"/>
      <c r="H1577" s="360"/>
      <c r="I1577" s="362"/>
      <c r="J1577" s="363"/>
      <c r="K1577" s="363"/>
      <c r="L1577" s="364"/>
      <c r="M1577" s="363"/>
      <c r="N1577" s="403"/>
      <c r="O1577" s="70">
        <f t="shared" si="80"/>
        <v>0</v>
      </c>
      <c r="P1577" s="70">
        <f t="shared" si="80"/>
        <v>0</v>
      </c>
      <c r="Q1577" s="92" t="str">
        <f t="shared" ref="Q1577:Q1640" si="81">SUBSTITUTE(D1577," ","_")</f>
        <v/>
      </c>
    </row>
    <row r="1578" spans="1:17" x14ac:dyDescent="0.2">
      <c r="A1578" s="374" t="str">
        <f>IF(B1578="","",COUNT('Diário 3º PA'!$A$4:$A$4242)+COUNT('Diário 4º PA'!$A$4:$A$2007)+ROW()-3)</f>
        <v/>
      </c>
      <c r="B1578" s="358"/>
      <c r="C1578" s="383"/>
      <c r="D1578" s="360"/>
      <c r="E1578" s="360"/>
      <c r="F1578" s="361"/>
      <c r="G1578" s="360"/>
      <c r="H1578" s="360"/>
      <c r="I1578" s="362"/>
      <c r="J1578" s="363"/>
      <c r="K1578" s="363"/>
      <c r="L1578" s="364"/>
      <c r="M1578" s="363"/>
      <c r="N1578" s="403"/>
      <c r="O1578" s="70">
        <f t="shared" ref="O1578:P1641" si="82">IF(B1578=0,0,IF(YEAR(B1578)=$P$1,MONTH(B1578)-$O$1+1,(YEAR(B1578)-$P$1)*12-$O$1+1+MONTH(B1578)))</f>
        <v>0</v>
      </c>
      <c r="P1578" s="70">
        <f t="shared" si="82"/>
        <v>0</v>
      </c>
      <c r="Q1578" s="92" t="str">
        <f t="shared" si="81"/>
        <v/>
      </c>
    </row>
    <row r="1579" spans="1:17" x14ac:dyDescent="0.2">
      <c r="A1579" s="374" t="str">
        <f>IF(B1579="","",COUNT('Diário 3º PA'!$A$4:$A$4242)+COUNT('Diário 4º PA'!$A$4:$A$2007)+ROW()-3)</f>
        <v/>
      </c>
      <c r="B1579" s="358"/>
      <c r="C1579" s="383"/>
      <c r="D1579" s="360"/>
      <c r="E1579" s="360"/>
      <c r="F1579" s="361"/>
      <c r="G1579" s="360"/>
      <c r="H1579" s="360"/>
      <c r="I1579" s="362"/>
      <c r="J1579" s="363"/>
      <c r="K1579" s="363"/>
      <c r="L1579" s="364"/>
      <c r="M1579" s="363"/>
      <c r="N1579" s="403"/>
      <c r="O1579" s="70">
        <f t="shared" si="82"/>
        <v>0</v>
      </c>
      <c r="P1579" s="70">
        <f t="shared" si="82"/>
        <v>0</v>
      </c>
      <c r="Q1579" s="92" t="str">
        <f t="shared" si="81"/>
        <v/>
      </c>
    </row>
    <row r="1580" spans="1:17" x14ac:dyDescent="0.2">
      <c r="A1580" s="374" t="str">
        <f>IF(B1580="","",COUNT('Diário 3º PA'!$A$4:$A$4242)+COUNT('Diário 4º PA'!$A$4:$A$2007)+ROW()-3)</f>
        <v/>
      </c>
      <c r="B1580" s="358"/>
      <c r="C1580" s="383"/>
      <c r="D1580" s="360"/>
      <c r="E1580" s="360"/>
      <c r="F1580" s="361"/>
      <c r="G1580" s="360"/>
      <c r="H1580" s="360"/>
      <c r="I1580" s="362"/>
      <c r="J1580" s="363"/>
      <c r="K1580" s="363"/>
      <c r="L1580" s="364"/>
      <c r="M1580" s="363"/>
      <c r="N1580" s="403"/>
      <c r="O1580" s="70">
        <f t="shared" si="82"/>
        <v>0</v>
      </c>
      <c r="P1580" s="70">
        <f t="shared" si="82"/>
        <v>0</v>
      </c>
      <c r="Q1580" s="92" t="str">
        <f t="shared" si="81"/>
        <v/>
      </c>
    </row>
    <row r="1581" spans="1:17" x14ac:dyDescent="0.2">
      <c r="A1581" s="374" t="str">
        <f>IF(B1581="","",COUNT('Diário 3º PA'!$A$4:$A$4242)+COUNT('Diário 4º PA'!$A$4:$A$2007)+ROW()-3)</f>
        <v/>
      </c>
      <c r="B1581" s="358"/>
      <c r="C1581" s="383"/>
      <c r="D1581" s="360"/>
      <c r="E1581" s="360"/>
      <c r="F1581" s="361"/>
      <c r="G1581" s="360"/>
      <c r="H1581" s="360"/>
      <c r="I1581" s="362"/>
      <c r="J1581" s="363"/>
      <c r="K1581" s="363"/>
      <c r="L1581" s="364"/>
      <c r="M1581" s="363"/>
      <c r="N1581" s="403"/>
      <c r="O1581" s="70">
        <f t="shared" si="82"/>
        <v>0</v>
      </c>
      <c r="P1581" s="70">
        <f t="shared" si="82"/>
        <v>0</v>
      </c>
      <c r="Q1581" s="92" t="str">
        <f t="shared" si="81"/>
        <v/>
      </c>
    </row>
    <row r="1582" spans="1:17" x14ac:dyDescent="0.2">
      <c r="A1582" s="374" t="str">
        <f>IF(B1582="","",COUNT('Diário 3º PA'!$A$4:$A$4242)+COUNT('Diário 4º PA'!$A$4:$A$2007)+ROW()-3)</f>
        <v/>
      </c>
      <c r="B1582" s="358"/>
      <c r="C1582" s="383"/>
      <c r="D1582" s="360"/>
      <c r="E1582" s="360"/>
      <c r="F1582" s="361"/>
      <c r="G1582" s="360"/>
      <c r="H1582" s="360"/>
      <c r="I1582" s="362"/>
      <c r="J1582" s="363"/>
      <c r="K1582" s="363"/>
      <c r="L1582" s="364"/>
      <c r="M1582" s="363"/>
      <c r="N1582" s="403"/>
      <c r="O1582" s="70">
        <f t="shared" si="82"/>
        <v>0</v>
      </c>
      <c r="P1582" s="70">
        <f t="shared" si="82"/>
        <v>0</v>
      </c>
      <c r="Q1582" s="92" t="str">
        <f t="shared" si="81"/>
        <v/>
      </c>
    </row>
    <row r="1583" spans="1:17" x14ac:dyDescent="0.2">
      <c r="A1583" s="374" t="str">
        <f>IF(B1583="","",COUNT('Diário 3º PA'!$A$4:$A$4242)+COUNT('Diário 4º PA'!$A$4:$A$2007)+ROW()-3)</f>
        <v/>
      </c>
      <c r="B1583" s="358"/>
      <c r="C1583" s="383"/>
      <c r="D1583" s="360"/>
      <c r="E1583" s="360"/>
      <c r="F1583" s="361"/>
      <c r="G1583" s="360"/>
      <c r="H1583" s="360"/>
      <c r="I1583" s="362"/>
      <c r="J1583" s="363"/>
      <c r="K1583" s="363"/>
      <c r="L1583" s="364"/>
      <c r="M1583" s="363"/>
      <c r="N1583" s="403"/>
      <c r="O1583" s="70">
        <f t="shared" si="82"/>
        <v>0</v>
      </c>
      <c r="P1583" s="70">
        <f t="shared" si="82"/>
        <v>0</v>
      </c>
      <c r="Q1583" s="92" t="str">
        <f t="shared" si="81"/>
        <v/>
      </c>
    </row>
    <row r="1584" spans="1:17" x14ac:dyDescent="0.2">
      <c r="A1584" s="374" t="str">
        <f>IF(B1584="","",COUNT('Diário 3º PA'!$A$4:$A$4242)+COUNT('Diário 4º PA'!$A$4:$A$2007)+ROW()-3)</f>
        <v/>
      </c>
      <c r="B1584" s="358"/>
      <c r="C1584" s="383"/>
      <c r="D1584" s="360"/>
      <c r="E1584" s="360"/>
      <c r="F1584" s="361"/>
      <c r="G1584" s="360"/>
      <c r="H1584" s="360"/>
      <c r="I1584" s="362"/>
      <c r="J1584" s="363"/>
      <c r="K1584" s="363"/>
      <c r="L1584" s="364"/>
      <c r="M1584" s="363"/>
      <c r="N1584" s="403"/>
      <c r="O1584" s="70">
        <f t="shared" si="82"/>
        <v>0</v>
      </c>
      <c r="P1584" s="70">
        <f t="shared" si="82"/>
        <v>0</v>
      </c>
      <c r="Q1584" s="92" t="str">
        <f t="shared" si="81"/>
        <v/>
      </c>
    </row>
    <row r="1585" spans="1:17" x14ac:dyDescent="0.2">
      <c r="A1585" s="374" t="str">
        <f>IF(B1585="","",COUNT('Diário 3º PA'!$A$4:$A$4242)+COUNT('Diário 4º PA'!$A$4:$A$2007)+ROW()-3)</f>
        <v/>
      </c>
      <c r="B1585" s="358"/>
      <c r="C1585" s="383"/>
      <c r="D1585" s="360"/>
      <c r="E1585" s="360"/>
      <c r="F1585" s="361"/>
      <c r="G1585" s="360"/>
      <c r="H1585" s="360"/>
      <c r="I1585" s="362"/>
      <c r="J1585" s="363"/>
      <c r="K1585" s="363"/>
      <c r="L1585" s="364"/>
      <c r="M1585" s="363"/>
      <c r="N1585" s="403"/>
      <c r="O1585" s="70">
        <f t="shared" si="82"/>
        <v>0</v>
      </c>
      <c r="P1585" s="70">
        <f t="shared" si="82"/>
        <v>0</v>
      </c>
      <c r="Q1585" s="92" t="str">
        <f t="shared" si="81"/>
        <v/>
      </c>
    </row>
    <row r="1586" spans="1:17" x14ac:dyDescent="0.2">
      <c r="A1586" s="374" t="str">
        <f>IF(B1586="","",COUNT('Diário 3º PA'!$A$4:$A$4242)+COUNT('Diário 4º PA'!$A$4:$A$2007)+ROW()-3)</f>
        <v/>
      </c>
      <c r="B1586" s="358"/>
      <c r="C1586" s="383"/>
      <c r="D1586" s="360"/>
      <c r="E1586" s="360"/>
      <c r="F1586" s="361"/>
      <c r="G1586" s="360"/>
      <c r="H1586" s="360"/>
      <c r="I1586" s="362"/>
      <c r="J1586" s="363"/>
      <c r="K1586" s="363"/>
      <c r="L1586" s="364"/>
      <c r="M1586" s="363"/>
      <c r="N1586" s="403"/>
      <c r="O1586" s="70">
        <f t="shared" si="82"/>
        <v>0</v>
      </c>
      <c r="P1586" s="70">
        <f t="shared" si="82"/>
        <v>0</v>
      </c>
      <c r="Q1586" s="92" t="str">
        <f t="shared" si="81"/>
        <v/>
      </c>
    </row>
    <row r="1587" spans="1:17" x14ac:dyDescent="0.2">
      <c r="A1587" s="374" t="str">
        <f>IF(B1587="","",COUNT('Diário 3º PA'!$A$4:$A$4242)+COUNT('Diário 4º PA'!$A$4:$A$2007)+ROW()-3)</f>
        <v/>
      </c>
      <c r="B1587" s="358"/>
      <c r="C1587" s="383"/>
      <c r="D1587" s="360"/>
      <c r="E1587" s="360"/>
      <c r="F1587" s="361"/>
      <c r="G1587" s="360"/>
      <c r="H1587" s="360"/>
      <c r="I1587" s="362"/>
      <c r="J1587" s="363"/>
      <c r="K1587" s="363"/>
      <c r="L1587" s="364"/>
      <c r="M1587" s="363"/>
      <c r="N1587" s="403"/>
      <c r="O1587" s="70">
        <f t="shared" si="82"/>
        <v>0</v>
      </c>
      <c r="P1587" s="70">
        <f t="shared" si="82"/>
        <v>0</v>
      </c>
      <c r="Q1587" s="92" t="str">
        <f t="shared" si="81"/>
        <v/>
      </c>
    </row>
    <row r="1588" spans="1:17" x14ac:dyDescent="0.2">
      <c r="A1588" s="374" t="str">
        <f>IF(B1588="","",COUNT('Diário 3º PA'!$A$4:$A$4242)+COUNT('Diário 4º PA'!$A$4:$A$2007)+ROW()-3)</f>
        <v/>
      </c>
      <c r="B1588" s="358"/>
      <c r="C1588" s="383"/>
      <c r="D1588" s="360"/>
      <c r="E1588" s="360"/>
      <c r="F1588" s="361"/>
      <c r="G1588" s="360"/>
      <c r="H1588" s="360"/>
      <c r="I1588" s="362"/>
      <c r="J1588" s="363"/>
      <c r="K1588" s="363"/>
      <c r="L1588" s="364"/>
      <c r="M1588" s="363"/>
      <c r="N1588" s="403"/>
      <c r="O1588" s="70">
        <f t="shared" si="82"/>
        <v>0</v>
      </c>
      <c r="P1588" s="70">
        <f t="shared" si="82"/>
        <v>0</v>
      </c>
      <c r="Q1588" s="92" t="str">
        <f t="shared" si="81"/>
        <v/>
      </c>
    </row>
    <row r="1589" spans="1:17" x14ac:dyDescent="0.2">
      <c r="A1589" s="374" t="str">
        <f>IF(B1589="","",COUNT('Diário 3º PA'!$A$4:$A$4242)+COUNT('Diário 4º PA'!$A$4:$A$2007)+ROW()-3)</f>
        <v/>
      </c>
      <c r="B1589" s="358"/>
      <c r="C1589" s="383"/>
      <c r="D1589" s="360"/>
      <c r="E1589" s="360"/>
      <c r="F1589" s="361"/>
      <c r="G1589" s="360"/>
      <c r="H1589" s="360"/>
      <c r="I1589" s="362"/>
      <c r="J1589" s="363"/>
      <c r="K1589" s="363"/>
      <c r="L1589" s="364"/>
      <c r="M1589" s="363"/>
      <c r="N1589" s="403"/>
      <c r="O1589" s="70">
        <f t="shared" si="82"/>
        <v>0</v>
      </c>
      <c r="P1589" s="70">
        <f t="shared" si="82"/>
        <v>0</v>
      </c>
      <c r="Q1589" s="92" t="str">
        <f t="shared" si="81"/>
        <v/>
      </c>
    </row>
    <row r="1590" spans="1:17" x14ac:dyDescent="0.2">
      <c r="A1590" s="374" t="str">
        <f>IF(B1590="","",COUNT('Diário 3º PA'!$A$4:$A$4242)+COUNT('Diário 4º PA'!$A$4:$A$2007)+ROW()-3)</f>
        <v/>
      </c>
      <c r="B1590" s="358"/>
      <c r="C1590" s="383"/>
      <c r="D1590" s="360"/>
      <c r="E1590" s="360"/>
      <c r="F1590" s="361"/>
      <c r="G1590" s="360"/>
      <c r="H1590" s="360"/>
      <c r="I1590" s="362"/>
      <c r="J1590" s="363"/>
      <c r="K1590" s="363"/>
      <c r="L1590" s="364"/>
      <c r="M1590" s="363"/>
      <c r="N1590" s="403"/>
      <c r="O1590" s="70">
        <f t="shared" si="82"/>
        <v>0</v>
      </c>
      <c r="P1590" s="70">
        <f t="shared" si="82"/>
        <v>0</v>
      </c>
      <c r="Q1590" s="92" t="str">
        <f t="shared" si="81"/>
        <v/>
      </c>
    </row>
    <row r="1591" spans="1:17" x14ac:dyDescent="0.2">
      <c r="A1591" s="374" t="str">
        <f>IF(B1591="","",COUNT('Diário 3º PA'!$A$4:$A$4242)+COUNT('Diário 4º PA'!$A$4:$A$2007)+ROW()-3)</f>
        <v/>
      </c>
      <c r="B1591" s="358"/>
      <c r="C1591" s="383"/>
      <c r="D1591" s="360"/>
      <c r="E1591" s="360"/>
      <c r="F1591" s="361"/>
      <c r="G1591" s="360"/>
      <c r="H1591" s="360"/>
      <c r="I1591" s="362"/>
      <c r="J1591" s="363"/>
      <c r="K1591" s="363"/>
      <c r="L1591" s="364"/>
      <c r="M1591" s="363"/>
      <c r="N1591" s="403"/>
      <c r="O1591" s="70">
        <f t="shared" si="82"/>
        <v>0</v>
      </c>
      <c r="P1591" s="70">
        <f t="shared" si="82"/>
        <v>0</v>
      </c>
      <c r="Q1591" s="92" t="str">
        <f t="shared" si="81"/>
        <v/>
      </c>
    </row>
    <row r="1592" spans="1:17" x14ac:dyDescent="0.2">
      <c r="A1592" s="374" t="str">
        <f>IF(B1592="","",COUNT('Diário 3º PA'!$A$4:$A$4242)+COUNT('Diário 4º PA'!$A$4:$A$2007)+ROW()-3)</f>
        <v/>
      </c>
      <c r="B1592" s="358"/>
      <c r="C1592" s="383"/>
      <c r="D1592" s="360"/>
      <c r="E1592" s="360"/>
      <c r="F1592" s="361"/>
      <c r="G1592" s="360"/>
      <c r="H1592" s="360"/>
      <c r="I1592" s="362"/>
      <c r="J1592" s="363"/>
      <c r="K1592" s="363"/>
      <c r="L1592" s="364"/>
      <c r="M1592" s="363"/>
      <c r="N1592" s="403"/>
      <c r="O1592" s="70">
        <f t="shared" si="82"/>
        <v>0</v>
      </c>
      <c r="P1592" s="70">
        <f t="shared" si="82"/>
        <v>0</v>
      </c>
      <c r="Q1592" s="92" t="str">
        <f t="shared" si="81"/>
        <v/>
      </c>
    </row>
    <row r="1593" spans="1:17" x14ac:dyDescent="0.2">
      <c r="A1593" s="374" t="str">
        <f>IF(B1593="","",COUNT('Diário 3º PA'!$A$4:$A$4242)+COUNT('Diário 4º PA'!$A$4:$A$2007)+ROW()-3)</f>
        <v/>
      </c>
      <c r="B1593" s="358"/>
      <c r="C1593" s="383"/>
      <c r="D1593" s="360"/>
      <c r="E1593" s="360"/>
      <c r="F1593" s="361"/>
      <c r="G1593" s="360"/>
      <c r="H1593" s="360"/>
      <c r="I1593" s="362"/>
      <c r="J1593" s="363"/>
      <c r="K1593" s="363"/>
      <c r="L1593" s="364"/>
      <c r="M1593" s="363"/>
      <c r="N1593" s="403"/>
      <c r="O1593" s="70">
        <f t="shared" si="82"/>
        <v>0</v>
      </c>
      <c r="P1593" s="70">
        <f t="shared" si="82"/>
        <v>0</v>
      </c>
      <c r="Q1593" s="92" t="str">
        <f t="shared" si="81"/>
        <v/>
      </c>
    </row>
    <row r="1594" spans="1:17" x14ac:dyDescent="0.2">
      <c r="A1594" s="374" t="str">
        <f>IF(B1594="","",COUNT('Diário 3º PA'!$A$4:$A$4242)+COUNT('Diário 4º PA'!$A$4:$A$2007)+ROW()-3)</f>
        <v/>
      </c>
      <c r="B1594" s="358"/>
      <c r="C1594" s="383"/>
      <c r="D1594" s="360"/>
      <c r="E1594" s="360"/>
      <c r="F1594" s="361"/>
      <c r="G1594" s="360"/>
      <c r="H1594" s="360"/>
      <c r="I1594" s="362"/>
      <c r="J1594" s="363"/>
      <c r="K1594" s="363"/>
      <c r="L1594" s="364"/>
      <c r="M1594" s="363"/>
      <c r="N1594" s="403"/>
      <c r="O1594" s="70">
        <f t="shared" si="82"/>
        <v>0</v>
      </c>
      <c r="P1594" s="70">
        <f t="shared" si="82"/>
        <v>0</v>
      </c>
      <c r="Q1594" s="92" t="str">
        <f t="shared" si="81"/>
        <v/>
      </c>
    </row>
    <row r="1595" spans="1:17" x14ac:dyDescent="0.2">
      <c r="A1595" s="374" t="str">
        <f>IF(B1595="","",COUNT('Diário 3º PA'!$A$4:$A$4242)+COUNT('Diário 4º PA'!$A$4:$A$2007)+ROW()-3)</f>
        <v/>
      </c>
      <c r="B1595" s="358"/>
      <c r="C1595" s="383"/>
      <c r="D1595" s="360"/>
      <c r="E1595" s="360"/>
      <c r="F1595" s="361"/>
      <c r="G1595" s="360"/>
      <c r="H1595" s="360"/>
      <c r="I1595" s="362"/>
      <c r="J1595" s="363"/>
      <c r="K1595" s="363"/>
      <c r="L1595" s="364"/>
      <c r="M1595" s="363"/>
      <c r="N1595" s="403"/>
      <c r="O1595" s="70">
        <f t="shared" si="82"/>
        <v>0</v>
      </c>
      <c r="P1595" s="70">
        <f t="shared" si="82"/>
        <v>0</v>
      </c>
      <c r="Q1595" s="92" t="str">
        <f t="shared" si="81"/>
        <v/>
      </c>
    </row>
    <row r="1596" spans="1:17" x14ac:dyDescent="0.2">
      <c r="A1596" s="374" t="str">
        <f>IF(B1596="","",COUNT('Diário 3º PA'!$A$4:$A$4242)+COUNT('Diário 4º PA'!$A$4:$A$2007)+ROW()-3)</f>
        <v/>
      </c>
      <c r="B1596" s="358"/>
      <c r="C1596" s="383"/>
      <c r="D1596" s="360"/>
      <c r="E1596" s="360"/>
      <c r="F1596" s="361"/>
      <c r="G1596" s="360"/>
      <c r="H1596" s="360"/>
      <c r="I1596" s="362"/>
      <c r="J1596" s="363"/>
      <c r="K1596" s="363"/>
      <c r="L1596" s="364"/>
      <c r="M1596" s="363"/>
      <c r="N1596" s="403"/>
      <c r="O1596" s="70">
        <f t="shared" si="82"/>
        <v>0</v>
      </c>
      <c r="P1596" s="70">
        <f t="shared" si="82"/>
        <v>0</v>
      </c>
      <c r="Q1596" s="92" t="str">
        <f t="shared" si="81"/>
        <v/>
      </c>
    </row>
    <row r="1597" spans="1:17" x14ac:dyDescent="0.2">
      <c r="A1597" s="374" t="str">
        <f>IF(B1597="","",COUNT('Diário 3º PA'!$A$4:$A$4242)+COUNT('Diário 4º PA'!$A$4:$A$2007)+ROW()-3)</f>
        <v/>
      </c>
      <c r="B1597" s="358"/>
      <c r="C1597" s="383"/>
      <c r="D1597" s="360"/>
      <c r="E1597" s="360"/>
      <c r="F1597" s="361"/>
      <c r="G1597" s="360"/>
      <c r="H1597" s="360"/>
      <c r="I1597" s="362"/>
      <c r="J1597" s="363"/>
      <c r="K1597" s="363"/>
      <c r="L1597" s="364"/>
      <c r="M1597" s="363"/>
      <c r="N1597" s="403"/>
      <c r="O1597" s="70">
        <f t="shared" si="82"/>
        <v>0</v>
      </c>
      <c r="P1597" s="70">
        <f t="shared" si="82"/>
        <v>0</v>
      </c>
      <c r="Q1597" s="92" t="str">
        <f t="shared" si="81"/>
        <v/>
      </c>
    </row>
    <row r="1598" spans="1:17" x14ac:dyDescent="0.2">
      <c r="A1598" s="374" t="str">
        <f>IF(B1598="","",COUNT('Diário 3º PA'!$A$4:$A$4242)+COUNT('Diário 4º PA'!$A$4:$A$2007)+ROW()-3)</f>
        <v/>
      </c>
      <c r="B1598" s="358"/>
      <c r="C1598" s="383"/>
      <c r="D1598" s="360"/>
      <c r="E1598" s="360"/>
      <c r="F1598" s="361"/>
      <c r="G1598" s="360"/>
      <c r="H1598" s="360"/>
      <c r="I1598" s="362"/>
      <c r="J1598" s="363"/>
      <c r="K1598" s="363"/>
      <c r="L1598" s="364"/>
      <c r="M1598" s="363"/>
      <c r="N1598" s="403"/>
      <c r="O1598" s="70">
        <f t="shared" si="82"/>
        <v>0</v>
      </c>
      <c r="P1598" s="70">
        <f t="shared" si="82"/>
        <v>0</v>
      </c>
      <c r="Q1598" s="92" t="str">
        <f t="shared" si="81"/>
        <v/>
      </c>
    </row>
    <row r="1599" spans="1:17" x14ac:dyDescent="0.2">
      <c r="A1599" s="374" t="str">
        <f>IF(B1599="","",COUNT('Diário 3º PA'!$A$4:$A$4242)+COUNT('Diário 4º PA'!$A$4:$A$2007)+ROW()-3)</f>
        <v/>
      </c>
      <c r="B1599" s="358"/>
      <c r="C1599" s="383"/>
      <c r="D1599" s="360"/>
      <c r="E1599" s="360"/>
      <c r="F1599" s="361"/>
      <c r="G1599" s="360"/>
      <c r="H1599" s="360"/>
      <c r="I1599" s="362"/>
      <c r="J1599" s="363"/>
      <c r="K1599" s="363"/>
      <c r="L1599" s="364"/>
      <c r="M1599" s="363"/>
      <c r="N1599" s="403"/>
      <c r="O1599" s="70">
        <f t="shared" si="82"/>
        <v>0</v>
      </c>
      <c r="P1599" s="70">
        <f t="shared" si="82"/>
        <v>0</v>
      </c>
      <c r="Q1599" s="92" t="str">
        <f t="shared" si="81"/>
        <v/>
      </c>
    </row>
    <row r="1600" spans="1:17" x14ac:dyDescent="0.2">
      <c r="A1600" s="374" t="str">
        <f>IF(B1600="","",COUNT('Diário 3º PA'!$A$4:$A$4242)+COUNT('Diário 4º PA'!$A$4:$A$2007)+ROW()-3)</f>
        <v/>
      </c>
      <c r="B1600" s="358"/>
      <c r="C1600" s="383"/>
      <c r="D1600" s="360"/>
      <c r="E1600" s="360"/>
      <c r="F1600" s="361"/>
      <c r="G1600" s="360"/>
      <c r="H1600" s="360"/>
      <c r="I1600" s="362"/>
      <c r="J1600" s="363"/>
      <c r="K1600" s="363"/>
      <c r="L1600" s="364"/>
      <c r="M1600" s="363"/>
      <c r="N1600" s="403"/>
      <c r="O1600" s="70">
        <f t="shared" si="82"/>
        <v>0</v>
      </c>
      <c r="P1600" s="70">
        <f t="shared" si="82"/>
        <v>0</v>
      </c>
      <c r="Q1600" s="92" t="str">
        <f t="shared" si="81"/>
        <v/>
      </c>
    </row>
    <row r="1601" spans="1:17" x14ac:dyDescent="0.2">
      <c r="A1601" s="374" t="str">
        <f>IF(B1601="","",COUNT('Diário 3º PA'!$A$4:$A$4242)+COUNT('Diário 4º PA'!$A$4:$A$2007)+ROW()-3)</f>
        <v/>
      </c>
      <c r="B1601" s="358"/>
      <c r="C1601" s="383"/>
      <c r="D1601" s="360"/>
      <c r="E1601" s="360"/>
      <c r="F1601" s="361"/>
      <c r="G1601" s="360"/>
      <c r="H1601" s="360"/>
      <c r="I1601" s="362"/>
      <c r="J1601" s="363"/>
      <c r="K1601" s="363"/>
      <c r="L1601" s="364"/>
      <c r="M1601" s="363"/>
      <c r="N1601" s="403"/>
      <c r="O1601" s="70">
        <f t="shared" si="82"/>
        <v>0</v>
      </c>
      <c r="P1601" s="70">
        <f t="shared" si="82"/>
        <v>0</v>
      </c>
      <c r="Q1601" s="92" t="str">
        <f t="shared" si="81"/>
        <v/>
      </c>
    </row>
    <row r="1602" spans="1:17" x14ac:dyDescent="0.2">
      <c r="A1602" s="374" t="str">
        <f>IF(B1602="","",COUNT('Diário 3º PA'!$A$4:$A$4242)+COUNT('Diário 4º PA'!$A$4:$A$2007)+ROW()-3)</f>
        <v/>
      </c>
      <c r="B1602" s="358"/>
      <c r="C1602" s="383"/>
      <c r="D1602" s="360"/>
      <c r="E1602" s="360"/>
      <c r="F1602" s="361"/>
      <c r="G1602" s="360"/>
      <c r="H1602" s="360"/>
      <c r="I1602" s="362"/>
      <c r="J1602" s="363"/>
      <c r="K1602" s="363"/>
      <c r="L1602" s="364"/>
      <c r="M1602" s="363"/>
      <c r="N1602" s="403"/>
      <c r="O1602" s="70">
        <f t="shared" si="82"/>
        <v>0</v>
      </c>
      <c r="P1602" s="70">
        <f t="shared" si="82"/>
        <v>0</v>
      </c>
      <c r="Q1602" s="92" t="str">
        <f t="shared" si="81"/>
        <v/>
      </c>
    </row>
    <row r="1603" spans="1:17" x14ac:dyDescent="0.2">
      <c r="A1603" s="374" t="str">
        <f>IF(B1603="","",COUNT('Diário 3º PA'!$A$4:$A$4242)+COUNT('Diário 4º PA'!$A$4:$A$2007)+ROW()-3)</f>
        <v/>
      </c>
      <c r="B1603" s="358"/>
      <c r="C1603" s="383"/>
      <c r="D1603" s="360"/>
      <c r="E1603" s="360"/>
      <c r="F1603" s="361"/>
      <c r="G1603" s="360"/>
      <c r="H1603" s="360"/>
      <c r="I1603" s="362"/>
      <c r="J1603" s="363"/>
      <c r="K1603" s="363"/>
      <c r="L1603" s="364"/>
      <c r="M1603" s="363"/>
      <c r="N1603" s="403"/>
      <c r="O1603" s="70">
        <f t="shared" si="82"/>
        <v>0</v>
      </c>
      <c r="P1603" s="70">
        <f t="shared" si="82"/>
        <v>0</v>
      </c>
      <c r="Q1603" s="92" t="str">
        <f t="shared" si="81"/>
        <v/>
      </c>
    </row>
    <row r="1604" spans="1:17" x14ac:dyDescent="0.2">
      <c r="A1604" s="374" t="str">
        <f>IF(B1604="","",COUNT('Diário 3º PA'!$A$4:$A$4242)+COUNT('Diário 4º PA'!$A$4:$A$2007)+ROW()-3)</f>
        <v/>
      </c>
      <c r="B1604" s="358"/>
      <c r="C1604" s="383"/>
      <c r="D1604" s="360"/>
      <c r="E1604" s="360"/>
      <c r="F1604" s="361"/>
      <c r="G1604" s="360"/>
      <c r="H1604" s="360"/>
      <c r="I1604" s="362"/>
      <c r="J1604" s="363"/>
      <c r="K1604" s="363"/>
      <c r="L1604" s="364"/>
      <c r="M1604" s="363"/>
      <c r="N1604" s="403"/>
      <c r="O1604" s="70">
        <f t="shared" si="82"/>
        <v>0</v>
      </c>
      <c r="P1604" s="70">
        <f t="shared" si="82"/>
        <v>0</v>
      </c>
      <c r="Q1604" s="92" t="str">
        <f t="shared" si="81"/>
        <v/>
      </c>
    </row>
    <row r="1605" spans="1:17" x14ac:dyDescent="0.2">
      <c r="A1605" s="374" t="str">
        <f>IF(B1605="","",COUNT('Diário 3º PA'!$A$4:$A$4242)+COUNT('Diário 4º PA'!$A$4:$A$2007)+ROW()-3)</f>
        <v/>
      </c>
      <c r="B1605" s="358"/>
      <c r="C1605" s="383"/>
      <c r="D1605" s="360"/>
      <c r="E1605" s="360"/>
      <c r="F1605" s="361"/>
      <c r="G1605" s="360"/>
      <c r="H1605" s="360"/>
      <c r="I1605" s="362"/>
      <c r="J1605" s="363"/>
      <c r="K1605" s="363"/>
      <c r="L1605" s="364"/>
      <c r="M1605" s="363"/>
      <c r="N1605" s="403"/>
      <c r="O1605" s="70">
        <f t="shared" si="82"/>
        <v>0</v>
      </c>
      <c r="P1605" s="70">
        <f t="shared" si="82"/>
        <v>0</v>
      </c>
      <c r="Q1605" s="92" t="str">
        <f t="shared" si="81"/>
        <v/>
      </c>
    </row>
    <row r="1606" spans="1:17" x14ac:dyDescent="0.2">
      <c r="A1606" s="374" t="str">
        <f>IF(B1606="","",COUNT('Diário 3º PA'!$A$4:$A$4242)+COUNT('Diário 4º PA'!$A$4:$A$2007)+ROW()-3)</f>
        <v/>
      </c>
      <c r="B1606" s="358"/>
      <c r="C1606" s="383"/>
      <c r="D1606" s="360"/>
      <c r="E1606" s="360"/>
      <c r="F1606" s="361"/>
      <c r="G1606" s="360"/>
      <c r="H1606" s="360"/>
      <c r="I1606" s="362"/>
      <c r="J1606" s="363"/>
      <c r="K1606" s="363"/>
      <c r="L1606" s="364"/>
      <c r="M1606" s="363"/>
      <c r="N1606" s="403"/>
      <c r="O1606" s="70">
        <f t="shared" si="82"/>
        <v>0</v>
      </c>
      <c r="P1606" s="70">
        <f t="shared" si="82"/>
        <v>0</v>
      </c>
      <c r="Q1606" s="92" t="str">
        <f t="shared" si="81"/>
        <v/>
      </c>
    </row>
    <row r="1607" spans="1:17" x14ac:dyDescent="0.2">
      <c r="A1607" s="374" t="str">
        <f>IF(B1607="","",COUNT('Diário 3º PA'!$A$4:$A$4242)+COUNT('Diário 4º PA'!$A$4:$A$2007)+ROW()-3)</f>
        <v/>
      </c>
      <c r="B1607" s="358"/>
      <c r="C1607" s="383"/>
      <c r="D1607" s="360"/>
      <c r="E1607" s="360"/>
      <c r="F1607" s="361"/>
      <c r="G1607" s="360"/>
      <c r="H1607" s="360"/>
      <c r="I1607" s="362"/>
      <c r="J1607" s="363"/>
      <c r="K1607" s="363"/>
      <c r="L1607" s="364"/>
      <c r="M1607" s="363"/>
      <c r="N1607" s="403"/>
      <c r="O1607" s="70">
        <f t="shared" si="82"/>
        <v>0</v>
      </c>
      <c r="P1607" s="70">
        <f t="shared" si="82"/>
        <v>0</v>
      </c>
      <c r="Q1607" s="92" t="str">
        <f t="shared" si="81"/>
        <v/>
      </c>
    </row>
    <row r="1608" spans="1:17" x14ac:dyDescent="0.2">
      <c r="A1608" s="374" t="str">
        <f>IF(B1608="","",COUNT('Diário 3º PA'!$A$4:$A$4242)+COUNT('Diário 4º PA'!$A$4:$A$2007)+ROW()-3)</f>
        <v/>
      </c>
      <c r="B1608" s="358"/>
      <c r="C1608" s="383"/>
      <c r="D1608" s="360"/>
      <c r="E1608" s="360"/>
      <c r="F1608" s="361"/>
      <c r="G1608" s="360"/>
      <c r="H1608" s="360"/>
      <c r="I1608" s="362"/>
      <c r="J1608" s="363"/>
      <c r="K1608" s="363"/>
      <c r="L1608" s="364"/>
      <c r="M1608" s="363"/>
      <c r="N1608" s="403"/>
      <c r="O1608" s="70">
        <f t="shared" si="82"/>
        <v>0</v>
      </c>
      <c r="P1608" s="70">
        <f t="shared" si="82"/>
        <v>0</v>
      </c>
      <c r="Q1608" s="92" t="str">
        <f t="shared" si="81"/>
        <v/>
      </c>
    </row>
    <row r="1609" spans="1:17" x14ac:dyDescent="0.2">
      <c r="A1609" s="374" t="str">
        <f>IF(B1609="","",COUNT('Diário 3º PA'!$A$4:$A$4242)+COUNT('Diário 4º PA'!$A$4:$A$2007)+ROW()-3)</f>
        <v/>
      </c>
      <c r="B1609" s="358"/>
      <c r="C1609" s="383"/>
      <c r="D1609" s="360"/>
      <c r="E1609" s="360"/>
      <c r="F1609" s="361"/>
      <c r="G1609" s="360"/>
      <c r="H1609" s="360"/>
      <c r="I1609" s="362"/>
      <c r="J1609" s="363"/>
      <c r="K1609" s="363"/>
      <c r="L1609" s="364"/>
      <c r="M1609" s="363"/>
      <c r="N1609" s="403"/>
      <c r="O1609" s="70">
        <f t="shared" si="82"/>
        <v>0</v>
      </c>
      <c r="P1609" s="70">
        <f t="shared" si="82"/>
        <v>0</v>
      </c>
      <c r="Q1609" s="92" t="str">
        <f t="shared" si="81"/>
        <v/>
      </c>
    </row>
    <row r="1610" spans="1:17" x14ac:dyDescent="0.2">
      <c r="A1610" s="374" t="str">
        <f>IF(B1610="","",COUNT('Diário 3º PA'!$A$4:$A$4242)+COUNT('Diário 4º PA'!$A$4:$A$2007)+ROW()-3)</f>
        <v/>
      </c>
      <c r="B1610" s="358"/>
      <c r="C1610" s="383"/>
      <c r="D1610" s="360"/>
      <c r="E1610" s="360"/>
      <c r="F1610" s="361"/>
      <c r="G1610" s="360"/>
      <c r="H1610" s="360"/>
      <c r="I1610" s="362"/>
      <c r="J1610" s="363"/>
      <c r="K1610" s="363"/>
      <c r="L1610" s="364"/>
      <c r="M1610" s="363"/>
      <c r="N1610" s="403"/>
      <c r="O1610" s="70">
        <f t="shared" si="82"/>
        <v>0</v>
      </c>
      <c r="P1610" s="70">
        <f t="shared" si="82"/>
        <v>0</v>
      </c>
      <c r="Q1610" s="92" t="str">
        <f t="shared" si="81"/>
        <v/>
      </c>
    </row>
    <row r="1611" spans="1:17" x14ac:dyDescent="0.2">
      <c r="A1611" s="374" t="str">
        <f>IF(B1611="","",COUNT('Diário 3º PA'!$A$4:$A$4242)+COUNT('Diário 4º PA'!$A$4:$A$2007)+ROW()-3)</f>
        <v/>
      </c>
      <c r="B1611" s="358"/>
      <c r="C1611" s="383"/>
      <c r="D1611" s="360"/>
      <c r="E1611" s="360"/>
      <c r="F1611" s="361"/>
      <c r="G1611" s="360"/>
      <c r="H1611" s="360"/>
      <c r="I1611" s="362"/>
      <c r="J1611" s="363"/>
      <c r="K1611" s="363"/>
      <c r="L1611" s="364"/>
      <c r="M1611" s="363"/>
      <c r="N1611" s="403"/>
      <c r="O1611" s="70">
        <f t="shared" si="82"/>
        <v>0</v>
      </c>
      <c r="P1611" s="70">
        <f t="shared" si="82"/>
        <v>0</v>
      </c>
      <c r="Q1611" s="92" t="str">
        <f t="shared" si="81"/>
        <v/>
      </c>
    </row>
    <row r="1612" spans="1:17" x14ac:dyDescent="0.2">
      <c r="A1612" s="374" t="str">
        <f>IF(B1612="","",COUNT('Diário 3º PA'!$A$4:$A$4242)+COUNT('Diário 4º PA'!$A$4:$A$2007)+ROW()-3)</f>
        <v/>
      </c>
      <c r="B1612" s="358"/>
      <c r="C1612" s="383"/>
      <c r="D1612" s="360"/>
      <c r="E1612" s="360"/>
      <c r="F1612" s="361"/>
      <c r="G1612" s="360"/>
      <c r="H1612" s="360"/>
      <c r="I1612" s="362"/>
      <c r="J1612" s="363"/>
      <c r="K1612" s="363"/>
      <c r="L1612" s="364"/>
      <c r="M1612" s="363"/>
      <c r="N1612" s="403"/>
      <c r="O1612" s="70">
        <f t="shared" si="82"/>
        <v>0</v>
      </c>
      <c r="P1612" s="70">
        <f t="shared" si="82"/>
        <v>0</v>
      </c>
      <c r="Q1612" s="92" t="str">
        <f t="shared" si="81"/>
        <v/>
      </c>
    </row>
    <row r="1613" spans="1:17" x14ac:dyDescent="0.2">
      <c r="A1613" s="374" t="str">
        <f>IF(B1613="","",COUNT('Diário 3º PA'!$A$4:$A$4242)+COUNT('Diário 4º PA'!$A$4:$A$2007)+ROW()-3)</f>
        <v/>
      </c>
      <c r="B1613" s="358"/>
      <c r="C1613" s="383"/>
      <c r="D1613" s="360"/>
      <c r="E1613" s="360"/>
      <c r="F1613" s="361"/>
      <c r="G1613" s="360"/>
      <c r="H1613" s="360"/>
      <c r="I1613" s="362"/>
      <c r="J1613" s="363"/>
      <c r="K1613" s="363"/>
      <c r="L1613" s="364"/>
      <c r="M1613" s="363"/>
      <c r="N1613" s="403"/>
      <c r="O1613" s="70">
        <f t="shared" si="82"/>
        <v>0</v>
      </c>
      <c r="P1613" s="70">
        <f t="shared" si="82"/>
        <v>0</v>
      </c>
      <c r="Q1613" s="92" t="str">
        <f t="shared" si="81"/>
        <v/>
      </c>
    </row>
    <row r="1614" spans="1:17" x14ac:dyDescent="0.2">
      <c r="A1614" s="374" t="str">
        <f>IF(B1614="","",COUNT('Diário 3º PA'!$A$4:$A$4242)+COUNT('Diário 4º PA'!$A$4:$A$2007)+ROW()-3)</f>
        <v/>
      </c>
      <c r="B1614" s="358"/>
      <c r="C1614" s="383"/>
      <c r="D1614" s="360"/>
      <c r="E1614" s="360"/>
      <c r="F1614" s="361"/>
      <c r="G1614" s="360"/>
      <c r="H1614" s="360"/>
      <c r="I1614" s="362"/>
      <c r="J1614" s="363"/>
      <c r="K1614" s="363"/>
      <c r="L1614" s="364"/>
      <c r="M1614" s="363"/>
      <c r="N1614" s="403"/>
      <c r="O1614" s="70">
        <f t="shared" si="82"/>
        <v>0</v>
      </c>
      <c r="P1614" s="70">
        <f t="shared" si="82"/>
        <v>0</v>
      </c>
      <c r="Q1614" s="92" t="str">
        <f t="shared" si="81"/>
        <v/>
      </c>
    </row>
    <row r="1615" spans="1:17" x14ac:dyDescent="0.2">
      <c r="A1615" s="374" t="str">
        <f>IF(B1615="","",COUNT('Diário 3º PA'!$A$4:$A$4242)+COUNT('Diário 4º PA'!$A$4:$A$2007)+ROW()-3)</f>
        <v/>
      </c>
      <c r="B1615" s="358"/>
      <c r="C1615" s="383"/>
      <c r="D1615" s="360"/>
      <c r="E1615" s="360"/>
      <c r="F1615" s="361"/>
      <c r="G1615" s="360"/>
      <c r="H1615" s="360"/>
      <c r="I1615" s="362"/>
      <c r="J1615" s="363"/>
      <c r="K1615" s="363"/>
      <c r="L1615" s="364"/>
      <c r="M1615" s="363"/>
      <c r="N1615" s="403"/>
      <c r="O1615" s="70">
        <f t="shared" si="82"/>
        <v>0</v>
      </c>
      <c r="P1615" s="70">
        <f t="shared" si="82"/>
        <v>0</v>
      </c>
      <c r="Q1615" s="92" t="str">
        <f t="shared" si="81"/>
        <v/>
      </c>
    </row>
    <row r="1616" spans="1:17" x14ac:dyDescent="0.2">
      <c r="A1616" s="374" t="str">
        <f>IF(B1616="","",COUNT('Diário 3º PA'!$A$4:$A$4242)+COUNT('Diário 4º PA'!$A$4:$A$2007)+ROW()-3)</f>
        <v/>
      </c>
      <c r="B1616" s="358"/>
      <c r="C1616" s="383"/>
      <c r="D1616" s="360"/>
      <c r="E1616" s="360"/>
      <c r="F1616" s="361"/>
      <c r="G1616" s="360"/>
      <c r="H1616" s="360"/>
      <c r="I1616" s="362"/>
      <c r="J1616" s="363"/>
      <c r="K1616" s="363"/>
      <c r="L1616" s="364"/>
      <c r="M1616" s="363"/>
      <c r="N1616" s="403"/>
      <c r="O1616" s="70">
        <f t="shared" si="82"/>
        <v>0</v>
      </c>
      <c r="P1616" s="70">
        <f t="shared" si="82"/>
        <v>0</v>
      </c>
      <c r="Q1616" s="92" t="str">
        <f t="shared" si="81"/>
        <v/>
      </c>
    </row>
    <row r="1617" spans="1:17" x14ac:dyDescent="0.2">
      <c r="A1617" s="374" t="str">
        <f>IF(B1617="","",COUNT('Diário 3º PA'!$A$4:$A$4242)+COUNT('Diário 4º PA'!$A$4:$A$2007)+ROW()-3)</f>
        <v/>
      </c>
      <c r="B1617" s="358"/>
      <c r="C1617" s="383"/>
      <c r="D1617" s="360"/>
      <c r="E1617" s="360"/>
      <c r="F1617" s="361"/>
      <c r="G1617" s="360"/>
      <c r="H1617" s="360"/>
      <c r="I1617" s="362"/>
      <c r="J1617" s="363"/>
      <c r="K1617" s="363"/>
      <c r="L1617" s="364"/>
      <c r="M1617" s="363"/>
      <c r="N1617" s="403"/>
      <c r="O1617" s="70">
        <f t="shared" si="82"/>
        <v>0</v>
      </c>
      <c r="P1617" s="70">
        <f t="shared" si="82"/>
        <v>0</v>
      </c>
      <c r="Q1617" s="92" t="str">
        <f t="shared" si="81"/>
        <v/>
      </c>
    </row>
    <row r="1618" spans="1:17" x14ac:dyDescent="0.2">
      <c r="A1618" s="374" t="str">
        <f>IF(B1618="","",COUNT('Diário 3º PA'!$A$4:$A$4242)+COUNT('Diário 4º PA'!$A$4:$A$2007)+ROW()-3)</f>
        <v/>
      </c>
      <c r="B1618" s="358"/>
      <c r="C1618" s="383"/>
      <c r="D1618" s="360"/>
      <c r="E1618" s="360"/>
      <c r="F1618" s="361"/>
      <c r="G1618" s="360"/>
      <c r="H1618" s="360"/>
      <c r="I1618" s="362"/>
      <c r="J1618" s="363"/>
      <c r="K1618" s="363"/>
      <c r="L1618" s="364"/>
      <c r="M1618" s="363"/>
      <c r="N1618" s="403"/>
      <c r="O1618" s="70">
        <f t="shared" si="82"/>
        <v>0</v>
      </c>
      <c r="P1618" s="70">
        <f t="shared" si="82"/>
        <v>0</v>
      </c>
      <c r="Q1618" s="92" t="str">
        <f t="shared" si="81"/>
        <v/>
      </c>
    </row>
    <row r="1619" spans="1:17" x14ac:dyDescent="0.2">
      <c r="A1619" s="374" t="str">
        <f>IF(B1619="","",COUNT('Diário 3º PA'!$A$4:$A$4242)+COUNT('Diário 4º PA'!$A$4:$A$2007)+ROW()-3)</f>
        <v/>
      </c>
      <c r="B1619" s="358"/>
      <c r="C1619" s="383"/>
      <c r="D1619" s="360"/>
      <c r="E1619" s="360"/>
      <c r="F1619" s="361"/>
      <c r="G1619" s="360"/>
      <c r="H1619" s="360"/>
      <c r="I1619" s="362"/>
      <c r="J1619" s="363"/>
      <c r="K1619" s="363"/>
      <c r="L1619" s="364"/>
      <c r="M1619" s="363"/>
      <c r="N1619" s="403"/>
      <c r="O1619" s="70">
        <f t="shared" si="82"/>
        <v>0</v>
      </c>
      <c r="P1619" s="70">
        <f t="shared" si="82"/>
        <v>0</v>
      </c>
      <c r="Q1619" s="92" t="str">
        <f t="shared" si="81"/>
        <v/>
      </c>
    </row>
    <row r="1620" spans="1:17" x14ac:dyDescent="0.2">
      <c r="A1620" s="374" t="str">
        <f>IF(B1620="","",COUNT('Diário 3º PA'!$A$4:$A$4242)+COUNT('Diário 4º PA'!$A$4:$A$2007)+ROW()-3)</f>
        <v/>
      </c>
      <c r="B1620" s="358"/>
      <c r="C1620" s="383"/>
      <c r="D1620" s="360"/>
      <c r="E1620" s="360"/>
      <c r="F1620" s="361"/>
      <c r="G1620" s="360"/>
      <c r="H1620" s="360"/>
      <c r="I1620" s="362"/>
      <c r="J1620" s="363"/>
      <c r="K1620" s="363"/>
      <c r="L1620" s="364"/>
      <c r="M1620" s="363"/>
      <c r="N1620" s="403"/>
      <c r="O1620" s="70">
        <f t="shared" si="82"/>
        <v>0</v>
      </c>
      <c r="P1620" s="70">
        <f t="shared" si="82"/>
        <v>0</v>
      </c>
      <c r="Q1620" s="92" t="str">
        <f t="shared" si="81"/>
        <v/>
      </c>
    </row>
    <row r="1621" spans="1:17" x14ac:dyDescent="0.2">
      <c r="A1621" s="374" t="str">
        <f>IF(B1621="","",COUNT('Diário 3º PA'!$A$4:$A$4242)+COUNT('Diário 4º PA'!$A$4:$A$2007)+ROW()-3)</f>
        <v/>
      </c>
      <c r="B1621" s="358"/>
      <c r="C1621" s="383"/>
      <c r="D1621" s="360"/>
      <c r="E1621" s="360"/>
      <c r="F1621" s="361"/>
      <c r="G1621" s="360"/>
      <c r="H1621" s="360"/>
      <c r="I1621" s="362"/>
      <c r="J1621" s="363"/>
      <c r="K1621" s="363"/>
      <c r="L1621" s="364"/>
      <c r="M1621" s="363"/>
      <c r="N1621" s="403"/>
      <c r="O1621" s="70">
        <f t="shared" si="82"/>
        <v>0</v>
      </c>
      <c r="P1621" s="70">
        <f t="shared" si="82"/>
        <v>0</v>
      </c>
      <c r="Q1621" s="92" t="str">
        <f t="shared" si="81"/>
        <v/>
      </c>
    </row>
    <row r="1622" spans="1:17" x14ac:dyDescent="0.2">
      <c r="A1622" s="374" t="str">
        <f>IF(B1622="","",COUNT('Diário 3º PA'!$A$4:$A$4242)+COUNT('Diário 4º PA'!$A$4:$A$2007)+ROW()-3)</f>
        <v/>
      </c>
      <c r="B1622" s="358"/>
      <c r="C1622" s="383"/>
      <c r="D1622" s="360"/>
      <c r="E1622" s="360"/>
      <c r="F1622" s="361"/>
      <c r="G1622" s="360"/>
      <c r="H1622" s="360"/>
      <c r="I1622" s="362"/>
      <c r="J1622" s="363"/>
      <c r="K1622" s="363"/>
      <c r="L1622" s="364"/>
      <c r="M1622" s="363"/>
      <c r="N1622" s="403"/>
      <c r="O1622" s="70">
        <f t="shared" si="82"/>
        <v>0</v>
      </c>
      <c r="P1622" s="70">
        <f t="shared" si="82"/>
        <v>0</v>
      </c>
      <c r="Q1622" s="92" t="str">
        <f t="shared" si="81"/>
        <v/>
      </c>
    </row>
    <row r="1623" spans="1:17" x14ac:dyDescent="0.2">
      <c r="A1623" s="374" t="str">
        <f>IF(B1623="","",COUNT('Diário 3º PA'!$A$4:$A$4242)+COUNT('Diário 4º PA'!$A$4:$A$2007)+ROW()-3)</f>
        <v/>
      </c>
      <c r="B1623" s="358"/>
      <c r="C1623" s="383"/>
      <c r="D1623" s="360"/>
      <c r="E1623" s="360"/>
      <c r="F1623" s="361"/>
      <c r="G1623" s="360"/>
      <c r="H1623" s="360"/>
      <c r="I1623" s="362"/>
      <c r="J1623" s="363"/>
      <c r="K1623" s="363"/>
      <c r="L1623" s="364"/>
      <c r="M1623" s="363"/>
      <c r="N1623" s="403"/>
      <c r="O1623" s="70">
        <f t="shared" si="82"/>
        <v>0</v>
      </c>
      <c r="P1623" s="70">
        <f t="shared" si="82"/>
        <v>0</v>
      </c>
      <c r="Q1623" s="92" t="str">
        <f t="shared" si="81"/>
        <v/>
      </c>
    </row>
    <row r="1624" spans="1:17" x14ac:dyDescent="0.2">
      <c r="A1624" s="374" t="str">
        <f>IF(B1624="","",COUNT('Diário 3º PA'!$A$4:$A$4242)+COUNT('Diário 4º PA'!$A$4:$A$2007)+ROW()-3)</f>
        <v/>
      </c>
      <c r="B1624" s="358"/>
      <c r="C1624" s="383"/>
      <c r="D1624" s="360"/>
      <c r="E1624" s="360"/>
      <c r="F1624" s="361"/>
      <c r="G1624" s="360"/>
      <c r="H1624" s="360"/>
      <c r="I1624" s="362"/>
      <c r="J1624" s="363"/>
      <c r="K1624" s="363"/>
      <c r="L1624" s="364"/>
      <c r="M1624" s="363"/>
      <c r="N1624" s="403"/>
      <c r="O1624" s="70">
        <f t="shared" si="82"/>
        <v>0</v>
      </c>
      <c r="P1624" s="70">
        <f t="shared" si="82"/>
        <v>0</v>
      </c>
      <c r="Q1624" s="92" t="str">
        <f t="shared" si="81"/>
        <v/>
      </c>
    </row>
    <row r="1625" spans="1:17" x14ac:dyDescent="0.2">
      <c r="A1625" s="374" t="str">
        <f>IF(B1625="","",COUNT('Diário 3º PA'!$A$4:$A$4242)+COUNT('Diário 4º PA'!$A$4:$A$2007)+ROW()-3)</f>
        <v/>
      </c>
      <c r="B1625" s="358"/>
      <c r="C1625" s="383"/>
      <c r="D1625" s="360"/>
      <c r="E1625" s="360"/>
      <c r="F1625" s="361"/>
      <c r="G1625" s="360"/>
      <c r="H1625" s="360"/>
      <c r="I1625" s="362"/>
      <c r="J1625" s="363"/>
      <c r="K1625" s="363"/>
      <c r="L1625" s="364"/>
      <c r="M1625" s="363"/>
      <c r="N1625" s="403"/>
      <c r="O1625" s="70">
        <f t="shared" si="82"/>
        <v>0</v>
      </c>
      <c r="P1625" s="70">
        <f t="shared" si="82"/>
        <v>0</v>
      </c>
      <c r="Q1625" s="92" t="str">
        <f t="shared" si="81"/>
        <v/>
      </c>
    </row>
    <row r="1626" spans="1:17" x14ac:dyDescent="0.2">
      <c r="A1626" s="374" t="str">
        <f>IF(B1626="","",COUNT('Diário 3º PA'!$A$4:$A$4242)+COUNT('Diário 4º PA'!$A$4:$A$2007)+ROW()-3)</f>
        <v/>
      </c>
      <c r="B1626" s="358"/>
      <c r="C1626" s="383"/>
      <c r="D1626" s="360"/>
      <c r="E1626" s="360"/>
      <c r="F1626" s="361"/>
      <c r="G1626" s="360"/>
      <c r="H1626" s="360"/>
      <c r="I1626" s="362"/>
      <c r="J1626" s="363"/>
      <c r="K1626" s="363"/>
      <c r="L1626" s="364"/>
      <c r="M1626" s="363"/>
      <c r="N1626" s="403"/>
      <c r="O1626" s="70">
        <f t="shared" si="82"/>
        <v>0</v>
      </c>
      <c r="P1626" s="70">
        <f t="shared" si="82"/>
        <v>0</v>
      </c>
      <c r="Q1626" s="92" t="str">
        <f t="shared" si="81"/>
        <v/>
      </c>
    </row>
    <row r="1627" spans="1:17" x14ac:dyDescent="0.2">
      <c r="A1627" s="374" t="str">
        <f>IF(B1627="","",COUNT('Diário 3º PA'!$A$4:$A$4242)+COUNT('Diário 4º PA'!$A$4:$A$2007)+ROW()-3)</f>
        <v/>
      </c>
      <c r="B1627" s="358"/>
      <c r="C1627" s="383"/>
      <c r="D1627" s="360"/>
      <c r="E1627" s="360"/>
      <c r="F1627" s="361"/>
      <c r="G1627" s="360"/>
      <c r="H1627" s="360"/>
      <c r="I1627" s="362"/>
      <c r="J1627" s="363"/>
      <c r="K1627" s="363"/>
      <c r="L1627" s="364"/>
      <c r="M1627" s="363"/>
      <c r="N1627" s="403"/>
      <c r="O1627" s="70">
        <f t="shared" si="82"/>
        <v>0</v>
      </c>
      <c r="P1627" s="70">
        <f t="shared" si="82"/>
        <v>0</v>
      </c>
      <c r="Q1627" s="92" t="str">
        <f t="shared" si="81"/>
        <v/>
      </c>
    </row>
    <row r="1628" spans="1:17" x14ac:dyDescent="0.2">
      <c r="A1628" s="374" t="str">
        <f>IF(B1628="","",COUNT('Diário 3º PA'!$A$4:$A$4242)+COUNT('Diário 4º PA'!$A$4:$A$2007)+ROW()-3)</f>
        <v/>
      </c>
      <c r="B1628" s="358"/>
      <c r="C1628" s="383"/>
      <c r="D1628" s="360"/>
      <c r="E1628" s="360"/>
      <c r="F1628" s="361"/>
      <c r="G1628" s="360"/>
      <c r="H1628" s="360"/>
      <c r="I1628" s="362"/>
      <c r="J1628" s="363"/>
      <c r="K1628" s="363"/>
      <c r="L1628" s="364"/>
      <c r="M1628" s="363"/>
      <c r="N1628" s="403"/>
      <c r="O1628" s="70">
        <f t="shared" si="82"/>
        <v>0</v>
      </c>
      <c r="P1628" s="70">
        <f t="shared" si="82"/>
        <v>0</v>
      </c>
      <c r="Q1628" s="92" t="str">
        <f t="shared" si="81"/>
        <v/>
      </c>
    </row>
    <row r="1629" spans="1:17" x14ac:dyDescent="0.2">
      <c r="A1629" s="374" t="str">
        <f>IF(B1629="","",COUNT('Diário 3º PA'!$A$4:$A$4242)+COUNT('Diário 4º PA'!$A$4:$A$2007)+ROW()-3)</f>
        <v/>
      </c>
      <c r="B1629" s="358"/>
      <c r="C1629" s="383"/>
      <c r="D1629" s="360"/>
      <c r="E1629" s="360"/>
      <c r="F1629" s="361"/>
      <c r="G1629" s="360"/>
      <c r="H1629" s="360"/>
      <c r="I1629" s="362"/>
      <c r="J1629" s="363"/>
      <c r="K1629" s="363"/>
      <c r="L1629" s="364"/>
      <c r="M1629" s="363"/>
      <c r="N1629" s="403"/>
      <c r="O1629" s="70">
        <f t="shared" si="82"/>
        <v>0</v>
      </c>
      <c r="P1629" s="70">
        <f t="shared" si="82"/>
        <v>0</v>
      </c>
      <c r="Q1629" s="92" t="str">
        <f t="shared" si="81"/>
        <v/>
      </c>
    </row>
    <row r="1630" spans="1:17" x14ac:dyDescent="0.2">
      <c r="A1630" s="374" t="str">
        <f>IF(B1630="","",COUNT('Diário 3º PA'!$A$4:$A$4242)+COUNT('Diário 4º PA'!$A$4:$A$2007)+ROW()-3)</f>
        <v/>
      </c>
      <c r="B1630" s="358"/>
      <c r="C1630" s="383"/>
      <c r="D1630" s="360"/>
      <c r="E1630" s="360"/>
      <c r="F1630" s="361"/>
      <c r="G1630" s="360"/>
      <c r="H1630" s="360"/>
      <c r="I1630" s="362"/>
      <c r="J1630" s="363"/>
      <c r="K1630" s="363"/>
      <c r="L1630" s="364"/>
      <c r="M1630" s="363"/>
      <c r="N1630" s="403"/>
      <c r="O1630" s="70">
        <f t="shared" si="82"/>
        <v>0</v>
      </c>
      <c r="P1630" s="70">
        <f t="shared" si="82"/>
        <v>0</v>
      </c>
      <c r="Q1630" s="92" t="str">
        <f t="shared" si="81"/>
        <v/>
      </c>
    </row>
    <row r="1631" spans="1:17" x14ac:dyDescent="0.2">
      <c r="A1631" s="374" t="str">
        <f>IF(B1631="","",COUNT('Diário 3º PA'!$A$4:$A$4242)+COUNT('Diário 4º PA'!$A$4:$A$2007)+ROW()-3)</f>
        <v/>
      </c>
      <c r="B1631" s="358"/>
      <c r="C1631" s="383"/>
      <c r="D1631" s="360"/>
      <c r="E1631" s="360"/>
      <c r="F1631" s="361"/>
      <c r="G1631" s="360"/>
      <c r="H1631" s="360"/>
      <c r="I1631" s="362"/>
      <c r="J1631" s="363"/>
      <c r="K1631" s="363"/>
      <c r="L1631" s="364"/>
      <c r="M1631" s="363"/>
      <c r="N1631" s="403"/>
      <c r="O1631" s="70">
        <f t="shared" si="82"/>
        <v>0</v>
      </c>
      <c r="P1631" s="70">
        <f t="shared" si="82"/>
        <v>0</v>
      </c>
      <c r="Q1631" s="92" t="str">
        <f t="shared" si="81"/>
        <v/>
      </c>
    </row>
    <row r="1632" spans="1:17" x14ac:dyDescent="0.2">
      <c r="A1632" s="374" t="str">
        <f>IF(B1632="","",COUNT('Diário 3º PA'!$A$4:$A$4242)+COUNT('Diário 4º PA'!$A$4:$A$2007)+ROW()-3)</f>
        <v/>
      </c>
      <c r="B1632" s="358"/>
      <c r="C1632" s="383"/>
      <c r="D1632" s="360"/>
      <c r="E1632" s="360"/>
      <c r="F1632" s="361"/>
      <c r="G1632" s="360"/>
      <c r="H1632" s="360"/>
      <c r="I1632" s="362"/>
      <c r="J1632" s="363"/>
      <c r="K1632" s="363"/>
      <c r="L1632" s="364"/>
      <c r="M1632" s="363"/>
      <c r="N1632" s="403"/>
      <c r="O1632" s="70">
        <f t="shared" si="82"/>
        <v>0</v>
      </c>
      <c r="P1632" s="70">
        <f t="shared" si="82"/>
        <v>0</v>
      </c>
      <c r="Q1632" s="92" t="str">
        <f t="shared" si="81"/>
        <v/>
      </c>
    </row>
    <row r="1633" spans="1:17" x14ac:dyDescent="0.2">
      <c r="A1633" s="374" t="str">
        <f>IF(B1633="","",COUNT('Diário 3º PA'!$A$4:$A$4242)+COUNT('Diário 4º PA'!$A$4:$A$2007)+ROW()-3)</f>
        <v/>
      </c>
      <c r="B1633" s="358"/>
      <c r="C1633" s="383"/>
      <c r="D1633" s="360"/>
      <c r="E1633" s="360"/>
      <c r="F1633" s="361"/>
      <c r="G1633" s="360"/>
      <c r="H1633" s="360"/>
      <c r="I1633" s="362"/>
      <c r="J1633" s="363"/>
      <c r="K1633" s="363"/>
      <c r="L1633" s="364"/>
      <c r="M1633" s="363"/>
      <c r="N1633" s="403"/>
      <c r="O1633" s="70">
        <f t="shared" si="82"/>
        <v>0</v>
      </c>
      <c r="P1633" s="70">
        <f t="shared" si="82"/>
        <v>0</v>
      </c>
      <c r="Q1633" s="92" t="str">
        <f t="shared" si="81"/>
        <v/>
      </c>
    </row>
    <row r="1634" spans="1:17" x14ac:dyDescent="0.2">
      <c r="A1634" s="374" t="str">
        <f>IF(B1634="","",COUNT('Diário 3º PA'!$A$4:$A$4242)+COUNT('Diário 4º PA'!$A$4:$A$2007)+ROW()-3)</f>
        <v/>
      </c>
      <c r="B1634" s="358"/>
      <c r="C1634" s="383"/>
      <c r="D1634" s="360"/>
      <c r="E1634" s="360"/>
      <c r="F1634" s="361"/>
      <c r="G1634" s="360"/>
      <c r="H1634" s="360"/>
      <c r="I1634" s="362"/>
      <c r="J1634" s="363"/>
      <c r="K1634" s="363"/>
      <c r="L1634" s="364"/>
      <c r="M1634" s="363"/>
      <c r="N1634" s="403"/>
      <c r="O1634" s="70">
        <f t="shared" si="82"/>
        <v>0</v>
      </c>
      <c r="P1634" s="70">
        <f t="shared" si="82"/>
        <v>0</v>
      </c>
      <c r="Q1634" s="92" t="str">
        <f t="shared" si="81"/>
        <v/>
      </c>
    </row>
    <row r="1635" spans="1:17" x14ac:dyDescent="0.2">
      <c r="A1635" s="374" t="str">
        <f>IF(B1635="","",COUNT('Diário 3º PA'!$A$4:$A$4242)+COUNT('Diário 4º PA'!$A$4:$A$2007)+ROW()-3)</f>
        <v/>
      </c>
      <c r="B1635" s="358"/>
      <c r="C1635" s="383"/>
      <c r="D1635" s="360"/>
      <c r="E1635" s="360"/>
      <c r="F1635" s="361"/>
      <c r="G1635" s="360"/>
      <c r="H1635" s="360"/>
      <c r="I1635" s="362"/>
      <c r="J1635" s="363"/>
      <c r="K1635" s="363"/>
      <c r="L1635" s="364"/>
      <c r="M1635" s="363"/>
      <c r="N1635" s="403"/>
      <c r="O1635" s="70">
        <f t="shared" si="82"/>
        <v>0</v>
      </c>
      <c r="P1635" s="70">
        <f t="shared" si="82"/>
        <v>0</v>
      </c>
      <c r="Q1635" s="92" t="str">
        <f t="shared" si="81"/>
        <v/>
      </c>
    </row>
    <row r="1636" spans="1:17" x14ac:dyDescent="0.2">
      <c r="A1636" s="374" t="str">
        <f>IF(B1636="","",COUNT('Diário 3º PA'!$A$4:$A$4242)+COUNT('Diário 4º PA'!$A$4:$A$2007)+ROW()-3)</f>
        <v/>
      </c>
      <c r="B1636" s="358"/>
      <c r="C1636" s="383"/>
      <c r="D1636" s="360"/>
      <c r="E1636" s="360"/>
      <c r="F1636" s="361"/>
      <c r="G1636" s="360"/>
      <c r="H1636" s="360"/>
      <c r="I1636" s="362"/>
      <c r="J1636" s="363"/>
      <c r="K1636" s="363"/>
      <c r="L1636" s="364"/>
      <c r="M1636" s="363"/>
      <c r="N1636" s="403"/>
      <c r="O1636" s="70">
        <f t="shared" si="82"/>
        <v>0</v>
      </c>
      <c r="P1636" s="70">
        <f t="shared" si="82"/>
        <v>0</v>
      </c>
      <c r="Q1636" s="92" t="str">
        <f t="shared" si="81"/>
        <v/>
      </c>
    </row>
    <row r="1637" spans="1:17" x14ac:dyDescent="0.2">
      <c r="A1637" s="374" t="str">
        <f>IF(B1637="","",COUNT('Diário 3º PA'!$A$4:$A$4242)+COUNT('Diário 4º PA'!$A$4:$A$2007)+ROW()-3)</f>
        <v/>
      </c>
      <c r="B1637" s="358"/>
      <c r="C1637" s="383"/>
      <c r="D1637" s="360"/>
      <c r="E1637" s="360"/>
      <c r="F1637" s="361"/>
      <c r="G1637" s="360"/>
      <c r="H1637" s="360"/>
      <c r="I1637" s="362"/>
      <c r="J1637" s="363"/>
      <c r="K1637" s="363"/>
      <c r="L1637" s="364"/>
      <c r="M1637" s="363"/>
      <c r="N1637" s="403"/>
      <c r="O1637" s="70">
        <f t="shared" si="82"/>
        <v>0</v>
      </c>
      <c r="P1637" s="70">
        <f t="shared" si="82"/>
        <v>0</v>
      </c>
      <c r="Q1637" s="92" t="str">
        <f t="shared" si="81"/>
        <v/>
      </c>
    </row>
    <row r="1638" spans="1:17" x14ac:dyDescent="0.2">
      <c r="A1638" s="374" t="str">
        <f>IF(B1638="","",COUNT('Diário 3º PA'!$A$4:$A$4242)+COUNT('Diário 4º PA'!$A$4:$A$2007)+ROW()-3)</f>
        <v/>
      </c>
      <c r="B1638" s="358"/>
      <c r="C1638" s="383"/>
      <c r="D1638" s="360"/>
      <c r="E1638" s="360"/>
      <c r="F1638" s="361"/>
      <c r="G1638" s="360"/>
      <c r="H1638" s="360"/>
      <c r="I1638" s="362"/>
      <c r="J1638" s="363"/>
      <c r="K1638" s="363"/>
      <c r="L1638" s="364"/>
      <c r="M1638" s="363"/>
      <c r="N1638" s="403"/>
      <c r="O1638" s="70">
        <f t="shared" si="82"/>
        <v>0</v>
      </c>
      <c r="P1638" s="70">
        <f t="shared" si="82"/>
        <v>0</v>
      </c>
      <c r="Q1638" s="92" t="str">
        <f t="shared" si="81"/>
        <v/>
      </c>
    </row>
    <row r="1639" spans="1:17" x14ac:dyDescent="0.2">
      <c r="A1639" s="374" t="str">
        <f>IF(B1639="","",COUNT('Diário 3º PA'!$A$4:$A$4242)+COUNT('Diário 4º PA'!$A$4:$A$2007)+ROW()-3)</f>
        <v/>
      </c>
      <c r="B1639" s="358"/>
      <c r="C1639" s="383"/>
      <c r="D1639" s="360"/>
      <c r="E1639" s="360"/>
      <c r="F1639" s="361"/>
      <c r="G1639" s="360"/>
      <c r="H1639" s="360"/>
      <c r="I1639" s="362"/>
      <c r="J1639" s="363"/>
      <c r="K1639" s="363"/>
      <c r="L1639" s="364"/>
      <c r="M1639" s="363"/>
      <c r="N1639" s="403"/>
      <c r="O1639" s="70">
        <f t="shared" si="82"/>
        <v>0</v>
      </c>
      <c r="P1639" s="70">
        <f t="shared" si="82"/>
        <v>0</v>
      </c>
      <c r="Q1639" s="92" t="str">
        <f t="shared" si="81"/>
        <v/>
      </c>
    </row>
    <row r="1640" spans="1:17" x14ac:dyDescent="0.2">
      <c r="A1640" s="374" t="str">
        <f>IF(B1640="","",COUNT('Diário 3º PA'!$A$4:$A$4242)+COUNT('Diário 4º PA'!$A$4:$A$2007)+ROW()-3)</f>
        <v/>
      </c>
      <c r="B1640" s="358"/>
      <c r="C1640" s="383"/>
      <c r="D1640" s="360"/>
      <c r="E1640" s="360"/>
      <c r="F1640" s="361"/>
      <c r="G1640" s="360"/>
      <c r="H1640" s="360"/>
      <c r="I1640" s="362"/>
      <c r="J1640" s="363"/>
      <c r="K1640" s="363"/>
      <c r="L1640" s="364"/>
      <c r="M1640" s="363"/>
      <c r="N1640" s="403"/>
      <c r="O1640" s="70">
        <f t="shared" si="82"/>
        <v>0</v>
      </c>
      <c r="P1640" s="70">
        <f t="shared" si="82"/>
        <v>0</v>
      </c>
      <c r="Q1640" s="92" t="str">
        <f t="shared" si="81"/>
        <v/>
      </c>
    </row>
    <row r="1641" spans="1:17" x14ac:dyDescent="0.2">
      <c r="A1641" s="374" t="str">
        <f>IF(B1641="","",COUNT('Diário 3º PA'!$A$4:$A$4242)+COUNT('Diário 4º PA'!$A$4:$A$2007)+ROW()-3)</f>
        <v/>
      </c>
      <c r="B1641" s="358"/>
      <c r="C1641" s="383"/>
      <c r="D1641" s="360"/>
      <c r="E1641" s="360"/>
      <c r="F1641" s="361"/>
      <c r="G1641" s="360"/>
      <c r="H1641" s="360"/>
      <c r="I1641" s="362"/>
      <c r="J1641" s="363"/>
      <c r="K1641" s="363"/>
      <c r="L1641" s="364"/>
      <c r="M1641" s="363"/>
      <c r="N1641" s="403"/>
      <c r="O1641" s="70">
        <f t="shared" si="82"/>
        <v>0</v>
      </c>
      <c r="P1641" s="70">
        <f t="shared" si="82"/>
        <v>0</v>
      </c>
      <c r="Q1641" s="92" t="str">
        <f t="shared" ref="Q1641:Q1704" si="83">SUBSTITUTE(D1641," ","_")</f>
        <v/>
      </c>
    </row>
    <row r="1642" spans="1:17" x14ac:dyDescent="0.2">
      <c r="A1642" s="374" t="str">
        <f>IF(B1642="","",COUNT('Diário 3º PA'!$A$4:$A$4242)+COUNT('Diário 4º PA'!$A$4:$A$2007)+ROW()-3)</f>
        <v/>
      </c>
      <c r="B1642" s="358"/>
      <c r="C1642" s="383"/>
      <c r="D1642" s="360"/>
      <c r="E1642" s="360"/>
      <c r="F1642" s="361"/>
      <c r="G1642" s="360"/>
      <c r="H1642" s="360"/>
      <c r="I1642" s="362"/>
      <c r="J1642" s="363"/>
      <c r="K1642" s="363"/>
      <c r="L1642" s="364"/>
      <c r="M1642" s="363"/>
      <c r="N1642" s="403"/>
      <c r="O1642" s="70">
        <f t="shared" ref="O1642:P1705" si="84">IF(B1642=0,0,IF(YEAR(B1642)=$P$1,MONTH(B1642)-$O$1+1,(YEAR(B1642)-$P$1)*12-$O$1+1+MONTH(B1642)))</f>
        <v>0</v>
      </c>
      <c r="P1642" s="70">
        <f t="shared" si="84"/>
        <v>0</v>
      </c>
      <c r="Q1642" s="92" t="str">
        <f t="shared" si="83"/>
        <v/>
      </c>
    </row>
    <row r="1643" spans="1:17" x14ac:dyDescent="0.2">
      <c r="A1643" s="374" t="str">
        <f>IF(B1643="","",COUNT('Diário 3º PA'!$A$4:$A$4242)+COUNT('Diário 4º PA'!$A$4:$A$2007)+ROW()-3)</f>
        <v/>
      </c>
      <c r="B1643" s="358"/>
      <c r="C1643" s="383"/>
      <c r="D1643" s="360"/>
      <c r="E1643" s="360"/>
      <c r="F1643" s="361"/>
      <c r="G1643" s="360"/>
      <c r="H1643" s="360"/>
      <c r="I1643" s="362"/>
      <c r="J1643" s="363"/>
      <c r="K1643" s="363"/>
      <c r="L1643" s="364"/>
      <c r="M1643" s="363"/>
      <c r="N1643" s="403"/>
      <c r="O1643" s="70">
        <f t="shared" si="84"/>
        <v>0</v>
      </c>
      <c r="P1643" s="70">
        <f t="shared" si="84"/>
        <v>0</v>
      </c>
      <c r="Q1643" s="92" t="str">
        <f t="shared" si="83"/>
        <v/>
      </c>
    </row>
    <row r="1644" spans="1:17" x14ac:dyDescent="0.2">
      <c r="A1644" s="374" t="str">
        <f>IF(B1644="","",COUNT('Diário 3º PA'!$A$4:$A$4242)+COUNT('Diário 4º PA'!$A$4:$A$2007)+ROW()-3)</f>
        <v/>
      </c>
      <c r="B1644" s="358"/>
      <c r="C1644" s="383"/>
      <c r="D1644" s="360"/>
      <c r="E1644" s="360"/>
      <c r="F1644" s="361"/>
      <c r="G1644" s="360"/>
      <c r="H1644" s="360"/>
      <c r="I1644" s="362"/>
      <c r="J1644" s="363"/>
      <c r="K1644" s="363"/>
      <c r="L1644" s="364"/>
      <c r="M1644" s="363"/>
      <c r="N1644" s="403"/>
      <c r="O1644" s="70">
        <f t="shared" si="84"/>
        <v>0</v>
      </c>
      <c r="P1644" s="70">
        <f t="shared" si="84"/>
        <v>0</v>
      </c>
      <c r="Q1644" s="92" t="str">
        <f t="shared" si="83"/>
        <v/>
      </c>
    </row>
    <row r="1645" spans="1:17" x14ac:dyDescent="0.2">
      <c r="A1645" s="374" t="str">
        <f>IF(B1645="","",COUNT('Diário 3º PA'!$A$4:$A$4242)+COUNT('Diário 4º PA'!$A$4:$A$2007)+ROW()-3)</f>
        <v/>
      </c>
      <c r="B1645" s="358"/>
      <c r="C1645" s="383"/>
      <c r="D1645" s="360"/>
      <c r="E1645" s="360"/>
      <c r="F1645" s="361"/>
      <c r="G1645" s="360"/>
      <c r="H1645" s="360"/>
      <c r="I1645" s="362"/>
      <c r="J1645" s="363"/>
      <c r="K1645" s="363"/>
      <c r="L1645" s="364"/>
      <c r="M1645" s="363"/>
      <c r="N1645" s="403"/>
      <c r="O1645" s="70">
        <f t="shared" si="84"/>
        <v>0</v>
      </c>
      <c r="P1645" s="70">
        <f t="shared" si="84"/>
        <v>0</v>
      </c>
      <c r="Q1645" s="92" t="str">
        <f t="shared" si="83"/>
        <v/>
      </c>
    </row>
    <row r="1646" spans="1:17" x14ac:dyDescent="0.2">
      <c r="A1646" s="374" t="str">
        <f>IF(B1646="","",COUNT('Diário 3º PA'!$A$4:$A$4242)+COUNT('Diário 4º PA'!$A$4:$A$2007)+ROW()-3)</f>
        <v/>
      </c>
      <c r="B1646" s="358"/>
      <c r="C1646" s="383"/>
      <c r="D1646" s="360"/>
      <c r="E1646" s="360"/>
      <c r="F1646" s="361"/>
      <c r="G1646" s="360"/>
      <c r="H1646" s="360"/>
      <c r="I1646" s="362"/>
      <c r="J1646" s="363"/>
      <c r="K1646" s="363"/>
      <c r="L1646" s="364"/>
      <c r="M1646" s="363"/>
      <c r="N1646" s="403"/>
      <c r="O1646" s="70">
        <f t="shared" si="84"/>
        <v>0</v>
      </c>
      <c r="P1646" s="70">
        <f t="shared" si="84"/>
        <v>0</v>
      </c>
      <c r="Q1646" s="92" t="str">
        <f t="shared" si="83"/>
        <v/>
      </c>
    </row>
    <row r="1647" spans="1:17" x14ac:dyDescent="0.2">
      <c r="A1647" s="374" t="str">
        <f>IF(B1647="","",COUNT('Diário 3º PA'!$A$4:$A$4242)+COUNT('Diário 4º PA'!$A$4:$A$2007)+ROW()-3)</f>
        <v/>
      </c>
      <c r="B1647" s="358"/>
      <c r="C1647" s="383"/>
      <c r="D1647" s="360"/>
      <c r="E1647" s="360"/>
      <c r="F1647" s="361"/>
      <c r="G1647" s="360"/>
      <c r="H1647" s="360"/>
      <c r="I1647" s="362"/>
      <c r="J1647" s="363"/>
      <c r="K1647" s="363"/>
      <c r="L1647" s="364"/>
      <c r="M1647" s="363"/>
      <c r="N1647" s="403"/>
      <c r="O1647" s="70">
        <f t="shared" si="84"/>
        <v>0</v>
      </c>
      <c r="P1647" s="70">
        <f t="shared" si="84"/>
        <v>0</v>
      </c>
      <c r="Q1647" s="92" t="str">
        <f t="shared" si="83"/>
        <v/>
      </c>
    </row>
    <row r="1648" spans="1:17" x14ac:dyDescent="0.2">
      <c r="A1648" s="374" t="str">
        <f>IF(B1648="","",COUNT('Diário 3º PA'!$A$4:$A$4242)+COUNT('Diário 4º PA'!$A$4:$A$2007)+ROW()-3)</f>
        <v/>
      </c>
      <c r="B1648" s="358"/>
      <c r="C1648" s="383"/>
      <c r="D1648" s="360"/>
      <c r="E1648" s="360"/>
      <c r="F1648" s="361"/>
      <c r="G1648" s="360"/>
      <c r="H1648" s="360"/>
      <c r="I1648" s="362"/>
      <c r="J1648" s="363"/>
      <c r="K1648" s="363"/>
      <c r="L1648" s="364"/>
      <c r="M1648" s="363"/>
      <c r="N1648" s="403"/>
      <c r="O1648" s="70">
        <f t="shared" si="84"/>
        <v>0</v>
      </c>
      <c r="P1648" s="70">
        <f t="shared" si="84"/>
        <v>0</v>
      </c>
      <c r="Q1648" s="92" t="str">
        <f t="shared" si="83"/>
        <v/>
      </c>
    </row>
    <row r="1649" spans="1:17" x14ac:dyDescent="0.2">
      <c r="A1649" s="374" t="str">
        <f>IF(B1649="","",COUNT('Diário 3º PA'!$A$4:$A$4242)+COUNT('Diário 4º PA'!$A$4:$A$2007)+ROW()-3)</f>
        <v/>
      </c>
      <c r="B1649" s="358"/>
      <c r="C1649" s="383"/>
      <c r="D1649" s="360"/>
      <c r="E1649" s="360"/>
      <c r="F1649" s="361"/>
      <c r="G1649" s="360"/>
      <c r="H1649" s="360"/>
      <c r="I1649" s="362"/>
      <c r="J1649" s="363"/>
      <c r="K1649" s="363"/>
      <c r="L1649" s="364"/>
      <c r="M1649" s="363"/>
      <c r="N1649" s="403"/>
      <c r="O1649" s="70">
        <f t="shared" si="84"/>
        <v>0</v>
      </c>
      <c r="P1649" s="70">
        <f t="shared" si="84"/>
        <v>0</v>
      </c>
      <c r="Q1649" s="92" t="str">
        <f t="shared" si="83"/>
        <v/>
      </c>
    </row>
    <row r="1650" spans="1:17" x14ac:dyDescent="0.2">
      <c r="A1650" s="374" t="str">
        <f>IF(B1650="","",COUNT('Diário 3º PA'!$A$4:$A$4242)+COUNT('Diário 4º PA'!$A$4:$A$2007)+ROW()-3)</f>
        <v/>
      </c>
      <c r="B1650" s="358"/>
      <c r="C1650" s="383"/>
      <c r="D1650" s="360"/>
      <c r="E1650" s="360"/>
      <c r="F1650" s="361"/>
      <c r="G1650" s="360"/>
      <c r="H1650" s="360"/>
      <c r="I1650" s="362"/>
      <c r="J1650" s="363"/>
      <c r="K1650" s="363"/>
      <c r="L1650" s="364"/>
      <c r="M1650" s="363"/>
      <c r="N1650" s="403"/>
      <c r="O1650" s="70">
        <f t="shared" si="84"/>
        <v>0</v>
      </c>
      <c r="P1650" s="70">
        <f t="shared" si="84"/>
        <v>0</v>
      </c>
      <c r="Q1650" s="92" t="str">
        <f t="shared" si="83"/>
        <v/>
      </c>
    </row>
    <row r="1651" spans="1:17" x14ac:dyDescent="0.2">
      <c r="A1651" s="374" t="str">
        <f>IF(B1651="","",COUNT('Diário 3º PA'!$A$4:$A$4242)+COUNT('Diário 4º PA'!$A$4:$A$2007)+ROW()-3)</f>
        <v/>
      </c>
      <c r="B1651" s="358"/>
      <c r="C1651" s="383"/>
      <c r="D1651" s="360"/>
      <c r="E1651" s="360"/>
      <c r="F1651" s="361"/>
      <c r="G1651" s="360"/>
      <c r="H1651" s="360"/>
      <c r="I1651" s="362"/>
      <c r="J1651" s="363"/>
      <c r="K1651" s="363"/>
      <c r="L1651" s="364"/>
      <c r="M1651" s="363"/>
      <c r="N1651" s="403"/>
      <c r="O1651" s="70">
        <f t="shared" si="84"/>
        <v>0</v>
      </c>
      <c r="P1651" s="70">
        <f t="shared" si="84"/>
        <v>0</v>
      </c>
      <c r="Q1651" s="92" t="str">
        <f t="shared" si="83"/>
        <v/>
      </c>
    </row>
    <row r="1652" spans="1:17" x14ac:dyDescent="0.2">
      <c r="A1652" s="374" t="str">
        <f>IF(B1652="","",COUNT('Diário 3º PA'!$A$4:$A$4242)+COUNT('Diário 4º PA'!$A$4:$A$2007)+ROW()-3)</f>
        <v/>
      </c>
      <c r="B1652" s="358"/>
      <c r="C1652" s="383"/>
      <c r="D1652" s="360"/>
      <c r="E1652" s="360"/>
      <c r="F1652" s="361"/>
      <c r="G1652" s="360"/>
      <c r="H1652" s="360"/>
      <c r="I1652" s="362"/>
      <c r="J1652" s="363"/>
      <c r="K1652" s="363"/>
      <c r="L1652" s="364"/>
      <c r="M1652" s="363"/>
      <c r="N1652" s="403"/>
      <c r="O1652" s="70">
        <f t="shared" si="84"/>
        <v>0</v>
      </c>
      <c r="P1652" s="70">
        <f t="shared" si="84"/>
        <v>0</v>
      </c>
      <c r="Q1652" s="92" t="str">
        <f t="shared" si="83"/>
        <v/>
      </c>
    </row>
    <row r="1653" spans="1:17" x14ac:dyDescent="0.2">
      <c r="A1653" s="374" t="str">
        <f>IF(B1653="","",COUNT('Diário 3º PA'!$A$4:$A$4242)+COUNT('Diário 4º PA'!$A$4:$A$2007)+ROW()-3)</f>
        <v/>
      </c>
      <c r="B1653" s="358"/>
      <c r="C1653" s="383"/>
      <c r="D1653" s="360"/>
      <c r="E1653" s="360"/>
      <c r="F1653" s="361"/>
      <c r="G1653" s="360"/>
      <c r="H1653" s="360"/>
      <c r="I1653" s="362"/>
      <c r="J1653" s="363"/>
      <c r="K1653" s="363"/>
      <c r="L1653" s="364"/>
      <c r="M1653" s="363"/>
      <c r="N1653" s="403"/>
      <c r="O1653" s="70">
        <f t="shared" si="84"/>
        <v>0</v>
      </c>
      <c r="P1653" s="70">
        <f t="shared" si="84"/>
        <v>0</v>
      </c>
      <c r="Q1653" s="92" t="str">
        <f t="shared" si="83"/>
        <v/>
      </c>
    </row>
    <row r="1654" spans="1:17" x14ac:dyDescent="0.2">
      <c r="A1654" s="374" t="str">
        <f>IF(B1654="","",COUNT('Diário 3º PA'!$A$4:$A$4242)+COUNT('Diário 4º PA'!$A$4:$A$2007)+ROW()-3)</f>
        <v/>
      </c>
      <c r="B1654" s="358"/>
      <c r="C1654" s="383"/>
      <c r="D1654" s="360"/>
      <c r="E1654" s="360"/>
      <c r="F1654" s="361"/>
      <c r="G1654" s="360"/>
      <c r="H1654" s="360"/>
      <c r="I1654" s="362"/>
      <c r="J1654" s="363"/>
      <c r="K1654" s="363"/>
      <c r="L1654" s="364"/>
      <c r="M1654" s="363"/>
      <c r="N1654" s="403"/>
      <c r="O1654" s="70">
        <f t="shared" si="84"/>
        <v>0</v>
      </c>
      <c r="P1654" s="70">
        <f t="shared" si="84"/>
        <v>0</v>
      </c>
      <c r="Q1654" s="92" t="str">
        <f t="shared" si="83"/>
        <v/>
      </c>
    </row>
    <row r="1655" spans="1:17" x14ac:dyDescent="0.2">
      <c r="A1655" s="374" t="str">
        <f>IF(B1655="","",COUNT('Diário 3º PA'!$A$4:$A$4242)+COUNT('Diário 4º PA'!$A$4:$A$2007)+ROW()-3)</f>
        <v/>
      </c>
      <c r="B1655" s="358"/>
      <c r="C1655" s="383"/>
      <c r="D1655" s="360"/>
      <c r="E1655" s="360"/>
      <c r="F1655" s="361"/>
      <c r="G1655" s="360"/>
      <c r="H1655" s="360"/>
      <c r="I1655" s="362"/>
      <c r="J1655" s="363"/>
      <c r="K1655" s="363"/>
      <c r="L1655" s="364"/>
      <c r="M1655" s="363"/>
      <c r="N1655" s="403"/>
      <c r="O1655" s="70">
        <f t="shared" si="84"/>
        <v>0</v>
      </c>
      <c r="P1655" s="70">
        <f t="shared" si="84"/>
        <v>0</v>
      </c>
      <c r="Q1655" s="92" t="str">
        <f t="shared" si="83"/>
        <v/>
      </c>
    </row>
    <row r="1656" spans="1:17" x14ac:dyDescent="0.2">
      <c r="A1656" s="374" t="str">
        <f>IF(B1656="","",COUNT('Diário 3º PA'!$A$4:$A$4242)+COUNT('Diário 4º PA'!$A$4:$A$2007)+ROW()-3)</f>
        <v/>
      </c>
      <c r="B1656" s="358"/>
      <c r="C1656" s="383"/>
      <c r="D1656" s="360"/>
      <c r="E1656" s="360"/>
      <c r="F1656" s="361"/>
      <c r="G1656" s="360"/>
      <c r="H1656" s="360"/>
      <c r="I1656" s="362"/>
      <c r="J1656" s="363"/>
      <c r="K1656" s="363"/>
      <c r="L1656" s="364"/>
      <c r="M1656" s="363"/>
      <c r="N1656" s="403"/>
      <c r="O1656" s="70">
        <f t="shared" si="84"/>
        <v>0</v>
      </c>
      <c r="P1656" s="70">
        <f t="shared" si="84"/>
        <v>0</v>
      </c>
      <c r="Q1656" s="92" t="str">
        <f t="shared" si="83"/>
        <v/>
      </c>
    </row>
    <row r="1657" spans="1:17" x14ac:dyDescent="0.2">
      <c r="A1657" s="374" t="str">
        <f>IF(B1657="","",COUNT('Diário 3º PA'!$A$4:$A$4242)+COUNT('Diário 4º PA'!$A$4:$A$2007)+ROW()-3)</f>
        <v/>
      </c>
      <c r="B1657" s="358"/>
      <c r="C1657" s="383"/>
      <c r="D1657" s="360"/>
      <c r="E1657" s="360"/>
      <c r="F1657" s="361"/>
      <c r="G1657" s="360"/>
      <c r="H1657" s="360"/>
      <c r="I1657" s="362"/>
      <c r="J1657" s="363"/>
      <c r="K1657" s="363"/>
      <c r="L1657" s="364"/>
      <c r="M1657" s="363"/>
      <c r="N1657" s="403"/>
      <c r="O1657" s="70">
        <f t="shared" si="84"/>
        <v>0</v>
      </c>
      <c r="P1657" s="70">
        <f t="shared" si="84"/>
        <v>0</v>
      </c>
      <c r="Q1657" s="92" t="str">
        <f t="shared" si="83"/>
        <v/>
      </c>
    </row>
    <row r="1658" spans="1:17" x14ac:dyDescent="0.2">
      <c r="A1658" s="374" t="str">
        <f>IF(B1658="","",COUNT('Diário 3º PA'!$A$4:$A$4242)+COUNT('Diário 4º PA'!$A$4:$A$2007)+ROW()-3)</f>
        <v/>
      </c>
      <c r="B1658" s="358"/>
      <c r="C1658" s="383"/>
      <c r="D1658" s="360"/>
      <c r="E1658" s="360"/>
      <c r="F1658" s="361"/>
      <c r="G1658" s="360"/>
      <c r="H1658" s="360"/>
      <c r="I1658" s="362"/>
      <c r="J1658" s="363"/>
      <c r="K1658" s="363"/>
      <c r="L1658" s="364"/>
      <c r="M1658" s="363"/>
      <c r="N1658" s="403"/>
      <c r="O1658" s="70">
        <f t="shared" si="84"/>
        <v>0</v>
      </c>
      <c r="P1658" s="70">
        <f t="shared" si="84"/>
        <v>0</v>
      </c>
      <c r="Q1658" s="92" t="str">
        <f t="shared" si="83"/>
        <v/>
      </c>
    </row>
    <row r="1659" spans="1:17" x14ac:dyDescent="0.2">
      <c r="A1659" s="374" t="str">
        <f>IF(B1659="","",COUNT('Diário 3º PA'!$A$4:$A$4242)+COUNT('Diário 4º PA'!$A$4:$A$2007)+ROW()-3)</f>
        <v/>
      </c>
      <c r="B1659" s="358"/>
      <c r="C1659" s="383"/>
      <c r="D1659" s="360"/>
      <c r="E1659" s="360"/>
      <c r="F1659" s="361"/>
      <c r="G1659" s="360"/>
      <c r="H1659" s="360"/>
      <c r="I1659" s="362"/>
      <c r="J1659" s="363"/>
      <c r="K1659" s="363"/>
      <c r="L1659" s="364"/>
      <c r="M1659" s="363"/>
      <c r="N1659" s="403"/>
      <c r="O1659" s="70">
        <f t="shared" si="84"/>
        <v>0</v>
      </c>
      <c r="P1659" s="70">
        <f t="shared" si="84"/>
        <v>0</v>
      </c>
      <c r="Q1659" s="92" t="str">
        <f t="shared" si="83"/>
        <v/>
      </c>
    </row>
    <row r="1660" spans="1:17" x14ac:dyDescent="0.2">
      <c r="A1660" s="374" t="str">
        <f>IF(B1660="","",COUNT('Diário 3º PA'!$A$4:$A$4242)+COUNT('Diário 4º PA'!$A$4:$A$2007)+ROW()-3)</f>
        <v/>
      </c>
      <c r="B1660" s="358"/>
      <c r="C1660" s="383"/>
      <c r="D1660" s="360"/>
      <c r="E1660" s="360"/>
      <c r="F1660" s="361"/>
      <c r="G1660" s="360"/>
      <c r="H1660" s="360"/>
      <c r="I1660" s="362"/>
      <c r="J1660" s="363"/>
      <c r="K1660" s="363"/>
      <c r="L1660" s="364"/>
      <c r="M1660" s="363"/>
      <c r="N1660" s="403"/>
      <c r="O1660" s="70">
        <f t="shared" si="84"/>
        <v>0</v>
      </c>
      <c r="P1660" s="70">
        <f t="shared" si="84"/>
        <v>0</v>
      </c>
      <c r="Q1660" s="92" t="str">
        <f t="shared" si="83"/>
        <v/>
      </c>
    </row>
    <row r="1661" spans="1:17" x14ac:dyDescent="0.2">
      <c r="A1661" s="374" t="str">
        <f>IF(B1661="","",COUNT('Diário 3º PA'!$A$4:$A$4242)+COUNT('Diário 4º PA'!$A$4:$A$2007)+ROW()-3)</f>
        <v/>
      </c>
      <c r="B1661" s="358"/>
      <c r="C1661" s="383"/>
      <c r="D1661" s="360"/>
      <c r="E1661" s="360"/>
      <c r="F1661" s="361"/>
      <c r="G1661" s="360"/>
      <c r="H1661" s="360"/>
      <c r="I1661" s="362"/>
      <c r="J1661" s="363"/>
      <c r="K1661" s="363"/>
      <c r="L1661" s="364"/>
      <c r="M1661" s="363"/>
      <c r="N1661" s="403"/>
      <c r="O1661" s="70">
        <f t="shared" si="84"/>
        <v>0</v>
      </c>
      <c r="P1661" s="70">
        <f t="shared" si="84"/>
        <v>0</v>
      </c>
      <c r="Q1661" s="92" t="str">
        <f t="shared" si="83"/>
        <v/>
      </c>
    </row>
    <row r="1662" spans="1:17" x14ac:dyDescent="0.2">
      <c r="A1662" s="374" t="str">
        <f>IF(B1662="","",COUNT('Diário 3º PA'!$A$4:$A$4242)+COUNT('Diário 4º PA'!$A$4:$A$2007)+ROW()-3)</f>
        <v/>
      </c>
      <c r="B1662" s="358"/>
      <c r="C1662" s="383"/>
      <c r="D1662" s="360"/>
      <c r="E1662" s="360"/>
      <c r="F1662" s="361"/>
      <c r="G1662" s="360"/>
      <c r="H1662" s="360"/>
      <c r="I1662" s="362"/>
      <c r="J1662" s="363"/>
      <c r="K1662" s="363"/>
      <c r="L1662" s="364"/>
      <c r="M1662" s="363"/>
      <c r="N1662" s="403"/>
      <c r="O1662" s="70">
        <f t="shared" si="84"/>
        <v>0</v>
      </c>
      <c r="P1662" s="70">
        <f t="shared" si="84"/>
        <v>0</v>
      </c>
      <c r="Q1662" s="92" t="str">
        <f t="shared" si="83"/>
        <v/>
      </c>
    </row>
    <row r="1663" spans="1:17" x14ac:dyDescent="0.2">
      <c r="A1663" s="374" t="str">
        <f>IF(B1663="","",COUNT('Diário 3º PA'!$A$4:$A$4242)+COUNT('Diário 4º PA'!$A$4:$A$2007)+ROW()-3)</f>
        <v/>
      </c>
      <c r="B1663" s="358"/>
      <c r="C1663" s="383"/>
      <c r="D1663" s="360"/>
      <c r="E1663" s="360"/>
      <c r="F1663" s="361"/>
      <c r="G1663" s="360"/>
      <c r="H1663" s="360"/>
      <c r="I1663" s="362"/>
      <c r="J1663" s="363"/>
      <c r="K1663" s="363"/>
      <c r="L1663" s="364"/>
      <c r="M1663" s="363"/>
      <c r="N1663" s="403"/>
      <c r="O1663" s="70">
        <f t="shared" si="84"/>
        <v>0</v>
      </c>
      <c r="P1663" s="70">
        <f t="shared" si="84"/>
        <v>0</v>
      </c>
      <c r="Q1663" s="92" t="str">
        <f t="shared" si="83"/>
        <v/>
      </c>
    </row>
    <row r="1664" spans="1:17" x14ac:dyDescent="0.2">
      <c r="A1664" s="374" t="str">
        <f>IF(B1664="","",COUNT('Diário 3º PA'!$A$4:$A$4242)+COUNT('Diário 4º PA'!$A$4:$A$2007)+ROW()-3)</f>
        <v/>
      </c>
      <c r="B1664" s="358"/>
      <c r="C1664" s="383"/>
      <c r="D1664" s="360"/>
      <c r="E1664" s="360"/>
      <c r="F1664" s="361"/>
      <c r="G1664" s="360"/>
      <c r="H1664" s="360"/>
      <c r="I1664" s="362"/>
      <c r="J1664" s="363"/>
      <c r="K1664" s="363"/>
      <c r="L1664" s="364"/>
      <c r="M1664" s="363"/>
      <c r="N1664" s="403"/>
      <c r="O1664" s="70">
        <f t="shared" si="84"/>
        <v>0</v>
      </c>
      <c r="P1664" s="70">
        <f t="shared" si="84"/>
        <v>0</v>
      </c>
      <c r="Q1664" s="92" t="str">
        <f t="shared" si="83"/>
        <v/>
      </c>
    </row>
    <row r="1665" spans="1:17" x14ac:dyDescent="0.2">
      <c r="A1665" s="374" t="str">
        <f>IF(B1665="","",COUNT('Diário 3º PA'!$A$4:$A$4242)+COUNT('Diário 4º PA'!$A$4:$A$2007)+ROW()-3)</f>
        <v/>
      </c>
      <c r="B1665" s="358"/>
      <c r="C1665" s="383"/>
      <c r="D1665" s="360"/>
      <c r="E1665" s="360"/>
      <c r="F1665" s="361"/>
      <c r="G1665" s="360"/>
      <c r="H1665" s="360"/>
      <c r="I1665" s="362"/>
      <c r="J1665" s="363"/>
      <c r="K1665" s="363"/>
      <c r="L1665" s="364"/>
      <c r="M1665" s="363"/>
      <c r="N1665" s="403"/>
      <c r="O1665" s="70">
        <f t="shared" si="84"/>
        <v>0</v>
      </c>
      <c r="P1665" s="70">
        <f t="shared" si="84"/>
        <v>0</v>
      </c>
      <c r="Q1665" s="92" t="str">
        <f t="shared" si="83"/>
        <v/>
      </c>
    </row>
    <row r="1666" spans="1:17" x14ac:dyDescent="0.2">
      <c r="A1666" s="374" t="str">
        <f>IF(B1666="","",COUNT('Diário 3º PA'!$A$4:$A$4242)+COUNT('Diário 4º PA'!$A$4:$A$2007)+ROW()-3)</f>
        <v/>
      </c>
      <c r="B1666" s="358"/>
      <c r="C1666" s="383"/>
      <c r="D1666" s="360"/>
      <c r="E1666" s="360"/>
      <c r="F1666" s="361"/>
      <c r="G1666" s="360"/>
      <c r="H1666" s="360"/>
      <c r="I1666" s="362"/>
      <c r="J1666" s="363"/>
      <c r="K1666" s="363"/>
      <c r="L1666" s="364"/>
      <c r="M1666" s="363"/>
      <c r="N1666" s="403"/>
      <c r="O1666" s="70">
        <f t="shared" si="84"/>
        <v>0</v>
      </c>
      <c r="P1666" s="70">
        <f t="shared" si="84"/>
        <v>0</v>
      </c>
      <c r="Q1666" s="92" t="str">
        <f t="shared" si="83"/>
        <v/>
      </c>
    </row>
    <row r="1667" spans="1:17" x14ac:dyDescent="0.2">
      <c r="A1667" s="374" t="str">
        <f>IF(B1667="","",COUNT('Diário 3º PA'!$A$4:$A$4242)+COUNT('Diário 4º PA'!$A$4:$A$2007)+ROW()-3)</f>
        <v/>
      </c>
      <c r="B1667" s="358"/>
      <c r="C1667" s="383"/>
      <c r="D1667" s="360"/>
      <c r="E1667" s="360"/>
      <c r="F1667" s="361"/>
      <c r="G1667" s="360"/>
      <c r="H1667" s="360"/>
      <c r="I1667" s="362"/>
      <c r="J1667" s="363"/>
      <c r="K1667" s="363"/>
      <c r="L1667" s="364"/>
      <c r="M1667" s="363"/>
      <c r="N1667" s="403"/>
      <c r="O1667" s="70">
        <f t="shared" si="84"/>
        <v>0</v>
      </c>
      <c r="P1667" s="70">
        <f t="shared" si="84"/>
        <v>0</v>
      </c>
      <c r="Q1667" s="92" t="str">
        <f t="shared" si="83"/>
        <v/>
      </c>
    </row>
    <row r="1668" spans="1:17" x14ac:dyDescent="0.2">
      <c r="A1668" s="374" t="str">
        <f>IF(B1668="","",COUNT('Diário 3º PA'!$A$4:$A$4242)+COUNT('Diário 4º PA'!$A$4:$A$2007)+ROW()-3)</f>
        <v/>
      </c>
      <c r="B1668" s="358"/>
      <c r="C1668" s="383"/>
      <c r="D1668" s="360"/>
      <c r="E1668" s="360"/>
      <c r="F1668" s="361"/>
      <c r="G1668" s="360"/>
      <c r="H1668" s="360"/>
      <c r="I1668" s="362"/>
      <c r="J1668" s="363"/>
      <c r="K1668" s="363"/>
      <c r="L1668" s="364"/>
      <c r="M1668" s="363"/>
      <c r="N1668" s="403"/>
      <c r="O1668" s="70">
        <f t="shared" si="84"/>
        <v>0</v>
      </c>
      <c r="P1668" s="70">
        <f t="shared" si="84"/>
        <v>0</v>
      </c>
      <c r="Q1668" s="92" t="str">
        <f t="shared" si="83"/>
        <v/>
      </c>
    </row>
    <row r="1669" spans="1:17" x14ac:dyDescent="0.2">
      <c r="A1669" s="374" t="str">
        <f>IF(B1669="","",COUNT('Diário 3º PA'!$A$4:$A$4242)+COUNT('Diário 4º PA'!$A$4:$A$2007)+ROW()-3)</f>
        <v/>
      </c>
      <c r="B1669" s="358"/>
      <c r="C1669" s="383"/>
      <c r="D1669" s="360"/>
      <c r="E1669" s="360"/>
      <c r="F1669" s="361"/>
      <c r="G1669" s="360"/>
      <c r="H1669" s="360"/>
      <c r="I1669" s="362"/>
      <c r="J1669" s="363"/>
      <c r="K1669" s="363"/>
      <c r="L1669" s="364"/>
      <c r="M1669" s="363"/>
      <c r="N1669" s="403"/>
      <c r="O1669" s="70">
        <f t="shared" si="84"/>
        <v>0</v>
      </c>
      <c r="P1669" s="70">
        <f t="shared" si="84"/>
        <v>0</v>
      </c>
      <c r="Q1669" s="92" t="str">
        <f t="shared" si="83"/>
        <v/>
      </c>
    </row>
    <row r="1670" spans="1:17" x14ac:dyDescent="0.2">
      <c r="A1670" s="374" t="str">
        <f>IF(B1670="","",COUNT('Diário 3º PA'!$A$4:$A$4242)+COUNT('Diário 4º PA'!$A$4:$A$2007)+ROW()-3)</f>
        <v/>
      </c>
      <c r="B1670" s="358"/>
      <c r="C1670" s="383"/>
      <c r="D1670" s="360"/>
      <c r="E1670" s="360"/>
      <c r="F1670" s="361"/>
      <c r="G1670" s="360"/>
      <c r="H1670" s="360"/>
      <c r="I1670" s="362"/>
      <c r="J1670" s="363"/>
      <c r="K1670" s="363"/>
      <c r="L1670" s="364"/>
      <c r="M1670" s="363"/>
      <c r="N1670" s="403"/>
      <c r="O1670" s="70">
        <f t="shared" si="84"/>
        <v>0</v>
      </c>
      <c r="P1670" s="70">
        <f t="shared" si="84"/>
        <v>0</v>
      </c>
      <c r="Q1670" s="92" t="str">
        <f t="shared" si="83"/>
        <v/>
      </c>
    </row>
    <row r="1671" spans="1:17" x14ac:dyDescent="0.2">
      <c r="A1671" s="374" t="str">
        <f>IF(B1671="","",COUNT('Diário 3º PA'!$A$4:$A$4242)+COUNT('Diário 4º PA'!$A$4:$A$2007)+ROW()-3)</f>
        <v/>
      </c>
      <c r="B1671" s="358"/>
      <c r="C1671" s="383"/>
      <c r="D1671" s="360"/>
      <c r="E1671" s="360"/>
      <c r="F1671" s="361"/>
      <c r="G1671" s="360"/>
      <c r="H1671" s="360"/>
      <c r="I1671" s="362"/>
      <c r="J1671" s="363"/>
      <c r="K1671" s="363"/>
      <c r="L1671" s="364"/>
      <c r="M1671" s="363"/>
      <c r="N1671" s="403"/>
      <c r="O1671" s="70">
        <f t="shared" si="84"/>
        <v>0</v>
      </c>
      <c r="P1671" s="70">
        <f t="shared" si="84"/>
        <v>0</v>
      </c>
      <c r="Q1671" s="92" t="str">
        <f t="shared" si="83"/>
        <v/>
      </c>
    </row>
    <row r="1672" spans="1:17" x14ac:dyDescent="0.2">
      <c r="A1672" s="374" t="str">
        <f>IF(B1672="","",COUNT('Diário 3º PA'!$A$4:$A$4242)+COUNT('Diário 4º PA'!$A$4:$A$2007)+ROW()-3)</f>
        <v/>
      </c>
      <c r="B1672" s="358"/>
      <c r="C1672" s="383"/>
      <c r="D1672" s="360"/>
      <c r="E1672" s="360"/>
      <c r="F1672" s="361"/>
      <c r="G1672" s="360"/>
      <c r="H1672" s="360"/>
      <c r="I1672" s="362"/>
      <c r="J1672" s="363"/>
      <c r="K1672" s="363"/>
      <c r="L1672" s="364"/>
      <c r="M1672" s="363"/>
      <c r="N1672" s="403"/>
      <c r="O1672" s="70">
        <f t="shared" si="84"/>
        <v>0</v>
      </c>
      <c r="P1672" s="70">
        <f t="shared" si="84"/>
        <v>0</v>
      </c>
      <c r="Q1672" s="92" t="str">
        <f t="shared" si="83"/>
        <v/>
      </c>
    </row>
    <row r="1673" spans="1:17" x14ac:dyDescent="0.2">
      <c r="A1673" s="374" t="str">
        <f>IF(B1673="","",COUNT('Diário 3º PA'!$A$4:$A$4242)+COUNT('Diário 4º PA'!$A$4:$A$2007)+ROW()-3)</f>
        <v/>
      </c>
      <c r="B1673" s="358"/>
      <c r="C1673" s="383"/>
      <c r="D1673" s="360"/>
      <c r="E1673" s="360"/>
      <c r="F1673" s="361"/>
      <c r="G1673" s="360"/>
      <c r="H1673" s="360"/>
      <c r="I1673" s="362"/>
      <c r="J1673" s="363"/>
      <c r="K1673" s="363"/>
      <c r="L1673" s="364"/>
      <c r="M1673" s="363"/>
      <c r="N1673" s="403"/>
      <c r="O1673" s="70">
        <f t="shared" si="84"/>
        <v>0</v>
      </c>
      <c r="P1673" s="70">
        <f t="shared" si="84"/>
        <v>0</v>
      </c>
      <c r="Q1673" s="92" t="str">
        <f t="shared" si="83"/>
        <v/>
      </c>
    </row>
    <row r="1674" spans="1:17" x14ac:dyDescent="0.2">
      <c r="A1674" s="374" t="str">
        <f>IF(B1674="","",COUNT('Diário 3º PA'!$A$4:$A$4242)+COUNT('Diário 4º PA'!$A$4:$A$2007)+ROW()-3)</f>
        <v/>
      </c>
      <c r="B1674" s="358"/>
      <c r="C1674" s="383"/>
      <c r="D1674" s="360"/>
      <c r="E1674" s="360"/>
      <c r="F1674" s="361"/>
      <c r="G1674" s="360"/>
      <c r="H1674" s="360"/>
      <c r="I1674" s="362"/>
      <c r="J1674" s="363"/>
      <c r="K1674" s="363"/>
      <c r="L1674" s="364"/>
      <c r="M1674" s="363"/>
      <c r="N1674" s="403"/>
      <c r="O1674" s="70">
        <f t="shared" si="84"/>
        <v>0</v>
      </c>
      <c r="P1674" s="70">
        <f t="shared" si="84"/>
        <v>0</v>
      </c>
      <c r="Q1674" s="92" t="str">
        <f t="shared" si="83"/>
        <v/>
      </c>
    </row>
    <row r="1675" spans="1:17" x14ac:dyDescent="0.2">
      <c r="A1675" s="374" t="str">
        <f>IF(B1675="","",COUNT('Diário 3º PA'!$A$4:$A$4242)+COUNT('Diário 4º PA'!$A$4:$A$2007)+ROW()-3)</f>
        <v/>
      </c>
      <c r="B1675" s="358"/>
      <c r="C1675" s="383"/>
      <c r="D1675" s="360"/>
      <c r="E1675" s="360"/>
      <c r="F1675" s="361"/>
      <c r="G1675" s="360"/>
      <c r="H1675" s="360"/>
      <c r="I1675" s="362"/>
      <c r="J1675" s="363"/>
      <c r="K1675" s="363"/>
      <c r="L1675" s="364"/>
      <c r="M1675" s="363"/>
      <c r="N1675" s="403"/>
      <c r="O1675" s="70">
        <f t="shared" si="84"/>
        <v>0</v>
      </c>
      <c r="P1675" s="70">
        <f t="shared" si="84"/>
        <v>0</v>
      </c>
      <c r="Q1675" s="92" t="str">
        <f t="shared" si="83"/>
        <v/>
      </c>
    </row>
    <row r="1676" spans="1:17" x14ac:dyDescent="0.2">
      <c r="A1676" s="374" t="str">
        <f>IF(B1676="","",COUNT('Diário 3º PA'!$A$4:$A$4242)+COUNT('Diário 4º PA'!$A$4:$A$2007)+ROW()-3)</f>
        <v/>
      </c>
      <c r="B1676" s="358"/>
      <c r="C1676" s="383"/>
      <c r="D1676" s="360"/>
      <c r="E1676" s="360"/>
      <c r="F1676" s="361"/>
      <c r="G1676" s="360"/>
      <c r="H1676" s="360"/>
      <c r="I1676" s="362"/>
      <c r="J1676" s="363"/>
      <c r="K1676" s="363"/>
      <c r="L1676" s="364"/>
      <c r="M1676" s="363"/>
      <c r="N1676" s="403"/>
      <c r="O1676" s="70">
        <f t="shared" si="84"/>
        <v>0</v>
      </c>
      <c r="P1676" s="70">
        <f t="shared" si="84"/>
        <v>0</v>
      </c>
      <c r="Q1676" s="92" t="str">
        <f t="shared" si="83"/>
        <v/>
      </c>
    </row>
    <row r="1677" spans="1:17" x14ac:dyDescent="0.2">
      <c r="A1677" s="374" t="str">
        <f>IF(B1677="","",COUNT('Diário 3º PA'!$A$4:$A$4242)+COUNT('Diário 4º PA'!$A$4:$A$2007)+ROW()-3)</f>
        <v/>
      </c>
      <c r="B1677" s="358"/>
      <c r="C1677" s="383"/>
      <c r="D1677" s="360"/>
      <c r="E1677" s="360"/>
      <c r="F1677" s="361"/>
      <c r="G1677" s="360"/>
      <c r="H1677" s="360"/>
      <c r="I1677" s="362"/>
      <c r="J1677" s="363"/>
      <c r="K1677" s="363"/>
      <c r="L1677" s="364"/>
      <c r="M1677" s="363"/>
      <c r="N1677" s="403"/>
      <c r="O1677" s="70">
        <f t="shared" si="84"/>
        <v>0</v>
      </c>
      <c r="P1677" s="70">
        <f t="shared" si="84"/>
        <v>0</v>
      </c>
      <c r="Q1677" s="92" t="str">
        <f t="shared" si="83"/>
        <v/>
      </c>
    </row>
    <row r="1678" spans="1:17" x14ac:dyDescent="0.2">
      <c r="A1678" s="374" t="str">
        <f>IF(B1678="","",COUNT('Diário 3º PA'!$A$4:$A$4242)+COUNT('Diário 4º PA'!$A$4:$A$2007)+ROW()-3)</f>
        <v/>
      </c>
      <c r="B1678" s="358"/>
      <c r="C1678" s="383"/>
      <c r="D1678" s="360"/>
      <c r="E1678" s="360"/>
      <c r="F1678" s="361"/>
      <c r="G1678" s="360"/>
      <c r="H1678" s="360"/>
      <c r="I1678" s="362"/>
      <c r="J1678" s="363"/>
      <c r="K1678" s="363"/>
      <c r="L1678" s="364"/>
      <c r="M1678" s="363"/>
      <c r="N1678" s="403"/>
      <c r="O1678" s="70">
        <f t="shared" si="84"/>
        <v>0</v>
      </c>
      <c r="P1678" s="70">
        <f t="shared" si="84"/>
        <v>0</v>
      </c>
      <c r="Q1678" s="92" t="str">
        <f t="shared" si="83"/>
        <v/>
      </c>
    </row>
    <row r="1679" spans="1:17" x14ac:dyDescent="0.2">
      <c r="A1679" s="374" t="str">
        <f>IF(B1679="","",COUNT('Diário 3º PA'!$A$4:$A$4242)+COUNT('Diário 4º PA'!$A$4:$A$2007)+ROW()-3)</f>
        <v/>
      </c>
      <c r="B1679" s="358"/>
      <c r="C1679" s="383"/>
      <c r="D1679" s="360"/>
      <c r="E1679" s="360"/>
      <c r="F1679" s="361"/>
      <c r="G1679" s="360"/>
      <c r="H1679" s="360"/>
      <c r="I1679" s="362"/>
      <c r="J1679" s="363"/>
      <c r="K1679" s="363"/>
      <c r="L1679" s="364"/>
      <c r="M1679" s="363"/>
      <c r="N1679" s="403"/>
      <c r="O1679" s="70">
        <f t="shared" si="84"/>
        <v>0</v>
      </c>
      <c r="P1679" s="70">
        <f t="shared" si="84"/>
        <v>0</v>
      </c>
      <c r="Q1679" s="92" t="str">
        <f t="shared" si="83"/>
        <v/>
      </c>
    </row>
    <row r="1680" spans="1:17" x14ac:dyDescent="0.2">
      <c r="A1680" s="374" t="str">
        <f>IF(B1680="","",COUNT('Diário 3º PA'!$A$4:$A$4242)+COUNT('Diário 4º PA'!$A$4:$A$2007)+ROW()-3)</f>
        <v/>
      </c>
      <c r="B1680" s="358"/>
      <c r="C1680" s="383"/>
      <c r="D1680" s="360"/>
      <c r="E1680" s="360"/>
      <c r="F1680" s="361"/>
      <c r="G1680" s="360"/>
      <c r="H1680" s="360"/>
      <c r="I1680" s="362"/>
      <c r="J1680" s="363"/>
      <c r="K1680" s="363"/>
      <c r="L1680" s="364"/>
      <c r="M1680" s="363"/>
      <c r="N1680" s="403"/>
      <c r="O1680" s="70">
        <f t="shared" si="84"/>
        <v>0</v>
      </c>
      <c r="P1680" s="70">
        <f t="shared" si="84"/>
        <v>0</v>
      </c>
      <c r="Q1680" s="92" t="str">
        <f t="shared" si="83"/>
        <v/>
      </c>
    </row>
    <row r="1681" spans="1:17" x14ac:dyDescent="0.2">
      <c r="A1681" s="374" t="str">
        <f>IF(B1681="","",COUNT('Diário 3º PA'!$A$4:$A$4242)+COUNT('Diário 4º PA'!$A$4:$A$2007)+ROW()-3)</f>
        <v/>
      </c>
      <c r="B1681" s="358"/>
      <c r="C1681" s="383"/>
      <c r="D1681" s="360"/>
      <c r="E1681" s="360"/>
      <c r="F1681" s="361"/>
      <c r="G1681" s="360"/>
      <c r="H1681" s="360"/>
      <c r="I1681" s="362"/>
      <c r="J1681" s="363"/>
      <c r="K1681" s="363"/>
      <c r="L1681" s="364"/>
      <c r="M1681" s="363"/>
      <c r="N1681" s="403"/>
      <c r="O1681" s="70">
        <f t="shared" si="84"/>
        <v>0</v>
      </c>
      <c r="P1681" s="70">
        <f t="shared" si="84"/>
        <v>0</v>
      </c>
      <c r="Q1681" s="92" t="str">
        <f t="shared" si="83"/>
        <v/>
      </c>
    </row>
    <row r="1682" spans="1:17" x14ac:dyDescent="0.2">
      <c r="A1682" s="374" t="str">
        <f>IF(B1682="","",COUNT('Diário 3º PA'!$A$4:$A$4242)+COUNT('Diário 4º PA'!$A$4:$A$2007)+ROW()-3)</f>
        <v/>
      </c>
      <c r="B1682" s="358"/>
      <c r="C1682" s="383"/>
      <c r="D1682" s="360"/>
      <c r="E1682" s="360"/>
      <c r="F1682" s="361"/>
      <c r="G1682" s="360"/>
      <c r="H1682" s="360"/>
      <c r="I1682" s="362"/>
      <c r="J1682" s="363"/>
      <c r="K1682" s="363"/>
      <c r="L1682" s="364"/>
      <c r="M1682" s="363"/>
      <c r="N1682" s="403"/>
      <c r="O1682" s="70">
        <f t="shared" si="84"/>
        <v>0</v>
      </c>
      <c r="P1682" s="70">
        <f t="shared" si="84"/>
        <v>0</v>
      </c>
      <c r="Q1682" s="92" t="str">
        <f t="shared" si="83"/>
        <v/>
      </c>
    </row>
    <row r="1683" spans="1:17" x14ac:dyDescent="0.2">
      <c r="A1683" s="374" t="str">
        <f>IF(B1683="","",COUNT('Diário 3º PA'!$A$4:$A$4242)+COUNT('Diário 4º PA'!$A$4:$A$2007)+ROW()-3)</f>
        <v/>
      </c>
      <c r="B1683" s="358"/>
      <c r="C1683" s="383"/>
      <c r="D1683" s="360"/>
      <c r="E1683" s="360"/>
      <c r="F1683" s="361"/>
      <c r="G1683" s="360"/>
      <c r="H1683" s="360"/>
      <c r="I1683" s="362"/>
      <c r="J1683" s="363"/>
      <c r="K1683" s="363"/>
      <c r="L1683" s="364"/>
      <c r="M1683" s="363"/>
      <c r="N1683" s="403"/>
      <c r="O1683" s="70">
        <f t="shared" si="84"/>
        <v>0</v>
      </c>
      <c r="P1683" s="70">
        <f t="shared" si="84"/>
        <v>0</v>
      </c>
      <c r="Q1683" s="92" t="str">
        <f t="shared" si="83"/>
        <v/>
      </c>
    </row>
    <row r="1684" spans="1:17" x14ac:dyDescent="0.2">
      <c r="A1684" s="374" t="str">
        <f>IF(B1684="","",COUNT('Diário 3º PA'!$A$4:$A$4242)+COUNT('Diário 4º PA'!$A$4:$A$2007)+ROW()-3)</f>
        <v/>
      </c>
      <c r="B1684" s="358"/>
      <c r="C1684" s="383"/>
      <c r="D1684" s="360"/>
      <c r="E1684" s="360"/>
      <c r="F1684" s="361"/>
      <c r="G1684" s="360"/>
      <c r="H1684" s="360"/>
      <c r="I1684" s="362"/>
      <c r="J1684" s="363"/>
      <c r="K1684" s="363"/>
      <c r="L1684" s="364"/>
      <c r="M1684" s="363"/>
      <c r="N1684" s="403"/>
      <c r="O1684" s="70">
        <f t="shared" si="84"/>
        <v>0</v>
      </c>
      <c r="P1684" s="70">
        <f t="shared" si="84"/>
        <v>0</v>
      </c>
      <c r="Q1684" s="92" t="str">
        <f t="shared" si="83"/>
        <v/>
      </c>
    </row>
    <row r="1685" spans="1:17" x14ac:dyDescent="0.2">
      <c r="A1685" s="374" t="str">
        <f>IF(B1685="","",COUNT('Diário 3º PA'!$A$4:$A$4242)+COUNT('Diário 4º PA'!$A$4:$A$2007)+ROW()-3)</f>
        <v/>
      </c>
      <c r="B1685" s="358"/>
      <c r="C1685" s="383"/>
      <c r="D1685" s="360"/>
      <c r="E1685" s="360"/>
      <c r="F1685" s="361"/>
      <c r="G1685" s="360"/>
      <c r="H1685" s="360"/>
      <c r="I1685" s="362"/>
      <c r="J1685" s="363"/>
      <c r="K1685" s="363"/>
      <c r="L1685" s="364"/>
      <c r="M1685" s="363"/>
      <c r="N1685" s="403"/>
      <c r="O1685" s="70">
        <f t="shared" si="84"/>
        <v>0</v>
      </c>
      <c r="P1685" s="70">
        <f t="shared" si="84"/>
        <v>0</v>
      </c>
      <c r="Q1685" s="92" t="str">
        <f t="shared" si="83"/>
        <v/>
      </c>
    </row>
    <row r="1686" spans="1:17" x14ac:dyDescent="0.2">
      <c r="A1686" s="374" t="str">
        <f>IF(B1686="","",COUNT('Diário 3º PA'!$A$4:$A$4242)+COUNT('Diário 4º PA'!$A$4:$A$2007)+ROW()-3)</f>
        <v/>
      </c>
      <c r="B1686" s="358"/>
      <c r="C1686" s="383"/>
      <c r="D1686" s="360"/>
      <c r="E1686" s="360"/>
      <c r="F1686" s="361"/>
      <c r="G1686" s="360"/>
      <c r="H1686" s="360"/>
      <c r="I1686" s="362"/>
      <c r="J1686" s="363"/>
      <c r="K1686" s="363"/>
      <c r="L1686" s="364"/>
      <c r="M1686" s="363"/>
      <c r="N1686" s="403"/>
      <c r="O1686" s="70">
        <f t="shared" si="84"/>
        <v>0</v>
      </c>
      <c r="P1686" s="70">
        <f t="shared" si="84"/>
        <v>0</v>
      </c>
      <c r="Q1686" s="92" t="str">
        <f t="shared" si="83"/>
        <v/>
      </c>
    </row>
    <row r="1687" spans="1:17" x14ac:dyDescent="0.2">
      <c r="A1687" s="374" t="str">
        <f>IF(B1687="","",COUNT('Diário 3º PA'!$A$4:$A$4242)+COUNT('Diário 4º PA'!$A$4:$A$2007)+ROW()-3)</f>
        <v/>
      </c>
      <c r="B1687" s="358"/>
      <c r="C1687" s="383"/>
      <c r="D1687" s="360"/>
      <c r="E1687" s="360"/>
      <c r="F1687" s="361"/>
      <c r="G1687" s="360"/>
      <c r="H1687" s="360"/>
      <c r="I1687" s="362"/>
      <c r="J1687" s="363"/>
      <c r="K1687" s="363"/>
      <c r="L1687" s="364"/>
      <c r="M1687" s="363"/>
      <c r="N1687" s="403"/>
      <c r="O1687" s="70">
        <f t="shared" si="84"/>
        <v>0</v>
      </c>
      <c r="P1687" s="70">
        <f t="shared" si="84"/>
        <v>0</v>
      </c>
      <c r="Q1687" s="92" t="str">
        <f t="shared" si="83"/>
        <v/>
      </c>
    </row>
    <row r="1688" spans="1:17" x14ac:dyDescent="0.2">
      <c r="A1688" s="374" t="str">
        <f>IF(B1688="","",COUNT('Diário 3º PA'!$A$4:$A$4242)+COUNT('Diário 4º PA'!$A$4:$A$2007)+ROW()-3)</f>
        <v/>
      </c>
      <c r="B1688" s="358"/>
      <c r="C1688" s="383"/>
      <c r="D1688" s="360"/>
      <c r="E1688" s="360"/>
      <c r="F1688" s="361"/>
      <c r="G1688" s="360"/>
      <c r="H1688" s="360"/>
      <c r="I1688" s="362"/>
      <c r="J1688" s="363"/>
      <c r="K1688" s="363"/>
      <c r="L1688" s="364"/>
      <c r="M1688" s="363"/>
      <c r="N1688" s="403"/>
      <c r="O1688" s="70">
        <f t="shared" si="84"/>
        <v>0</v>
      </c>
      <c r="P1688" s="70">
        <f t="shared" si="84"/>
        <v>0</v>
      </c>
      <c r="Q1688" s="92" t="str">
        <f t="shared" si="83"/>
        <v/>
      </c>
    </row>
    <row r="1689" spans="1:17" x14ac:dyDescent="0.2">
      <c r="A1689" s="374" t="str">
        <f>IF(B1689="","",COUNT('Diário 3º PA'!$A$4:$A$4242)+COUNT('Diário 4º PA'!$A$4:$A$2007)+ROW()-3)</f>
        <v/>
      </c>
      <c r="B1689" s="358"/>
      <c r="C1689" s="383"/>
      <c r="D1689" s="360"/>
      <c r="E1689" s="360"/>
      <c r="F1689" s="361"/>
      <c r="G1689" s="360"/>
      <c r="H1689" s="360"/>
      <c r="I1689" s="362"/>
      <c r="J1689" s="363"/>
      <c r="K1689" s="363"/>
      <c r="L1689" s="364"/>
      <c r="M1689" s="363"/>
      <c r="N1689" s="403"/>
      <c r="O1689" s="70">
        <f t="shared" si="84"/>
        <v>0</v>
      </c>
      <c r="P1689" s="70">
        <f t="shared" si="84"/>
        <v>0</v>
      </c>
      <c r="Q1689" s="92" t="str">
        <f t="shared" si="83"/>
        <v/>
      </c>
    </row>
    <row r="1690" spans="1:17" x14ac:dyDescent="0.2">
      <c r="A1690" s="374" t="str">
        <f>IF(B1690="","",COUNT('Diário 3º PA'!$A$4:$A$4242)+COUNT('Diário 4º PA'!$A$4:$A$2007)+ROW()-3)</f>
        <v/>
      </c>
      <c r="B1690" s="358"/>
      <c r="C1690" s="383"/>
      <c r="D1690" s="360"/>
      <c r="E1690" s="360"/>
      <c r="F1690" s="361"/>
      <c r="G1690" s="360"/>
      <c r="H1690" s="360"/>
      <c r="I1690" s="362"/>
      <c r="J1690" s="363"/>
      <c r="K1690" s="363"/>
      <c r="L1690" s="364"/>
      <c r="M1690" s="363"/>
      <c r="N1690" s="403"/>
      <c r="O1690" s="70">
        <f t="shared" si="84"/>
        <v>0</v>
      </c>
      <c r="P1690" s="70">
        <f t="shared" si="84"/>
        <v>0</v>
      </c>
      <c r="Q1690" s="92" t="str">
        <f t="shared" si="83"/>
        <v/>
      </c>
    </row>
    <row r="1691" spans="1:17" x14ac:dyDescent="0.2">
      <c r="A1691" s="374" t="str">
        <f>IF(B1691="","",COUNT('Diário 3º PA'!$A$4:$A$4242)+COUNT('Diário 4º PA'!$A$4:$A$2007)+ROW()-3)</f>
        <v/>
      </c>
      <c r="B1691" s="358"/>
      <c r="C1691" s="383"/>
      <c r="D1691" s="360"/>
      <c r="E1691" s="360"/>
      <c r="F1691" s="361"/>
      <c r="G1691" s="360"/>
      <c r="H1691" s="360"/>
      <c r="I1691" s="362"/>
      <c r="J1691" s="363"/>
      <c r="K1691" s="363"/>
      <c r="L1691" s="364"/>
      <c r="M1691" s="363"/>
      <c r="N1691" s="403"/>
      <c r="O1691" s="70">
        <f t="shared" si="84"/>
        <v>0</v>
      </c>
      <c r="P1691" s="70">
        <f t="shared" si="84"/>
        <v>0</v>
      </c>
      <c r="Q1691" s="92" t="str">
        <f t="shared" si="83"/>
        <v/>
      </c>
    </row>
    <row r="1692" spans="1:17" x14ac:dyDescent="0.2">
      <c r="A1692" s="374" t="str">
        <f>IF(B1692="","",COUNT('Diário 3º PA'!$A$4:$A$4242)+COUNT('Diário 4º PA'!$A$4:$A$2007)+ROW()-3)</f>
        <v/>
      </c>
      <c r="B1692" s="358"/>
      <c r="C1692" s="383"/>
      <c r="D1692" s="360"/>
      <c r="E1692" s="360"/>
      <c r="F1692" s="361"/>
      <c r="G1692" s="360"/>
      <c r="H1692" s="360"/>
      <c r="I1692" s="362"/>
      <c r="J1692" s="363"/>
      <c r="K1692" s="363"/>
      <c r="L1692" s="364"/>
      <c r="M1692" s="363"/>
      <c r="N1692" s="403"/>
      <c r="O1692" s="70">
        <f t="shared" si="84"/>
        <v>0</v>
      </c>
      <c r="P1692" s="70">
        <f t="shared" si="84"/>
        <v>0</v>
      </c>
      <c r="Q1692" s="92" t="str">
        <f t="shared" si="83"/>
        <v/>
      </c>
    </row>
    <row r="1693" spans="1:17" x14ac:dyDescent="0.2">
      <c r="A1693" s="374" t="str">
        <f>IF(B1693="","",COUNT('Diário 3º PA'!$A$4:$A$4242)+COUNT('Diário 4º PA'!$A$4:$A$2007)+ROW()-3)</f>
        <v/>
      </c>
      <c r="B1693" s="358"/>
      <c r="C1693" s="383"/>
      <c r="D1693" s="360"/>
      <c r="E1693" s="360"/>
      <c r="F1693" s="361"/>
      <c r="G1693" s="360"/>
      <c r="H1693" s="360"/>
      <c r="I1693" s="362"/>
      <c r="J1693" s="363"/>
      <c r="K1693" s="363"/>
      <c r="L1693" s="364"/>
      <c r="M1693" s="363"/>
      <c r="N1693" s="403"/>
      <c r="O1693" s="70">
        <f t="shared" si="84"/>
        <v>0</v>
      </c>
      <c r="P1693" s="70">
        <f t="shared" si="84"/>
        <v>0</v>
      </c>
      <c r="Q1693" s="92" t="str">
        <f t="shared" si="83"/>
        <v/>
      </c>
    </row>
    <row r="1694" spans="1:17" x14ac:dyDescent="0.2">
      <c r="A1694" s="374" t="str">
        <f>IF(B1694="","",COUNT('Diário 3º PA'!$A$4:$A$4242)+COUNT('Diário 4º PA'!$A$4:$A$2007)+ROW()-3)</f>
        <v/>
      </c>
      <c r="B1694" s="358"/>
      <c r="C1694" s="383"/>
      <c r="D1694" s="360"/>
      <c r="E1694" s="360"/>
      <c r="F1694" s="361"/>
      <c r="G1694" s="360"/>
      <c r="H1694" s="360"/>
      <c r="I1694" s="362"/>
      <c r="J1694" s="363"/>
      <c r="K1694" s="363"/>
      <c r="L1694" s="364"/>
      <c r="M1694" s="363"/>
      <c r="N1694" s="403"/>
      <c r="O1694" s="70">
        <f t="shared" si="84"/>
        <v>0</v>
      </c>
      <c r="P1694" s="70">
        <f t="shared" si="84"/>
        <v>0</v>
      </c>
      <c r="Q1694" s="92" t="str">
        <f t="shared" si="83"/>
        <v/>
      </c>
    </row>
    <row r="1695" spans="1:17" x14ac:dyDescent="0.2">
      <c r="A1695" s="374" t="str">
        <f>IF(B1695="","",COUNT('Diário 3º PA'!$A$4:$A$4242)+COUNT('Diário 4º PA'!$A$4:$A$2007)+ROW()-3)</f>
        <v/>
      </c>
      <c r="B1695" s="358"/>
      <c r="C1695" s="383"/>
      <c r="D1695" s="360"/>
      <c r="E1695" s="360"/>
      <c r="F1695" s="361"/>
      <c r="G1695" s="360"/>
      <c r="H1695" s="360"/>
      <c r="I1695" s="362"/>
      <c r="J1695" s="363"/>
      <c r="K1695" s="363"/>
      <c r="L1695" s="364"/>
      <c r="M1695" s="363"/>
      <c r="N1695" s="403"/>
      <c r="O1695" s="70">
        <f t="shared" si="84"/>
        <v>0</v>
      </c>
      <c r="P1695" s="70">
        <f t="shared" si="84"/>
        <v>0</v>
      </c>
      <c r="Q1695" s="92" t="str">
        <f t="shared" si="83"/>
        <v/>
      </c>
    </row>
    <row r="1696" spans="1:17" x14ac:dyDescent="0.2">
      <c r="A1696" s="374" t="str">
        <f>IF(B1696="","",COUNT('Diário 3º PA'!$A$4:$A$4242)+COUNT('Diário 4º PA'!$A$4:$A$2007)+ROW()-3)</f>
        <v/>
      </c>
      <c r="B1696" s="358"/>
      <c r="C1696" s="383"/>
      <c r="D1696" s="360"/>
      <c r="E1696" s="360"/>
      <c r="F1696" s="361"/>
      <c r="G1696" s="360"/>
      <c r="H1696" s="360"/>
      <c r="I1696" s="362"/>
      <c r="J1696" s="363"/>
      <c r="K1696" s="363"/>
      <c r="L1696" s="364"/>
      <c r="M1696" s="363"/>
      <c r="N1696" s="403"/>
      <c r="O1696" s="70">
        <f t="shared" si="84"/>
        <v>0</v>
      </c>
      <c r="P1696" s="70">
        <f t="shared" si="84"/>
        <v>0</v>
      </c>
      <c r="Q1696" s="92" t="str">
        <f t="shared" si="83"/>
        <v/>
      </c>
    </row>
    <row r="1697" spans="1:17" x14ac:dyDescent="0.2">
      <c r="A1697" s="374" t="str">
        <f>IF(B1697="","",COUNT('Diário 3º PA'!$A$4:$A$4242)+COUNT('Diário 4º PA'!$A$4:$A$2007)+ROW()-3)</f>
        <v/>
      </c>
      <c r="B1697" s="358"/>
      <c r="C1697" s="383"/>
      <c r="D1697" s="360"/>
      <c r="E1697" s="360"/>
      <c r="F1697" s="361"/>
      <c r="G1697" s="360"/>
      <c r="H1697" s="360"/>
      <c r="I1697" s="362"/>
      <c r="J1697" s="363"/>
      <c r="K1697" s="363"/>
      <c r="L1697" s="364"/>
      <c r="M1697" s="363"/>
      <c r="N1697" s="403"/>
      <c r="O1697" s="70">
        <f t="shared" si="84"/>
        <v>0</v>
      </c>
      <c r="P1697" s="70">
        <f t="shared" si="84"/>
        <v>0</v>
      </c>
      <c r="Q1697" s="92" t="str">
        <f t="shared" si="83"/>
        <v/>
      </c>
    </row>
    <row r="1698" spans="1:17" x14ac:dyDescent="0.2">
      <c r="A1698" s="374" t="str">
        <f>IF(B1698="","",COUNT('Diário 3º PA'!$A$4:$A$4242)+COUNT('Diário 4º PA'!$A$4:$A$2007)+ROW()-3)</f>
        <v/>
      </c>
      <c r="B1698" s="358"/>
      <c r="C1698" s="383"/>
      <c r="D1698" s="360"/>
      <c r="E1698" s="360"/>
      <c r="F1698" s="361"/>
      <c r="G1698" s="360"/>
      <c r="H1698" s="360"/>
      <c r="I1698" s="362"/>
      <c r="J1698" s="363"/>
      <c r="K1698" s="363"/>
      <c r="L1698" s="364"/>
      <c r="M1698" s="363"/>
      <c r="N1698" s="403"/>
      <c r="O1698" s="70">
        <f t="shared" si="84"/>
        <v>0</v>
      </c>
      <c r="P1698" s="70">
        <f t="shared" si="84"/>
        <v>0</v>
      </c>
      <c r="Q1698" s="92" t="str">
        <f t="shared" si="83"/>
        <v/>
      </c>
    </row>
    <row r="1699" spans="1:17" x14ac:dyDescent="0.2">
      <c r="A1699" s="374" t="str">
        <f>IF(B1699="","",COUNT('Diário 3º PA'!$A$4:$A$4242)+COUNT('Diário 4º PA'!$A$4:$A$2007)+ROW()-3)</f>
        <v/>
      </c>
      <c r="B1699" s="358"/>
      <c r="C1699" s="383"/>
      <c r="D1699" s="360"/>
      <c r="E1699" s="360"/>
      <c r="F1699" s="361"/>
      <c r="G1699" s="360"/>
      <c r="H1699" s="360"/>
      <c r="I1699" s="362"/>
      <c r="J1699" s="363"/>
      <c r="K1699" s="363"/>
      <c r="L1699" s="364"/>
      <c r="M1699" s="363"/>
      <c r="N1699" s="403"/>
      <c r="O1699" s="70">
        <f t="shared" si="84"/>
        <v>0</v>
      </c>
      <c r="P1699" s="70">
        <f t="shared" si="84"/>
        <v>0</v>
      </c>
      <c r="Q1699" s="92" t="str">
        <f t="shared" si="83"/>
        <v/>
      </c>
    </row>
    <row r="1700" spans="1:17" x14ac:dyDescent="0.2">
      <c r="A1700" s="374" t="str">
        <f>IF(B1700="","",COUNT('Diário 3º PA'!$A$4:$A$4242)+COUNT('Diário 4º PA'!$A$4:$A$2007)+ROW()-3)</f>
        <v/>
      </c>
      <c r="B1700" s="358"/>
      <c r="C1700" s="383"/>
      <c r="D1700" s="360"/>
      <c r="E1700" s="360"/>
      <c r="F1700" s="361"/>
      <c r="G1700" s="360"/>
      <c r="H1700" s="360"/>
      <c r="I1700" s="362"/>
      <c r="J1700" s="363"/>
      <c r="K1700" s="363"/>
      <c r="L1700" s="364"/>
      <c r="M1700" s="363"/>
      <c r="N1700" s="403"/>
      <c r="O1700" s="70">
        <f t="shared" si="84"/>
        <v>0</v>
      </c>
      <c r="P1700" s="70">
        <f t="shared" si="84"/>
        <v>0</v>
      </c>
      <c r="Q1700" s="92" t="str">
        <f t="shared" si="83"/>
        <v/>
      </c>
    </row>
    <row r="1701" spans="1:17" x14ac:dyDescent="0.2">
      <c r="A1701" s="374" t="str">
        <f>IF(B1701="","",COUNT('Diário 3º PA'!$A$4:$A$4242)+COUNT('Diário 4º PA'!$A$4:$A$2007)+ROW()-3)</f>
        <v/>
      </c>
      <c r="B1701" s="358"/>
      <c r="C1701" s="383"/>
      <c r="D1701" s="360"/>
      <c r="E1701" s="360"/>
      <c r="F1701" s="361"/>
      <c r="G1701" s="360"/>
      <c r="H1701" s="360"/>
      <c r="I1701" s="362"/>
      <c r="J1701" s="363"/>
      <c r="K1701" s="363"/>
      <c r="L1701" s="364"/>
      <c r="M1701" s="363"/>
      <c r="N1701" s="403"/>
      <c r="O1701" s="70">
        <f t="shared" si="84"/>
        <v>0</v>
      </c>
      <c r="P1701" s="70">
        <f t="shared" si="84"/>
        <v>0</v>
      </c>
      <c r="Q1701" s="92" t="str">
        <f t="shared" si="83"/>
        <v/>
      </c>
    </row>
    <row r="1702" spans="1:17" x14ac:dyDescent="0.2">
      <c r="A1702" s="374" t="str">
        <f>IF(B1702="","",COUNT('Diário 3º PA'!$A$4:$A$4242)+COUNT('Diário 4º PA'!$A$4:$A$2007)+ROW()-3)</f>
        <v/>
      </c>
      <c r="B1702" s="358"/>
      <c r="C1702" s="383"/>
      <c r="D1702" s="360"/>
      <c r="E1702" s="360"/>
      <c r="F1702" s="361"/>
      <c r="G1702" s="360"/>
      <c r="H1702" s="360"/>
      <c r="I1702" s="362"/>
      <c r="J1702" s="363"/>
      <c r="K1702" s="363"/>
      <c r="L1702" s="364"/>
      <c r="M1702" s="363"/>
      <c r="N1702" s="403"/>
      <c r="O1702" s="70">
        <f t="shared" si="84"/>
        <v>0</v>
      </c>
      <c r="P1702" s="70">
        <f t="shared" si="84"/>
        <v>0</v>
      </c>
      <c r="Q1702" s="92" t="str">
        <f t="shared" si="83"/>
        <v/>
      </c>
    </row>
    <row r="1703" spans="1:17" x14ac:dyDescent="0.2">
      <c r="A1703" s="374" t="str">
        <f>IF(B1703="","",COUNT('Diário 3º PA'!$A$4:$A$4242)+COUNT('Diário 4º PA'!$A$4:$A$2007)+ROW()-3)</f>
        <v/>
      </c>
      <c r="B1703" s="358"/>
      <c r="C1703" s="383"/>
      <c r="D1703" s="360"/>
      <c r="E1703" s="360"/>
      <c r="F1703" s="361"/>
      <c r="G1703" s="360"/>
      <c r="H1703" s="360"/>
      <c r="I1703" s="362"/>
      <c r="J1703" s="363"/>
      <c r="K1703" s="363"/>
      <c r="L1703" s="364"/>
      <c r="M1703" s="363"/>
      <c r="N1703" s="403"/>
      <c r="O1703" s="70">
        <f t="shared" si="84"/>
        <v>0</v>
      </c>
      <c r="P1703" s="70">
        <f t="shared" si="84"/>
        <v>0</v>
      </c>
      <c r="Q1703" s="92" t="str">
        <f t="shared" si="83"/>
        <v/>
      </c>
    </row>
    <row r="1704" spans="1:17" x14ac:dyDescent="0.2">
      <c r="A1704" s="374" t="str">
        <f>IF(B1704="","",COUNT('Diário 3º PA'!$A$4:$A$4242)+COUNT('Diário 4º PA'!$A$4:$A$2007)+ROW()-3)</f>
        <v/>
      </c>
      <c r="B1704" s="358"/>
      <c r="C1704" s="383"/>
      <c r="D1704" s="360"/>
      <c r="E1704" s="360"/>
      <c r="F1704" s="361"/>
      <c r="G1704" s="360"/>
      <c r="H1704" s="360"/>
      <c r="I1704" s="362"/>
      <c r="J1704" s="363"/>
      <c r="K1704" s="363"/>
      <c r="L1704" s="364"/>
      <c r="M1704" s="363"/>
      <c r="N1704" s="403"/>
      <c r="O1704" s="70">
        <f t="shared" si="84"/>
        <v>0</v>
      </c>
      <c r="P1704" s="70">
        <f t="shared" si="84"/>
        <v>0</v>
      </c>
      <c r="Q1704" s="92" t="str">
        <f t="shared" si="83"/>
        <v/>
      </c>
    </row>
    <row r="1705" spans="1:17" x14ac:dyDescent="0.2">
      <c r="A1705" s="374" t="str">
        <f>IF(B1705="","",COUNT('Diário 3º PA'!$A$4:$A$4242)+COUNT('Diário 4º PA'!$A$4:$A$2007)+ROW()-3)</f>
        <v/>
      </c>
      <c r="B1705" s="358"/>
      <c r="C1705" s="383"/>
      <c r="D1705" s="360"/>
      <c r="E1705" s="360"/>
      <c r="F1705" s="361"/>
      <c r="G1705" s="360"/>
      <c r="H1705" s="360"/>
      <c r="I1705" s="362"/>
      <c r="J1705" s="363"/>
      <c r="K1705" s="363"/>
      <c r="L1705" s="364"/>
      <c r="M1705" s="363"/>
      <c r="N1705" s="403"/>
      <c r="O1705" s="70">
        <f t="shared" si="84"/>
        <v>0</v>
      </c>
      <c r="P1705" s="70">
        <f t="shared" si="84"/>
        <v>0</v>
      </c>
      <c r="Q1705" s="92" t="str">
        <f t="shared" ref="Q1705:Q1768" si="85">SUBSTITUTE(D1705," ","_")</f>
        <v/>
      </c>
    </row>
    <row r="1706" spans="1:17" x14ac:dyDescent="0.2">
      <c r="A1706" s="374" t="str">
        <f>IF(B1706="","",COUNT('Diário 3º PA'!$A$4:$A$4242)+COUNT('Diário 4º PA'!$A$4:$A$2007)+ROW()-3)</f>
        <v/>
      </c>
      <c r="B1706" s="358"/>
      <c r="C1706" s="383"/>
      <c r="D1706" s="360"/>
      <c r="E1706" s="360"/>
      <c r="F1706" s="361"/>
      <c r="G1706" s="360"/>
      <c r="H1706" s="360"/>
      <c r="I1706" s="362"/>
      <c r="J1706" s="363"/>
      <c r="K1706" s="363"/>
      <c r="L1706" s="364"/>
      <c r="M1706" s="363"/>
      <c r="N1706" s="403"/>
      <c r="O1706" s="70">
        <f t="shared" ref="O1706:P1769" si="86">IF(B1706=0,0,IF(YEAR(B1706)=$P$1,MONTH(B1706)-$O$1+1,(YEAR(B1706)-$P$1)*12-$O$1+1+MONTH(B1706)))</f>
        <v>0</v>
      </c>
      <c r="P1706" s="70">
        <f t="shared" si="86"/>
        <v>0</v>
      </c>
      <c r="Q1706" s="92" t="str">
        <f t="shared" si="85"/>
        <v/>
      </c>
    </row>
    <row r="1707" spans="1:17" x14ac:dyDescent="0.2">
      <c r="A1707" s="374" t="str">
        <f>IF(B1707="","",COUNT('Diário 3º PA'!$A$4:$A$4242)+COUNT('Diário 4º PA'!$A$4:$A$2007)+ROW()-3)</f>
        <v/>
      </c>
      <c r="B1707" s="358"/>
      <c r="C1707" s="383"/>
      <c r="D1707" s="360"/>
      <c r="E1707" s="360"/>
      <c r="F1707" s="361"/>
      <c r="G1707" s="360"/>
      <c r="H1707" s="360"/>
      <c r="I1707" s="362"/>
      <c r="J1707" s="363"/>
      <c r="K1707" s="363"/>
      <c r="L1707" s="364"/>
      <c r="M1707" s="363"/>
      <c r="N1707" s="403"/>
      <c r="O1707" s="70">
        <f t="shared" si="86"/>
        <v>0</v>
      </c>
      <c r="P1707" s="70">
        <f t="shared" si="86"/>
        <v>0</v>
      </c>
      <c r="Q1707" s="92" t="str">
        <f t="shared" si="85"/>
        <v/>
      </c>
    </row>
    <row r="1708" spans="1:17" x14ac:dyDescent="0.2">
      <c r="A1708" s="374" t="str">
        <f>IF(B1708="","",COUNT('Diário 3º PA'!$A$4:$A$4242)+COUNT('Diário 4º PA'!$A$4:$A$2007)+ROW()-3)</f>
        <v/>
      </c>
      <c r="B1708" s="358"/>
      <c r="C1708" s="383"/>
      <c r="D1708" s="360"/>
      <c r="E1708" s="360"/>
      <c r="F1708" s="361"/>
      <c r="G1708" s="360"/>
      <c r="H1708" s="360"/>
      <c r="I1708" s="362"/>
      <c r="J1708" s="363"/>
      <c r="K1708" s="363"/>
      <c r="L1708" s="364"/>
      <c r="M1708" s="363"/>
      <c r="N1708" s="403"/>
      <c r="O1708" s="70">
        <f t="shared" si="86"/>
        <v>0</v>
      </c>
      <c r="P1708" s="70">
        <f t="shared" si="86"/>
        <v>0</v>
      </c>
      <c r="Q1708" s="92" t="str">
        <f t="shared" si="85"/>
        <v/>
      </c>
    </row>
    <row r="1709" spans="1:17" x14ac:dyDescent="0.2">
      <c r="A1709" s="374" t="str">
        <f>IF(B1709="","",COUNT('Diário 3º PA'!$A$4:$A$4242)+COUNT('Diário 4º PA'!$A$4:$A$2007)+ROW()-3)</f>
        <v/>
      </c>
      <c r="B1709" s="358"/>
      <c r="C1709" s="383"/>
      <c r="D1709" s="360"/>
      <c r="E1709" s="360"/>
      <c r="F1709" s="361"/>
      <c r="G1709" s="360"/>
      <c r="H1709" s="360"/>
      <c r="I1709" s="362"/>
      <c r="J1709" s="363"/>
      <c r="K1709" s="363"/>
      <c r="L1709" s="364"/>
      <c r="M1709" s="363"/>
      <c r="N1709" s="403"/>
      <c r="O1709" s="70">
        <f t="shared" si="86"/>
        <v>0</v>
      </c>
      <c r="P1709" s="70">
        <f t="shared" si="86"/>
        <v>0</v>
      </c>
      <c r="Q1709" s="92" t="str">
        <f t="shared" si="85"/>
        <v/>
      </c>
    </row>
    <row r="1710" spans="1:17" x14ac:dyDescent="0.2">
      <c r="A1710" s="374" t="str">
        <f>IF(B1710="","",COUNT('Diário 3º PA'!$A$4:$A$4242)+COUNT('Diário 4º PA'!$A$4:$A$2007)+ROW()-3)</f>
        <v/>
      </c>
      <c r="B1710" s="358"/>
      <c r="C1710" s="383"/>
      <c r="D1710" s="360"/>
      <c r="E1710" s="360"/>
      <c r="F1710" s="361"/>
      <c r="G1710" s="360"/>
      <c r="H1710" s="360"/>
      <c r="I1710" s="362"/>
      <c r="J1710" s="363"/>
      <c r="K1710" s="363"/>
      <c r="L1710" s="364"/>
      <c r="M1710" s="363"/>
      <c r="N1710" s="403"/>
      <c r="O1710" s="70">
        <f t="shared" si="86"/>
        <v>0</v>
      </c>
      <c r="P1710" s="70">
        <f t="shared" si="86"/>
        <v>0</v>
      </c>
      <c r="Q1710" s="92" t="str">
        <f t="shared" si="85"/>
        <v/>
      </c>
    </row>
    <row r="1711" spans="1:17" x14ac:dyDescent="0.2">
      <c r="A1711" s="374" t="str">
        <f>IF(B1711="","",COUNT('Diário 3º PA'!$A$4:$A$4242)+COUNT('Diário 4º PA'!$A$4:$A$2007)+ROW()-3)</f>
        <v/>
      </c>
      <c r="B1711" s="358"/>
      <c r="C1711" s="383"/>
      <c r="D1711" s="360"/>
      <c r="E1711" s="360"/>
      <c r="F1711" s="361"/>
      <c r="G1711" s="360"/>
      <c r="H1711" s="360"/>
      <c r="I1711" s="362"/>
      <c r="J1711" s="363"/>
      <c r="K1711" s="363"/>
      <c r="L1711" s="364"/>
      <c r="M1711" s="363"/>
      <c r="N1711" s="403"/>
      <c r="O1711" s="70">
        <f t="shared" si="86"/>
        <v>0</v>
      </c>
      <c r="P1711" s="70">
        <f t="shared" si="86"/>
        <v>0</v>
      </c>
      <c r="Q1711" s="92" t="str">
        <f t="shared" si="85"/>
        <v/>
      </c>
    </row>
    <row r="1712" spans="1:17" x14ac:dyDescent="0.2">
      <c r="A1712" s="374" t="str">
        <f>IF(B1712="","",COUNT('Diário 3º PA'!$A$4:$A$4242)+COUNT('Diário 4º PA'!$A$4:$A$2007)+ROW()-3)</f>
        <v/>
      </c>
      <c r="B1712" s="358"/>
      <c r="C1712" s="383"/>
      <c r="D1712" s="360"/>
      <c r="E1712" s="360"/>
      <c r="F1712" s="361"/>
      <c r="G1712" s="360"/>
      <c r="H1712" s="360"/>
      <c r="I1712" s="362"/>
      <c r="J1712" s="363"/>
      <c r="K1712" s="363"/>
      <c r="L1712" s="364"/>
      <c r="M1712" s="363"/>
      <c r="N1712" s="403"/>
      <c r="O1712" s="70">
        <f t="shared" si="86"/>
        <v>0</v>
      </c>
      <c r="P1712" s="70">
        <f t="shared" si="86"/>
        <v>0</v>
      </c>
      <c r="Q1712" s="92" t="str">
        <f t="shared" si="85"/>
        <v/>
      </c>
    </row>
    <row r="1713" spans="1:17" x14ac:dyDescent="0.2">
      <c r="A1713" s="374" t="str">
        <f>IF(B1713="","",COUNT('Diário 3º PA'!$A$4:$A$4242)+COUNT('Diário 4º PA'!$A$4:$A$2007)+ROW()-3)</f>
        <v/>
      </c>
      <c r="B1713" s="358"/>
      <c r="C1713" s="383"/>
      <c r="D1713" s="360"/>
      <c r="E1713" s="360"/>
      <c r="F1713" s="361"/>
      <c r="G1713" s="360"/>
      <c r="H1713" s="360"/>
      <c r="I1713" s="362"/>
      <c r="J1713" s="363"/>
      <c r="K1713" s="363"/>
      <c r="L1713" s="364"/>
      <c r="M1713" s="363"/>
      <c r="N1713" s="403"/>
      <c r="O1713" s="70">
        <f t="shared" si="86"/>
        <v>0</v>
      </c>
      <c r="P1713" s="70">
        <f t="shared" si="86"/>
        <v>0</v>
      </c>
      <c r="Q1713" s="92" t="str">
        <f t="shared" si="85"/>
        <v/>
      </c>
    </row>
    <row r="1714" spans="1:17" x14ac:dyDescent="0.2">
      <c r="A1714" s="374" t="str">
        <f>IF(B1714="","",COUNT('Diário 3º PA'!$A$4:$A$4242)+COUNT('Diário 4º PA'!$A$4:$A$2007)+ROW()-3)</f>
        <v/>
      </c>
      <c r="B1714" s="358"/>
      <c r="C1714" s="383"/>
      <c r="D1714" s="360"/>
      <c r="E1714" s="360"/>
      <c r="F1714" s="361"/>
      <c r="G1714" s="360"/>
      <c r="H1714" s="360"/>
      <c r="I1714" s="362"/>
      <c r="J1714" s="363"/>
      <c r="K1714" s="363"/>
      <c r="L1714" s="364"/>
      <c r="M1714" s="363"/>
      <c r="N1714" s="403"/>
      <c r="O1714" s="70">
        <f t="shared" si="86"/>
        <v>0</v>
      </c>
      <c r="P1714" s="70">
        <f t="shared" si="86"/>
        <v>0</v>
      </c>
      <c r="Q1714" s="92" t="str">
        <f t="shared" si="85"/>
        <v/>
      </c>
    </row>
    <row r="1715" spans="1:17" x14ac:dyDescent="0.2">
      <c r="A1715" s="374" t="str">
        <f>IF(B1715="","",COUNT('Diário 3º PA'!$A$4:$A$4242)+COUNT('Diário 4º PA'!$A$4:$A$2007)+ROW()-3)</f>
        <v/>
      </c>
      <c r="B1715" s="358"/>
      <c r="C1715" s="383"/>
      <c r="D1715" s="360"/>
      <c r="E1715" s="360"/>
      <c r="F1715" s="361"/>
      <c r="G1715" s="360"/>
      <c r="H1715" s="360"/>
      <c r="I1715" s="362"/>
      <c r="J1715" s="363"/>
      <c r="K1715" s="363"/>
      <c r="L1715" s="364"/>
      <c r="M1715" s="363"/>
      <c r="N1715" s="403"/>
      <c r="O1715" s="70">
        <f t="shared" si="86"/>
        <v>0</v>
      </c>
      <c r="P1715" s="70">
        <f t="shared" si="86"/>
        <v>0</v>
      </c>
      <c r="Q1715" s="92" t="str">
        <f t="shared" si="85"/>
        <v/>
      </c>
    </row>
    <row r="1716" spans="1:17" x14ac:dyDescent="0.2">
      <c r="A1716" s="374" t="str">
        <f>IF(B1716="","",COUNT('Diário 3º PA'!$A$4:$A$4242)+COUNT('Diário 4º PA'!$A$4:$A$2007)+ROW()-3)</f>
        <v/>
      </c>
      <c r="B1716" s="358"/>
      <c r="C1716" s="383"/>
      <c r="D1716" s="360"/>
      <c r="E1716" s="360"/>
      <c r="F1716" s="361"/>
      <c r="G1716" s="360"/>
      <c r="H1716" s="360"/>
      <c r="I1716" s="362"/>
      <c r="J1716" s="363"/>
      <c r="K1716" s="363"/>
      <c r="L1716" s="364"/>
      <c r="M1716" s="363"/>
      <c r="N1716" s="403"/>
      <c r="O1716" s="70">
        <f t="shared" si="86"/>
        <v>0</v>
      </c>
      <c r="P1716" s="70">
        <f t="shared" si="86"/>
        <v>0</v>
      </c>
      <c r="Q1716" s="92" t="str">
        <f t="shared" si="85"/>
        <v/>
      </c>
    </row>
    <row r="1717" spans="1:17" x14ac:dyDescent="0.2">
      <c r="A1717" s="374" t="str">
        <f>IF(B1717="","",COUNT('Diário 3º PA'!$A$4:$A$4242)+COUNT('Diário 4º PA'!$A$4:$A$2007)+ROW()-3)</f>
        <v/>
      </c>
      <c r="B1717" s="358"/>
      <c r="C1717" s="383"/>
      <c r="D1717" s="360"/>
      <c r="E1717" s="360"/>
      <c r="F1717" s="361"/>
      <c r="G1717" s="360"/>
      <c r="H1717" s="360"/>
      <c r="I1717" s="362"/>
      <c r="J1717" s="363"/>
      <c r="K1717" s="363"/>
      <c r="L1717" s="364"/>
      <c r="M1717" s="363"/>
      <c r="N1717" s="403"/>
      <c r="O1717" s="70">
        <f t="shared" si="86"/>
        <v>0</v>
      </c>
      <c r="P1717" s="70">
        <f t="shared" si="86"/>
        <v>0</v>
      </c>
      <c r="Q1717" s="92" t="str">
        <f t="shared" si="85"/>
        <v/>
      </c>
    </row>
    <row r="1718" spans="1:17" x14ac:dyDescent="0.2">
      <c r="A1718" s="374" t="str">
        <f>IF(B1718="","",COUNT('Diário 3º PA'!$A$4:$A$4242)+COUNT('Diário 4º PA'!$A$4:$A$2007)+ROW()-3)</f>
        <v/>
      </c>
      <c r="B1718" s="358"/>
      <c r="C1718" s="383"/>
      <c r="D1718" s="360"/>
      <c r="E1718" s="360"/>
      <c r="F1718" s="361"/>
      <c r="G1718" s="360"/>
      <c r="H1718" s="360"/>
      <c r="I1718" s="362"/>
      <c r="J1718" s="363"/>
      <c r="K1718" s="363"/>
      <c r="L1718" s="364"/>
      <c r="M1718" s="363"/>
      <c r="N1718" s="403"/>
      <c r="O1718" s="70">
        <f t="shared" si="86"/>
        <v>0</v>
      </c>
      <c r="P1718" s="70">
        <f t="shared" si="86"/>
        <v>0</v>
      </c>
      <c r="Q1718" s="92" t="str">
        <f t="shared" si="85"/>
        <v/>
      </c>
    </row>
    <row r="1719" spans="1:17" x14ac:dyDescent="0.2">
      <c r="A1719" s="374" t="str">
        <f>IF(B1719="","",COUNT('Diário 3º PA'!$A$4:$A$4242)+COUNT('Diário 4º PA'!$A$4:$A$2007)+ROW()-3)</f>
        <v/>
      </c>
      <c r="B1719" s="358"/>
      <c r="C1719" s="383"/>
      <c r="D1719" s="360"/>
      <c r="E1719" s="360"/>
      <c r="F1719" s="361"/>
      <c r="G1719" s="360"/>
      <c r="H1719" s="360"/>
      <c r="I1719" s="362"/>
      <c r="J1719" s="363"/>
      <c r="K1719" s="363"/>
      <c r="L1719" s="364"/>
      <c r="M1719" s="363"/>
      <c r="N1719" s="403"/>
      <c r="O1719" s="70">
        <f t="shared" si="86"/>
        <v>0</v>
      </c>
      <c r="P1719" s="70">
        <f t="shared" si="86"/>
        <v>0</v>
      </c>
      <c r="Q1719" s="92" t="str">
        <f t="shared" si="85"/>
        <v/>
      </c>
    </row>
    <row r="1720" spans="1:17" x14ac:dyDescent="0.2">
      <c r="A1720" s="374" t="str">
        <f>IF(B1720="","",COUNT('Diário 3º PA'!$A$4:$A$4242)+COUNT('Diário 4º PA'!$A$4:$A$2007)+ROW()-3)</f>
        <v/>
      </c>
      <c r="B1720" s="358"/>
      <c r="C1720" s="383"/>
      <c r="D1720" s="360"/>
      <c r="E1720" s="360"/>
      <c r="F1720" s="361"/>
      <c r="G1720" s="360"/>
      <c r="H1720" s="360"/>
      <c r="I1720" s="362"/>
      <c r="J1720" s="363"/>
      <c r="K1720" s="363"/>
      <c r="L1720" s="364"/>
      <c r="M1720" s="363"/>
      <c r="N1720" s="403"/>
      <c r="O1720" s="70">
        <f t="shared" si="86"/>
        <v>0</v>
      </c>
      <c r="P1720" s="70">
        <f t="shared" si="86"/>
        <v>0</v>
      </c>
      <c r="Q1720" s="92" t="str">
        <f t="shared" si="85"/>
        <v/>
      </c>
    </row>
    <row r="1721" spans="1:17" x14ac:dyDescent="0.2">
      <c r="A1721" s="374" t="str">
        <f>IF(B1721="","",COUNT('Diário 3º PA'!$A$4:$A$4242)+COUNT('Diário 4º PA'!$A$4:$A$2007)+ROW()-3)</f>
        <v/>
      </c>
      <c r="B1721" s="358"/>
      <c r="C1721" s="383"/>
      <c r="D1721" s="360"/>
      <c r="E1721" s="360"/>
      <c r="F1721" s="361"/>
      <c r="G1721" s="360"/>
      <c r="H1721" s="360"/>
      <c r="I1721" s="362"/>
      <c r="J1721" s="363"/>
      <c r="K1721" s="363"/>
      <c r="L1721" s="364"/>
      <c r="M1721" s="363"/>
      <c r="N1721" s="403"/>
      <c r="O1721" s="70">
        <f t="shared" si="86"/>
        <v>0</v>
      </c>
      <c r="P1721" s="70">
        <f t="shared" si="86"/>
        <v>0</v>
      </c>
      <c r="Q1721" s="92" t="str">
        <f t="shared" si="85"/>
        <v/>
      </c>
    </row>
    <row r="1722" spans="1:17" x14ac:dyDescent="0.2">
      <c r="A1722" s="374" t="str">
        <f>IF(B1722="","",COUNT('Diário 3º PA'!$A$4:$A$4242)+COUNT('Diário 4º PA'!$A$4:$A$2007)+ROW()-3)</f>
        <v/>
      </c>
      <c r="B1722" s="358"/>
      <c r="C1722" s="383"/>
      <c r="D1722" s="360"/>
      <c r="E1722" s="360"/>
      <c r="F1722" s="361"/>
      <c r="G1722" s="360"/>
      <c r="H1722" s="360"/>
      <c r="I1722" s="362"/>
      <c r="J1722" s="363"/>
      <c r="K1722" s="363"/>
      <c r="L1722" s="364"/>
      <c r="M1722" s="363"/>
      <c r="N1722" s="403"/>
      <c r="O1722" s="70">
        <f t="shared" si="86"/>
        <v>0</v>
      </c>
      <c r="P1722" s="70">
        <f t="shared" si="86"/>
        <v>0</v>
      </c>
      <c r="Q1722" s="92" t="str">
        <f t="shared" si="85"/>
        <v/>
      </c>
    </row>
    <row r="1723" spans="1:17" x14ac:dyDescent="0.2">
      <c r="A1723" s="374" t="str">
        <f>IF(B1723="","",COUNT('Diário 3º PA'!$A$4:$A$4242)+COUNT('Diário 4º PA'!$A$4:$A$2007)+ROW()-3)</f>
        <v/>
      </c>
      <c r="B1723" s="358"/>
      <c r="C1723" s="383"/>
      <c r="D1723" s="360"/>
      <c r="E1723" s="360"/>
      <c r="F1723" s="361"/>
      <c r="G1723" s="360"/>
      <c r="H1723" s="360"/>
      <c r="I1723" s="362"/>
      <c r="J1723" s="363"/>
      <c r="K1723" s="363"/>
      <c r="L1723" s="364"/>
      <c r="M1723" s="363"/>
      <c r="N1723" s="403"/>
      <c r="O1723" s="70">
        <f t="shared" si="86"/>
        <v>0</v>
      </c>
      <c r="P1723" s="70">
        <f t="shared" si="86"/>
        <v>0</v>
      </c>
      <c r="Q1723" s="92" t="str">
        <f t="shared" si="85"/>
        <v/>
      </c>
    </row>
    <row r="1724" spans="1:17" x14ac:dyDescent="0.2">
      <c r="A1724" s="374" t="str">
        <f>IF(B1724="","",COUNT('Diário 3º PA'!$A$4:$A$4242)+COUNT('Diário 4º PA'!$A$4:$A$2007)+ROW()-3)</f>
        <v/>
      </c>
      <c r="B1724" s="358"/>
      <c r="C1724" s="383"/>
      <c r="D1724" s="360"/>
      <c r="E1724" s="360"/>
      <c r="F1724" s="361"/>
      <c r="G1724" s="360"/>
      <c r="H1724" s="360"/>
      <c r="I1724" s="362"/>
      <c r="J1724" s="363"/>
      <c r="K1724" s="363"/>
      <c r="L1724" s="364"/>
      <c r="M1724" s="363"/>
      <c r="N1724" s="403"/>
      <c r="O1724" s="70">
        <f t="shared" si="86"/>
        <v>0</v>
      </c>
      <c r="P1724" s="70">
        <f t="shared" si="86"/>
        <v>0</v>
      </c>
      <c r="Q1724" s="92" t="str">
        <f t="shared" si="85"/>
        <v/>
      </c>
    </row>
    <row r="1725" spans="1:17" x14ac:dyDescent="0.2">
      <c r="A1725" s="374" t="str">
        <f>IF(B1725="","",COUNT('Diário 3º PA'!$A$4:$A$4242)+COUNT('Diário 4º PA'!$A$4:$A$2007)+ROW()-3)</f>
        <v/>
      </c>
      <c r="B1725" s="358"/>
      <c r="C1725" s="383"/>
      <c r="D1725" s="360"/>
      <c r="E1725" s="360"/>
      <c r="F1725" s="361"/>
      <c r="G1725" s="360"/>
      <c r="H1725" s="360"/>
      <c r="I1725" s="362"/>
      <c r="J1725" s="363"/>
      <c r="K1725" s="363"/>
      <c r="L1725" s="364"/>
      <c r="M1725" s="363"/>
      <c r="N1725" s="403"/>
      <c r="O1725" s="70">
        <f t="shared" si="86"/>
        <v>0</v>
      </c>
      <c r="P1725" s="70">
        <f t="shared" si="86"/>
        <v>0</v>
      </c>
      <c r="Q1725" s="92" t="str">
        <f t="shared" si="85"/>
        <v/>
      </c>
    </row>
    <row r="1726" spans="1:17" x14ac:dyDescent="0.2">
      <c r="A1726" s="374" t="str">
        <f>IF(B1726="","",COUNT('Diário 3º PA'!$A$4:$A$4242)+COUNT('Diário 4º PA'!$A$4:$A$2007)+ROW()-3)</f>
        <v/>
      </c>
      <c r="B1726" s="358"/>
      <c r="C1726" s="383"/>
      <c r="D1726" s="360"/>
      <c r="E1726" s="360"/>
      <c r="F1726" s="361"/>
      <c r="G1726" s="360"/>
      <c r="H1726" s="360"/>
      <c r="I1726" s="362"/>
      <c r="J1726" s="363"/>
      <c r="K1726" s="363"/>
      <c r="L1726" s="364"/>
      <c r="M1726" s="363"/>
      <c r="N1726" s="403"/>
      <c r="O1726" s="70">
        <f t="shared" si="86"/>
        <v>0</v>
      </c>
      <c r="P1726" s="70">
        <f t="shared" si="86"/>
        <v>0</v>
      </c>
      <c r="Q1726" s="92" t="str">
        <f t="shared" si="85"/>
        <v/>
      </c>
    </row>
    <row r="1727" spans="1:17" x14ac:dyDescent="0.2">
      <c r="A1727" s="374" t="str">
        <f>IF(B1727="","",COUNT('Diário 3º PA'!$A$4:$A$4242)+COUNT('Diário 4º PA'!$A$4:$A$2007)+ROW()-3)</f>
        <v/>
      </c>
      <c r="B1727" s="358"/>
      <c r="C1727" s="383"/>
      <c r="D1727" s="360"/>
      <c r="E1727" s="360"/>
      <c r="F1727" s="361"/>
      <c r="G1727" s="360"/>
      <c r="H1727" s="360"/>
      <c r="I1727" s="362"/>
      <c r="J1727" s="363"/>
      <c r="K1727" s="363"/>
      <c r="L1727" s="364"/>
      <c r="M1727" s="363"/>
      <c r="N1727" s="403"/>
      <c r="O1727" s="70">
        <f t="shared" si="86"/>
        <v>0</v>
      </c>
      <c r="P1727" s="70">
        <f t="shared" si="86"/>
        <v>0</v>
      </c>
      <c r="Q1727" s="92" t="str">
        <f t="shared" si="85"/>
        <v/>
      </c>
    </row>
    <row r="1728" spans="1:17" x14ac:dyDescent="0.2">
      <c r="A1728" s="374" t="str">
        <f>IF(B1728="","",COUNT('Diário 3º PA'!$A$4:$A$4242)+COUNT('Diário 4º PA'!$A$4:$A$2007)+ROW()-3)</f>
        <v/>
      </c>
      <c r="B1728" s="358"/>
      <c r="C1728" s="383"/>
      <c r="D1728" s="360"/>
      <c r="E1728" s="360"/>
      <c r="F1728" s="361"/>
      <c r="G1728" s="360"/>
      <c r="H1728" s="360"/>
      <c r="I1728" s="362"/>
      <c r="J1728" s="363"/>
      <c r="K1728" s="363"/>
      <c r="L1728" s="364"/>
      <c r="M1728" s="363"/>
      <c r="N1728" s="403"/>
      <c r="O1728" s="70">
        <f t="shared" si="86"/>
        <v>0</v>
      </c>
      <c r="P1728" s="70">
        <f t="shared" si="86"/>
        <v>0</v>
      </c>
      <c r="Q1728" s="92" t="str">
        <f t="shared" si="85"/>
        <v/>
      </c>
    </row>
    <row r="1729" spans="1:17" x14ac:dyDescent="0.2">
      <c r="A1729" s="374" t="str">
        <f>IF(B1729="","",COUNT('Diário 3º PA'!$A$4:$A$4242)+COUNT('Diário 4º PA'!$A$4:$A$2007)+ROW()-3)</f>
        <v/>
      </c>
      <c r="B1729" s="358"/>
      <c r="C1729" s="383"/>
      <c r="D1729" s="360"/>
      <c r="E1729" s="360"/>
      <c r="F1729" s="361"/>
      <c r="G1729" s="360"/>
      <c r="H1729" s="360"/>
      <c r="I1729" s="362"/>
      <c r="J1729" s="363"/>
      <c r="K1729" s="363"/>
      <c r="L1729" s="364"/>
      <c r="M1729" s="363"/>
      <c r="N1729" s="403"/>
      <c r="O1729" s="70">
        <f t="shared" si="86"/>
        <v>0</v>
      </c>
      <c r="P1729" s="70">
        <f t="shared" si="86"/>
        <v>0</v>
      </c>
      <c r="Q1729" s="92" t="str">
        <f t="shared" si="85"/>
        <v/>
      </c>
    </row>
    <row r="1730" spans="1:17" x14ac:dyDescent="0.2">
      <c r="A1730" s="374" t="str">
        <f>IF(B1730="","",COUNT('Diário 3º PA'!$A$4:$A$4242)+COUNT('Diário 4º PA'!$A$4:$A$2007)+ROW()-3)</f>
        <v/>
      </c>
      <c r="B1730" s="358"/>
      <c r="C1730" s="383"/>
      <c r="D1730" s="360"/>
      <c r="E1730" s="360"/>
      <c r="F1730" s="361"/>
      <c r="G1730" s="360"/>
      <c r="H1730" s="360"/>
      <c r="I1730" s="362"/>
      <c r="J1730" s="363"/>
      <c r="K1730" s="363"/>
      <c r="L1730" s="364"/>
      <c r="M1730" s="363"/>
      <c r="N1730" s="403"/>
      <c r="O1730" s="70">
        <f t="shared" si="86"/>
        <v>0</v>
      </c>
      <c r="P1730" s="70">
        <f t="shared" si="86"/>
        <v>0</v>
      </c>
      <c r="Q1730" s="92" t="str">
        <f t="shared" si="85"/>
        <v/>
      </c>
    </row>
    <row r="1731" spans="1:17" x14ac:dyDescent="0.2">
      <c r="A1731" s="374" t="str">
        <f>IF(B1731="","",COUNT('Diário 3º PA'!$A$4:$A$4242)+COUNT('Diário 4º PA'!$A$4:$A$2007)+ROW()-3)</f>
        <v/>
      </c>
      <c r="B1731" s="358"/>
      <c r="C1731" s="383"/>
      <c r="D1731" s="360"/>
      <c r="E1731" s="360"/>
      <c r="F1731" s="361"/>
      <c r="G1731" s="360"/>
      <c r="H1731" s="360"/>
      <c r="I1731" s="362"/>
      <c r="J1731" s="363"/>
      <c r="K1731" s="363"/>
      <c r="L1731" s="364"/>
      <c r="M1731" s="363"/>
      <c r="N1731" s="403"/>
      <c r="O1731" s="70">
        <f t="shared" si="86"/>
        <v>0</v>
      </c>
      <c r="P1731" s="70">
        <f t="shared" si="86"/>
        <v>0</v>
      </c>
      <c r="Q1731" s="92" t="str">
        <f t="shared" si="85"/>
        <v/>
      </c>
    </row>
    <row r="1732" spans="1:17" x14ac:dyDescent="0.2">
      <c r="A1732" s="374" t="str">
        <f>IF(B1732="","",COUNT('Diário 3º PA'!$A$4:$A$4242)+COUNT('Diário 4º PA'!$A$4:$A$2007)+ROW()-3)</f>
        <v/>
      </c>
      <c r="B1732" s="358"/>
      <c r="C1732" s="383"/>
      <c r="D1732" s="360"/>
      <c r="E1732" s="360"/>
      <c r="F1732" s="361"/>
      <c r="G1732" s="360"/>
      <c r="H1732" s="360"/>
      <c r="I1732" s="362"/>
      <c r="J1732" s="363"/>
      <c r="K1732" s="363"/>
      <c r="L1732" s="364"/>
      <c r="M1732" s="363"/>
      <c r="N1732" s="403"/>
      <c r="O1732" s="70">
        <f t="shared" si="86"/>
        <v>0</v>
      </c>
      <c r="P1732" s="70">
        <f t="shared" si="86"/>
        <v>0</v>
      </c>
      <c r="Q1732" s="92" t="str">
        <f t="shared" si="85"/>
        <v/>
      </c>
    </row>
    <row r="1733" spans="1:17" x14ac:dyDescent="0.2">
      <c r="A1733" s="374" t="str">
        <f>IF(B1733="","",COUNT('Diário 3º PA'!$A$4:$A$4242)+COUNT('Diário 4º PA'!$A$4:$A$2007)+ROW()-3)</f>
        <v/>
      </c>
      <c r="B1733" s="358"/>
      <c r="C1733" s="383"/>
      <c r="D1733" s="360"/>
      <c r="E1733" s="360"/>
      <c r="F1733" s="361"/>
      <c r="G1733" s="360"/>
      <c r="H1733" s="360"/>
      <c r="I1733" s="362"/>
      <c r="J1733" s="363"/>
      <c r="K1733" s="363"/>
      <c r="L1733" s="364"/>
      <c r="M1733" s="363"/>
      <c r="N1733" s="403"/>
      <c r="O1733" s="70">
        <f t="shared" si="86"/>
        <v>0</v>
      </c>
      <c r="P1733" s="70">
        <f t="shared" si="86"/>
        <v>0</v>
      </c>
      <c r="Q1733" s="92" t="str">
        <f t="shared" si="85"/>
        <v/>
      </c>
    </row>
    <row r="1734" spans="1:17" x14ac:dyDescent="0.2">
      <c r="A1734" s="374" t="str">
        <f>IF(B1734="","",COUNT('Diário 3º PA'!$A$4:$A$4242)+COUNT('Diário 4º PA'!$A$4:$A$2007)+ROW()-3)</f>
        <v/>
      </c>
      <c r="B1734" s="358"/>
      <c r="C1734" s="383"/>
      <c r="D1734" s="360"/>
      <c r="E1734" s="360"/>
      <c r="F1734" s="361"/>
      <c r="G1734" s="360"/>
      <c r="H1734" s="360"/>
      <c r="I1734" s="362"/>
      <c r="J1734" s="363"/>
      <c r="K1734" s="363"/>
      <c r="L1734" s="364"/>
      <c r="M1734" s="363"/>
      <c r="N1734" s="403"/>
      <c r="O1734" s="70">
        <f t="shared" si="86"/>
        <v>0</v>
      </c>
      <c r="P1734" s="70">
        <f t="shared" si="86"/>
        <v>0</v>
      </c>
      <c r="Q1734" s="92" t="str">
        <f t="shared" si="85"/>
        <v/>
      </c>
    </row>
    <row r="1735" spans="1:17" x14ac:dyDescent="0.2">
      <c r="A1735" s="374" t="str">
        <f>IF(B1735="","",COUNT('Diário 3º PA'!$A$4:$A$4242)+COUNT('Diário 4º PA'!$A$4:$A$2007)+ROW()-3)</f>
        <v/>
      </c>
      <c r="B1735" s="358"/>
      <c r="C1735" s="383"/>
      <c r="D1735" s="360"/>
      <c r="E1735" s="360"/>
      <c r="F1735" s="361"/>
      <c r="G1735" s="360"/>
      <c r="H1735" s="360"/>
      <c r="I1735" s="362"/>
      <c r="J1735" s="363"/>
      <c r="K1735" s="363"/>
      <c r="L1735" s="364"/>
      <c r="M1735" s="363"/>
      <c r="N1735" s="403"/>
      <c r="O1735" s="70">
        <f t="shared" si="86"/>
        <v>0</v>
      </c>
      <c r="P1735" s="70">
        <f t="shared" si="86"/>
        <v>0</v>
      </c>
      <c r="Q1735" s="92" t="str">
        <f t="shared" si="85"/>
        <v/>
      </c>
    </row>
    <row r="1736" spans="1:17" x14ac:dyDescent="0.2">
      <c r="A1736" s="374" t="str">
        <f>IF(B1736="","",COUNT('Diário 3º PA'!$A$4:$A$4242)+COUNT('Diário 4º PA'!$A$4:$A$2007)+ROW()-3)</f>
        <v/>
      </c>
      <c r="B1736" s="358"/>
      <c r="C1736" s="383"/>
      <c r="D1736" s="360"/>
      <c r="E1736" s="360"/>
      <c r="F1736" s="361"/>
      <c r="G1736" s="360"/>
      <c r="H1736" s="360"/>
      <c r="I1736" s="362"/>
      <c r="J1736" s="363"/>
      <c r="K1736" s="363"/>
      <c r="L1736" s="364"/>
      <c r="M1736" s="363"/>
      <c r="N1736" s="403"/>
      <c r="O1736" s="70">
        <f t="shared" si="86"/>
        <v>0</v>
      </c>
      <c r="P1736" s="70">
        <f t="shared" si="86"/>
        <v>0</v>
      </c>
      <c r="Q1736" s="92" t="str">
        <f t="shared" si="85"/>
        <v/>
      </c>
    </row>
    <row r="1737" spans="1:17" x14ac:dyDescent="0.2">
      <c r="A1737" s="374" t="str">
        <f>IF(B1737="","",COUNT('Diário 3º PA'!$A$4:$A$4242)+COUNT('Diário 4º PA'!$A$4:$A$2007)+ROW()-3)</f>
        <v/>
      </c>
      <c r="B1737" s="358"/>
      <c r="C1737" s="383"/>
      <c r="D1737" s="360"/>
      <c r="E1737" s="360"/>
      <c r="F1737" s="361"/>
      <c r="G1737" s="360"/>
      <c r="H1737" s="360"/>
      <c r="I1737" s="362"/>
      <c r="J1737" s="363"/>
      <c r="K1737" s="363"/>
      <c r="L1737" s="364"/>
      <c r="M1737" s="363"/>
      <c r="N1737" s="403"/>
      <c r="O1737" s="70">
        <f t="shared" si="86"/>
        <v>0</v>
      </c>
      <c r="P1737" s="70">
        <f t="shared" si="86"/>
        <v>0</v>
      </c>
      <c r="Q1737" s="92" t="str">
        <f t="shared" si="85"/>
        <v/>
      </c>
    </row>
    <row r="1738" spans="1:17" x14ac:dyDescent="0.2">
      <c r="A1738" s="374" t="str">
        <f>IF(B1738="","",COUNT('Diário 3º PA'!$A$4:$A$4242)+COUNT('Diário 4º PA'!$A$4:$A$2007)+ROW()-3)</f>
        <v/>
      </c>
      <c r="B1738" s="358"/>
      <c r="C1738" s="383"/>
      <c r="D1738" s="360"/>
      <c r="E1738" s="360"/>
      <c r="F1738" s="361"/>
      <c r="G1738" s="360"/>
      <c r="H1738" s="360"/>
      <c r="I1738" s="362"/>
      <c r="J1738" s="363"/>
      <c r="K1738" s="363"/>
      <c r="L1738" s="364"/>
      <c r="M1738" s="363"/>
      <c r="N1738" s="403"/>
      <c r="O1738" s="70">
        <f t="shared" si="86"/>
        <v>0</v>
      </c>
      <c r="P1738" s="70">
        <f t="shared" si="86"/>
        <v>0</v>
      </c>
      <c r="Q1738" s="92" t="str">
        <f t="shared" si="85"/>
        <v/>
      </c>
    </row>
    <row r="1739" spans="1:17" x14ac:dyDescent="0.2">
      <c r="A1739" s="374" t="str">
        <f>IF(B1739="","",COUNT('Diário 3º PA'!$A$4:$A$4242)+COUNT('Diário 4º PA'!$A$4:$A$2007)+ROW()-3)</f>
        <v/>
      </c>
      <c r="B1739" s="358"/>
      <c r="C1739" s="383"/>
      <c r="D1739" s="360"/>
      <c r="E1739" s="360"/>
      <c r="F1739" s="361"/>
      <c r="G1739" s="360"/>
      <c r="H1739" s="360"/>
      <c r="I1739" s="362"/>
      <c r="J1739" s="363"/>
      <c r="K1739" s="363"/>
      <c r="L1739" s="364"/>
      <c r="M1739" s="363"/>
      <c r="N1739" s="403"/>
      <c r="O1739" s="70">
        <f t="shared" si="86"/>
        <v>0</v>
      </c>
      <c r="P1739" s="70">
        <f t="shared" si="86"/>
        <v>0</v>
      </c>
      <c r="Q1739" s="92" t="str">
        <f t="shared" si="85"/>
        <v/>
      </c>
    </row>
    <row r="1740" spans="1:17" x14ac:dyDescent="0.2">
      <c r="A1740" s="374" t="str">
        <f>IF(B1740="","",COUNT('Diário 3º PA'!$A$4:$A$4242)+COUNT('Diário 4º PA'!$A$4:$A$2007)+ROW()-3)</f>
        <v/>
      </c>
      <c r="B1740" s="358"/>
      <c r="C1740" s="383"/>
      <c r="D1740" s="360"/>
      <c r="E1740" s="360"/>
      <c r="F1740" s="361"/>
      <c r="G1740" s="360"/>
      <c r="H1740" s="360"/>
      <c r="I1740" s="362"/>
      <c r="J1740" s="363"/>
      <c r="K1740" s="363"/>
      <c r="L1740" s="364"/>
      <c r="M1740" s="363"/>
      <c r="N1740" s="403"/>
      <c r="O1740" s="70">
        <f t="shared" si="86"/>
        <v>0</v>
      </c>
      <c r="P1740" s="70">
        <f t="shared" si="86"/>
        <v>0</v>
      </c>
      <c r="Q1740" s="92" t="str">
        <f t="shared" si="85"/>
        <v/>
      </c>
    </row>
    <row r="1741" spans="1:17" x14ac:dyDescent="0.2">
      <c r="A1741" s="374" t="str">
        <f>IF(B1741="","",COUNT('Diário 3º PA'!$A$4:$A$4242)+COUNT('Diário 4º PA'!$A$4:$A$2007)+ROW()-3)</f>
        <v/>
      </c>
      <c r="B1741" s="358"/>
      <c r="C1741" s="383"/>
      <c r="D1741" s="360"/>
      <c r="E1741" s="360"/>
      <c r="F1741" s="361"/>
      <c r="G1741" s="360"/>
      <c r="H1741" s="360"/>
      <c r="I1741" s="362"/>
      <c r="J1741" s="363"/>
      <c r="K1741" s="363"/>
      <c r="L1741" s="364"/>
      <c r="M1741" s="363"/>
      <c r="N1741" s="403"/>
      <c r="O1741" s="70">
        <f t="shared" si="86"/>
        <v>0</v>
      </c>
      <c r="P1741" s="70">
        <f t="shared" si="86"/>
        <v>0</v>
      </c>
      <c r="Q1741" s="92" t="str">
        <f t="shared" si="85"/>
        <v/>
      </c>
    </row>
    <row r="1742" spans="1:17" x14ac:dyDescent="0.2">
      <c r="A1742" s="374" t="str">
        <f>IF(B1742="","",COUNT('Diário 3º PA'!$A$4:$A$4242)+COUNT('Diário 4º PA'!$A$4:$A$2007)+ROW()-3)</f>
        <v/>
      </c>
      <c r="B1742" s="358"/>
      <c r="C1742" s="383"/>
      <c r="D1742" s="360"/>
      <c r="E1742" s="360"/>
      <c r="F1742" s="361"/>
      <c r="G1742" s="360"/>
      <c r="H1742" s="360"/>
      <c r="I1742" s="362"/>
      <c r="J1742" s="363"/>
      <c r="K1742" s="363"/>
      <c r="L1742" s="364"/>
      <c r="M1742" s="363"/>
      <c r="N1742" s="403"/>
      <c r="O1742" s="70">
        <f t="shared" si="86"/>
        <v>0</v>
      </c>
      <c r="P1742" s="70">
        <f t="shared" si="86"/>
        <v>0</v>
      </c>
      <c r="Q1742" s="92" t="str">
        <f t="shared" si="85"/>
        <v/>
      </c>
    </row>
    <row r="1743" spans="1:17" x14ac:dyDescent="0.2">
      <c r="A1743" s="374" t="str">
        <f>IF(B1743="","",COUNT('Diário 3º PA'!$A$4:$A$4242)+COUNT('Diário 4º PA'!$A$4:$A$2007)+ROW()-3)</f>
        <v/>
      </c>
      <c r="B1743" s="358"/>
      <c r="C1743" s="383"/>
      <c r="D1743" s="360"/>
      <c r="E1743" s="360"/>
      <c r="F1743" s="361"/>
      <c r="G1743" s="360"/>
      <c r="H1743" s="360"/>
      <c r="I1743" s="362"/>
      <c r="J1743" s="363"/>
      <c r="K1743" s="363"/>
      <c r="L1743" s="364"/>
      <c r="M1743" s="363"/>
      <c r="N1743" s="403"/>
      <c r="O1743" s="70">
        <f t="shared" si="86"/>
        <v>0</v>
      </c>
      <c r="P1743" s="70">
        <f t="shared" si="86"/>
        <v>0</v>
      </c>
      <c r="Q1743" s="92" t="str">
        <f t="shared" si="85"/>
        <v/>
      </c>
    </row>
    <row r="1744" spans="1:17" x14ac:dyDescent="0.2">
      <c r="A1744" s="374" t="str">
        <f>IF(B1744="","",COUNT('Diário 3º PA'!$A$4:$A$4242)+COUNT('Diário 4º PA'!$A$4:$A$2007)+ROW()-3)</f>
        <v/>
      </c>
      <c r="B1744" s="358"/>
      <c r="C1744" s="383"/>
      <c r="D1744" s="360"/>
      <c r="E1744" s="360"/>
      <c r="F1744" s="361"/>
      <c r="G1744" s="360"/>
      <c r="H1744" s="360"/>
      <c r="I1744" s="362"/>
      <c r="J1744" s="363"/>
      <c r="K1744" s="363"/>
      <c r="L1744" s="364"/>
      <c r="M1744" s="363"/>
      <c r="N1744" s="403"/>
      <c r="O1744" s="70">
        <f t="shared" si="86"/>
        <v>0</v>
      </c>
      <c r="P1744" s="70">
        <f t="shared" si="86"/>
        <v>0</v>
      </c>
      <c r="Q1744" s="92" t="str">
        <f t="shared" si="85"/>
        <v/>
      </c>
    </row>
    <row r="1745" spans="1:17" x14ac:dyDescent="0.2">
      <c r="A1745" s="374" t="str">
        <f>IF(B1745="","",COUNT('Diário 3º PA'!$A$4:$A$4242)+COUNT('Diário 4º PA'!$A$4:$A$2007)+ROW()-3)</f>
        <v/>
      </c>
      <c r="B1745" s="358"/>
      <c r="C1745" s="383"/>
      <c r="D1745" s="360"/>
      <c r="E1745" s="360"/>
      <c r="F1745" s="361"/>
      <c r="G1745" s="360"/>
      <c r="H1745" s="360"/>
      <c r="I1745" s="362"/>
      <c r="J1745" s="363"/>
      <c r="K1745" s="363"/>
      <c r="L1745" s="364"/>
      <c r="M1745" s="363"/>
      <c r="N1745" s="403"/>
      <c r="O1745" s="70">
        <f t="shared" si="86"/>
        <v>0</v>
      </c>
      <c r="P1745" s="70">
        <f t="shared" si="86"/>
        <v>0</v>
      </c>
      <c r="Q1745" s="92" t="str">
        <f t="shared" si="85"/>
        <v/>
      </c>
    </row>
    <row r="1746" spans="1:17" x14ac:dyDescent="0.2">
      <c r="A1746" s="374" t="str">
        <f>IF(B1746="","",COUNT('Diário 3º PA'!$A$4:$A$4242)+COUNT('Diário 4º PA'!$A$4:$A$2007)+ROW()-3)</f>
        <v/>
      </c>
      <c r="B1746" s="358"/>
      <c r="C1746" s="383"/>
      <c r="D1746" s="360"/>
      <c r="E1746" s="360"/>
      <c r="F1746" s="361"/>
      <c r="G1746" s="360"/>
      <c r="H1746" s="360"/>
      <c r="I1746" s="362"/>
      <c r="J1746" s="363"/>
      <c r="K1746" s="363"/>
      <c r="L1746" s="364"/>
      <c r="M1746" s="363"/>
      <c r="N1746" s="403"/>
      <c r="O1746" s="70">
        <f t="shared" si="86"/>
        <v>0</v>
      </c>
      <c r="P1746" s="70">
        <f t="shared" si="86"/>
        <v>0</v>
      </c>
      <c r="Q1746" s="92" t="str">
        <f t="shared" si="85"/>
        <v/>
      </c>
    </row>
    <row r="1747" spans="1:17" x14ac:dyDescent="0.2">
      <c r="A1747" s="374" t="str">
        <f>IF(B1747="","",COUNT('Diário 3º PA'!$A$4:$A$4242)+COUNT('Diário 4º PA'!$A$4:$A$2007)+ROW()-3)</f>
        <v/>
      </c>
      <c r="B1747" s="358"/>
      <c r="C1747" s="383"/>
      <c r="D1747" s="360"/>
      <c r="E1747" s="360"/>
      <c r="F1747" s="361"/>
      <c r="G1747" s="360"/>
      <c r="H1747" s="360"/>
      <c r="I1747" s="362"/>
      <c r="J1747" s="363"/>
      <c r="K1747" s="363"/>
      <c r="L1747" s="364"/>
      <c r="M1747" s="363"/>
      <c r="N1747" s="403"/>
      <c r="O1747" s="70">
        <f t="shared" si="86"/>
        <v>0</v>
      </c>
      <c r="P1747" s="70">
        <f t="shared" si="86"/>
        <v>0</v>
      </c>
      <c r="Q1747" s="92" t="str">
        <f t="shared" si="85"/>
        <v/>
      </c>
    </row>
    <row r="1748" spans="1:17" x14ac:dyDescent="0.2">
      <c r="A1748" s="374" t="str">
        <f>IF(B1748="","",COUNT('Diário 3º PA'!$A$4:$A$4242)+COUNT('Diário 4º PA'!$A$4:$A$2007)+ROW()-3)</f>
        <v/>
      </c>
      <c r="B1748" s="358"/>
      <c r="C1748" s="383"/>
      <c r="D1748" s="360"/>
      <c r="E1748" s="360"/>
      <c r="F1748" s="361"/>
      <c r="G1748" s="360"/>
      <c r="H1748" s="360"/>
      <c r="I1748" s="362"/>
      <c r="J1748" s="363"/>
      <c r="K1748" s="363"/>
      <c r="L1748" s="364"/>
      <c r="M1748" s="363"/>
      <c r="N1748" s="403"/>
      <c r="O1748" s="70">
        <f t="shared" si="86"/>
        <v>0</v>
      </c>
      <c r="P1748" s="70">
        <f t="shared" si="86"/>
        <v>0</v>
      </c>
      <c r="Q1748" s="92" t="str">
        <f t="shared" si="85"/>
        <v/>
      </c>
    </row>
    <row r="1749" spans="1:17" x14ac:dyDescent="0.2">
      <c r="A1749" s="374" t="str">
        <f>IF(B1749="","",COUNT('Diário 3º PA'!$A$4:$A$4242)+COUNT('Diário 4º PA'!$A$4:$A$2007)+ROW()-3)</f>
        <v/>
      </c>
      <c r="B1749" s="358"/>
      <c r="C1749" s="383"/>
      <c r="D1749" s="360"/>
      <c r="E1749" s="360"/>
      <c r="F1749" s="361"/>
      <c r="G1749" s="360"/>
      <c r="H1749" s="360"/>
      <c r="I1749" s="362"/>
      <c r="J1749" s="363"/>
      <c r="K1749" s="363"/>
      <c r="L1749" s="364"/>
      <c r="M1749" s="363"/>
      <c r="N1749" s="403"/>
      <c r="O1749" s="70">
        <f t="shared" si="86"/>
        <v>0</v>
      </c>
      <c r="P1749" s="70">
        <f t="shared" si="86"/>
        <v>0</v>
      </c>
      <c r="Q1749" s="92" t="str">
        <f t="shared" si="85"/>
        <v/>
      </c>
    </row>
    <row r="1750" spans="1:17" x14ac:dyDescent="0.2">
      <c r="A1750" s="374" t="str">
        <f>IF(B1750="","",COUNT('Diário 3º PA'!$A$4:$A$4242)+COUNT('Diário 4º PA'!$A$4:$A$2007)+ROW()-3)</f>
        <v/>
      </c>
      <c r="B1750" s="358"/>
      <c r="C1750" s="383"/>
      <c r="D1750" s="360"/>
      <c r="E1750" s="360"/>
      <c r="F1750" s="361"/>
      <c r="G1750" s="360"/>
      <c r="H1750" s="360"/>
      <c r="I1750" s="362"/>
      <c r="J1750" s="363"/>
      <c r="K1750" s="363"/>
      <c r="L1750" s="364"/>
      <c r="M1750" s="363"/>
      <c r="N1750" s="403"/>
      <c r="O1750" s="70">
        <f t="shared" si="86"/>
        <v>0</v>
      </c>
      <c r="P1750" s="70">
        <f t="shared" si="86"/>
        <v>0</v>
      </c>
      <c r="Q1750" s="92" t="str">
        <f t="shared" si="85"/>
        <v/>
      </c>
    </row>
    <row r="1751" spans="1:17" x14ac:dyDescent="0.2">
      <c r="A1751" s="374" t="str">
        <f>IF(B1751="","",COUNT('Diário 3º PA'!$A$4:$A$4242)+COUNT('Diário 4º PA'!$A$4:$A$2007)+ROW()-3)</f>
        <v/>
      </c>
      <c r="B1751" s="358"/>
      <c r="C1751" s="383"/>
      <c r="D1751" s="360"/>
      <c r="E1751" s="360"/>
      <c r="F1751" s="361"/>
      <c r="G1751" s="360"/>
      <c r="H1751" s="360"/>
      <c r="I1751" s="362"/>
      <c r="J1751" s="363"/>
      <c r="K1751" s="363"/>
      <c r="L1751" s="364"/>
      <c r="M1751" s="363"/>
      <c r="N1751" s="403"/>
      <c r="O1751" s="70">
        <f t="shared" si="86"/>
        <v>0</v>
      </c>
      <c r="P1751" s="70">
        <f t="shared" si="86"/>
        <v>0</v>
      </c>
      <c r="Q1751" s="92" t="str">
        <f t="shared" si="85"/>
        <v/>
      </c>
    </row>
    <row r="1752" spans="1:17" x14ac:dyDescent="0.2">
      <c r="A1752" s="374" t="str">
        <f>IF(B1752="","",COUNT('Diário 3º PA'!$A$4:$A$4242)+COUNT('Diário 4º PA'!$A$4:$A$2007)+ROW()-3)</f>
        <v/>
      </c>
      <c r="B1752" s="358"/>
      <c r="C1752" s="383"/>
      <c r="D1752" s="360"/>
      <c r="E1752" s="360"/>
      <c r="F1752" s="361"/>
      <c r="G1752" s="360"/>
      <c r="H1752" s="360"/>
      <c r="I1752" s="362"/>
      <c r="J1752" s="363"/>
      <c r="K1752" s="363"/>
      <c r="L1752" s="364"/>
      <c r="M1752" s="363"/>
      <c r="N1752" s="403"/>
      <c r="O1752" s="70">
        <f t="shared" si="86"/>
        <v>0</v>
      </c>
      <c r="P1752" s="70">
        <f t="shared" si="86"/>
        <v>0</v>
      </c>
      <c r="Q1752" s="92" t="str">
        <f t="shared" si="85"/>
        <v/>
      </c>
    </row>
    <row r="1753" spans="1:17" x14ac:dyDescent="0.2">
      <c r="A1753" s="374" t="str">
        <f>IF(B1753="","",COUNT('Diário 3º PA'!$A$4:$A$4242)+COUNT('Diário 4º PA'!$A$4:$A$2007)+ROW()-3)</f>
        <v/>
      </c>
      <c r="B1753" s="358"/>
      <c r="C1753" s="383"/>
      <c r="D1753" s="360"/>
      <c r="E1753" s="360"/>
      <c r="F1753" s="361"/>
      <c r="G1753" s="360"/>
      <c r="H1753" s="360"/>
      <c r="I1753" s="362"/>
      <c r="J1753" s="363"/>
      <c r="K1753" s="363"/>
      <c r="L1753" s="364"/>
      <c r="M1753" s="363"/>
      <c r="N1753" s="403"/>
      <c r="O1753" s="70">
        <f t="shared" si="86"/>
        <v>0</v>
      </c>
      <c r="P1753" s="70">
        <f t="shared" si="86"/>
        <v>0</v>
      </c>
      <c r="Q1753" s="92" t="str">
        <f t="shared" si="85"/>
        <v/>
      </c>
    </row>
    <row r="1754" spans="1:17" x14ac:dyDescent="0.2">
      <c r="A1754" s="374" t="str">
        <f>IF(B1754="","",COUNT('Diário 3º PA'!$A$4:$A$4242)+COUNT('Diário 4º PA'!$A$4:$A$2007)+ROW()-3)</f>
        <v/>
      </c>
      <c r="B1754" s="358"/>
      <c r="C1754" s="383"/>
      <c r="D1754" s="360"/>
      <c r="E1754" s="360"/>
      <c r="F1754" s="361"/>
      <c r="G1754" s="360"/>
      <c r="H1754" s="360"/>
      <c r="I1754" s="362"/>
      <c r="J1754" s="363"/>
      <c r="K1754" s="363"/>
      <c r="L1754" s="364"/>
      <c r="M1754" s="363"/>
      <c r="N1754" s="403"/>
      <c r="O1754" s="70">
        <f t="shared" si="86"/>
        <v>0</v>
      </c>
      <c r="P1754" s="70">
        <f t="shared" si="86"/>
        <v>0</v>
      </c>
      <c r="Q1754" s="92" t="str">
        <f t="shared" si="85"/>
        <v/>
      </c>
    </row>
    <row r="1755" spans="1:17" x14ac:dyDescent="0.2">
      <c r="A1755" s="374" t="str">
        <f>IF(B1755="","",COUNT('Diário 3º PA'!$A$4:$A$4242)+COUNT('Diário 4º PA'!$A$4:$A$2007)+ROW()-3)</f>
        <v/>
      </c>
      <c r="B1755" s="358"/>
      <c r="C1755" s="383"/>
      <c r="D1755" s="360"/>
      <c r="E1755" s="360"/>
      <c r="F1755" s="361"/>
      <c r="G1755" s="360"/>
      <c r="H1755" s="360"/>
      <c r="I1755" s="362"/>
      <c r="J1755" s="363"/>
      <c r="K1755" s="363"/>
      <c r="L1755" s="364"/>
      <c r="M1755" s="363"/>
      <c r="N1755" s="403"/>
      <c r="O1755" s="70">
        <f t="shared" si="86"/>
        <v>0</v>
      </c>
      <c r="P1755" s="70">
        <f t="shared" si="86"/>
        <v>0</v>
      </c>
      <c r="Q1755" s="92" t="str">
        <f t="shared" si="85"/>
        <v/>
      </c>
    </row>
    <row r="1756" spans="1:17" x14ac:dyDescent="0.2">
      <c r="A1756" s="374" t="str">
        <f>IF(B1756="","",COUNT('Diário 3º PA'!$A$4:$A$4242)+COUNT('Diário 4º PA'!$A$4:$A$2007)+ROW()-3)</f>
        <v/>
      </c>
      <c r="B1756" s="358"/>
      <c r="C1756" s="383"/>
      <c r="D1756" s="360"/>
      <c r="E1756" s="360"/>
      <c r="F1756" s="361"/>
      <c r="G1756" s="360"/>
      <c r="H1756" s="360"/>
      <c r="I1756" s="362"/>
      <c r="J1756" s="363"/>
      <c r="K1756" s="363"/>
      <c r="L1756" s="364"/>
      <c r="M1756" s="363"/>
      <c r="N1756" s="403"/>
      <c r="O1756" s="70">
        <f t="shared" si="86"/>
        <v>0</v>
      </c>
      <c r="P1756" s="70">
        <f t="shared" si="86"/>
        <v>0</v>
      </c>
      <c r="Q1756" s="92" t="str">
        <f t="shared" si="85"/>
        <v/>
      </c>
    </row>
    <row r="1757" spans="1:17" x14ac:dyDescent="0.2">
      <c r="A1757" s="374" t="str">
        <f>IF(B1757="","",COUNT('Diário 3º PA'!$A$4:$A$4242)+COUNT('Diário 4º PA'!$A$4:$A$2007)+ROW()-3)</f>
        <v/>
      </c>
      <c r="B1757" s="358"/>
      <c r="C1757" s="383"/>
      <c r="D1757" s="360"/>
      <c r="E1757" s="360"/>
      <c r="F1757" s="361"/>
      <c r="G1757" s="360"/>
      <c r="H1757" s="360"/>
      <c r="I1757" s="362"/>
      <c r="J1757" s="363"/>
      <c r="K1757" s="363"/>
      <c r="L1757" s="364"/>
      <c r="M1757" s="363"/>
      <c r="N1757" s="403"/>
      <c r="O1757" s="70">
        <f t="shared" si="86"/>
        <v>0</v>
      </c>
      <c r="P1757" s="70">
        <f t="shared" si="86"/>
        <v>0</v>
      </c>
      <c r="Q1757" s="92" t="str">
        <f t="shared" si="85"/>
        <v/>
      </c>
    </row>
    <row r="1758" spans="1:17" x14ac:dyDescent="0.2">
      <c r="A1758" s="374" t="str">
        <f>IF(B1758="","",COUNT('Diário 3º PA'!$A$4:$A$4242)+COUNT('Diário 4º PA'!$A$4:$A$2007)+ROW()-3)</f>
        <v/>
      </c>
      <c r="B1758" s="358"/>
      <c r="C1758" s="383"/>
      <c r="D1758" s="360"/>
      <c r="E1758" s="360"/>
      <c r="F1758" s="361"/>
      <c r="G1758" s="360"/>
      <c r="H1758" s="360"/>
      <c r="I1758" s="362"/>
      <c r="J1758" s="363"/>
      <c r="K1758" s="363"/>
      <c r="L1758" s="364"/>
      <c r="M1758" s="363"/>
      <c r="N1758" s="403"/>
      <c r="O1758" s="70">
        <f t="shared" si="86"/>
        <v>0</v>
      </c>
      <c r="P1758" s="70">
        <f t="shared" si="86"/>
        <v>0</v>
      </c>
      <c r="Q1758" s="92" t="str">
        <f t="shared" si="85"/>
        <v/>
      </c>
    </row>
    <row r="1759" spans="1:17" x14ac:dyDescent="0.2">
      <c r="A1759" s="374" t="str">
        <f>IF(B1759="","",COUNT('Diário 3º PA'!$A$4:$A$4242)+COUNT('Diário 4º PA'!$A$4:$A$2007)+ROW()-3)</f>
        <v/>
      </c>
      <c r="B1759" s="358"/>
      <c r="C1759" s="383"/>
      <c r="D1759" s="360"/>
      <c r="E1759" s="360"/>
      <c r="F1759" s="361"/>
      <c r="G1759" s="360"/>
      <c r="H1759" s="360"/>
      <c r="I1759" s="362"/>
      <c r="J1759" s="363"/>
      <c r="K1759" s="363"/>
      <c r="L1759" s="364"/>
      <c r="M1759" s="363"/>
      <c r="N1759" s="403"/>
      <c r="O1759" s="70">
        <f t="shared" si="86"/>
        <v>0</v>
      </c>
      <c r="P1759" s="70">
        <f t="shared" si="86"/>
        <v>0</v>
      </c>
      <c r="Q1759" s="92" t="str">
        <f t="shared" si="85"/>
        <v/>
      </c>
    </row>
    <row r="1760" spans="1:17" x14ac:dyDescent="0.2">
      <c r="A1760" s="374" t="str">
        <f>IF(B1760="","",COUNT('Diário 3º PA'!$A$4:$A$4242)+COUNT('Diário 4º PA'!$A$4:$A$2007)+ROW()-3)</f>
        <v/>
      </c>
      <c r="B1760" s="358"/>
      <c r="C1760" s="383"/>
      <c r="D1760" s="360"/>
      <c r="E1760" s="360"/>
      <c r="F1760" s="361"/>
      <c r="G1760" s="360"/>
      <c r="H1760" s="360"/>
      <c r="I1760" s="362"/>
      <c r="J1760" s="363"/>
      <c r="K1760" s="363"/>
      <c r="L1760" s="364"/>
      <c r="M1760" s="363"/>
      <c r="N1760" s="403"/>
      <c r="O1760" s="70">
        <f t="shared" si="86"/>
        <v>0</v>
      </c>
      <c r="P1760" s="70">
        <f t="shared" si="86"/>
        <v>0</v>
      </c>
      <c r="Q1760" s="92" t="str">
        <f t="shared" si="85"/>
        <v/>
      </c>
    </row>
    <row r="1761" spans="1:17" x14ac:dyDescent="0.2">
      <c r="A1761" s="374" t="str">
        <f>IF(B1761="","",COUNT('Diário 3º PA'!$A$4:$A$4242)+COUNT('Diário 4º PA'!$A$4:$A$2007)+ROW()-3)</f>
        <v/>
      </c>
      <c r="B1761" s="358"/>
      <c r="C1761" s="383"/>
      <c r="D1761" s="360"/>
      <c r="E1761" s="360"/>
      <c r="F1761" s="361"/>
      <c r="G1761" s="360"/>
      <c r="H1761" s="360"/>
      <c r="I1761" s="362"/>
      <c r="J1761" s="363"/>
      <c r="K1761" s="363"/>
      <c r="L1761" s="364"/>
      <c r="M1761" s="363"/>
      <c r="N1761" s="403"/>
      <c r="O1761" s="70">
        <f t="shared" si="86"/>
        <v>0</v>
      </c>
      <c r="P1761" s="70">
        <f t="shared" si="86"/>
        <v>0</v>
      </c>
      <c r="Q1761" s="92" t="str">
        <f t="shared" si="85"/>
        <v/>
      </c>
    </row>
    <row r="1762" spans="1:17" x14ac:dyDescent="0.2">
      <c r="A1762" s="374" t="str">
        <f>IF(B1762="","",COUNT('Diário 3º PA'!$A$4:$A$4242)+COUNT('Diário 4º PA'!$A$4:$A$2007)+ROW()-3)</f>
        <v/>
      </c>
      <c r="B1762" s="358"/>
      <c r="C1762" s="383"/>
      <c r="D1762" s="360"/>
      <c r="E1762" s="360"/>
      <c r="F1762" s="361"/>
      <c r="G1762" s="360"/>
      <c r="H1762" s="360"/>
      <c r="I1762" s="362"/>
      <c r="J1762" s="363"/>
      <c r="K1762" s="363"/>
      <c r="L1762" s="364"/>
      <c r="M1762" s="363"/>
      <c r="N1762" s="403"/>
      <c r="O1762" s="70">
        <f t="shared" si="86"/>
        <v>0</v>
      </c>
      <c r="P1762" s="70">
        <f t="shared" si="86"/>
        <v>0</v>
      </c>
      <c r="Q1762" s="92" t="str">
        <f t="shared" si="85"/>
        <v/>
      </c>
    </row>
    <row r="1763" spans="1:17" x14ac:dyDescent="0.2">
      <c r="A1763" s="374" t="str">
        <f>IF(B1763="","",COUNT('Diário 3º PA'!$A$4:$A$4242)+COUNT('Diário 4º PA'!$A$4:$A$2007)+ROW()-3)</f>
        <v/>
      </c>
      <c r="B1763" s="358"/>
      <c r="C1763" s="383"/>
      <c r="D1763" s="360"/>
      <c r="E1763" s="360"/>
      <c r="F1763" s="361"/>
      <c r="G1763" s="360"/>
      <c r="H1763" s="360"/>
      <c r="I1763" s="362"/>
      <c r="J1763" s="363"/>
      <c r="K1763" s="363"/>
      <c r="L1763" s="364"/>
      <c r="M1763" s="363"/>
      <c r="N1763" s="403"/>
      <c r="O1763" s="70">
        <f t="shared" si="86"/>
        <v>0</v>
      </c>
      <c r="P1763" s="70">
        <f t="shared" si="86"/>
        <v>0</v>
      </c>
      <c r="Q1763" s="92" t="str">
        <f t="shared" si="85"/>
        <v/>
      </c>
    </row>
    <row r="1764" spans="1:17" x14ac:dyDescent="0.2">
      <c r="A1764" s="374" t="str">
        <f>IF(B1764="","",COUNT('Diário 3º PA'!$A$4:$A$4242)+COUNT('Diário 4º PA'!$A$4:$A$2007)+ROW()-3)</f>
        <v/>
      </c>
      <c r="B1764" s="358"/>
      <c r="C1764" s="383"/>
      <c r="D1764" s="360"/>
      <c r="E1764" s="360"/>
      <c r="F1764" s="361"/>
      <c r="G1764" s="360"/>
      <c r="H1764" s="360"/>
      <c r="I1764" s="362"/>
      <c r="J1764" s="363"/>
      <c r="K1764" s="363"/>
      <c r="L1764" s="364"/>
      <c r="M1764" s="363"/>
      <c r="N1764" s="403"/>
      <c r="O1764" s="70">
        <f t="shared" si="86"/>
        <v>0</v>
      </c>
      <c r="P1764" s="70">
        <f t="shared" si="86"/>
        <v>0</v>
      </c>
      <c r="Q1764" s="92" t="str">
        <f t="shared" si="85"/>
        <v/>
      </c>
    </row>
    <row r="1765" spans="1:17" x14ac:dyDescent="0.2">
      <c r="A1765" s="374" t="str">
        <f>IF(B1765="","",COUNT('Diário 3º PA'!$A$4:$A$4242)+COUNT('Diário 4º PA'!$A$4:$A$2007)+ROW()-3)</f>
        <v/>
      </c>
      <c r="B1765" s="358"/>
      <c r="C1765" s="383"/>
      <c r="D1765" s="360"/>
      <c r="E1765" s="360"/>
      <c r="F1765" s="361"/>
      <c r="G1765" s="360"/>
      <c r="H1765" s="360"/>
      <c r="I1765" s="362"/>
      <c r="J1765" s="363"/>
      <c r="K1765" s="363"/>
      <c r="L1765" s="364"/>
      <c r="M1765" s="363"/>
      <c r="N1765" s="403"/>
      <c r="O1765" s="70">
        <f t="shared" si="86"/>
        <v>0</v>
      </c>
      <c r="P1765" s="70">
        <f t="shared" si="86"/>
        <v>0</v>
      </c>
      <c r="Q1765" s="92" t="str">
        <f t="shared" si="85"/>
        <v/>
      </c>
    </row>
    <row r="1766" spans="1:17" x14ac:dyDescent="0.2">
      <c r="A1766" s="374" t="str">
        <f>IF(B1766="","",COUNT('Diário 3º PA'!$A$4:$A$4242)+COUNT('Diário 4º PA'!$A$4:$A$2007)+ROW()-3)</f>
        <v/>
      </c>
      <c r="B1766" s="358"/>
      <c r="C1766" s="383"/>
      <c r="D1766" s="360"/>
      <c r="E1766" s="360"/>
      <c r="F1766" s="361"/>
      <c r="G1766" s="360"/>
      <c r="H1766" s="360"/>
      <c r="I1766" s="362"/>
      <c r="J1766" s="363"/>
      <c r="K1766" s="363"/>
      <c r="L1766" s="364"/>
      <c r="M1766" s="363"/>
      <c r="N1766" s="403"/>
      <c r="O1766" s="70">
        <f t="shared" si="86"/>
        <v>0</v>
      </c>
      <c r="P1766" s="70">
        <f t="shared" si="86"/>
        <v>0</v>
      </c>
      <c r="Q1766" s="92" t="str">
        <f t="shared" si="85"/>
        <v/>
      </c>
    </row>
    <row r="1767" spans="1:17" x14ac:dyDescent="0.2">
      <c r="A1767" s="374" t="str">
        <f>IF(B1767="","",COUNT('Diário 3º PA'!$A$4:$A$4242)+COUNT('Diário 4º PA'!$A$4:$A$2007)+ROW()-3)</f>
        <v/>
      </c>
      <c r="B1767" s="358"/>
      <c r="C1767" s="383"/>
      <c r="D1767" s="360"/>
      <c r="E1767" s="360"/>
      <c r="F1767" s="361"/>
      <c r="G1767" s="360"/>
      <c r="H1767" s="360"/>
      <c r="I1767" s="362"/>
      <c r="J1767" s="363"/>
      <c r="K1767" s="363"/>
      <c r="L1767" s="364"/>
      <c r="M1767" s="363"/>
      <c r="N1767" s="403"/>
      <c r="O1767" s="70">
        <f t="shared" si="86"/>
        <v>0</v>
      </c>
      <c r="P1767" s="70">
        <f t="shared" si="86"/>
        <v>0</v>
      </c>
      <c r="Q1767" s="92" t="str">
        <f t="shared" si="85"/>
        <v/>
      </c>
    </row>
    <row r="1768" spans="1:17" x14ac:dyDescent="0.2">
      <c r="A1768" s="374" t="str">
        <f>IF(B1768="","",COUNT('Diário 3º PA'!$A$4:$A$4242)+COUNT('Diário 4º PA'!$A$4:$A$2007)+ROW()-3)</f>
        <v/>
      </c>
      <c r="B1768" s="358"/>
      <c r="C1768" s="383"/>
      <c r="D1768" s="360"/>
      <c r="E1768" s="360"/>
      <c r="F1768" s="361"/>
      <c r="G1768" s="360"/>
      <c r="H1768" s="360"/>
      <c r="I1768" s="362"/>
      <c r="J1768" s="363"/>
      <c r="K1768" s="363"/>
      <c r="L1768" s="364"/>
      <c r="M1768" s="363"/>
      <c r="N1768" s="403"/>
      <c r="O1768" s="70">
        <f t="shared" si="86"/>
        <v>0</v>
      </c>
      <c r="P1768" s="70">
        <f t="shared" si="86"/>
        <v>0</v>
      </c>
      <c r="Q1768" s="92" t="str">
        <f t="shared" si="85"/>
        <v/>
      </c>
    </row>
    <row r="1769" spans="1:17" x14ac:dyDescent="0.2">
      <c r="A1769" s="374" t="str">
        <f>IF(B1769="","",COUNT('Diário 3º PA'!$A$4:$A$4242)+COUNT('Diário 4º PA'!$A$4:$A$2007)+ROW()-3)</f>
        <v/>
      </c>
      <c r="B1769" s="358"/>
      <c r="C1769" s="383"/>
      <c r="D1769" s="360"/>
      <c r="E1769" s="360"/>
      <c r="F1769" s="361"/>
      <c r="G1769" s="360"/>
      <c r="H1769" s="360"/>
      <c r="I1769" s="362"/>
      <c r="J1769" s="363"/>
      <c r="K1769" s="363"/>
      <c r="L1769" s="364"/>
      <c r="M1769" s="363"/>
      <c r="N1769" s="403"/>
      <c r="O1769" s="70">
        <f t="shared" si="86"/>
        <v>0</v>
      </c>
      <c r="P1769" s="70">
        <f t="shared" si="86"/>
        <v>0</v>
      </c>
      <c r="Q1769" s="92" t="str">
        <f t="shared" ref="Q1769:Q1832" si="87">SUBSTITUTE(D1769," ","_")</f>
        <v/>
      </c>
    </row>
    <row r="1770" spans="1:17" x14ac:dyDescent="0.2">
      <c r="A1770" s="374" t="str">
        <f>IF(B1770="","",COUNT('Diário 3º PA'!$A$4:$A$4242)+COUNT('Diário 4º PA'!$A$4:$A$2007)+ROW()-3)</f>
        <v/>
      </c>
      <c r="B1770" s="358"/>
      <c r="C1770" s="383"/>
      <c r="D1770" s="360"/>
      <c r="E1770" s="360"/>
      <c r="F1770" s="361"/>
      <c r="G1770" s="360"/>
      <c r="H1770" s="360"/>
      <c r="I1770" s="362"/>
      <c r="J1770" s="363"/>
      <c r="K1770" s="363"/>
      <c r="L1770" s="364"/>
      <c r="M1770" s="363"/>
      <c r="N1770" s="403"/>
      <c r="O1770" s="70">
        <f t="shared" ref="O1770:P1833" si="88">IF(B1770=0,0,IF(YEAR(B1770)=$P$1,MONTH(B1770)-$O$1+1,(YEAR(B1770)-$P$1)*12-$O$1+1+MONTH(B1770)))</f>
        <v>0</v>
      </c>
      <c r="P1770" s="70">
        <f t="shared" si="88"/>
        <v>0</v>
      </c>
      <c r="Q1770" s="92" t="str">
        <f t="shared" si="87"/>
        <v/>
      </c>
    </row>
    <row r="1771" spans="1:17" x14ac:dyDescent="0.2">
      <c r="A1771" s="374" t="str">
        <f>IF(B1771="","",COUNT('Diário 3º PA'!$A$4:$A$4242)+COUNT('Diário 4º PA'!$A$4:$A$2007)+ROW()-3)</f>
        <v/>
      </c>
      <c r="B1771" s="358"/>
      <c r="C1771" s="383"/>
      <c r="D1771" s="360"/>
      <c r="E1771" s="360"/>
      <c r="F1771" s="361"/>
      <c r="G1771" s="360"/>
      <c r="H1771" s="360"/>
      <c r="I1771" s="362"/>
      <c r="J1771" s="363"/>
      <c r="K1771" s="363"/>
      <c r="L1771" s="364"/>
      <c r="M1771" s="363"/>
      <c r="N1771" s="403"/>
      <c r="O1771" s="70">
        <f t="shared" si="88"/>
        <v>0</v>
      </c>
      <c r="P1771" s="70">
        <f t="shared" si="88"/>
        <v>0</v>
      </c>
      <c r="Q1771" s="92" t="str">
        <f t="shared" si="87"/>
        <v/>
      </c>
    </row>
    <row r="1772" spans="1:17" x14ac:dyDescent="0.2">
      <c r="A1772" s="374" t="str">
        <f>IF(B1772="","",COUNT('Diário 3º PA'!$A$4:$A$4242)+COUNT('Diário 4º PA'!$A$4:$A$2007)+ROW()-3)</f>
        <v/>
      </c>
      <c r="B1772" s="358"/>
      <c r="C1772" s="383"/>
      <c r="D1772" s="360"/>
      <c r="E1772" s="360"/>
      <c r="F1772" s="361"/>
      <c r="G1772" s="360"/>
      <c r="H1772" s="360"/>
      <c r="I1772" s="362"/>
      <c r="J1772" s="363"/>
      <c r="K1772" s="363"/>
      <c r="L1772" s="364"/>
      <c r="M1772" s="363"/>
      <c r="N1772" s="403"/>
      <c r="O1772" s="70">
        <f t="shared" si="88"/>
        <v>0</v>
      </c>
      <c r="P1772" s="70">
        <f t="shared" si="88"/>
        <v>0</v>
      </c>
      <c r="Q1772" s="92" t="str">
        <f t="shared" si="87"/>
        <v/>
      </c>
    </row>
    <row r="1773" spans="1:17" x14ac:dyDescent="0.2">
      <c r="A1773" s="374" t="str">
        <f>IF(B1773="","",COUNT('Diário 3º PA'!$A$4:$A$4242)+COUNT('Diário 4º PA'!$A$4:$A$2007)+ROW()-3)</f>
        <v/>
      </c>
      <c r="B1773" s="358"/>
      <c r="C1773" s="383"/>
      <c r="D1773" s="360"/>
      <c r="E1773" s="360"/>
      <c r="F1773" s="361"/>
      <c r="G1773" s="360"/>
      <c r="H1773" s="360"/>
      <c r="I1773" s="362"/>
      <c r="J1773" s="363"/>
      <c r="K1773" s="363"/>
      <c r="L1773" s="364"/>
      <c r="M1773" s="363"/>
      <c r="N1773" s="403"/>
      <c r="O1773" s="70">
        <f t="shared" si="88"/>
        <v>0</v>
      </c>
      <c r="P1773" s="70">
        <f t="shared" si="88"/>
        <v>0</v>
      </c>
      <c r="Q1773" s="92" t="str">
        <f t="shared" si="87"/>
        <v/>
      </c>
    </row>
    <row r="1774" spans="1:17" x14ac:dyDescent="0.2">
      <c r="A1774" s="374" t="str">
        <f>IF(B1774="","",COUNT('Diário 3º PA'!$A$4:$A$4242)+COUNT('Diário 4º PA'!$A$4:$A$2007)+ROW()-3)</f>
        <v/>
      </c>
      <c r="B1774" s="358"/>
      <c r="C1774" s="383"/>
      <c r="D1774" s="360"/>
      <c r="E1774" s="360"/>
      <c r="F1774" s="361"/>
      <c r="G1774" s="360"/>
      <c r="H1774" s="360"/>
      <c r="I1774" s="362"/>
      <c r="J1774" s="363"/>
      <c r="K1774" s="363"/>
      <c r="L1774" s="364"/>
      <c r="M1774" s="363"/>
      <c r="N1774" s="403"/>
      <c r="O1774" s="70">
        <f t="shared" si="88"/>
        <v>0</v>
      </c>
      <c r="P1774" s="70">
        <f t="shared" si="88"/>
        <v>0</v>
      </c>
      <c r="Q1774" s="92" t="str">
        <f t="shared" si="87"/>
        <v/>
      </c>
    </row>
    <row r="1775" spans="1:17" x14ac:dyDescent="0.2">
      <c r="A1775" s="374" t="str">
        <f>IF(B1775="","",COUNT('Diário 3º PA'!$A$4:$A$4242)+COUNT('Diário 4º PA'!$A$4:$A$2007)+ROW()-3)</f>
        <v/>
      </c>
      <c r="B1775" s="358"/>
      <c r="C1775" s="383"/>
      <c r="D1775" s="360"/>
      <c r="E1775" s="360"/>
      <c r="F1775" s="361"/>
      <c r="G1775" s="360"/>
      <c r="H1775" s="360"/>
      <c r="I1775" s="362"/>
      <c r="J1775" s="363"/>
      <c r="K1775" s="363"/>
      <c r="L1775" s="364"/>
      <c r="M1775" s="363"/>
      <c r="N1775" s="403"/>
      <c r="O1775" s="70">
        <f t="shared" si="88"/>
        <v>0</v>
      </c>
      <c r="P1775" s="70">
        <f t="shared" si="88"/>
        <v>0</v>
      </c>
      <c r="Q1775" s="92" t="str">
        <f t="shared" si="87"/>
        <v/>
      </c>
    </row>
    <row r="1776" spans="1:17" x14ac:dyDescent="0.2">
      <c r="A1776" s="374" t="str">
        <f>IF(B1776="","",COUNT('Diário 3º PA'!$A$4:$A$4242)+COUNT('Diário 4º PA'!$A$4:$A$2007)+ROW()-3)</f>
        <v/>
      </c>
      <c r="B1776" s="358"/>
      <c r="C1776" s="383"/>
      <c r="D1776" s="360"/>
      <c r="E1776" s="360"/>
      <c r="F1776" s="361"/>
      <c r="G1776" s="360"/>
      <c r="H1776" s="360"/>
      <c r="I1776" s="362"/>
      <c r="J1776" s="363"/>
      <c r="K1776" s="363"/>
      <c r="L1776" s="364"/>
      <c r="M1776" s="363"/>
      <c r="N1776" s="403"/>
      <c r="O1776" s="70">
        <f t="shared" si="88"/>
        <v>0</v>
      </c>
      <c r="P1776" s="70">
        <f t="shared" si="88"/>
        <v>0</v>
      </c>
      <c r="Q1776" s="92" t="str">
        <f t="shared" si="87"/>
        <v/>
      </c>
    </row>
    <row r="1777" spans="1:17" x14ac:dyDescent="0.2">
      <c r="A1777" s="374" t="str">
        <f>IF(B1777="","",COUNT('Diário 3º PA'!$A$4:$A$4242)+COUNT('Diário 4º PA'!$A$4:$A$2007)+ROW()-3)</f>
        <v/>
      </c>
      <c r="B1777" s="358"/>
      <c r="C1777" s="383"/>
      <c r="D1777" s="360"/>
      <c r="E1777" s="360"/>
      <c r="F1777" s="361"/>
      <c r="G1777" s="360"/>
      <c r="H1777" s="360"/>
      <c r="I1777" s="362"/>
      <c r="J1777" s="363"/>
      <c r="K1777" s="363"/>
      <c r="L1777" s="364"/>
      <c r="M1777" s="363"/>
      <c r="N1777" s="403"/>
      <c r="O1777" s="70">
        <f t="shared" si="88"/>
        <v>0</v>
      </c>
      <c r="P1777" s="70">
        <f t="shared" si="88"/>
        <v>0</v>
      </c>
      <c r="Q1777" s="92" t="str">
        <f t="shared" si="87"/>
        <v/>
      </c>
    </row>
    <row r="1778" spans="1:17" x14ac:dyDescent="0.2">
      <c r="A1778" s="374" t="str">
        <f>IF(B1778="","",COUNT('Diário 3º PA'!$A$4:$A$4242)+COUNT('Diário 4º PA'!$A$4:$A$2007)+ROW()-3)</f>
        <v/>
      </c>
      <c r="B1778" s="358"/>
      <c r="C1778" s="383"/>
      <c r="D1778" s="360"/>
      <c r="E1778" s="360"/>
      <c r="F1778" s="361"/>
      <c r="G1778" s="360"/>
      <c r="H1778" s="360"/>
      <c r="I1778" s="362"/>
      <c r="J1778" s="363"/>
      <c r="K1778" s="363"/>
      <c r="L1778" s="364"/>
      <c r="M1778" s="363"/>
      <c r="N1778" s="403"/>
      <c r="O1778" s="70">
        <f t="shared" si="88"/>
        <v>0</v>
      </c>
      <c r="P1778" s="70">
        <f t="shared" si="88"/>
        <v>0</v>
      </c>
      <c r="Q1778" s="92" t="str">
        <f t="shared" si="87"/>
        <v/>
      </c>
    </row>
    <row r="1779" spans="1:17" x14ac:dyDescent="0.2">
      <c r="A1779" s="374" t="str">
        <f>IF(B1779="","",COUNT('Diário 3º PA'!$A$4:$A$4242)+COUNT('Diário 4º PA'!$A$4:$A$2007)+ROW()-3)</f>
        <v/>
      </c>
      <c r="B1779" s="358"/>
      <c r="C1779" s="383"/>
      <c r="D1779" s="360"/>
      <c r="E1779" s="360"/>
      <c r="F1779" s="361"/>
      <c r="G1779" s="360"/>
      <c r="H1779" s="360"/>
      <c r="I1779" s="362"/>
      <c r="J1779" s="363"/>
      <c r="K1779" s="363"/>
      <c r="L1779" s="364"/>
      <c r="M1779" s="363"/>
      <c r="N1779" s="403"/>
      <c r="O1779" s="70">
        <f t="shared" si="88"/>
        <v>0</v>
      </c>
      <c r="P1779" s="70">
        <f t="shared" si="88"/>
        <v>0</v>
      </c>
      <c r="Q1779" s="92" t="str">
        <f t="shared" si="87"/>
        <v/>
      </c>
    </row>
    <row r="1780" spans="1:17" x14ac:dyDescent="0.2">
      <c r="A1780" s="374" t="str">
        <f>IF(B1780="","",COUNT('Diário 3º PA'!$A$4:$A$4242)+COUNT('Diário 4º PA'!$A$4:$A$2007)+ROW()-3)</f>
        <v/>
      </c>
      <c r="B1780" s="358"/>
      <c r="C1780" s="383"/>
      <c r="D1780" s="360"/>
      <c r="E1780" s="360"/>
      <c r="F1780" s="361"/>
      <c r="G1780" s="360"/>
      <c r="H1780" s="360"/>
      <c r="I1780" s="362"/>
      <c r="J1780" s="363"/>
      <c r="K1780" s="363"/>
      <c r="L1780" s="364"/>
      <c r="M1780" s="363"/>
      <c r="N1780" s="403"/>
      <c r="O1780" s="70">
        <f t="shared" si="88"/>
        <v>0</v>
      </c>
      <c r="P1780" s="70">
        <f t="shared" si="88"/>
        <v>0</v>
      </c>
      <c r="Q1780" s="92" t="str">
        <f t="shared" si="87"/>
        <v/>
      </c>
    </row>
    <row r="1781" spans="1:17" x14ac:dyDescent="0.2">
      <c r="A1781" s="374" t="str">
        <f>IF(B1781="","",COUNT('Diário 3º PA'!$A$4:$A$4242)+COUNT('Diário 4º PA'!$A$4:$A$2007)+ROW()-3)</f>
        <v/>
      </c>
      <c r="B1781" s="358"/>
      <c r="C1781" s="383"/>
      <c r="D1781" s="360"/>
      <c r="E1781" s="360"/>
      <c r="F1781" s="361"/>
      <c r="G1781" s="360"/>
      <c r="H1781" s="360"/>
      <c r="I1781" s="362"/>
      <c r="J1781" s="363"/>
      <c r="K1781" s="363"/>
      <c r="L1781" s="364"/>
      <c r="M1781" s="363"/>
      <c r="N1781" s="403"/>
      <c r="O1781" s="70">
        <f t="shared" si="88"/>
        <v>0</v>
      </c>
      <c r="P1781" s="70">
        <f t="shared" si="88"/>
        <v>0</v>
      </c>
      <c r="Q1781" s="92" t="str">
        <f t="shared" si="87"/>
        <v/>
      </c>
    </row>
    <row r="1782" spans="1:17" x14ac:dyDescent="0.2">
      <c r="A1782" s="374" t="str">
        <f>IF(B1782="","",COUNT('Diário 3º PA'!$A$4:$A$4242)+COUNT('Diário 4º PA'!$A$4:$A$2007)+ROW()-3)</f>
        <v/>
      </c>
      <c r="B1782" s="358"/>
      <c r="C1782" s="383"/>
      <c r="D1782" s="360"/>
      <c r="E1782" s="360"/>
      <c r="F1782" s="361"/>
      <c r="G1782" s="360"/>
      <c r="H1782" s="360"/>
      <c r="I1782" s="362"/>
      <c r="J1782" s="363"/>
      <c r="K1782" s="363"/>
      <c r="L1782" s="364"/>
      <c r="M1782" s="363"/>
      <c r="N1782" s="403"/>
      <c r="O1782" s="70">
        <f t="shared" si="88"/>
        <v>0</v>
      </c>
      <c r="P1782" s="70">
        <f t="shared" si="88"/>
        <v>0</v>
      </c>
      <c r="Q1782" s="92" t="str">
        <f t="shared" si="87"/>
        <v/>
      </c>
    </row>
    <row r="1783" spans="1:17" x14ac:dyDescent="0.2">
      <c r="A1783" s="374" t="str">
        <f>IF(B1783="","",COUNT('Diário 3º PA'!$A$4:$A$4242)+COUNT('Diário 4º PA'!$A$4:$A$2007)+ROW()-3)</f>
        <v/>
      </c>
      <c r="B1783" s="358"/>
      <c r="C1783" s="383"/>
      <c r="D1783" s="360"/>
      <c r="E1783" s="360"/>
      <c r="F1783" s="361"/>
      <c r="G1783" s="360"/>
      <c r="H1783" s="360"/>
      <c r="I1783" s="362"/>
      <c r="J1783" s="363"/>
      <c r="K1783" s="363"/>
      <c r="L1783" s="364"/>
      <c r="M1783" s="363"/>
      <c r="N1783" s="403"/>
      <c r="O1783" s="70">
        <f t="shared" si="88"/>
        <v>0</v>
      </c>
      <c r="P1783" s="70">
        <f t="shared" si="88"/>
        <v>0</v>
      </c>
      <c r="Q1783" s="92" t="str">
        <f t="shared" si="87"/>
        <v/>
      </c>
    </row>
    <row r="1784" spans="1:17" x14ac:dyDescent="0.2">
      <c r="A1784" s="374" t="str">
        <f>IF(B1784="","",COUNT('Diário 3º PA'!$A$4:$A$4242)+COUNT('Diário 4º PA'!$A$4:$A$2007)+ROW()-3)</f>
        <v/>
      </c>
      <c r="B1784" s="358"/>
      <c r="C1784" s="383"/>
      <c r="D1784" s="360"/>
      <c r="E1784" s="360"/>
      <c r="F1784" s="361"/>
      <c r="G1784" s="360"/>
      <c r="H1784" s="360"/>
      <c r="I1784" s="362"/>
      <c r="J1784" s="363"/>
      <c r="K1784" s="363"/>
      <c r="L1784" s="364"/>
      <c r="M1784" s="363"/>
      <c r="N1784" s="403"/>
      <c r="O1784" s="70">
        <f t="shared" si="88"/>
        <v>0</v>
      </c>
      <c r="P1784" s="70">
        <f t="shared" si="88"/>
        <v>0</v>
      </c>
      <c r="Q1784" s="92" t="str">
        <f t="shared" si="87"/>
        <v/>
      </c>
    </row>
    <row r="1785" spans="1:17" x14ac:dyDescent="0.2">
      <c r="A1785" s="374" t="str">
        <f>IF(B1785="","",COUNT('Diário 3º PA'!$A$4:$A$4242)+COUNT('Diário 4º PA'!$A$4:$A$2007)+ROW()-3)</f>
        <v/>
      </c>
      <c r="B1785" s="358"/>
      <c r="C1785" s="383"/>
      <c r="D1785" s="360"/>
      <c r="E1785" s="360"/>
      <c r="F1785" s="361"/>
      <c r="G1785" s="360"/>
      <c r="H1785" s="360"/>
      <c r="I1785" s="362"/>
      <c r="J1785" s="363"/>
      <c r="K1785" s="363"/>
      <c r="L1785" s="364"/>
      <c r="M1785" s="363"/>
      <c r="N1785" s="403"/>
      <c r="O1785" s="70">
        <f t="shared" si="88"/>
        <v>0</v>
      </c>
      <c r="P1785" s="70">
        <f t="shared" si="88"/>
        <v>0</v>
      </c>
      <c r="Q1785" s="92" t="str">
        <f t="shared" si="87"/>
        <v/>
      </c>
    </row>
    <row r="1786" spans="1:17" x14ac:dyDescent="0.2">
      <c r="A1786" s="374" t="str">
        <f>IF(B1786="","",COUNT('Diário 3º PA'!$A$4:$A$4242)+COUNT('Diário 4º PA'!$A$4:$A$2007)+ROW()-3)</f>
        <v/>
      </c>
      <c r="B1786" s="358"/>
      <c r="C1786" s="383"/>
      <c r="D1786" s="360"/>
      <c r="E1786" s="360"/>
      <c r="F1786" s="361"/>
      <c r="G1786" s="360"/>
      <c r="H1786" s="360"/>
      <c r="I1786" s="362"/>
      <c r="J1786" s="363"/>
      <c r="K1786" s="363"/>
      <c r="L1786" s="364"/>
      <c r="M1786" s="363"/>
      <c r="N1786" s="403"/>
      <c r="O1786" s="70">
        <f t="shared" si="88"/>
        <v>0</v>
      </c>
      <c r="P1786" s="70">
        <f t="shared" si="88"/>
        <v>0</v>
      </c>
      <c r="Q1786" s="92" t="str">
        <f t="shared" si="87"/>
        <v/>
      </c>
    </row>
    <row r="1787" spans="1:17" x14ac:dyDescent="0.2">
      <c r="A1787" s="374" t="str">
        <f>IF(B1787="","",COUNT('Diário 3º PA'!$A$4:$A$4242)+COUNT('Diário 4º PA'!$A$4:$A$2007)+ROW()-3)</f>
        <v/>
      </c>
      <c r="B1787" s="358"/>
      <c r="C1787" s="383"/>
      <c r="D1787" s="360"/>
      <c r="E1787" s="360"/>
      <c r="F1787" s="361"/>
      <c r="G1787" s="360"/>
      <c r="H1787" s="360"/>
      <c r="I1787" s="362"/>
      <c r="J1787" s="363"/>
      <c r="K1787" s="363"/>
      <c r="L1787" s="364"/>
      <c r="M1787" s="363"/>
      <c r="N1787" s="403"/>
      <c r="O1787" s="70">
        <f t="shared" si="88"/>
        <v>0</v>
      </c>
      <c r="P1787" s="70">
        <f t="shared" si="88"/>
        <v>0</v>
      </c>
      <c r="Q1787" s="92" t="str">
        <f t="shared" si="87"/>
        <v/>
      </c>
    </row>
    <row r="1788" spans="1:17" x14ac:dyDescent="0.2">
      <c r="A1788" s="374" t="str">
        <f>IF(B1788="","",COUNT('Diário 3º PA'!$A$4:$A$4242)+COUNT('Diário 4º PA'!$A$4:$A$2007)+ROW()-3)</f>
        <v/>
      </c>
      <c r="B1788" s="358"/>
      <c r="C1788" s="383"/>
      <c r="D1788" s="360"/>
      <c r="E1788" s="360"/>
      <c r="F1788" s="361"/>
      <c r="G1788" s="360"/>
      <c r="H1788" s="360"/>
      <c r="I1788" s="362"/>
      <c r="J1788" s="363"/>
      <c r="K1788" s="363"/>
      <c r="L1788" s="364"/>
      <c r="M1788" s="363"/>
      <c r="N1788" s="403"/>
      <c r="O1788" s="70">
        <f t="shared" si="88"/>
        <v>0</v>
      </c>
      <c r="P1788" s="70">
        <f t="shared" si="88"/>
        <v>0</v>
      </c>
      <c r="Q1788" s="92" t="str">
        <f t="shared" si="87"/>
        <v/>
      </c>
    </row>
    <row r="1789" spans="1:17" x14ac:dyDescent="0.2">
      <c r="A1789" s="374" t="str">
        <f>IF(B1789="","",COUNT('Diário 3º PA'!$A$4:$A$4242)+COUNT('Diário 4º PA'!$A$4:$A$2007)+ROW()-3)</f>
        <v/>
      </c>
      <c r="B1789" s="358"/>
      <c r="C1789" s="383"/>
      <c r="D1789" s="360"/>
      <c r="E1789" s="360"/>
      <c r="F1789" s="361"/>
      <c r="G1789" s="360"/>
      <c r="H1789" s="360"/>
      <c r="I1789" s="362"/>
      <c r="J1789" s="363"/>
      <c r="K1789" s="363"/>
      <c r="L1789" s="364"/>
      <c r="M1789" s="363"/>
      <c r="N1789" s="403"/>
      <c r="O1789" s="70">
        <f t="shared" si="88"/>
        <v>0</v>
      </c>
      <c r="P1789" s="70">
        <f t="shared" si="88"/>
        <v>0</v>
      </c>
      <c r="Q1789" s="92" t="str">
        <f t="shared" si="87"/>
        <v/>
      </c>
    </row>
    <row r="1790" spans="1:17" x14ac:dyDescent="0.2">
      <c r="A1790" s="374" t="str">
        <f>IF(B1790="","",COUNT('Diário 3º PA'!$A$4:$A$4242)+COUNT('Diário 4º PA'!$A$4:$A$2007)+ROW()-3)</f>
        <v/>
      </c>
      <c r="B1790" s="358"/>
      <c r="C1790" s="383"/>
      <c r="D1790" s="360"/>
      <c r="E1790" s="360"/>
      <c r="F1790" s="361"/>
      <c r="G1790" s="360"/>
      <c r="H1790" s="360"/>
      <c r="I1790" s="362"/>
      <c r="J1790" s="363"/>
      <c r="K1790" s="363"/>
      <c r="L1790" s="364"/>
      <c r="M1790" s="363"/>
      <c r="N1790" s="403"/>
      <c r="O1790" s="70">
        <f t="shared" si="88"/>
        <v>0</v>
      </c>
      <c r="P1790" s="70">
        <f t="shared" si="88"/>
        <v>0</v>
      </c>
      <c r="Q1790" s="92" t="str">
        <f t="shared" si="87"/>
        <v/>
      </c>
    </row>
    <row r="1791" spans="1:17" x14ac:dyDescent="0.2">
      <c r="A1791" s="374" t="str">
        <f>IF(B1791="","",COUNT('Diário 3º PA'!$A$4:$A$4242)+COUNT('Diário 4º PA'!$A$4:$A$2007)+ROW()-3)</f>
        <v/>
      </c>
      <c r="B1791" s="358"/>
      <c r="C1791" s="383"/>
      <c r="D1791" s="360"/>
      <c r="E1791" s="360"/>
      <c r="F1791" s="361"/>
      <c r="G1791" s="360"/>
      <c r="H1791" s="360"/>
      <c r="I1791" s="362"/>
      <c r="J1791" s="363"/>
      <c r="K1791" s="363"/>
      <c r="L1791" s="364"/>
      <c r="M1791" s="363"/>
      <c r="N1791" s="403"/>
      <c r="O1791" s="70">
        <f t="shared" si="88"/>
        <v>0</v>
      </c>
      <c r="P1791" s="70">
        <f t="shared" si="88"/>
        <v>0</v>
      </c>
      <c r="Q1791" s="92" t="str">
        <f t="shared" si="87"/>
        <v/>
      </c>
    </row>
    <row r="1792" spans="1:17" x14ac:dyDescent="0.2">
      <c r="A1792" s="374" t="str">
        <f>IF(B1792="","",COUNT('Diário 3º PA'!$A$4:$A$4242)+COUNT('Diário 4º PA'!$A$4:$A$2007)+ROW()-3)</f>
        <v/>
      </c>
      <c r="B1792" s="358"/>
      <c r="C1792" s="383"/>
      <c r="D1792" s="360"/>
      <c r="E1792" s="360"/>
      <c r="F1792" s="361"/>
      <c r="G1792" s="360"/>
      <c r="H1792" s="360"/>
      <c r="I1792" s="362"/>
      <c r="J1792" s="363"/>
      <c r="K1792" s="363"/>
      <c r="L1792" s="364"/>
      <c r="M1792" s="363"/>
      <c r="N1792" s="403"/>
      <c r="O1792" s="70">
        <f t="shared" si="88"/>
        <v>0</v>
      </c>
      <c r="P1792" s="70">
        <f t="shared" si="88"/>
        <v>0</v>
      </c>
      <c r="Q1792" s="92" t="str">
        <f t="shared" si="87"/>
        <v/>
      </c>
    </row>
    <row r="1793" spans="1:17" x14ac:dyDescent="0.2">
      <c r="A1793" s="374" t="str">
        <f>IF(B1793="","",COUNT('Diário 3º PA'!$A$4:$A$4242)+COUNT('Diário 4º PA'!$A$4:$A$2007)+ROW()-3)</f>
        <v/>
      </c>
      <c r="B1793" s="358"/>
      <c r="C1793" s="383"/>
      <c r="D1793" s="360"/>
      <c r="E1793" s="360"/>
      <c r="F1793" s="361"/>
      <c r="G1793" s="360"/>
      <c r="H1793" s="360"/>
      <c r="I1793" s="362"/>
      <c r="J1793" s="363"/>
      <c r="K1793" s="363"/>
      <c r="L1793" s="364"/>
      <c r="M1793" s="363"/>
      <c r="N1793" s="403"/>
      <c r="O1793" s="70">
        <f t="shared" si="88"/>
        <v>0</v>
      </c>
      <c r="P1793" s="70">
        <f t="shared" si="88"/>
        <v>0</v>
      </c>
      <c r="Q1793" s="92" t="str">
        <f t="shared" si="87"/>
        <v/>
      </c>
    </row>
    <row r="1794" spans="1:17" x14ac:dyDescent="0.2">
      <c r="A1794" s="374" t="str">
        <f>IF(B1794="","",COUNT('Diário 3º PA'!$A$4:$A$4242)+COUNT('Diário 4º PA'!$A$4:$A$2007)+ROW()-3)</f>
        <v/>
      </c>
      <c r="B1794" s="358"/>
      <c r="C1794" s="383"/>
      <c r="D1794" s="360"/>
      <c r="E1794" s="360"/>
      <c r="F1794" s="361"/>
      <c r="G1794" s="360"/>
      <c r="H1794" s="360"/>
      <c r="I1794" s="362"/>
      <c r="J1794" s="363"/>
      <c r="K1794" s="363"/>
      <c r="L1794" s="364"/>
      <c r="M1794" s="363"/>
      <c r="N1794" s="403"/>
      <c r="O1794" s="70">
        <f t="shared" si="88"/>
        <v>0</v>
      </c>
      <c r="P1794" s="70">
        <f t="shared" si="88"/>
        <v>0</v>
      </c>
      <c r="Q1794" s="92" t="str">
        <f t="shared" si="87"/>
        <v/>
      </c>
    </row>
    <row r="1795" spans="1:17" x14ac:dyDescent="0.2">
      <c r="A1795" s="374" t="str">
        <f>IF(B1795="","",COUNT('Diário 3º PA'!$A$4:$A$4242)+COUNT('Diário 4º PA'!$A$4:$A$2007)+ROW()-3)</f>
        <v/>
      </c>
      <c r="B1795" s="358"/>
      <c r="C1795" s="383"/>
      <c r="D1795" s="360"/>
      <c r="E1795" s="360"/>
      <c r="F1795" s="361"/>
      <c r="G1795" s="360"/>
      <c r="H1795" s="360"/>
      <c r="I1795" s="362"/>
      <c r="J1795" s="363"/>
      <c r="K1795" s="363"/>
      <c r="L1795" s="364"/>
      <c r="M1795" s="363"/>
      <c r="N1795" s="403"/>
      <c r="O1795" s="70">
        <f t="shared" si="88"/>
        <v>0</v>
      </c>
      <c r="P1795" s="70">
        <f t="shared" si="88"/>
        <v>0</v>
      </c>
      <c r="Q1795" s="92" t="str">
        <f t="shared" si="87"/>
        <v/>
      </c>
    </row>
    <row r="1796" spans="1:17" x14ac:dyDescent="0.2">
      <c r="A1796" s="374" t="str">
        <f>IF(B1796="","",COUNT('Diário 3º PA'!$A$4:$A$4242)+COUNT('Diário 4º PA'!$A$4:$A$2007)+ROW()-3)</f>
        <v/>
      </c>
      <c r="B1796" s="358"/>
      <c r="C1796" s="383"/>
      <c r="D1796" s="360"/>
      <c r="E1796" s="360"/>
      <c r="F1796" s="361"/>
      <c r="G1796" s="360"/>
      <c r="H1796" s="360"/>
      <c r="I1796" s="362"/>
      <c r="J1796" s="363"/>
      <c r="K1796" s="363"/>
      <c r="L1796" s="364"/>
      <c r="M1796" s="363"/>
      <c r="N1796" s="403"/>
      <c r="O1796" s="70">
        <f t="shared" si="88"/>
        <v>0</v>
      </c>
      <c r="P1796" s="70">
        <f t="shared" si="88"/>
        <v>0</v>
      </c>
      <c r="Q1796" s="92" t="str">
        <f t="shared" si="87"/>
        <v/>
      </c>
    </row>
    <row r="1797" spans="1:17" x14ac:dyDescent="0.2">
      <c r="A1797" s="374" t="str">
        <f>IF(B1797="","",COUNT('Diário 3º PA'!$A$4:$A$4242)+COUNT('Diário 4º PA'!$A$4:$A$2007)+ROW()-3)</f>
        <v/>
      </c>
      <c r="B1797" s="358"/>
      <c r="C1797" s="383"/>
      <c r="D1797" s="360"/>
      <c r="E1797" s="360"/>
      <c r="F1797" s="361"/>
      <c r="G1797" s="360"/>
      <c r="H1797" s="360"/>
      <c r="I1797" s="362"/>
      <c r="J1797" s="363"/>
      <c r="K1797" s="363"/>
      <c r="L1797" s="364"/>
      <c r="M1797" s="363"/>
      <c r="N1797" s="403"/>
      <c r="O1797" s="70">
        <f t="shared" si="88"/>
        <v>0</v>
      </c>
      <c r="P1797" s="70">
        <f t="shared" si="88"/>
        <v>0</v>
      </c>
      <c r="Q1797" s="92" t="str">
        <f t="shared" si="87"/>
        <v/>
      </c>
    </row>
    <row r="1798" spans="1:17" x14ac:dyDescent="0.2">
      <c r="A1798" s="374" t="str">
        <f>IF(B1798="","",COUNT('Diário 3º PA'!$A$4:$A$4242)+COUNT('Diário 4º PA'!$A$4:$A$2007)+ROW()-3)</f>
        <v/>
      </c>
      <c r="B1798" s="358"/>
      <c r="C1798" s="383"/>
      <c r="D1798" s="360"/>
      <c r="E1798" s="360"/>
      <c r="F1798" s="361"/>
      <c r="G1798" s="360"/>
      <c r="H1798" s="360"/>
      <c r="I1798" s="362"/>
      <c r="J1798" s="363"/>
      <c r="K1798" s="363"/>
      <c r="L1798" s="364"/>
      <c r="M1798" s="363"/>
      <c r="N1798" s="403"/>
      <c r="O1798" s="70">
        <f t="shared" si="88"/>
        <v>0</v>
      </c>
      <c r="P1798" s="70">
        <f t="shared" si="88"/>
        <v>0</v>
      </c>
      <c r="Q1798" s="92" t="str">
        <f t="shared" si="87"/>
        <v/>
      </c>
    </row>
    <row r="1799" spans="1:17" x14ac:dyDescent="0.2">
      <c r="A1799" s="374" t="str">
        <f>IF(B1799="","",COUNT('Diário 3º PA'!$A$4:$A$4242)+COUNT('Diário 4º PA'!$A$4:$A$2007)+ROW()-3)</f>
        <v/>
      </c>
      <c r="B1799" s="358"/>
      <c r="C1799" s="383"/>
      <c r="D1799" s="360"/>
      <c r="E1799" s="360"/>
      <c r="F1799" s="361"/>
      <c r="G1799" s="360"/>
      <c r="H1799" s="360"/>
      <c r="I1799" s="362"/>
      <c r="J1799" s="363"/>
      <c r="K1799" s="363"/>
      <c r="L1799" s="364"/>
      <c r="M1799" s="363"/>
      <c r="N1799" s="403"/>
      <c r="O1799" s="70">
        <f t="shared" si="88"/>
        <v>0</v>
      </c>
      <c r="P1799" s="70">
        <f t="shared" si="88"/>
        <v>0</v>
      </c>
      <c r="Q1799" s="92" t="str">
        <f t="shared" si="87"/>
        <v/>
      </c>
    </row>
    <row r="1800" spans="1:17" x14ac:dyDescent="0.2">
      <c r="A1800" s="374" t="str">
        <f>IF(B1800="","",COUNT('Diário 3º PA'!$A$4:$A$4242)+COUNT('Diário 4º PA'!$A$4:$A$2007)+ROW()-3)</f>
        <v/>
      </c>
      <c r="B1800" s="358"/>
      <c r="C1800" s="383"/>
      <c r="D1800" s="360"/>
      <c r="E1800" s="360"/>
      <c r="F1800" s="361"/>
      <c r="G1800" s="360"/>
      <c r="H1800" s="360"/>
      <c r="I1800" s="362"/>
      <c r="J1800" s="363"/>
      <c r="K1800" s="363"/>
      <c r="L1800" s="364"/>
      <c r="M1800" s="363"/>
      <c r="N1800" s="403"/>
      <c r="O1800" s="70">
        <f t="shared" si="88"/>
        <v>0</v>
      </c>
      <c r="P1800" s="70">
        <f t="shared" si="88"/>
        <v>0</v>
      </c>
      <c r="Q1800" s="92" t="str">
        <f t="shared" si="87"/>
        <v/>
      </c>
    </row>
    <row r="1801" spans="1:17" x14ac:dyDescent="0.2">
      <c r="A1801" s="374" t="str">
        <f>IF(B1801="","",COUNT('Diário 3º PA'!$A$4:$A$4242)+COUNT('Diário 4º PA'!$A$4:$A$2007)+ROW()-3)</f>
        <v/>
      </c>
      <c r="B1801" s="358"/>
      <c r="C1801" s="383"/>
      <c r="D1801" s="360"/>
      <c r="E1801" s="360"/>
      <c r="F1801" s="361"/>
      <c r="G1801" s="360"/>
      <c r="H1801" s="360"/>
      <c r="I1801" s="362"/>
      <c r="J1801" s="363"/>
      <c r="K1801" s="363"/>
      <c r="L1801" s="364"/>
      <c r="M1801" s="363"/>
      <c r="N1801" s="403"/>
      <c r="O1801" s="70">
        <f t="shared" si="88"/>
        <v>0</v>
      </c>
      <c r="P1801" s="70">
        <f t="shared" si="88"/>
        <v>0</v>
      </c>
      <c r="Q1801" s="92" t="str">
        <f t="shared" si="87"/>
        <v/>
      </c>
    </row>
    <row r="1802" spans="1:17" x14ac:dyDescent="0.2">
      <c r="A1802" s="374" t="str">
        <f>IF(B1802="","",COUNT('Diário 3º PA'!$A$4:$A$4242)+COUNT('Diário 4º PA'!$A$4:$A$2007)+ROW()-3)</f>
        <v/>
      </c>
      <c r="B1802" s="358"/>
      <c r="C1802" s="383"/>
      <c r="D1802" s="360"/>
      <c r="E1802" s="360"/>
      <c r="F1802" s="361"/>
      <c r="G1802" s="360"/>
      <c r="H1802" s="360"/>
      <c r="I1802" s="362"/>
      <c r="J1802" s="363"/>
      <c r="K1802" s="363"/>
      <c r="L1802" s="364"/>
      <c r="M1802" s="363"/>
      <c r="N1802" s="403"/>
      <c r="O1802" s="70">
        <f t="shared" si="88"/>
        <v>0</v>
      </c>
      <c r="P1802" s="70">
        <f t="shared" si="88"/>
        <v>0</v>
      </c>
      <c r="Q1802" s="92" t="str">
        <f t="shared" si="87"/>
        <v/>
      </c>
    </row>
    <row r="1803" spans="1:17" x14ac:dyDescent="0.2">
      <c r="A1803" s="374" t="str">
        <f>IF(B1803="","",COUNT('Diário 3º PA'!$A$4:$A$4242)+COUNT('Diário 4º PA'!$A$4:$A$2007)+ROW()-3)</f>
        <v/>
      </c>
      <c r="B1803" s="358"/>
      <c r="C1803" s="383"/>
      <c r="D1803" s="360"/>
      <c r="E1803" s="360"/>
      <c r="F1803" s="361"/>
      <c r="G1803" s="360"/>
      <c r="H1803" s="360"/>
      <c r="I1803" s="362"/>
      <c r="J1803" s="363"/>
      <c r="K1803" s="363"/>
      <c r="L1803" s="364"/>
      <c r="M1803" s="363"/>
      <c r="N1803" s="403"/>
      <c r="O1803" s="70">
        <f t="shared" si="88"/>
        <v>0</v>
      </c>
      <c r="P1803" s="70">
        <f t="shared" si="88"/>
        <v>0</v>
      </c>
      <c r="Q1803" s="92" t="str">
        <f t="shared" si="87"/>
        <v/>
      </c>
    </row>
    <row r="1804" spans="1:17" x14ac:dyDescent="0.2">
      <c r="A1804" s="374" t="str">
        <f>IF(B1804="","",COUNT('Diário 3º PA'!$A$4:$A$4242)+COUNT('Diário 4º PA'!$A$4:$A$2007)+ROW()-3)</f>
        <v/>
      </c>
      <c r="B1804" s="358"/>
      <c r="C1804" s="383"/>
      <c r="D1804" s="360"/>
      <c r="E1804" s="360"/>
      <c r="F1804" s="361"/>
      <c r="G1804" s="360"/>
      <c r="H1804" s="360"/>
      <c r="I1804" s="362"/>
      <c r="J1804" s="363"/>
      <c r="K1804" s="363"/>
      <c r="L1804" s="364"/>
      <c r="M1804" s="363"/>
      <c r="N1804" s="403"/>
      <c r="O1804" s="70">
        <f t="shared" si="88"/>
        <v>0</v>
      </c>
      <c r="P1804" s="70">
        <f t="shared" si="88"/>
        <v>0</v>
      </c>
      <c r="Q1804" s="92" t="str">
        <f t="shared" si="87"/>
        <v/>
      </c>
    </row>
    <row r="1805" spans="1:17" x14ac:dyDescent="0.2">
      <c r="A1805" s="374" t="str">
        <f>IF(B1805="","",COUNT('Diário 3º PA'!$A$4:$A$4242)+COUNT('Diário 4º PA'!$A$4:$A$2007)+ROW()-3)</f>
        <v/>
      </c>
      <c r="B1805" s="358"/>
      <c r="C1805" s="383"/>
      <c r="D1805" s="360"/>
      <c r="E1805" s="360"/>
      <c r="F1805" s="361"/>
      <c r="G1805" s="360"/>
      <c r="H1805" s="360"/>
      <c r="I1805" s="362"/>
      <c r="J1805" s="363"/>
      <c r="K1805" s="363"/>
      <c r="L1805" s="364"/>
      <c r="M1805" s="363"/>
      <c r="N1805" s="403"/>
      <c r="O1805" s="70">
        <f t="shared" si="88"/>
        <v>0</v>
      </c>
      <c r="P1805" s="70">
        <f t="shared" si="88"/>
        <v>0</v>
      </c>
      <c r="Q1805" s="92" t="str">
        <f t="shared" si="87"/>
        <v/>
      </c>
    </row>
    <row r="1806" spans="1:17" x14ac:dyDescent="0.2">
      <c r="A1806" s="374" t="str">
        <f>IF(B1806="","",COUNT('Diário 3º PA'!$A$4:$A$4242)+COUNT('Diário 4º PA'!$A$4:$A$2007)+ROW()-3)</f>
        <v/>
      </c>
      <c r="B1806" s="358"/>
      <c r="C1806" s="383"/>
      <c r="D1806" s="360"/>
      <c r="E1806" s="360"/>
      <c r="F1806" s="361"/>
      <c r="G1806" s="360"/>
      <c r="H1806" s="360"/>
      <c r="I1806" s="362"/>
      <c r="J1806" s="363"/>
      <c r="K1806" s="363"/>
      <c r="L1806" s="364"/>
      <c r="M1806" s="363"/>
      <c r="N1806" s="403"/>
      <c r="O1806" s="70">
        <f t="shared" si="88"/>
        <v>0</v>
      </c>
      <c r="P1806" s="70">
        <f t="shared" si="88"/>
        <v>0</v>
      </c>
      <c r="Q1806" s="92" t="str">
        <f t="shared" si="87"/>
        <v/>
      </c>
    </row>
    <row r="1807" spans="1:17" x14ac:dyDescent="0.2">
      <c r="A1807" s="374" t="str">
        <f>IF(B1807="","",COUNT('Diário 3º PA'!$A$4:$A$4242)+COUNT('Diário 4º PA'!$A$4:$A$2007)+ROW()-3)</f>
        <v/>
      </c>
      <c r="B1807" s="358"/>
      <c r="C1807" s="383"/>
      <c r="D1807" s="360"/>
      <c r="E1807" s="360"/>
      <c r="F1807" s="361"/>
      <c r="G1807" s="360"/>
      <c r="H1807" s="360"/>
      <c r="I1807" s="362"/>
      <c r="J1807" s="363"/>
      <c r="K1807" s="363"/>
      <c r="L1807" s="364"/>
      <c r="M1807" s="363"/>
      <c r="N1807" s="403"/>
      <c r="O1807" s="70">
        <f t="shared" si="88"/>
        <v>0</v>
      </c>
      <c r="P1807" s="70">
        <f t="shared" si="88"/>
        <v>0</v>
      </c>
      <c r="Q1807" s="92" t="str">
        <f t="shared" si="87"/>
        <v/>
      </c>
    </row>
    <row r="1808" spans="1:17" x14ac:dyDescent="0.2">
      <c r="A1808" s="374" t="str">
        <f>IF(B1808="","",COUNT('Diário 3º PA'!$A$4:$A$4242)+COUNT('Diário 4º PA'!$A$4:$A$2007)+ROW()-3)</f>
        <v/>
      </c>
      <c r="B1808" s="358"/>
      <c r="C1808" s="383"/>
      <c r="D1808" s="360"/>
      <c r="E1808" s="360"/>
      <c r="F1808" s="361"/>
      <c r="G1808" s="360"/>
      <c r="H1808" s="360"/>
      <c r="I1808" s="362"/>
      <c r="J1808" s="363"/>
      <c r="K1808" s="363"/>
      <c r="L1808" s="364"/>
      <c r="M1808" s="363"/>
      <c r="N1808" s="403"/>
      <c r="O1808" s="70">
        <f t="shared" si="88"/>
        <v>0</v>
      </c>
      <c r="P1808" s="70">
        <f t="shared" si="88"/>
        <v>0</v>
      </c>
      <c r="Q1808" s="92" t="str">
        <f t="shared" si="87"/>
        <v/>
      </c>
    </row>
    <row r="1809" spans="1:17" x14ac:dyDescent="0.2">
      <c r="A1809" s="374" t="str">
        <f>IF(B1809="","",COUNT('Diário 3º PA'!$A$4:$A$4242)+COUNT('Diário 4º PA'!$A$4:$A$2007)+ROW()-3)</f>
        <v/>
      </c>
      <c r="B1809" s="358"/>
      <c r="C1809" s="383"/>
      <c r="D1809" s="360"/>
      <c r="E1809" s="360"/>
      <c r="F1809" s="361"/>
      <c r="G1809" s="360"/>
      <c r="H1809" s="360"/>
      <c r="I1809" s="362"/>
      <c r="J1809" s="363"/>
      <c r="K1809" s="363"/>
      <c r="L1809" s="364"/>
      <c r="M1809" s="363"/>
      <c r="N1809" s="403"/>
      <c r="O1809" s="70">
        <f t="shared" si="88"/>
        <v>0</v>
      </c>
      <c r="P1809" s="70">
        <f t="shared" si="88"/>
        <v>0</v>
      </c>
      <c r="Q1809" s="92" t="str">
        <f t="shared" si="87"/>
        <v/>
      </c>
    </row>
    <row r="1810" spans="1:17" x14ac:dyDescent="0.2">
      <c r="A1810" s="374" t="str">
        <f>IF(B1810="","",COUNT('Diário 3º PA'!$A$4:$A$4242)+COUNT('Diário 4º PA'!$A$4:$A$2007)+ROW()-3)</f>
        <v/>
      </c>
      <c r="B1810" s="358"/>
      <c r="C1810" s="383"/>
      <c r="D1810" s="360"/>
      <c r="E1810" s="360"/>
      <c r="F1810" s="361"/>
      <c r="G1810" s="360"/>
      <c r="H1810" s="360"/>
      <c r="I1810" s="362"/>
      <c r="J1810" s="363"/>
      <c r="K1810" s="363"/>
      <c r="L1810" s="364"/>
      <c r="M1810" s="363"/>
      <c r="N1810" s="403"/>
      <c r="O1810" s="70">
        <f t="shared" si="88"/>
        <v>0</v>
      </c>
      <c r="P1810" s="70">
        <f t="shared" si="88"/>
        <v>0</v>
      </c>
      <c r="Q1810" s="92" t="str">
        <f t="shared" si="87"/>
        <v/>
      </c>
    </row>
    <row r="1811" spans="1:17" x14ac:dyDescent="0.2">
      <c r="A1811" s="374" t="str">
        <f>IF(B1811="","",COUNT('Diário 3º PA'!$A$4:$A$4242)+COUNT('Diário 4º PA'!$A$4:$A$2007)+ROW()-3)</f>
        <v/>
      </c>
      <c r="B1811" s="358"/>
      <c r="C1811" s="383"/>
      <c r="D1811" s="360"/>
      <c r="E1811" s="360"/>
      <c r="F1811" s="361"/>
      <c r="G1811" s="360"/>
      <c r="H1811" s="360"/>
      <c r="I1811" s="362"/>
      <c r="J1811" s="363"/>
      <c r="K1811" s="363"/>
      <c r="L1811" s="364"/>
      <c r="M1811" s="363"/>
      <c r="N1811" s="403"/>
      <c r="O1811" s="70">
        <f t="shared" si="88"/>
        <v>0</v>
      </c>
      <c r="P1811" s="70">
        <f t="shared" si="88"/>
        <v>0</v>
      </c>
      <c r="Q1811" s="92" t="str">
        <f t="shared" si="87"/>
        <v/>
      </c>
    </row>
    <row r="1812" spans="1:17" x14ac:dyDescent="0.2">
      <c r="A1812" s="374" t="str">
        <f>IF(B1812="","",COUNT('Diário 3º PA'!$A$4:$A$4242)+COUNT('Diário 4º PA'!$A$4:$A$2007)+ROW()-3)</f>
        <v/>
      </c>
      <c r="B1812" s="358"/>
      <c r="C1812" s="383"/>
      <c r="D1812" s="360"/>
      <c r="E1812" s="360"/>
      <c r="F1812" s="361"/>
      <c r="G1812" s="360"/>
      <c r="H1812" s="360"/>
      <c r="I1812" s="362"/>
      <c r="J1812" s="363"/>
      <c r="K1812" s="363"/>
      <c r="L1812" s="364"/>
      <c r="M1812" s="363"/>
      <c r="N1812" s="403"/>
      <c r="O1812" s="70">
        <f t="shared" si="88"/>
        <v>0</v>
      </c>
      <c r="P1812" s="70">
        <f t="shared" si="88"/>
        <v>0</v>
      </c>
      <c r="Q1812" s="92" t="str">
        <f t="shared" si="87"/>
        <v/>
      </c>
    </row>
    <row r="1813" spans="1:17" x14ac:dyDescent="0.2">
      <c r="A1813" s="374" t="str">
        <f>IF(B1813="","",COUNT('Diário 3º PA'!$A$4:$A$4242)+COUNT('Diário 4º PA'!$A$4:$A$2007)+ROW()-3)</f>
        <v/>
      </c>
      <c r="B1813" s="358"/>
      <c r="C1813" s="383"/>
      <c r="D1813" s="360"/>
      <c r="E1813" s="360"/>
      <c r="F1813" s="361"/>
      <c r="G1813" s="360"/>
      <c r="H1813" s="360"/>
      <c r="I1813" s="362"/>
      <c r="J1813" s="363"/>
      <c r="K1813" s="363"/>
      <c r="L1813" s="364"/>
      <c r="M1813" s="363"/>
      <c r="N1813" s="403"/>
      <c r="O1813" s="70">
        <f t="shared" si="88"/>
        <v>0</v>
      </c>
      <c r="P1813" s="70">
        <f t="shared" si="88"/>
        <v>0</v>
      </c>
      <c r="Q1813" s="92" t="str">
        <f t="shared" si="87"/>
        <v/>
      </c>
    </row>
    <row r="1814" spans="1:17" x14ac:dyDescent="0.2">
      <c r="A1814" s="374" t="str">
        <f>IF(B1814="","",COUNT('Diário 3º PA'!$A$4:$A$4242)+COUNT('Diário 4º PA'!$A$4:$A$2007)+ROW()-3)</f>
        <v/>
      </c>
      <c r="B1814" s="358"/>
      <c r="C1814" s="383"/>
      <c r="D1814" s="360"/>
      <c r="E1814" s="360"/>
      <c r="F1814" s="361"/>
      <c r="G1814" s="360"/>
      <c r="H1814" s="360"/>
      <c r="I1814" s="362"/>
      <c r="J1814" s="363"/>
      <c r="K1814" s="363"/>
      <c r="L1814" s="364"/>
      <c r="M1814" s="363"/>
      <c r="N1814" s="403"/>
      <c r="O1814" s="70">
        <f t="shared" si="88"/>
        <v>0</v>
      </c>
      <c r="P1814" s="70">
        <f t="shared" si="88"/>
        <v>0</v>
      </c>
      <c r="Q1814" s="92" t="str">
        <f t="shared" si="87"/>
        <v/>
      </c>
    </row>
    <row r="1815" spans="1:17" x14ac:dyDescent="0.2">
      <c r="A1815" s="374" t="str">
        <f>IF(B1815="","",COUNT('Diário 3º PA'!$A$4:$A$4242)+COUNT('Diário 4º PA'!$A$4:$A$2007)+ROW()-3)</f>
        <v/>
      </c>
      <c r="B1815" s="358"/>
      <c r="C1815" s="383"/>
      <c r="D1815" s="360"/>
      <c r="E1815" s="360"/>
      <c r="F1815" s="361"/>
      <c r="G1815" s="360"/>
      <c r="H1815" s="360"/>
      <c r="I1815" s="362"/>
      <c r="J1815" s="363"/>
      <c r="K1815" s="363"/>
      <c r="L1815" s="364"/>
      <c r="M1815" s="363"/>
      <c r="N1815" s="403"/>
      <c r="O1815" s="70">
        <f t="shared" si="88"/>
        <v>0</v>
      </c>
      <c r="P1815" s="70">
        <f t="shared" si="88"/>
        <v>0</v>
      </c>
      <c r="Q1815" s="92" t="str">
        <f t="shared" si="87"/>
        <v/>
      </c>
    </row>
    <row r="1816" spans="1:17" x14ac:dyDescent="0.2">
      <c r="A1816" s="374" t="str">
        <f>IF(B1816="","",COUNT('Diário 3º PA'!$A$4:$A$4242)+COUNT('Diário 4º PA'!$A$4:$A$2007)+ROW()-3)</f>
        <v/>
      </c>
      <c r="B1816" s="358"/>
      <c r="C1816" s="383"/>
      <c r="D1816" s="360"/>
      <c r="E1816" s="360"/>
      <c r="F1816" s="361"/>
      <c r="G1816" s="360"/>
      <c r="H1816" s="360"/>
      <c r="I1816" s="362"/>
      <c r="J1816" s="363"/>
      <c r="K1816" s="363"/>
      <c r="L1816" s="364"/>
      <c r="M1816" s="363"/>
      <c r="N1816" s="403"/>
      <c r="O1816" s="70">
        <f t="shared" si="88"/>
        <v>0</v>
      </c>
      <c r="P1816" s="70">
        <f t="shared" si="88"/>
        <v>0</v>
      </c>
      <c r="Q1816" s="92" t="str">
        <f t="shared" si="87"/>
        <v/>
      </c>
    </row>
    <row r="1817" spans="1:17" x14ac:dyDescent="0.2">
      <c r="A1817" s="374" t="str">
        <f>IF(B1817="","",COUNT('Diário 3º PA'!$A$4:$A$4242)+COUNT('Diário 4º PA'!$A$4:$A$2007)+ROW()-3)</f>
        <v/>
      </c>
      <c r="B1817" s="358"/>
      <c r="C1817" s="383"/>
      <c r="D1817" s="360"/>
      <c r="E1817" s="360"/>
      <c r="F1817" s="361"/>
      <c r="G1817" s="360"/>
      <c r="H1817" s="360"/>
      <c r="I1817" s="362"/>
      <c r="J1817" s="363"/>
      <c r="K1817" s="363"/>
      <c r="L1817" s="364"/>
      <c r="M1817" s="363"/>
      <c r="N1817" s="403"/>
      <c r="O1817" s="70">
        <f t="shared" si="88"/>
        <v>0</v>
      </c>
      <c r="P1817" s="70">
        <f t="shared" si="88"/>
        <v>0</v>
      </c>
      <c r="Q1817" s="92" t="str">
        <f t="shared" si="87"/>
        <v/>
      </c>
    </row>
    <row r="1818" spans="1:17" x14ac:dyDescent="0.2">
      <c r="A1818" s="374" t="str">
        <f>IF(B1818="","",COUNT('Diário 3º PA'!$A$4:$A$4242)+COUNT('Diário 4º PA'!$A$4:$A$2007)+ROW()-3)</f>
        <v/>
      </c>
      <c r="B1818" s="358"/>
      <c r="C1818" s="383"/>
      <c r="D1818" s="360"/>
      <c r="E1818" s="360"/>
      <c r="F1818" s="361"/>
      <c r="G1818" s="360"/>
      <c r="H1818" s="360"/>
      <c r="I1818" s="362"/>
      <c r="J1818" s="363"/>
      <c r="K1818" s="363"/>
      <c r="L1818" s="364"/>
      <c r="M1818" s="363"/>
      <c r="N1818" s="403"/>
      <c r="O1818" s="70">
        <f t="shared" si="88"/>
        <v>0</v>
      </c>
      <c r="P1818" s="70">
        <f t="shared" si="88"/>
        <v>0</v>
      </c>
      <c r="Q1818" s="92" t="str">
        <f t="shared" si="87"/>
        <v/>
      </c>
    </row>
    <row r="1819" spans="1:17" x14ac:dyDescent="0.2">
      <c r="A1819" s="374" t="str">
        <f>IF(B1819="","",COUNT('Diário 3º PA'!$A$4:$A$4242)+COUNT('Diário 4º PA'!$A$4:$A$2007)+ROW()-3)</f>
        <v/>
      </c>
      <c r="B1819" s="358"/>
      <c r="C1819" s="383"/>
      <c r="D1819" s="360"/>
      <c r="E1819" s="360"/>
      <c r="F1819" s="361"/>
      <c r="G1819" s="360"/>
      <c r="H1819" s="360"/>
      <c r="I1819" s="362"/>
      <c r="J1819" s="363"/>
      <c r="K1819" s="363"/>
      <c r="L1819" s="364"/>
      <c r="M1819" s="363"/>
      <c r="N1819" s="403"/>
      <c r="O1819" s="70">
        <f t="shared" si="88"/>
        <v>0</v>
      </c>
      <c r="P1819" s="70">
        <f t="shared" si="88"/>
        <v>0</v>
      </c>
      <c r="Q1819" s="92" t="str">
        <f t="shared" si="87"/>
        <v/>
      </c>
    </row>
    <row r="1820" spans="1:17" x14ac:dyDescent="0.2">
      <c r="A1820" s="374" t="str">
        <f>IF(B1820="","",COUNT('Diário 3º PA'!$A$4:$A$4242)+COUNT('Diário 4º PA'!$A$4:$A$2007)+ROW()-3)</f>
        <v/>
      </c>
      <c r="B1820" s="358"/>
      <c r="C1820" s="383"/>
      <c r="D1820" s="360"/>
      <c r="E1820" s="360"/>
      <c r="F1820" s="361"/>
      <c r="G1820" s="360"/>
      <c r="H1820" s="360"/>
      <c r="I1820" s="362"/>
      <c r="J1820" s="363"/>
      <c r="K1820" s="363"/>
      <c r="L1820" s="364"/>
      <c r="M1820" s="363"/>
      <c r="N1820" s="403"/>
      <c r="O1820" s="70">
        <f t="shared" si="88"/>
        <v>0</v>
      </c>
      <c r="P1820" s="70">
        <f t="shared" si="88"/>
        <v>0</v>
      </c>
      <c r="Q1820" s="92" t="str">
        <f t="shared" si="87"/>
        <v/>
      </c>
    </row>
    <row r="1821" spans="1:17" x14ac:dyDescent="0.2">
      <c r="A1821" s="374" t="str">
        <f>IF(B1821="","",COUNT('Diário 3º PA'!$A$4:$A$4242)+COUNT('Diário 4º PA'!$A$4:$A$2007)+ROW()-3)</f>
        <v/>
      </c>
      <c r="B1821" s="358"/>
      <c r="C1821" s="383"/>
      <c r="D1821" s="360"/>
      <c r="E1821" s="360"/>
      <c r="F1821" s="361"/>
      <c r="G1821" s="360"/>
      <c r="H1821" s="360"/>
      <c r="I1821" s="362"/>
      <c r="J1821" s="363"/>
      <c r="K1821" s="363"/>
      <c r="L1821" s="364"/>
      <c r="M1821" s="363"/>
      <c r="N1821" s="403"/>
      <c r="O1821" s="70">
        <f t="shared" si="88"/>
        <v>0</v>
      </c>
      <c r="P1821" s="70">
        <f t="shared" si="88"/>
        <v>0</v>
      </c>
      <c r="Q1821" s="92" t="str">
        <f t="shared" si="87"/>
        <v/>
      </c>
    </row>
    <row r="1822" spans="1:17" x14ac:dyDescent="0.2">
      <c r="A1822" s="374" t="str">
        <f>IF(B1822="","",COUNT('Diário 3º PA'!$A$4:$A$4242)+COUNT('Diário 4º PA'!$A$4:$A$2007)+ROW()-3)</f>
        <v/>
      </c>
      <c r="B1822" s="358"/>
      <c r="C1822" s="383"/>
      <c r="D1822" s="360"/>
      <c r="E1822" s="360"/>
      <c r="F1822" s="361"/>
      <c r="G1822" s="360"/>
      <c r="H1822" s="360"/>
      <c r="I1822" s="362"/>
      <c r="J1822" s="363"/>
      <c r="K1822" s="363"/>
      <c r="L1822" s="364"/>
      <c r="M1822" s="363"/>
      <c r="N1822" s="403"/>
      <c r="O1822" s="70">
        <f t="shared" si="88"/>
        <v>0</v>
      </c>
      <c r="P1822" s="70">
        <f t="shared" si="88"/>
        <v>0</v>
      </c>
      <c r="Q1822" s="92" t="str">
        <f t="shared" si="87"/>
        <v/>
      </c>
    </row>
    <row r="1823" spans="1:17" x14ac:dyDescent="0.2">
      <c r="A1823" s="374" t="str">
        <f>IF(B1823="","",COUNT('Diário 3º PA'!$A$4:$A$4242)+COUNT('Diário 4º PA'!$A$4:$A$2007)+ROW()-3)</f>
        <v/>
      </c>
      <c r="B1823" s="358"/>
      <c r="C1823" s="383"/>
      <c r="D1823" s="360"/>
      <c r="E1823" s="360"/>
      <c r="F1823" s="361"/>
      <c r="G1823" s="360"/>
      <c r="H1823" s="360"/>
      <c r="I1823" s="362"/>
      <c r="J1823" s="363"/>
      <c r="K1823" s="363"/>
      <c r="L1823" s="364"/>
      <c r="M1823" s="363"/>
      <c r="N1823" s="403"/>
      <c r="O1823" s="70">
        <f t="shared" si="88"/>
        <v>0</v>
      </c>
      <c r="P1823" s="70">
        <f t="shared" si="88"/>
        <v>0</v>
      </c>
      <c r="Q1823" s="92" t="str">
        <f t="shared" si="87"/>
        <v/>
      </c>
    </row>
    <row r="1824" spans="1:17" x14ac:dyDescent="0.2">
      <c r="A1824" s="374" t="str">
        <f>IF(B1824="","",COUNT('Diário 3º PA'!$A$4:$A$4242)+COUNT('Diário 4º PA'!$A$4:$A$2007)+ROW()-3)</f>
        <v/>
      </c>
      <c r="B1824" s="358"/>
      <c r="C1824" s="383"/>
      <c r="D1824" s="360"/>
      <c r="E1824" s="360"/>
      <c r="F1824" s="361"/>
      <c r="G1824" s="360"/>
      <c r="H1824" s="360"/>
      <c r="I1824" s="362"/>
      <c r="J1824" s="363"/>
      <c r="K1824" s="363"/>
      <c r="L1824" s="364"/>
      <c r="M1824" s="363"/>
      <c r="N1824" s="403"/>
      <c r="O1824" s="70">
        <f t="shared" si="88"/>
        <v>0</v>
      </c>
      <c r="P1824" s="70">
        <f t="shared" si="88"/>
        <v>0</v>
      </c>
      <c r="Q1824" s="92" t="str">
        <f t="shared" si="87"/>
        <v/>
      </c>
    </row>
    <row r="1825" spans="1:17" x14ac:dyDescent="0.2">
      <c r="A1825" s="374" t="str">
        <f>IF(B1825="","",COUNT('Diário 3º PA'!$A$4:$A$4242)+COUNT('Diário 4º PA'!$A$4:$A$2007)+ROW()-3)</f>
        <v/>
      </c>
      <c r="B1825" s="358"/>
      <c r="C1825" s="383"/>
      <c r="D1825" s="360"/>
      <c r="E1825" s="360"/>
      <c r="F1825" s="361"/>
      <c r="G1825" s="360"/>
      <c r="H1825" s="360"/>
      <c r="I1825" s="362"/>
      <c r="J1825" s="363"/>
      <c r="K1825" s="363"/>
      <c r="L1825" s="364"/>
      <c r="M1825" s="363"/>
      <c r="N1825" s="403"/>
      <c r="O1825" s="70">
        <f t="shared" si="88"/>
        <v>0</v>
      </c>
      <c r="P1825" s="70">
        <f t="shared" si="88"/>
        <v>0</v>
      </c>
      <c r="Q1825" s="92" t="str">
        <f t="shared" si="87"/>
        <v/>
      </c>
    </row>
    <row r="1826" spans="1:17" x14ac:dyDescent="0.2">
      <c r="A1826" s="374" t="str">
        <f>IF(B1826="","",COUNT('Diário 3º PA'!$A$4:$A$4242)+COUNT('Diário 4º PA'!$A$4:$A$2007)+ROW()-3)</f>
        <v/>
      </c>
      <c r="B1826" s="358"/>
      <c r="C1826" s="383"/>
      <c r="D1826" s="360"/>
      <c r="E1826" s="360"/>
      <c r="F1826" s="361"/>
      <c r="G1826" s="360"/>
      <c r="H1826" s="360"/>
      <c r="I1826" s="362"/>
      <c r="J1826" s="363"/>
      <c r="K1826" s="363"/>
      <c r="L1826" s="364"/>
      <c r="M1826" s="363"/>
      <c r="N1826" s="403"/>
      <c r="O1826" s="70">
        <f t="shared" si="88"/>
        <v>0</v>
      </c>
      <c r="P1826" s="70">
        <f t="shared" si="88"/>
        <v>0</v>
      </c>
      <c r="Q1826" s="92" t="str">
        <f t="shared" si="87"/>
        <v/>
      </c>
    </row>
    <row r="1827" spans="1:17" x14ac:dyDescent="0.2">
      <c r="A1827" s="374" t="str">
        <f>IF(B1827="","",COUNT('Diário 3º PA'!$A$4:$A$4242)+COUNT('Diário 4º PA'!$A$4:$A$2007)+ROW()-3)</f>
        <v/>
      </c>
      <c r="B1827" s="358"/>
      <c r="C1827" s="383"/>
      <c r="D1827" s="360"/>
      <c r="E1827" s="360"/>
      <c r="F1827" s="361"/>
      <c r="G1827" s="360"/>
      <c r="H1827" s="360"/>
      <c r="I1827" s="362"/>
      <c r="J1827" s="363"/>
      <c r="K1827" s="363"/>
      <c r="L1827" s="364"/>
      <c r="M1827" s="363"/>
      <c r="N1827" s="403"/>
      <c r="O1827" s="70">
        <f t="shared" si="88"/>
        <v>0</v>
      </c>
      <c r="P1827" s="70">
        <f t="shared" si="88"/>
        <v>0</v>
      </c>
      <c r="Q1827" s="92" t="str">
        <f t="shared" si="87"/>
        <v/>
      </c>
    </row>
    <row r="1828" spans="1:17" x14ac:dyDescent="0.2">
      <c r="A1828" s="374" t="str">
        <f>IF(B1828="","",COUNT('Diário 3º PA'!$A$4:$A$4242)+COUNT('Diário 4º PA'!$A$4:$A$2007)+ROW()-3)</f>
        <v/>
      </c>
      <c r="B1828" s="358"/>
      <c r="C1828" s="383"/>
      <c r="D1828" s="360"/>
      <c r="E1828" s="360"/>
      <c r="F1828" s="361"/>
      <c r="G1828" s="360"/>
      <c r="H1828" s="360"/>
      <c r="I1828" s="362"/>
      <c r="J1828" s="363"/>
      <c r="K1828" s="363"/>
      <c r="L1828" s="364"/>
      <c r="M1828" s="363"/>
      <c r="N1828" s="403"/>
      <c r="O1828" s="70">
        <f t="shared" si="88"/>
        <v>0</v>
      </c>
      <c r="P1828" s="70">
        <f t="shared" si="88"/>
        <v>0</v>
      </c>
      <c r="Q1828" s="92" t="str">
        <f t="shared" si="87"/>
        <v/>
      </c>
    </row>
    <row r="1829" spans="1:17" x14ac:dyDescent="0.2">
      <c r="A1829" s="374" t="str">
        <f>IF(B1829="","",COUNT('Diário 3º PA'!$A$4:$A$4242)+COUNT('Diário 4º PA'!$A$4:$A$2007)+ROW()-3)</f>
        <v/>
      </c>
      <c r="B1829" s="358"/>
      <c r="C1829" s="383"/>
      <c r="D1829" s="360"/>
      <c r="E1829" s="360"/>
      <c r="F1829" s="361"/>
      <c r="G1829" s="360"/>
      <c r="H1829" s="360"/>
      <c r="I1829" s="362"/>
      <c r="J1829" s="363"/>
      <c r="K1829" s="363"/>
      <c r="L1829" s="364"/>
      <c r="M1829" s="363"/>
      <c r="N1829" s="403"/>
      <c r="O1829" s="70">
        <f t="shared" si="88"/>
        <v>0</v>
      </c>
      <c r="P1829" s="70">
        <f t="shared" si="88"/>
        <v>0</v>
      </c>
      <c r="Q1829" s="92" t="str">
        <f t="shared" si="87"/>
        <v/>
      </c>
    </row>
    <row r="1830" spans="1:17" x14ac:dyDescent="0.2">
      <c r="A1830" s="374" t="str">
        <f>IF(B1830="","",COUNT('Diário 3º PA'!$A$4:$A$4242)+COUNT('Diário 4º PA'!$A$4:$A$2007)+ROW()-3)</f>
        <v/>
      </c>
      <c r="B1830" s="358"/>
      <c r="C1830" s="383"/>
      <c r="D1830" s="360"/>
      <c r="E1830" s="360"/>
      <c r="F1830" s="361"/>
      <c r="G1830" s="360"/>
      <c r="H1830" s="360"/>
      <c r="I1830" s="362"/>
      <c r="J1830" s="363"/>
      <c r="K1830" s="363"/>
      <c r="L1830" s="364"/>
      <c r="M1830" s="363"/>
      <c r="N1830" s="403"/>
      <c r="O1830" s="70">
        <f t="shared" si="88"/>
        <v>0</v>
      </c>
      <c r="P1830" s="70">
        <f t="shared" si="88"/>
        <v>0</v>
      </c>
      <c r="Q1830" s="92" t="str">
        <f t="shared" si="87"/>
        <v/>
      </c>
    </row>
    <row r="1831" spans="1:17" x14ac:dyDescent="0.2">
      <c r="A1831" s="374" t="str">
        <f>IF(B1831="","",COUNT('Diário 3º PA'!$A$4:$A$4242)+COUNT('Diário 4º PA'!$A$4:$A$2007)+ROW()-3)</f>
        <v/>
      </c>
      <c r="B1831" s="358"/>
      <c r="C1831" s="383"/>
      <c r="D1831" s="360"/>
      <c r="E1831" s="360"/>
      <c r="F1831" s="361"/>
      <c r="G1831" s="360"/>
      <c r="H1831" s="360"/>
      <c r="I1831" s="362"/>
      <c r="J1831" s="363"/>
      <c r="K1831" s="363"/>
      <c r="L1831" s="364"/>
      <c r="M1831" s="363"/>
      <c r="N1831" s="403"/>
      <c r="O1831" s="70">
        <f t="shared" si="88"/>
        <v>0</v>
      </c>
      <c r="P1831" s="70">
        <f t="shared" si="88"/>
        <v>0</v>
      </c>
      <c r="Q1831" s="92" t="str">
        <f t="shared" si="87"/>
        <v/>
      </c>
    </row>
    <row r="1832" spans="1:17" x14ac:dyDescent="0.2">
      <c r="A1832" s="374" t="str">
        <f>IF(B1832="","",COUNT('Diário 3º PA'!$A$4:$A$4242)+COUNT('Diário 4º PA'!$A$4:$A$2007)+ROW()-3)</f>
        <v/>
      </c>
      <c r="B1832" s="358"/>
      <c r="C1832" s="383"/>
      <c r="D1832" s="360"/>
      <c r="E1832" s="360"/>
      <c r="F1832" s="361"/>
      <c r="G1832" s="360"/>
      <c r="H1832" s="360"/>
      <c r="I1832" s="362"/>
      <c r="J1832" s="363"/>
      <c r="K1832" s="363"/>
      <c r="L1832" s="364"/>
      <c r="M1832" s="363"/>
      <c r="N1832" s="403"/>
      <c r="O1832" s="70">
        <f t="shared" si="88"/>
        <v>0</v>
      </c>
      <c r="P1832" s="70">
        <f t="shared" si="88"/>
        <v>0</v>
      </c>
      <c r="Q1832" s="92" t="str">
        <f t="shared" si="87"/>
        <v/>
      </c>
    </row>
    <row r="1833" spans="1:17" x14ac:dyDescent="0.2">
      <c r="A1833" s="374" t="str">
        <f>IF(B1833="","",COUNT('Diário 3º PA'!$A$4:$A$4242)+COUNT('Diário 4º PA'!$A$4:$A$2007)+ROW()-3)</f>
        <v/>
      </c>
      <c r="B1833" s="358"/>
      <c r="C1833" s="383"/>
      <c r="D1833" s="360"/>
      <c r="E1833" s="360"/>
      <c r="F1833" s="361"/>
      <c r="G1833" s="360"/>
      <c r="H1833" s="360"/>
      <c r="I1833" s="362"/>
      <c r="J1833" s="363"/>
      <c r="K1833" s="363"/>
      <c r="L1833" s="364"/>
      <c r="M1833" s="363"/>
      <c r="N1833" s="403"/>
      <c r="O1833" s="70">
        <f t="shared" si="88"/>
        <v>0</v>
      </c>
      <c r="P1833" s="70">
        <f t="shared" si="88"/>
        <v>0</v>
      </c>
      <c r="Q1833" s="92" t="str">
        <f t="shared" ref="Q1833:Q1896" si="89">SUBSTITUTE(D1833," ","_")</f>
        <v/>
      </c>
    </row>
    <row r="1834" spans="1:17" x14ac:dyDescent="0.2">
      <c r="A1834" s="374" t="str">
        <f>IF(B1834="","",COUNT('Diário 3º PA'!$A$4:$A$4242)+COUNT('Diário 4º PA'!$A$4:$A$2007)+ROW()-3)</f>
        <v/>
      </c>
      <c r="B1834" s="358"/>
      <c r="C1834" s="383"/>
      <c r="D1834" s="360"/>
      <c r="E1834" s="360"/>
      <c r="F1834" s="361"/>
      <c r="G1834" s="360"/>
      <c r="H1834" s="360"/>
      <c r="I1834" s="362"/>
      <c r="J1834" s="363"/>
      <c r="K1834" s="363"/>
      <c r="L1834" s="364"/>
      <c r="M1834" s="363"/>
      <c r="N1834" s="403"/>
      <c r="O1834" s="70">
        <f t="shared" ref="O1834:P1897" si="90">IF(B1834=0,0,IF(YEAR(B1834)=$P$1,MONTH(B1834)-$O$1+1,(YEAR(B1834)-$P$1)*12-$O$1+1+MONTH(B1834)))</f>
        <v>0</v>
      </c>
      <c r="P1834" s="70">
        <f t="shared" si="90"/>
        <v>0</v>
      </c>
      <c r="Q1834" s="92" t="str">
        <f t="shared" si="89"/>
        <v/>
      </c>
    </row>
    <row r="1835" spans="1:17" x14ac:dyDescent="0.2">
      <c r="A1835" s="374" t="str">
        <f>IF(B1835="","",COUNT('Diário 3º PA'!$A$4:$A$4242)+COUNT('Diário 4º PA'!$A$4:$A$2007)+ROW()-3)</f>
        <v/>
      </c>
      <c r="B1835" s="358"/>
      <c r="C1835" s="383"/>
      <c r="D1835" s="360"/>
      <c r="E1835" s="360"/>
      <c r="F1835" s="361"/>
      <c r="G1835" s="360"/>
      <c r="H1835" s="360"/>
      <c r="I1835" s="362"/>
      <c r="J1835" s="363"/>
      <c r="K1835" s="363"/>
      <c r="L1835" s="364"/>
      <c r="M1835" s="363"/>
      <c r="N1835" s="403"/>
      <c r="O1835" s="70">
        <f t="shared" si="90"/>
        <v>0</v>
      </c>
      <c r="P1835" s="70">
        <f t="shared" si="90"/>
        <v>0</v>
      </c>
      <c r="Q1835" s="92" t="str">
        <f t="shared" si="89"/>
        <v/>
      </c>
    </row>
    <row r="1836" spans="1:17" x14ac:dyDescent="0.2">
      <c r="A1836" s="374" t="str">
        <f>IF(B1836="","",COUNT('Diário 3º PA'!$A$4:$A$4242)+COUNT('Diário 4º PA'!$A$4:$A$2007)+ROW()-3)</f>
        <v/>
      </c>
      <c r="B1836" s="358"/>
      <c r="C1836" s="383"/>
      <c r="D1836" s="360"/>
      <c r="E1836" s="360"/>
      <c r="F1836" s="361"/>
      <c r="G1836" s="360"/>
      <c r="H1836" s="360"/>
      <c r="I1836" s="362"/>
      <c r="J1836" s="363"/>
      <c r="K1836" s="363"/>
      <c r="L1836" s="364"/>
      <c r="M1836" s="363"/>
      <c r="N1836" s="403"/>
      <c r="O1836" s="70">
        <f t="shared" si="90"/>
        <v>0</v>
      </c>
      <c r="P1836" s="70">
        <f t="shared" si="90"/>
        <v>0</v>
      </c>
      <c r="Q1836" s="92" t="str">
        <f t="shared" si="89"/>
        <v/>
      </c>
    </row>
    <row r="1837" spans="1:17" x14ac:dyDescent="0.2">
      <c r="A1837" s="374" t="str">
        <f>IF(B1837="","",COUNT('Diário 3º PA'!$A$4:$A$4242)+COUNT('Diário 4º PA'!$A$4:$A$2007)+ROW()-3)</f>
        <v/>
      </c>
      <c r="B1837" s="358"/>
      <c r="C1837" s="383"/>
      <c r="D1837" s="360"/>
      <c r="E1837" s="360"/>
      <c r="F1837" s="361"/>
      <c r="G1837" s="360"/>
      <c r="H1837" s="360"/>
      <c r="I1837" s="362"/>
      <c r="J1837" s="363"/>
      <c r="K1837" s="363"/>
      <c r="L1837" s="364"/>
      <c r="M1837" s="363"/>
      <c r="N1837" s="403"/>
      <c r="O1837" s="70">
        <f t="shared" si="90"/>
        <v>0</v>
      </c>
      <c r="P1837" s="70">
        <f t="shared" si="90"/>
        <v>0</v>
      </c>
      <c r="Q1837" s="92" t="str">
        <f t="shared" si="89"/>
        <v/>
      </c>
    </row>
    <row r="1838" spans="1:17" x14ac:dyDescent="0.2">
      <c r="A1838" s="374" t="str">
        <f>IF(B1838="","",COUNT('Diário 3º PA'!$A$4:$A$4242)+COUNT('Diário 4º PA'!$A$4:$A$2007)+ROW()-3)</f>
        <v/>
      </c>
      <c r="B1838" s="358"/>
      <c r="C1838" s="383"/>
      <c r="D1838" s="360"/>
      <c r="E1838" s="360"/>
      <c r="F1838" s="361"/>
      <c r="G1838" s="360"/>
      <c r="H1838" s="360"/>
      <c r="I1838" s="362"/>
      <c r="J1838" s="363"/>
      <c r="K1838" s="363"/>
      <c r="L1838" s="364"/>
      <c r="M1838" s="363"/>
      <c r="N1838" s="403"/>
      <c r="O1838" s="70">
        <f t="shared" si="90"/>
        <v>0</v>
      </c>
      <c r="P1838" s="70">
        <f t="shared" si="90"/>
        <v>0</v>
      </c>
      <c r="Q1838" s="92" t="str">
        <f t="shared" si="89"/>
        <v/>
      </c>
    </row>
    <row r="1839" spans="1:17" x14ac:dyDescent="0.2">
      <c r="A1839" s="374" t="str">
        <f>IF(B1839="","",COUNT('Diário 3º PA'!$A$4:$A$4242)+COUNT('Diário 4º PA'!$A$4:$A$2007)+ROW()-3)</f>
        <v/>
      </c>
      <c r="B1839" s="358"/>
      <c r="C1839" s="383"/>
      <c r="D1839" s="360"/>
      <c r="E1839" s="360"/>
      <c r="F1839" s="361"/>
      <c r="G1839" s="360"/>
      <c r="H1839" s="360"/>
      <c r="I1839" s="362"/>
      <c r="J1839" s="363"/>
      <c r="K1839" s="363"/>
      <c r="L1839" s="364"/>
      <c r="M1839" s="363"/>
      <c r="N1839" s="403"/>
      <c r="O1839" s="70">
        <f t="shared" si="90"/>
        <v>0</v>
      </c>
      <c r="P1839" s="70">
        <f t="shared" si="90"/>
        <v>0</v>
      </c>
      <c r="Q1839" s="92" t="str">
        <f t="shared" si="89"/>
        <v/>
      </c>
    </row>
    <row r="1840" spans="1:17" x14ac:dyDescent="0.2">
      <c r="A1840" s="374" t="str">
        <f>IF(B1840="","",COUNT('Diário 3º PA'!$A$4:$A$4242)+COUNT('Diário 4º PA'!$A$4:$A$2007)+ROW()-3)</f>
        <v/>
      </c>
      <c r="B1840" s="358"/>
      <c r="C1840" s="383"/>
      <c r="D1840" s="360"/>
      <c r="E1840" s="360"/>
      <c r="F1840" s="361"/>
      <c r="G1840" s="360"/>
      <c r="H1840" s="360"/>
      <c r="I1840" s="362"/>
      <c r="J1840" s="363"/>
      <c r="K1840" s="363"/>
      <c r="L1840" s="364"/>
      <c r="M1840" s="363"/>
      <c r="N1840" s="403"/>
      <c r="O1840" s="70">
        <f t="shared" si="90"/>
        <v>0</v>
      </c>
      <c r="P1840" s="70">
        <f t="shared" si="90"/>
        <v>0</v>
      </c>
      <c r="Q1840" s="92" t="str">
        <f t="shared" si="89"/>
        <v/>
      </c>
    </row>
    <row r="1841" spans="1:17" x14ac:dyDescent="0.2">
      <c r="A1841" s="374" t="str">
        <f>IF(B1841="","",COUNT('Diário 3º PA'!$A$4:$A$4242)+COUNT('Diário 4º PA'!$A$4:$A$2007)+ROW()-3)</f>
        <v/>
      </c>
      <c r="B1841" s="358"/>
      <c r="C1841" s="383"/>
      <c r="D1841" s="360"/>
      <c r="E1841" s="360"/>
      <c r="F1841" s="361"/>
      <c r="G1841" s="360"/>
      <c r="H1841" s="360"/>
      <c r="I1841" s="362"/>
      <c r="J1841" s="363"/>
      <c r="K1841" s="363"/>
      <c r="L1841" s="364"/>
      <c r="M1841" s="363"/>
      <c r="N1841" s="403"/>
      <c r="O1841" s="70">
        <f t="shared" si="90"/>
        <v>0</v>
      </c>
      <c r="P1841" s="70">
        <f t="shared" si="90"/>
        <v>0</v>
      </c>
      <c r="Q1841" s="92" t="str">
        <f t="shared" si="89"/>
        <v/>
      </c>
    </row>
    <row r="1842" spans="1:17" x14ac:dyDescent="0.2">
      <c r="A1842" s="374" t="str">
        <f>IF(B1842="","",COUNT('Diário 3º PA'!$A$4:$A$4242)+COUNT('Diário 4º PA'!$A$4:$A$2007)+ROW()-3)</f>
        <v/>
      </c>
      <c r="B1842" s="358"/>
      <c r="C1842" s="383"/>
      <c r="D1842" s="360"/>
      <c r="E1842" s="360"/>
      <c r="F1842" s="361"/>
      <c r="G1842" s="360"/>
      <c r="H1842" s="360"/>
      <c r="I1842" s="362"/>
      <c r="J1842" s="363"/>
      <c r="K1842" s="363"/>
      <c r="L1842" s="364"/>
      <c r="M1842" s="363"/>
      <c r="N1842" s="403"/>
      <c r="O1842" s="70">
        <f t="shared" si="90"/>
        <v>0</v>
      </c>
      <c r="P1842" s="70">
        <f t="shared" si="90"/>
        <v>0</v>
      </c>
      <c r="Q1842" s="92" t="str">
        <f t="shared" si="89"/>
        <v/>
      </c>
    </row>
    <row r="1843" spans="1:17" x14ac:dyDescent="0.2">
      <c r="A1843" s="374" t="str">
        <f>IF(B1843="","",COUNT('Diário 3º PA'!$A$4:$A$4242)+COUNT('Diário 4º PA'!$A$4:$A$2007)+ROW()-3)</f>
        <v/>
      </c>
      <c r="B1843" s="358"/>
      <c r="C1843" s="383"/>
      <c r="D1843" s="360"/>
      <c r="E1843" s="360"/>
      <c r="F1843" s="361"/>
      <c r="G1843" s="360"/>
      <c r="H1843" s="360"/>
      <c r="I1843" s="362"/>
      <c r="J1843" s="363"/>
      <c r="K1843" s="363"/>
      <c r="L1843" s="364"/>
      <c r="M1843" s="363"/>
      <c r="N1843" s="403"/>
      <c r="O1843" s="70">
        <f t="shared" si="90"/>
        <v>0</v>
      </c>
      <c r="P1843" s="70">
        <f t="shared" si="90"/>
        <v>0</v>
      </c>
      <c r="Q1843" s="92" t="str">
        <f t="shared" si="89"/>
        <v/>
      </c>
    </row>
    <row r="1844" spans="1:17" x14ac:dyDescent="0.2">
      <c r="A1844" s="374" t="str">
        <f>IF(B1844="","",COUNT('Diário 3º PA'!$A$4:$A$4242)+COUNT('Diário 4º PA'!$A$4:$A$2007)+ROW()-3)</f>
        <v/>
      </c>
      <c r="B1844" s="358"/>
      <c r="C1844" s="383"/>
      <c r="D1844" s="360"/>
      <c r="E1844" s="360"/>
      <c r="F1844" s="361"/>
      <c r="G1844" s="360"/>
      <c r="H1844" s="360"/>
      <c r="I1844" s="362"/>
      <c r="J1844" s="363"/>
      <c r="K1844" s="363"/>
      <c r="L1844" s="364"/>
      <c r="M1844" s="363"/>
      <c r="N1844" s="403"/>
      <c r="O1844" s="70">
        <f t="shared" si="90"/>
        <v>0</v>
      </c>
      <c r="P1844" s="70">
        <f t="shared" si="90"/>
        <v>0</v>
      </c>
      <c r="Q1844" s="92" t="str">
        <f t="shared" si="89"/>
        <v/>
      </c>
    </row>
    <row r="1845" spans="1:17" x14ac:dyDescent="0.2">
      <c r="A1845" s="374" t="str">
        <f>IF(B1845="","",COUNT('Diário 3º PA'!$A$4:$A$4242)+COUNT('Diário 4º PA'!$A$4:$A$2007)+ROW()-3)</f>
        <v/>
      </c>
      <c r="B1845" s="358"/>
      <c r="C1845" s="383"/>
      <c r="D1845" s="360"/>
      <c r="E1845" s="360"/>
      <c r="F1845" s="361"/>
      <c r="G1845" s="360"/>
      <c r="H1845" s="360"/>
      <c r="I1845" s="362"/>
      <c r="J1845" s="363"/>
      <c r="K1845" s="363"/>
      <c r="L1845" s="364"/>
      <c r="M1845" s="363"/>
      <c r="N1845" s="403"/>
      <c r="O1845" s="70">
        <f t="shared" si="90"/>
        <v>0</v>
      </c>
      <c r="P1845" s="70">
        <f t="shared" si="90"/>
        <v>0</v>
      </c>
      <c r="Q1845" s="92" t="str">
        <f t="shared" si="89"/>
        <v/>
      </c>
    </row>
    <row r="1846" spans="1:17" x14ac:dyDescent="0.2">
      <c r="A1846" s="374" t="str">
        <f>IF(B1846="","",COUNT('Diário 3º PA'!$A$4:$A$4242)+COUNT('Diário 4º PA'!$A$4:$A$2007)+ROW()-3)</f>
        <v/>
      </c>
      <c r="B1846" s="358"/>
      <c r="C1846" s="383"/>
      <c r="D1846" s="360"/>
      <c r="E1846" s="360"/>
      <c r="F1846" s="361"/>
      <c r="G1846" s="360"/>
      <c r="H1846" s="360"/>
      <c r="I1846" s="362"/>
      <c r="J1846" s="363"/>
      <c r="K1846" s="363"/>
      <c r="L1846" s="364"/>
      <c r="M1846" s="363"/>
      <c r="N1846" s="403"/>
      <c r="O1846" s="70">
        <f t="shared" si="90"/>
        <v>0</v>
      </c>
      <c r="P1846" s="70">
        <f t="shared" si="90"/>
        <v>0</v>
      </c>
      <c r="Q1846" s="92" t="str">
        <f t="shared" si="89"/>
        <v/>
      </c>
    </row>
    <row r="1847" spans="1:17" x14ac:dyDescent="0.2">
      <c r="A1847" s="374" t="str">
        <f>IF(B1847="","",COUNT('Diário 3º PA'!$A$4:$A$4242)+COUNT('Diário 4º PA'!$A$4:$A$2007)+ROW()-3)</f>
        <v/>
      </c>
      <c r="B1847" s="358"/>
      <c r="C1847" s="383"/>
      <c r="D1847" s="360"/>
      <c r="E1847" s="360"/>
      <c r="F1847" s="361"/>
      <c r="G1847" s="360"/>
      <c r="H1847" s="360"/>
      <c r="I1847" s="362"/>
      <c r="J1847" s="363"/>
      <c r="K1847" s="363"/>
      <c r="L1847" s="364"/>
      <c r="M1847" s="363"/>
      <c r="N1847" s="403"/>
      <c r="O1847" s="70">
        <f t="shared" si="90"/>
        <v>0</v>
      </c>
      <c r="P1847" s="70">
        <f t="shared" si="90"/>
        <v>0</v>
      </c>
      <c r="Q1847" s="92" t="str">
        <f t="shared" si="89"/>
        <v/>
      </c>
    </row>
    <row r="1848" spans="1:17" x14ac:dyDescent="0.2">
      <c r="A1848" s="374" t="str">
        <f>IF(B1848="","",COUNT('Diário 3º PA'!$A$4:$A$4242)+COUNT('Diário 4º PA'!$A$4:$A$2007)+ROW()-3)</f>
        <v/>
      </c>
      <c r="B1848" s="358"/>
      <c r="C1848" s="383"/>
      <c r="D1848" s="360"/>
      <c r="E1848" s="360"/>
      <c r="F1848" s="361"/>
      <c r="G1848" s="360"/>
      <c r="H1848" s="360"/>
      <c r="I1848" s="362"/>
      <c r="J1848" s="363"/>
      <c r="K1848" s="363"/>
      <c r="L1848" s="364"/>
      <c r="M1848" s="363"/>
      <c r="N1848" s="403"/>
      <c r="O1848" s="70">
        <f t="shared" si="90"/>
        <v>0</v>
      </c>
      <c r="P1848" s="70">
        <f t="shared" si="90"/>
        <v>0</v>
      </c>
      <c r="Q1848" s="92" t="str">
        <f t="shared" si="89"/>
        <v/>
      </c>
    </row>
    <row r="1849" spans="1:17" x14ac:dyDescent="0.2">
      <c r="A1849" s="374" t="str">
        <f>IF(B1849="","",COUNT('Diário 3º PA'!$A$4:$A$4242)+COUNT('Diário 4º PA'!$A$4:$A$2007)+ROW()-3)</f>
        <v/>
      </c>
      <c r="B1849" s="358"/>
      <c r="C1849" s="383"/>
      <c r="D1849" s="360"/>
      <c r="E1849" s="360"/>
      <c r="F1849" s="361"/>
      <c r="G1849" s="360"/>
      <c r="H1849" s="360"/>
      <c r="I1849" s="362"/>
      <c r="J1849" s="363"/>
      <c r="K1849" s="363"/>
      <c r="L1849" s="364"/>
      <c r="M1849" s="363"/>
      <c r="N1849" s="403"/>
      <c r="O1849" s="70">
        <f t="shared" si="90"/>
        <v>0</v>
      </c>
      <c r="P1849" s="70">
        <f t="shared" si="90"/>
        <v>0</v>
      </c>
      <c r="Q1849" s="92" t="str">
        <f t="shared" si="89"/>
        <v/>
      </c>
    </row>
    <row r="1850" spans="1:17" x14ac:dyDescent="0.2">
      <c r="A1850" s="374" t="str">
        <f>IF(B1850="","",COUNT('Diário 3º PA'!$A$4:$A$4242)+COUNT('Diário 4º PA'!$A$4:$A$2007)+ROW()-3)</f>
        <v/>
      </c>
      <c r="B1850" s="358"/>
      <c r="C1850" s="383"/>
      <c r="D1850" s="360"/>
      <c r="E1850" s="360"/>
      <c r="F1850" s="361"/>
      <c r="G1850" s="360"/>
      <c r="H1850" s="360"/>
      <c r="I1850" s="362"/>
      <c r="J1850" s="363"/>
      <c r="K1850" s="363"/>
      <c r="L1850" s="364"/>
      <c r="M1850" s="363"/>
      <c r="N1850" s="403"/>
      <c r="O1850" s="70">
        <f t="shared" si="90"/>
        <v>0</v>
      </c>
      <c r="P1850" s="70">
        <f t="shared" si="90"/>
        <v>0</v>
      </c>
      <c r="Q1850" s="92" t="str">
        <f t="shared" si="89"/>
        <v/>
      </c>
    </row>
    <row r="1851" spans="1:17" x14ac:dyDescent="0.2">
      <c r="A1851" s="374" t="str">
        <f>IF(B1851="","",COUNT('Diário 3º PA'!$A$4:$A$4242)+COUNT('Diário 4º PA'!$A$4:$A$2007)+ROW()-3)</f>
        <v/>
      </c>
      <c r="B1851" s="358"/>
      <c r="C1851" s="383"/>
      <c r="D1851" s="360"/>
      <c r="E1851" s="360"/>
      <c r="F1851" s="361"/>
      <c r="G1851" s="360"/>
      <c r="H1851" s="360"/>
      <c r="I1851" s="362"/>
      <c r="J1851" s="363"/>
      <c r="K1851" s="363"/>
      <c r="L1851" s="364"/>
      <c r="M1851" s="363"/>
      <c r="N1851" s="403"/>
      <c r="O1851" s="70">
        <f t="shared" si="90"/>
        <v>0</v>
      </c>
      <c r="P1851" s="70">
        <f t="shared" si="90"/>
        <v>0</v>
      </c>
      <c r="Q1851" s="92" t="str">
        <f t="shared" si="89"/>
        <v/>
      </c>
    </row>
    <row r="1852" spans="1:17" x14ac:dyDescent="0.2">
      <c r="A1852" s="374" t="str">
        <f>IF(B1852="","",COUNT('Diário 3º PA'!$A$4:$A$4242)+COUNT('Diário 4º PA'!$A$4:$A$2007)+ROW()-3)</f>
        <v/>
      </c>
      <c r="B1852" s="358"/>
      <c r="C1852" s="383"/>
      <c r="D1852" s="360"/>
      <c r="E1852" s="360"/>
      <c r="F1852" s="361"/>
      <c r="G1852" s="360"/>
      <c r="H1852" s="360"/>
      <c r="I1852" s="362"/>
      <c r="J1852" s="363"/>
      <c r="K1852" s="363"/>
      <c r="L1852" s="364"/>
      <c r="M1852" s="363"/>
      <c r="N1852" s="403"/>
      <c r="O1852" s="70">
        <f t="shared" si="90"/>
        <v>0</v>
      </c>
      <c r="P1852" s="70">
        <f t="shared" si="90"/>
        <v>0</v>
      </c>
      <c r="Q1852" s="92" t="str">
        <f t="shared" si="89"/>
        <v/>
      </c>
    </row>
    <row r="1853" spans="1:17" x14ac:dyDescent="0.2">
      <c r="A1853" s="374" t="str">
        <f>IF(B1853="","",COUNT('Diário 3º PA'!$A$4:$A$4242)+COUNT('Diário 4º PA'!$A$4:$A$2007)+ROW()-3)</f>
        <v/>
      </c>
      <c r="B1853" s="358"/>
      <c r="C1853" s="383"/>
      <c r="D1853" s="360"/>
      <c r="E1853" s="360"/>
      <c r="F1853" s="361"/>
      <c r="G1853" s="360"/>
      <c r="H1853" s="360"/>
      <c r="I1853" s="362"/>
      <c r="J1853" s="363"/>
      <c r="K1853" s="363"/>
      <c r="L1853" s="364"/>
      <c r="M1853" s="363"/>
      <c r="N1853" s="403"/>
      <c r="O1853" s="70">
        <f t="shared" si="90"/>
        <v>0</v>
      </c>
      <c r="P1853" s="70">
        <f t="shared" si="90"/>
        <v>0</v>
      </c>
      <c r="Q1853" s="92" t="str">
        <f t="shared" si="89"/>
        <v/>
      </c>
    </row>
    <row r="1854" spans="1:17" x14ac:dyDescent="0.2">
      <c r="A1854" s="374" t="str">
        <f>IF(B1854="","",COUNT('Diário 3º PA'!$A$4:$A$4242)+COUNT('Diário 4º PA'!$A$4:$A$2007)+ROW()-3)</f>
        <v/>
      </c>
      <c r="B1854" s="358"/>
      <c r="C1854" s="383"/>
      <c r="D1854" s="360"/>
      <c r="E1854" s="360"/>
      <c r="F1854" s="361"/>
      <c r="G1854" s="360"/>
      <c r="H1854" s="360"/>
      <c r="I1854" s="362"/>
      <c r="J1854" s="363"/>
      <c r="K1854" s="363"/>
      <c r="L1854" s="364"/>
      <c r="M1854" s="363"/>
      <c r="N1854" s="403"/>
      <c r="O1854" s="70">
        <f t="shared" si="90"/>
        <v>0</v>
      </c>
      <c r="P1854" s="70">
        <f t="shared" si="90"/>
        <v>0</v>
      </c>
      <c r="Q1854" s="92" t="str">
        <f t="shared" si="89"/>
        <v/>
      </c>
    </row>
    <row r="1855" spans="1:17" x14ac:dyDescent="0.2">
      <c r="A1855" s="374" t="str">
        <f>IF(B1855="","",COUNT('Diário 3º PA'!$A$4:$A$4242)+COUNT('Diário 4º PA'!$A$4:$A$2007)+ROW()-3)</f>
        <v/>
      </c>
      <c r="B1855" s="358"/>
      <c r="C1855" s="383"/>
      <c r="D1855" s="360"/>
      <c r="E1855" s="360"/>
      <c r="F1855" s="361"/>
      <c r="G1855" s="360"/>
      <c r="H1855" s="360"/>
      <c r="I1855" s="362"/>
      <c r="J1855" s="363"/>
      <c r="K1855" s="363"/>
      <c r="L1855" s="364"/>
      <c r="M1855" s="363"/>
      <c r="N1855" s="403"/>
      <c r="O1855" s="70">
        <f t="shared" si="90"/>
        <v>0</v>
      </c>
      <c r="P1855" s="70">
        <f t="shared" si="90"/>
        <v>0</v>
      </c>
      <c r="Q1855" s="92" t="str">
        <f t="shared" si="89"/>
        <v/>
      </c>
    </row>
    <row r="1856" spans="1:17" x14ac:dyDescent="0.2">
      <c r="A1856" s="374" t="str">
        <f>IF(B1856="","",COUNT('Diário 3º PA'!$A$4:$A$4242)+COUNT('Diário 4º PA'!$A$4:$A$2007)+ROW()-3)</f>
        <v/>
      </c>
      <c r="B1856" s="358"/>
      <c r="C1856" s="383"/>
      <c r="D1856" s="360"/>
      <c r="E1856" s="360"/>
      <c r="F1856" s="361"/>
      <c r="G1856" s="360"/>
      <c r="H1856" s="360"/>
      <c r="I1856" s="362"/>
      <c r="J1856" s="363"/>
      <c r="K1856" s="363"/>
      <c r="L1856" s="364"/>
      <c r="M1856" s="363"/>
      <c r="N1856" s="403"/>
      <c r="O1856" s="70">
        <f t="shared" si="90"/>
        <v>0</v>
      </c>
      <c r="P1856" s="70">
        <f t="shared" si="90"/>
        <v>0</v>
      </c>
      <c r="Q1856" s="92" t="str">
        <f t="shared" si="89"/>
        <v/>
      </c>
    </row>
    <row r="1857" spans="1:17" x14ac:dyDescent="0.2">
      <c r="A1857" s="374" t="str">
        <f>IF(B1857="","",COUNT('Diário 3º PA'!$A$4:$A$4242)+COUNT('Diário 4º PA'!$A$4:$A$2007)+ROW()-3)</f>
        <v/>
      </c>
      <c r="B1857" s="358"/>
      <c r="C1857" s="383"/>
      <c r="D1857" s="360"/>
      <c r="E1857" s="360"/>
      <c r="F1857" s="361"/>
      <c r="G1857" s="360"/>
      <c r="H1857" s="360"/>
      <c r="I1857" s="362"/>
      <c r="J1857" s="363"/>
      <c r="K1857" s="363"/>
      <c r="L1857" s="364"/>
      <c r="M1857" s="363"/>
      <c r="N1857" s="403"/>
      <c r="O1857" s="70">
        <f t="shared" si="90"/>
        <v>0</v>
      </c>
      <c r="P1857" s="70">
        <f t="shared" si="90"/>
        <v>0</v>
      </c>
      <c r="Q1857" s="92" t="str">
        <f t="shared" si="89"/>
        <v/>
      </c>
    </row>
    <row r="1858" spans="1:17" x14ac:dyDescent="0.2">
      <c r="A1858" s="374" t="str">
        <f>IF(B1858="","",COUNT('Diário 3º PA'!$A$4:$A$4242)+COUNT('Diário 4º PA'!$A$4:$A$2007)+ROW()-3)</f>
        <v/>
      </c>
      <c r="B1858" s="358"/>
      <c r="C1858" s="383"/>
      <c r="D1858" s="360"/>
      <c r="E1858" s="360"/>
      <c r="F1858" s="361"/>
      <c r="G1858" s="360"/>
      <c r="H1858" s="360"/>
      <c r="I1858" s="362"/>
      <c r="J1858" s="363"/>
      <c r="K1858" s="363"/>
      <c r="L1858" s="364"/>
      <c r="M1858" s="363"/>
      <c r="N1858" s="403"/>
      <c r="O1858" s="70">
        <f t="shared" si="90"/>
        <v>0</v>
      </c>
      <c r="P1858" s="70">
        <f t="shared" si="90"/>
        <v>0</v>
      </c>
      <c r="Q1858" s="92" t="str">
        <f t="shared" si="89"/>
        <v/>
      </c>
    </row>
    <row r="1859" spans="1:17" x14ac:dyDescent="0.2">
      <c r="A1859" s="374" t="str">
        <f>IF(B1859="","",COUNT('Diário 3º PA'!$A$4:$A$4242)+COUNT('Diário 4º PA'!$A$4:$A$2007)+ROW()-3)</f>
        <v/>
      </c>
      <c r="B1859" s="358"/>
      <c r="C1859" s="383"/>
      <c r="D1859" s="360"/>
      <c r="E1859" s="360"/>
      <c r="F1859" s="361"/>
      <c r="G1859" s="360"/>
      <c r="H1859" s="360"/>
      <c r="I1859" s="362"/>
      <c r="J1859" s="363"/>
      <c r="K1859" s="363"/>
      <c r="L1859" s="364"/>
      <c r="M1859" s="363"/>
      <c r="N1859" s="403"/>
      <c r="O1859" s="70">
        <f t="shared" si="90"/>
        <v>0</v>
      </c>
      <c r="P1859" s="70">
        <f t="shared" si="90"/>
        <v>0</v>
      </c>
      <c r="Q1859" s="92" t="str">
        <f t="shared" si="89"/>
        <v/>
      </c>
    </row>
    <row r="1860" spans="1:17" x14ac:dyDescent="0.2">
      <c r="A1860" s="374" t="str">
        <f>IF(B1860="","",COUNT('Diário 3º PA'!$A$4:$A$4242)+COUNT('Diário 4º PA'!$A$4:$A$2007)+ROW()-3)</f>
        <v/>
      </c>
      <c r="B1860" s="358"/>
      <c r="C1860" s="383"/>
      <c r="D1860" s="360"/>
      <c r="E1860" s="360"/>
      <c r="F1860" s="361"/>
      <c r="G1860" s="360"/>
      <c r="H1860" s="360"/>
      <c r="I1860" s="362"/>
      <c r="J1860" s="363"/>
      <c r="K1860" s="363"/>
      <c r="L1860" s="364"/>
      <c r="M1860" s="363"/>
      <c r="N1860" s="403"/>
      <c r="O1860" s="70">
        <f t="shared" si="90"/>
        <v>0</v>
      </c>
      <c r="P1860" s="70">
        <f t="shared" si="90"/>
        <v>0</v>
      </c>
      <c r="Q1860" s="92" t="str">
        <f t="shared" si="89"/>
        <v/>
      </c>
    </row>
    <row r="1861" spans="1:17" x14ac:dyDescent="0.2">
      <c r="A1861" s="374" t="str">
        <f>IF(B1861="","",COUNT('Diário 3º PA'!$A$4:$A$4242)+COUNT('Diário 4º PA'!$A$4:$A$2007)+ROW()-3)</f>
        <v/>
      </c>
      <c r="B1861" s="358"/>
      <c r="C1861" s="383"/>
      <c r="D1861" s="360"/>
      <c r="E1861" s="360"/>
      <c r="F1861" s="361"/>
      <c r="G1861" s="360"/>
      <c r="H1861" s="360"/>
      <c r="I1861" s="362"/>
      <c r="J1861" s="363"/>
      <c r="K1861" s="363"/>
      <c r="L1861" s="364"/>
      <c r="M1861" s="363"/>
      <c r="N1861" s="403"/>
      <c r="O1861" s="70">
        <f t="shared" si="90"/>
        <v>0</v>
      </c>
      <c r="P1861" s="70">
        <f t="shared" si="90"/>
        <v>0</v>
      </c>
      <c r="Q1861" s="92" t="str">
        <f t="shared" si="89"/>
        <v/>
      </c>
    </row>
    <row r="1862" spans="1:17" x14ac:dyDescent="0.2">
      <c r="A1862" s="374" t="str">
        <f>IF(B1862="","",COUNT('Diário 3º PA'!$A$4:$A$4242)+COUNT('Diário 4º PA'!$A$4:$A$2007)+ROW()-3)</f>
        <v/>
      </c>
      <c r="B1862" s="358"/>
      <c r="C1862" s="383"/>
      <c r="D1862" s="360"/>
      <c r="E1862" s="360"/>
      <c r="F1862" s="361"/>
      <c r="G1862" s="360"/>
      <c r="H1862" s="360"/>
      <c r="I1862" s="362"/>
      <c r="J1862" s="363"/>
      <c r="K1862" s="363"/>
      <c r="L1862" s="364"/>
      <c r="M1862" s="363"/>
      <c r="N1862" s="403"/>
      <c r="O1862" s="70">
        <f t="shared" si="90"/>
        <v>0</v>
      </c>
      <c r="P1862" s="70">
        <f t="shared" si="90"/>
        <v>0</v>
      </c>
      <c r="Q1862" s="92" t="str">
        <f t="shared" si="89"/>
        <v/>
      </c>
    </row>
    <row r="1863" spans="1:17" x14ac:dyDescent="0.2">
      <c r="A1863" s="374" t="str">
        <f>IF(B1863="","",COUNT('Diário 3º PA'!$A$4:$A$4242)+COUNT('Diário 4º PA'!$A$4:$A$2007)+ROW()-3)</f>
        <v/>
      </c>
      <c r="B1863" s="358"/>
      <c r="C1863" s="383"/>
      <c r="D1863" s="360"/>
      <c r="E1863" s="360"/>
      <c r="F1863" s="361"/>
      <c r="G1863" s="360"/>
      <c r="H1863" s="360"/>
      <c r="I1863" s="362"/>
      <c r="J1863" s="363"/>
      <c r="K1863" s="363"/>
      <c r="L1863" s="364"/>
      <c r="M1863" s="363"/>
      <c r="N1863" s="403"/>
      <c r="O1863" s="70">
        <f t="shared" si="90"/>
        <v>0</v>
      </c>
      <c r="P1863" s="70">
        <f t="shared" si="90"/>
        <v>0</v>
      </c>
      <c r="Q1863" s="92" t="str">
        <f t="shared" si="89"/>
        <v/>
      </c>
    </row>
    <row r="1864" spans="1:17" x14ac:dyDescent="0.2">
      <c r="A1864" s="374" t="str">
        <f>IF(B1864="","",COUNT('Diário 3º PA'!$A$4:$A$4242)+COUNT('Diário 4º PA'!$A$4:$A$2007)+ROW()-3)</f>
        <v/>
      </c>
      <c r="B1864" s="358"/>
      <c r="C1864" s="383"/>
      <c r="D1864" s="360"/>
      <c r="E1864" s="360"/>
      <c r="F1864" s="361"/>
      <c r="G1864" s="360"/>
      <c r="H1864" s="360"/>
      <c r="I1864" s="362"/>
      <c r="J1864" s="363"/>
      <c r="K1864" s="363"/>
      <c r="L1864" s="364"/>
      <c r="M1864" s="363"/>
      <c r="N1864" s="403"/>
      <c r="O1864" s="70">
        <f t="shared" si="90"/>
        <v>0</v>
      </c>
      <c r="P1864" s="70">
        <f t="shared" si="90"/>
        <v>0</v>
      </c>
      <c r="Q1864" s="92" t="str">
        <f t="shared" si="89"/>
        <v/>
      </c>
    </row>
    <row r="1865" spans="1:17" x14ac:dyDescent="0.2">
      <c r="A1865" s="374" t="str">
        <f>IF(B1865="","",COUNT('Diário 3º PA'!$A$4:$A$4242)+COUNT('Diário 4º PA'!$A$4:$A$2007)+ROW()-3)</f>
        <v/>
      </c>
      <c r="B1865" s="358"/>
      <c r="C1865" s="383"/>
      <c r="D1865" s="360"/>
      <c r="E1865" s="360"/>
      <c r="F1865" s="361"/>
      <c r="G1865" s="360"/>
      <c r="H1865" s="360"/>
      <c r="I1865" s="362"/>
      <c r="J1865" s="363"/>
      <c r="K1865" s="363"/>
      <c r="L1865" s="364"/>
      <c r="M1865" s="363"/>
      <c r="N1865" s="403"/>
      <c r="O1865" s="70">
        <f t="shared" si="90"/>
        <v>0</v>
      </c>
      <c r="P1865" s="70">
        <f t="shared" si="90"/>
        <v>0</v>
      </c>
      <c r="Q1865" s="92" t="str">
        <f t="shared" si="89"/>
        <v/>
      </c>
    </row>
    <row r="1866" spans="1:17" x14ac:dyDescent="0.2">
      <c r="A1866" s="374" t="str">
        <f>IF(B1866="","",COUNT('Diário 3º PA'!$A$4:$A$4242)+COUNT('Diário 4º PA'!$A$4:$A$2007)+ROW()-3)</f>
        <v/>
      </c>
      <c r="B1866" s="358"/>
      <c r="C1866" s="383"/>
      <c r="D1866" s="360"/>
      <c r="E1866" s="360"/>
      <c r="F1866" s="361"/>
      <c r="G1866" s="360"/>
      <c r="H1866" s="360"/>
      <c r="I1866" s="362"/>
      <c r="J1866" s="363"/>
      <c r="K1866" s="363"/>
      <c r="L1866" s="364"/>
      <c r="M1866" s="363"/>
      <c r="N1866" s="403"/>
      <c r="O1866" s="70">
        <f t="shared" si="90"/>
        <v>0</v>
      </c>
      <c r="P1866" s="70">
        <f t="shared" si="90"/>
        <v>0</v>
      </c>
      <c r="Q1866" s="92" t="str">
        <f t="shared" si="89"/>
        <v/>
      </c>
    </row>
    <row r="1867" spans="1:17" x14ac:dyDescent="0.2">
      <c r="A1867" s="374" t="str">
        <f>IF(B1867="","",COUNT('Diário 3º PA'!$A$4:$A$4242)+COUNT('Diário 4º PA'!$A$4:$A$2007)+ROW()-3)</f>
        <v/>
      </c>
      <c r="B1867" s="358"/>
      <c r="C1867" s="383"/>
      <c r="D1867" s="360"/>
      <c r="E1867" s="360"/>
      <c r="F1867" s="361"/>
      <c r="G1867" s="360"/>
      <c r="H1867" s="360"/>
      <c r="I1867" s="362"/>
      <c r="J1867" s="363"/>
      <c r="K1867" s="363"/>
      <c r="L1867" s="364"/>
      <c r="M1867" s="363"/>
      <c r="N1867" s="403"/>
      <c r="O1867" s="70">
        <f t="shared" si="90"/>
        <v>0</v>
      </c>
      <c r="P1867" s="70">
        <f t="shared" si="90"/>
        <v>0</v>
      </c>
      <c r="Q1867" s="92" t="str">
        <f t="shared" si="89"/>
        <v/>
      </c>
    </row>
    <row r="1868" spans="1:17" x14ac:dyDescent="0.2">
      <c r="A1868" s="374" t="str">
        <f>IF(B1868="","",COUNT('Diário 3º PA'!$A$4:$A$4242)+COUNT('Diário 4º PA'!$A$4:$A$2007)+ROW()-3)</f>
        <v/>
      </c>
      <c r="B1868" s="358"/>
      <c r="C1868" s="383"/>
      <c r="D1868" s="360"/>
      <c r="E1868" s="360"/>
      <c r="F1868" s="361"/>
      <c r="G1868" s="360"/>
      <c r="H1868" s="360"/>
      <c r="I1868" s="362"/>
      <c r="J1868" s="363"/>
      <c r="K1868" s="363"/>
      <c r="L1868" s="364"/>
      <c r="M1868" s="363"/>
      <c r="N1868" s="403"/>
      <c r="O1868" s="70">
        <f t="shared" si="90"/>
        <v>0</v>
      </c>
      <c r="P1868" s="70">
        <f t="shared" si="90"/>
        <v>0</v>
      </c>
      <c r="Q1868" s="92" t="str">
        <f t="shared" si="89"/>
        <v/>
      </c>
    </row>
    <row r="1869" spans="1:17" x14ac:dyDescent="0.2">
      <c r="A1869" s="374" t="str">
        <f>IF(B1869="","",COUNT('Diário 3º PA'!$A$4:$A$4242)+COUNT('Diário 4º PA'!$A$4:$A$2007)+ROW()-3)</f>
        <v/>
      </c>
      <c r="B1869" s="358"/>
      <c r="C1869" s="383"/>
      <c r="D1869" s="360"/>
      <c r="E1869" s="360"/>
      <c r="F1869" s="361"/>
      <c r="G1869" s="360"/>
      <c r="H1869" s="360"/>
      <c r="I1869" s="362"/>
      <c r="J1869" s="363"/>
      <c r="K1869" s="363"/>
      <c r="L1869" s="364"/>
      <c r="M1869" s="363"/>
      <c r="N1869" s="403"/>
      <c r="O1869" s="70">
        <f t="shared" si="90"/>
        <v>0</v>
      </c>
      <c r="P1869" s="70">
        <f t="shared" si="90"/>
        <v>0</v>
      </c>
      <c r="Q1869" s="92" t="str">
        <f t="shared" si="89"/>
        <v/>
      </c>
    </row>
    <row r="1870" spans="1:17" x14ac:dyDescent="0.2">
      <c r="A1870" s="374" t="str">
        <f>IF(B1870="","",COUNT('Diário 3º PA'!$A$4:$A$4242)+COUNT('Diário 4º PA'!$A$4:$A$2007)+ROW()-3)</f>
        <v/>
      </c>
      <c r="B1870" s="358"/>
      <c r="C1870" s="383"/>
      <c r="D1870" s="360"/>
      <c r="E1870" s="360"/>
      <c r="F1870" s="361"/>
      <c r="G1870" s="360"/>
      <c r="H1870" s="360"/>
      <c r="I1870" s="362"/>
      <c r="J1870" s="363"/>
      <c r="K1870" s="363"/>
      <c r="L1870" s="364"/>
      <c r="M1870" s="363"/>
      <c r="N1870" s="403"/>
      <c r="O1870" s="70">
        <f t="shared" si="90"/>
        <v>0</v>
      </c>
      <c r="P1870" s="70">
        <f t="shared" si="90"/>
        <v>0</v>
      </c>
      <c r="Q1870" s="92" t="str">
        <f t="shared" si="89"/>
        <v/>
      </c>
    </row>
    <row r="1871" spans="1:17" x14ac:dyDescent="0.2">
      <c r="A1871" s="374" t="str">
        <f>IF(B1871="","",COUNT('Diário 3º PA'!$A$4:$A$4242)+COUNT('Diário 4º PA'!$A$4:$A$2007)+ROW()-3)</f>
        <v/>
      </c>
      <c r="B1871" s="358"/>
      <c r="C1871" s="383"/>
      <c r="D1871" s="360"/>
      <c r="E1871" s="360"/>
      <c r="F1871" s="361"/>
      <c r="G1871" s="360"/>
      <c r="H1871" s="360"/>
      <c r="I1871" s="362"/>
      <c r="J1871" s="363"/>
      <c r="K1871" s="363"/>
      <c r="L1871" s="364"/>
      <c r="M1871" s="363"/>
      <c r="N1871" s="403"/>
      <c r="O1871" s="70">
        <f t="shared" si="90"/>
        <v>0</v>
      </c>
      <c r="P1871" s="70">
        <f t="shared" si="90"/>
        <v>0</v>
      </c>
      <c r="Q1871" s="92" t="str">
        <f t="shared" si="89"/>
        <v/>
      </c>
    </row>
    <row r="1872" spans="1:17" x14ac:dyDescent="0.2">
      <c r="A1872" s="374" t="str">
        <f>IF(B1872="","",COUNT('Diário 3º PA'!$A$4:$A$4242)+COUNT('Diário 4º PA'!$A$4:$A$2007)+ROW()-3)</f>
        <v/>
      </c>
      <c r="B1872" s="358"/>
      <c r="C1872" s="383"/>
      <c r="D1872" s="360"/>
      <c r="E1872" s="360"/>
      <c r="F1872" s="361"/>
      <c r="G1872" s="360"/>
      <c r="H1872" s="360"/>
      <c r="I1872" s="362"/>
      <c r="J1872" s="363"/>
      <c r="K1872" s="363"/>
      <c r="L1872" s="364"/>
      <c r="M1872" s="363"/>
      <c r="N1872" s="403"/>
      <c r="O1872" s="70">
        <f t="shared" si="90"/>
        <v>0</v>
      </c>
      <c r="P1872" s="70">
        <f t="shared" si="90"/>
        <v>0</v>
      </c>
      <c r="Q1872" s="92" t="str">
        <f t="shared" si="89"/>
        <v/>
      </c>
    </row>
    <row r="1873" spans="1:17" x14ac:dyDescent="0.2">
      <c r="A1873" s="374" t="str">
        <f>IF(B1873="","",COUNT('Diário 3º PA'!$A$4:$A$4242)+COUNT('Diário 4º PA'!$A$4:$A$2007)+ROW()-3)</f>
        <v/>
      </c>
      <c r="B1873" s="358"/>
      <c r="C1873" s="383"/>
      <c r="D1873" s="360"/>
      <c r="E1873" s="360"/>
      <c r="F1873" s="361"/>
      <c r="G1873" s="360"/>
      <c r="H1873" s="360"/>
      <c r="I1873" s="362"/>
      <c r="J1873" s="363"/>
      <c r="K1873" s="363"/>
      <c r="L1873" s="364"/>
      <c r="M1873" s="363"/>
      <c r="N1873" s="403"/>
      <c r="O1873" s="70">
        <f t="shared" si="90"/>
        <v>0</v>
      </c>
      <c r="P1873" s="70">
        <f t="shared" si="90"/>
        <v>0</v>
      </c>
      <c r="Q1873" s="92" t="str">
        <f t="shared" si="89"/>
        <v/>
      </c>
    </row>
    <row r="1874" spans="1:17" x14ac:dyDescent="0.2">
      <c r="A1874" s="374" t="str">
        <f>IF(B1874="","",COUNT('Diário 3º PA'!$A$4:$A$4242)+COUNT('Diário 4º PA'!$A$4:$A$2007)+ROW()-3)</f>
        <v/>
      </c>
      <c r="B1874" s="358"/>
      <c r="C1874" s="383"/>
      <c r="D1874" s="360"/>
      <c r="E1874" s="360"/>
      <c r="F1874" s="361"/>
      <c r="G1874" s="360"/>
      <c r="H1874" s="360"/>
      <c r="I1874" s="362"/>
      <c r="J1874" s="363"/>
      <c r="K1874" s="363"/>
      <c r="L1874" s="364"/>
      <c r="M1874" s="363"/>
      <c r="N1874" s="403"/>
      <c r="O1874" s="70">
        <f t="shared" si="90"/>
        <v>0</v>
      </c>
      <c r="P1874" s="70">
        <f t="shared" si="90"/>
        <v>0</v>
      </c>
      <c r="Q1874" s="92" t="str">
        <f t="shared" si="89"/>
        <v/>
      </c>
    </row>
    <row r="1875" spans="1:17" x14ac:dyDescent="0.2">
      <c r="A1875" s="374" t="str">
        <f>IF(B1875="","",COUNT('Diário 3º PA'!$A$4:$A$4242)+COUNT('Diário 4º PA'!$A$4:$A$2007)+ROW()-3)</f>
        <v/>
      </c>
      <c r="B1875" s="358"/>
      <c r="C1875" s="383"/>
      <c r="D1875" s="360"/>
      <c r="E1875" s="360"/>
      <c r="F1875" s="361"/>
      <c r="G1875" s="360"/>
      <c r="H1875" s="360"/>
      <c r="I1875" s="362"/>
      <c r="J1875" s="363"/>
      <c r="K1875" s="363"/>
      <c r="L1875" s="364"/>
      <c r="M1875" s="363"/>
      <c r="N1875" s="403"/>
      <c r="O1875" s="70">
        <f t="shared" si="90"/>
        <v>0</v>
      </c>
      <c r="P1875" s="70">
        <f t="shared" si="90"/>
        <v>0</v>
      </c>
      <c r="Q1875" s="92" t="str">
        <f t="shared" si="89"/>
        <v/>
      </c>
    </row>
    <row r="1876" spans="1:17" x14ac:dyDescent="0.2">
      <c r="A1876" s="374" t="str">
        <f>IF(B1876="","",COUNT('Diário 3º PA'!$A$4:$A$4242)+COUNT('Diário 4º PA'!$A$4:$A$2007)+ROW()-3)</f>
        <v/>
      </c>
      <c r="B1876" s="358"/>
      <c r="C1876" s="383"/>
      <c r="D1876" s="360"/>
      <c r="E1876" s="360"/>
      <c r="F1876" s="361"/>
      <c r="G1876" s="360"/>
      <c r="H1876" s="360"/>
      <c r="I1876" s="362"/>
      <c r="J1876" s="363"/>
      <c r="K1876" s="363"/>
      <c r="L1876" s="364"/>
      <c r="M1876" s="363"/>
      <c r="N1876" s="403"/>
      <c r="O1876" s="70">
        <f t="shared" si="90"/>
        <v>0</v>
      </c>
      <c r="P1876" s="70">
        <f t="shared" si="90"/>
        <v>0</v>
      </c>
      <c r="Q1876" s="92" t="str">
        <f t="shared" si="89"/>
        <v/>
      </c>
    </row>
    <row r="1877" spans="1:17" x14ac:dyDescent="0.2">
      <c r="A1877" s="374" t="str">
        <f>IF(B1877="","",COUNT('Diário 3º PA'!$A$4:$A$4242)+COUNT('Diário 4º PA'!$A$4:$A$2007)+ROW()-3)</f>
        <v/>
      </c>
      <c r="B1877" s="358"/>
      <c r="C1877" s="383"/>
      <c r="D1877" s="360"/>
      <c r="E1877" s="360"/>
      <c r="F1877" s="361"/>
      <c r="G1877" s="360"/>
      <c r="H1877" s="360"/>
      <c r="I1877" s="362"/>
      <c r="J1877" s="363"/>
      <c r="K1877" s="363"/>
      <c r="L1877" s="364"/>
      <c r="M1877" s="363"/>
      <c r="N1877" s="403"/>
      <c r="O1877" s="70">
        <f t="shared" si="90"/>
        <v>0</v>
      </c>
      <c r="P1877" s="70">
        <f t="shared" si="90"/>
        <v>0</v>
      </c>
      <c r="Q1877" s="92" t="str">
        <f t="shared" si="89"/>
        <v/>
      </c>
    </row>
    <row r="1878" spans="1:17" x14ac:dyDescent="0.2">
      <c r="A1878" s="374" t="str">
        <f>IF(B1878="","",COUNT('Diário 3º PA'!$A$4:$A$4242)+COUNT('Diário 4º PA'!$A$4:$A$2007)+ROW()-3)</f>
        <v/>
      </c>
      <c r="B1878" s="358"/>
      <c r="C1878" s="383"/>
      <c r="D1878" s="360"/>
      <c r="E1878" s="360"/>
      <c r="F1878" s="361"/>
      <c r="G1878" s="360"/>
      <c r="H1878" s="360"/>
      <c r="I1878" s="362"/>
      <c r="J1878" s="363"/>
      <c r="K1878" s="363"/>
      <c r="L1878" s="364"/>
      <c r="M1878" s="363"/>
      <c r="N1878" s="403"/>
      <c r="O1878" s="70">
        <f t="shared" si="90"/>
        <v>0</v>
      </c>
      <c r="P1878" s="70">
        <f t="shared" si="90"/>
        <v>0</v>
      </c>
      <c r="Q1878" s="92" t="str">
        <f t="shared" si="89"/>
        <v/>
      </c>
    </row>
    <row r="1879" spans="1:17" x14ac:dyDescent="0.2">
      <c r="A1879" s="374" t="str">
        <f>IF(B1879="","",COUNT('Diário 3º PA'!$A$4:$A$4242)+COUNT('Diário 4º PA'!$A$4:$A$2007)+ROW()-3)</f>
        <v/>
      </c>
      <c r="B1879" s="358"/>
      <c r="C1879" s="383"/>
      <c r="D1879" s="360"/>
      <c r="E1879" s="360"/>
      <c r="F1879" s="361"/>
      <c r="G1879" s="360"/>
      <c r="H1879" s="360"/>
      <c r="I1879" s="362"/>
      <c r="J1879" s="363"/>
      <c r="K1879" s="363"/>
      <c r="L1879" s="364"/>
      <c r="M1879" s="363"/>
      <c r="N1879" s="403"/>
      <c r="O1879" s="70">
        <f t="shared" si="90"/>
        <v>0</v>
      </c>
      <c r="P1879" s="70">
        <f t="shared" si="90"/>
        <v>0</v>
      </c>
      <c r="Q1879" s="92" t="str">
        <f t="shared" si="89"/>
        <v/>
      </c>
    </row>
    <row r="1880" spans="1:17" x14ac:dyDescent="0.2">
      <c r="A1880" s="374" t="str">
        <f>IF(B1880="","",COUNT('Diário 3º PA'!$A$4:$A$4242)+COUNT('Diário 4º PA'!$A$4:$A$2007)+ROW()-3)</f>
        <v/>
      </c>
      <c r="B1880" s="358"/>
      <c r="C1880" s="383"/>
      <c r="D1880" s="360"/>
      <c r="E1880" s="360"/>
      <c r="F1880" s="361"/>
      <c r="G1880" s="360"/>
      <c r="H1880" s="360"/>
      <c r="I1880" s="362"/>
      <c r="J1880" s="363"/>
      <c r="K1880" s="363"/>
      <c r="L1880" s="364"/>
      <c r="M1880" s="363"/>
      <c r="N1880" s="403"/>
      <c r="O1880" s="70">
        <f t="shared" si="90"/>
        <v>0</v>
      </c>
      <c r="P1880" s="70">
        <f t="shared" si="90"/>
        <v>0</v>
      </c>
      <c r="Q1880" s="92" t="str">
        <f t="shared" si="89"/>
        <v/>
      </c>
    </row>
    <row r="1881" spans="1:17" x14ac:dyDescent="0.2">
      <c r="A1881" s="374" t="str">
        <f>IF(B1881="","",COUNT('Diário 3º PA'!$A$4:$A$4242)+COUNT('Diário 4º PA'!$A$4:$A$2007)+ROW()-3)</f>
        <v/>
      </c>
      <c r="B1881" s="358"/>
      <c r="C1881" s="383"/>
      <c r="D1881" s="360"/>
      <c r="E1881" s="360"/>
      <c r="F1881" s="361"/>
      <c r="G1881" s="360"/>
      <c r="H1881" s="360"/>
      <c r="I1881" s="362"/>
      <c r="J1881" s="363"/>
      <c r="K1881" s="363"/>
      <c r="L1881" s="364"/>
      <c r="M1881" s="363"/>
      <c r="N1881" s="403"/>
      <c r="O1881" s="70">
        <f t="shared" si="90"/>
        <v>0</v>
      </c>
      <c r="P1881" s="70">
        <f t="shared" si="90"/>
        <v>0</v>
      </c>
      <c r="Q1881" s="92" t="str">
        <f t="shared" si="89"/>
        <v/>
      </c>
    </row>
    <row r="1882" spans="1:17" x14ac:dyDescent="0.2">
      <c r="A1882" s="374" t="str">
        <f>IF(B1882="","",COUNT('Diário 3º PA'!$A$4:$A$4242)+COUNT('Diário 4º PA'!$A$4:$A$2007)+ROW()-3)</f>
        <v/>
      </c>
      <c r="B1882" s="358"/>
      <c r="C1882" s="383"/>
      <c r="D1882" s="360"/>
      <c r="E1882" s="360"/>
      <c r="F1882" s="361"/>
      <c r="G1882" s="360"/>
      <c r="H1882" s="360"/>
      <c r="I1882" s="362"/>
      <c r="J1882" s="363"/>
      <c r="K1882" s="363"/>
      <c r="L1882" s="364"/>
      <c r="M1882" s="363"/>
      <c r="N1882" s="403"/>
      <c r="O1882" s="70">
        <f t="shared" si="90"/>
        <v>0</v>
      </c>
      <c r="P1882" s="70">
        <f t="shared" si="90"/>
        <v>0</v>
      </c>
      <c r="Q1882" s="92" t="str">
        <f t="shared" si="89"/>
        <v/>
      </c>
    </row>
    <row r="1883" spans="1:17" x14ac:dyDescent="0.2">
      <c r="A1883" s="374" t="str">
        <f>IF(B1883="","",COUNT('Diário 3º PA'!$A$4:$A$4242)+COUNT('Diário 4º PA'!$A$4:$A$2007)+ROW()-3)</f>
        <v/>
      </c>
      <c r="B1883" s="358"/>
      <c r="C1883" s="383"/>
      <c r="D1883" s="360"/>
      <c r="E1883" s="360"/>
      <c r="F1883" s="361"/>
      <c r="G1883" s="360"/>
      <c r="H1883" s="360"/>
      <c r="I1883" s="362"/>
      <c r="J1883" s="363"/>
      <c r="K1883" s="363"/>
      <c r="L1883" s="364"/>
      <c r="M1883" s="363"/>
      <c r="N1883" s="403"/>
      <c r="O1883" s="70">
        <f t="shared" si="90"/>
        <v>0</v>
      </c>
      <c r="P1883" s="70">
        <f t="shared" si="90"/>
        <v>0</v>
      </c>
      <c r="Q1883" s="92" t="str">
        <f t="shared" si="89"/>
        <v/>
      </c>
    </row>
    <row r="1884" spans="1:17" x14ac:dyDescent="0.2">
      <c r="A1884" s="374" t="str">
        <f>IF(B1884="","",COUNT('Diário 3º PA'!$A$4:$A$4242)+COUNT('Diário 4º PA'!$A$4:$A$2007)+ROW()-3)</f>
        <v/>
      </c>
      <c r="B1884" s="358"/>
      <c r="C1884" s="383"/>
      <c r="D1884" s="360"/>
      <c r="E1884" s="360"/>
      <c r="F1884" s="361"/>
      <c r="G1884" s="360"/>
      <c r="H1884" s="360"/>
      <c r="I1884" s="362"/>
      <c r="J1884" s="363"/>
      <c r="K1884" s="363"/>
      <c r="L1884" s="364"/>
      <c r="M1884" s="363"/>
      <c r="N1884" s="403"/>
      <c r="O1884" s="70">
        <f t="shared" si="90"/>
        <v>0</v>
      </c>
      <c r="P1884" s="70">
        <f t="shared" si="90"/>
        <v>0</v>
      </c>
      <c r="Q1884" s="92" t="str">
        <f t="shared" si="89"/>
        <v/>
      </c>
    </row>
    <row r="1885" spans="1:17" x14ac:dyDescent="0.2">
      <c r="A1885" s="374" t="str">
        <f>IF(B1885="","",COUNT('Diário 3º PA'!$A$4:$A$4242)+COUNT('Diário 4º PA'!$A$4:$A$2007)+ROW()-3)</f>
        <v/>
      </c>
      <c r="B1885" s="358"/>
      <c r="C1885" s="383"/>
      <c r="D1885" s="360"/>
      <c r="E1885" s="360"/>
      <c r="F1885" s="361"/>
      <c r="G1885" s="360"/>
      <c r="H1885" s="360"/>
      <c r="I1885" s="362"/>
      <c r="J1885" s="363"/>
      <c r="K1885" s="363"/>
      <c r="L1885" s="364"/>
      <c r="M1885" s="363"/>
      <c r="N1885" s="403"/>
      <c r="O1885" s="70">
        <f t="shared" si="90"/>
        <v>0</v>
      </c>
      <c r="P1885" s="70">
        <f t="shared" si="90"/>
        <v>0</v>
      </c>
      <c r="Q1885" s="92" t="str">
        <f t="shared" si="89"/>
        <v/>
      </c>
    </row>
    <row r="1886" spans="1:17" x14ac:dyDescent="0.2">
      <c r="A1886" s="374" t="str">
        <f>IF(B1886="","",COUNT('Diário 3º PA'!$A$4:$A$4242)+COUNT('Diário 4º PA'!$A$4:$A$2007)+ROW()-3)</f>
        <v/>
      </c>
      <c r="B1886" s="358"/>
      <c r="C1886" s="383"/>
      <c r="D1886" s="360"/>
      <c r="E1886" s="360"/>
      <c r="F1886" s="361"/>
      <c r="G1886" s="360"/>
      <c r="H1886" s="360"/>
      <c r="I1886" s="362"/>
      <c r="J1886" s="363"/>
      <c r="K1886" s="363"/>
      <c r="L1886" s="364"/>
      <c r="M1886" s="363"/>
      <c r="N1886" s="403"/>
      <c r="O1886" s="70">
        <f t="shared" si="90"/>
        <v>0</v>
      </c>
      <c r="P1886" s="70">
        <f t="shared" si="90"/>
        <v>0</v>
      </c>
      <c r="Q1886" s="92" t="str">
        <f t="shared" si="89"/>
        <v/>
      </c>
    </row>
    <row r="1887" spans="1:17" x14ac:dyDescent="0.2">
      <c r="A1887" s="374" t="str">
        <f>IF(B1887="","",COUNT('Diário 3º PA'!$A$4:$A$4242)+COUNT('Diário 4º PA'!$A$4:$A$2007)+ROW()-3)</f>
        <v/>
      </c>
      <c r="B1887" s="358"/>
      <c r="C1887" s="383"/>
      <c r="D1887" s="360"/>
      <c r="E1887" s="360"/>
      <c r="F1887" s="361"/>
      <c r="G1887" s="360"/>
      <c r="H1887" s="360"/>
      <c r="I1887" s="362"/>
      <c r="J1887" s="363"/>
      <c r="K1887" s="363"/>
      <c r="L1887" s="364"/>
      <c r="M1887" s="363"/>
      <c r="N1887" s="403"/>
      <c r="O1887" s="70">
        <f t="shared" si="90"/>
        <v>0</v>
      </c>
      <c r="P1887" s="70">
        <f t="shared" si="90"/>
        <v>0</v>
      </c>
      <c r="Q1887" s="92" t="str">
        <f t="shared" si="89"/>
        <v/>
      </c>
    </row>
    <row r="1888" spans="1:17" x14ac:dyDescent="0.2">
      <c r="A1888" s="374" t="str">
        <f>IF(B1888="","",COUNT('Diário 3º PA'!$A$4:$A$4242)+COUNT('Diário 4º PA'!$A$4:$A$2007)+ROW()-3)</f>
        <v/>
      </c>
      <c r="B1888" s="358"/>
      <c r="C1888" s="383"/>
      <c r="D1888" s="360"/>
      <c r="E1888" s="360"/>
      <c r="F1888" s="361"/>
      <c r="G1888" s="360"/>
      <c r="H1888" s="360"/>
      <c r="I1888" s="362"/>
      <c r="J1888" s="363"/>
      <c r="K1888" s="363"/>
      <c r="L1888" s="364"/>
      <c r="M1888" s="363"/>
      <c r="N1888" s="403"/>
      <c r="O1888" s="70">
        <f t="shared" si="90"/>
        <v>0</v>
      </c>
      <c r="P1888" s="70">
        <f t="shared" si="90"/>
        <v>0</v>
      </c>
      <c r="Q1888" s="92" t="str">
        <f t="shared" si="89"/>
        <v/>
      </c>
    </row>
    <row r="1889" spans="1:17" x14ac:dyDescent="0.2">
      <c r="A1889" s="374" t="str">
        <f>IF(B1889="","",COUNT('Diário 3º PA'!$A$4:$A$4242)+COUNT('Diário 4º PA'!$A$4:$A$2007)+ROW()-3)</f>
        <v/>
      </c>
      <c r="B1889" s="358"/>
      <c r="C1889" s="383"/>
      <c r="D1889" s="360"/>
      <c r="E1889" s="360"/>
      <c r="F1889" s="361"/>
      <c r="G1889" s="360"/>
      <c r="H1889" s="360"/>
      <c r="I1889" s="362"/>
      <c r="J1889" s="363"/>
      <c r="K1889" s="363"/>
      <c r="L1889" s="364"/>
      <c r="M1889" s="363"/>
      <c r="N1889" s="403"/>
      <c r="O1889" s="70">
        <f t="shared" si="90"/>
        <v>0</v>
      </c>
      <c r="P1889" s="70">
        <f t="shared" si="90"/>
        <v>0</v>
      </c>
      <c r="Q1889" s="92" t="str">
        <f t="shared" si="89"/>
        <v/>
      </c>
    </row>
    <row r="1890" spans="1:17" x14ac:dyDescent="0.2">
      <c r="A1890" s="374" t="str">
        <f>IF(B1890="","",COUNT('Diário 3º PA'!$A$4:$A$4242)+COUNT('Diário 4º PA'!$A$4:$A$2007)+ROW()-3)</f>
        <v/>
      </c>
      <c r="B1890" s="358"/>
      <c r="C1890" s="383"/>
      <c r="D1890" s="360"/>
      <c r="E1890" s="360"/>
      <c r="F1890" s="361"/>
      <c r="G1890" s="360"/>
      <c r="H1890" s="360"/>
      <c r="I1890" s="362"/>
      <c r="J1890" s="363"/>
      <c r="K1890" s="363"/>
      <c r="L1890" s="364"/>
      <c r="M1890" s="363"/>
      <c r="N1890" s="403"/>
      <c r="O1890" s="70">
        <f t="shared" si="90"/>
        <v>0</v>
      </c>
      <c r="P1890" s="70">
        <f t="shared" si="90"/>
        <v>0</v>
      </c>
      <c r="Q1890" s="92" t="str">
        <f t="shared" si="89"/>
        <v/>
      </c>
    </row>
    <row r="1891" spans="1:17" x14ac:dyDescent="0.2">
      <c r="A1891" s="374" t="str">
        <f>IF(B1891="","",COUNT('Diário 3º PA'!$A$4:$A$4242)+COUNT('Diário 4º PA'!$A$4:$A$2007)+ROW()-3)</f>
        <v/>
      </c>
      <c r="B1891" s="358"/>
      <c r="C1891" s="383"/>
      <c r="D1891" s="360"/>
      <c r="E1891" s="360"/>
      <c r="F1891" s="361"/>
      <c r="G1891" s="360"/>
      <c r="H1891" s="360"/>
      <c r="I1891" s="362"/>
      <c r="J1891" s="363"/>
      <c r="K1891" s="363"/>
      <c r="L1891" s="364"/>
      <c r="M1891" s="363"/>
      <c r="N1891" s="403"/>
      <c r="O1891" s="70">
        <f t="shared" si="90"/>
        <v>0</v>
      </c>
      <c r="P1891" s="70">
        <f t="shared" si="90"/>
        <v>0</v>
      </c>
      <c r="Q1891" s="92" t="str">
        <f t="shared" si="89"/>
        <v/>
      </c>
    </row>
    <row r="1892" spans="1:17" x14ac:dyDescent="0.2">
      <c r="A1892" s="374" t="str">
        <f>IF(B1892="","",COUNT('Diário 3º PA'!$A$4:$A$4242)+COUNT('Diário 4º PA'!$A$4:$A$2007)+ROW()-3)</f>
        <v/>
      </c>
      <c r="B1892" s="358"/>
      <c r="C1892" s="383"/>
      <c r="D1892" s="360"/>
      <c r="E1892" s="360"/>
      <c r="F1892" s="361"/>
      <c r="G1892" s="360"/>
      <c r="H1892" s="360"/>
      <c r="I1892" s="362"/>
      <c r="J1892" s="363"/>
      <c r="K1892" s="363"/>
      <c r="L1892" s="364"/>
      <c r="M1892" s="363"/>
      <c r="N1892" s="403"/>
      <c r="O1892" s="70">
        <f t="shared" si="90"/>
        <v>0</v>
      </c>
      <c r="P1892" s="70">
        <f t="shared" si="90"/>
        <v>0</v>
      </c>
      <c r="Q1892" s="92" t="str">
        <f t="shared" si="89"/>
        <v/>
      </c>
    </row>
    <row r="1893" spans="1:17" x14ac:dyDescent="0.2">
      <c r="A1893" s="374" t="str">
        <f>IF(B1893="","",COUNT('Diário 3º PA'!$A$4:$A$4242)+COUNT('Diário 4º PA'!$A$4:$A$2007)+ROW()-3)</f>
        <v/>
      </c>
      <c r="B1893" s="358"/>
      <c r="C1893" s="383"/>
      <c r="D1893" s="360"/>
      <c r="E1893" s="360"/>
      <c r="F1893" s="361"/>
      <c r="G1893" s="360"/>
      <c r="H1893" s="360"/>
      <c r="I1893" s="362"/>
      <c r="J1893" s="363"/>
      <c r="K1893" s="363"/>
      <c r="L1893" s="364"/>
      <c r="M1893" s="363"/>
      <c r="N1893" s="403"/>
      <c r="O1893" s="70">
        <f t="shared" si="90"/>
        <v>0</v>
      </c>
      <c r="P1893" s="70">
        <f t="shared" si="90"/>
        <v>0</v>
      </c>
      <c r="Q1893" s="92" t="str">
        <f t="shared" si="89"/>
        <v/>
      </c>
    </row>
    <row r="1894" spans="1:17" x14ac:dyDescent="0.2">
      <c r="A1894" s="374" t="str">
        <f>IF(B1894="","",COUNT('Diário 3º PA'!$A$4:$A$4242)+COUNT('Diário 4º PA'!$A$4:$A$2007)+ROW()-3)</f>
        <v/>
      </c>
      <c r="B1894" s="358"/>
      <c r="C1894" s="383"/>
      <c r="D1894" s="360"/>
      <c r="E1894" s="360"/>
      <c r="F1894" s="361"/>
      <c r="G1894" s="360"/>
      <c r="H1894" s="360"/>
      <c r="I1894" s="362"/>
      <c r="J1894" s="363"/>
      <c r="K1894" s="363"/>
      <c r="L1894" s="364"/>
      <c r="M1894" s="363"/>
      <c r="N1894" s="403"/>
      <c r="O1894" s="70">
        <f t="shared" si="90"/>
        <v>0</v>
      </c>
      <c r="P1894" s="70">
        <f t="shared" si="90"/>
        <v>0</v>
      </c>
      <c r="Q1894" s="92" t="str">
        <f t="shared" si="89"/>
        <v/>
      </c>
    </row>
    <row r="1895" spans="1:17" x14ac:dyDescent="0.2">
      <c r="A1895" s="374" t="str">
        <f>IF(B1895="","",COUNT('Diário 3º PA'!$A$4:$A$4242)+COUNT('Diário 4º PA'!$A$4:$A$2007)+ROW()-3)</f>
        <v/>
      </c>
      <c r="B1895" s="358"/>
      <c r="C1895" s="383"/>
      <c r="D1895" s="360"/>
      <c r="E1895" s="360"/>
      <c r="F1895" s="361"/>
      <c r="G1895" s="360"/>
      <c r="H1895" s="360"/>
      <c r="I1895" s="362"/>
      <c r="J1895" s="363"/>
      <c r="K1895" s="363"/>
      <c r="L1895" s="364"/>
      <c r="M1895" s="363"/>
      <c r="N1895" s="403"/>
      <c r="O1895" s="70">
        <f t="shared" si="90"/>
        <v>0</v>
      </c>
      <c r="P1895" s="70">
        <f t="shared" si="90"/>
        <v>0</v>
      </c>
      <c r="Q1895" s="92" t="str">
        <f t="shared" si="89"/>
        <v/>
      </c>
    </row>
    <row r="1896" spans="1:17" x14ac:dyDescent="0.2">
      <c r="A1896" s="374" t="str">
        <f>IF(B1896="","",COUNT('Diário 3º PA'!$A$4:$A$4242)+COUNT('Diário 4º PA'!$A$4:$A$2007)+ROW()-3)</f>
        <v/>
      </c>
      <c r="B1896" s="358"/>
      <c r="C1896" s="383"/>
      <c r="D1896" s="360"/>
      <c r="E1896" s="360"/>
      <c r="F1896" s="361"/>
      <c r="G1896" s="360"/>
      <c r="H1896" s="360"/>
      <c r="I1896" s="362"/>
      <c r="J1896" s="363"/>
      <c r="K1896" s="363"/>
      <c r="L1896" s="364"/>
      <c r="M1896" s="363"/>
      <c r="N1896" s="403"/>
      <c r="O1896" s="70">
        <f t="shared" si="90"/>
        <v>0</v>
      </c>
      <c r="P1896" s="70">
        <f t="shared" si="90"/>
        <v>0</v>
      </c>
      <c r="Q1896" s="92" t="str">
        <f t="shared" si="89"/>
        <v/>
      </c>
    </row>
    <row r="1897" spans="1:17" x14ac:dyDescent="0.2">
      <c r="A1897" s="374" t="str">
        <f>IF(B1897="","",COUNT('Diário 3º PA'!$A$4:$A$4242)+COUNT('Diário 4º PA'!$A$4:$A$2007)+ROW()-3)</f>
        <v/>
      </c>
      <c r="B1897" s="358"/>
      <c r="C1897" s="383"/>
      <c r="D1897" s="360"/>
      <c r="E1897" s="360"/>
      <c r="F1897" s="361"/>
      <c r="G1897" s="360"/>
      <c r="H1897" s="360"/>
      <c r="I1897" s="362"/>
      <c r="J1897" s="363"/>
      <c r="K1897" s="363"/>
      <c r="L1897" s="364"/>
      <c r="M1897" s="363"/>
      <c r="N1897" s="403"/>
      <c r="O1897" s="70">
        <f t="shared" si="90"/>
        <v>0</v>
      </c>
      <c r="P1897" s="70">
        <f t="shared" si="90"/>
        <v>0</v>
      </c>
      <c r="Q1897" s="92" t="str">
        <f t="shared" ref="Q1897:Q1960" si="91">SUBSTITUTE(D1897," ","_")</f>
        <v/>
      </c>
    </row>
    <row r="1898" spans="1:17" x14ac:dyDescent="0.2">
      <c r="A1898" s="374" t="str">
        <f>IF(B1898="","",COUNT('Diário 3º PA'!$A$4:$A$4242)+COUNT('Diário 4º PA'!$A$4:$A$2007)+ROW()-3)</f>
        <v/>
      </c>
      <c r="B1898" s="358"/>
      <c r="C1898" s="383"/>
      <c r="D1898" s="360"/>
      <c r="E1898" s="360"/>
      <c r="F1898" s="361"/>
      <c r="G1898" s="360"/>
      <c r="H1898" s="360"/>
      <c r="I1898" s="362"/>
      <c r="J1898" s="363"/>
      <c r="K1898" s="363"/>
      <c r="L1898" s="364"/>
      <c r="M1898" s="363"/>
      <c r="N1898" s="403"/>
      <c r="O1898" s="70">
        <f t="shared" ref="O1898:P1961" si="92">IF(B1898=0,0,IF(YEAR(B1898)=$P$1,MONTH(B1898)-$O$1+1,(YEAR(B1898)-$P$1)*12-$O$1+1+MONTH(B1898)))</f>
        <v>0</v>
      </c>
      <c r="P1898" s="70">
        <f t="shared" si="92"/>
        <v>0</v>
      </c>
      <c r="Q1898" s="92" t="str">
        <f t="shared" si="91"/>
        <v/>
      </c>
    </row>
    <row r="1899" spans="1:17" x14ac:dyDescent="0.2">
      <c r="A1899" s="374" t="str">
        <f>IF(B1899="","",COUNT('Diário 3º PA'!$A$4:$A$4242)+COUNT('Diário 4º PA'!$A$4:$A$2007)+ROW()-3)</f>
        <v/>
      </c>
      <c r="B1899" s="358"/>
      <c r="C1899" s="383"/>
      <c r="D1899" s="360"/>
      <c r="E1899" s="360"/>
      <c r="F1899" s="361"/>
      <c r="G1899" s="360"/>
      <c r="H1899" s="360"/>
      <c r="I1899" s="362"/>
      <c r="J1899" s="363"/>
      <c r="K1899" s="363"/>
      <c r="L1899" s="364"/>
      <c r="M1899" s="363"/>
      <c r="N1899" s="403"/>
      <c r="O1899" s="70">
        <f t="shared" si="92"/>
        <v>0</v>
      </c>
      <c r="P1899" s="70">
        <f t="shared" si="92"/>
        <v>0</v>
      </c>
      <c r="Q1899" s="92" t="str">
        <f t="shared" si="91"/>
        <v/>
      </c>
    </row>
    <row r="1900" spans="1:17" x14ac:dyDescent="0.2">
      <c r="A1900" s="374" t="str">
        <f>IF(B1900="","",COUNT('Diário 3º PA'!$A$4:$A$4242)+COUNT('Diário 4º PA'!$A$4:$A$2007)+ROW()-3)</f>
        <v/>
      </c>
      <c r="B1900" s="358"/>
      <c r="C1900" s="383"/>
      <c r="D1900" s="360"/>
      <c r="E1900" s="360"/>
      <c r="F1900" s="361"/>
      <c r="G1900" s="360"/>
      <c r="H1900" s="360"/>
      <c r="I1900" s="362"/>
      <c r="J1900" s="363"/>
      <c r="K1900" s="363"/>
      <c r="L1900" s="364"/>
      <c r="M1900" s="363"/>
      <c r="N1900" s="403"/>
      <c r="O1900" s="70">
        <f t="shared" si="92"/>
        <v>0</v>
      </c>
      <c r="P1900" s="70">
        <f t="shared" si="92"/>
        <v>0</v>
      </c>
      <c r="Q1900" s="92" t="str">
        <f t="shared" si="91"/>
        <v/>
      </c>
    </row>
    <row r="1901" spans="1:17" x14ac:dyDescent="0.2">
      <c r="A1901" s="374" t="str">
        <f>IF(B1901="","",COUNT('Diário 3º PA'!$A$4:$A$4242)+COUNT('Diário 4º PA'!$A$4:$A$2007)+ROW()-3)</f>
        <v/>
      </c>
      <c r="B1901" s="358"/>
      <c r="C1901" s="383"/>
      <c r="D1901" s="360"/>
      <c r="E1901" s="360"/>
      <c r="F1901" s="361"/>
      <c r="G1901" s="360"/>
      <c r="H1901" s="360"/>
      <c r="I1901" s="362"/>
      <c r="J1901" s="363"/>
      <c r="K1901" s="363"/>
      <c r="L1901" s="364"/>
      <c r="M1901" s="363"/>
      <c r="N1901" s="403"/>
      <c r="O1901" s="70">
        <f t="shared" si="92"/>
        <v>0</v>
      </c>
      <c r="P1901" s="70">
        <f t="shared" si="92"/>
        <v>0</v>
      </c>
      <c r="Q1901" s="92" t="str">
        <f t="shared" si="91"/>
        <v/>
      </c>
    </row>
    <row r="1902" spans="1:17" x14ac:dyDescent="0.2">
      <c r="A1902" s="374" t="str">
        <f>IF(B1902="","",COUNT('Diário 3º PA'!$A$4:$A$4242)+COUNT('Diário 4º PA'!$A$4:$A$2007)+ROW()-3)</f>
        <v/>
      </c>
      <c r="B1902" s="358"/>
      <c r="C1902" s="383"/>
      <c r="D1902" s="360"/>
      <c r="E1902" s="360"/>
      <c r="F1902" s="361"/>
      <c r="G1902" s="360"/>
      <c r="H1902" s="360"/>
      <c r="I1902" s="362"/>
      <c r="J1902" s="363"/>
      <c r="K1902" s="363"/>
      <c r="L1902" s="364"/>
      <c r="M1902" s="363"/>
      <c r="N1902" s="403"/>
      <c r="O1902" s="70">
        <f t="shared" si="92"/>
        <v>0</v>
      </c>
      <c r="P1902" s="70">
        <f t="shared" si="92"/>
        <v>0</v>
      </c>
      <c r="Q1902" s="92" t="str">
        <f t="shared" si="91"/>
        <v/>
      </c>
    </row>
    <row r="1903" spans="1:17" x14ac:dyDescent="0.2">
      <c r="A1903" s="374" t="str">
        <f>IF(B1903="","",COUNT('Diário 3º PA'!$A$4:$A$4242)+COUNT('Diário 4º PA'!$A$4:$A$2007)+ROW()-3)</f>
        <v/>
      </c>
      <c r="B1903" s="358"/>
      <c r="C1903" s="383"/>
      <c r="D1903" s="360"/>
      <c r="E1903" s="360"/>
      <c r="F1903" s="361"/>
      <c r="G1903" s="360"/>
      <c r="H1903" s="360"/>
      <c r="I1903" s="362"/>
      <c r="J1903" s="363"/>
      <c r="K1903" s="363"/>
      <c r="L1903" s="364"/>
      <c r="M1903" s="363"/>
      <c r="N1903" s="403"/>
      <c r="O1903" s="70">
        <f t="shared" si="92"/>
        <v>0</v>
      </c>
      <c r="P1903" s="70">
        <f t="shared" si="92"/>
        <v>0</v>
      </c>
      <c r="Q1903" s="92" t="str">
        <f t="shared" si="91"/>
        <v/>
      </c>
    </row>
    <row r="1904" spans="1:17" x14ac:dyDescent="0.2">
      <c r="A1904" s="374" t="str">
        <f>IF(B1904="","",COUNT('Diário 3º PA'!$A$4:$A$4242)+COUNT('Diário 4º PA'!$A$4:$A$2007)+ROW()-3)</f>
        <v/>
      </c>
      <c r="B1904" s="358"/>
      <c r="C1904" s="383"/>
      <c r="D1904" s="360"/>
      <c r="E1904" s="360"/>
      <c r="F1904" s="361"/>
      <c r="G1904" s="360"/>
      <c r="H1904" s="360"/>
      <c r="I1904" s="362"/>
      <c r="J1904" s="363"/>
      <c r="K1904" s="363"/>
      <c r="L1904" s="364"/>
      <c r="M1904" s="363"/>
      <c r="N1904" s="403"/>
      <c r="O1904" s="70">
        <f t="shared" si="92"/>
        <v>0</v>
      </c>
      <c r="P1904" s="70">
        <f t="shared" si="92"/>
        <v>0</v>
      </c>
      <c r="Q1904" s="92" t="str">
        <f t="shared" si="91"/>
        <v/>
      </c>
    </row>
    <row r="1905" spans="1:17" x14ac:dyDescent="0.2">
      <c r="A1905" s="374" t="str">
        <f>IF(B1905="","",COUNT('Diário 3º PA'!$A$4:$A$4242)+COUNT('Diário 4º PA'!$A$4:$A$2007)+ROW()-3)</f>
        <v/>
      </c>
      <c r="B1905" s="358"/>
      <c r="C1905" s="383"/>
      <c r="D1905" s="360"/>
      <c r="E1905" s="360"/>
      <c r="F1905" s="361"/>
      <c r="G1905" s="360"/>
      <c r="H1905" s="360"/>
      <c r="I1905" s="362"/>
      <c r="J1905" s="363"/>
      <c r="K1905" s="363"/>
      <c r="L1905" s="364"/>
      <c r="M1905" s="363"/>
      <c r="N1905" s="403"/>
      <c r="O1905" s="70">
        <f t="shared" si="92"/>
        <v>0</v>
      </c>
      <c r="P1905" s="70">
        <f t="shared" si="92"/>
        <v>0</v>
      </c>
      <c r="Q1905" s="92" t="str">
        <f t="shared" si="91"/>
        <v/>
      </c>
    </row>
    <row r="1906" spans="1:17" x14ac:dyDescent="0.2">
      <c r="A1906" s="374" t="str">
        <f>IF(B1906="","",COUNT('Diário 3º PA'!$A$4:$A$4242)+COUNT('Diário 4º PA'!$A$4:$A$2007)+ROW()-3)</f>
        <v/>
      </c>
      <c r="B1906" s="358"/>
      <c r="C1906" s="383"/>
      <c r="D1906" s="360"/>
      <c r="E1906" s="360"/>
      <c r="F1906" s="361"/>
      <c r="G1906" s="360"/>
      <c r="H1906" s="360"/>
      <c r="I1906" s="362"/>
      <c r="J1906" s="363"/>
      <c r="K1906" s="363"/>
      <c r="L1906" s="364"/>
      <c r="M1906" s="363"/>
      <c r="N1906" s="403"/>
      <c r="O1906" s="70">
        <f t="shared" si="92"/>
        <v>0</v>
      </c>
      <c r="P1906" s="70">
        <f t="shared" si="92"/>
        <v>0</v>
      </c>
      <c r="Q1906" s="92" t="str">
        <f t="shared" si="91"/>
        <v/>
      </c>
    </row>
    <row r="1907" spans="1:17" x14ac:dyDescent="0.2">
      <c r="A1907" s="374" t="str">
        <f>IF(B1907="","",COUNT('Diário 3º PA'!$A$4:$A$4242)+COUNT('Diário 4º PA'!$A$4:$A$2007)+ROW()-3)</f>
        <v/>
      </c>
      <c r="B1907" s="358"/>
      <c r="C1907" s="383"/>
      <c r="D1907" s="360"/>
      <c r="E1907" s="360"/>
      <c r="F1907" s="361"/>
      <c r="G1907" s="360"/>
      <c r="H1907" s="360"/>
      <c r="I1907" s="362"/>
      <c r="J1907" s="363"/>
      <c r="K1907" s="363"/>
      <c r="L1907" s="364"/>
      <c r="M1907" s="363"/>
      <c r="N1907" s="403"/>
      <c r="O1907" s="70">
        <f t="shared" si="92"/>
        <v>0</v>
      </c>
      <c r="P1907" s="70">
        <f t="shared" si="92"/>
        <v>0</v>
      </c>
      <c r="Q1907" s="92" t="str">
        <f t="shared" si="91"/>
        <v/>
      </c>
    </row>
    <row r="1908" spans="1:17" x14ac:dyDescent="0.2">
      <c r="A1908" s="374" t="str">
        <f>IF(B1908="","",COUNT('Diário 3º PA'!$A$4:$A$4242)+COUNT('Diário 4º PA'!$A$4:$A$2007)+ROW()-3)</f>
        <v/>
      </c>
      <c r="B1908" s="358"/>
      <c r="C1908" s="383"/>
      <c r="D1908" s="360"/>
      <c r="E1908" s="360"/>
      <c r="F1908" s="361"/>
      <c r="G1908" s="360"/>
      <c r="H1908" s="360"/>
      <c r="I1908" s="362"/>
      <c r="J1908" s="363"/>
      <c r="K1908" s="363"/>
      <c r="L1908" s="364"/>
      <c r="M1908" s="363"/>
      <c r="N1908" s="403"/>
      <c r="O1908" s="70">
        <f t="shared" si="92"/>
        <v>0</v>
      </c>
      <c r="P1908" s="70">
        <f t="shared" si="92"/>
        <v>0</v>
      </c>
      <c r="Q1908" s="92" t="str">
        <f t="shared" si="91"/>
        <v/>
      </c>
    </row>
    <row r="1909" spans="1:17" x14ac:dyDescent="0.2">
      <c r="A1909" s="374" t="str">
        <f>IF(B1909="","",COUNT('Diário 3º PA'!$A$4:$A$4242)+COUNT('Diário 4º PA'!$A$4:$A$2007)+ROW()-3)</f>
        <v/>
      </c>
      <c r="B1909" s="358"/>
      <c r="C1909" s="383"/>
      <c r="D1909" s="360"/>
      <c r="E1909" s="360"/>
      <c r="F1909" s="361"/>
      <c r="G1909" s="360"/>
      <c r="H1909" s="360"/>
      <c r="I1909" s="362"/>
      <c r="J1909" s="363"/>
      <c r="K1909" s="363"/>
      <c r="L1909" s="364"/>
      <c r="M1909" s="363"/>
      <c r="N1909" s="403"/>
      <c r="O1909" s="70">
        <f t="shared" si="92"/>
        <v>0</v>
      </c>
      <c r="P1909" s="70">
        <f t="shared" si="92"/>
        <v>0</v>
      </c>
      <c r="Q1909" s="92" t="str">
        <f t="shared" si="91"/>
        <v/>
      </c>
    </row>
    <row r="1910" spans="1:17" x14ac:dyDescent="0.2">
      <c r="A1910" s="374" t="str">
        <f>IF(B1910="","",COUNT('Diário 3º PA'!$A$4:$A$4242)+COUNT('Diário 4º PA'!$A$4:$A$2007)+ROW()-3)</f>
        <v/>
      </c>
      <c r="B1910" s="358"/>
      <c r="C1910" s="383"/>
      <c r="D1910" s="360"/>
      <c r="E1910" s="360"/>
      <c r="F1910" s="361"/>
      <c r="G1910" s="360"/>
      <c r="H1910" s="360"/>
      <c r="I1910" s="362"/>
      <c r="J1910" s="363"/>
      <c r="K1910" s="363"/>
      <c r="L1910" s="364"/>
      <c r="M1910" s="363"/>
      <c r="N1910" s="403"/>
      <c r="O1910" s="70">
        <f t="shared" si="92"/>
        <v>0</v>
      </c>
      <c r="P1910" s="70">
        <f t="shared" si="92"/>
        <v>0</v>
      </c>
      <c r="Q1910" s="92" t="str">
        <f t="shared" si="91"/>
        <v/>
      </c>
    </row>
    <row r="1911" spans="1:17" x14ac:dyDescent="0.2">
      <c r="A1911" s="374" t="str">
        <f>IF(B1911="","",COUNT('Diário 3º PA'!$A$4:$A$4242)+COUNT('Diário 4º PA'!$A$4:$A$2007)+ROW()-3)</f>
        <v/>
      </c>
      <c r="B1911" s="358"/>
      <c r="C1911" s="383"/>
      <c r="D1911" s="360"/>
      <c r="E1911" s="360"/>
      <c r="F1911" s="361"/>
      <c r="G1911" s="360"/>
      <c r="H1911" s="360"/>
      <c r="I1911" s="362"/>
      <c r="J1911" s="363"/>
      <c r="K1911" s="363"/>
      <c r="L1911" s="364"/>
      <c r="M1911" s="363"/>
      <c r="N1911" s="403"/>
      <c r="O1911" s="70">
        <f t="shared" si="92"/>
        <v>0</v>
      </c>
      <c r="P1911" s="70">
        <f t="shared" si="92"/>
        <v>0</v>
      </c>
      <c r="Q1911" s="92" t="str">
        <f t="shared" si="91"/>
        <v/>
      </c>
    </row>
    <row r="1912" spans="1:17" x14ac:dyDescent="0.2">
      <c r="A1912" s="374" t="str">
        <f>IF(B1912="","",COUNT('Diário 3º PA'!$A$4:$A$4242)+COUNT('Diário 4º PA'!$A$4:$A$2007)+ROW()-3)</f>
        <v/>
      </c>
      <c r="B1912" s="358"/>
      <c r="C1912" s="383"/>
      <c r="D1912" s="360"/>
      <c r="E1912" s="360"/>
      <c r="F1912" s="361"/>
      <c r="G1912" s="360"/>
      <c r="H1912" s="360"/>
      <c r="I1912" s="362"/>
      <c r="J1912" s="363"/>
      <c r="K1912" s="363"/>
      <c r="L1912" s="364"/>
      <c r="M1912" s="363"/>
      <c r="N1912" s="403"/>
      <c r="O1912" s="70">
        <f t="shared" si="92"/>
        <v>0</v>
      </c>
      <c r="P1912" s="70">
        <f t="shared" si="92"/>
        <v>0</v>
      </c>
      <c r="Q1912" s="92" t="str">
        <f t="shared" si="91"/>
        <v/>
      </c>
    </row>
    <row r="1913" spans="1:17" x14ac:dyDescent="0.2">
      <c r="A1913" s="374" t="str">
        <f>IF(B1913="","",COUNT('Diário 3º PA'!$A$4:$A$4242)+COUNT('Diário 4º PA'!$A$4:$A$2007)+ROW()-3)</f>
        <v/>
      </c>
      <c r="B1913" s="358"/>
      <c r="C1913" s="383"/>
      <c r="D1913" s="360"/>
      <c r="E1913" s="360"/>
      <c r="F1913" s="361"/>
      <c r="G1913" s="360"/>
      <c r="H1913" s="360"/>
      <c r="I1913" s="362"/>
      <c r="J1913" s="363"/>
      <c r="K1913" s="363"/>
      <c r="L1913" s="364"/>
      <c r="M1913" s="363"/>
      <c r="N1913" s="403"/>
      <c r="O1913" s="70">
        <f t="shared" si="92"/>
        <v>0</v>
      </c>
      <c r="P1913" s="70">
        <f t="shared" si="92"/>
        <v>0</v>
      </c>
      <c r="Q1913" s="92" t="str">
        <f t="shared" si="91"/>
        <v/>
      </c>
    </row>
    <row r="1914" spans="1:17" x14ac:dyDescent="0.2">
      <c r="A1914" s="374" t="str">
        <f>IF(B1914="","",COUNT('Diário 3º PA'!$A$4:$A$4242)+COUNT('Diário 4º PA'!$A$4:$A$2007)+ROW()-3)</f>
        <v/>
      </c>
      <c r="B1914" s="358"/>
      <c r="C1914" s="383"/>
      <c r="D1914" s="360"/>
      <c r="E1914" s="360"/>
      <c r="F1914" s="361"/>
      <c r="G1914" s="360"/>
      <c r="H1914" s="360"/>
      <c r="I1914" s="362"/>
      <c r="J1914" s="363"/>
      <c r="K1914" s="363"/>
      <c r="L1914" s="364"/>
      <c r="M1914" s="363"/>
      <c r="N1914" s="403"/>
      <c r="O1914" s="70">
        <f t="shared" si="92"/>
        <v>0</v>
      </c>
      <c r="P1914" s="70">
        <f t="shared" si="92"/>
        <v>0</v>
      </c>
      <c r="Q1914" s="92" t="str">
        <f t="shared" si="91"/>
        <v/>
      </c>
    </row>
    <row r="1915" spans="1:17" x14ac:dyDescent="0.2">
      <c r="A1915" s="374" t="str">
        <f>IF(B1915="","",COUNT('Diário 3º PA'!$A$4:$A$4242)+COUNT('Diário 4º PA'!$A$4:$A$2007)+ROW()-3)</f>
        <v/>
      </c>
      <c r="B1915" s="358"/>
      <c r="C1915" s="383"/>
      <c r="D1915" s="360"/>
      <c r="E1915" s="360"/>
      <c r="F1915" s="361"/>
      <c r="G1915" s="360"/>
      <c r="H1915" s="360"/>
      <c r="I1915" s="362"/>
      <c r="J1915" s="363"/>
      <c r="K1915" s="363"/>
      <c r="L1915" s="364"/>
      <c r="M1915" s="363"/>
      <c r="N1915" s="403"/>
      <c r="O1915" s="70">
        <f t="shared" si="92"/>
        <v>0</v>
      </c>
      <c r="P1915" s="70">
        <f t="shared" si="92"/>
        <v>0</v>
      </c>
      <c r="Q1915" s="92" t="str">
        <f t="shared" si="91"/>
        <v/>
      </c>
    </row>
    <row r="1916" spans="1:17" x14ac:dyDescent="0.2">
      <c r="A1916" s="374" t="str">
        <f>IF(B1916="","",COUNT('Diário 3º PA'!$A$4:$A$4242)+COUNT('Diário 4º PA'!$A$4:$A$2007)+ROW()-3)</f>
        <v/>
      </c>
      <c r="B1916" s="358"/>
      <c r="C1916" s="383"/>
      <c r="D1916" s="360"/>
      <c r="E1916" s="360"/>
      <c r="F1916" s="361"/>
      <c r="G1916" s="360"/>
      <c r="H1916" s="360"/>
      <c r="I1916" s="362"/>
      <c r="J1916" s="363"/>
      <c r="K1916" s="363"/>
      <c r="L1916" s="364"/>
      <c r="M1916" s="363"/>
      <c r="N1916" s="403"/>
      <c r="O1916" s="70">
        <f t="shared" si="92"/>
        <v>0</v>
      </c>
      <c r="P1916" s="70">
        <f t="shared" si="92"/>
        <v>0</v>
      </c>
      <c r="Q1916" s="92" t="str">
        <f t="shared" si="91"/>
        <v/>
      </c>
    </row>
    <row r="1917" spans="1:17" x14ac:dyDescent="0.2">
      <c r="A1917" s="374" t="str">
        <f>IF(B1917="","",COUNT('Diário 3º PA'!$A$4:$A$4242)+COUNT('Diário 4º PA'!$A$4:$A$2007)+ROW()-3)</f>
        <v/>
      </c>
      <c r="B1917" s="358"/>
      <c r="C1917" s="383"/>
      <c r="D1917" s="360"/>
      <c r="E1917" s="360"/>
      <c r="F1917" s="361"/>
      <c r="G1917" s="360"/>
      <c r="H1917" s="360"/>
      <c r="I1917" s="362"/>
      <c r="J1917" s="363"/>
      <c r="K1917" s="363"/>
      <c r="L1917" s="364"/>
      <c r="M1917" s="363"/>
      <c r="N1917" s="403"/>
      <c r="O1917" s="70">
        <f t="shared" si="92"/>
        <v>0</v>
      </c>
      <c r="P1917" s="70">
        <f t="shared" si="92"/>
        <v>0</v>
      </c>
      <c r="Q1917" s="92" t="str">
        <f t="shared" si="91"/>
        <v/>
      </c>
    </row>
    <row r="1918" spans="1:17" x14ac:dyDescent="0.2">
      <c r="A1918" s="374" t="str">
        <f>IF(B1918="","",COUNT('Diário 3º PA'!$A$4:$A$4242)+COUNT('Diário 4º PA'!$A$4:$A$2007)+ROW()-3)</f>
        <v/>
      </c>
      <c r="B1918" s="358"/>
      <c r="C1918" s="383"/>
      <c r="D1918" s="360"/>
      <c r="E1918" s="360"/>
      <c r="F1918" s="361"/>
      <c r="G1918" s="360"/>
      <c r="H1918" s="360"/>
      <c r="I1918" s="362"/>
      <c r="J1918" s="363"/>
      <c r="K1918" s="363"/>
      <c r="L1918" s="364"/>
      <c r="M1918" s="363"/>
      <c r="N1918" s="403"/>
      <c r="O1918" s="70">
        <f t="shared" si="92"/>
        <v>0</v>
      </c>
      <c r="P1918" s="70">
        <f t="shared" si="92"/>
        <v>0</v>
      </c>
      <c r="Q1918" s="92" t="str">
        <f t="shared" si="91"/>
        <v/>
      </c>
    </row>
    <row r="1919" spans="1:17" x14ac:dyDescent="0.2">
      <c r="A1919" s="374" t="str">
        <f>IF(B1919="","",COUNT('Diário 3º PA'!$A$4:$A$4242)+COUNT('Diário 4º PA'!$A$4:$A$2007)+ROW()-3)</f>
        <v/>
      </c>
      <c r="B1919" s="358"/>
      <c r="C1919" s="383"/>
      <c r="D1919" s="360"/>
      <c r="E1919" s="360"/>
      <c r="F1919" s="361"/>
      <c r="G1919" s="360"/>
      <c r="H1919" s="360"/>
      <c r="I1919" s="362"/>
      <c r="J1919" s="363"/>
      <c r="K1919" s="363"/>
      <c r="L1919" s="364"/>
      <c r="M1919" s="363"/>
      <c r="N1919" s="403"/>
      <c r="O1919" s="70">
        <f t="shared" si="92"/>
        <v>0</v>
      </c>
      <c r="P1919" s="70">
        <f t="shared" si="92"/>
        <v>0</v>
      </c>
      <c r="Q1919" s="92" t="str">
        <f t="shared" si="91"/>
        <v/>
      </c>
    </row>
    <row r="1920" spans="1:17" x14ac:dyDescent="0.2">
      <c r="A1920" s="374" t="str">
        <f>IF(B1920="","",COUNT('Diário 3º PA'!$A$4:$A$4242)+COUNT('Diário 4º PA'!$A$4:$A$2007)+ROW()-3)</f>
        <v/>
      </c>
      <c r="B1920" s="358"/>
      <c r="C1920" s="383"/>
      <c r="D1920" s="360"/>
      <c r="E1920" s="360"/>
      <c r="F1920" s="361"/>
      <c r="G1920" s="360"/>
      <c r="H1920" s="360"/>
      <c r="I1920" s="362"/>
      <c r="J1920" s="363"/>
      <c r="K1920" s="363"/>
      <c r="L1920" s="364"/>
      <c r="M1920" s="363"/>
      <c r="N1920" s="403"/>
      <c r="O1920" s="70">
        <f t="shared" si="92"/>
        <v>0</v>
      </c>
      <c r="P1920" s="70">
        <f t="shared" si="92"/>
        <v>0</v>
      </c>
      <c r="Q1920" s="92" t="str">
        <f t="shared" si="91"/>
        <v/>
      </c>
    </row>
    <row r="1921" spans="1:17" x14ac:dyDescent="0.2">
      <c r="A1921" s="374" t="str">
        <f>IF(B1921="","",COUNT('Diário 3º PA'!$A$4:$A$4242)+COUNT('Diário 4º PA'!$A$4:$A$2007)+ROW()-3)</f>
        <v/>
      </c>
      <c r="B1921" s="358"/>
      <c r="C1921" s="383"/>
      <c r="D1921" s="360"/>
      <c r="E1921" s="360"/>
      <c r="F1921" s="361"/>
      <c r="G1921" s="360"/>
      <c r="H1921" s="360"/>
      <c r="I1921" s="362"/>
      <c r="J1921" s="363"/>
      <c r="K1921" s="363"/>
      <c r="L1921" s="364"/>
      <c r="M1921" s="363"/>
      <c r="N1921" s="403"/>
      <c r="O1921" s="70">
        <f t="shared" si="92"/>
        <v>0</v>
      </c>
      <c r="P1921" s="70">
        <f t="shared" si="92"/>
        <v>0</v>
      </c>
      <c r="Q1921" s="92" t="str">
        <f t="shared" si="91"/>
        <v/>
      </c>
    </row>
    <row r="1922" spans="1:17" x14ac:dyDescent="0.2">
      <c r="A1922" s="374" t="str">
        <f>IF(B1922="","",COUNT('Diário 3º PA'!$A$4:$A$4242)+COUNT('Diário 4º PA'!$A$4:$A$2007)+ROW()-3)</f>
        <v/>
      </c>
      <c r="B1922" s="358"/>
      <c r="C1922" s="383"/>
      <c r="D1922" s="360"/>
      <c r="E1922" s="360"/>
      <c r="F1922" s="361"/>
      <c r="G1922" s="360"/>
      <c r="H1922" s="360"/>
      <c r="I1922" s="362"/>
      <c r="J1922" s="363"/>
      <c r="K1922" s="363"/>
      <c r="L1922" s="364"/>
      <c r="M1922" s="363"/>
      <c r="N1922" s="403"/>
      <c r="O1922" s="70">
        <f t="shared" si="92"/>
        <v>0</v>
      </c>
      <c r="P1922" s="70">
        <f t="shared" si="92"/>
        <v>0</v>
      </c>
      <c r="Q1922" s="92" t="str">
        <f t="shared" si="91"/>
        <v/>
      </c>
    </row>
    <row r="1923" spans="1:17" x14ac:dyDescent="0.2">
      <c r="A1923" s="374" t="str">
        <f>IF(B1923="","",COUNT('Diário 3º PA'!$A$4:$A$4242)+COUNT('Diário 4º PA'!$A$4:$A$2007)+ROW()-3)</f>
        <v/>
      </c>
      <c r="B1923" s="358"/>
      <c r="C1923" s="383"/>
      <c r="D1923" s="360"/>
      <c r="E1923" s="360"/>
      <c r="F1923" s="361"/>
      <c r="G1923" s="360"/>
      <c r="H1923" s="360"/>
      <c r="I1923" s="362"/>
      <c r="J1923" s="363"/>
      <c r="K1923" s="363"/>
      <c r="L1923" s="364"/>
      <c r="M1923" s="363"/>
      <c r="N1923" s="403"/>
      <c r="O1923" s="70">
        <f t="shared" si="92"/>
        <v>0</v>
      </c>
      <c r="P1923" s="70">
        <f t="shared" si="92"/>
        <v>0</v>
      </c>
      <c r="Q1923" s="92" t="str">
        <f t="shared" si="91"/>
        <v/>
      </c>
    </row>
    <row r="1924" spans="1:17" x14ac:dyDescent="0.2">
      <c r="A1924" s="374" t="str">
        <f>IF(B1924="","",COUNT('Diário 3º PA'!$A$4:$A$4242)+COUNT('Diário 4º PA'!$A$4:$A$2007)+ROW()-3)</f>
        <v/>
      </c>
      <c r="B1924" s="358"/>
      <c r="C1924" s="383"/>
      <c r="D1924" s="360"/>
      <c r="E1924" s="360"/>
      <c r="F1924" s="361"/>
      <c r="G1924" s="360"/>
      <c r="H1924" s="360"/>
      <c r="I1924" s="362"/>
      <c r="J1924" s="363"/>
      <c r="K1924" s="363"/>
      <c r="L1924" s="364"/>
      <c r="M1924" s="363"/>
      <c r="N1924" s="403"/>
      <c r="O1924" s="70">
        <f t="shared" si="92"/>
        <v>0</v>
      </c>
      <c r="P1924" s="70">
        <f t="shared" si="92"/>
        <v>0</v>
      </c>
      <c r="Q1924" s="92" t="str">
        <f t="shared" si="91"/>
        <v/>
      </c>
    </row>
    <row r="1925" spans="1:17" x14ac:dyDescent="0.2">
      <c r="A1925" s="374" t="str">
        <f>IF(B1925="","",COUNT('Diário 3º PA'!$A$4:$A$4242)+COUNT('Diário 4º PA'!$A$4:$A$2007)+ROW()-3)</f>
        <v/>
      </c>
      <c r="B1925" s="358"/>
      <c r="C1925" s="383"/>
      <c r="D1925" s="360"/>
      <c r="E1925" s="360"/>
      <c r="F1925" s="361"/>
      <c r="G1925" s="360"/>
      <c r="H1925" s="360"/>
      <c r="I1925" s="362"/>
      <c r="J1925" s="363"/>
      <c r="K1925" s="363"/>
      <c r="L1925" s="364"/>
      <c r="M1925" s="363"/>
      <c r="N1925" s="403"/>
      <c r="O1925" s="70">
        <f t="shared" si="92"/>
        <v>0</v>
      </c>
      <c r="P1925" s="70">
        <f t="shared" si="92"/>
        <v>0</v>
      </c>
      <c r="Q1925" s="92" t="str">
        <f t="shared" si="91"/>
        <v/>
      </c>
    </row>
    <row r="1926" spans="1:17" x14ac:dyDescent="0.2">
      <c r="A1926" s="374" t="str">
        <f>IF(B1926="","",COUNT('Diário 3º PA'!$A$4:$A$4242)+COUNT('Diário 4º PA'!$A$4:$A$2007)+ROW()-3)</f>
        <v/>
      </c>
      <c r="B1926" s="358"/>
      <c r="C1926" s="383"/>
      <c r="D1926" s="360"/>
      <c r="E1926" s="360"/>
      <c r="F1926" s="361"/>
      <c r="G1926" s="360"/>
      <c r="H1926" s="360"/>
      <c r="I1926" s="362"/>
      <c r="J1926" s="363"/>
      <c r="K1926" s="363"/>
      <c r="L1926" s="364"/>
      <c r="M1926" s="363"/>
      <c r="N1926" s="403"/>
      <c r="O1926" s="70">
        <f t="shared" si="92"/>
        <v>0</v>
      </c>
      <c r="P1926" s="70">
        <f t="shared" si="92"/>
        <v>0</v>
      </c>
      <c r="Q1926" s="92" t="str">
        <f t="shared" si="91"/>
        <v/>
      </c>
    </row>
    <row r="1927" spans="1:17" x14ac:dyDescent="0.2">
      <c r="A1927" s="374" t="str">
        <f>IF(B1927="","",COUNT('Diário 3º PA'!$A$4:$A$4242)+COUNT('Diário 4º PA'!$A$4:$A$2007)+ROW()-3)</f>
        <v/>
      </c>
      <c r="B1927" s="358"/>
      <c r="C1927" s="383"/>
      <c r="D1927" s="360"/>
      <c r="E1927" s="360"/>
      <c r="F1927" s="361"/>
      <c r="G1927" s="360"/>
      <c r="H1927" s="360"/>
      <c r="I1927" s="362"/>
      <c r="J1927" s="363"/>
      <c r="K1927" s="363"/>
      <c r="L1927" s="364"/>
      <c r="M1927" s="363"/>
      <c r="N1927" s="403"/>
      <c r="O1927" s="70">
        <f t="shared" si="92"/>
        <v>0</v>
      </c>
      <c r="P1927" s="70">
        <f t="shared" si="92"/>
        <v>0</v>
      </c>
      <c r="Q1927" s="92" t="str">
        <f t="shared" si="91"/>
        <v/>
      </c>
    </row>
    <row r="1928" spans="1:17" x14ac:dyDescent="0.2">
      <c r="A1928" s="374" t="str">
        <f>IF(B1928="","",COUNT('Diário 3º PA'!$A$4:$A$4242)+COUNT('Diário 4º PA'!$A$4:$A$2007)+ROW()-3)</f>
        <v/>
      </c>
      <c r="B1928" s="358"/>
      <c r="C1928" s="383"/>
      <c r="D1928" s="360"/>
      <c r="E1928" s="360"/>
      <c r="F1928" s="361"/>
      <c r="G1928" s="360"/>
      <c r="H1928" s="360"/>
      <c r="I1928" s="362"/>
      <c r="J1928" s="363"/>
      <c r="K1928" s="363"/>
      <c r="L1928" s="364"/>
      <c r="M1928" s="363"/>
      <c r="N1928" s="403"/>
      <c r="O1928" s="70">
        <f t="shared" si="92"/>
        <v>0</v>
      </c>
      <c r="P1928" s="70">
        <f t="shared" si="92"/>
        <v>0</v>
      </c>
      <c r="Q1928" s="92" t="str">
        <f t="shared" si="91"/>
        <v/>
      </c>
    </row>
    <row r="1929" spans="1:17" x14ac:dyDescent="0.2">
      <c r="A1929" s="374" t="str">
        <f>IF(B1929="","",COUNT('Diário 3º PA'!$A$4:$A$4242)+COUNT('Diário 4º PA'!$A$4:$A$2007)+ROW()-3)</f>
        <v/>
      </c>
      <c r="B1929" s="358"/>
      <c r="C1929" s="383"/>
      <c r="D1929" s="360"/>
      <c r="E1929" s="360"/>
      <c r="F1929" s="361"/>
      <c r="G1929" s="360"/>
      <c r="H1929" s="360"/>
      <c r="I1929" s="362"/>
      <c r="J1929" s="363"/>
      <c r="K1929" s="363"/>
      <c r="L1929" s="364"/>
      <c r="M1929" s="363"/>
      <c r="N1929" s="403"/>
      <c r="O1929" s="70">
        <f t="shared" si="92"/>
        <v>0</v>
      </c>
      <c r="P1929" s="70">
        <f t="shared" si="92"/>
        <v>0</v>
      </c>
      <c r="Q1929" s="92" t="str">
        <f t="shared" si="91"/>
        <v/>
      </c>
    </row>
    <row r="1930" spans="1:17" x14ac:dyDescent="0.2">
      <c r="A1930" s="374" t="str">
        <f>IF(B1930="","",COUNT('Diário 3º PA'!$A$4:$A$4242)+COUNT('Diário 4º PA'!$A$4:$A$2007)+ROW()-3)</f>
        <v/>
      </c>
      <c r="B1930" s="358"/>
      <c r="C1930" s="383"/>
      <c r="D1930" s="360"/>
      <c r="E1930" s="360"/>
      <c r="F1930" s="361"/>
      <c r="G1930" s="360"/>
      <c r="H1930" s="360"/>
      <c r="I1930" s="362"/>
      <c r="J1930" s="363"/>
      <c r="K1930" s="363"/>
      <c r="L1930" s="364"/>
      <c r="M1930" s="363"/>
      <c r="N1930" s="403"/>
      <c r="O1930" s="70">
        <f t="shared" si="92"/>
        <v>0</v>
      </c>
      <c r="P1930" s="70">
        <f t="shared" si="92"/>
        <v>0</v>
      </c>
      <c r="Q1930" s="92" t="str">
        <f t="shared" si="91"/>
        <v/>
      </c>
    </row>
    <row r="1931" spans="1:17" x14ac:dyDescent="0.2">
      <c r="A1931" s="374" t="str">
        <f>IF(B1931="","",COUNT('Diário 3º PA'!$A$4:$A$4242)+COUNT('Diário 4º PA'!$A$4:$A$2007)+ROW()-3)</f>
        <v/>
      </c>
      <c r="B1931" s="358"/>
      <c r="C1931" s="383"/>
      <c r="D1931" s="360"/>
      <c r="E1931" s="360"/>
      <c r="F1931" s="361"/>
      <c r="G1931" s="360"/>
      <c r="H1931" s="360"/>
      <c r="I1931" s="362"/>
      <c r="J1931" s="363"/>
      <c r="K1931" s="363"/>
      <c r="L1931" s="364"/>
      <c r="M1931" s="363"/>
      <c r="N1931" s="403"/>
      <c r="O1931" s="70">
        <f t="shared" si="92"/>
        <v>0</v>
      </c>
      <c r="P1931" s="70">
        <f t="shared" si="92"/>
        <v>0</v>
      </c>
      <c r="Q1931" s="92" t="str">
        <f t="shared" si="91"/>
        <v/>
      </c>
    </row>
    <row r="1932" spans="1:17" x14ac:dyDescent="0.2">
      <c r="A1932" s="374" t="str">
        <f>IF(B1932="","",COUNT('Diário 3º PA'!$A$4:$A$4242)+COUNT('Diário 4º PA'!$A$4:$A$2007)+ROW()-3)</f>
        <v/>
      </c>
      <c r="B1932" s="358"/>
      <c r="C1932" s="383"/>
      <c r="D1932" s="360"/>
      <c r="E1932" s="360"/>
      <c r="F1932" s="361"/>
      <c r="G1932" s="360"/>
      <c r="H1932" s="360"/>
      <c r="I1932" s="362"/>
      <c r="J1932" s="363"/>
      <c r="K1932" s="363"/>
      <c r="L1932" s="364"/>
      <c r="M1932" s="363"/>
      <c r="N1932" s="403"/>
      <c r="O1932" s="70">
        <f t="shared" si="92"/>
        <v>0</v>
      </c>
      <c r="P1932" s="70">
        <f t="shared" si="92"/>
        <v>0</v>
      </c>
      <c r="Q1932" s="92" t="str">
        <f t="shared" si="91"/>
        <v/>
      </c>
    </row>
    <row r="1933" spans="1:17" x14ac:dyDescent="0.2">
      <c r="A1933" s="374" t="str">
        <f>IF(B1933="","",COUNT('Diário 3º PA'!$A$4:$A$4242)+COUNT('Diário 4º PA'!$A$4:$A$2007)+ROW()-3)</f>
        <v/>
      </c>
      <c r="B1933" s="358"/>
      <c r="C1933" s="383"/>
      <c r="D1933" s="360"/>
      <c r="E1933" s="360"/>
      <c r="F1933" s="361"/>
      <c r="G1933" s="360"/>
      <c r="H1933" s="360"/>
      <c r="I1933" s="362"/>
      <c r="J1933" s="363"/>
      <c r="K1933" s="363"/>
      <c r="L1933" s="364"/>
      <c r="M1933" s="363"/>
      <c r="N1933" s="403"/>
      <c r="O1933" s="70">
        <f t="shared" si="92"/>
        <v>0</v>
      </c>
      <c r="P1933" s="70">
        <f t="shared" si="92"/>
        <v>0</v>
      </c>
      <c r="Q1933" s="92" t="str">
        <f t="shared" si="91"/>
        <v/>
      </c>
    </row>
    <row r="1934" spans="1:17" x14ac:dyDescent="0.2">
      <c r="A1934" s="374" t="str">
        <f>IF(B1934="","",COUNT('Diário 3º PA'!$A$4:$A$4242)+COUNT('Diário 4º PA'!$A$4:$A$2007)+ROW()-3)</f>
        <v/>
      </c>
      <c r="B1934" s="358"/>
      <c r="C1934" s="383"/>
      <c r="D1934" s="360"/>
      <c r="E1934" s="360"/>
      <c r="F1934" s="361"/>
      <c r="G1934" s="360"/>
      <c r="H1934" s="360"/>
      <c r="I1934" s="362"/>
      <c r="J1934" s="363"/>
      <c r="K1934" s="363"/>
      <c r="L1934" s="364"/>
      <c r="M1934" s="363"/>
      <c r="N1934" s="403"/>
      <c r="O1934" s="70">
        <f t="shared" si="92"/>
        <v>0</v>
      </c>
      <c r="P1934" s="70">
        <f t="shared" si="92"/>
        <v>0</v>
      </c>
      <c r="Q1934" s="92" t="str">
        <f t="shared" si="91"/>
        <v/>
      </c>
    </row>
    <row r="1935" spans="1:17" x14ac:dyDescent="0.2">
      <c r="A1935" s="374" t="str">
        <f>IF(B1935="","",COUNT('Diário 3º PA'!$A$4:$A$4242)+COUNT('Diário 4º PA'!$A$4:$A$2007)+ROW()-3)</f>
        <v/>
      </c>
      <c r="B1935" s="358"/>
      <c r="C1935" s="383"/>
      <c r="D1935" s="360"/>
      <c r="E1935" s="360"/>
      <c r="F1935" s="361"/>
      <c r="G1935" s="360"/>
      <c r="H1935" s="360"/>
      <c r="I1935" s="362"/>
      <c r="J1935" s="363"/>
      <c r="K1935" s="363"/>
      <c r="L1935" s="364"/>
      <c r="M1935" s="363"/>
      <c r="N1935" s="403"/>
      <c r="O1935" s="70">
        <f t="shared" si="92"/>
        <v>0</v>
      </c>
      <c r="P1935" s="70">
        <f t="shared" si="92"/>
        <v>0</v>
      </c>
      <c r="Q1935" s="92" t="str">
        <f t="shared" si="91"/>
        <v/>
      </c>
    </row>
    <row r="1936" spans="1:17" x14ac:dyDescent="0.2">
      <c r="A1936" s="374" t="str">
        <f>IF(B1936="","",COUNT('Diário 3º PA'!$A$4:$A$4242)+COUNT('Diário 4º PA'!$A$4:$A$2007)+ROW()-3)</f>
        <v/>
      </c>
      <c r="B1936" s="358"/>
      <c r="C1936" s="383"/>
      <c r="D1936" s="360"/>
      <c r="E1936" s="360"/>
      <c r="F1936" s="361"/>
      <c r="G1936" s="360"/>
      <c r="H1936" s="360"/>
      <c r="I1936" s="362"/>
      <c r="J1936" s="363"/>
      <c r="K1936" s="363"/>
      <c r="L1936" s="364"/>
      <c r="M1936" s="363"/>
      <c r="N1936" s="403"/>
      <c r="O1936" s="70">
        <f t="shared" si="92"/>
        <v>0</v>
      </c>
      <c r="P1936" s="70">
        <f t="shared" si="92"/>
        <v>0</v>
      </c>
      <c r="Q1936" s="92" t="str">
        <f t="shared" si="91"/>
        <v/>
      </c>
    </row>
    <row r="1937" spans="1:17" x14ac:dyDescent="0.2">
      <c r="A1937" s="374" t="str">
        <f>IF(B1937="","",COUNT('Diário 3º PA'!$A$4:$A$4242)+COUNT('Diário 4º PA'!$A$4:$A$2007)+ROW()-3)</f>
        <v/>
      </c>
      <c r="B1937" s="358"/>
      <c r="C1937" s="383"/>
      <c r="D1937" s="360"/>
      <c r="E1937" s="360"/>
      <c r="F1937" s="361"/>
      <c r="G1937" s="360"/>
      <c r="H1937" s="360"/>
      <c r="I1937" s="362"/>
      <c r="J1937" s="363"/>
      <c r="K1937" s="363"/>
      <c r="L1937" s="364"/>
      <c r="M1937" s="363"/>
      <c r="N1937" s="403"/>
      <c r="O1937" s="70">
        <f t="shared" si="92"/>
        <v>0</v>
      </c>
      <c r="P1937" s="70">
        <f t="shared" si="92"/>
        <v>0</v>
      </c>
      <c r="Q1937" s="92" t="str">
        <f t="shared" si="91"/>
        <v/>
      </c>
    </row>
    <row r="1938" spans="1:17" x14ac:dyDescent="0.2">
      <c r="A1938" s="374" t="str">
        <f>IF(B1938="","",COUNT('Diário 3º PA'!$A$4:$A$4242)+COUNT('Diário 4º PA'!$A$4:$A$2007)+ROW()-3)</f>
        <v/>
      </c>
      <c r="B1938" s="358"/>
      <c r="C1938" s="383"/>
      <c r="D1938" s="360"/>
      <c r="E1938" s="360"/>
      <c r="F1938" s="361"/>
      <c r="G1938" s="360"/>
      <c r="H1938" s="360"/>
      <c r="I1938" s="362"/>
      <c r="J1938" s="363"/>
      <c r="K1938" s="363"/>
      <c r="L1938" s="364"/>
      <c r="M1938" s="363"/>
      <c r="N1938" s="403"/>
      <c r="O1938" s="70">
        <f t="shared" si="92"/>
        <v>0</v>
      </c>
      <c r="P1938" s="70">
        <f t="shared" si="92"/>
        <v>0</v>
      </c>
      <c r="Q1938" s="92" t="str">
        <f t="shared" si="91"/>
        <v/>
      </c>
    </row>
    <row r="1939" spans="1:17" x14ac:dyDescent="0.2">
      <c r="A1939" s="374" t="str">
        <f>IF(B1939="","",COUNT('Diário 3º PA'!$A$4:$A$4242)+COUNT('Diário 4º PA'!$A$4:$A$2007)+ROW()-3)</f>
        <v/>
      </c>
      <c r="B1939" s="358"/>
      <c r="C1939" s="383"/>
      <c r="D1939" s="360"/>
      <c r="E1939" s="360"/>
      <c r="F1939" s="361"/>
      <c r="G1939" s="360"/>
      <c r="H1939" s="360"/>
      <c r="I1939" s="362"/>
      <c r="J1939" s="363"/>
      <c r="K1939" s="363"/>
      <c r="L1939" s="364"/>
      <c r="M1939" s="363"/>
      <c r="N1939" s="403"/>
      <c r="O1939" s="70">
        <f t="shared" si="92"/>
        <v>0</v>
      </c>
      <c r="P1939" s="70">
        <f t="shared" si="92"/>
        <v>0</v>
      </c>
      <c r="Q1939" s="92" t="str">
        <f t="shared" si="91"/>
        <v/>
      </c>
    </row>
    <row r="1940" spans="1:17" x14ac:dyDescent="0.2">
      <c r="A1940" s="374" t="str">
        <f>IF(B1940="","",COUNT('Diário 3º PA'!$A$4:$A$4242)+COUNT('Diário 4º PA'!$A$4:$A$2007)+ROW()-3)</f>
        <v/>
      </c>
      <c r="B1940" s="358"/>
      <c r="C1940" s="383"/>
      <c r="D1940" s="360"/>
      <c r="E1940" s="360"/>
      <c r="F1940" s="361"/>
      <c r="G1940" s="360"/>
      <c r="H1940" s="360"/>
      <c r="I1940" s="362"/>
      <c r="J1940" s="363"/>
      <c r="K1940" s="363"/>
      <c r="L1940" s="364"/>
      <c r="M1940" s="363"/>
      <c r="N1940" s="403"/>
      <c r="O1940" s="70">
        <f t="shared" si="92"/>
        <v>0</v>
      </c>
      <c r="P1940" s="70">
        <f t="shared" si="92"/>
        <v>0</v>
      </c>
      <c r="Q1940" s="92" t="str">
        <f t="shared" si="91"/>
        <v/>
      </c>
    </row>
    <row r="1941" spans="1:17" x14ac:dyDescent="0.2">
      <c r="A1941" s="374" t="str">
        <f>IF(B1941="","",COUNT('Diário 3º PA'!$A$4:$A$4242)+COUNT('Diário 4º PA'!$A$4:$A$2007)+ROW()-3)</f>
        <v/>
      </c>
      <c r="B1941" s="358"/>
      <c r="C1941" s="383"/>
      <c r="D1941" s="360"/>
      <c r="E1941" s="360"/>
      <c r="F1941" s="361"/>
      <c r="G1941" s="360"/>
      <c r="H1941" s="360"/>
      <c r="I1941" s="362"/>
      <c r="J1941" s="363"/>
      <c r="K1941" s="363"/>
      <c r="L1941" s="364"/>
      <c r="M1941" s="363"/>
      <c r="N1941" s="403"/>
      <c r="O1941" s="70">
        <f t="shared" si="92"/>
        <v>0</v>
      </c>
      <c r="P1941" s="70">
        <f t="shared" si="92"/>
        <v>0</v>
      </c>
      <c r="Q1941" s="92" t="str">
        <f t="shared" si="91"/>
        <v/>
      </c>
    </row>
    <row r="1942" spans="1:17" x14ac:dyDescent="0.2">
      <c r="A1942" s="374" t="str">
        <f>IF(B1942="","",COUNT('Diário 3º PA'!$A$4:$A$4242)+COUNT('Diário 4º PA'!$A$4:$A$2007)+ROW()-3)</f>
        <v/>
      </c>
      <c r="B1942" s="358"/>
      <c r="C1942" s="383"/>
      <c r="D1942" s="360"/>
      <c r="E1942" s="360"/>
      <c r="F1942" s="361"/>
      <c r="G1942" s="360"/>
      <c r="H1942" s="360"/>
      <c r="I1942" s="362"/>
      <c r="J1942" s="363"/>
      <c r="K1942" s="363"/>
      <c r="L1942" s="364"/>
      <c r="M1942" s="363"/>
      <c r="N1942" s="403"/>
      <c r="O1942" s="70">
        <f t="shared" si="92"/>
        <v>0</v>
      </c>
      <c r="P1942" s="70">
        <f t="shared" si="92"/>
        <v>0</v>
      </c>
      <c r="Q1942" s="92" t="str">
        <f t="shared" si="91"/>
        <v/>
      </c>
    </row>
    <row r="1943" spans="1:17" x14ac:dyDescent="0.2">
      <c r="A1943" s="374" t="str">
        <f>IF(B1943="","",COUNT('Diário 3º PA'!$A$4:$A$4242)+COUNT('Diário 4º PA'!$A$4:$A$2007)+ROW()-3)</f>
        <v/>
      </c>
      <c r="B1943" s="358"/>
      <c r="C1943" s="383"/>
      <c r="D1943" s="360"/>
      <c r="E1943" s="360"/>
      <c r="F1943" s="361"/>
      <c r="G1943" s="360"/>
      <c r="H1943" s="360"/>
      <c r="I1943" s="362"/>
      <c r="J1943" s="363"/>
      <c r="K1943" s="363"/>
      <c r="L1943" s="364"/>
      <c r="M1943" s="363"/>
      <c r="N1943" s="403"/>
      <c r="O1943" s="70">
        <f t="shared" si="92"/>
        <v>0</v>
      </c>
      <c r="P1943" s="70">
        <f t="shared" si="92"/>
        <v>0</v>
      </c>
      <c r="Q1943" s="92" t="str">
        <f t="shared" si="91"/>
        <v/>
      </c>
    </row>
    <row r="1944" spans="1:17" x14ac:dyDescent="0.2">
      <c r="A1944" s="374" t="str">
        <f>IF(B1944="","",COUNT('Diário 3º PA'!$A$4:$A$4242)+COUNT('Diário 4º PA'!$A$4:$A$2007)+ROW()-3)</f>
        <v/>
      </c>
      <c r="B1944" s="358"/>
      <c r="C1944" s="383"/>
      <c r="D1944" s="360"/>
      <c r="E1944" s="360"/>
      <c r="F1944" s="361"/>
      <c r="G1944" s="360"/>
      <c r="H1944" s="360"/>
      <c r="I1944" s="362"/>
      <c r="J1944" s="363"/>
      <c r="K1944" s="363"/>
      <c r="L1944" s="364"/>
      <c r="M1944" s="363"/>
      <c r="N1944" s="403"/>
      <c r="O1944" s="70">
        <f t="shared" si="92"/>
        <v>0</v>
      </c>
      <c r="P1944" s="70">
        <f t="shared" si="92"/>
        <v>0</v>
      </c>
      <c r="Q1944" s="92" t="str">
        <f t="shared" si="91"/>
        <v/>
      </c>
    </row>
    <row r="1945" spans="1:17" x14ac:dyDescent="0.2">
      <c r="A1945" s="374" t="str">
        <f>IF(B1945="","",COUNT('Diário 3º PA'!$A$4:$A$4242)+COUNT('Diário 4º PA'!$A$4:$A$2007)+ROW()-3)</f>
        <v/>
      </c>
      <c r="B1945" s="358"/>
      <c r="C1945" s="383"/>
      <c r="D1945" s="360"/>
      <c r="E1945" s="360"/>
      <c r="F1945" s="361"/>
      <c r="G1945" s="360"/>
      <c r="H1945" s="360"/>
      <c r="I1945" s="362"/>
      <c r="J1945" s="363"/>
      <c r="K1945" s="363"/>
      <c r="L1945" s="364"/>
      <c r="M1945" s="363"/>
      <c r="N1945" s="403"/>
      <c r="O1945" s="70">
        <f t="shared" si="92"/>
        <v>0</v>
      </c>
      <c r="P1945" s="70">
        <f t="shared" si="92"/>
        <v>0</v>
      </c>
      <c r="Q1945" s="92" t="str">
        <f t="shared" si="91"/>
        <v/>
      </c>
    </row>
    <row r="1946" spans="1:17" x14ac:dyDescent="0.2">
      <c r="A1946" s="374" t="str">
        <f>IF(B1946="","",COUNT('Diário 3º PA'!$A$4:$A$4242)+COUNT('Diário 4º PA'!$A$4:$A$2007)+ROW()-3)</f>
        <v/>
      </c>
      <c r="B1946" s="358"/>
      <c r="C1946" s="383"/>
      <c r="D1946" s="360"/>
      <c r="E1946" s="360"/>
      <c r="F1946" s="361"/>
      <c r="G1946" s="360"/>
      <c r="H1946" s="360"/>
      <c r="I1946" s="362"/>
      <c r="J1946" s="363"/>
      <c r="K1946" s="363"/>
      <c r="L1946" s="364"/>
      <c r="M1946" s="363"/>
      <c r="N1946" s="403"/>
      <c r="O1946" s="70">
        <f t="shared" si="92"/>
        <v>0</v>
      </c>
      <c r="P1946" s="70">
        <f t="shared" si="92"/>
        <v>0</v>
      </c>
      <c r="Q1946" s="92" t="str">
        <f t="shared" si="91"/>
        <v/>
      </c>
    </row>
    <row r="1947" spans="1:17" x14ac:dyDescent="0.2">
      <c r="A1947" s="374" t="str">
        <f>IF(B1947="","",COUNT('Diário 3º PA'!$A$4:$A$4242)+COUNT('Diário 4º PA'!$A$4:$A$2007)+ROW()-3)</f>
        <v/>
      </c>
      <c r="B1947" s="358"/>
      <c r="C1947" s="383"/>
      <c r="D1947" s="360"/>
      <c r="E1947" s="360"/>
      <c r="F1947" s="361"/>
      <c r="G1947" s="360"/>
      <c r="H1947" s="360"/>
      <c r="I1947" s="362"/>
      <c r="J1947" s="363"/>
      <c r="K1947" s="363"/>
      <c r="L1947" s="364"/>
      <c r="M1947" s="363"/>
      <c r="N1947" s="403"/>
      <c r="O1947" s="70">
        <f t="shared" si="92"/>
        <v>0</v>
      </c>
      <c r="P1947" s="70">
        <f t="shared" si="92"/>
        <v>0</v>
      </c>
      <c r="Q1947" s="92" t="str">
        <f t="shared" si="91"/>
        <v/>
      </c>
    </row>
    <row r="1948" spans="1:17" x14ac:dyDescent="0.2">
      <c r="A1948" s="374" t="str">
        <f>IF(B1948="","",COUNT('Diário 3º PA'!$A$4:$A$4242)+COUNT('Diário 4º PA'!$A$4:$A$2007)+ROW()-3)</f>
        <v/>
      </c>
      <c r="B1948" s="358"/>
      <c r="C1948" s="383"/>
      <c r="D1948" s="360"/>
      <c r="E1948" s="360"/>
      <c r="F1948" s="361"/>
      <c r="G1948" s="360"/>
      <c r="H1948" s="360"/>
      <c r="I1948" s="362"/>
      <c r="J1948" s="363"/>
      <c r="K1948" s="363"/>
      <c r="L1948" s="364"/>
      <c r="M1948" s="363"/>
      <c r="N1948" s="403"/>
      <c r="O1948" s="70">
        <f t="shared" si="92"/>
        <v>0</v>
      </c>
      <c r="P1948" s="70">
        <f t="shared" si="92"/>
        <v>0</v>
      </c>
      <c r="Q1948" s="92" t="str">
        <f t="shared" si="91"/>
        <v/>
      </c>
    </row>
    <row r="1949" spans="1:17" x14ac:dyDescent="0.2">
      <c r="A1949" s="374" t="str">
        <f>IF(B1949="","",COUNT('Diário 3º PA'!$A$4:$A$4242)+COUNT('Diário 4º PA'!$A$4:$A$2007)+ROW()-3)</f>
        <v/>
      </c>
      <c r="B1949" s="358"/>
      <c r="C1949" s="383"/>
      <c r="D1949" s="360"/>
      <c r="E1949" s="360"/>
      <c r="F1949" s="361"/>
      <c r="G1949" s="360"/>
      <c r="H1949" s="360"/>
      <c r="I1949" s="362"/>
      <c r="J1949" s="363"/>
      <c r="K1949" s="363"/>
      <c r="L1949" s="364"/>
      <c r="M1949" s="363"/>
      <c r="N1949" s="403"/>
      <c r="O1949" s="70">
        <f t="shared" si="92"/>
        <v>0</v>
      </c>
      <c r="P1949" s="70">
        <f t="shared" si="92"/>
        <v>0</v>
      </c>
      <c r="Q1949" s="92" t="str">
        <f t="shared" si="91"/>
        <v/>
      </c>
    </row>
    <row r="1950" spans="1:17" x14ac:dyDescent="0.2">
      <c r="A1950" s="374" t="str">
        <f>IF(B1950="","",COUNT('Diário 3º PA'!$A$4:$A$4242)+COUNT('Diário 4º PA'!$A$4:$A$2007)+ROW()-3)</f>
        <v/>
      </c>
      <c r="B1950" s="358"/>
      <c r="C1950" s="383"/>
      <c r="D1950" s="360"/>
      <c r="E1950" s="360"/>
      <c r="F1950" s="361"/>
      <c r="G1950" s="360"/>
      <c r="H1950" s="360"/>
      <c r="I1950" s="362"/>
      <c r="J1950" s="363"/>
      <c r="K1950" s="363"/>
      <c r="L1950" s="364"/>
      <c r="M1950" s="363"/>
      <c r="N1950" s="403"/>
      <c r="O1950" s="70">
        <f t="shared" si="92"/>
        <v>0</v>
      </c>
      <c r="P1950" s="70">
        <f t="shared" si="92"/>
        <v>0</v>
      </c>
      <c r="Q1950" s="92" t="str">
        <f t="shared" si="91"/>
        <v/>
      </c>
    </row>
    <row r="1951" spans="1:17" x14ac:dyDescent="0.2">
      <c r="A1951" s="374" t="str">
        <f>IF(B1951="","",COUNT('Diário 3º PA'!$A$4:$A$4242)+COUNT('Diário 4º PA'!$A$4:$A$2007)+ROW()-3)</f>
        <v/>
      </c>
      <c r="B1951" s="358"/>
      <c r="C1951" s="383"/>
      <c r="D1951" s="360"/>
      <c r="E1951" s="360"/>
      <c r="F1951" s="361"/>
      <c r="G1951" s="360"/>
      <c r="H1951" s="360"/>
      <c r="I1951" s="362"/>
      <c r="J1951" s="363"/>
      <c r="K1951" s="363"/>
      <c r="L1951" s="364"/>
      <c r="M1951" s="363"/>
      <c r="N1951" s="403"/>
      <c r="O1951" s="70">
        <f t="shared" si="92"/>
        <v>0</v>
      </c>
      <c r="P1951" s="70">
        <f t="shared" si="92"/>
        <v>0</v>
      </c>
      <c r="Q1951" s="92" t="str">
        <f t="shared" si="91"/>
        <v/>
      </c>
    </row>
    <row r="1952" spans="1:17" x14ac:dyDescent="0.2">
      <c r="A1952" s="374" t="str">
        <f>IF(B1952="","",COUNT('Diário 3º PA'!$A$4:$A$4242)+COUNT('Diário 4º PA'!$A$4:$A$2007)+ROW()-3)</f>
        <v/>
      </c>
      <c r="B1952" s="358"/>
      <c r="C1952" s="383"/>
      <c r="D1952" s="360"/>
      <c r="E1952" s="360"/>
      <c r="F1952" s="361"/>
      <c r="G1952" s="360"/>
      <c r="H1952" s="360"/>
      <c r="I1952" s="362"/>
      <c r="J1952" s="363"/>
      <c r="K1952" s="363"/>
      <c r="L1952" s="364"/>
      <c r="M1952" s="363"/>
      <c r="N1952" s="403"/>
      <c r="O1952" s="70">
        <f t="shared" si="92"/>
        <v>0</v>
      </c>
      <c r="P1952" s="70">
        <f t="shared" si="92"/>
        <v>0</v>
      </c>
      <c r="Q1952" s="92" t="str">
        <f t="shared" si="91"/>
        <v/>
      </c>
    </row>
    <row r="1953" spans="1:17" x14ac:dyDescent="0.2">
      <c r="A1953" s="374" t="str">
        <f>IF(B1953="","",COUNT('Diário 3º PA'!$A$4:$A$4242)+COUNT('Diário 4º PA'!$A$4:$A$2007)+ROW()-3)</f>
        <v/>
      </c>
      <c r="B1953" s="358"/>
      <c r="C1953" s="383"/>
      <c r="D1953" s="360"/>
      <c r="E1953" s="360"/>
      <c r="F1953" s="361"/>
      <c r="G1953" s="360"/>
      <c r="H1953" s="360"/>
      <c r="I1953" s="362"/>
      <c r="J1953" s="363"/>
      <c r="K1953" s="363"/>
      <c r="L1953" s="364"/>
      <c r="M1953" s="363"/>
      <c r="N1953" s="403"/>
      <c r="O1953" s="70">
        <f t="shared" si="92"/>
        <v>0</v>
      </c>
      <c r="P1953" s="70">
        <f t="shared" si="92"/>
        <v>0</v>
      </c>
      <c r="Q1953" s="92" t="str">
        <f t="shared" si="91"/>
        <v/>
      </c>
    </row>
    <row r="1954" spans="1:17" x14ac:dyDescent="0.2">
      <c r="A1954" s="374" t="str">
        <f>IF(B1954="","",COUNT('Diário 3º PA'!$A$4:$A$4242)+COUNT('Diário 4º PA'!$A$4:$A$2007)+ROW()-3)</f>
        <v/>
      </c>
      <c r="B1954" s="358"/>
      <c r="C1954" s="383"/>
      <c r="D1954" s="360"/>
      <c r="E1954" s="360"/>
      <c r="F1954" s="361"/>
      <c r="G1954" s="360"/>
      <c r="H1954" s="360"/>
      <c r="I1954" s="362"/>
      <c r="J1954" s="363"/>
      <c r="K1954" s="363"/>
      <c r="L1954" s="364"/>
      <c r="M1954" s="363"/>
      <c r="N1954" s="403"/>
      <c r="O1954" s="70">
        <f t="shared" si="92"/>
        <v>0</v>
      </c>
      <c r="P1954" s="70">
        <f t="shared" si="92"/>
        <v>0</v>
      </c>
      <c r="Q1954" s="92" t="str">
        <f t="shared" si="91"/>
        <v/>
      </c>
    </row>
    <row r="1955" spans="1:17" x14ac:dyDescent="0.2">
      <c r="A1955" s="374" t="str">
        <f>IF(B1955="","",COUNT('Diário 3º PA'!$A$4:$A$4242)+COUNT('Diário 4º PA'!$A$4:$A$2007)+ROW()-3)</f>
        <v/>
      </c>
      <c r="B1955" s="358"/>
      <c r="C1955" s="383"/>
      <c r="D1955" s="360"/>
      <c r="E1955" s="360"/>
      <c r="F1955" s="361"/>
      <c r="G1955" s="360"/>
      <c r="H1955" s="360"/>
      <c r="I1955" s="362"/>
      <c r="J1955" s="363"/>
      <c r="K1955" s="363"/>
      <c r="L1955" s="364"/>
      <c r="M1955" s="363"/>
      <c r="N1955" s="403"/>
      <c r="O1955" s="70">
        <f t="shared" si="92"/>
        <v>0</v>
      </c>
      <c r="P1955" s="70">
        <f t="shared" si="92"/>
        <v>0</v>
      </c>
      <c r="Q1955" s="92" t="str">
        <f t="shared" si="91"/>
        <v/>
      </c>
    </row>
    <row r="1956" spans="1:17" x14ac:dyDescent="0.2">
      <c r="A1956" s="374" t="str">
        <f>IF(B1956="","",COUNT('Diário 3º PA'!$A$4:$A$4242)+COUNT('Diário 4º PA'!$A$4:$A$2007)+ROW()-3)</f>
        <v/>
      </c>
      <c r="B1956" s="358"/>
      <c r="C1956" s="383"/>
      <c r="D1956" s="360"/>
      <c r="E1956" s="360"/>
      <c r="F1956" s="361"/>
      <c r="G1956" s="360"/>
      <c r="H1956" s="360"/>
      <c r="I1956" s="362"/>
      <c r="J1956" s="363"/>
      <c r="K1956" s="363"/>
      <c r="L1956" s="364"/>
      <c r="M1956" s="363"/>
      <c r="N1956" s="403"/>
      <c r="O1956" s="70">
        <f t="shared" si="92"/>
        <v>0</v>
      </c>
      <c r="P1956" s="70">
        <f t="shared" si="92"/>
        <v>0</v>
      </c>
      <c r="Q1956" s="92" t="str">
        <f t="shared" si="91"/>
        <v/>
      </c>
    </row>
    <row r="1957" spans="1:17" x14ac:dyDescent="0.2">
      <c r="A1957" s="374" t="str">
        <f>IF(B1957="","",COUNT('Diário 3º PA'!$A$4:$A$4242)+COUNT('Diário 4º PA'!$A$4:$A$2007)+ROW()-3)</f>
        <v/>
      </c>
      <c r="B1957" s="358"/>
      <c r="C1957" s="383"/>
      <c r="D1957" s="360"/>
      <c r="E1957" s="360"/>
      <c r="F1957" s="361"/>
      <c r="G1957" s="360"/>
      <c r="H1957" s="360"/>
      <c r="I1957" s="362"/>
      <c r="J1957" s="363"/>
      <c r="K1957" s="363"/>
      <c r="L1957" s="364"/>
      <c r="M1957" s="363"/>
      <c r="N1957" s="403"/>
      <c r="O1957" s="70">
        <f t="shared" si="92"/>
        <v>0</v>
      </c>
      <c r="P1957" s="70">
        <f t="shared" si="92"/>
        <v>0</v>
      </c>
      <c r="Q1957" s="92" t="str">
        <f t="shared" si="91"/>
        <v/>
      </c>
    </row>
    <row r="1958" spans="1:17" x14ac:dyDescent="0.2">
      <c r="A1958" s="374" t="str">
        <f>IF(B1958="","",COUNT('Diário 3º PA'!$A$4:$A$4242)+COUNT('Diário 4º PA'!$A$4:$A$2007)+ROW()-3)</f>
        <v/>
      </c>
      <c r="B1958" s="358"/>
      <c r="C1958" s="383"/>
      <c r="D1958" s="360"/>
      <c r="E1958" s="360"/>
      <c r="F1958" s="361"/>
      <c r="G1958" s="360"/>
      <c r="H1958" s="360"/>
      <c r="I1958" s="362"/>
      <c r="J1958" s="363"/>
      <c r="K1958" s="363"/>
      <c r="L1958" s="364"/>
      <c r="M1958" s="363"/>
      <c r="N1958" s="403"/>
      <c r="O1958" s="70">
        <f t="shared" si="92"/>
        <v>0</v>
      </c>
      <c r="P1958" s="70">
        <f t="shared" si="92"/>
        <v>0</v>
      </c>
      <c r="Q1958" s="92" t="str">
        <f t="shared" si="91"/>
        <v/>
      </c>
    </row>
    <row r="1959" spans="1:17" x14ac:dyDescent="0.2">
      <c r="A1959" s="374" t="str">
        <f>IF(B1959="","",COUNT('Diário 3º PA'!$A$4:$A$4242)+COUNT('Diário 4º PA'!$A$4:$A$2007)+ROW()-3)</f>
        <v/>
      </c>
      <c r="B1959" s="358"/>
      <c r="C1959" s="383"/>
      <c r="D1959" s="360"/>
      <c r="E1959" s="360"/>
      <c r="F1959" s="361"/>
      <c r="G1959" s="360"/>
      <c r="H1959" s="360"/>
      <c r="I1959" s="362"/>
      <c r="J1959" s="363"/>
      <c r="K1959" s="363"/>
      <c r="L1959" s="364"/>
      <c r="M1959" s="363"/>
      <c r="N1959" s="403"/>
      <c r="O1959" s="70">
        <f t="shared" si="92"/>
        <v>0</v>
      </c>
      <c r="P1959" s="70">
        <f t="shared" si="92"/>
        <v>0</v>
      </c>
      <c r="Q1959" s="92" t="str">
        <f t="shared" si="91"/>
        <v/>
      </c>
    </row>
    <row r="1960" spans="1:17" x14ac:dyDescent="0.2">
      <c r="A1960" s="374" t="str">
        <f>IF(B1960="","",COUNT('Diário 3º PA'!$A$4:$A$4242)+COUNT('Diário 4º PA'!$A$4:$A$2007)+ROW()-3)</f>
        <v/>
      </c>
      <c r="B1960" s="358"/>
      <c r="C1960" s="383"/>
      <c r="D1960" s="360"/>
      <c r="E1960" s="360"/>
      <c r="F1960" s="361"/>
      <c r="G1960" s="360"/>
      <c r="H1960" s="360"/>
      <c r="I1960" s="362"/>
      <c r="J1960" s="363"/>
      <c r="K1960" s="363"/>
      <c r="L1960" s="364"/>
      <c r="M1960" s="363"/>
      <c r="N1960" s="403"/>
      <c r="O1960" s="70">
        <f t="shared" si="92"/>
        <v>0</v>
      </c>
      <c r="P1960" s="70">
        <f t="shared" si="92"/>
        <v>0</v>
      </c>
      <c r="Q1960" s="92" t="str">
        <f t="shared" si="91"/>
        <v/>
      </c>
    </row>
    <row r="1961" spans="1:17" x14ac:dyDescent="0.2">
      <c r="A1961" s="374" t="str">
        <f>IF(B1961="","",COUNT('Diário 3º PA'!$A$4:$A$4242)+COUNT('Diário 4º PA'!$A$4:$A$2007)+ROW()-3)</f>
        <v/>
      </c>
      <c r="B1961" s="358"/>
      <c r="C1961" s="383"/>
      <c r="D1961" s="360"/>
      <c r="E1961" s="360"/>
      <c r="F1961" s="361"/>
      <c r="G1961" s="360"/>
      <c r="H1961" s="360"/>
      <c r="I1961" s="362"/>
      <c r="J1961" s="363"/>
      <c r="K1961" s="363"/>
      <c r="L1961" s="364"/>
      <c r="M1961" s="363"/>
      <c r="N1961" s="403"/>
      <c r="O1961" s="70">
        <f t="shared" si="92"/>
        <v>0</v>
      </c>
      <c r="P1961" s="70">
        <f t="shared" si="92"/>
        <v>0</v>
      </c>
      <c r="Q1961" s="92" t="str">
        <f t="shared" ref="Q1961:Q2000" si="93">SUBSTITUTE(D1961," ","_")</f>
        <v/>
      </c>
    </row>
    <row r="1962" spans="1:17" x14ac:dyDescent="0.2">
      <c r="A1962" s="374" t="str">
        <f>IF(B1962="","",COUNT('Diário 3º PA'!$A$4:$A$4242)+COUNT('Diário 4º PA'!$A$4:$A$2007)+ROW()-3)</f>
        <v/>
      </c>
      <c r="B1962" s="358"/>
      <c r="C1962" s="383"/>
      <c r="D1962" s="360"/>
      <c r="E1962" s="360"/>
      <c r="F1962" s="361"/>
      <c r="G1962" s="360"/>
      <c r="H1962" s="360"/>
      <c r="I1962" s="362"/>
      <c r="J1962" s="363"/>
      <c r="K1962" s="363"/>
      <c r="L1962" s="364"/>
      <c r="M1962" s="363"/>
      <c r="N1962" s="403"/>
      <c r="O1962" s="70">
        <f t="shared" ref="O1962:P2000" si="94">IF(B1962=0,0,IF(YEAR(B1962)=$P$1,MONTH(B1962)-$O$1+1,(YEAR(B1962)-$P$1)*12-$O$1+1+MONTH(B1962)))</f>
        <v>0</v>
      </c>
      <c r="P1962" s="70">
        <f t="shared" si="94"/>
        <v>0</v>
      </c>
      <c r="Q1962" s="92" t="str">
        <f t="shared" si="93"/>
        <v/>
      </c>
    </row>
    <row r="1963" spans="1:17" x14ac:dyDescent="0.2">
      <c r="A1963" s="374" t="str">
        <f>IF(B1963="","",COUNT('Diário 3º PA'!$A$4:$A$4242)+COUNT('Diário 4º PA'!$A$4:$A$2007)+ROW()-3)</f>
        <v/>
      </c>
      <c r="B1963" s="358"/>
      <c r="C1963" s="383"/>
      <c r="D1963" s="360"/>
      <c r="E1963" s="360"/>
      <c r="F1963" s="361"/>
      <c r="G1963" s="360"/>
      <c r="H1963" s="360"/>
      <c r="I1963" s="362"/>
      <c r="J1963" s="363"/>
      <c r="K1963" s="363"/>
      <c r="L1963" s="364"/>
      <c r="M1963" s="363"/>
      <c r="N1963" s="403"/>
      <c r="O1963" s="70">
        <f t="shared" si="94"/>
        <v>0</v>
      </c>
      <c r="P1963" s="70">
        <f t="shared" si="94"/>
        <v>0</v>
      </c>
      <c r="Q1963" s="92" t="str">
        <f t="shared" si="93"/>
        <v/>
      </c>
    </row>
    <row r="1964" spans="1:17" x14ac:dyDescent="0.2">
      <c r="A1964" s="374" t="str">
        <f>IF(B1964="","",COUNT('Diário 3º PA'!$A$4:$A$4242)+COUNT('Diário 4º PA'!$A$4:$A$2007)+ROW()-3)</f>
        <v/>
      </c>
      <c r="B1964" s="358"/>
      <c r="C1964" s="383"/>
      <c r="D1964" s="360"/>
      <c r="E1964" s="360"/>
      <c r="F1964" s="361"/>
      <c r="G1964" s="360"/>
      <c r="H1964" s="360"/>
      <c r="I1964" s="362"/>
      <c r="J1964" s="363"/>
      <c r="K1964" s="363"/>
      <c r="L1964" s="364"/>
      <c r="M1964" s="363"/>
      <c r="N1964" s="403"/>
      <c r="O1964" s="70">
        <f t="shared" si="94"/>
        <v>0</v>
      </c>
      <c r="P1964" s="70">
        <f t="shared" si="94"/>
        <v>0</v>
      </c>
      <c r="Q1964" s="92" t="str">
        <f t="shared" si="93"/>
        <v/>
      </c>
    </row>
    <row r="1965" spans="1:17" x14ac:dyDescent="0.2">
      <c r="A1965" s="374" t="str">
        <f>IF(B1965="","",COUNT('Diário 3º PA'!$A$4:$A$4242)+COUNT('Diário 4º PA'!$A$4:$A$2007)+ROW()-3)</f>
        <v/>
      </c>
      <c r="B1965" s="358"/>
      <c r="C1965" s="383"/>
      <c r="D1965" s="360"/>
      <c r="E1965" s="360"/>
      <c r="F1965" s="361"/>
      <c r="G1965" s="360"/>
      <c r="H1965" s="360"/>
      <c r="I1965" s="362"/>
      <c r="J1965" s="363"/>
      <c r="K1965" s="363"/>
      <c r="L1965" s="364"/>
      <c r="M1965" s="363"/>
      <c r="N1965" s="403"/>
      <c r="O1965" s="70">
        <f t="shared" si="94"/>
        <v>0</v>
      </c>
      <c r="P1965" s="70">
        <f t="shared" si="94"/>
        <v>0</v>
      </c>
      <c r="Q1965" s="92" t="str">
        <f t="shared" si="93"/>
        <v/>
      </c>
    </row>
    <row r="1966" spans="1:17" x14ac:dyDescent="0.2">
      <c r="A1966" s="374" t="str">
        <f>IF(B1966="","",COUNT('Diário 3º PA'!$A$4:$A$4242)+COUNT('Diário 4º PA'!$A$4:$A$2007)+ROW()-3)</f>
        <v/>
      </c>
      <c r="B1966" s="358"/>
      <c r="C1966" s="383"/>
      <c r="D1966" s="360"/>
      <c r="E1966" s="360"/>
      <c r="F1966" s="361"/>
      <c r="G1966" s="360"/>
      <c r="H1966" s="360"/>
      <c r="I1966" s="362"/>
      <c r="J1966" s="363"/>
      <c r="K1966" s="363"/>
      <c r="L1966" s="364"/>
      <c r="M1966" s="363"/>
      <c r="N1966" s="403"/>
      <c r="O1966" s="70">
        <f t="shared" si="94"/>
        <v>0</v>
      </c>
      <c r="P1966" s="70">
        <f t="shared" si="94"/>
        <v>0</v>
      </c>
      <c r="Q1966" s="92" t="str">
        <f t="shared" si="93"/>
        <v/>
      </c>
    </row>
    <row r="1967" spans="1:17" x14ac:dyDescent="0.2">
      <c r="A1967" s="374" t="str">
        <f>IF(B1967="","",COUNT('Diário 3º PA'!$A$4:$A$4242)+COUNT('Diário 4º PA'!$A$4:$A$2007)+ROW()-3)</f>
        <v/>
      </c>
      <c r="B1967" s="358"/>
      <c r="C1967" s="383"/>
      <c r="D1967" s="360"/>
      <c r="E1967" s="360"/>
      <c r="F1967" s="361"/>
      <c r="G1967" s="360"/>
      <c r="H1967" s="360"/>
      <c r="I1967" s="362"/>
      <c r="J1967" s="363"/>
      <c r="K1967" s="363"/>
      <c r="L1967" s="364"/>
      <c r="M1967" s="363"/>
      <c r="N1967" s="403"/>
      <c r="O1967" s="70">
        <f t="shared" si="94"/>
        <v>0</v>
      </c>
      <c r="P1967" s="70">
        <f t="shared" si="94"/>
        <v>0</v>
      </c>
      <c r="Q1967" s="92" t="str">
        <f t="shared" si="93"/>
        <v/>
      </c>
    </row>
    <row r="1968" spans="1:17" x14ac:dyDescent="0.2">
      <c r="A1968" s="374" t="str">
        <f>IF(B1968="","",COUNT('Diário 3º PA'!$A$4:$A$4242)+COUNT('Diário 4º PA'!$A$4:$A$2007)+ROW()-3)</f>
        <v/>
      </c>
      <c r="B1968" s="358"/>
      <c r="C1968" s="383"/>
      <c r="D1968" s="360"/>
      <c r="E1968" s="360"/>
      <c r="F1968" s="361"/>
      <c r="G1968" s="360"/>
      <c r="H1968" s="360"/>
      <c r="I1968" s="362"/>
      <c r="J1968" s="363"/>
      <c r="K1968" s="363"/>
      <c r="L1968" s="364"/>
      <c r="M1968" s="363"/>
      <c r="N1968" s="403"/>
      <c r="O1968" s="70">
        <f t="shared" si="94"/>
        <v>0</v>
      </c>
      <c r="P1968" s="70">
        <f t="shared" si="94"/>
        <v>0</v>
      </c>
      <c r="Q1968" s="92" t="str">
        <f t="shared" si="93"/>
        <v/>
      </c>
    </row>
    <row r="1969" spans="1:17" x14ac:dyDescent="0.2">
      <c r="A1969" s="374" t="str">
        <f>IF(B1969="","",COUNT('Diário 3º PA'!$A$4:$A$4242)+COUNT('Diário 4º PA'!$A$4:$A$2007)+ROW()-3)</f>
        <v/>
      </c>
      <c r="B1969" s="358"/>
      <c r="C1969" s="383"/>
      <c r="D1969" s="360"/>
      <c r="E1969" s="360"/>
      <c r="F1969" s="361"/>
      <c r="G1969" s="360"/>
      <c r="H1969" s="360"/>
      <c r="I1969" s="362"/>
      <c r="J1969" s="363"/>
      <c r="K1969" s="363"/>
      <c r="L1969" s="364"/>
      <c r="M1969" s="363"/>
      <c r="N1969" s="403"/>
      <c r="O1969" s="70">
        <f t="shared" si="94"/>
        <v>0</v>
      </c>
      <c r="P1969" s="70">
        <f t="shared" si="94"/>
        <v>0</v>
      </c>
      <c r="Q1969" s="92" t="str">
        <f t="shared" si="93"/>
        <v/>
      </c>
    </row>
    <row r="1970" spans="1:17" x14ac:dyDescent="0.2">
      <c r="A1970" s="374" t="str">
        <f>IF(B1970="","",COUNT('Diário 3º PA'!$A$4:$A$4242)+COUNT('Diário 4º PA'!$A$4:$A$2007)+ROW()-3)</f>
        <v/>
      </c>
      <c r="B1970" s="358"/>
      <c r="C1970" s="383"/>
      <c r="D1970" s="360"/>
      <c r="E1970" s="360"/>
      <c r="F1970" s="361"/>
      <c r="G1970" s="360"/>
      <c r="H1970" s="360"/>
      <c r="I1970" s="362"/>
      <c r="J1970" s="363"/>
      <c r="K1970" s="363"/>
      <c r="L1970" s="364"/>
      <c r="M1970" s="363"/>
      <c r="N1970" s="403"/>
      <c r="O1970" s="70">
        <f t="shared" si="94"/>
        <v>0</v>
      </c>
      <c r="P1970" s="70">
        <f t="shared" si="94"/>
        <v>0</v>
      </c>
      <c r="Q1970" s="92" t="str">
        <f t="shared" si="93"/>
        <v/>
      </c>
    </row>
    <row r="1971" spans="1:17" x14ac:dyDescent="0.2">
      <c r="A1971" s="374" t="str">
        <f>IF(B1971="","",COUNT('Diário 3º PA'!$A$4:$A$4242)+COUNT('Diário 4º PA'!$A$4:$A$2007)+ROW()-3)</f>
        <v/>
      </c>
      <c r="B1971" s="358"/>
      <c r="C1971" s="383"/>
      <c r="D1971" s="360"/>
      <c r="E1971" s="360"/>
      <c r="F1971" s="361"/>
      <c r="G1971" s="360"/>
      <c r="H1971" s="360"/>
      <c r="I1971" s="362"/>
      <c r="J1971" s="363"/>
      <c r="K1971" s="363"/>
      <c r="L1971" s="364"/>
      <c r="M1971" s="363"/>
      <c r="N1971" s="403"/>
      <c r="O1971" s="70">
        <f t="shared" si="94"/>
        <v>0</v>
      </c>
      <c r="P1971" s="70">
        <f t="shared" si="94"/>
        <v>0</v>
      </c>
      <c r="Q1971" s="92" t="str">
        <f t="shared" si="93"/>
        <v/>
      </c>
    </row>
    <row r="1972" spans="1:17" x14ac:dyDescent="0.2">
      <c r="A1972" s="374" t="str">
        <f>IF(B1972="","",COUNT('Diário 3º PA'!$A$4:$A$4242)+COUNT('Diário 4º PA'!$A$4:$A$2007)+ROW()-3)</f>
        <v/>
      </c>
      <c r="B1972" s="358"/>
      <c r="C1972" s="383"/>
      <c r="D1972" s="360"/>
      <c r="E1972" s="360"/>
      <c r="F1972" s="361"/>
      <c r="G1972" s="360"/>
      <c r="H1972" s="360"/>
      <c r="I1972" s="362"/>
      <c r="J1972" s="363"/>
      <c r="K1972" s="363"/>
      <c r="L1972" s="364"/>
      <c r="M1972" s="363"/>
      <c r="N1972" s="403"/>
      <c r="O1972" s="70">
        <f t="shared" si="94"/>
        <v>0</v>
      </c>
      <c r="P1972" s="70">
        <f t="shared" si="94"/>
        <v>0</v>
      </c>
      <c r="Q1972" s="92" t="str">
        <f t="shared" si="93"/>
        <v/>
      </c>
    </row>
    <row r="1973" spans="1:17" x14ac:dyDescent="0.2">
      <c r="A1973" s="374" t="str">
        <f>IF(B1973="","",COUNT('Diário 3º PA'!$A$4:$A$4242)+COUNT('Diário 4º PA'!$A$4:$A$2007)+ROW()-3)</f>
        <v/>
      </c>
      <c r="B1973" s="358"/>
      <c r="C1973" s="383"/>
      <c r="D1973" s="360"/>
      <c r="E1973" s="360"/>
      <c r="F1973" s="361"/>
      <c r="G1973" s="360"/>
      <c r="H1973" s="360"/>
      <c r="I1973" s="362"/>
      <c r="J1973" s="363"/>
      <c r="K1973" s="363"/>
      <c r="L1973" s="364"/>
      <c r="M1973" s="363"/>
      <c r="N1973" s="403"/>
      <c r="O1973" s="70">
        <f t="shared" si="94"/>
        <v>0</v>
      </c>
      <c r="P1973" s="70">
        <f t="shared" si="94"/>
        <v>0</v>
      </c>
      <c r="Q1973" s="92" t="str">
        <f t="shared" si="93"/>
        <v/>
      </c>
    </row>
    <row r="1974" spans="1:17" x14ac:dyDescent="0.2">
      <c r="A1974" s="374" t="str">
        <f>IF(B1974="","",COUNT('Diário 3º PA'!$A$4:$A$4242)+COUNT('Diário 4º PA'!$A$4:$A$2007)+ROW()-3)</f>
        <v/>
      </c>
      <c r="B1974" s="358"/>
      <c r="C1974" s="383"/>
      <c r="D1974" s="360"/>
      <c r="E1974" s="360"/>
      <c r="F1974" s="361"/>
      <c r="G1974" s="360"/>
      <c r="H1974" s="360"/>
      <c r="I1974" s="362"/>
      <c r="J1974" s="363"/>
      <c r="K1974" s="363"/>
      <c r="L1974" s="364"/>
      <c r="M1974" s="363"/>
      <c r="N1974" s="403"/>
      <c r="O1974" s="70">
        <f t="shared" si="94"/>
        <v>0</v>
      </c>
      <c r="P1974" s="70">
        <f t="shared" si="94"/>
        <v>0</v>
      </c>
      <c r="Q1974" s="92" t="str">
        <f t="shared" si="93"/>
        <v/>
      </c>
    </row>
    <row r="1975" spans="1:17" x14ac:dyDescent="0.2">
      <c r="A1975" s="374" t="str">
        <f>IF(B1975="","",COUNT('Diário 3º PA'!$A$4:$A$4242)+COUNT('Diário 4º PA'!$A$4:$A$2007)+ROW()-3)</f>
        <v/>
      </c>
      <c r="B1975" s="358"/>
      <c r="C1975" s="383"/>
      <c r="D1975" s="360"/>
      <c r="E1975" s="360"/>
      <c r="F1975" s="361"/>
      <c r="G1975" s="360"/>
      <c r="H1975" s="360"/>
      <c r="I1975" s="362"/>
      <c r="J1975" s="363"/>
      <c r="K1975" s="363"/>
      <c r="L1975" s="364"/>
      <c r="M1975" s="363"/>
      <c r="N1975" s="403"/>
      <c r="O1975" s="70">
        <f t="shared" si="94"/>
        <v>0</v>
      </c>
      <c r="P1975" s="70">
        <f t="shared" si="94"/>
        <v>0</v>
      </c>
      <c r="Q1975" s="92" t="str">
        <f t="shared" si="93"/>
        <v/>
      </c>
    </row>
    <row r="1976" spans="1:17" x14ac:dyDescent="0.2">
      <c r="A1976" s="374" t="str">
        <f>IF(B1976="","",COUNT('Diário 3º PA'!$A$4:$A$4242)+COUNT('Diário 4º PA'!$A$4:$A$2007)+ROW()-3)</f>
        <v/>
      </c>
      <c r="B1976" s="358"/>
      <c r="C1976" s="383"/>
      <c r="D1976" s="360"/>
      <c r="E1976" s="360"/>
      <c r="F1976" s="361"/>
      <c r="G1976" s="360"/>
      <c r="H1976" s="360"/>
      <c r="I1976" s="362"/>
      <c r="J1976" s="363"/>
      <c r="K1976" s="363"/>
      <c r="L1976" s="364"/>
      <c r="M1976" s="363"/>
      <c r="N1976" s="403"/>
      <c r="O1976" s="70">
        <f t="shared" si="94"/>
        <v>0</v>
      </c>
      <c r="P1976" s="70">
        <f t="shared" si="94"/>
        <v>0</v>
      </c>
      <c r="Q1976" s="92" t="str">
        <f t="shared" si="93"/>
        <v/>
      </c>
    </row>
    <row r="1977" spans="1:17" x14ac:dyDescent="0.2">
      <c r="A1977" s="374" t="str">
        <f>IF(B1977="","",COUNT('Diário 3º PA'!$A$4:$A$4242)+COUNT('Diário 4º PA'!$A$4:$A$2007)+ROW()-3)</f>
        <v/>
      </c>
      <c r="B1977" s="358"/>
      <c r="C1977" s="383"/>
      <c r="D1977" s="360"/>
      <c r="E1977" s="360"/>
      <c r="F1977" s="361"/>
      <c r="G1977" s="360"/>
      <c r="H1977" s="360"/>
      <c r="I1977" s="362"/>
      <c r="J1977" s="363"/>
      <c r="K1977" s="363"/>
      <c r="L1977" s="364"/>
      <c r="M1977" s="363"/>
      <c r="N1977" s="403"/>
      <c r="O1977" s="70">
        <f t="shared" si="94"/>
        <v>0</v>
      </c>
      <c r="P1977" s="70">
        <f t="shared" si="94"/>
        <v>0</v>
      </c>
      <c r="Q1977" s="92" t="str">
        <f t="shared" si="93"/>
        <v/>
      </c>
    </row>
    <row r="1978" spans="1:17" x14ac:dyDescent="0.2">
      <c r="A1978" s="374" t="str">
        <f>IF(B1978="","",COUNT('Diário 3º PA'!$A$4:$A$4242)+COUNT('Diário 4º PA'!$A$4:$A$2007)+ROW()-3)</f>
        <v/>
      </c>
      <c r="B1978" s="358"/>
      <c r="C1978" s="383"/>
      <c r="D1978" s="360"/>
      <c r="E1978" s="360"/>
      <c r="F1978" s="361"/>
      <c r="G1978" s="360"/>
      <c r="H1978" s="360"/>
      <c r="I1978" s="362"/>
      <c r="J1978" s="363"/>
      <c r="K1978" s="363"/>
      <c r="L1978" s="364"/>
      <c r="M1978" s="363"/>
      <c r="N1978" s="403"/>
      <c r="O1978" s="70">
        <f t="shared" si="94"/>
        <v>0</v>
      </c>
      <c r="P1978" s="70">
        <f t="shared" si="94"/>
        <v>0</v>
      </c>
      <c r="Q1978" s="92" t="str">
        <f t="shared" si="93"/>
        <v/>
      </c>
    </row>
    <row r="1979" spans="1:17" x14ac:dyDescent="0.2">
      <c r="A1979" s="374" t="str">
        <f>IF(B1979="","",COUNT('Diário 3º PA'!$A$4:$A$4242)+COUNT('Diário 4º PA'!$A$4:$A$2007)+ROW()-3)</f>
        <v/>
      </c>
      <c r="B1979" s="358"/>
      <c r="C1979" s="383"/>
      <c r="D1979" s="360"/>
      <c r="E1979" s="360"/>
      <c r="F1979" s="361"/>
      <c r="G1979" s="360"/>
      <c r="H1979" s="360"/>
      <c r="I1979" s="362"/>
      <c r="J1979" s="363"/>
      <c r="K1979" s="363"/>
      <c r="L1979" s="364"/>
      <c r="M1979" s="363"/>
      <c r="N1979" s="403"/>
      <c r="O1979" s="70">
        <f t="shared" si="94"/>
        <v>0</v>
      </c>
      <c r="P1979" s="70">
        <f t="shared" si="94"/>
        <v>0</v>
      </c>
      <c r="Q1979" s="92" t="str">
        <f t="shared" si="93"/>
        <v/>
      </c>
    </row>
    <row r="1980" spans="1:17" x14ac:dyDescent="0.2">
      <c r="A1980" s="374" t="str">
        <f>IF(B1980="","",COUNT('Diário 3º PA'!$A$4:$A$4242)+COUNT('Diário 4º PA'!$A$4:$A$2007)+ROW()-3)</f>
        <v/>
      </c>
      <c r="B1980" s="358"/>
      <c r="C1980" s="383"/>
      <c r="D1980" s="360"/>
      <c r="E1980" s="360"/>
      <c r="F1980" s="361"/>
      <c r="G1980" s="360"/>
      <c r="H1980" s="360"/>
      <c r="I1980" s="362"/>
      <c r="J1980" s="363"/>
      <c r="K1980" s="363"/>
      <c r="L1980" s="364"/>
      <c r="M1980" s="363"/>
      <c r="N1980" s="403"/>
      <c r="O1980" s="70">
        <f t="shared" si="94"/>
        <v>0</v>
      </c>
      <c r="P1980" s="70">
        <f t="shared" si="94"/>
        <v>0</v>
      </c>
      <c r="Q1980" s="92" t="str">
        <f t="shared" si="93"/>
        <v/>
      </c>
    </row>
    <row r="1981" spans="1:17" x14ac:dyDescent="0.2">
      <c r="A1981" s="374" t="str">
        <f>IF(B1981="","",COUNT('Diário 3º PA'!$A$4:$A$4242)+COUNT('Diário 4º PA'!$A$4:$A$2007)+ROW()-3)</f>
        <v/>
      </c>
      <c r="B1981" s="358"/>
      <c r="C1981" s="383"/>
      <c r="D1981" s="360"/>
      <c r="E1981" s="360"/>
      <c r="F1981" s="361"/>
      <c r="G1981" s="360"/>
      <c r="H1981" s="360"/>
      <c r="I1981" s="362"/>
      <c r="J1981" s="363"/>
      <c r="K1981" s="363"/>
      <c r="L1981" s="364"/>
      <c r="M1981" s="363"/>
      <c r="N1981" s="403"/>
      <c r="O1981" s="70">
        <f t="shared" si="94"/>
        <v>0</v>
      </c>
      <c r="P1981" s="70">
        <f t="shared" si="94"/>
        <v>0</v>
      </c>
      <c r="Q1981" s="92" t="str">
        <f t="shared" si="93"/>
        <v/>
      </c>
    </row>
    <row r="1982" spans="1:17" x14ac:dyDescent="0.2">
      <c r="A1982" s="374" t="str">
        <f>IF(B1982="","",COUNT('Diário 3º PA'!$A$4:$A$4242)+COUNT('Diário 4º PA'!$A$4:$A$2007)+ROW()-3)</f>
        <v/>
      </c>
      <c r="B1982" s="358"/>
      <c r="C1982" s="383"/>
      <c r="D1982" s="360"/>
      <c r="E1982" s="360"/>
      <c r="F1982" s="361"/>
      <c r="G1982" s="360"/>
      <c r="H1982" s="360"/>
      <c r="I1982" s="362"/>
      <c r="J1982" s="363"/>
      <c r="K1982" s="363"/>
      <c r="L1982" s="364"/>
      <c r="M1982" s="363"/>
      <c r="N1982" s="403"/>
      <c r="O1982" s="70">
        <f t="shared" si="94"/>
        <v>0</v>
      </c>
      <c r="P1982" s="70">
        <f t="shared" si="94"/>
        <v>0</v>
      </c>
      <c r="Q1982" s="92" t="str">
        <f t="shared" si="93"/>
        <v/>
      </c>
    </row>
    <row r="1983" spans="1:17" x14ac:dyDescent="0.2">
      <c r="A1983" s="374" t="str">
        <f>IF(B1983="","",COUNT('Diário 3º PA'!$A$4:$A$4242)+COUNT('Diário 4º PA'!$A$4:$A$2007)+ROW()-3)</f>
        <v/>
      </c>
      <c r="B1983" s="358"/>
      <c r="C1983" s="383"/>
      <c r="D1983" s="360"/>
      <c r="E1983" s="360"/>
      <c r="F1983" s="361"/>
      <c r="G1983" s="360"/>
      <c r="H1983" s="360"/>
      <c r="I1983" s="362"/>
      <c r="J1983" s="363"/>
      <c r="K1983" s="363"/>
      <c r="L1983" s="364"/>
      <c r="M1983" s="363"/>
      <c r="N1983" s="403"/>
      <c r="O1983" s="70">
        <f t="shared" si="94"/>
        <v>0</v>
      </c>
      <c r="P1983" s="70">
        <f t="shared" si="94"/>
        <v>0</v>
      </c>
      <c r="Q1983" s="92" t="str">
        <f t="shared" si="93"/>
        <v/>
      </c>
    </row>
    <row r="1984" spans="1:17" x14ac:dyDescent="0.2">
      <c r="A1984" s="374" t="str">
        <f>IF(B1984="","",COUNT('Diário 3º PA'!$A$4:$A$4242)+COUNT('Diário 4º PA'!$A$4:$A$2007)+ROW()-3)</f>
        <v/>
      </c>
      <c r="B1984" s="358"/>
      <c r="C1984" s="383"/>
      <c r="D1984" s="360"/>
      <c r="E1984" s="360"/>
      <c r="F1984" s="361"/>
      <c r="G1984" s="360"/>
      <c r="H1984" s="360"/>
      <c r="I1984" s="362"/>
      <c r="J1984" s="363"/>
      <c r="K1984" s="363"/>
      <c r="L1984" s="364"/>
      <c r="M1984" s="363"/>
      <c r="N1984" s="403"/>
      <c r="O1984" s="70">
        <f t="shared" si="94"/>
        <v>0</v>
      </c>
      <c r="P1984" s="70">
        <f t="shared" si="94"/>
        <v>0</v>
      </c>
      <c r="Q1984" s="92" t="str">
        <f t="shared" si="93"/>
        <v/>
      </c>
    </row>
    <row r="1985" spans="1:17" x14ac:dyDescent="0.2">
      <c r="A1985" s="374" t="str">
        <f>IF(B1985="","",COUNT('Diário 3º PA'!$A$4:$A$4242)+COUNT('Diário 4º PA'!$A$4:$A$2007)+ROW()-3)</f>
        <v/>
      </c>
      <c r="B1985" s="358"/>
      <c r="C1985" s="383"/>
      <c r="D1985" s="360"/>
      <c r="E1985" s="360"/>
      <c r="F1985" s="361"/>
      <c r="G1985" s="360"/>
      <c r="H1985" s="360"/>
      <c r="I1985" s="362"/>
      <c r="J1985" s="363"/>
      <c r="K1985" s="363"/>
      <c r="L1985" s="364"/>
      <c r="M1985" s="363"/>
      <c r="N1985" s="403"/>
      <c r="O1985" s="70">
        <f t="shared" si="94"/>
        <v>0</v>
      </c>
      <c r="P1985" s="70">
        <f t="shared" si="94"/>
        <v>0</v>
      </c>
      <c r="Q1985" s="92" t="str">
        <f t="shared" si="93"/>
        <v/>
      </c>
    </row>
    <row r="1986" spans="1:17" x14ac:dyDescent="0.2">
      <c r="A1986" s="374" t="str">
        <f>IF(B1986="","",COUNT('Diário 3º PA'!$A$4:$A$4242)+COUNT('Diário 4º PA'!$A$4:$A$2007)+ROW()-3)</f>
        <v/>
      </c>
      <c r="B1986" s="358"/>
      <c r="C1986" s="383"/>
      <c r="D1986" s="360"/>
      <c r="E1986" s="360"/>
      <c r="F1986" s="361"/>
      <c r="G1986" s="360"/>
      <c r="H1986" s="360"/>
      <c r="I1986" s="362"/>
      <c r="J1986" s="363"/>
      <c r="K1986" s="363"/>
      <c r="L1986" s="364"/>
      <c r="M1986" s="363"/>
      <c r="N1986" s="403"/>
      <c r="O1986" s="70">
        <f t="shared" si="94"/>
        <v>0</v>
      </c>
      <c r="P1986" s="70">
        <f t="shared" si="94"/>
        <v>0</v>
      </c>
      <c r="Q1986" s="92" t="str">
        <f t="shared" si="93"/>
        <v/>
      </c>
    </row>
    <row r="1987" spans="1:17" x14ac:dyDescent="0.2">
      <c r="A1987" s="374" t="str">
        <f>IF(B1987="","",COUNT('Diário 3º PA'!$A$4:$A$4242)+COUNT('Diário 4º PA'!$A$4:$A$2007)+ROW()-3)</f>
        <v/>
      </c>
      <c r="B1987" s="358"/>
      <c r="C1987" s="383"/>
      <c r="D1987" s="360"/>
      <c r="E1987" s="360"/>
      <c r="F1987" s="361"/>
      <c r="G1987" s="360"/>
      <c r="H1987" s="360"/>
      <c r="I1987" s="362"/>
      <c r="J1987" s="363"/>
      <c r="K1987" s="363"/>
      <c r="L1987" s="364"/>
      <c r="M1987" s="363"/>
      <c r="N1987" s="403"/>
      <c r="O1987" s="70">
        <f t="shared" si="94"/>
        <v>0</v>
      </c>
      <c r="P1987" s="70">
        <f t="shared" si="94"/>
        <v>0</v>
      </c>
      <c r="Q1987" s="92" t="str">
        <f t="shared" si="93"/>
        <v/>
      </c>
    </row>
    <row r="1988" spans="1:17" x14ac:dyDescent="0.2">
      <c r="A1988" s="374" t="str">
        <f>IF(B1988="","",COUNT('Diário 3º PA'!$A$4:$A$4242)+COUNT('Diário 4º PA'!$A$4:$A$2007)+ROW()-3)</f>
        <v/>
      </c>
      <c r="B1988" s="358"/>
      <c r="C1988" s="383"/>
      <c r="D1988" s="360"/>
      <c r="E1988" s="360"/>
      <c r="F1988" s="361"/>
      <c r="G1988" s="360"/>
      <c r="H1988" s="360"/>
      <c r="I1988" s="362"/>
      <c r="J1988" s="363"/>
      <c r="K1988" s="363"/>
      <c r="L1988" s="364"/>
      <c r="M1988" s="363"/>
      <c r="N1988" s="403"/>
      <c r="O1988" s="70">
        <f t="shared" si="94"/>
        <v>0</v>
      </c>
      <c r="P1988" s="70">
        <f t="shared" si="94"/>
        <v>0</v>
      </c>
      <c r="Q1988" s="92" t="str">
        <f t="shared" si="93"/>
        <v/>
      </c>
    </row>
    <row r="1989" spans="1:17" x14ac:dyDescent="0.2">
      <c r="A1989" s="374" t="str">
        <f>IF(B1989="","",COUNT('Diário 3º PA'!$A$4:$A$4242)+COUNT('Diário 4º PA'!$A$4:$A$2007)+ROW()-3)</f>
        <v/>
      </c>
      <c r="B1989" s="358"/>
      <c r="C1989" s="383"/>
      <c r="D1989" s="360"/>
      <c r="E1989" s="360"/>
      <c r="F1989" s="361"/>
      <c r="G1989" s="360"/>
      <c r="H1989" s="360"/>
      <c r="I1989" s="362"/>
      <c r="J1989" s="363"/>
      <c r="K1989" s="363"/>
      <c r="L1989" s="364"/>
      <c r="M1989" s="363"/>
      <c r="N1989" s="403"/>
      <c r="O1989" s="70">
        <f t="shared" si="94"/>
        <v>0</v>
      </c>
      <c r="P1989" s="70">
        <f t="shared" si="94"/>
        <v>0</v>
      </c>
      <c r="Q1989" s="92" t="str">
        <f t="shared" si="93"/>
        <v/>
      </c>
    </row>
    <row r="1990" spans="1:17" x14ac:dyDescent="0.2">
      <c r="A1990" s="374" t="str">
        <f>IF(B1990="","",COUNT('Diário 3º PA'!$A$4:$A$4242)+COUNT('Diário 4º PA'!$A$4:$A$2007)+ROW()-3)</f>
        <v/>
      </c>
      <c r="B1990" s="358"/>
      <c r="C1990" s="383"/>
      <c r="D1990" s="360"/>
      <c r="E1990" s="360"/>
      <c r="F1990" s="361"/>
      <c r="G1990" s="360"/>
      <c r="H1990" s="360"/>
      <c r="I1990" s="362"/>
      <c r="J1990" s="363"/>
      <c r="K1990" s="363"/>
      <c r="L1990" s="364"/>
      <c r="M1990" s="363"/>
      <c r="N1990" s="403"/>
      <c r="O1990" s="70">
        <f t="shared" si="94"/>
        <v>0</v>
      </c>
      <c r="P1990" s="70">
        <f t="shared" si="94"/>
        <v>0</v>
      </c>
      <c r="Q1990" s="92" t="str">
        <f t="shared" si="93"/>
        <v/>
      </c>
    </row>
    <row r="1991" spans="1:17" x14ac:dyDescent="0.2">
      <c r="A1991" s="374" t="str">
        <f>IF(B1991="","",COUNT('Diário 3º PA'!$A$4:$A$4242)+COUNT('Diário 4º PA'!$A$4:$A$2007)+ROW()-3)</f>
        <v/>
      </c>
      <c r="B1991" s="358"/>
      <c r="C1991" s="383"/>
      <c r="D1991" s="360"/>
      <c r="E1991" s="360"/>
      <c r="F1991" s="361"/>
      <c r="G1991" s="360"/>
      <c r="H1991" s="360"/>
      <c r="I1991" s="362"/>
      <c r="J1991" s="363"/>
      <c r="K1991" s="363"/>
      <c r="L1991" s="364"/>
      <c r="M1991" s="363"/>
      <c r="N1991" s="403"/>
      <c r="O1991" s="70">
        <f t="shared" si="94"/>
        <v>0</v>
      </c>
      <c r="P1991" s="70">
        <f t="shared" si="94"/>
        <v>0</v>
      </c>
      <c r="Q1991" s="92" t="str">
        <f t="shared" si="93"/>
        <v/>
      </c>
    </row>
    <row r="1992" spans="1:17" x14ac:dyDescent="0.2">
      <c r="A1992" s="374" t="str">
        <f>IF(B1992="","",COUNT('Diário 3º PA'!$A$4:$A$4242)+COUNT('Diário 4º PA'!$A$4:$A$2007)+ROW()-3)</f>
        <v/>
      </c>
      <c r="B1992" s="358"/>
      <c r="C1992" s="383"/>
      <c r="D1992" s="360"/>
      <c r="E1992" s="360"/>
      <c r="F1992" s="361"/>
      <c r="G1992" s="360"/>
      <c r="H1992" s="360"/>
      <c r="I1992" s="362"/>
      <c r="J1992" s="363"/>
      <c r="K1992" s="363"/>
      <c r="L1992" s="364"/>
      <c r="M1992" s="363"/>
      <c r="N1992" s="403"/>
      <c r="O1992" s="70">
        <f t="shared" si="94"/>
        <v>0</v>
      </c>
      <c r="P1992" s="70">
        <f t="shared" si="94"/>
        <v>0</v>
      </c>
      <c r="Q1992" s="92" t="str">
        <f t="shared" si="93"/>
        <v/>
      </c>
    </row>
    <row r="1993" spans="1:17" x14ac:dyDescent="0.2">
      <c r="A1993" s="374" t="str">
        <f>IF(B1993="","",COUNT('Diário 3º PA'!$A$4:$A$4242)+COUNT('Diário 4º PA'!$A$4:$A$2007)+ROW()-3)</f>
        <v/>
      </c>
      <c r="B1993" s="358"/>
      <c r="C1993" s="383"/>
      <c r="D1993" s="360"/>
      <c r="E1993" s="360"/>
      <c r="F1993" s="361"/>
      <c r="G1993" s="360"/>
      <c r="H1993" s="360"/>
      <c r="I1993" s="362"/>
      <c r="J1993" s="363"/>
      <c r="K1993" s="363"/>
      <c r="L1993" s="364"/>
      <c r="M1993" s="363"/>
      <c r="N1993" s="403"/>
      <c r="O1993" s="70">
        <f t="shared" si="94"/>
        <v>0</v>
      </c>
      <c r="P1993" s="70">
        <f t="shared" si="94"/>
        <v>0</v>
      </c>
      <c r="Q1993" s="92" t="str">
        <f t="shared" si="93"/>
        <v/>
      </c>
    </row>
    <row r="1994" spans="1:17" x14ac:dyDescent="0.2">
      <c r="A1994" s="374" t="str">
        <f>IF(B1994="","",COUNT('Diário 3º PA'!$A$4:$A$4242)+COUNT('Diário 4º PA'!$A$4:$A$2007)+ROW()-3)</f>
        <v/>
      </c>
      <c r="B1994" s="358"/>
      <c r="C1994" s="383"/>
      <c r="D1994" s="360"/>
      <c r="E1994" s="360"/>
      <c r="F1994" s="361"/>
      <c r="G1994" s="360"/>
      <c r="H1994" s="360"/>
      <c r="I1994" s="362"/>
      <c r="J1994" s="363"/>
      <c r="K1994" s="363"/>
      <c r="L1994" s="364"/>
      <c r="M1994" s="363"/>
      <c r="N1994" s="403"/>
      <c r="O1994" s="70">
        <f t="shared" si="94"/>
        <v>0</v>
      </c>
      <c r="P1994" s="70">
        <f t="shared" si="94"/>
        <v>0</v>
      </c>
      <c r="Q1994" s="92" t="str">
        <f t="shared" si="93"/>
        <v/>
      </c>
    </row>
    <row r="1995" spans="1:17" x14ac:dyDescent="0.2">
      <c r="A1995" s="374" t="str">
        <f>IF(B1995="","",COUNT('Diário 3º PA'!$A$4:$A$4242)+COUNT('Diário 4º PA'!$A$4:$A$2007)+ROW()-3)</f>
        <v/>
      </c>
      <c r="B1995" s="358"/>
      <c r="C1995" s="383"/>
      <c r="D1995" s="360"/>
      <c r="E1995" s="360"/>
      <c r="F1995" s="361"/>
      <c r="G1995" s="360"/>
      <c r="H1995" s="360"/>
      <c r="I1995" s="362"/>
      <c r="J1995" s="363"/>
      <c r="K1995" s="363"/>
      <c r="L1995" s="364"/>
      <c r="M1995" s="363"/>
      <c r="N1995" s="403"/>
      <c r="O1995" s="70">
        <f t="shared" si="94"/>
        <v>0</v>
      </c>
      <c r="P1995" s="70">
        <f t="shared" si="94"/>
        <v>0</v>
      </c>
      <c r="Q1995" s="92" t="str">
        <f t="shared" si="93"/>
        <v/>
      </c>
    </row>
    <row r="1996" spans="1:17" x14ac:dyDescent="0.2">
      <c r="A1996" s="374" t="str">
        <f>IF(B1996="","",COUNT('Diário 3º PA'!$A$4:$A$4242)+COUNT('Diário 4º PA'!$A$4:$A$2007)+ROW()-3)</f>
        <v/>
      </c>
      <c r="B1996" s="358"/>
      <c r="C1996" s="383"/>
      <c r="D1996" s="360"/>
      <c r="E1996" s="360"/>
      <c r="F1996" s="361"/>
      <c r="G1996" s="360"/>
      <c r="H1996" s="360"/>
      <c r="I1996" s="362"/>
      <c r="J1996" s="363"/>
      <c r="K1996" s="363"/>
      <c r="L1996" s="364"/>
      <c r="M1996" s="363"/>
      <c r="N1996" s="403"/>
      <c r="O1996" s="70">
        <f t="shared" si="94"/>
        <v>0</v>
      </c>
      <c r="P1996" s="70">
        <f t="shared" si="94"/>
        <v>0</v>
      </c>
      <c r="Q1996" s="92" t="str">
        <f t="shared" si="93"/>
        <v/>
      </c>
    </row>
    <row r="1997" spans="1:17" x14ac:dyDescent="0.2">
      <c r="A1997" s="374" t="str">
        <f>IF(B1997="","",COUNT('Diário 3º PA'!$A$4:$A$4242)+COUNT('Diário 4º PA'!$A$4:$A$2007)+ROW()-3)</f>
        <v/>
      </c>
      <c r="B1997" s="358"/>
      <c r="C1997" s="383"/>
      <c r="D1997" s="360"/>
      <c r="E1997" s="360"/>
      <c r="F1997" s="361"/>
      <c r="G1997" s="360"/>
      <c r="H1997" s="360"/>
      <c r="I1997" s="362"/>
      <c r="J1997" s="363"/>
      <c r="K1997" s="363"/>
      <c r="L1997" s="364"/>
      <c r="M1997" s="363"/>
      <c r="N1997" s="403"/>
      <c r="O1997" s="70">
        <f t="shared" si="94"/>
        <v>0</v>
      </c>
      <c r="P1997" s="70">
        <f t="shared" si="94"/>
        <v>0</v>
      </c>
      <c r="Q1997" s="92" t="str">
        <f t="shared" si="93"/>
        <v/>
      </c>
    </row>
    <row r="1998" spans="1:17" x14ac:dyDescent="0.2">
      <c r="A1998" s="374" t="str">
        <f>IF(B1998="","",COUNT('Diário 3º PA'!$A$4:$A$4242)+COUNT('Diário 4º PA'!$A$4:$A$2007)+ROW()-3)</f>
        <v/>
      </c>
      <c r="B1998" s="358"/>
      <c r="C1998" s="383"/>
      <c r="D1998" s="360"/>
      <c r="E1998" s="360"/>
      <c r="F1998" s="361"/>
      <c r="G1998" s="360"/>
      <c r="H1998" s="360"/>
      <c r="I1998" s="362"/>
      <c r="J1998" s="363"/>
      <c r="K1998" s="363"/>
      <c r="L1998" s="364"/>
      <c r="M1998" s="363"/>
      <c r="N1998" s="403"/>
      <c r="O1998" s="70">
        <f t="shared" si="94"/>
        <v>0</v>
      </c>
      <c r="P1998" s="70">
        <f t="shared" si="94"/>
        <v>0</v>
      </c>
      <c r="Q1998" s="92" t="str">
        <f t="shared" si="93"/>
        <v/>
      </c>
    </row>
    <row r="1999" spans="1:17" x14ac:dyDescent="0.2">
      <c r="A1999" s="374" t="str">
        <f>IF(B1999="","",COUNT('Diário 3º PA'!$A$4:$A$4242)+COUNT('Diário 4º PA'!$A$4:$A$2007)+ROW()-3)</f>
        <v/>
      </c>
      <c r="B1999" s="358"/>
      <c r="C1999" s="383"/>
      <c r="D1999" s="360"/>
      <c r="E1999" s="360"/>
      <c r="F1999" s="361"/>
      <c r="G1999" s="360"/>
      <c r="H1999" s="360"/>
      <c r="I1999" s="362"/>
      <c r="J1999" s="363"/>
      <c r="K1999" s="363"/>
      <c r="L1999" s="364"/>
      <c r="M1999" s="363"/>
      <c r="N1999" s="403"/>
      <c r="O1999" s="70">
        <f t="shared" si="94"/>
        <v>0</v>
      </c>
      <c r="P1999" s="70">
        <f t="shared" si="94"/>
        <v>0</v>
      </c>
      <c r="Q1999" s="92" t="str">
        <f t="shared" si="93"/>
        <v/>
      </c>
    </row>
    <row r="2000" spans="1:17" x14ac:dyDescent="0.2">
      <c r="A2000" s="374" t="str">
        <f>IF(B2000="","",COUNT('Diário 3º PA'!$A$4:$A$4242)+COUNT('Diário 4º PA'!$A$4:$A$2007)+ROW()-3)</f>
        <v/>
      </c>
      <c r="B2000" s="358"/>
      <c r="C2000" s="383"/>
      <c r="D2000" s="360"/>
      <c r="E2000" s="360"/>
      <c r="F2000" s="361"/>
      <c r="G2000" s="360"/>
      <c r="H2000" s="360"/>
      <c r="I2000" s="362"/>
      <c r="J2000" s="363"/>
      <c r="K2000" s="363"/>
      <c r="L2000" s="364"/>
      <c r="M2000" s="363"/>
      <c r="N2000" s="403"/>
      <c r="O2000" s="70">
        <f t="shared" si="94"/>
        <v>0</v>
      </c>
      <c r="P2000" s="70">
        <f t="shared" si="94"/>
        <v>0</v>
      </c>
      <c r="Q2000" s="92" t="str">
        <f t="shared" si="93"/>
        <v/>
      </c>
    </row>
  </sheetData>
  <sheetProtection formatColumns="0" formatRows="0" insertColumns="0" insertRows="0" deleteRows="0" autoFilter="0"/>
  <autoFilter ref="A3:N2000">
    <sortState ref="A5:Z2004">
      <sortCondition ref="A4:A2004"/>
    </sortState>
  </autoFilter>
  <mergeCells count="2">
    <mergeCell ref="A1:N1"/>
    <mergeCell ref="A2:N2"/>
  </mergeCells>
  <dataValidations count="3">
    <dataValidation type="list" allowBlank="1" showInputMessage="1" showErrorMessage="1" sqref="H508:I508 H509:H2000 I509 H4:H507">
      <formula1>VinculoPT</formula1>
    </dataValidation>
    <dataValidation type="list" allowBlank="1" showInputMessage="1" showErrorMessage="1" sqref="D4:D2000">
      <formula1>Categorias</formula1>
    </dataValidation>
    <dataValidation type="list" allowBlank="1" showInputMessage="1" showErrorMessage="1" sqref="E4:E2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Q2000"/>
  <sheetViews>
    <sheetView view="pageBreakPreview"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106" customWidth="1"/>
    <col min="2" max="2" width="10.5703125" style="88" bestFit="1" customWidth="1"/>
    <col min="3" max="3" width="10.42578125" style="88" customWidth="1"/>
    <col min="4" max="4" width="15.42578125" style="53" customWidth="1"/>
    <col min="5" max="5" width="23.5703125" style="53" customWidth="1"/>
    <col min="6" max="6" width="12.85546875" style="52" customWidth="1"/>
    <col min="7" max="7" width="41.42578125" style="51" customWidth="1"/>
    <col min="8" max="8" width="25.28515625" style="51" customWidth="1"/>
    <col min="9" max="9" width="23.85546875" style="97" customWidth="1"/>
    <col min="10" max="10" width="17" style="321" customWidth="1"/>
    <col min="11" max="11" width="17.28515625" style="321" customWidth="1"/>
    <col min="12" max="12" width="14.7109375" style="322" customWidth="1"/>
    <col min="13" max="13" width="17.7109375" style="321" customWidth="1"/>
    <col min="14" max="14" width="15.28515625" style="321" customWidth="1"/>
    <col min="15" max="16" width="7.42578125" style="91" hidden="1" customWidth="1"/>
    <col min="17" max="17" width="23.7109375" style="87" hidden="1" customWidth="1"/>
    <col min="18" max="16384" width="9.140625" style="87"/>
  </cols>
  <sheetData>
    <row r="1" spans="1:17" ht="18"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537"/>
      <c r="M1" s="537"/>
      <c r="N1" s="537"/>
      <c r="O1" s="88">
        <f>MONTH(Resumo!$C$5)</f>
        <v>1</v>
      </c>
      <c r="P1" s="88">
        <f>YEAR(Resumo!$C$5)</f>
        <v>2022</v>
      </c>
    </row>
    <row r="2" spans="1:17" ht="18" customHeight="1" thickBot="1" x14ac:dyDescent="0.25">
      <c r="A2" s="567" t="str">
        <f>"Tabela 9 - Diário de Entradas e Saídas do Contrato de Gestão - "&amp;LEFT(Capa!A14,1)+3&amp;"º Período Avaliatório"</f>
        <v>Tabela 9 - Diário de Entradas e Saídas do Contrato de Gestão - 6º Período Avaliatório</v>
      </c>
      <c r="B2" s="567"/>
      <c r="C2" s="567"/>
      <c r="D2" s="567"/>
      <c r="E2" s="567"/>
      <c r="F2" s="567"/>
      <c r="G2" s="567"/>
      <c r="H2" s="567"/>
      <c r="I2" s="567"/>
      <c r="J2" s="567"/>
      <c r="K2" s="567"/>
      <c r="L2" s="567"/>
      <c r="M2" s="567"/>
      <c r="N2" s="567"/>
      <c r="O2" s="89"/>
      <c r="P2" s="89"/>
    </row>
    <row r="3" spans="1:17" s="90" customFormat="1" ht="50.25" customHeight="1" thickBot="1" x14ac:dyDescent="0.25">
      <c r="A3" s="54" t="s">
        <v>597</v>
      </c>
      <c r="B3" s="54" t="s">
        <v>598</v>
      </c>
      <c r="C3" s="55" t="s">
        <v>522</v>
      </c>
      <c r="D3" s="54" t="s">
        <v>518</v>
      </c>
      <c r="E3" s="55" t="s">
        <v>416</v>
      </c>
      <c r="F3" s="55" t="s">
        <v>599</v>
      </c>
      <c r="G3" s="55" t="s">
        <v>521</v>
      </c>
      <c r="H3" s="55" t="s">
        <v>519</v>
      </c>
      <c r="I3" s="98" t="s">
        <v>520</v>
      </c>
      <c r="J3" s="55" t="s">
        <v>600</v>
      </c>
      <c r="K3" s="55" t="s">
        <v>601</v>
      </c>
      <c r="L3" s="98" t="s">
        <v>602</v>
      </c>
      <c r="M3" s="55" t="s">
        <v>603</v>
      </c>
      <c r="N3" s="55" t="s">
        <v>604</v>
      </c>
      <c r="O3" s="69" t="s">
        <v>605</v>
      </c>
      <c r="P3" s="69" t="s">
        <v>606</v>
      </c>
      <c r="Q3" s="69" t="s">
        <v>518</v>
      </c>
    </row>
    <row r="4" spans="1:17" x14ac:dyDescent="0.2">
      <c r="A4" s="366" t="str">
        <f>IF(B4="","",COUNT('Diário 3º PA'!$A$4:$A$4242)+COUNT('Diário 4º PA'!$A$4:$A$2007)+COUNT('Diário 5º PA'!$A$4:$A$2000)+ROW()-3)</f>
        <v/>
      </c>
      <c r="B4" s="351"/>
      <c r="C4" s="352"/>
      <c r="D4" s="353"/>
      <c r="E4" s="353"/>
      <c r="F4" s="354"/>
      <c r="G4" s="353"/>
      <c r="H4" s="353"/>
      <c r="I4" s="355"/>
      <c r="J4" s="356"/>
      <c r="K4" s="356"/>
      <c r="L4" s="357"/>
      <c r="M4" s="356"/>
      <c r="N4" s="421"/>
      <c r="O4" s="350">
        <f>IF(B4=0,0,IF(YEAR(B4)=$P$1,MONTH(B4)-$O$1+1,(YEAR(B4)-$P$1)*12-$O$1+1+MONTH(B4)))</f>
        <v>0</v>
      </c>
      <c r="P4" s="70">
        <f>IF(C4=0,0,IF(YEAR(C4)=$P$1,MONTH(C4)-$O$1+1,(YEAR(C4)-$P$1)*12-$O$1+1+MONTH(C4)))</f>
        <v>0</v>
      </c>
      <c r="Q4" s="135" t="str">
        <f t="shared" ref="Q4:Q6" si="0">SUBSTITUTE(D4," ","_")</f>
        <v/>
      </c>
    </row>
    <row r="5" spans="1:17" x14ac:dyDescent="0.2">
      <c r="A5" s="374" t="str">
        <f>IF(B5="","",COUNT('Diário 3º PA'!$A$4:$A$4242)+COUNT('Diário 4º PA'!$A$4:$A$2007)+COUNT('Diário 5º PA'!$A$4:$A$2000)+ROW()-3)</f>
        <v/>
      </c>
      <c r="B5" s="358"/>
      <c r="C5" s="359"/>
      <c r="D5" s="360"/>
      <c r="E5" s="360"/>
      <c r="F5" s="361"/>
      <c r="G5" s="362"/>
      <c r="H5" s="360"/>
      <c r="I5" s="362"/>
      <c r="J5" s="363"/>
      <c r="K5" s="363"/>
      <c r="L5" s="364"/>
      <c r="M5" s="363"/>
      <c r="N5" s="390"/>
      <c r="O5" s="350">
        <f t="shared" ref="O5:P7" si="1">IF(B5=0,0,IF(YEAR(B5)=$P$1,MONTH(B5)-$O$1+1,(YEAR(B5)-$P$1)*12-$O$1+1+MONTH(B5)))</f>
        <v>0</v>
      </c>
      <c r="P5" s="70">
        <f t="shared" si="1"/>
        <v>0</v>
      </c>
      <c r="Q5" s="92" t="str">
        <f t="shared" si="0"/>
        <v/>
      </c>
    </row>
    <row r="6" spans="1:17" x14ac:dyDescent="0.2">
      <c r="A6" s="374" t="str">
        <f>IF(B6="","",COUNT('Diário 3º PA'!$A$4:$A$4242)+COUNT('Diário 4º PA'!$A$4:$A$2007)+COUNT('Diário 5º PA'!$A$4:$A$2000)+ROW()-3)</f>
        <v/>
      </c>
      <c r="B6" s="358"/>
      <c r="C6" s="359"/>
      <c r="D6" s="360"/>
      <c r="E6" s="360"/>
      <c r="F6" s="361"/>
      <c r="G6" s="360"/>
      <c r="H6" s="360"/>
      <c r="I6" s="362"/>
      <c r="J6" s="363"/>
      <c r="K6" s="363"/>
      <c r="L6" s="364"/>
      <c r="M6" s="363"/>
      <c r="N6" s="390"/>
      <c r="O6" s="350">
        <f t="shared" si="1"/>
        <v>0</v>
      </c>
      <c r="P6" s="70">
        <f t="shared" si="1"/>
        <v>0</v>
      </c>
      <c r="Q6" s="92" t="str">
        <f t="shared" si="0"/>
        <v/>
      </c>
    </row>
    <row r="7" spans="1:17" x14ac:dyDescent="0.2">
      <c r="A7" s="374" t="str">
        <f>IF(B7="","",COUNT('Diário 3º PA'!$A$4:$A$4242)+COUNT('Diário 4º PA'!$A$4:$A$2007)+COUNT('Diário 5º PA'!$A$4:$A$2000)+ROW()-3)</f>
        <v/>
      </c>
      <c r="B7" s="358"/>
      <c r="C7" s="359"/>
      <c r="D7" s="360"/>
      <c r="E7" s="360"/>
      <c r="F7" s="361"/>
      <c r="G7" s="362"/>
      <c r="H7" s="360"/>
      <c r="I7" s="362"/>
      <c r="J7" s="363"/>
      <c r="K7" s="363"/>
      <c r="L7" s="364"/>
      <c r="M7" s="363"/>
      <c r="N7" s="390"/>
      <c r="O7" s="350">
        <f t="shared" si="1"/>
        <v>0</v>
      </c>
      <c r="P7" s="70">
        <f t="shared" si="1"/>
        <v>0</v>
      </c>
      <c r="Q7" s="135" t="str">
        <f t="shared" ref="Q7:Q70" si="2">SUBSTITUTE(D7," ","_")</f>
        <v/>
      </c>
    </row>
    <row r="8" spans="1:17" x14ac:dyDescent="0.2">
      <c r="A8" s="374" t="str">
        <f>IF(B8="","",COUNT('Diário 3º PA'!$A$4:$A$4242)+COUNT('Diário 4º PA'!$A$4:$A$2007)+COUNT('Diário 5º PA'!$A$4:$A$2000)+ROW()-3)</f>
        <v/>
      </c>
      <c r="B8" s="358"/>
      <c r="C8" s="359"/>
      <c r="D8" s="360"/>
      <c r="E8" s="360"/>
      <c r="F8" s="361"/>
      <c r="G8" s="360"/>
      <c r="H8" s="360"/>
      <c r="I8" s="362"/>
      <c r="J8" s="363"/>
      <c r="K8" s="363"/>
      <c r="L8" s="364"/>
      <c r="M8" s="363"/>
      <c r="N8" s="390"/>
      <c r="O8" s="350">
        <f t="shared" ref="O8:O71" si="3">IF(B8=0,0,IF(YEAR(B8)=$P$1,MONTH(B8)-$O$1+1,(YEAR(B8)-$P$1)*12-$O$1+1+MONTH(B8)))</f>
        <v>0</v>
      </c>
      <c r="P8" s="70">
        <f t="shared" ref="P8:P71" si="4">IF(C8=0,0,IF(YEAR(C8)=$P$1,MONTH(C8)-$O$1+1,(YEAR(C8)-$P$1)*12-$O$1+1+MONTH(C8)))</f>
        <v>0</v>
      </c>
      <c r="Q8" s="92" t="str">
        <f t="shared" si="2"/>
        <v/>
      </c>
    </row>
    <row r="9" spans="1:17" x14ac:dyDescent="0.2">
      <c r="A9" s="374" t="str">
        <f>IF(B9="","",COUNT('Diário 3º PA'!$A$4:$A$4242)+COUNT('Diário 4º PA'!$A$4:$A$2007)+COUNT('Diário 5º PA'!$A$4:$A$2000)+ROW()-3)</f>
        <v/>
      </c>
      <c r="B9" s="358"/>
      <c r="C9" s="359"/>
      <c r="D9" s="360"/>
      <c r="E9" s="360"/>
      <c r="F9" s="361"/>
      <c r="G9" s="360"/>
      <c r="H9" s="360"/>
      <c r="I9" s="362"/>
      <c r="J9" s="363"/>
      <c r="K9" s="363"/>
      <c r="L9" s="364"/>
      <c r="M9" s="363"/>
      <c r="N9" s="390"/>
      <c r="O9" s="350">
        <f t="shared" si="3"/>
        <v>0</v>
      </c>
      <c r="P9" s="70">
        <f t="shared" si="4"/>
        <v>0</v>
      </c>
      <c r="Q9" s="92" t="str">
        <f t="shared" si="2"/>
        <v/>
      </c>
    </row>
    <row r="10" spans="1:17" x14ac:dyDescent="0.2">
      <c r="A10" s="374" t="str">
        <f>IF(B10="","",COUNT('Diário 3º PA'!$A$4:$A$4242)+COUNT('Diário 4º PA'!$A$4:$A$2007)+COUNT('Diário 5º PA'!$A$4:$A$2000)+ROW()-3)</f>
        <v/>
      </c>
      <c r="B10" s="358"/>
      <c r="C10" s="359"/>
      <c r="D10" s="360"/>
      <c r="E10" s="360"/>
      <c r="F10" s="361"/>
      <c r="G10" s="360"/>
      <c r="H10" s="360"/>
      <c r="I10" s="362"/>
      <c r="J10" s="363"/>
      <c r="K10" s="363"/>
      <c r="L10" s="364"/>
      <c r="M10" s="363"/>
      <c r="N10" s="390"/>
      <c r="O10" s="350">
        <f t="shared" si="3"/>
        <v>0</v>
      </c>
      <c r="P10" s="70">
        <f t="shared" si="4"/>
        <v>0</v>
      </c>
      <c r="Q10" s="135" t="str">
        <f t="shared" si="2"/>
        <v/>
      </c>
    </row>
    <row r="11" spans="1:17" x14ac:dyDescent="0.2">
      <c r="A11" s="374" t="str">
        <f>IF(B11="","",COUNT('Diário 3º PA'!$A$4:$A$4242)+COUNT('Diário 4º PA'!$A$4:$A$2007)+COUNT('Diário 5º PA'!$A$4:$A$2000)+ROW()-3)</f>
        <v/>
      </c>
      <c r="B11" s="358"/>
      <c r="C11" s="359"/>
      <c r="D11" s="360"/>
      <c r="E11" s="360"/>
      <c r="F11" s="361"/>
      <c r="G11" s="360"/>
      <c r="H11" s="360"/>
      <c r="I11" s="362"/>
      <c r="J11" s="363"/>
      <c r="K11" s="363"/>
      <c r="L11" s="364"/>
      <c r="M11" s="363"/>
      <c r="N11" s="390"/>
      <c r="O11" s="350">
        <f t="shared" si="3"/>
        <v>0</v>
      </c>
      <c r="P11" s="70">
        <f t="shared" si="4"/>
        <v>0</v>
      </c>
      <c r="Q11" s="92" t="str">
        <f t="shared" si="2"/>
        <v/>
      </c>
    </row>
    <row r="12" spans="1:17" x14ac:dyDescent="0.2">
      <c r="A12" s="374" t="str">
        <f>IF(B12="","",COUNT('Diário 3º PA'!$A$4:$A$4242)+COUNT('Diário 4º PA'!$A$4:$A$2007)+COUNT('Diário 5º PA'!$A$4:$A$2000)+ROW()-3)</f>
        <v/>
      </c>
      <c r="B12" s="358"/>
      <c r="C12" s="359"/>
      <c r="D12" s="360"/>
      <c r="E12" s="360"/>
      <c r="F12" s="361"/>
      <c r="G12" s="360"/>
      <c r="H12" s="360"/>
      <c r="I12" s="362"/>
      <c r="J12" s="363"/>
      <c r="K12" s="363"/>
      <c r="L12" s="364"/>
      <c r="M12" s="363"/>
      <c r="N12" s="390"/>
      <c r="O12" s="350">
        <f t="shared" si="3"/>
        <v>0</v>
      </c>
      <c r="P12" s="70">
        <f t="shared" si="4"/>
        <v>0</v>
      </c>
      <c r="Q12" s="92" t="str">
        <f t="shared" si="2"/>
        <v/>
      </c>
    </row>
    <row r="13" spans="1:17" x14ac:dyDescent="0.2">
      <c r="A13" s="374" t="str">
        <f>IF(B13="","",COUNT('Diário 3º PA'!$A$4:$A$4242)+COUNT('Diário 4º PA'!$A$4:$A$2007)+COUNT('Diário 5º PA'!$A$4:$A$2000)+ROW()-3)</f>
        <v/>
      </c>
      <c r="B13" s="358"/>
      <c r="C13" s="359"/>
      <c r="D13" s="360"/>
      <c r="E13" s="360"/>
      <c r="F13" s="361"/>
      <c r="G13" s="360"/>
      <c r="H13" s="360"/>
      <c r="I13" s="362"/>
      <c r="J13" s="363"/>
      <c r="K13" s="363"/>
      <c r="L13" s="364"/>
      <c r="M13" s="363"/>
      <c r="N13" s="390"/>
      <c r="O13" s="350">
        <f t="shared" si="3"/>
        <v>0</v>
      </c>
      <c r="P13" s="70">
        <f t="shared" si="4"/>
        <v>0</v>
      </c>
      <c r="Q13" s="135" t="str">
        <f t="shared" si="2"/>
        <v/>
      </c>
    </row>
    <row r="14" spans="1:17" x14ac:dyDescent="0.2">
      <c r="A14" s="374" t="str">
        <f>IF(B14="","",COUNT('Diário 3º PA'!$A$4:$A$4242)+COUNT('Diário 4º PA'!$A$4:$A$2007)+COUNT('Diário 5º PA'!$A$4:$A$2000)+ROW()-3)</f>
        <v/>
      </c>
      <c r="B14" s="358"/>
      <c r="C14" s="359"/>
      <c r="D14" s="360"/>
      <c r="E14" s="360"/>
      <c r="F14" s="361"/>
      <c r="G14" s="362"/>
      <c r="H14" s="360"/>
      <c r="I14" s="362"/>
      <c r="J14" s="363"/>
      <c r="K14" s="363"/>
      <c r="L14" s="364"/>
      <c r="M14" s="363"/>
      <c r="N14" s="390"/>
      <c r="O14" s="350">
        <f t="shared" si="3"/>
        <v>0</v>
      </c>
      <c r="P14" s="70">
        <f t="shared" si="4"/>
        <v>0</v>
      </c>
      <c r="Q14" s="92" t="str">
        <f t="shared" si="2"/>
        <v/>
      </c>
    </row>
    <row r="15" spans="1:17" x14ac:dyDescent="0.2">
      <c r="A15" s="374" t="str">
        <f>IF(B15="","",COUNT('Diário 3º PA'!$A$4:$A$4242)+COUNT('Diário 4º PA'!$A$4:$A$2007)+COUNT('Diário 5º PA'!$A$4:$A$2000)+ROW()-3)</f>
        <v/>
      </c>
      <c r="B15" s="358"/>
      <c r="C15" s="359"/>
      <c r="D15" s="360"/>
      <c r="E15" s="360"/>
      <c r="F15" s="361"/>
      <c r="G15" s="360"/>
      <c r="H15" s="360"/>
      <c r="I15" s="362"/>
      <c r="J15" s="363"/>
      <c r="K15" s="363"/>
      <c r="L15" s="364"/>
      <c r="M15" s="363"/>
      <c r="N15" s="390"/>
      <c r="O15" s="350">
        <f t="shared" si="3"/>
        <v>0</v>
      </c>
      <c r="P15" s="70">
        <f t="shared" si="4"/>
        <v>0</v>
      </c>
      <c r="Q15" s="92" t="str">
        <f t="shared" si="2"/>
        <v/>
      </c>
    </row>
    <row r="16" spans="1:17" x14ac:dyDescent="0.2">
      <c r="A16" s="374" t="str">
        <f>IF(B16="","",COUNT('Diário 3º PA'!$A$4:$A$4242)+COUNT('Diário 4º PA'!$A$4:$A$2007)+COUNT('Diário 5º PA'!$A$4:$A$2000)+ROW()-3)</f>
        <v/>
      </c>
      <c r="B16" s="358"/>
      <c r="C16" s="359"/>
      <c r="D16" s="360"/>
      <c r="E16" s="360"/>
      <c r="F16" s="361"/>
      <c r="G16" s="360"/>
      <c r="H16" s="360"/>
      <c r="I16" s="362"/>
      <c r="J16" s="363"/>
      <c r="K16" s="363"/>
      <c r="L16" s="364"/>
      <c r="M16" s="363"/>
      <c r="N16" s="390"/>
      <c r="O16" s="350">
        <f t="shared" si="3"/>
        <v>0</v>
      </c>
      <c r="P16" s="70">
        <f t="shared" si="4"/>
        <v>0</v>
      </c>
      <c r="Q16" s="135" t="str">
        <f t="shared" si="2"/>
        <v/>
      </c>
    </row>
    <row r="17" spans="1:17" x14ac:dyDescent="0.2">
      <c r="A17" s="374" t="str">
        <f>IF(B17="","",COUNT('Diário 3º PA'!$A$4:$A$4242)+COUNT('Diário 4º PA'!$A$4:$A$2007)+COUNT('Diário 5º PA'!$A$4:$A$2000)+ROW()-3)</f>
        <v/>
      </c>
      <c r="B17" s="358"/>
      <c r="C17" s="359"/>
      <c r="D17" s="360"/>
      <c r="E17" s="360"/>
      <c r="F17" s="361"/>
      <c r="G17" s="360"/>
      <c r="H17" s="360"/>
      <c r="I17" s="362"/>
      <c r="J17" s="363"/>
      <c r="K17" s="363"/>
      <c r="L17" s="364"/>
      <c r="M17" s="363"/>
      <c r="N17" s="390"/>
      <c r="O17" s="350">
        <f t="shared" si="3"/>
        <v>0</v>
      </c>
      <c r="P17" s="70">
        <f t="shared" si="4"/>
        <v>0</v>
      </c>
      <c r="Q17" s="92" t="str">
        <f t="shared" si="2"/>
        <v/>
      </c>
    </row>
    <row r="18" spans="1:17" x14ac:dyDescent="0.2">
      <c r="A18" s="374" t="str">
        <f>IF(B18="","",COUNT('Diário 3º PA'!$A$4:$A$4242)+COUNT('Diário 4º PA'!$A$4:$A$2007)+COUNT('Diário 5º PA'!$A$4:$A$2000)+ROW()-3)</f>
        <v/>
      </c>
      <c r="B18" s="358"/>
      <c r="C18" s="359"/>
      <c r="D18" s="360"/>
      <c r="E18" s="360"/>
      <c r="F18" s="361"/>
      <c r="G18" s="360"/>
      <c r="H18" s="360"/>
      <c r="I18" s="362"/>
      <c r="J18" s="363"/>
      <c r="K18" s="363"/>
      <c r="L18" s="364"/>
      <c r="M18" s="363"/>
      <c r="N18" s="390"/>
      <c r="O18" s="350">
        <f t="shared" si="3"/>
        <v>0</v>
      </c>
      <c r="P18" s="70">
        <f t="shared" si="4"/>
        <v>0</v>
      </c>
      <c r="Q18" s="92" t="str">
        <f t="shared" si="2"/>
        <v/>
      </c>
    </row>
    <row r="19" spans="1:17" x14ac:dyDescent="0.2">
      <c r="A19" s="374" t="str">
        <f>IF(B19="","",COUNT('Diário 3º PA'!$A$4:$A$4242)+COUNT('Diário 4º PA'!$A$4:$A$2007)+COUNT('Diário 5º PA'!$A$4:$A$2000)+ROW()-3)</f>
        <v/>
      </c>
      <c r="B19" s="358"/>
      <c r="C19" s="359"/>
      <c r="D19" s="360"/>
      <c r="E19" s="360"/>
      <c r="F19" s="361"/>
      <c r="G19" s="360"/>
      <c r="H19" s="360"/>
      <c r="I19" s="362"/>
      <c r="J19" s="363"/>
      <c r="K19" s="363"/>
      <c r="L19" s="364"/>
      <c r="M19" s="363"/>
      <c r="N19" s="390"/>
      <c r="O19" s="350">
        <f t="shared" si="3"/>
        <v>0</v>
      </c>
      <c r="P19" s="70">
        <f t="shared" si="4"/>
        <v>0</v>
      </c>
      <c r="Q19" s="135" t="str">
        <f t="shared" si="2"/>
        <v/>
      </c>
    </row>
    <row r="20" spans="1:17" x14ac:dyDescent="0.2">
      <c r="A20" s="374" t="str">
        <f>IF(B20="","",COUNT('Diário 3º PA'!$A$4:$A$4242)+COUNT('Diário 4º PA'!$A$4:$A$2007)+COUNT('Diário 5º PA'!$A$4:$A$2000)+ROW()-3)</f>
        <v/>
      </c>
      <c r="B20" s="358"/>
      <c r="C20" s="359"/>
      <c r="D20" s="360"/>
      <c r="E20" s="360"/>
      <c r="F20" s="361"/>
      <c r="G20" s="360"/>
      <c r="H20" s="360"/>
      <c r="I20" s="362"/>
      <c r="J20" s="363"/>
      <c r="K20" s="363"/>
      <c r="L20" s="364"/>
      <c r="M20" s="363"/>
      <c r="N20" s="390"/>
      <c r="O20" s="350">
        <f t="shared" si="3"/>
        <v>0</v>
      </c>
      <c r="P20" s="70">
        <f t="shared" si="4"/>
        <v>0</v>
      </c>
      <c r="Q20" s="92" t="str">
        <f t="shared" si="2"/>
        <v/>
      </c>
    </row>
    <row r="21" spans="1:17" x14ac:dyDescent="0.2">
      <c r="A21" s="374" t="str">
        <f>IF(B21="","",COUNT('Diário 3º PA'!$A$4:$A$4242)+COUNT('Diário 4º PA'!$A$4:$A$2007)+COUNT('Diário 5º PA'!$A$4:$A$2000)+ROW()-3)</f>
        <v/>
      </c>
      <c r="B21" s="358"/>
      <c r="C21" s="359"/>
      <c r="D21" s="360"/>
      <c r="E21" s="360"/>
      <c r="F21" s="361"/>
      <c r="G21" s="360"/>
      <c r="H21" s="360"/>
      <c r="I21" s="362"/>
      <c r="J21" s="363"/>
      <c r="K21" s="363"/>
      <c r="L21" s="364"/>
      <c r="M21" s="363"/>
      <c r="N21" s="390"/>
      <c r="O21" s="350">
        <f t="shared" si="3"/>
        <v>0</v>
      </c>
      <c r="P21" s="70">
        <f t="shared" si="4"/>
        <v>0</v>
      </c>
      <c r="Q21" s="92" t="str">
        <f t="shared" si="2"/>
        <v/>
      </c>
    </row>
    <row r="22" spans="1:17" x14ac:dyDescent="0.2">
      <c r="A22" s="374" t="str">
        <f>IF(B22="","",COUNT('Diário 3º PA'!$A$4:$A$4242)+COUNT('Diário 4º PA'!$A$4:$A$2007)+COUNT('Diário 5º PA'!$A$4:$A$2000)+ROW()-3)</f>
        <v/>
      </c>
      <c r="B22" s="358"/>
      <c r="C22" s="359"/>
      <c r="D22" s="360"/>
      <c r="E22" s="360"/>
      <c r="F22" s="361"/>
      <c r="G22" s="360"/>
      <c r="H22" s="360"/>
      <c r="I22" s="362"/>
      <c r="J22" s="363"/>
      <c r="K22" s="363"/>
      <c r="L22" s="364"/>
      <c r="M22" s="363"/>
      <c r="N22" s="390"/>
      <c r="O22" s="350">
        <f t="shared" si="3"/>
        <v>0</v>
      </c>
      <c r="P22" s="70">
        <f t="shared" si="4"/>
        <v>0</v>
      </c>
      <c r="Q22" s="135" t="str">
        <f t="shared" si="2"/>
        <v/>
      </c>
    </row>
    <row r="23" spans="1:17" x14ac:dyDescent="0.2">
      <c r="A23" s="374" t="str">
        <f>IF(B23="","",COUNT('Diário 3º PA'!$A$4:$A$4242)+COUNT('Diário 4º PA'!$A$4:$A$2007)+COUNT('Diário 5º PA'!$A$4:$A$2000)+ROW()-3)</f>
        <v/>
      </c>
      <c r="B23" s="358"/>
      <c r="C23" s="359"/>
      <c r="D23" s="360"/>
      <c r="E23" s="360"/>
      <c r="F23" s="361"/>
      <c r="G23" s="360"/>
      <c r="H23" s="360"/>
      <c r="I23" s="362"/>
      <c r="J23" s="363"/>
      <c r="K23" s="363"/>
      <c r="L23" s="364"/>
      <c r="M23" s="363"/>
      <c r="N23" s="390"/>
      <c r="O23" s="350">
        <f t="shared" si="3"/>
        <v>0</v>
      </c>
      <c r="P23" s="70">
        <f t="shared" si="4"/>
        <v>0</v>
      </c>
      <c r="Q23" s="92" t="str">
        <f t="shared" si="2"/>
        <v/>
      </c>
    </row>
    <row r="24" spans="1:17" x14ac:dyDescent="0.2">
      <c r="A24" s="374" t="str">
        <f>IF(B24="","",COUNT('Diário 3º PA'!$A$4:$A$4242)+COUNT('Diário 4º PA'!$A$4:$A$2007)+COUNT('Diário 5º PA'!$A$4:$A$2000)+ROW()-3)</f>
        <v/>
      </c>
      <c r="B24" s="358"/>
      <c r="C24" s="359"/>
      <c r="D24" s="360"/>
      <c r="E24" s="360"/>
      <c r="F24" s="361"/>
      <c r="G24" s="360"/>
      <c r="H24" s="360"/>
      <c r="I24" s="362"/>
      <c r="J24" s="363"/>
      <c r="K24" s="363"/>
      <c r="L24" s="364"/>
      <c r="M24" s="363"/>
      <c r="N24" s="390"/>
      <c r="O24" s="350">
        <f t="shared" si="3"/>
        <v>0</v>
      </c>
      <c r="P24" s="70">
        <f t="shared" si="4"/>
        <v>0</v>
      </c>
      <c r="Q24" s="92" t="str">
        <f t="shared" si="2"/>
        <v/>
      </c>
    </row>
    <row r="25" spans="1:17" x14ac:dyDescent="0.2">
      <c r="A25" s="374" t="str">
        <f>IF(B25="","",COUNT('Diário 3º PA'!$A$4:$A$4242)+COUNT('Diário 4º PA'!$A$4:$A$2007)+COUNT('Diário 5º PA'!$A$4:$A$2000)+ROW()-3)</f>
        <v/>
      </c>
      <c r="B25" s="358"/>
      <c r="C25" s="359"/>
      <c r="D25" s="360"/>
      <c r="E25" s="360"/>
      <c r="F25" s="361"/>
      <c r="G25" s="360"/>
      <c r="H25" s="360"/>
      <c r="I25" s="362"/>
      <c r="J25" s="363"/>
      <c r="K25" s="363"/>
      <c r="L25" s="364"/>
      <c r="M25" s="363"/>
      <c r="N25" s="390"/>
      <c r="O25" s="350">
        <f t="shared" si="3"/>
        <v>0</v>
      </c>
      <c r="P25" s="70">
        <f t="shared" si="4"/>
        <v>0</v>
      </c>
      <c r="Q25" s="135" t="str">
        <f t="shared" si="2"/>
        <v/>
      </c>
    </row>
    <row r="26" spans="1:17" x14ac:dyDescent="0.2">
      <c r="A26" s="374" t="str">
        <f>IF(B26="","",COUNT('Diário 3º PA'!$A$4:$A$4242)+COUNT('Diário 4º PA'!$A$4:$A$2007)+COUNT('Diário 5º PA'!$A$4:$A$2000)+ROW()-3)</f>
        <v/>
      </c>
      <c r="B26" s="358"/>
      <c r="C26" s="359"/>
      <c r="D26" s="360"/>
      <c r="E26" s="360"/>
      <c r="F26" s="361"/>
      <c r="G26" s="360"/>
      <c r="H26" s="360"/>
      <c r="I26" s="362"/>
      <c r="J26" s="363"/>
      <c r="K26" s="363"/>
      <c r="L26" s="364"/>
      <c r="M26" s="363"/>
      <c r="N26" s="390"/>
      <c r="O26" s="350">
        <f t="shared" si="3"/>
        <v>0</v>
      </c>
      <c r="P26" s="70">
        <f t="shared" si="4"/>
        <v>0</v>
      </c>
      <c r="Q26" s="92" t="str">
        <f t="shared" si="2"/>
        <v/>
      </c>
    </row>
    <row r="27" spans="1:17" x14ac:dyDescent="0.2">
      <c r="A27" s="374" t="str">
        <f>IF(B27="","",COUNT('Diário 3º PA'!$A$4:$A$4242)+COUNT('Diário 4º PA'!$A$4:$A$2007)+COUNT('Diário 5º PA'!$A$4:$A$2000)+ROW()-3)</f>
        <v/>
      </c>
      <c r="B27" s="375"/>
      <c r="C27" s="406"/>
      <c r="D27" s="377"/>
      <c r="E27" s="377"/>
      <c r="F27" s="378"/>
      <c r="G27" s="377"/>
      <c r="H27" s="377"/>
      <c r="I27" s="379"/>
      <c r="J27" s="380"/>
      <c r="K27" s="380"/>
      <c r="L27" s="381"/>
      <c r="M27" s="380"/>
      <c r="N27" s="422"/>
      <c r="O27" s="350">
        <f t="shared" si="3"/>
        <v>0</v>
      </c>
      <c r="P27" s="70">
        <f t="shared" si="4"/>
        <v>0</v>
      </c>
      <c r="Q27" s="92" t="str">
        <f t="shared" si="2"/>
        <v/>
      </c>
    </row>
    <row r="28" spans="1:17" x14ac:dyDescent="0.2">
      <c r="A28" s="374" t="str">
        <f>IF(B28="","",COUNT('Diário 3º PA'!$A$4:$A$4242)+COUNT('Diário 4º PA'!$A$4:$A$2007)+COUNT('Diário 5º PA'!$A$4:$A$2000)+ROW()-3)</f>
        <v/>
      </c>
      <c r="B28" s="358"/>
      <c r="C28" s="359"/>
      <c r="D28" s="360"/>
      <c r="E28" s="360"/>
      <c r="F28" s="361"/>
      <c r="G28" s="360"/>
      <c r="H28" s="360"/>
      <c r="I28" s="362"/>
      <c r="J28" s="363"/>
      <c r="K28" s="363"/>
      <c r="L28" s="364"/>
      <c r="M28" s="363"/>
      <c r="N28" s="390"/>
      <c r="O28" s="350">
        <f t="shared" si="3"/>
        <v>0</v>
      </c>
      <c r="P28" s="70">
        <f t="shared" si="4"/>
        <v>0</v>
      </c>
      <c r="Q28" s="135" t="str">
        <f t="shared" si="2"/>
        <v/>
      </c>
    </row>
    <row r="29" spans="1:17" x14ac:dyDescent="0.2">
      <c r="A29" s="374" t="str">
        <f>IF(B29="","",COUNT('Diário 3º PA'!$A$4:$A$4242)+COUNT('Diário 4º PA'!$A$4:$A$2007)+COUNT('Diário 5º PA'!$A$4:$A$2000)+ROW()-3)</f>
        <v/>
      </c>
      <c r="B29" s="358"/>
      <c r="C29" s="359"/>
      <c r="D29" s="360"/>
      <c r="E29" s="360"/>
      <c r="F29" s="361"/>
      <c r="G29" s="360"/>
      <c r="H29" s="360"/>
      <c r="I29" s="362"/>
      <c r="J29" s="363"/>
      <c r="K29" s="363"/>
      <c r="L29" s="364"/>
      <c r="M29" s="363"/>
      <c r="N29" s="390"/>
      <c r="O29" s="350">
        <f t="shared" si="3"/>
        <v>0</v>
      </c>
      <c r="P29" s="70">
        <f t="shared" si="4"/>
        <v>0</v>
      </c>
      <c r="Q29" s="92" t="str">
        <f t="shared" si="2"/>
        <v/>
      </c>
    </row>
    <row r="30" spans="1:17" x14ac:dyDescent="0.2">
      <c r="A30" s="374" t="str">
        <f>IF(B30="","",COUNT('Diário 3º PA'!$A$4:$A$4242)+COUNT('Diário 4º PA'!$A$4:$A$2007)+COUNT('Diário 5º PA'!$A$4:$A$2000)+ROW()-3)</f>
        <v/>
      </c>
      <c r="B30" s="358"/>
      <c r="C30" s="359"/>
      <c r="D30" s="360"/>
      <c r="E30" s="360"/>
      <c r="F30" s="361"/>
      <c r="G30" s="360"/>
      <c r="H30" s="360"/>
      <c r="I30" s="362"/>
      <c r="J30" s="363"/>
      <c r="K30" s="363"/>
      <c r="L30" s="364"/>
      <c r="M30" s="363"/>
      <c r="N30" s="390"/>
      <c r="O30" s="350">
        <f t="shared" si="3"/>
        <v>0</v>
      </c>
      <c r="P30" s="70">
        <f t="shared" si="4"/>
        <v>0</v>
      </c>
      <c r="Q30" s="92" t="str">
        <f t="shared" si="2"/>
        <v/>
      </c>
    </row>
    <row r="31" spans="1:17" x14ac:dyDescent="0.2">
      <c r="A31" s="374" t="str">
        <f>IF(B31="","",COUNT('Diário 3º PA'!$A$4:$A$4242)+COUNT('Diário 4º PA'!$A$4:$A$2007)+COUNT('Diário 5º PA'!$A$4:$A$2000)+ROW()-3)</f>
        <v/>
      </c>
      <c r="B31" s="358"/>
      <c r="C31" s="359"/>
      <c r="D31" s="360"/>
      <c r="E31" s="360"/>
      <c r="F31" s="361"/>
      <c r="G31" s="362"/>
      <c r="H31" s="360"/>
      <c r="I31" s="362"/>
      <c r="J31" s="364"/>
      <c r="K31" s="364"/>
      <c r="L31" s="364"/>
      <c r="M31" s="363"/>
      <c r="N31" s="390"/>
      <c r="O31" s="350">
        <f t="shared" si="3"/>
        <v>0</v>
      </c>
      <c r="P31" s="70">
        <f t="shared" si="4"/>
        <v>0</v>
      </c>
      <c r="Q31" s="135" t="str">
        <f t="shared" si="2"/>
        <v/>
      </c>
    </row>
    <row r="32" spans="1:17" x14ac:dyDescent="0.2">
      <c r="A32" s="374" t="str">
        <f>IF(B32="","",COUNT('Diário 3º PA'!$A$4:$A$4242)+COUNT('Diário 4º PA'!$A$4:$A$2007)+COUNT('Diário 5º PA'!$A$4:$A$2000)+ROW()-3)</f>
        <v/>
      </c>
      <c r="B32" s="358"/>
      <c r="C32" s="359"/>
      <c r="D32" s="360"/>
      <c r="E32" s="360"/>
      <c r="F32" s="361"/>
      <c r="G32" s="362"/>
      <c r="H32" s="360"/>
      <c r="I32" s="362"/>
      <c r="J32" s="364"/>
      <c r="K32" s="364"/>
      <c r="L32" s="364"/>
      <c r="M32" s="363"/>
      <c r="N32" s="390"/>
      <c r="O32" s="350">
        <f t="shared" si="3"/>
        <v>0</v>
      </c>
      <c r="P32" s="70">
        <f t="shared" si="4"/>
        <v>0</v>
      </c>
      <c r="Q32" s="92" t="str">
        <f t="shared" si="2"/>
        <v/>
      </c>
    </row>
    <row r="33" spans="1:17" x14ac:dyDescent="0.2">
      <c r="A33" s="374" t="str">
        <f>IF(B33="","",COUNT('Diário 3º PA'!$A$4:$A$4242)+COUNT('Diário 4º PA'!$A$4:$A$2007)+COUNT('Diário 5º PA'!$A$4:$A$2000)+ROW()-3)</f>
        <v/>
      </c>
      <c r="B33" s="358"/>
      <c r="C33" s="359"/>
      <c r="D33" s="360"/>
      <c r="E33" s="360"/>
      <c r="F33" s="361"/>
      <c r="G33" s="362"/>
      <c r="H33" s="360"/>
      <c r="I33" s="362"/>
      <c r="J33" s="363"/>
      <c r="K33" s="363"/>
      <c r="L33" s="364"/>
      <c r="M33" s="363"/>
      <c r="N33" s="390"/>
      <c r="O33" s="350">
        <f t="shared" si="3"/>
        <v>0</v>
      </c>
      <c r="P33" s="70">
        <f t="shared" si="4"/>
        <v>0</v>
      </c>
      <c r="Q33" s="92" t="str">
        <f t="shared" si="2"/>
        <v/>
      </c>
    </row>
    <row r="34" spans="1:17" x14ac:dyDescent="0.2">
      <c r="A34" s="374" t="str">
        <f>IF(B34="","",COUNT('Diário 3º PA'!$A$4:$A$4242)+COUNT('Diário 4º PA'!$A$4:$A$2007)+COUNT('Diário 5º PA'!$A$4:$A$2000)+ROW()-3)</f>
        <v/>
      </c>
      <c r="B34" s="358"/>
      <c r="C34" s="359"/>
      <c r="D34" s="360"/>
      <c r="E34" s="360"/>
      <c r="F34" s="361"/>
      <c r="G34" s="360"/>
      <c r="H34" s="360"/>
      <c r="I34" s="362"/>
      <c r="J34" s="363"/>
      <c r="K34" s="363"/>
      <c r="L34" s="364"/>
      <c r="M34" s="363"/>
      <c r="N34" s="390"/>
      <c r="O34" s="350">
        <f t="shared" si="3"/>
        <v>0</v>
      </c>
      <c r="P34" s="70">
        <f t="shared" si="4"/>
        <v>0</v>
      </c>
      <c r="Q34" s="135" t="str">
        <f t="shared" si="2"/>
        <v/>
      </c>
    </row>
    <row r="35" spans="1:17" x14ac:dyDescent="0.2">
      <c r="A35" s="374" t="str">
        <f>IF(B35="","",COUNT('Diário 3º PA'!$A$4:$A$4242)+COUNT('Diário 4º PA'!$A$4:$A$2007)+COUNT('Diário 5º PA'!$A$4:$A$2000)+ROW()-3)</f>
        <v/>
      </c>
      <c r="B35" s="358"/>
      <c r="C35" s="359"/>
      <c r="D35" s="360"/>
      <c r="E35" s="360"/>
      <c r="F35" s="361"/>
      <c r="G35" s="360"/>
      <c r="H35" s="360"/>
      <c r="I35" s="362"/>
      <c r="J35" s="363"/>
      <c r="K35" s="363"/>
      <c r="L35" s="364"/>
      <c r="M35" s="363"/>
      <c r="N35" s="390"/>
      <c r="O35" s="350">
        <f t="shared" si="3"/>
        <v>0</v>
      </c>
      <c r="P35" s="70">
        <f t="shared" si="4"/>
        <v>0</v>
      </c>
      <c r="Q35" s="92" t="str">
        <f t="shared" si="2"/>
        <v/>
      </c>
    </row>
    <row r="36" spans="1:17" x14ac:dyDescent="0.2">
      <c r="A36" s="374" t="str">
        <f>IF(B36="","",COUNT('Diário 3º PA'!$A$4:$A$4242)+COUNT('Diário 4º PA'!$A$4:$A$2007)+COUNT('Diário 5º PA'!$A$4:$A$2000)+ROW()-3)</f>
        <v/>
      </c>
      <c r="B36" s="358"/>
      <c r="C36" s="359"/>
      <c r="D36" s="360"/>
      <c r="E36" s="360"/>
      <c r="F36" s="361"/>
      <c r="G36" s="360"/>
      <c r="H36" s="360"/>
      <c r="I36" s="362"/>
      <c r="J36" s="363"/>
      <c r="K36" s="363"/>
      <c r="L36" s="364"/>
      <c r="M36" s="363"/>
      <c r="N36" s="390"/>
      <c r="O36" s="350">
        <f t="shared" si="3"/>
        <v>0</v>
      </c>
      <c r="P36" s="70">
        <f t="shared" si="4"/>
        <v>0</v>
      </c>
      <c r="Q36" s="92" t="str">
        <f t="shared" si="2"/>
        <v/>
      </c>
    </row>
    <row r="37" spans="1:17" x14ac:dyDescent="0.2">
      <c r="A37" s="374" t="str">
        <f>IF(B37="","",COUNT('Diário 3º PA'!$A$4:$A$4242)+COUNT('Diário 4º PA'!$A$4:$A$2007)+COUNT('Diário 5º PA'!$A$4:$A$2000)+ROW()-3)</f>
        <v/>
      </c>
      <c r="B37" s="358"/>
      <c r="C37" s="359"/>
      <c r="D37" s="360"/>
      <c r="E37" s="360"/>
      <c r="F37" s="361"/>
      <c r="G37" s="360"/>
      <c r="H37" s="360"/>
      <c r="I37" s="362"/>
      <c r="J37" s="363"/>
      <c r="K37" s="363"/>
      <c r="L37" s="364"/>
      <c r="M37" s="363"/>
      <c r="N37" s="390"/>
      <c r="O37" s="350">
        <f t="shared" si="3"/>
        <v>0</v>
      </c>
      <c r="P37" s="70">
        <f t="shared" si="4"/>
        <v>0</v>
      </c>
      <c r="Q37" s="135" t="str">
        <f t="shared" si="2"/>
        <v/>
      </c>
    </row>
    <row r="38" spans="1:17" x14ac:dyDescent="0.2">
      <c r="A38" s="374" t="str">
        <f>IF(B38="","",COUNT('Diário 3º PA'!$A$4:$A$4242)+COUNT('Diário 4º PA'!$A$4:$A$2007)+COUNT('Diário 5º PA'!$A$4:$A$2000)+ROW()-3)</f>
        <v/>
      </c>
      <c r="B38" s="358"/>
      <c r="C38" s="359"/>
      <c r="D38" s="360"/>
      <c r="E38" s="360"/>
      <c r="F38" s="361"/>
      <c r="G38" s="360"/>
      <c r="H38" s="360"/>
      <c r="I38" s="362"/>
      <c r="J38" s="363"/>
      <c r="K38" s="363"/>
      <c r="L38" s="364"/>
      <c r="M38" s="363"/>
      <c r="N38" s="390"/>
      <c r="O38" s="350">
        <f t="shared" si="3"/>
        <v>0</v>
      </c>
      <c r="P38" s="70">
        <f t="shared" si="4"/>
        <v>0</v>
      </c>
      <c r="Q38" s="92" t="str">
        <f t="shared" si="2"/>
        <v/>
      </c>
    </row>
    <row r="39" spans="1:17" x14ac:dyDescent="0.2">
      <c r="A39" s="374" t="str">
        <f>IF(B39="","",COUNT('Diário 3º PA'!$A$4:$A$4242)+COUNT('Diário 4º PA'!$A$4:$A$2007)+COUNT('Diário 5º PA'!$A$4:$A$2000)+ROW()-3)</f>
        <v/>
      </c>
      <c r="B39" s="358"/>
      <c r="C39" s="359"/>
      <c r="D39" s="360"/>
      <c r="E39" s="360"/>
      <c r="F39" s="361"/>
      <c r="G39" s="362"/>
      <c r="H39" s="360"/>
      <c r="I39" s="362"/>
      <c r="J39" s="363"/>
      <c r="K39" s="363"/>
      <c r="L39" s="364"/>
      <c r="M39" s="363"/>
      <c r="N39" s="390"/>
      <c r="O39" s="350">
        <f t="shared" si="3"/>
        <v>0</v>
      </c>
      <c r="P39" s="70">
        <f t="shared" si="4"/>
        <v>0</v>
      </c>
      <c r="Q39" s="92" t="str">
        <f t="shared" si="2"/>
        <v/>
      </c>
    </row>
    <row r="40" spans="1:17" x14ac:dyDescent="0.2">
      <c r="A40" s="374" t="str">
        <f>IF(B40="","",COUNT('Diário 3º PA'!$A$4:$A$4242)+COUNT('Diário 4º PA'!$A$4:$A$2007)+COUNT('Diário 5º PA'!$A$4:$A$2000)+ROW()-3)</f>
        <v/>
      </c>
      <c r="B40" s="358"/>
      <c r="C40" s="359"/>
      <c r="D40" s="360"/>
      <c r="E40" s="360"/>
      <c r="F40" s="361"/>
      <c r="G40" s="360"/>
      <c r="H40" s="360"/>
      <c r="I40" s="362"/>
      <c r="J40" s="363"/>
      <c r="K40" s="363"/>
      <c r="L40" s="364"/>
      <c r="M40" s="363"/>
      <c r="N40" s="390"/>
      <c r="O40" s="350">
        <f t="shared" si="3"/>
        <v>0</v>
      </c>
      <c r="P40" s="70">
        <f t="shared" si="4"/>
        <v>0</v>
      </c>
      <c r="Q40" s="135" t="str">
        <f t="shared" si="2"/>
        <v/>
      </c>
    </row>
    <row r="41" spans="1:17" x14ac:dyDescent="0.2">
      <c r="A41" s="374" t="str">
        <f>IF(B41="","",COUNT('Diário 3º PA'!$A$4:$A$4242)+COUNT('Diário 4º PA'!$A$4:$A$2007)+COUNT('Diário 5º PA'!$A$4:$A$2000)+ROW()-3)</f>
        <v/>
      </c>
      <c r="B41" s="358"/>
      <c r="C41" s="359"/>
      <c r="D41" s="360"/>
      <c r="E41" s="360"/>
      <c r="F41" s="361"/>
      <c r="G41" s="360"/>
      <c r="H41" s="360"/>
      <c r="I41" s="362"/>
      <c r="J41" s="363"/>
      <c r="K41" s="363"/>
      <c r="L41" s="364"/>
      <c r="M41" s="363"/>
      <c r="N41" s="390"/>
      <c r="O41" s="350">
        <f t="shared" si="3"/>
        <v>0</v>
      </c>
      <c r="P41" s="70">
        <f t="shared" si="4"/>
        <v>0</v>
      </c>
      <c r="Q41" s="92" t="str">
        <f t="shared" si="2"/>
        <v/>
      </c>
    </row>
    <row r="42" spans="1:17" x14ac:dyDescent="0.2">
      <c r="A42" s="374" t="str">
        <f>IF(B42="","",COUNT('Diário 3º PA'!$A$4:$A$4242)+COUNT('Diário 4º PA'!$A$4:$A$2007)+COUNT('Diário 5º PA'!$A$4:$A$2000)+ROW()-3)</f>
        <v/>
      </c>
      <c r="B42" s="358"/>
      <c r="C42" s="359"/>
      <c r="D42" s="360"/>
      <c r="E42" s="360"/>
      <c r="F42" s="361"/>
      <c r="G42" s="360"/>
      <c r="H42" s="360"/>
      <c r="I42" s="362"/>
      <c r="J42" s="363"/>
      <c r="K42" s="363"/>
      <c r="L42" s="364"/>
      <c r="M42" s="363"/>
      <c r="N42" s="390"/>
      <c r="O42" s="350">
        <f t="shared" si="3"/>
        <v>0</v>
      </c>
      <c r="P42" s="70">
        <f t="shared" si="4"/>
        <v>0</v>
      </c>
      <c r="Q42" s="92" t="str">
        <f t="shared" si="2"/>
        <v/>
      </c>
    </row>
    <row r="43" spans="1:17" x14ac:dyDescent="0.2">
      <c r="A43" s="374" t="str">
        <f>IF(B43="","",COUNT('Diário 3º PA'!$A$4:$A$4242)+COUNT('Diário 4º PA'!$A$4:$A$2007)+COUNT('Diário 5º PA'!$A$4:$A$2000)+ROW()-3)</f>
        <v/>
      </c>
      <c r="B43" s="358"/>
      <c r="C43" s="359"/>
      <c r="D43" s="360"/>
      <c r="E43" s="360"/>
      <c r="F43" s="361"/>
      <c r="G43" s="360"/>
      <c r="H43" s="360"/>
      <c r="I43" s="362"/>
      <c r="J43" s="363"/>
      <c r="K43" s="363"/>
      <c r="L43" s="364"/>
      <c r="M43" s="363"/>
      <c r="N43" s="390"/>
      <c r="O43" s="350">
        <f t="shared" si="3"/>
        <v>0</v>
      </c>
      <c r="P43" s="70">
        <f t="shared" si="4"/>
        <v>0</v>
      </c>
      <c r="Q43" s="135" t="str">
        <f t="shared" si="2"/>
        <v/>
      </c>
    </row>
    <row r="44" spans="1:17" x14ac:dyDescent="0.2">
      <c r="A44" s="374" t="str">
        <f>IF(B44="","",COUNT('Diário 3º PA'!$A$4:$A$4242)+COUNT('Diário 4º PA'!$A$4:$A$2007)+COUNT('Diário 5º PA'!$A$4:$A$2000)+ROW()-3)</f>
        <v/>
      </c>
      <c r="B44" s="358"/>
      <c r="C44" s="359"/>
      <c r="D44" s="360"/>
      <c r="E44" s="360"/>
      <c r="F44" s="361"/>
      <c r="G44" s="360"/>
      <c r="H44" s="360"/>
      <c r="I44" s="362"/>
      <c r="J44" s="363"/>
      <c r="K44" s="363"/>
      <c r="L44" s="364"/>
      <c r="M44" s="363"/>
      <c r="N44" s="390"/>
      <c r="O44" s="350">
        <f t="shared" si="3"/>
        <v>0</v>
      </c>
      <c r="P44" s="70">
        <f t="shared" si="4"/>
        <v>0</v>
      </c>
      <c r="Q44" s="92" t="str">
        <f t="shared" si="2"/>
        <v/>
      </c>
    </row>
    <row r="45" spans="1:17" x14ac:dyDescent="0.2">
      <c r="A45" s="374" t="str">
        <f>IF(B45="","",COUNT('Diário 3º PA'!$A$4:$A$4242)+COUNT('Diário 4º PA'!$A$4:$A$2007)+COUNT('Diário 5º PA'!$A$4:$A$2000)+ROW()-3)</f>
        <v/>
      </c>
      <c r="B45" s="358"/>
      <c r="C45" s="359"/>
      <c r="D45" s="360"/>
      <c r="E45" s="360"/>
      <c r="F45" s="361"/>
      <c r="G45" s="360"/>
      <c r="H45" s="360"/>
      <c r="I45" s="362"/>
      <c r="J45" s="363"/>
      <c r="K45" s="363"/>
      <c r="L45" s="364"/>
      <c r="M45" s="363"/>
      <c r="N45" s="390"/>
      <c r="O45" s="350">
        <f t="shared" si="3"/>
        <v>0</v>
      </c>
      <c r="P45" s="70">
        <f t="shared" si="4"/>
        <v>0</v>
      </c>
      <c r="Q45" s="92" t="str">
        <f t="shared" si="2"/>
        <v/>
      </c>
    </row>
    <row r="46" spans="1:17" x14ac:dyDescent="0.2">
      <c r="A46" s="374" t="str">
        <f>IF(B46="","",COUNT('Diário 3º PA'!$A$4:$A$4242)+COUNT('Diário 4º PA'!$A$4:$A$2007)+COUNT('Diário 5º PA'!$A$4:$A$2000)+ROW()-3)</f>
        <v/>
      </c>
      <c r="B46" s="358"/>
      <c r="C46" s="359"/>
      <c r="D46" s="360"/>
      <c r="E46" s="360"/>
      <c r="F46" s="361"/>
      <c r="G46" s="360"/>
      <c r="H46" s="360"/>
      <c r="I46" s="362"/>
      <c r="J46" s="363"/>
      <c r="K46" s="363"/>
      <c r="L46" s="364"/>
      <c r="M46" s="363"/>
      <c r="N46" s="390"/>
      <c r="O46" s="350">
        <f t="shared" si="3"/>
        <v>0</v>
      </c>
      <c r="P46" s="70">
        <f t="shared" si="4"/>
        <v>0</v>
      </c>
      <c r="Q46" s="135" t="str">
        <f t="shared" si="2"/>
        <v/>
      </c>
    </row>
    <row r="47" spans="1:17" x14ac:dyDescent="0.2">
      <c r="A47" s="374" t="str">
        <f>IF(B47="","",COUNT('Diário 3º PA'!$A$4:$A$4242)+COUNT('Diário 4º PA'!$A$4:$A$2007)+COUNT('Diário 5º PA'!$A$4:$A$2000)+ROW()-3)</f>
        <v/>
      </c>
      <c r="B47" s="358"/>
      <c r="C47" s="359"/>
      <c r="D47" s="360"/>
      <c r="E47" s="360"/>
      <c r="F47" s="361"/>
      <c r="G47" s="360"/>
      <c r="H47" s="360"/>
      <c r="I47" s="362"/>
      <c r="J47" s="363"/>
      <c r="K47" s="363"/>
      <c r="L47" s="364"/>
      <c r="M47" s="363"/>
      <c r="N47" s="390"/>
      <c r="O47" s="350">
        <f t="shared" si="3"/>
        <v>0</v>
      </c>
      <c r="P47" s="70">
        <f t="shared" si="4"/>
        <v>0</v>
      </c>
      <c r="Q47" s="92" t="str">
        <f t="shared" si="2"/>
        <v/>
      </c>
    </row>
    <row r="48" spans="1:17" x14ac:dyDescent="0.2">
      <c r="A48" s="374" t="str">
        <f>IF(B48="","",COUNT('Diário 3º PA'!$A$4:$A$4242)+COUNT('Diário 4º PA'!$A$4:$A$2007)+COUNT('Diário 5º PA'!$A$4:$A$2000)+ROW()-3)</f>
        <v/>
      </c>
      <c r="B48" s="358"/>
      <c r="C48" s="359"/>
      <c r="D48" s="360"/>
      <c r="E48" s="360"/>
      <c r="F48" s="361"/>
      <c r="G48" s="360"/>
      <c r="H48" s="360"/>
      <c r="I48" s="362"/>
      <c r="J48" s="363"/>
      <c r="K48" s="363"/>
      <c r="L48" s="364"/>
      <c r="M48" s="363"/>
      <c r="N48" s="390"/>
      <c r="O48" s="350">
        <f t="shared" si="3"/>
        <v>0</v>
      </c>
      <c r="P48" s="70">
        <f t="shared" si="4"/>
        <v>0</v>
      </c>
      <c r="Q48" s="92" t="str">
        <f t="shared" si="2"/>
        <v/>
      </c>
    </row>
    <row r="49" spans="1:17" x14ac:dyDescent="0.2">
      <c r="A49" s="374" t="str">
        <f>IF(B49="","",COUNT('Diário 3º PA'!$A$4:$A$4242)+COUNT('Diário 4º PA'!$A$4:$A$2007)+COUNT('Diário 5º PA'!$A$4:$A$2000)+ROW()-3)</f>
        <v/>
      </c>
      <c r="B49" s="358"/>
      <c r="C49" s="359"/>
      <c r="D49" s="360"/>
      <c r="E49" s="360"/>
      <c r="F49" s="361"/>
      <c r="G49" s="360"/>
      <c r="H49" s="360"/>
      <c r="I49" s="362"/>
      <c r="J49" s="363"/>
      <c r="K49" s="363"/>
      <c r="L49" s="364"/>
      <c r="M49" s="363"/>
      <c r="N49" s="390"/>
      <c r="O49" s="350">
        <f t="shared" si="3"/>
        <v>0</v>
      </c>
      <c r="P49" s="70">
        <f t="shared" si="4"/>
        <v>0</v>
      </c>
      <c r="Q49" s="135" t="str">
        <f t="shared" si="2"/>
        <v/>
      </c>
    </row>
    <row r="50" spans="1:17" x14ac:dyDescent="0.2">
      <c r="A50" s="374" t="str">
        <f>IF(B50="","",COUNT('Diário 3º PA'!$A$4:$A$4242)+COUNT('Diário 4º PA'!$A$4:$A$2007)+COUNT('Diário 5º PA'!$A$4:$A$2000)+ROW()-3)</f>
        <v/>
      </c>
      <c r="B50" s="358"/>
      <c r="C50" s="359"/>
      <c r="D50" s="360"/>
      <c r="E50" s="360"/>
      <c r="F50" s="361"/>
      <c r="G50" s="362"/>
      <c r="H50" s="360"/>
      <c r="I50" s="362"/>
      <c r="J50" s="363"/>
      <c r="K50" s="363"/>
      <c r="L50" s="364"/>
      <c r="M50" s="363"/>
      <c r="N50" s="390"/>
      <c r="O50" s="350">
        <f t="shared" si="3"/>
        <v>0</v>
      </c>
      <c r="P50" s="70">
        <f t="shared" si="4"/>
        <v>0</v>
      </c>
      <c r="Q50" s="92" t="str">
        <f t="shared" si="2"/>
        <v/>
      </c>
    </row>
    <row r="51" spans="1:17" x14ac:dyDescent="0.2">
      <c r="A51" s="374" t="str">
        <f>IF(B51="","",COUNT('Diário 3º PA'!$A$4:$A$4242)+COUNT('Diário 4º PA'!$A$4:$A$2007)+COUNT('Diário 5º PA'!$A$4:$A$2000)+ROW()-3)</f>
        <v/>
      </c>
      <c r="B51" s="358"/>
      <c r="C51" s="359"/>
      <c r="D51" s="360"/>
      <c r="E51" s="360"/>
      <c r="F51" s="361"/>
      <c r="G51" s="362"/>
      <c r="H51" s="360"/>
      <c r="I51" s="362"/>
      <c r="J51" s="363"/>
      <c r="K51" s="363"/>
      <c r="L51" s="364"/>
      <c r="M51" s="363"/>
      <c r="N51" s="390"/>
      <c r="O51" s="350">
        <f t="shared" si="3"/>
        <v>0</v>
      </c>
      <c r="P51" s="70">
        <f t="shared" si="4"/>
        <v>0</v>
      </c>
      <c r="Q51" s="92" t="str">
        <f t="shared" si="2"/>
        <v/>
      </c>
    </row>
    <row r="52" spans="1:17" x14ac:dyDescent="0.2">
      <c r="A52" s="374" t="str">
        <f>IF(B52="","",COUNT('Diário 3º PA'!$A$4:$A$4242)+COUNT('Diário 4º PA'!$A$4:$A$2007)+COUNT('Diário 5º PA'!$A$4:$A$2000)+ROW()-3)</f>
        <v/>
      </c>
      <c r="B52" s="358"/>
      <c r="C52" s="359"/>
      <c r="D52" s="360"/>
      <c r="E52" s="360"/>
      <c r="F52" s="361"/>
      <c r="G52" s="362"/>
      <c r="H52" s="360"/>
      <c r="I52" s="362"/>
      <c r="J52" s="363"/>
      <c r="K52" s="363"/>
      <c r="L52" s="364"/>
      <c r="M52" s="363"/>
      <c r="N52" s="390"/>
      <c r="O52" s="350">
        <f t="shared" si="3"/>
        <v>0</v>
      </c>
      <c r="P52" s="70">
        <f t="shared" si="4"/>
        <v>0</v>
      </c>
      <c r="Q52" s="135" t="str">
        <f t="shared" si="2"/>
        <v/>
      </c>
    </row>
    <row r="53" spans="1:17" x14ac:dyDescent="0.2">
      <c r="A53" s="374" t="str">
        <f>IF(B53="","",COUNT('Diário 3º PA'!$A$4:$A$4242)+COUNT('Diário 4º PA'!$A$4:$A$2007)+COUNT('Diário 5º PA'!$A$4:$A$2000)+ROW()-3)</f>
        <v/>
      </c>
      <c r="B53" s="358"/>
      <c r="C53" s="359"/>
      <c r="D53" s="360"/>
      <c r="E53" s="360"/>
      <c r="F53" s="361"/>
      <c r="G53" s="362"/>
      <c r="H53" s="360"/>
      <c r="I53" s="362"/>
      <c r="J53" s="363"/>
      <c r="K53" s="363"/>
      <c r="L53" s="364"/>
      <c r="M53" s="363"/>
      <c r="N53" s="390"/>
      <c r="O53" s="350">
        <f t="shared" si="3"/>
        <v>0</v>
      </c>
      <c r="P53" s="70">
        <f t="shared" si="4"/>
        <v>0</v>
      </c>
      <c r="Q53" s="92" t="str">
        <f t="shared" si="2"/>
        <v/>
      </c>
    </row>
    <row r="54" spans="1:17" x14ac:dyDescent="0.2">
      <c r="A54" s="374" t="str">
        <f>IF(B54="","",COUNT('Diário 3º PA'!$A$4:$A$4242)+COUNT('Diário 4º PA'!$A$4:$A$2007)+COUNT('Diário 5º PA'!$A$4:$A$2000)+ROW()-3)</f>
        <v/>
      </c>
      <c r="B54" s="358"/>
      <c r="C54" s="359"/>
      <c r="D54" s="360"/>
      <c r="E54" s="360"/>
      <c r="F54" s="361"/>
      <c r="G54" s="362"/>
      <c r="H54" s="360"/>
      <c r="I54" s="362"/>
      <c r="J54" s="363"/>
      <c r="K54" s="363"/>
      <c r="L54" s="364"/>
      <c r="M54" s="420"/>
      <c r="N54" s="390"/>
      <c r="O54" s="350">
        <f t="shared" si="3"/>
        <v>0</v>
      </c>
      <c r="P54" s="70">
        <f t="shared" si="4"/>
        <v>0</v>
      </c>
      <c r="Q54" s="92" t="str">
        <f t="shared" si="2"/>
        <v/>
      </c>
    </row>
    <row r="55" spans="1:17" x14ac:dyDescent="0.2">
      <c r="A55" s="374" t="str">
        <f>IF(B55="","",COUNT('Diário 3º PA'!$A$4:$A$4242)+COUNT('Diário 4º PA'!$A$4:$A$2007)+COUNT('Diário 5º PA'!$A$4:$A$2000)+ROW()-3)</f>
        <v/>
      </c>
      <c r="B55" s="358"/>
      <c r="C55" s="359"/>
      <c r="D55" s="360"/>
      <c r="E55" s="360"/>
      <c r="F55" s="361"/>
      <c r="G55" s="362"/>
      <c r="H55" s="360"/>
      <c r="I55" s="362"/>
      <c r="J55" s="363"/>
      <c r="K55" s="363"/>
      <c r="L55" s="364"/>
      <c r="M55" s="420"/>
      <c r="N55" s="390"/>
      <c r="O55" s="350">
        <f t="shared" si="3"/>
        <v>0</v>
      </c>
      <c r="P55" s="70">
        <f t="shared" si="4"/>
        <v>0</v>
      </c>
      <c r="Q55" s="135" t="str">
        <f t="shared" si="2"/>
        <v/>
      </c>
    </row>
    <row r="56" spans="1:17" x14ac:dyDescent="0.2">
      <c r="A56" s="374" t="str">
        <f>IF(B56="","",COUNT('Diário 3º PA'!$A$4:$A$4242)+COUNT('Diário 4º PA'!$A$4:$A$2007)+COUNT('Diário 5º PA'!$A$4:$A$2000)+ROW()-3)</f>
        <v/>
      </c>
      <c r="B56" s="358"/>
      <c r="C56" s="359"/>
      <c r="D56" s="360"/>
      <c r="E56" s="360"/>
      <c r="F56" s="361"/>
      <c r="G56" s="362"/>
      <c r="H56" s="360"/>
      <c r="I56" s="362"/>
      <c r="J56" s="363"/>
      <c r="K56" s="363"/>
      <c r="L56" s="364"/>
      <c r="M56" s="363"/>
      <c r="N56" s="390"/>
      <c r="O56" s="350">
        <f t="shared" si="3"/>
        <v>0</v>
      </c>
      <c r="P56" s="70">
        <f t="shared" si="4"/>
        <v>0</v>
      </c>
      <c r="Q56" s="92" t="str">
        <f t="shared" si="2"/>
        <v/>
      </c>
    </row>
    <row r="57" spans="1:17" x14ac:dyDescent="0.2">
      <c r="A57" s="374" t="str">
        <f>IF(B57="","",COUNT('Diário 3º PA'!$A$4:$A$4242)+COUNT('Diário 4º PA'!$A$4:$A$2007)+COUNT('Diário 5º PA'!$A$4:$A$2000)+ROW()-3)</f>
        <v/>
      </c>
      <c r="B57" s="358"/>
      <c r="C57" s="359"/>
      <c r="D57" s="360"/>
      <c r="E57" s="360"/>
      <c r="F57" s="361"/>
      <c r="G57" s="360"/>
      <c r="H57" s="360"/>
      <c r="I57" s="362"/>
      <c r="J57" s="363"/>
      <c r="K57" s="363"/>
      <c r="L57" s="364"/>
      <c r="M57" s="363"/>
      <c r="N57" s="390"/>
      <c r="O57" s="350">
        <f t="shared" si="3"/>
        <v>0</v>
      </c>
      <c r="P57" s="70">
        <f t="shared" si="4"/>
        <v>0</v>
      </c>
      <c r="Q57" s="92" t="str">
        <f t="shared" si="2"/>
        <v/>
      </c>
    </row>
    <row r="58" spans="1:17" x14ac:dyDescent="0.2">
      <c r="A58" s="374" t="str">
        <f>IF(B58="","",COUNT('Diário 3º PA'!$A$4:$A$4242)+COUNT('Diário 4º PA'!$A$4:$A$2007)+COUNT('Diário 5º PA'!$A$4:$A$2000)+ROW()-3)</f>
        <v/>
      </c>
      <c r="B58" s="358"/>
      <c r="C58" s="359"/>
      <c r="D58" s="360"/>
      <c r="E58" s="360"/>
      <c r="F58" s="361"/>
      <c r="G58" s="360"/>
      <c r="H58" s="360"/>
      <c r="I58" s="362"/>
      <c r="J58" s="363"/>
      <c r="K58" s="363"/>
      <c r="L58" s="364"/>
      <c r="M58" s="363"/>
      <c r="N58" s="390"/>
      <c r="O58" s="350">
        <f t="shared" si="3"/>
        <v>0</v>
      </c>
      <c r="P58" s="70">
        <f t="shared" si="4"/>
        <v>0</v>
      </c>
      <c r="Q58" s="135" t="str">
        <f t="shared" si="2"/>
        <v/>
      </c>
    </row>
    <row r="59" spans="1:17" x14ac:dyDescent="0.2">
      <c r="A59" s="374" t="str">
        <f>IF(B59="","",COUNT('Diário 3º PA'!$A$4:$A$4242)+COUNT('Diário 4º PA'!$A$4:$A$2007)+COUNT('Diário 5º PA'!$A$4:$A$2000)+ROW()-3)</f>
        <v/>
      </c>
      <c r="B59" s="358"/>
      <c r="C59" s="359"/>
      <c r="D59" s="360"/>
      <c r="E59" s="360"/>
      <c r="F59" s="361"/>
      <c r="G59" s="360"/>
      <c r="H59" s="360"/>
      <c r="I59" s="362"/>
      <c r="J59" s="363"/>
      <c r="K59" s="363"/>
      <c r="L59" s="364"/>
      <c r="M59" s="363"/>
      <c r="N59" s="390"/>
      <c r="O59" s="350">
        <f t="shared" si="3"/>
        <v>0</v>
      </c>
      <c r="P59" s="70">
        <f t="shared" si="4"/>
        <v>0</v>
      </c>
      <c r="Q59" s="92" t="str">
        <f t="shared" si="2"/>
        <v/>
      </c>
    </row>
    <row r="60" spans="1:17" x14ac:dyDescent="0.2">
      <c r="A60" s="374" t="str">
        <f>IF(B60="","",COUNT('Diário 3º PA'!$A$4:$A$4242)+COUNT('Diário 4º PA'!$A$4:$A$2007)+COUNT('Diário 5º PA'!$A$4:$A$2000)+ROW()-3)</f>
        <v/>
      </c>
      <c r="B60" s="358"/>
      <c r="C60" s="359"/>
      <c r="D60" s="360"/>
      <c r="E60" s="360"/>
      <c r="F60" s="361"/>
      <c r="G60" s="360"/>
      <c r="H60" s="360"/>
      <c r="I60" s="362"/>
      <c r="J60" s="363"/>
      <c r="K60" s="363"/>
      <c r="L60" s="364"/>
      <c r="M60" s="363"/>
      <c r="N60" s="390"/>
      <c r="O60" s="350">
        <f t="shared" si="3"/>
        <v>0</v>
      </c>
      <c r="P60" s="70">
        <f t="shared" si="4"/>
        <v>0</v>
      </c>
      <c r="Q60" s="92" t="str">
        <f t="shared" si="2"/>
        <v/>
      </c>
    </row>
    <row r="61" spans="1:17" x14ac:dyDescent="0.2">
      <c r="A61" s="374" t="str">
        <f>IF(B61="","",COUNT('Diário 3º PA'!$A$4:$A$4242)+COUNT('Diário 4º PA'!$A$4:$A$2007)+COUNT('Diário 5º PA'!$A$4:$A$2000)+ROW()-3)</f>
        <v/>
      </c>
      <c r="B61" s="358"/>
      <c r="C61" s="359"/>
      <c r="D61" s="360"/>
      <c r="E61" s="360"/>
      <c r="F61" s="361"/>
      <c r="G61" s="362"/>
      <c r="H61" s="360"/>
      <c r="I61" s="362"/>
      <c r="J61" s="363"/>
      <c r="K61" s="363"/>
      <c r="L61" s="364"/>
      <c r="M61" s="363"/>
      <c r="N61" s="390"/>
      <c r="O61" s="350">
        <f t="shared" si="3"/>
        <v>0</v>
      </c>
      <c r="P61" s="70">
        <f t="shared" si="4"/>
        <v>0</v>
      </c>
      <c r="Q61" s="135" t="str">
        <f t="shared" si="2"/>
        <v/>
      </c>
    </row>
    <row r="62" spans="1:17" x14ac:dyDescent="0.2">
      <c r="A62" s="374" t="str">
        <f>IF(B62="","",COUNT('Diário 3º PA'!$A$4:$A$4242)+COUNT('Diário 4º PA'!$A$4:$A$2007)+COUNT('Diário 5º PA'!$A$4:$A$2000)+ROW()-3)</f>
        <v/>
      </c>
      <c r="B62" s="358"/>
      <c r="C62" s="359"/>
      <c r="D62" s="360"/>
      <c r="E62" s="360"/>
      <c r="F62" s="361"/>
      <c r="G62" s="362"/>
      <c r="H62" s="360"/>
      <c r="I62" s="362"/>
      <c r="J62" s="363"/>
      <c r="K62" s="363"/>
      <c r="L62" s="364"/>
      <c r="M62" s="363"/>
      <c r="N62" s="390"/>
      <c r="O62" s="350">
        <f t="shared" si="3"/>
        <v>0</v>
      </c>
      <c r="P62" s="70">
        <f t="shared" si="4"/>
        <v>0</v>
      </c>
      <c r="Q62" s="92" t="str">
        <f t="shared" si="2"/>
        <v/>
      </c>
    </row>
    <row r="63" spans="1:17" x14ac:dyDescent="0.2">
      <c r="A63" s="374" t="str">
        <f>IF(B63="","",COUNT('Diário 3º PA'!$A$4:$A$4242)+COUNT('Diário 4º PA'!$A$4:$A$2007)+COUNT('Diário 5º PA'!$A$4:$A$2000)+ROW()-3)</f>
        <v/>
      </c>
      <c r="B63" s="358"/>
      <c r="C63" s="359"/>
      <c r="D63" s="360"/>
      <c r="E63" s="360"/>
      <c r="F63" s="361"/>
      <c r="G63" s="360"/>
      <c r="H63" s="360"/>
      <c r="I63" s="362"/>
      <c r="J63" s="363"/>
      <c r="K63" s="363"/>
      <c r="L63" s="364"/>
      <c r="M63" s="363"/>
      <c r="N63" s="390"/>
      <c r="O63" s="350">
        <f t="shared" si="3"/>
        <v>0</v>
      </c>
      <c r="P63" s="70">
        <f t="shared" si="4"/>
        <v>0</v>
      </c>
      <c r="Q63" s="92" t="str">
        <f t="shared" si="2"/>
        <v/>
      </c>
    </row>
    <row r="64" spans="1:17" x14ac:dyDescent="0.2">
      <c r="A64" s="374" t="str">
        <f>IF(B64="","",COUNT('Diário 3º PA'!$A$4:$A$4242)+COUNT('Diário 4º PA'!$A$4:$A$2007)+COUNT('Diário 5º PA'!$A$4:$A$2000)+ROW()-3)</f>
        <v/>
      </c>
      <c r="B64" s="358"/>
      <c r="C64" s="359"/>
      <c r="D64" s="360"/>
      <c r="E64" s="360"/>
      <c r="F64" s="361"/>
      <c r="G64" s="379"/>
      <c r="H64" s="360"/>
      <c r="I64" s="362"/>
      <c r="J64" s="363"/>
      <c r="K64" s="363"/>
      <c r="L64" s="364"/>
      <c r="M64" s="363"/>
      <c r="N64" s="390"/>
      <c r="O64" s="350">
        <f t="shared" si="3"/>
        <v>0</v>
      </c>
      <c r="P64" s="70">
        <f t="shared" si="4"/>
        <v>0</v>
      </c>
      <c r="Q64" s="135" t="str">
        <f t="shared" si="2"/>
        <v/>
      </c>
    </row>
    <row r="65" spans="1:17" x14ac:dyDescent="0.2">
      <c r="A65" s="374" t="str">
        <f>IF(B65="","",COUNT('Diário 3º PA'!$A$4:$A$4242)+COUNT('Diário 4º PA'!$A$4:$A$2007)+COUNT('Diário 5º PA'!$A$4:$A$2000)+ROW()-3)</f>
        <v/>
      </c>
      <c r="B65" s="358"/>
      <c r="C65" s="359"/>
      <c r="D65" s="360"/>
      <c r="E65" s="360"/>
      <c r="F65" s="361"/>
      <c r="G65" s="362"/>
      <c r="H65" s="360"/>
      <c r="I65" s="362"/>
      <c r="J65" s="363"/>
      <c r="K65" s="363"/>
      <c r="L65" s="364"/>
      <c r="M65" s="363"/>
      <c r="N65" s="390"/>
      <c r="O65" s="350">
        <f t="shared" si="3"/>
        <v>0</v>
      </c>
      <c r="P65" s="70">
        <f t="shared" si="4"/>
        <v>0</v>
      </c>
      <c r="Q65" s="92" t="str">
        <f t="shared" si="2"/>
        <v/>
      </c>
    </row>
    <row r="66" spans="1:17" x14ac:dyDescent="0.2">
      <c r="A66" s="374" t="str">
        <f>IF(B66="","",COUNT('Diário 3º PA'!$A$4:$A$4242)+COUNT('Diário 4º PA'!$A$4:$A$2007)+COUNT('Diário 5º PA'!$A$4:$A$2000)+ROW()-3)</f>
        <v/>
      </c>
      <c r="B66" s="358"/>
      <c r="C66" s="359"/>
      <c r="D66" s="360"/>
      <c r="E66" s="360"/>
      <c r="F66" s="361"/>
      <c r="G66" s="360"/>
      <c r="H66" s="360"/>
      <c r="I66" s="362"/>
      <c r="J66" s="363"/>
      <c r="K66" s="363"/>
      <c r="L66" s="364"/>
      <c r="M66" s="363"/>
      <c r="N66" s="390"/>
      <c r="O66" s="350">
        <f t="shared" si="3"/>
        <v>0</v>
      </c>
      <c r="P66" s="70">
        <f t="shared" si="4"/>
        <v>0</v>
      </c>
      <c r="Q66" s="92" t="str">
        <f t="shared" si="2"/>
        <v/>
      </c>
    </row>
    <row r="67" spans="1:17" x14ac:dyDescent="0.2">
      <c r="A67" s="374" t="str">
        <f>IF(B67="","",COUNT('Diário 3º PA'!$A$4:$A$4242)+COUNT('Diário 4º PA'!$A$4:$A$2007)+COUNT('Diário 5º PA'!$A$4:$A$2000)+ROW()-3)</f>
        <v/>
      </c>
      <c r="B67" s="358"/>
      <c r="C67" s="359"/>
      <c r="D67" s="360"/>
      <c r="E67" s="360"/>
      <c r="F67" s="361"/>
      <c r="G67" s="360"/>
      <c r="H67" s="360"/>
      <c r="I67" s="362"/>
      <c r="J67" s="363"/>
      <c r="K67" s="363"/>
      <c r="L67" s="364"/>
      <c r="M67" s="363"/>
      <c r="N67" s="390"/>
      <c r="O67" s="350">
        <f t="shared" si="3"/>
        <v>0</v>
      </c>
      <c r="P67" s="70">
        <f t="shared" si="4"/>
        <v>0</v>
      </c>
      <c r="Q67" s="135" t="str">
        <f t="shared" si="2"/>
        <v/>
      </c>
    </row>
    <row r="68" spans="1:17" x14ac:dyDescent="0.2">
      <c r="A68" s="374" t="str">
        <f>IF(B68="","",COUNT('Diário 3º PA'!$A$4:$A$4242)+COUNT('Diário 4º PA'!$A$4:$A$2007)+COUNT('Diário 5º PA'!$A$4:$A$2000)+ROW()-3)</f>
        <v/>
      </c>
      <c r="B68" s="358"/>
      <c r="C68" s="359"/>
      <c r="D68" s="360"/>
      <c r="E68" s="360"/>
      <c r="F68" s="361"/>
      <c r="G68" s="360"/>
      <c r="H68" s="360"/>
      <c r="I68" s="362"/>
      <c r="J68" s="363"/>
      <c r="K68" s="363"/>
      <c r="L68" s="364"/>
      <c r="M68" s="363"/>
      <c r="N68" s="390"/>
      <c r="O68" s="350">
        <f t="shared" si="3"/>
        <v>0</v>
      </c>
      <c r="P68" s="70">
        <f t="shared" si="4"/>
        <v>0</v>
      </c>
      <c r="Q68" s="92" t="str">
        <f t="shared" si="2"/>
        <v/>
      </c>
    </row>
    <row r="69" spans="1:17" x14ac:dyDescent="0.2">
      <c r="A69" s="374" t="str">
        <f>IF(B69="","",COUNT('Diário 3º PA'!$A$4:$A$4242)+COUNT('Diário 4º PA'!$A$4:$A$2007)+COUNT('Diário 5º PA'!$A$4:$A$2000)+ROW()-3)</f>
        <v/>
      </c>
      <c r="B69" s="358"/>
      <c r="C69" s="359"/>
      <c r="D69" s="360"/>
      <c r="E69" s="360"/>
      <c r="F69" s="361"/>
      <c r="G69" s="360"/>
      <c r="H69" s="360"/>
      <c r="I69" s="362"/>
      <c r="J69" s="363"/>
      <c r="K69" s="363"/>
      <c r="L69" s="364"/>
      <c r="M69" s="363"/>
      <c r="N69" s="390"/>
      <c r="O69" s="350">
        <f t="shared" si="3"/>
        <v>0</v>
      </c>
      <c r="P69" s="70">
        <f t="shared" si="4"/>
        <v>0</v>
      </c>
      <c r="Q69" s="92" t="str">
        <f t="shared" si="2"/>
        <v/>
      </c>
    </row>
    <row r="70" spans="1:17" x14ac:dyDescent="0.2">
      <c r="A70" s="374" t="str">
        <f>IF(B70="","",COUNT('Diário 3º PA'!$A$4:$A$4242)+COUNT('Diário 4º PA'!$A$4:$A$2007)+COUNT('Diário 5º PA'!$A$4:$A$2000)+ROW()-3)</f>
        <v/>
      </c>
      <c r="B70" s="358"/>
      <c r="C70" s="359"/>
      <c r="D70" s="360"/>
      <c r="E70" s="360"/>
      <c r="F70" s="361"/>
      <c r="G70" s="360"/>
      <c r="H70" s="360"/>
      <c r="I70" s="362"/>
      <c r="J70" s="363"/>
      <c r="K70" s="363"/>
      <c r="L70" s="364"/>
      <c r="M70" s="363"/>
      <c r="N70" s="390"/>
      <c r="O70" s="350">
        <f t="shared" si="3"/>
        <v>0</v>
      </c>
      <c r="P70" s="70">
        <f t="shared" si="4"/>
        <v>0</v>
      </c>
      <c r="Q70" s="135" t="str">
        <f t="shared" si="2"/>
        <v/>
      </c>
    </row>
    <row r="71" spans="1:17" x14ac:dyDescent="0.2">
      <c r="A71" s="374" t="str">
        <f>IF(B71="","",COUNT('Diário 3º PA'!$A$4:$A$4242)+COUNT('Diário 4º PA'!$A$4:$A$2007)+COUNT('Diário 5º PA'!$A$4:$A$2000)+ROW()-3)</f>
        <v/>
      </c>
      <c r="B71" s="358"/>
      <c r="C71" s="359"/>
      <c r="D71" s="360"/>
      <c r="E71" s="360"/>
      <c r="F71" s="361"/>
      <c r="G71" s="360"/>
      <c r="H71" s="360"/>
      <c r="I71" s="362"/>
      <c r="J71" s="363"/>
      <c r="K71" s="363"/>
      <c r="L71" s="364"/>
      <c r="M71" s="363"/>
      <c r="N71" s="390"/>
      <c r="O71" s="350">
        <f t="shared" si="3"/>
        <v>0</v>
      </c>
      <c r="P71" s="70">
        <f t="shared" si="4"/>
        <v>0</v>
      </c>
      <c r="Q71" s="92" t="str">
        <f t="shared" ref="Q71:Q134" si="5">SUBSTITUTE(D71," ","_")</f>
        <v/>
      </c>
    </row>
    <row r="72" spans="1:17" x14ac:dyDescent="0.2">
      <c r="A72" s="374" t="str">
        <f>IF(B72="","",COUNT('Diário 3º PA'!$A$4:$A$4242)+COUNT('Diário 4º PA'!$A$4:$A$2007)+COUNT('Diário 5º PA'!$A$4:$A$2000)+ROW()-3)</f>
        <v/>
      </c>
      <c r="B72" s="358"/>
      <c r="C72" s="359"/>
      <c r="D72" s="360"/>
      <c r="E72" s="360"/>
      <c r="F72" s="361"/>
      <c r="G72" s="360"/>
      <c r="H72" s="360"/>
      <c r="I72" s="362"/>
      <c r="J72" s="363"/>
      <c r="K72" s="363"/>
      <c r="L72" s="364"/>
      <c r="M72" s="363"/>
      <c r="N72" s="390"/>
      <c r="O72" s="350">
        <f t="shared" ref="O72:O135" si="6">IF(B72=0,0,IF(YEAR(B72)=$P$1,MONTH(B72)-$O$1+1,(YEAR(B72)-$P$1)*12-$O$1+1+MONTH(B72)))</f>
        <v>0</v>
      </c>
      <c r="P72" s="70">
        <f t="shared" ref="P72:P135" si="7">IF(C72=0,0,IF(YEAR(C72)=$P$1,MONTH(C72)-$O$1+1,(YEAR(C72)-$P$1)*12-$O$1+1+MONTH(C72)))</f>
        <v>0</v>
      </c>
      <c r="Q72" s="92" t="str">
        <f t="shared" si="5"/>
        <v/>
      </c>
    </row>
    <row r="73" spans="1:17" x14ac:dyDescent="0.2">
      <c r="A73" s="374" t="str">
        <f>IF(B73="","",COUNT('Diário 3º PA'!$A$4:$A$4242)+COUNT('Diário 4º PA'!$A$4:$A$2007)+COUNT('Diário 5º PA'!$A$4:$A$2000)+ROW()-3)</f>
        <v/>
      </c>
      <c r="B73" s="358"/>
      <c r="C73" s="359"/>
      <c r="D73" s="360"/>
      <c r="E73" s="360"/>
      <c r="F73" s="361"/>
      <c r="G73" s="360"/>
      <c r="H73" s="360"/>
      <c r="I73" s="362"/>
      <c r="J73" s="363"/>
      <c r="K73" s="363"/>
      <c r="L73" s="364"/>
      <c r="M73" s="363"/>
      <c r="N73" s="390"/>
      <c r="O73" s="350">
        <f t="shared" si="6"/>
        <v>0</v>
      </c>
      <c r="P73" s="70">
        <f t="shared" si="7"/>
        <v>0</v>
      </c>
      <c r="Q73" s="135" t="str">
        <f t="shared" si="5"/>
        <v/>
      </c>
    </row>
    <row r="74" spans="1:17" x14ac:dyDescent="0.2">
      <c r="A74" s="374" t="str">
        <f>IF(B74="","",COUNT('Diário 3º PA'!$A$4:$A$4242)+COUNT('Diário 4º PA'!$A$4:$A$2007)+COUNT('Diário 5º PA'!$A$4:$A$2000)+ROW()-3)</f>
        <v/>
      </c>
      <c r="B74" s="375"/>
      <c r="C74" s="406"/>
      <c r="D74" s="377"/>
      <c r="E74" s="377"/>
      <c r="F74" s="378"/>
      <c r="G74" s="377"/>
      <c r="H74" s="377"/>
      <c r="I74" s="379"/>
      <c r="J74" s="380"/>
      <c r="K74" s="380"/>
      <c r="L74" s="381"/>
      <c r="M74" s="380"/>
      <c r="N74" s="422"/>
      <c r="O74" s="350">
        <f t="shared" si="6"/>
        <v>0</v>
      </c>
      <c r="P74" s="70">
        <f t="shared" si="7"/>
        <v>0</v>
      </c>
      <c r="Q74" s="92" t="str">
        <f t="shared" si="5"/>
        <v/>
      </c>
    </row>
    <row r="75" spans="1:17" x14ac:dyDescent="0.2">
      <c r="A75" s="374" t="str">
        <f>IF(B75="","",COUNT('Diário 3º PA'!$A$4:$A$4242)+COUNT('Diário 4º PA'!$A$4:$A$2007)+COUNT('Diário 5º PA'!$A$4:$A$2000)+ROW()-3)</f>
        <v/>
      </c>
      <c r="B75" s="358"/>
      <c r="C75" s="359"/>
      <c r="D75" s="360"/>
      <c r="E75" s="360"/>
      <c r="F75" s="361"/>
      <c r="G75" s="360"/>
      <c r="H75" s="360"/>
      <c r="I75" s="362"/>
      <c r="J75" s="363"/>
      <c r="K75" s="363"/>
      <c r="L75" s="364"/>
      <c r="M75" s="363"/>
      <c r="N75" s="390"/>
      <c r="O75" s="350">
        <f t="shared" si="6"/>
        <v>0</v>
      </c>
      <c r="P75" s="70">
        <f t="shared" si="7"/>
        <v>0</v>
      </c>
      <c r="Q75" s="92" t="str">
        <f t="shared" si="5"/>
        <v/>
      </c>
    </row>
    <row r="76" spans="1:17" x14ac:dyDescent="0.2">
      <c r="A76" s="374" t="str">
        <f>IF(B76="","",COUNT('Diário 3º PA'!$A$4:$A$4242)+COUNT('Diário 4º PA'!$A$4:$A$2007)+COUNT('Diário 5º PA'!$A$4:$A$2000)+ROW()-3)</f>
        <v/>
      </c>
      <c r="B76" s="358"/>
      <c r="C76" s="359"/>
      <c r="D76" s="360"/>
      <c r="E76" s="360"/>
      <c r="F76" s="361"/>
      <c r="G76" s="360"/>
      <c r="H76" s="360"/>
      <c r="I76" s="362"/>
      <c r="J76" s="363"/>
      <c r="K76" s="363"/>
      <c r="L76" s="364"/>
      <c r="M76" s="363"/>
      <c r="N76" s="390"/>
      <c r="O76" s="350">
        <f t="shared" si="6"/>
        <v>0</v>
      </c>
      <c r="P76" s="70">
        <f t="shared" si="7"/>
        <v>0</v>
      </c>
      <c r="Q76" s="135" t="str">
        <f t="shared" si="5"/>
        <v/>
      </c>
    </row>
    <row r="77" spans="1:17" x14ac:dyDescent="0.2">
      <c r="A77" s="374" t="str">
        <f>IF(B77="","",COUNT('Diário 3º PA'!$A$4:$A$4242)+COUNT('Diário 4º PA'!$A$4:$A$2007)+COUNT('Diário 5º PA'!$A$4:$A$2000)+ROW()-3)</f>
        <v/>
      </c>
      <c r="B77" s="358"/>
      <c r="C77" s="359"/>
      <c r="D77" s="360"/>
      <c r="E77" s="360"/>
      <c r="F77" s="361"/>
      <c r="G77" s="360"/>
      <c r="H77" s="360"/>
      <c r="I77" s="362"/>
      <c r="J77" s="363"/>
      <c r="K77" s="363"/>
      <c r="L77" s="364"/>
      <c r="M77" s="363"/>
      <c r="N77" s="390"/>
      <c r="O77" s="350">
        <f t="shared" si="6"/>
        <v>0</v>
      </c>
      <c r="P77" s="70">
        <f t="shared" si="7"/>
        <v>0</v>
      </c>
      <c r="Q77" s="92" t="str">
        <f t="shared" si="5"/>
        <v/>
      </c>
    </row>
    <row r="78" spans="1:17" x14ac:dyDescent="0.2">
      <c r="A78" s="374" t="str">
        <f>IF(B78="","",COUNT('Diário 3º PA'!$A$4:$A$4242)+COUNT('Diário 4º PA'!$A$4:$A$2007)+COUNT('Diário 5º PA'!$A$4:$A$2000)+ROW()-3)</f>
        <v/>
      </c>
      <c r="B78" s="358"/>
      <c r="C78" s="359"/>
      <c r="D78" s="360"/>
      <c r="E78" s="360"/>
      <c r="F78" s="361"/>
      <c r="G78" s="360"/>
      <c r="H78" s="360"/>
      <c r="I78" s="362"/>
      <c r="J78" s="363"/>
      <c r="K78" s="363"/>
      <c r="L78" s="364"/>
      <c r="M78" s="363"/>
      <c r="N78" s="390"/>
      <c r="O78" s="350">
        <f t="shared" si="6"/>
        <v>0</v>
      </c>
      <c r="P78" s="70">
        <f t="shared" si="7"/>
        <v>0</v>
      </c>
      <c r="Q78" s="92" t="str">
        <f t="shared" si="5"/>
        <v/>
      </c>
    </row>
    <row r="79" spans="1:17" x14ac:dyDescent="0.2">
      <c r="A79" s="374" t="str">
        <f>IF(B79="","",COUNT('Diário 3º PA'!$A$4:$A$4242)+COUNT('Diário 4º PA'!$A$4:$A$2007)+COUNT('Diário 5º PA'!$A$4:$A$2000)+ROW()-3)</f>
        <v/>
      </c>
      <c r="B79" s="358"/>
      <c r="C79" s="359"/>
      <c r="D79" s="360"/>
      <c r="E79" s="360"/>
      <c r="F79" s="361"/>
      <c r="G79" s="360"/>
      <c r="H79" s="360"/>
      <c r="I79" s="362"/>
      <c r="J79" s="363"/>
      <c r="K79" s="363"/>
      <c r="L79" s="364"/>
      <c r="M79" s="363"/>
      <c r="N79" s="390"/>
      <c r="O79" s="350">
        <f t="shared" si="6"/>
        <v>0</v>
      </c>
      <c r="P79" s="70">
        <f t="shared" si="7"/>
        <v>0</v>
      </c>
      <c r="Q79" s="135" t="str">
        <f t="shared" si="5"/>
        <v/>
      </c>
    </row>
    <row r="80" spans="1:17" x14ac:dyDescent="0.2">
      <c r="A80" s="374" t="str">
        <f>IF(B80="","",COUNT('Diário 3º PA'!$A$4:$A$4242)+COUNT('Diário 4º PA'!$A$4:$A$2007)+COUNT('Diário 5º PA'!$A$4:$A$2000)+ROW()-3)</f>
        <v/>
      </c>
      <c r="B80" s="358"/>
      <c r="C80" s="359"/>
      <c r="D80" s="360"/>
      <c r="E80" s="360"/>
      <c r="F80" s="361"/>
      <c r="G80" s="360"/>
      <c r="H80" s="360"/>
      <c r="I80" s="362"/>
      <c r="J80" s="363"/>
      <c r="K80" s="363"/>
      <c r="L80" s="364"/>
      <c r="M80" s="363"/>
      <c r="N80" s="390"/>
      <c r="O80" s="350">
        <f t="shared" si="6"/>
        <v>0</v>
      </c>
      <c r="P80" s="70">
        <f t="shared" si="7"/>
        <v>0</v>
      </c>
      <c r="Q80" s="92" t="str">
        <f t="shared" si="5"/>
        <v/>
      </c>
    </row>
    <row r="81" spans="1:17" x14ac:dyDescent="0.2">
      <c r="A81" s="374" t="str">
        <f>IF(B81="","",COUNT('Diário 3º PA'!$A$4:$A$4242)+COUNT('Diário 4º PA'!$A$4:$A$2007)+COUNT('Diário 5º PA'!$A$4:$A$2000)+ROW()-3)</f>
        <v/>
      </c>
      <c r="B81" s="358"/>
      <c r="C81" s="359"/>
      <c r="D81" s="360"/>
      <c r="E81" s="360"/>
      <c r="F81" s="361"/>
      <c r="G81" s="360"/>
      <c r="H81" s="360"/>
      <c r="I81" s="362"/>
      <c r="J81" s="363"/>
      <c r="K81" s="363"/>
      <c r="L81" s="364"/>
      <c r="M81" s="363"/>
      <c r="N81" s="390"/>
      <c r="O81" s="350">
        <f t="shared" si="6"/>
        <v>0</v>
      </c>
      <c r="P81" s="70">
        <f t="shared" si="7"/>
        <v>0</v>
      </c>
      <c r="Q81" s="92" t="str">
        <f t="shared" si="5"/>
        <v/>
      </c>
    </row>
    <row r="82" spans="1:17" x14ac:dyDescent="0.2">
      <c r="A82" s="374" t="str">
        <f>IF(B82="","",COUNT('Diário 3º PA'!$A$4:$A$4242)+COUNT('Diário 4º PA'!$A$4:$A$2007)+COUNT('Diário 5º PA'!$A$4:$A$2000)+ROW()-3)</f>
        <v/>
      </c>
      <c r="B82" s="358"/>
      <c r="C82" s="359"/>
      <c r="D82" s="360"/>
      <c r="E82" s="360"/>
      <c r="F82" s="361"/>
      <c r="G82" s="362"/>
      <c r="H82" s="360"/>
      <c r="I82" s="362"/>
      <c r="J82" s="363"/>
      <c r="K82" s="363"/>
      <c r="L82" s="364"/>
      <c r="M82" s="363"/>
      <c r="N82" s="390"/>
      <c r="O82" s="350">
        <f t="shared" si="6"/>
        <v>0</v>
      </c>
      <c r="P82" s="70">
        <f t="shared" si="7"/>
        <v>0</v>
      </c>
      <c r="Q82" s="135" t="str">
        <f t="shared" si="5"/>
        <v/>
      </c>
    </row>
    <row r="83" spans="1:17" x14ac:dyDescent="0.2">
      <c r="A83" s="374" t="str">
        <f>IF(B83="","",COUNT('Diário 3º PA'!$A$4:$A$4242)+COUNT('Diário 4º PA'!$A$4:$A$2007)+COUNT('Diário 5º PA'!$A$4:$A$2000)+ROW()-3)</f>
        <v/>
      </c>
      <c r="B83" s="358"/>
      <c r="C83" s="359"/>
      <c r="D83" s="360"/>
      <c r="E83" s="360"/>
      <c r="F83" s="361"/>
      <c r="G83" s="362"/>
      <c r="H83" s="360"/>
      <c r="I83" s="362"/>
      <c r="J83" s="363"/>
      <c r="K83" s="363"/>
      <c r="L83" s="364"/>
      <c r="M83" s="363"/>
      <c r="N83" s="390"/>
      <c r="O83" s="350">
        <f t="shared" si="6"/>
        <v>0</v>
      </c>
      <c r="P83" s="70">
        <f t="shared" si="7"/>
        <v>0</v>
      </c>
      <c r="Q83" s="92" t="str">
        <f t="shared" si="5"/>
        <v/>
      </c>
    </row>
    <row r="84" spans="1:17" x14ac:dyDescent="0.2">
      <c r="A84" s="374" t="str">
        <f>IF(B84="","",COUNT('Diário 3º PA'!$A$4:$A$4242)+COUNT('Diário 4º PA'!$A$4:$A$2007)+COUNT('Diário 5º PA'!$A$4:$A$2000)+ROW()-3)</f>
        <v/>
      </c>
      <c r="B84" s="358"/>
      <c r="C84" s="359"/>
      <c r="D84" s="360"/>
      <c r="E84" s="360"/>
      <c r="F84" s="361"/>
      <c r="G84" s="362"/>
      <c r="H84" s="360"/>
      <c r="I84" s="362"/>
      <c r="J84" s="363"/>
      <c r="K84" s="363"/>
      <c r="L84" s="364"/>
      <c r="M84" s="363"/>
      <c r="N84" s="390"/>
      <c r="O84" s="350">
        <f t="shared" si="6"/>
        <v>0</v>
      </c>
      <c r="P84" s="70">
        <f t="shared" si="7"/>
        <v>0</v>
      </c>
      <c r="Q84" s="92" t="str">
        <f t="shared" si="5"/>
        <v/>
      </c>
    </row>
    <row r="85" spans="1:17" x14ac:dyDescent="0.2">
      <c r="A85" s="374" t="str">
        <f>IF(B85="","",COUNT('Diário 3º PA'!$A$4:$A$4242)+COUNT('Diário 4º PA'!$A$4:$A$2007)+COUNT('Diário 5º PA'!$A$4:$A$2000)+ROW()-3)</f>
        <v/>
      </c>
      <c r="B85" s="358"/>
      <c r="C85" s="359"/>
      <c r="D85" s="360"/>
      <c r="E85" s="360"/>
      <c r="F85" s="361"/>
      <c r="G85" s="362"/>
      <c r="H85" s="360"/>
      <c r="I85" s="362"/>
      <c r="J85" s="363"/>
      <c r="K85" s="363"/>
      <c r="L85" s="364"/>
      <c r="M85" s="363"/>
      <c r="N85" s="390"/>
      <c r="O85" s="350">
        <f t="shared" si="6"/>
        <v>0</v>
      </c>
      <c r="P85" s="70">
        <f t="shared" si="7"/>
        <v>0</v>
      </c>
      <c r="Q85" s="135" t="str">
        <f t="shared" si="5"/>
        <v/>
      </c>
    </row>
    <row r="86" spans="1:17" x14ac:dyDescent="0.2">
      <c r="A86" s="374" t="str">
        <f>IF(B86="","",COUNT('Diário 3º PA'!$A$4:$A$4242)+COUNT('Diário 4º PA'!$A$4:$A$2007)+COUNT('Diário 5º PA'!$A$4:$A$2000)+ROW()-3)</f>
        <v/>
      </c>
      <c r="B86" s="358"/>
      <c r="C86" s="359"/>
      <c r="D86" s="360"/>
      <c r="E86" s="360"/>
      <c r="F86" s="361"/>
      <c r="G86" s="362"/>
      <c r="H86" s="360"/>
      <c r="I86" s="362"/>
      <c r="J86" s="363"/>
      <c r="K86" s="363"/>
      <c r="L86" s="364"/>
      <c r="M86" s="363"/>
      <c r="N86" s="390"/>
      <c r="O86" s="350">
        <f t="shared" si="6"/>
        <v>0</v>
      </c>
      <c r="P86" s="70">
        <f t="shared" si="7"/>
        <v>0</v>
      </c>
      <c r="Q86" s="92" t="str">
        <f t="shared" si="5"/>
        <v/>
      </c>
    </row>
    <row r="87" spans="1:17" x14ac:dyDescent="0.2">
      <c r="A87" s="374" t="str">
        <f>IF(B87="","",COUNT('Diário 3º PA'!$A$4:$A$4242)+COUNT('Diário 4º PA'!$A$4:$A$2007)+COUNT('Diário 5º PA'!$A$4:$A$2000)+ROW()-3)</f>
        <v/>
      </c>
      <c r="B87" s="358"/>
      <c r="C87" s="359"/>
      <c r="D87" s="360"/>
      <c r="E87" s="360"/>
      <c r="F87" s="361"/>
      <c r="G87" s="362"/>
      <c r="H87" s="360"/>
      <c r="I87" s="362"/>
      <c r="J87" s="363"/>
      <c r="K87" s="363"/>
      <c r="L87" s="364"/>
      <c r="M87" s="363"/>
      <c r="N87" s="390"/>
      <c r="O87" s="350">
        <f t="shared" si="6"/>
        <v>0</v>
      </c>
      <c r="P87" s="70">
        <f t="shared" si="7"/>
        <v>0</v>
      </c>
      <c r="Q87" s="92" t="str">
        <f t="shared" si="5"/>
        <v/>
      </c>
    </row>
    <row r="88" spans="1:17" x14ac:dyDescent="0.2">
      <c r="A88" s="374" t="str">
        <f>IF(B88="","",COUNT('Diário 3º PA'!$A$4:$A$4242)+COUNT('Diário 4º PA'!$A$4:$A$2007)+COUNT('Diário 5º PA'!$A$4:$A$2000)+ROW()-3)</f>
        <v/>
      </c>
      <c r="B88" s="358"/>
      <c r="C88" s="359"/>
      <c r="D88" s="360"/>
      <c r="E88" s="360"/>
      <c r="F88" s="361"/>
      <c r="G88" s="362"/>
      <c r="H88" s="360"/>
      <c r="I88" s="362"/>
      <c r="J88" s="363"/>
      <c r="K88" s="363"/>
      <c r="L88" s="364"/>
      <c r="M88" s="363"/>
      <c r="N88" s="390"/>
      <c r="O88" s="350">
        <f t="shared" si="6"/>
        <v>0</v>
      </c>
      <c r="P88" s="70">
        <f t="shared" si="7"/>
        <v>0</v>
      </c>
      <c r="Q88" s="135" t="str">
        <f t="shared" si="5"/>
        <v/>
      </c>
    </row>
    <row r="89" spans="1:17" x14ac:dyDescent="0.2">
      <c r="A89" s="374" t="str">
        <f>IF(B89="","",COUNT('Diário 3º PA'!$A$4:$A$4242)+COUNT('Diário 4º PA'!$A$4:$A$2007)+COUNT('Diário 5º PA'!$A$4:$A$2000)+ROW()-3)</f>
        <v/>
      </c>
      <c r="B89" s="358"/>
      <c r="C89" s="359"/>
      <c r="D89" s="360"/>
      <c r="E89" s="360"/>
      <c r="F89" s="361"/>
      <c r="G89" s="362"/>
      <c r="H89" s="360"/>
      <c r="I89" s="362"/>
      <c r="J89" s="363"/>
      <c r="K89" s="363"/>
      <c r="L89" s="364"/>
      <c r="M89" s="363"/>
      <c r="N89" s="390"/>
      <c r="O89" s="350">
        <f t="shared" si="6"/>
        <v>0</v>
      </c>
      <c r="P89" s="70">
        <f t="shared" si="7"/>
        <v>0</v>
      </c>
      <c r="Q89" s="92" t="str">
        <f t="shared" si="5"/>
        <v/>
      </c>
    </row>
    <row r="90" spans="1:17" x14ac:dyDescent="0.2">
      <c r="A90" s="374" t="str">
        <f>IF(B90="","",COUNT('Diário 3º PA'!$A$4:$A$4242)+COUNT('Diário 4º PA'!$A$4:$A$2007)+COUNT('Diário 5º PA'!$A$4:$A$2000)+ROW()-3)</f>
        <v/>
      </c>
      <c r="B90" s="358"/>
      <c r="C90" s="359"/>
      <c r="D90" s="360"/>
      <c r="E90" s="360"/>
      <c r="F90" s="361"/>
      <c r="G90" s="362"/>
      <c r="H90" s="360"/>
      <c r="I90" s="362"/>
      <c r="J90" s="363"/>
      <c r="K90" s="363"/>
      <c r="L90" s="364"/>
      <c r="M90" s="363"/>
      <c r="N90" s="390"/>
      <c r="O90" s="350">
        <f t="shared" si="6"/>
        <v>0</v>
      </c>
      <c r="P90" s="70">
        <f t="shared" si="7"/>
        <v>0</v>
      </c>
      <c r="Q90" s="92" t="str">
        <f t="shared" si="5"/>
        <v/>
      </c>
    </row>
    <row r="91" spans="1:17" x14ac:dyDescent="0.2">
      <c r="A91" s="374" t="str">
        <f>IF(B91="","",COUNT('Diário 3º PA'!$A$4:$A$4242)+COUNT('Diário 4º PA'!$A$4:$A$2007)+COUNT('Diário 5º PA'!$A$4:$A$2000)+ROW()-3)</f>
        <v/>
      </c>
      <c r="B91" s="358"/>
      <c r="C91" s="359"/>
      <c r="D91" s="360"/>
      <c r="E91" s="360"/>
      <c r="F91" s="361"/>
      <c r="G91" s="362"/>
      <c r="H91" s="360"/>
      <c r="I91" s="362"/>
      <c r="J91" s="363"/>
      <c r="K91" s="363"/>
      <c r="L91" s="364"/>
      <c r="M91" s="363"/>
      <c r="N91" s="390"/>
      <c r="O91" s="350">
        <f t="shared" si="6"/>
        <v>0</v>
      </c>
      <c r="P91" s="70">
        <f t="shared" si="7"/>
        <v>0</v>
      </c>
      <c r="Q91" s="135" t="str">
        <f t="shared" si="5"/>
        <v/>
      </c>
    </row>
    <row r="92" spans="1:17" x14ac:dyDescent="0.2">
      <c r="A92" s="374" t="str">
        <f>IF(B92="","",COUNT('Diário 3º PA'!$A$4:$A$4242)+COUNT('Diário 4º PA'!$A$4:$A$2007)+COUNT('Diário 5º PA'!$A$4:$A$2000)+ROW()-3)</f>
        <v/>
      </c>
      <c r="B92" s="358"/>
      <c r="C92" s="359"/>
      <c r="D92" s="360"/>
      <c r="E92" s="360"/>
      <c r="F92" s="361"/>
      <c r="G92" s="362"/>
      <c r="H92" s="360"/>
      <c r="I92" s="362"/>
      <c r="J92" s="363"/>
      <c r="K92" s="363"/>
      <c r="L92" s="364"/>
      <c r="M92" s="363"/>
      <c r="N92" s="390"/>
      <c r="O92" s="350">
        <f t="shared" si="6"/>
        <v>0</v>
      </c>
      <c r="P92" s="70">
        <f t="shared" si="7"/>
        <v>0</v>
      </c>
      <c r="Q92" s="92" t="str">
        <f t="shared" si="5"/>
        <v/>
      </c>
    </row>
    <row r="93" spans="1:17" x14ac:dyDescent="0.2">
      <c r="A93" s="374" t="str">
        <f>IF(B93="","",COUNT('Diário 3º PA'!$A$4:$A$4242)+COUNT('Diário 4º PA'!$A$4:$A$2007)+COUNT('Diário 5º PA'!$A$4:$A$2000)+ROW()-3)</f>
        <v/>
      </c>
      <c r="B93" s="358"/>
      <c r="C93" s="359"/>
      <c r="D93" s="360"/>
      <c r="E93" s="360"/>
      <c r="F93" s="361"/>
      <c r="G93" s="362"/>
      <c r="H93" s="360"/>
      <c r="I93" s="362"/>
      <c r="J93" s="363"/>
      <c r="K93" s="363"/>
      <c r="L93" s="364"/>
      <c r="M93" s="363"/>
      <c r="N93" s="390"/>
      <c r="O93" s="350">
        <f t="shared" si="6"/>
        <v>0</v>
      </c>
      <c r="P93" s="70">
        <f t="shared" si="7"/>
        <v>0</v>
      </c>
      <c r="Q93" s="92" t="str">
        <f t="shared" si="5"/>
        <v/>
      </c>
    </row>
    <row r="94" spans="1:17" x14ac:dyDescent="0.2">
      <c r="A94" s="374" t="str">
        <f>IF(B94="","",COUNT('Diário 3º PA'!$A$4:$A$4242)+COUNT('Diário 4º PA'!$A$4:$A$2007)+COUNT('Diário 5º PA'!$A$4:$A$2000)+ROW()-3)</f>
        <v/>
      </c>
      <c r="B94" s="358"/>
      <c r="C94" s="359"/>
      <c r="D94" s="360"/>
      <c r="E94" s="360"/>
      <c r="F94" s="361"/>
      <c r="G94" s="362"/>
      <c r="H94" s="360"/>
      <c r="I94" s="362"/>
      <c r="J94" s="363"/>
      <c r="K94" s="363"/>
      <c r="L94" s="364"/>
      <c r="M94" s="363"/>
      <c r="N94" s="390"/>
      <c r="O94" s="350">
        <f t="shared" si="6"/>
        <v>0</v>
      </c>
      <c r="P94" s="70">
        <f t="shared" si="7"/>
        <v>0</v>
      </c>
      <c r="Q94" s="135" t="str">
        <f t="shared" si="5"/>
        <v/>
      </c>
    </row>
    <row r="95" spans="1:17" x14ac:dyDescent="0.2">
      <c r="A95" s="374" t="str">
        <f>IF(B95="","",COUNT('Diário 3º PA'!$A$4:$A$4242)+COUNT('Diário 4º PA'!$A$4:$A$2007)+COUNT('Diário 5º PA'!$A$4:$A$2000)+ROW()-3)</f>
        <v/>
      </c>
      <c r="B95" s="358"/>
      <c r="C95" s="359"/>
      <c r="D95" s="360"/>
      <c r="E95" s="360"/>
      <c r="F95" s="361"/>
      <c r="G95" s="362"/>
      <c r="H95" s="360"/>
      <c r="I95" s="362"/>
      <c r="J95" s="363"/>
      <c r="K95" s="363"/>
      <c r="L95" s="364"/>
      <c r="M95" s="363"/>
      <c r="N95" s="390"/>
      <c r="O95" s="350">
        <f t="shared" si="6"/>
        <v>0</v>
      </c>
      <c r="P95" s="70">
        <f t="shared" si="7"/>
        <v>0</v>
      </c>
      <c r="Q95" s="92" t="str">
        <f t="shared" si="5"/>
        <v/>
      </c>
    </row>
    <row r="96" spans="1:17" x14ac:dyDescent="0.2">
      <c r="A96" s="374" t="str">
        <f>IF(B96="","",COUNT('Diário 3º PA'!$A$4:$A$4242)+COUNT('Diário 4º PA'!$A$4:$A$2007)+COUNT('Diário 5º PA'!$A$4:$A$2000)+ROW()-3)</f>
        <v/>
      </c>
      <c r="B96" s="358"/>
      <c r="C96" s="359"/>
      <c r="D96" s="360"/>
      <c r="E96" s="360"/>
      <c r="F96" s="361"/>
      <c r="G96" s="362"/>
      <c r="H96" s="360"/>
      <c r="I96" s="362"/>
      <c r="J96" s="363"/>
      <c r="K96" s="363"/>
      <c r="L96" s="364"/>
      <c r="M96" s="363"/>
      <c r="N96" s="390"/>
      <c r="O96" s="350">
        <f t="shared" si="6"/>
        <v>0</v>
      </c>
      <c r="P96" s="70">
        <f t="shared" si="7"/>
        <v>0</v>
      </c>
      <c r="Q96" s="92" t="str">
        <f t="shared" si="5"/>
        <v/>
      </c>
    </row>
    <row r="97" spans="1:17" x14ac:dyDescent="0.2">
      <c r="A97" s="374" t="str">
        <f>IF(B97="","",COUNT('Diário 3º PA'!$A$4:$A$4242)+COUNT('Diário 4º PA'!$A$4:$A$2007)+COUNT('Diário 5º PA'!$A$4:$A$2000)+ROW()-3)</f>
        <v/>
      </c>
      <c r="B97" s="358"/>
      <c r="C97" s="359"/>
      <c r="D97" s="360"/>
      <c r="E97" s="360"/>
      <c r="F97" s="361"/>
      <c r="G97" s="360"/>
      <c r="H97" s="360"/>
      <c r="I97" s="362"/>
      <c r="J97" s="363"/>
      <c r="K97" s="363"/>
      <c r="L97" s="364"/>
      <c r="M97" s="363"/>
      <c r="N97" s="390"/>
      <c r="O97" s="350">
        <f t="shared" si="6"/>
        <v>0</v>
      </c>
      <c r="P97" s="70">
        <f t="shared" si="7"/>
        <v>0</v>
      </c>
      <c r="Q97" s="135" t="str">
        <f t="shared" si="5"/>
        <v/>
      </c>
    </row>
    <row r="98" spans="1:17" x14ac:dyDescent="0.2">
      <c r="A98" s="374" t="str">
        <f>IF(B98="","",COUNT('Diário 3º PA'!$A$4:$A$4242)+COUNT('Diário 4º PA'!$A$4:$A$2007)+COUNT('Diário 5º PA'!$A$4:$A$2000)+ROW()-3)</f>
        <v/>
      </c>
      <c r="B98" s="358"/>
      <c r="C98" s="359"/>
      <c r="D98" s="360"/>
      <c r="E98" s="360"/>
      <c r="F98" s="361"/>
      <c r="G98" s="360"/>
      <c r="H98" s="360"/>
      <c r="I98" s="362"/>
      <c r="J98" s="363"/>
      <c r="K98" s="363"/>
      <c r="L98" s="364"/>
      <c r="M98" s="363"/>
      <c r="N98" s="390"/>
      <c r="O98" s="350">
        <f t="shared" si="6"/>
        <v>0</v>
      </c>
      <c r="P98" s="70">
        <f t="shared" si="7"/>
        <v>0</v>
      </c>
      <c r="Q98" s="92" t="str">
        <f t="shared" si="5"/>
        <v/>
      </c>
    </row>
    <row r="99" spans="1:17" x14ac:dyDescent="0.2">
      <c r="A99" s="374" t="str">
        <f>IF(B99="","",COUNT('Diário 3º PA'!$A$4:$A$4242)+COUNT('Diário 4º PA'!$A$4:$A$2007)+COUNT('Diário 5º PA'!$A$4:$A$2000)+ROW()-3)</f>
        <v/>
      </c>
      <c r="B99" s="358"/>
      <c r="C99" s="359"/>
      <c r="D99" s="360"/>
      <c r="E99" s="360"/>
      <c r="F99" s="361"/>
      <c r="G99" s="360"/>
      <c r="H99" s="360"/>
      <c r="I99" s="362"/>
      <c r="J99" s="363"/>
      <c r="K99" s="363"/>
      <c r="L99" s="364"/>
      <c r="M99" s="363"/>
      <c r="N99" s="390"/>
      <c r="O99" s="350">
        <f t="shared" si="6"/>
        <v>0</v>
      </c>
      <c r="P99" s="70">
        <f t="shared" si="7"/>
        <v>0</v>
      </c>
      <c r="Q99" s="92" t="str">
        <f t="shared" si="5"/>
        <v/>
      </c>
    </row>
    <row r="100" spans="1:17" x14ac:dyDescent="0.2">
      <c r="A100" s="374" t="str">
        <f>IF(B100="","",COUNT('Diário 3º PA'!$A$4:$A$4242)+COUNT('Diário 4º PA'!$A$4:$A$2007)+COUNT('Diário 5º PA'!$A$4:$A$2000)+ROW()-3)</f>
        <v/>
      </c>
      <c r="B100" s="358"/>
      <c r="C100" s="359"/>
      <c r="D100" s="360"/>
      <c r="E100" s="360"/>
      <c r="F100" s="361"/>
      <c r="G100" s="360"/>
      <c r="H100" s="360"/>
      <c r="I100" s="362"/>
      <c r="J100" s="363"/>
      <c r="K100" s="363"/>
      <c r="L100" s="364"/>
      <c r="M100" s="363"/>
      <c r="N100" s="390"/>
      <c r="O100" s="350">
        <f t="shared" si="6"/>
        <v>0</v>
      </c>
      <c r="P100" s="70">
        <f t="shared" si="7"/>
        <v>0</v>
      </c>
      <c r="Q100" s="135" t="str">
        <f t="shared" si="5"/>
        <v/>
      </c>
    </row>
    <row r="101" spans="1:17" x14ac:dyDescent="0.2">
      <c r="A101" s="374" t="str">
        <f>IF(B101="","",COUNT('Diário 3º PA'!$A$4:$A$4242)+COUNT('Diário 4º PA'!$A$4:$A$2007)+COUNT('Diário 5º PA'!$A$4:$A$2000)+ROW()-3)</f>
        <v/>
      </c>
      <c r="B101" s="358"/>
      <c r="C101" s="359"/>
      <c r="D101" s="360"/>
      <c r="E101" s="360"/>
      <c r="F101" s="361"/>
      <c r="G101" s="360"/>
      <c r="H101" s="360"/>
      <c r="I101" s="362"/>
      <c r="J101" s="363"/>
      <c r="K101" s="363"/>
      <c r="L101" s="364"/>
      <c r="M101" s="363"/>
      <c r="N101" s="390"/>
      <c r="O101" s="350">
        <f t="shared" si="6"/>
        <v>0</v>
      </c>
      <c r="P101" s="70">
        <f t="shared" si="7"/>
        <v>0</v>
      </c>
      <c r="Q101" s="92" t="str">
        <f t="shared" si="5"/>
        <v/>
      </c>
    </row>
    <row r="102" spans="1:17" x14ac:dyDescent="0.2">
      <c r="A102" s="374" t="str">
        <f>IF(B102="","",COUNT('Diário 3º PA'!$A$4:$A$4242)+COUNT('Diário 4º PA'!$A$4:$A$2007)+COUNT('Diário 5º PA'!$A$4:$A$2000)+ROW()-3)</f>
        <v/>
      </c>
      <c r="B102" s="358"/>
      <c r="C102" s="359"/>
      <c r="D102" s="360"/>
      <c r="E102" s="360"/>
      <c r="F102" s="361"/>
      <c r="G102" s="360"/>
      <c r="H102" s="360"/>
      <c r="I102" s="362"/>
      <c r="J102" s="363"/>
      <c r="K102" s="363"/>
      <c r="L102" s="364"/>
      <c r="M102" s="363"/>
      <c r="N102" s="390"/>
      <c r="O102" s="350">
        <f t="shared" si="6"/>
        <v>0</v>
      </c>
      <c r="P102" s="70">
        <f t="shared" si="7"/>
        <v>0</v>
      </c>
      <c r="Q102" s="92" t="str">
        <f t="shared" si="5"/>
        <v/>
      </c>
    </row>
    <row r="103" spans="1:17" x14ac:dyDescent="0.2">
      <c r="A103" s="374" t="str">
        <f>IF(B103="","",COUNT('Diário 3º PA'!$A$4:$A$4242)+COUNT('Diário 4º PA'!$A$4:$A$2007)+COUNT('Diário 5º PA'!$A$4:$A$2000)+ROW()-3)</f>
        <v/>
      </c>
      <c r="B103" s="358"/>
      <c r="C103" s="359"/>
      <c r="D103" s="360"/>
      <c r="E103" s="360"/>
      <c r="F103" s="361"/>
      <c r="G103" s="360"/>
      <c r="H103" s="360"/>
      <c r="I103" s="362"/>
      <c r="J103" s="363"/>
      <c r="K103" s="363"/>
      <c r="L103" s="364"/>
      <c r="M103" s="363"/>
      <c r="N103" s="390"/>
      <c r="O103" s="350">
        <f t="shared" si="6"/>
        <v>0</v>
      </c>
      <c r="P103" s="70">
        <f t="shared" si="7"/>
        <v>0</v>
      </c>
      <c r="Q103" s="135" t="str">
        <f t="shared" si="5"/>
        <v/>
      </c>
    </row>
    <row r="104" spans="1:17" x14ac:dyDescent="0.2">
      <c r="A104" s="374" t="str">
        <f>IF(B104="","",COUNT('Diário 3º PA'!$A$4:$A$4242)+COUNT('Diário 4º PA'!$A$4:$A$2007)+COUNT('Diário 5º PA'!$A$4:$A$2000)+ROW()-3)</f>
        <v/>
      </c>
      <c r="B104" s="358"/>
      <c r="C104" s="359"/>
      <c r="D104" s="360"/>
      <c r="E104" s="360"/>
      <c r="F104" s="361"/>
      <c r="G104" s="379"/>
      <c r="H104" s="360"/>
      <c r="I104" s="379"/>
      <c r="J104" s="381"/>
      <c r="K104" s="381"/>
      <c r="L104" s="381"/>
      <c r="M104" s="363"/>
      <c r="N104" s="390"/>
      <c r="O104" s="350">
        <f t="shared" si="6"/>
        <v>0</v>
      </c>
      <c r="P104" s="70">
        <f t="shared" si="7"/>
        <v>0</v>
      </c>
      <c r="Q104" s="92" t="str">
        <f t="shared" si="5"/>
        <v/>
      </c>
    </row>
    <row r="105" spans="1:17" x14ac:dyDescent="0.2">
      <c r="A105" s="374" t="str">
        <f>IF(B105="","",COUNT('Diário 3º PA'!$A$4:$A$4242)+COUNT('Diário 4º PA'!$A$4:$A$2007)+COUNT('Diário 5º PA'!$A$4:$A$2000)+ROW()-3)</f>
        <v/>
      </c>
      <c r="B105" s="358"/>
      <c r="C105" s="359"/>
      <c r="D105" s="360"/>
      <c r="E105" s="360"/>
      <c r="F105" s="361"/>
      <c r="G105" s="362"/>
      <c r="H105" s="360"/>
      <c r="I105" s="362"/>
      <c r="J105" s="363"/>
      <c r="K105" s="363"/>
      <c r="L105" s="364"/>
      <c r="M105" s="363"/>
      <c r="N105" s="390"/>
      <c r="O105" s="350">
        <f t="shared" si="6"/>
        <v>0</v>
      </c>
      <c r="P105" s="70">
        <f t="shared" si="7"/>
        <v>0</v>
      </c>
      <c r="Q105" s="92" t="str">
        <f t="shared" si="5"/>
        <v/>
      </c>
    </row>
    <row r="106" spans="1:17" x14ac:dyDescent="0.2">
      <c r="A106" s="374" t="str">
        <f>IF(B106="","",COUNT('Diário 3º PA'!$A$4:$A$4242)+COUNT('Diário 4º PA'!$A$4:$A$2007)+COUNT('Diário 5º PA'!$A$4:$A$2000)+ROW()-3)</f>
        <v/>
      </c>
      <c r="B106" s="358"/>
      <c r="C106" s="359"/>
      <c r="D106" s="360"/>
      <c r="E106" s="360"/>
      <c r="F106" s="361"/>
      <c r="G106" s="360"/>
      <c r="H106" s="360"/>
      <c r="I106" s="362"/>
      <c r="J106" s="363"/>
      <c r="K106" s="363"/>
      <c r="L106" s="364"/>
      <c r="M106" s="363"/>
      <c r="N106" s="390"/>
      <c r="O106" s="350">
        <f t="shared" si="6"/>
        <v>0</v>
      </c>
      <c r="P106" s="70">
        <f t="shared" si="7"/>
        <v>0</v>
      </c>
      <c r="Q106" s="135" t="str">
        <f t="shared" si="5"/>
        <v/>
      </c>
    </row>
    <row r="107" spans="1:17" x14ac:dyDescent="0.2">
      <c r="A107" s="374" t="str">
        <f>IF(B107="","",COUNT('Diário 3º PA'!$A$4:$A$4242)+COUNT('Diário 4º PA'!$A$4:$A$2007)+COUNT('Diário 5º PA'!$A$4:$A$2000)+ROW()-3)</f>
        <v/>
      </c>
      <c r="B107" s="358"/>
      <c r="C107" s="359"/>
      <c r="D107" s="360"/>
      <c r="E107" s="360"/>
      <c r="F107" s="361"/>
      <c r="G107" s="360"/>
      <c r="H107" s="360"/>
      <c r="I107" s="362"/>
      <c r="J107" s="363"/>
      <c r="K107" s="363"/>
      <c r="L107" s="364"/>
      <c r="M107" s="363"/>
      <c r="N107" s="390"/>
      <c r="O107" s="350">
        <f t="shared" si="6"/>
        <v>0</v>
      </c>
      <c r="P107" s="70">
        <f t="shared" si="7"/>
        <v>0</v>
      </c>
      <c r="Q107" s="92" t="str">
        <f t="shared" si="5"/>
        <v/>
      </c>
    </row>
    <row r="108" spans="1:17" x14ac:dyDescent="0.2">
      <c r="A108" s="374" t="str">
        <f>IF(B108="","",COUNT('Diário 3º PA'!$A$4:$A$4242)+COUNT('Diário 4º PA'!$A$4:$A$2007)+COUNT('Diário 5º PA'!$A$4:$A$2000)+ROW()-3)</f>
        <v/>
      </c>
      <c r="B108" s="358"/>
      <c r="C108" s="359"/>
      <c r="D108" s="360"/>
      <c r="E108" s="360"/>
      <c r="F108" s="361"/>
      <c r="G108" s="360"/>
      <c r="H108" s="360"/>
      <c r="I108" s="362"/>
      <c r="J108" s="363"/>
      <c r="K108" s="363"/>
      <c r="L108" s="364"/>
      <c r="M108" s="363"/>
      <c r="N108" s="390"/>
      <c r="O108" s="350">
        <f t="shared" si="6"/>
        <v>0</v>
      </c>
      <c r="P108" s="70">
        <f t="shared" si="7"/>
        <v>0</v>
      </c>
      <c r="Q108" s="92" t="str">
        <f t="shared" si="5"/>
        <v/>
      </c>
    </row>
    <row r="109" spans="1:17" x14ac:dyDescent="0.2">
      <c r="A109" s="374" t="str">
        <f>IF(B109="","",COUNT('Diário 3º PA'!$A$4:$A$4242)+COUNT('Diário 4º PA'!$A$4:$A$2007)+COUNT('Diário 5º PA'!$A$4:$A$2000)+ROW()-3)</f>
        <v/>
      </c>
      <c r="B109" s="358"/>
      <c r="C109" s="359"/>
      <c r="D109" s="360"/>
      <c r="E109" s="360"/>
      <c r="F109" s="361"/>
      <c r="G109" s="360"/>
      <c r="H109" s="360"/>
      <c r="I109" s="362"/>
      <c r="J109" s="363"/>
      <c r="K109" s="363"/>
      <c r="L109" s="364"/>
      <c r="M109" s="363"/>
      <c r="N109" s="390"/>
      <c r="O109" s="350">
        <f t="shared" si="6"/>
        <v>0</v>
      </c>
      <c r="P109" s="70">
        <f t="shared" si="7"/>
        <v>0</v>
      </c>
      <c r="Q109" s="135" t="str">
        <f t="shared" si="5"/>
        <v/>
      </c>
    </row>
    <row r="110" spans="1:17" x14ac:dyDescent="0.2">
      <c r="A110" s="374" t="str">
        <f>IF(B110="","",COUNT('Diário 3º PA'!$A$4:$A$4242)+COUNT('Diário 4º PA'!$A$4:$A$2007)+COUNT('Diário 5º PA'!$A$4:$A$2000)+ROW()-3)</f>
        <v/>
      </c>
      <c r="B110" s="358"/>
      <c r="C110" s="359"/>
      <c r="D110" s="360"/>
      <c r="E110" s="360"/>
      <c r="F110" s="361"/>
      <c r="G110" s="360"/>
      <c r="H110" s="360"/>
      <c r="I110" s="362"/>
      <c r="J110" s="363"/>
      <c r="K110" s="363"/>
      <c r="L110" s="364"/>
      <c r="M110" s="363"/>
      <c r="N110" s="390"/>
      <c r="O110" s="350">
        <f t="shared" si="6"/>
        <v>0</v>
      </c>
      <c r="P110" s="70">
        <f t="shared" si="7"/>
        <v>0</v>
      </c>
      <c r="Q110" s="92" t="str">
        <f t="shared" si="5"/>
        <v/>
      </c>
    </row>
    <row r="111" spans="1:17" x14ac:dyDescent="0.2">
      <c r="A111" s="374" t="str">
        <f>IF(B111="","",COUNT('Diário 3º PA'!$A$4:$A$4242)+COUNT('Diário 4º PA'!$A$4:$A$2007)+COUNT('Diário 5º PA'!$A$4:$A$2000)+ROW()-3)</f>
        <v/>
      </c>
      <c r="B111" s="358"/>
      <c r="C111" s="359"/>
      <c r="D111" s="360"/>
      <c r="E111" s="360"/>
      <c r="F111" s="361"/>
      <c r="G111" s="360"/>
      <c r="H111" s="360"/>
      <c r="I111" s="362"/>
      <c r="J111" s="363"/>
      <c r="K111" s="363"/>
      <c r="L111" s="364"/>
      <c r="M111" s="363"/>
      <c r="N111" s="390"/>
      <c r="O111" s="350">
        <f t="shared" si="6"/>
        <v>0</v>
      </c>
      <c r="P111" s="70">
        <f t="shared" si="7"/>
        <v>0</v>
      </c>
      <c r="Q111" s="92" t="str">
        <f t="shared" si="5"/>
        <v/>
      </c>
    </row>
    <row r="112" spans="1:17" x14ac:dyDescent="0.2">
      <c r="A112" s="374" t="str">
        <f>IF(B112="","",COUNT('Diário 3º PA'!$A$4:$A$4242)+COUNT('Diário 4º PA'!$A$4:$A$2007)+COUNT('Diário 5º PA'!$A$4:$A$2000)+ROW()-3)</f>
        <v/>
      </c>
      <c r="B112" s="358"/>
      <c r="C112" s="359"/>
      <c r="D112" s="360"/>
      <c r="E112" s="360"/>
      <c r="F112" s="361"/>
      <c r="G112" s="360"/>
      <c r="H112" s="360"/>
      <c r="I112" s="362"/>
      <c r="J112" s="363"/>
      <c r="K112" s="363"/>
      <c r="L112" s="364"/>
      <c r="M112" s="363"/>
      <c r="N112" s="390"/>
      <c r="O112" s="350">
        <f t="shared" si="6"/>
        <v>0</v>
      </c>
      <c r="P112" s="70">
        <f t="shared" si="7"/>
        <v>0</v>
      </c>
      <c r="Q112" s="135" t="str">
        <f t="shared" si="5"/>
        <v/>
      </c>
    </row>
    <row r="113" spans="1:17" x14ac:dyDescent="0.2">
      <c r="A113" s="374" t="str">
        <f>IF(B113="","",COUNT('Diário 3º PA'!$A$4:$A$4242)+COUNT('Diário 4º PA'!$A$4:$A$2007)+COUNT('Diário 5º PA'!$A$4:$A$2000)+ROW()-3)</f>
        <v/>
      </c>
      <c r="B113" s="358"/>
      <c r="C113" s="359"/>
      <c r="D113" s="360"/>
      <c r="E113" s="360"/>
      <c r="F113" s="361"/>
      <c r="G113" s="360"/>
      <c r="H113" s="360"/>
      <c r="I113" s="362"/>
      <c r="J113" s="363"/>
      <c r="K113" s="363"/>
      <c r="L113" s="364"/>
      <c r="M113" s="363"/>
      <c r="N113" s="390"/>
      <c r="O113" s="350">
        <f t="shared" si="6"/>
        <v>0</v>
      </c>
      <c r="P113" s="70">
        <f t="shared" si="7"/>
        <v>0</v>
      </c>
      <c r="Q113" s="92" t="str">
        <f t="shared" si="5"/>
        <v/>
      </c>
    </row>
    <row r="114" spans="1:17" x14ac:dyDescent="0.2">
      <c r="A114" s="374" t="str">
        <f>IF(B114="","",COUNT('Diário 3º PA'!$A$4:$A$4242)+COUNT('Diário 4º PA'!$A$4:$A$2007)+COUNT('Diário 5º PA'!$A$4:$A$2000)+ROW()-3)</f>
        <v/>
      </c>
      <c r="B114" s="358"/>
      <c r="C114" s="359"/>
      <c r="D114" s="360"/>
      <c r="E114" s="360"/>
      <c r="F114" s="361"/>
      <c r="G114" s="360"/>
      <c r="H114" s="360"/>
      <c r="I114" s="362"/>
      <c r="J114" s="363"/>
      <c r="K114" s="363"/>
      <c r="L114" s="364"/>
      <c r="M114" s="363"/>
      <c r="N114" s="390"/>
      <c r="O114" s="350">
        <f t="shared" si="6"/>
        <v>0</v>
      </c>
      <c r="P114" s="70">
        <f t="shared" si="7"/>
        <v>0</v>
      </c>
      <c r="Q114" s="92" t="str">
        <f t="shared" si="5"/>
        <v/>
      </c>
    </row>
    <row r="115" spans="1:17" x14ac:dyDescent="0.2">
      <c r="A115" s="374" t="str">
        <f>IF(B115="","",COUNT('Diário 3º PA'!$A$4:$A$4242)+COUNT('Diário 4º PA'!$A$4:$A$2007)+COUNT('Diário 5º PA'!$A$4:$A$2000)+ROW()-3)</f>
        <v/>
      </c>
      <c r="B115" s="358"/>
      <c r="C115" s="359"/>
      <c r="D115" s="360"/>
      <c r="E115" s="360"/>
      <c r="F115" s="361"/>
      <c r="G115" s="362"/>
      <c r="H115" s="360"/>
      <c r="I115" s="362"/>
      <c r="J115" s="363"/>
      <c r="K115" s="363"/>
      <c r="L115" s="364"/>
      <c r="M115" s="363"/>
      <c r="N115" s="390"/>
      <c r="O115" s="350">
        <f t="shared" si="6"/>
        <v>0</v>
      </c>
      <c r="P115" s="70">
        <f t="shared" si="7"/>
        <v>0</v>
      </c>
      <c r="Q115" s="135" t="str">
        <f t="shared" si="5"/>
        <v/>
      </c>
    </row>
    <row r="116" spans="1:17" x14ac:dyDescent="0.2">
      <c r="A116" s="374" t="str">
        <f>IF(B116="","",COUNT('Diário 3º PA'!$A$4:$A$4242)+COUNT('Diário 4º PA'!$A$4:$A$2007)+COUNT('Diário 5º PA'!$A$4:$A$2000)+ROW()-3)</f>
        <v/>
      </c>
      <c r="B116" s="358"/>
      <c r="C116" s="359"/>
      <c r="D116" s="360"/>
      <c r="E116" s="360"/>
      <c r="F116" s="361"/>
      <c r="G116" s="362"/>
      <c r="H116" s="360"/>
      <c r="I116" s="362"/>
      <c r="J116" s="363"/>
      <c r="K116" s="363"/>
      <c r="L116" s="364"/>
      <c r="M116" s="363"/>
      <c r="N116" s="390"/>
      <c r="O116" s="350">
        <f t="shared" si="6"/>
        <v>0</v>
      </c>
      <c r="P116" s="70">
        <f t="shared" si="7"/>
        <v>0</v>
      </c>
      <c r="Q116" s="92" t="str">
        <f t="shared" si="5"/>
        <v/>
      </c>
    </row>
    <row r="117" spans="1:17" x14ac:dyDescent="0.2">
      <c r="A117" s="374" t="str">
        <f>IF(B117="","",COUNT('Diário 3º PA'!$A$4:$A$4242)+COUNT('Diário 4º PA'!$A$4:$A$2007)+COUNT('Diário 5º PA'!$A$4:$A$2000)+ROW()-3)</f>
        <v/>
      </c>
      <c r="B117" s="358"/>
      <c r="C117" s="359"/>
      <c r="D117" s="360"/>
      <c r="E117" s="360"/>
      <c r="F117" s="361"/>
      <c r="G117" s="362"/>
      <c r="H117" s="360"/>
      <c r="I117" s="362"/>
      <c r="J117" s="363"/>
      <c r="K117" s="363"/>
      <c r="L117" s="364"/>
      <c r="M117" s="363"/>
      <c r="N117" s="390"/>
      <c r="O117" s="350">
        <f t="shared" si="6"/>
        <v>0</v>
      </c>
      <c r="P117" s="70">
        <f t="shared" si="7"/>
        <v>0</v>
      </c>
      <c r="Q117" s="92" t="str">
        <f t="shared" si="5"/>
        <v/>
      </c>
    </row>
    <row r="118" spans="1:17" x14ac:dyDescent="0.2">
      <c r="A118" s="374" t="str">
        <f>IF(B118="","",COUNT('Diário 3º PA'!$A$4:$A$4242)+COUNT('Diário 4º PA'!$A$4:$A$2007)+COUNT('Diário 5º PA'!$A$4:$A$2000)+ROW()-3)</f>
        <v/>
      </c>
      <c r="B118" s="358"/>
      <c r="C118" s="359"/>
      <c r="D118" s="360"/>
      <c r="E118" s="360"/>
      <c r="F118" s="361"/>
      <c r="G118" s="362"/>
      <c r="H118" s="360"/>
      <c r="I118" s="362"/>
      <c r="J118" s="363"/>
      <c r="K118" s="363"/>
      <c r="L118" s="364"/>
      <c r="M118" s="363"/>
      <c r="N118" s="390"/>
      <c r="O118" s="350">
        <f t="shared" si="6"/>
        <v>0</v>
      </c>
      <c r="P118" s="70">
        <f t="shared" si="7"/>
        <v>0</v>
      </c>
      <c r="Q118" s="135" t="str">
        <f t="shared" si="5"/>
        <v/>
      </c>
    </row>
    <row r="119" spans="1:17" x14ac:dyDescent="0.2">
      <c r="A119" s="374" t="str">
        <f>IF(B119="","",COUNT('Diário 3º PA'!$A$4:$A$4242)+COUNT('Diário 4º PA'!$A$4:$A$2007)+COUNT('Diário 5º PA'!$A$4:$A$2000)+ROW()-3)</f>
        <v/>
      </c>
      <c r="B119" s="358"/>
      <c r="C119" s="359"/>
      <c r="D119" s="360"/>
      <c r="E119" s="360"/>
      <c r="F119" s="361"/>
      <c r="G119" s="362"/>
      <c r="H119" s="360"/>
      <c r="I119" s="362"/>
      <c r="J119" s="363"/>
      <c r="K119" s="363"/>
      <c r="L119" s="364"/>
      <c r="M119" s="363"/>
      <c r="N119" s="390"/>
      <c r="O119" s="350">
        <f t="shared" si="6"/>
        <v>0</v>
      </c>
      <c r="P119" s="70">
        <f t="shared" si="7"/>
        <v>0</v>
      </c>
      <c r="Q119" s="92" t="str">
        <f t="shared" si="5"/>
        <v/>
      </c>
    </row>
    <row r="120" spans="1:17" x14ac:dyDescent="0.2">
      <c r="A120" s="374" t="str">
        <f>IF(B120="","",COUNT('Diário 3º PA'!$A$4:$A$4242)+COUNT('Diário 4º PA'!$A$4:$A$2007)+COUNT('Diário 5º PA'!$A$4:$A$2000)+ROW()-3)</f>
        <v/>
      </c>
      <c r="B120" s="358"/>
      <c r="C120" s="359"/>
      <c r="D120" s="360"/>
      <c r="E120" s="360"/>
      <c r="F120" s="361"/>
      <c r="G120" s="362"/>
      <c r="H120" s="360"/>
      <c r="I120" s="362"/>
      <c r="J120" s="363"/>
      <c r="K120" s="363"/>
      <c r="L120" s="364"/>
      <c r="M120" s="363"/>
      <c r="N120" s="390"/>
      <c r="O120" s="350">
        <f t="shared" si="6"/>
        <v>0</v>
      </c>
      <c r="P120" s="70">
        <f t="shared" si="7"/>
        <v>0</v>
      </c>
      <c r="Q120" s="92" t="str">
        <f t="shared" si="5"/>
        <v/>
      </c>
    </row>
    <row r="121" spans="1:17" x14ac:dyDescent="0.2">
      <c r="A121" s="374" t="str">
        <f>IF(B121="","",COUNT('Diário 3º PA'!$A$4:$A$4242)+COUNT('Diário 4º PA'!$A$4:$A$2007)+COUNT('Diário 5º PA'!$A$4:$A$2000)+ROW()-3)</f>
        <v/>
      </c>
      <c r="B121" s="358"/>
      <c r="C121" s="359"/>
      <c r="D121" s="360"/>
      <c r="E121" s="360"/>
      <c r="F121" s="361"/>
      <c r="G121" s="362"/>
      <c r="H121" s="360"/>
      <c r="I121" s="362"/>
      <c r="J121" s="364"/>
      <c r="K121" s="363"/>
      <c r="L121" s="364"/>
      <c r="M121" s="363"/>
      <c r="N121" s="390"/>
      <c r="O121" s="350">
        <f t="shared" si="6"/>
        <v>0</v>
      </c>
      <c r="P121" s="70">
        <f t="shared" si="7"/>
        <v>0</v>
      </c>
      <c r="Q121" s="135" t="str">
        <f t="shared" si="5"/>
        <v/>
      </c>
    </row>
    <row r="122" spans="1:17" x14ac:dyDescent="0.2">
      <c r="A122" s="374" t="str">
        <f>IF(B122="","",COUNT('Diário 3º PA'!$A$4:$A$4242)+COUNT('Diário 4º PA'!$A$4:$A$2007)+COUNT('Diário 5º PA'!$A$4:$A$2000)+ROW()-3)</f>
        <v/>
      </c>
      <c r="B122" s="358"/>
      <c r="C122" s="359"/>
      <c r="D122" s="360"/>
      <c r="E122" s="360"/>
      <c r="F122" s="361"/>
      <c r="G122" s="362"/>
      <c r="H122" s="360"/>
      <c r="I122" s="362"/>
      <c r="J122" s="363"/>
      <c r="K122" s="363"/>
      <c r="L122" s="364"/>
      <c r="M122" s="363"/>
      <c r="N122" s="390"/>
      <c r="O122" s="350">
        <f t="shared" si="6"/>
        <v>0</v>
      </c>
      <c r="P122" s="70">
        <f t="shared" si="7"/>
        <v>0</v>
      </c>
      <c r="Q122" s="92" t="str">
        <f t="shared" si="5"/>
        <v/>
      </c>
    </row>
    <row r="123" spans="1:17" x14ac:dyDescent="0.2">
      <c r="A123" s="374" t="str">
        <f>IF(B123="","",COUNT('Diário 3º PA'!$A$4:$A$4242)+COUNT('Diário 4º PA'!$A$4:$A$2007)+COUNT('Diário 5º PA'!$A$4:$A$2000)+ROW()-3)</f>
        <v/>
      </c>
      <c r="B123" s="358"/>
      <c r="C123" s="359"/>
      <c r="D123" s="360"/>
      <c r="E123" s="360"/>
      <c r="F123" s="361"/>
      <c r="G123" s="362"/>
      <c r="H123" s="360"/>
      <c r="I123" s="362"/>
      <c r="J123" s="363"/>
      <c r="K123" s="363"/>
      <c r="L123" s="364"/>
      <c r="M123" s="363"/>
      <c r="N123" s="390"/>
      <c r="O123" s="350">
        <f t="shared" si="6"/>
        <v>0</v>
      </c>
      <c r="P123" s="70">
        <f t="shared" si="7"/>
        <v>0</v>
      </c>
      <c r="Q123" s="92" t="str">
        <f t="shared" si="5"/>
        <v/>
      </c>
    </row>
    <row r="124" spans="1:17" x14ac:dyDescent="0.2">
      <c r="A124" s="374" t="str">
        <f>IF(B124="","",COUNT('Diário 3º PA'!$A$4:$A$4242)+COUNT('Diário 4º PA'!$A$4:$A$2007)+COUNT('Diário 5º PA'!$A$4:$A$2000)+ROW()-3)</f>
        <v/>
      </c>
      <c r="B124" s="358"/>
      <c r="C124" s="359"/>
      <c r="D124" s="360"/>
      <c r="E124" s="360"/>
      <c r="F124" s="361"/>
      <c r="G124" s="362"/>
      <c r="H124" s="360"/>
      <c r="I124" s="362"/>
      <c r="J124" s="363"/>
      <c r="K124" s="363"/>
      <c r="L124" s="364"/>
      <c r="M124" s="363"/>
      <c r="N124" s="390"/>
      <c r="O124" s="350">
        <f t="shared" si="6"/>
        <v>0</v>
      </c>
      <c r="P124" s="70">
        <f t="shared" si="7"/>
        <v>0</v>
      </c>
      <c r="Q124" s="135" t="str">
        <f t="shared" si="5"/>
        <v/>
      </c>
    </row>
    <row r="125" spans="1:17" x14ac:dyDescent="0.2">
      <c r="A125" s="374" t="str">
        <f>IF(B125="","",COUNT('Diário 3º PA'!$A$4:$A$4242)+COUNT('Diário 4º PA'!$A$4:$A$2007)+COUNT('Diário 5º PA'!$A$4:$A$2000)+ROW()-3)</f>
        <v/>
      </c>
      <c r="B125" s="358"/>
      <c r="C125" s="359"/>
      <c r="D125" s="360"/>
      <c r="E125" s="360"/>
      <c r="F125" s="361"/>
      <c r="G125" s="362"/>
      <c r="H125" s="360"/>
      <c r="I125" s="362"/>
      <c r="J125" s="363"/>
      <c r="K125" s="363"/>
      <c r="L125" s="364"/>
      <c r="M125" s="363"/>
      <c r="N125" s="390"/>
      <c r="O125" s="350">
        <f t="shared" si="6"/>
        <v>0</v>
      </c>
      <c r="P125" s="70">
        <f t="shared" si="7"/>
        <v>0</v>
      </c>
      <c r="Q125" s="92" t="str">
        <f t="shared" si="5"/>
        <v/>
      </c>
    </row>
    <row r="126" spans="1:17" x14ac:dyDescent="0.2">
      <c r="A126" s="374" t="str">
        <f>IF(B126="","",COUNT('Diário 3º PA'!$A$4:$A$4242)+COUNT('Diário 4º PA'!$A$4:$A$2007)+COUNT('Diário 5º PA'!$A$4:$A$2000)+ROW()-3)</f>
        <v/>
      </c>
      <c r="B126" s="358"/>
      <c r="C126" s="359"/>
      <c r="D126" s="360"/>
      <c r="E126" s="360"/>
      <c r="F126" s="361"/>
      <c r="G126" s="362"/>
      <c r="H126" s="360"/>
      <c r="I126" s="362"/>
      <c r="J126" s="363"/>
      <c r="K126" s="363"/>
      <c r="L126" s="364"/>
      <c r="M126" s="363"/>
      <c r="N126" s="390"/>
      <c r="O126" s="350">
        <f t="shared" si="6"/>
        <v>0</v>
      </c>
      <c r="P126" s="70">
        <f t="shared" si="7"/>
        <v>0</v>
      </c>
      <c r="Q126" s="92" t="str">
        <f t="shared" si="5"/>
        <v/>
      </c>
    </row>
    <row r="127" spans="1:17" x14ac:dyDescent="0.2">
      <c r="A127" s="374" t="str">
        <f>IF(B127="","",COUNT('Diário 3º PA'!$A$4:$A$4242)+COUNT('Diário 4º PA'!$A$4:$A$2007)+COUNT('Diário 5º PA'!$A$4:$A$2000)+ROW()-3)</f>
        <v/>
      </c>
      <c r="B127" s="358"/>
      <c r="C127" s="359"/>
      <c r="D127" s="360"/>
      <c r="E127" s="360"/>
      <c r="F127" s="361"/>
      <c r="G127" s="362"/>
      <c r="H127" s="360"/>
      <c r="I127" s="362"/>
      <c r="J127" s="363"/>
      <c r="K127" s="363"/>
      <c r="L127" s="364"/>
      <c r="M127" s="363"/>
      <c r="N127" s="390"/>
      <c r="O127" s="350">
        <f t="shared" si="6"/>
        <v>0</v>
      </c>
      <c r="P127" s="70">
        <f t="shared" si="7"/>
        <v>0</v>
      </c>
      <c r="Q127" s="135" t="str">
        <f t="shared" si="5"/>
        <v/>
      </c>
    </row>
    <row r="128" spans="1:17" x14ac:dyDescent="0.2">
      <c r="A128" s="374" t="str">
        <f>IF(B128="","",COUNT('Diário 3º PA'!$A$4:$A$4242)+COUNT('Diário 4º PA'!$A$4:$A$2007)+COUNT('Diário 5º PA'!$A$4:$A$2000)+ROW()-3)</f>
        <v/>
      </c>
      <c r="B128" s="358"/>
      <c r="C128" s="359"/>
      <c r="D128" s="360"/>
      <c r="E128" s="360"/>
      <c r="F128" s="361"/>
      <c r="G128" s="362"/>
      <c r="H128" s="360"/>
      <c r="I128" s="362"/>
      <c r="J128" s="363"/>
      <c r="K128" s="363"/>
      <c r="L128" s="364"/>
      <c r="M128" s="363"/>
      <c r="N128" s="390"/>
      <c r="O128" s="350">
        <f t="shared" si="6"/>
        <v>0</v>
      </c>
      <c r="P128" s="70">
        <f t="shared" si="7"/>
        <v>0</v>
      </c>
      <c r="Q128" s="92" t="str">
        <f t="shared" si="5"/>
        <v/>
      </c>
    </row>
    <row r="129" spans="1:17" x14ac:dyDescent="0.2">
      <c r="A129" s="374" t="str">
        <f>IF(B129="","",COUNT('Diário 3º PA'!$A$4:$A$4242)+COUNT('Diário 4º PA'!$A$4:$A$2007)+COUNT('Diário 5º PA'!$A$4:$A$2000)+ROW()-3)</f>
        <v/>
      </c>
      <c r="B129" s="358"/>
      <c r="C129" s="359"/>
      <c r="D129" s="360"/>
      <c r="E129" s="360"/>
      <c r="F129" s="361"/>
      <c r="G129" s="362"/>
      <c r="H129" s="360"/>
      <c r="I129" s="362"/>
      <c r="J129" s="363"/>
      <c r="K129" s="363"/>
      <c r="L129" s="364"/>
      <c r="M129" s="363"/>
      <c r="N129" s="390"/>
      <c r="O129" s="350">
        <f t="shared" si="6"/>
        <v>0</v>
      </c>
      <c r="P129" s="70">
        <f t="shared" si="7"/>
        <v>0</v>
      </c>
      <c r="Q129" s="92" t="str">
        <f t="shared" si="5"/>
        <v/>
      </c>
    </row>
    <row r="130" spans="1:17" x14ac:dyDescent="0.2">
      <c r="A130" s="374" t="str">
        <f>IF(B130="","",COUNT('Diário 3º PA'!$A$4:$A$4242)+COUNT('Diário 4º PA'!$A$4:$A$2007)+COUNT('Diário 5º PA'!$A$4:$A$2000)+ROW()-3)</f>
        <v/>
      </c>
      <c r="B130" s="358"/>
      <c r="C130" s="359"/>
      <c r="D130" s="360"/>
      <c r="E130" s="360"/>
      <c r="F130" s="361"/>
      <c r="G130" s="362"/>
      <c r="H130" s="360"/>
      <c r="I130" s="362"/>
      <c r="J130" s="363"/>
      <c r="K130" s="363"/>
      <c r="L130" s="364"/>
      <c r="M130" s="363"/>
      <c r="N130" s="390"/>
      <c r="O130" s="350">
        <f t="shared" si="6"/>
        <v>0</v>
      </c>
      <c r="P130" s="70">
        <f t="shared" si="7"/>
        <v>0</v>
      </c>
      <c r="Q130" s="135" t="str">
        <f t="shared" si="5"/>
        <v/>
      </c>
    </row>
    <row r="131" spans="1:17" x14ac:dyDescent="0.2">
      <c r="A131" s="374" t="str">
        <f>IF(B131="","",COUNT('Diário 3º PA'!$A$4:$A$4242)+COUNT('Diário 4º PA'!$A$4:$A$2007)+COUNT('Diário 5º PA'!$A$4:$A$2000)+ROW()-3)</f>
        <v/>
      </c>
      <c r="B131" s="358"/>
      <c r="C131" s="359"/>
      <c r="D131" s="360"/>
      <c r="E131" s="360"/>
      <c r="F131" s="361"/>
      <c r="G131" s="362"/>
      <c r="H131" s="360"/>
      <c r="I131" s="362"/>
      <c r="J131" s="363"/>
      <c r="K131" s="363"/>
      <c r="L131" s="364"/>
      <c r="M131" s="363"/>
      <c r="N131" s="390"/>
      <c r="O131" s="350">
        <f t="shared" si="6"/>
        <v>0</v>
      </c>
      <c r="P131" s="70">
        <f t="shared" si="7"/>
        <v>0</v>
      </c>
      <c r="Q131" s="92" t="str">
        <f t="shared" si="5"/>
        <v/>
      </c>
    </row>
    <row r="132" spans="1:17" x14ac:dyDescent="0.2">
      <c r="A132" s="374" t="str">
        <f>IF(B132="","",COUNT('Diário 3º PA'!$A$4:$A$4242)+COUNT('Diário 4º PA'!$A$4:$A$2007)+COUNT('Diário 5º PA'!$A$4:$A$2000)+ROW()-3)</f>
        <v/>
      </c>
      <c r="B132" s="358"/>
      <c r="C132" s="359"/>
      <c r="D132" s="360"/>
      <c r="E132" s="360"/>
      <c r="F132" s="361"/>
      <c r="G132" s="362"/>
      <c r="H132" s="360"/>
      <c r="I132" s="362"/>
      <c r="J132" s="363"/>
      <c r="K132" s="363"/>
      <c r="L132" s="364"/>
      <c r="M132" s="363"/>
      <c r="N132" s="390"/>
      <c r="O132" s="350">
        <f t="shared" si="6"/>
        <v>0</v>
      </c>
      <c r="P132" s="70">
        <f t="shared" si="7"/>
        <v>0</v>
      </c>
      <c r="Q132" s="92" t="str">
        <f t="shared" si="5"/>
        <v/>
      </c>
    </row>
    <row r="133" spans="1:17" x14ac:dyDescent="0.2">
      <c r="A133" s="374" t="str">
        <f>IF(B133="","",COUNT('Diário 3º PA'!$A$4:$A$4242)+COUNT('Diário 4º PA'!$A$4:$A$2007)+COUNT('Diário 5º PA'!$A$4:$A$2000)+ROW()-3)</f>
        <v/>
      </c>
      <c r="B133" s="358"/>
      <c r="C133" s="359"/>
      <c r="D133" s="360"/>
      <c r="E133" s="360"/>
      <c r="F133" s="361"/>
      <c r="G133" s="360"/>
      <c r="H133" s="360"/>
      <c r="I133" s="362"/>
      <c r="J133" s="363"/>
      <c r="K133" s="363"/>
      <c r="L133" s="364"/>
      <c r="M133" s="363"/>
      <c r="N133" s="390"/>
      <c r="O133" s="350">
        <f t="shared" si="6"/>
        <v>0</v>
      </c>
      <c r="P133" s="70">
        <f t="shared" si="7"/>
        <v>0</v>
      </c>
      <c r="Q133" s="135" t="str">
        <f t="shared" si="5"/>
        <v/>
      </c>
    </row>
    <row r="134" spans="1:17" x14ac:dyDescent="0.2">
      <c r="A134" s="374" t="str">
        <f>IF(B134="","",COUNT('Diário 3º PA'!$A$4:$A$4242)+COUNT('Diário 4º PA'!$A$4:$A$2007)+COUNT('Diário 5º PA'!$A$4:$A$2000)+ROW()-3)</f>
        <v/>
      </c>
      <c r="B134" s="358"/>
      <c r="C134" s="359"/>
      <c r="D134" s="360"/>
      <c r="E134" s="360"/>
      <c r="F134" s="361"/>
      <c r="G134" s="360"/>
      <c r="H134" s="360"/>
      <c r="I134" s="362"/>
      <c r="J134" s="363"/>
      <c r="K134" s="363"/>
      <c r="L134" s="364"/>
      <c r="M134" s="363"/>
      <c r="N134" s="390"/>
      <c r="O134" s="350">
        <f t="shared" si="6"/>
        <v>0</v>
      </c>
      <c r="P134" s="70">
        <f t="shared" si="7"/>
        <v>0</v>
      </c>
      <c r="Q134" s="92" t="str">
        <f t="shared" si="5"/>
        <v/>
      </c>
    </row>
    <row r="135" spans="1:17" x14ac:dyDescent="0.2">
      <c r="A135" s="374" t="str">
        <f>IF(B135="","",COUNT('Diário 3º PA'!$A$4:$A$4242)+COUNT('Diário 4º PA'!$A$4:$A$2007)+COUNT('Diário 5º PA'!$A$4:$A$2000)+ROW()-3)</f>
        <v/>
      </c>
      <c r="B135" s="358"/>
      <c r="C135" s="359"/>
      <c r="D135" s="360"/>
      <c r="E135" s="360"/>
      <c r="F135" s="361"/>
      <c r="G135" s="360"/>
      <c r="H135" s="360"/>
      <c r="I135" s="362"/>
      <c r="J135" s="363"/>
      <c r="K135" s="363"/>
      <c r="L135" s="364"/>
      <c r="M135" s="363"/>
      <c r="N135" s="390"/>
      <c r="O135" s="350">
        <f t="shared" si="6"/>
        <v>0</v>
      </c>
      <c r="P135" s="70">
        <f t="shared" si="7"/>
        <v>0</v>
      </c>
      <c r="Q135" s="92" t="str">
        <f t="shared" ref="Q135:Q198" si="8">SUBSTITUTE(D135," ","_")</f>
        <v/>
      </c>
    </row>
    <row r="136" spans="1:17" x14ac:dyDescent="0.2">
      <c r="A136" s="374" t="str">
        <f>IF(B136="","",COUNT('Diário 3º PA'!$A$4:$A$4242)+COUNT('Diário 4º PA'!$A$4:$A$2007)+COUNT('Diário 5º PA'!$A$4:$A$2000)+ROW()-3)</f>
        <v/>
      </c>
      <c r="B136" s="375"/>
      <c r="C136" s="406"/>
      <c r="D136" s="377"/>
      <c r="E136" s="377"/>
      <c r="F136" s="378"/>
      <c r="G136" s="377"/>
      <c r="H136" s="377"/>
      <c r="I136" s="379"/>
      <c r="J136" s="380"/>
      <c r="K136" s="380"/>
      <c r="L136" s="381"/>
      <c r="M136" s="380"/>
      <c r="N136" s="390"/>
      <c r="O136" s="350">
        <f t="shared" ref="O136:O199" si="9">IF(B136=0,0,IF(YEAR(B136)=$P$1,MONTH(B136)-$O$1+1,(YEAR(B136)-$P$1)*12-$O$1+1+MONTH(B136)))</f>
        <v>0</v>
      </c>
      <c r="P136" s="70">
        <f t="shared" ref="P136:P199" si="10">IF(C136=0,0,IF(YEAR(C136)=$P$1,MONTH(C136)-$O$1+1,(YEAR(C136)-$P$1)*12-$O$1+1+MONTH(C136)))</f>
        <v>0</v>
      </c>
      <c r="Q136" s="135" t="str">
        <f t="shared" si="8"/>
        <v/>
      </c>
    </row>
    <row r="137" spans="1:17" x14ac:dyDescent="0.2">
      <c r="A137" s="374" t="str">
        <f>IF(B137="","",COUNT('Diário 3º PA'!$A$4:$A$4242)+COUNT('Diário 4º PA'!$A$4:$A$2007)+COUNT('Diário 5º PA'!$A$4:$A$2000)+ROW()-3)</f>
        <v/>
      </c>
      <c r="B137" s="358"/>
      <c r="C137" s="359"/>
      <c r="D137" s="360"/>
      <c r="E137" s="360"/>
      <c r="F137" s="361"/>
      <c r="G137" s="360"/>
      <c r="H137" s="360"/>
      <c r="I137" s="362"/>
      <c r="J137" s="363"/>
      <c r="K137" s="363"/>
      <c r="L137" s="364"/>
      <c r="M137" s="363"/>
      <c r="N137" s="390"/>
      <c r="O137" s="350">
        <f t="shared" si="9"/>
        <v>0</v>
      </c>
      <c r="P137" s="70">
        <f t="shared" si="10"/>
        <v>0</v>
      </c>
      <c r="Q137" s="92" t="str">
        <f t="shared" si="8"/>
        <v/>
      </c>
    </row>
    <row r="138" spans="1:17" x14ac:dyDescent="0.2">
      <c r="A138" s="374" t="str">
        <f>IF(B138="","",COUNT('Diário 3º PA'!$A$4:$A$4242)+COUNT('Diário 4º PA'!$A$4:$A$2007)+COUNT('Diário 5º PA'!$A$4:$A$2000)+ROW()-3)</f>
        <v/>
      </c>
      <c r="B138" s="358"/>
      <c r="C138" s="359"/>
      <c r="D138" s="360"/>
      <c r="E138" s="360"/>
      <c r="F138" s="361"/>
      <c r="G138" s="362"/>
      <c r="H138" s="360"/>
      <c r="I138" s="379"/>
      <c r="J138" s="380"/>
      <c r="K138" s="380"/>
      <c r="L138" s="381"/>
      <c r="M138" s="380"/>
      <c r="N138" s="422"/>
      <c r="O138" s="350">
        <f t="shared" si="9"/>
        <v>0</v>
      </c>
      <c r="P138" s="70">
        <f t="shared" si="10"/>
        <v>0</v>
      </c>
      <c r="Q138" s="92" t="str">
        <f t="shared" si="8"/>
        <v/>
      </c>
    </row>
    <row r="139" spans="1:17" x14ac:dyDescent="0.2">
      <c r="A139" s="374" t="str">
        <f>IF(B139="","",COUNT('Diário 3º PA'!$A$4:$A$4242)+COUNT('Diário 4º PA'!$A$4:$A$2007)+COUNT('Diário 5º PA'!$A$4:$A$2000)+ROW()-3)</f>
        <v/>
      </c>
      <c r="B139" s="358"/>
      <c r="C139" s="359"/>
      <c r="D139" s="360"/>
      <c r="E139" s="360"/>
      <c r="F139" s="361"/>
      <c r="G139" s="362"/>
      <c r="H139" s="360"/>
      <c r="I139" s="362"/>
      <c r="J139" s="363"/>
      <c r="K139" s="363"/>
      <c r="L139" s="364"/>
      <c r="M139" s="363"/>
      <c r="N139" s="390"/>
      <c r="O139" s="350">
        <f t="shared" si="9"/>
        <v>0</v>
      </c>
      <c r="P139" s="70">
        <f t="shared" si="10"/>
        <v>0</v>
      </c>
      <c r="Q139" s="135" t="str">
        <f t="shared" si="8"/>
        <v/>
      </c>
    </row>
    <row r="140" spans="1:17" x14ac:dyDescent="0.2">
      <c r="A140" s="374" t="str">
        <f>IF(B140="","",COUNT('Diário 3º PA'!$A$4:$A$4242)+COUNT('Diário 4º PA'!$A$4:$A$2007)+COUNT('Diário 5º PA'!$A$4:$A$2000)+ROW()-3)</f>
        <v/>
      </c>
      <c r="B140" s="358"/>
      <c r="C140" s="359"/>
      <c r="D140" s="360"/>
      <c r="E140" s="360"/>
      <c r="F140" s="361"/>
      <c r="G140" s="362"/>
      <c r="H140" s="360"/>
      <c r="I140" s="362"/>
      <c r="J140" s="363"/>
      <c r="K140" s="363"/>
      <c r="L140" s="364"/>
      <c r="M140" s="363"/>
      <c r="N140" s="390"/>
      <c r="O140" s="350">
        <f t="shared" si="9"/>
        <v>0</v>
      </c>
      <c r="P140" s="70">
        <f t="shared" si="10"/>
        <v>0</v>
      </c>
      <c r="Q140" s="92" t="str">
        <f t="shared" si="8"/>
        <v/>
      </c>
    </row>
    <row r="141" spans="1:17" x14ac:dyDescent="0.2">
      <c r="A141" s="374" t="str">
        <f>IF(B141="","",COUNT('Diário 3º PA'!$A$4:$A$4242)+COUNT('Diário 4º PA'!$A$4:$A$2007)+COUNT('Diário 5º PA'!$A$4:$A$2000)+ROW()-3)</f>
        <v/>
      </c>
      <c r="B141" s="358"/>
      <c r="C141" s="359"/>
      <c r="D141" s="360"/>
      <c r="E141" s="360"/>
      <c r="F141" s="361"/>
      <c r="G141" s="360"/>
      <c r="H141" s="360"/>
      <c r="I141" s="362"/>
      <c r="J141" s="363"/>
      <c r="K141" s="363"/>
      <c r="L141" s="364"/>
      <c r="M141" s="363"/>
      <c r="N141" s="390"/>
      <c r="O141" s="350">
        <f t="shared" si="9"/>
        <v>0</v>
      </c>
      <c r="P141" s="70">
        <f t="shared" si="10"/>
        <v>0</v>
      </c>
      <c r="Q141" s="92" t="str">
        <f t="shared" si="8"/>
        <v/>
      </c>
    </row>
    <row r="142" spans="1:17" x14ac:dyDescent="0.2">
      <c r="A142" s="374" t="str">
        <f>IF(B142="","",COUNT('Diário 3º PA'!$A$4:$A$4242)+COUNT('Diário 4º PA'!$A$4:$A$2007)+COUNT('Diário 5º PA'!$A$4:$A$2000)+ROW()-3)</f>
        <v/>
      </c>
      <c r="B142" s="358"/>
      <c r="C142" s="359"/>
      <c r="D142" s="360"/>
      <c r="E142" s="360"/>
      <c r="F142" s="361"/>
      <c r="G142" s="360"/>
      <c r="H142" s="360"/>
      <c r="I142" s="362"/>
      <c r="J142" s="363"/>
      <c r="K142" s="363"/>
      <c r="L142" s="364"/>
      <c r="M142" s="363"/>
      <c r="N142" s="390"/>
      <c r="O142" s="350">
        <f t="shared" si="9"/>
        <v>0</v>
      </c>
      <c r="P142" s="70">
        <f t="shared" si="10"/>
        <v>0</v>
      </c>
      <c r="Q142" s="135" t="str">
        <f t="shared" si="8"/>
        <v/>
      </c>
    </row>
    <row r="143" spans="1:17" x14ac:dyDescent="0.2">
      <c r="A143" s="374" t="str">
        <f>IF(B143="","",COUNT('Diário 3º PA'!$A$4:$A$4242)+COUNT('Diário 4º PA'!$A$4:$A$2007)+COUNT('Diário 5º PA'!$A$4:$A$2000)+ROW()-3)</f>
        <v/>
      </c>
      <c r="B143" s="358"/>
      <c r="C143" s="359"/>
      <c r="D143" s="360"/>
      <c r="E143" s="360"/>
      <c r="F143" s="361"/>
      <c r="G143" s="360"/>
      <c r="H143" s="360"/>
      <c r="I143" s="362"/>
      <c r="J143" s="363"/>
      <c r="K143" s="363"/>
      <c r="L143" s="364"/>
      <c r="M143" s="363"/>
      <c r="N143" s="390"/>
      <c r="O143" s="350">
        <f t="shared" si="9"/>
        <v>0</v>
      </c>
      <c r="P143" s="70">
        <f t="shared" si="10"/>
        <v>0</v>
      </c>
      <c r="Q143" s="92" t="str">
        <f t="shared" si="8"/>
        <v/>
      </c>
    </row>
    <row r="144" spans="1:17" x14ac:dyDescent="0.2">
      <c r="A144" s="374" t="str">
        <f>IF(B144="","",COUNT('Diário 3º PA'!$A$4:$A$4242)+COUNT('Diário 4º PA'!$A$4:$A$2007)+COUNT('Diário 5º PA'!$A$4:$A$2000)+ROW()-3)</f>
        <v/>
      </c>
      <c r="B144" s="358"/>
      <c r="C144" s="359"/>
      <c r="D144" s="360"/>
      <c r="E144" s="360"/>
      <c r="F144" s="361"/>
      <c r="G144" s="360"/>
      <c r="H144" s="360"/>
      <c r="I144" s="362"/>
      <c r="J144" s="363"/>
      <c r="K144" s="363"/>
      <c r="L144" s="364"/>
      <c r="M144" s="363"/>
      <c r="N144" s="390"/>
      <c r="O144" s="350">
        <f t="shared" si="9"/>
        <v>0</v>
      </c>
      <c r="P144" s="70">
        <f t="shared" si="10"/>
        <v>0</v>
      </c>
      <c r="Q144" s="92" t="str">
        <f t="shared" si="8"/>
        <v/>
      </c>
    </row>
    <row r="145" spans="1:17" x14ac:dyDescent="0.2">
      <c r="A145" s="374" t="str">
        <f>IF(B145="","",COUNT('Diário 3º PA'!$A$4:$A$4242)+COUNT('Diário 4º PA'!$A$4:$A$2007)+COUNT('Diário 5º PA'!$A$4:$A$2000)+ROW()-3)</f>
        <v/>
      </c>
      <c r="B145" s="358"/>
      <c r="C145" s="359"/>
      <c r="D145" s="360"/>
      <c r="E145" s="360"/>
      <c r="F145" s="361"/>
      <c r="G145" s="362"/>
      <c r="H145" s="360"/>
      <c r="I145" s="362"/>
      <c r="J145" s="363"/>
      <c r="K145" s="363"/>
      <c r="L145" s="364"/>
      <c r="M145" s="363"/>
      <c r="N145" s="390"/>
      <c r="O145" s="350">
        <f t="shared" si="9"/>
        <v>0</v>
      </c>
      <c r="P145" s="70">
        <f t="shared" si="10"/>
        <v>0</v>
      </c>
      <c r="Q145" s="135" t="str">
        <f t="shared" si="8"/>
        <v/>
      </c>
    </row>
    <row r="146" spans="1:17" x14ac:dyDescent="0.2">
      <c r="A146" s="374" t="str">
        <f>IF(B146="","",COUNT('Diário 3º PA'!$A$4:$A$4242)+COUNT('Diário 4º PA'!$A$4:$A$2007)+COUNT('Diário 5º PA'!$A$4:$A$2000)+ROW()-3)</f>
        <v/>
      </c>
      <c r="B146" s="358"/>
      <c r="C146" s="359"/>
      <c r="D146" s="360"/>
      <c r="E146" s="360"/>
      <c r="F146" s="361"/>
      <c r="G146" s="362"/>
      <c r="H146" s="360"/>
      <c r="I146" s="362"/>
      <c r="J146" s="363"/>
      <c r="K146" s="363"/>
      <c r="L146" s="364"/>
      <c r="M146" s="363"/>
      <c r="N146" s="390"/>
      <c r="O146" s="350">
        <f t="shared" si="9"/>
        <v>0</v>
      </c>
      <c r="P146" s="70">
        <f t="shared" si="10"/>
        <v>0</v>
      </c>
      <c r="Q146" s="92" t="str">
        <f t="shared" si="8"/>
        <v/>
      </c>
    </row>
    <row r="147" spans="1:17" x14ac:dyDescent="0.2">
      <c r="A147" s="374" t="str">
        <f>IF(B147="","",COUNT('Diário 3º PA'!$A$4:$A$4242)+COUNT('Diário 4º PA'!$A$4:$A$2007)+COUNT('Diário 5º PA'!$A$4:$A$2000)+ROW()-3)</f>
        <v/>
      </c>
      <c r="B147" s="358"/>
      <c r="C147" s="359"/>
      <c r="D147" s="360"/>
      <c r="E147" s="360"/>
      <c r="F147" s="361"/>
      <c r="G147" s="360"/>
      <c r="H147" s="360"/>
      <c r="I147" s="362"/>
      <c r="J147" s="363"/>
      <c r="K147" s="363"/>
      <c r="L147" s="364"/>
      <c r="M147" s="363"/>
      <c r="N147" s="390"/>
      <c r="O147" s="350">
        <f t="shared" si="9"/>
        <v>0</v>
      </c>
      <c r="P147" s="70">
        <f t="shared" si="10"/>
        <v>0</v>
      </c>
      <c r="Q147" s="92" t="str">
        <f t="shared" si="8"/>
        <v/>
      </c>
    </row>
    <row r="148" spans="1:17" x14ac:dyDescent="0.2">
      <c r="A148" s="374" t="str">
        <f>IF(B148="","",COUNT('Diário 3º PA'!$A$4:$A$4242)+COUNT('Diário 4º PA'!$A$4:$A$2007)+COUNT('Diário 5º PA'!$A$4:$A$2000)+ROW()-3)</f>
        <v/>
      </c>
      <c r="B148" s="375"/>
      <c r="C148" s="406"/>
      <c r="D148" s="377"/>
      <c r="E148" s="377"/>
      <c r="F148" s="378"/>
      <c r="G148" s="377"/>
      <c r="H148" s="377"/>
      <c r="I148" s="379"/>
      <c r="J148" s="380"/>
      <c r="K148" s="380"/>
      <c r="L148" s="381"/>
      <c r="M148" s="380"/>
      <c r="N148" s="390"/>
      <c r="O148" s="350">
        <f t="shared" si="9"/>
        <v>0</v>
      </c>
      <c r="P148" s="70">
        <f t="shared" si="10"/>
        <v>0</v>
      </c>
      <c r="Q148" s="135" t="str">
        <f t="shared" si="8"/>
        <v/>
      </c>
    </row>
    <row r="149" spans="1:17" x14ac:dyDescent="0.2">
      <c r="A149" s="374" t="str">
        <f>IF(B149="","",COUNT('Diário 3º PA'!$A$4:$A$4242)+COUNT('Diário 4º PA'!$A$4:$A$2007)+COUNT('Diário 5º PA'!$A$4:$A$2000)+ROW()-3)</f>
        <v/>
      </c>
      <c r="B149" s="375"/>
      <c r="C149" s="406"/>
      <c r="D149" s="377"/>
      <c r="E149" s="377"/>
      <c r="F149" s="378"/>
      <c r="G149" s="377"/>
      <c r="H149" s="377"/>
      <c r="I149" s="379"/>
      <c r="J149" s="380"/>
      <c r="K149" s="380"/>
      <c r="L149" s="381"/>
      <c r="M149" s="380"/>
      <c r="N149" s="390"/>
      <c r="O149" s="350">
        <f t="shared" si="9"/>
        <v>0</v>
      </c>
      <c r="P149" s="70">
        <f t="shared" si="10"/>
        <v>0</v>
      </c>
      <c r="Q149" s="92" t="str">
        <f t="shared" si="8"/>
        <v/>
      </c>
    </row>
    <row r="150" spans="1:17" x14ac:dyDescent="0.2">
      <c r="A150" s="374" t="str">
        <f>IF(B150="","",COUNT('Diário 3º PA'!$A$4:$A$4242)+COUNT('Diário 4º PA'!$A$4:$A$2007)+COUNT('Diário 5º PA'!$A$4:$A$2000)+ROW()-3)</f>
        <v/>
      </c>
      <c r="B150" s="375"/>
      <c r="C150" s="406"/>
      <c r="D150" s="377"/>
      <c r="E150" s="377"/>
      <c r="F150" s="378"/>
      <c r="G150" s="377"/>
      <c r="H150" s="377"/>
      <c r="I150" s="379"/>
      <c r="J150" s="380"/>
      <c r="K150" s="380"/>
      <c r="L150" s="381"/>
      <c r="M150" s="380"/>
      <c r="N150" s="390"/>
      <c r="O150" s="350">
        <f t="shared" si="9"/>
        <v>0</v>
      </c>
      <c r="P150" s="70">
        <f t="shared" si="10"/>
        <v>0</v>
      </c>
      <c r="Q150" s="92" t="str">
        <f t="shared" si="8"/>
        <v/>
      </c>
    </row>
    <row r="151" spans="1:17" x14ac:dyDescent="0.2">
      <c r="A151" s="374" t="str">
        <f>IF(B151="","",COUNT('Diário 3º PA'!$A$4:$A$4242)+COUNT('Diário 4º PA'!$A$4:$A$2007)+COUNT('Diário 5º PA'!$A$4:$A$2000)+ROW()-3)</f>
        <v/>
      </c>
      <c r="B151" s="375"/>
      <c r="C151" s="406"/>
      <c r="D151" s="377"/>
      <c r="E151" s="377"/>
      <c r="F151" s="378"/>
      <c r="G151" s="377"/>
      <c r="H151" s="377"/>
      <c r="I151" s="379"/>
      <c r="J151" s="380"/>
      <c r="K151" s="380"/>
      <c r="L151" s="381"/>
      <c r="M151" s="363"/>
      <c r="N151" s="390"/>
      <c r="O151" s="350">
        <f t="shared" si="9"/>
        <v>0</v>
      </c>
      <c r="P151" s="70">
        <f t="shared" si="10"/>
        <v>0</v>
      </c>
      <c r="Q151" s="135" t="str">
        <f t="shared" si="8"/>
        <v/>
      </c>
    </row>
    <row r="152" spans="1:17" x14ac:dyDescent="0.2">
      <c r="A152" s="374" t="str">
        <f>IF(B152="","",COUNT('Diário 3º PA'!$A$4:$A$4242)+COUNT('Diário 4º PA'!$A$4:$A$2007)+COUNT('Diário 5º PA'!$A$4:$A$2000)+ROW()-3)</f>
        <v/>
      </c>
      <c r="B152" s="375"/>
      <c r="C152" s="406"/>
      <c r="D152" s="377"/>
      <c r="E152" s="377"/>
      <c r="F152" s="378"/>
      <c r="G152" s="377"/>
      <c r="H152" s="377"/>
      <c r="I152" s="379"/>
      <c r="J152" s="380"/>
      <c r="K152" s="380"/>
      <c r="L152" s="381"/>
      <c r="M152" s="363"/>
      <c r="N152" s="390"/>
      <c r="O152" s="350">
        <f t="shared" si="9"/>
        <v>0</v>
      </c>
      <c r="P152" s="70">
        <f t="shared" si="10"/>
        <v>0</v>
      </c>
      <c r="Q152" s="92" t="str">
        <f t="shared" si="8"/>
        <v/>
      </c>
    </row>
    <row r="153" spans="1:17" x14ac:dyDescent="0.2">
      <c r="A153" s="374" t="str">
        <f>IF(B153="","",COUNT('Diário 3º PA'!$A$4:$A$4242)+COUNT('Diário 4º PA'!$A$4:$A$2007)+COUNT('Diário 5º PA'!$A$4:$A$2000)+ROW()-3)</f>
        <v/>
      </c>
      <c r="B153" s="375"/>
      <c r="C153" s="406"/>
      <c r="D153" s="377"/>
      <c r="E153" s="377"/>
      <c r="F153" s="378"/>
      <c r="G153" s="377"/>
      <c r="H153" s="377"/>
      <c r="I153" s="379"/>
      <c r="J153" s="380"/>
      <c r="K153" s="380"/>
      <c r="L153" s="381"/>
      <c r="M153" s="363"/>
      <c r="N153" s="390"/>
      <c r="O153" s="350">
        <f t="shared" si="9"/>
        <v>0</v>
      </c>
      <c r="P153" s="70">
        <f t="shared" si="10"/>
        <v>0</v>
      </c>
      <c r="Q153" s="92" t="str">
        <f t="shared" si="8"/>
        <v/>
      </c>
    </row>
    <row r="154" spans="1:17" x14ac:dyDescent="0.2">
      <c r="A154" s="374" t="str">
        <f>IF(B154="","",COUNT('Diário 3º PA'!$A$4:$A$4242)+COUNT('Diário 4º PA'!$A$4:$A$2007)+COUNT('Diário 5º PA'!$A$4:$A$2000)+ROW()-3)</f>
        <v/>
      </c>
      <c r="B154" s="375"/>
      <c r="C154" s="406"/>
      <c r="D154" s="377"/>
      <c r="E154" s="377"/>
      <c r="F154" s="378"/>
      <c r="G154" s="377"/>
      <c r="H154" s="377"/>
      <c r="I154" s="379"/>
      <c r="J154" s="380"/>
      <c r="K154" s="363"/>
      <c r="L154" s="364"/>
      <c r="M154" s="363"/>
      <c r="N154" s="390"/>
      <c r="O154" s="350">
        <f t="shared" si="9"/>
        <v>0</v>
      </c>
      <c r="P154" s="70">
        <f t="shared" si="10"/>
        <v>0</v>
      </c>
      <c r="Q154" s="135" t="str">
        <f t="shared" si="8"/>
        <v/>
      </c>
    </row>
    <row r="155" spans="1:17" x14ac:dyDescent="0.2">
      <c r="A155" s="374" t="str">
        <f>IF(B155="","",COUNT('Diário 3º PA'!$A$4:$A$4242)+COUNT('Diário 4º PA'!$A$4:$A$2007)+COUNT('Diário 5º PA'!$A$4:$A$2000)+ROW()-3)</f>
        <v/>
      </c>
      <c r="B155" s="375"/>
      <c r="C155" s="406"/>
      <c r="D155" s="377"/>
      <c r="E155" s="377"/>
      <c r="F155" s="378"/>
      <c r="G155" s="377"/>
      <c r="H155" s="377"/>
      <c r="I155" s="379"/>
      <c r="J155" s="380"/>
      <c r="K155" s="380"/>
      <c r="L155" s="381"/>
      <c r="M155" s="363"/>
      <c r="N155" s="390"/>
      <c r="O155" s="350">
        <f t="shared" si="9"/>
        <v>0</v>
      </c>
      <c r="P155" s="70">
        <f t="shared" si="10"/>
        <v>0</v>
      </c>
      <c r="Q155" s="92" t="str">
        <f t="shared" si="8"/>
        <v/>
      </c>
    </row>
    <row r="156" spans="1:17" x14ac:dyDescent="0.2">
      <c r="A156" s="374" t="str">
        <f>IF(B156="","",COUNT('Diário 3º PA'!$A$4:$A$4242)+COUNT('Diário 4º PA'!$A$4:$A$2007)+COUNT('Diário 5º PA'!$A$4:$A$2000)+ROW()-3)</f>
        <v/>
      </c>
      <c r="B156" s="375"/>
      <c r="C156" s="406"/>
      <c r="D156" s="377"/>
      <c r="E156" s="377"/>
      <c r="F156" s="378"/>
      <c r="G156" s="377"/>
      <c r="H156" s="377"/>
      <c r="I156" s="379"/>
      <c r="J156" s="380"/>
      <c r="K156" s="380"/>
      <c r="L156" s="381"/>
      <c r="M156" s="363"/>
      <c r="N156" s="390"/>
      <c r="O156" s="350">
        <f t="shared" si="9"/>
        <v>0</v>
      </c>
      <c r="P156" s="70">
        <f t="shared" si="10"/>
        <v>0</v>
      </c>
      <c r="Q156" s="92" t="str">
        <f t="shared" si="8"/>
        <v/>
      </c>
    </row>
    <row r="157" spans="1:17" x14ac:dyDescent="0.2">
      <c r="A157" s="374" t="str">
        <f>IF(B157="","",COUNT('Diário 3º PA'!$A$4:$A$4242)+COUNT('Diário 4º PA'!$A$4:$A$2007)+COUNT('Diário 5º PA'!$A$4:$A$2000)+ROW()-3)</f>
        <v/>
      </c>
      <c r="B157" s="375"/>
      <c r="C157" s="406"/>
      <c r="D157" s="377"/>
      <c r="E157" s="377"/>
      <c r="F157" s="378"/>
      <c r="G157" s="377"/>
      <c r="H157" s="377"/>
      <c r="I157" s="379"/>
      <c r="J157" s="380"/>
      <c r="K157" s="380"/>
      <c r="L157" s="364"/>
      <c r="M157" s="363"/>
      <c r="N157" s="390"/>
      <c r="O157" s="350">
        <f t="shared" si="9"/>
        <v>0</v>
      </c>
      <c r="P157" s="70">
        <f t="shared" si="10"/>
        <v>0</v>
      </c>
      <c r="Q157" s="135" t="str">
        <f t="shared" si="8"/>
        <v/>
      </c>
    </row>
    <row r="158" spans="1:17" x14ac:dyDescent="0.2">
      <c r="A158" s="374" t="str">
        <f>IF(B158="","",COUNT('Diário 3º PA'!$A$4:$A$4242)+COUNT('Diário 4º PA'!$A$4:$A$2007)+COUNT('Diário 5º PA'!$A$4:$A$2000)+ROW()-3)</f>
        <v/>
      </c>
      <c r="B158" s="375"/>
      <c r="C158" s="406"/>
      <c r="D158" s="377"/>
      <c r="E158" s="377"/>
      <c r="F158" s="378"/>
      <c r="G158" s="377"/>
      <c r="H158" s="377"/>
      <c r="I158" s="379"/>
      <c r="J158" s="380"/>
      <c r="K158" s="380"/>
      <c r="L158" s="381"/>
      <c r="M158" s="380"/>
      <c r="N158" s="390"/>
      <c r="O158" s="350">
        <f t="shared" si="9"/>
        <v>0</v>
      </c>
      <c r="P158" s="70">
        <f t="shared" si="10"/>
        <v>0</v>
      </c>
      <c r="Q158" s="92" t="str">
        <f t="shared" si="8"/>
        <v/>
      </c>
    </row>
    <row r="159" spans="1:17" x14ac:dyDescent="0.2">
      <c r="A159" s="374" t="str">
        <f>IF(B159="","",COUNT('Diário 3º PA'!$A$4:$A$4242)+COUNT('Diário 4º PA'!$A$4:$A$2007)+COUNT('Diário 5º PA'!$A$4:$A$2000)+ROW()-3)</f>
        <v/>
      </c>
      <c r="B159" s="358"/>
      <c r="C159" s="359"/>
      <c r="D159" s="360"/>
      <c r="E159" s="360"/>
      <c r="F159" s="361"/>
      <c r="G159" s="360"/>
      <c r="H159" s="360"/>
      <c r="I159" s="362"/>
      <c r="J159" s="363"/>
      <c r="K159" s="363"/>
      <c r="L159" s="364"/>
      <c r="M159" s="363"/>
      <c r="N159" s="390"/>
      <c r="O159" s="350">
        <f t="shared" si="9"/>
        <v>0</v>
      </c>
      <c r="P159" s="70">
        <f t="shared" si="10"/>
        <v>0</v>
      </c>
      <c r="Q159" s="92" t="str">
        <f t="shared" si="8"/>
        <v/>
      </c>
    </row>
    <row r="160" spans="1:17" x14ac:dyDescent="0.2">
      <c r="A160" s="374" t="str">
        <f>IF(B160="","",COUNT('Diário 3º PA'!$A$4:$A$4242)+COUNT('Diário 4º PA'!$A$4:$A$2007)+COUNT('Diário 5º PA'!$A$4:$A$2000)+ROW()-3)</f>
        <v/>
      </c>
      <c r="B160" s="358"/>
      <c r="C160" s="359"/>
      <c r="D160" s="360"/>
      <c r="E160" s="360"/>
      <c r="F160" s="361"/>
      <c r="G160" s="360"/>
      <c r="H160" s="360"/>
      <c r="I160" s="362"/>
      <c r="J160" s="363"/>
      <c r="K160" s="363"/>
      <c r="L160" s="364"/>
      <c r="M160" s="363"/>
      <c r="N160" s="390"/>
      <c r="O160" s="350">
        <f t="shared" si="9"/>
        <v>0</v>
      </c>
      <c r="P160" s="70">
        <f t="shared" si="10"/>
        <v>0</v>
      </c>
      <c r="Q160" s="135" t="str">
        <f t="shared" si="8"/>
        <v/>
      </c>
    </row>
    <row r="161" spans="1:17" x14ac:dyDescent="0.2">
      <c r="A161" s="374" t="str">
        <f>IF(B161="","",COUNT('Diário 3º PA'!$A$4:$A$4242)+COUNT('Diário 4º PA'!$A$4:$A$2007)+COUNT('Diário 5º PA'!$A$4:$A$2000)+ROW()-3)</f>
        <v/>
      </c>
      <c r="B161" s="358"/>
      <c r="C161" s="359"/>
      <c r="D161" s="360"/>
      <c r="E161" s="360"/>
      <c r="F161" s="361"/>
      <c r="G161" s="360"/>
      <c r="H161" s="360"/>
      <c r="I161" s="362"/>
      <c r="J161" s="363"/>
      <c r="K161" s="363"/>
      <c r="L161" s="364"/>
      <c r="M161" s="363"/>
      <c r="N161" s="390"/>
      <c r="O161" s="350">
        <f t="shared" si="9"/>
        <v>0</v>
      </c>
      <c r="P161" s="70">
        <f t="shared" si="10"/>
        <v>0</v>
      </c>
      <c r="Q161" s="92" t="str">
        <f t="shared" si="8"/>
        <v/>
      </c>
    </row>
    <row r="162" spans="1:17" x14ac:dyDescent="0.2">
      <c r="A162" s="374" t="str">
        <f>IF(B162="","",COUNT('Diário 3º PA'!$A$4:$A$4242)+COUNT('Diário 4º PA'!$A$4:$A$2007)+COUNT('Diário 5º PA'!$A$4:$A$2000)+ROW()-3)</f>
        <v/>
      </c>
      <c r="B162" s="358"/>
      <c r="C162" s="359"/>
      <c r="D162" s="360"/>
      <c r="E162" s="360"/>
      <c r="F162" s="361"/>
      <c r="G162" s="360"/>
      <c r="H162" s="360"/>
      <c r="I162" s="362"/>
      <c r="J162" s="363"/>
      <c r="K162" s="363"/>
      <c r="L162" s="364"/>
      <c r="M162" s="363"/>
      <c r="N162" s="390"/>
      <c r="O162" s="350">
        <f t="shared" si="9"/>
        <v>0</v>
      </c>
      <c r="P162" s="70">
        <f t="shared" si="10"/>
        <v>0</v>
      </c>
      <c r="Q162" s="92" t="str">
        <f t="shared" si="8"/>
        <v/>
      </c>
    </row>
    <row r="163" spans="1:17" x14ac:dyDescent="0.2">
      <c r="A163" s="374" t="str">
        <f>IF(B163="","",COUNT('Diário 3º PA'!$A$4:$A$4242)+COUNT('Diário 4º PA'!$A$4:$A$2007)+COUNT('Diário 5º PA'!$A$4:$A$2000)+ROW()-3)</f>
        <v/>
      </c>
      <c r="B163" s="358"/>
      <c r="C163" s="359"/>
      <c r="D163" s="360"/>
      <c r="E163" s="360"/>
      <c r="F163" s="361"/>
      <c r="G163" s="360"/>
      <c r="H163" s="360"/>
      <c r="I163" s="362"/>
      <c r="J163" s="363"/>
      <c r="K163" s="363"/>
      <c r="L163" s="364"/>
      <c r="M163" s="363"/>
      <c r="N163" s="390"/>
      <c r="O163" s="350">
        <f t="shared" si="9"/>
        <v>0</v>
      </c>
      <c r="P163" s="70">
        <f t="shared" si="10"/>
        <v>0</v>
      </c>
      <c r="Q163" s="135" t="str">
        <f t="shared" si="8"/>
        <v/>
      </c>
    </row>
    <row r="164" spans="1:17" x14ac:dyDescent="0.2">
      <c r="A164" s="374" t="str">
        <f>IF(B164="","",COUNT('Diário 3º PA'!$A$4:$A$4242)+COUNT('Diário 4º PA'!$A$4:$A$2007)+COUNT('Diário 5º PA'!$A$4:$A$2000)+ROW()-3)</f>
        <v/>
      </c>
      <c r="B164" s="358"/>
      <c r="C164" s="359"/>
      <c r="D164" s="360"/>
      <c r="E164" s="360"/>
      <c r="F164" s="361"/>
      <c r="G164" s="360"/>
      <c r="H164" s="360"/>
      <c r="I164" s="362"/>
      <c r="J164" s="363"/>
      <c r="K164" s="363"/>
      <c r="L164" s="364"/>
      <c r="M164" s="363"/>
      <c r="N164" s="390"/>
      <c r="O164" s="350">
        <f t="shared" si="9"/>
        <v>0</v>
      </c>
      <c r="P164" s="70">
        <f t="shared" si="10"/>
        <v>0</v>
      </c>
      <c r="Q164" s="92" t="str">
        <f t="shared" si="8"/>
        <v/>
      </c>
    </row>
    <row r="165" spans="1:17" x14ac:dyDescent="0.2">
      <c r="A165" s="374" t="str">
        <f>IF(B165="","",COUNT('Diário 3º PA'!$A$4:$A$4242)+COUNT('Diário 4º PA'!$A$4:$A$2007)+COUNT('Diário 5º PA'!$A$4:$A$2000)+ROW()-3)</f>
        <v/>
      </c>
      <c r="B165" s="358"/>
      <c r="C165" s="359"/>
      <c r="D165" s="360"/>
      <c r="E165" s="360"/>
      <c r="F165" s="361"/>
      <c r="G165" s="360"/>
      <c r="H165" s="360"/>
      <c r="I165" s="362"/>
      <c r="J165" s="363"/>
      <c r="K165" s="363"/>
      <c r="L165" s="364"/>
      <c r="M165" s="363"/>
      <c r="N165" s="390"/>
      <c r="O165" s="350">
        <f t="shared" si="9"/>
        <v>0</v>
      </c>
      <c r="P165" s="70">
        <f t="shared" si="10"/>
        <v>0</v>
      </c>
      <c r="Q165" s="92" t="str">
        <f t="shared" si="8"/>
        <v/>
      </c>
    </row>
    <row r="166" spans="1:17" x14ac:dyDescent="0.2">
      <c r="A166" s="374" t="str">
        <f>IF(B166="","",COUNT('Diário 3º PA'!$A$4:$A$4242)+COUNT('Diário 4º PA'!$A$4:$A$2007)+COUNT('Diário 5º PA'!$A$4:$A$2000)+ROW()-3)</f>
        <v/>
      </c>
      <c r="B166" s="358"/>
      <c r="C166" s="359"/>
      <c r="D166" s="360"/>
      <c r="E166" s="360"/>
      <c r="F166" s="361"/>
      <c r="G166" s="362"/>
      <c r="H166" s="360"/>
      <c r="I166" s="362"/>
      <c r="J166" s="363"/>
      <c r="K166" s="363"/>
      <c r="L166" s="364"/>
      <c r="M166" s="363"/>
      <c r="N166" s="390"/>
      <c r="O166" s="350">
        <f t="shared" si="9"/>
        <v>0</v>
      </c>
      <c r="P166" s="70">
        <f t="shared" si="10"/>
        <v>0</v>
      </c>
      <c r="Q166" s="135" t="str">
        <f t="shared" si="8"/>
        <v/>
      </c>
    </row>
    <row r="167" spans="1:17" x14ac:dyDescent="0.2">
      <c r="A167" s="374" t="str">
        <f>IF(B167="","",COUNT('Diário 3º PA'!$A$4:$A$4242)+COUNT('Diário 4º PA'!$A$4:$A$2007)+COUNT('Diário 5º PA'!$A$4:$A$2000)+ROW()-3)</f>
        <v/>
      </c>
      <c r="B167" s="358"/>
      <c r="C167" s="359"/>
      <c r="D167" s="360"/>
      <c r="E167" s="360"/>
      <c r="F167" s="361"/>
      <c r="G167" s="360"/>
      <c r="H167" s="360"/>
      <c r="I167" s="362"/>
      <c r="J167" s="363"/>
      <c r="K167" s="363"/>
      <c r="L167" s="364"/>
      <c r="M167" s="363"/>
      <c r="N167" s="390"/>
      <c r="O167" s="350">
        <f t="shared" si="9"/>
        <v>0</v>
      </c>
      <c r="P167" s="70">
        <f t="shared" si="10"/>
        <v>0</v>
      </c>
      <c r="Q167" s="92" t="str">
        <f t="shared" si="8"/>
        <v/>
      </c>
    </row>
    <row r="168" spans="1:17" x14ac:dyDescent="0.2">
      <c r="A168" s="374" t="str">
        <f>IF(B168="","",COUNT('Diário 3º PA'!$A$4:$A$4242)+COUNT('Diário 4º PA'!$A$4:$A$2007)+COUNT('Diário 5º PA'!$A$4:$A$2000)+ROW()-3)</f>
        <v/>
      </c>
      <c r="B168" s="358"/>
      <c r="C168" s="359"/>
      <c r="D168" s="360"/>
      <c r="E168" s="360"/>
      <c r="F168" s="361"/>
      <c r="G168" s="360"/>
      <c r="H168" s="360"/>
      <c r="I168" s="362"/>
      <c r="J168" s="363"/>
      <c r="K168" s="363"/>
      <c r="L168" s="364"/>
      <c r="M168" s="363"/>
      <c r="N168" s="390"/>
      <c r="O168" s="350">
        <f t="shared" si="9"/>
        <v>0</v>
      </c>
      <c r="P168" s="70">
        <f t="shared" si="10"/>
        <v>0</v>
      </c>
      <c r="Q168" s="92" t="str">
        <f t="shared" si="8"/>
        <v/>
      </c>
    </row>
    <row r="169" spans="1:17" x14ac:dyDescent="0.2">
      <c r="A169" s="374" t="str">
        <f>IF(B169="","",COUNT('Diário 3º PA'!$A$4:$A$4242)+COUNT('Diário 4º PA'!$A$4:$A$2007)+COUNT('Diário 5º PA'!$A$4:$A$2000)+ROW()-3)</f>
        <v/>
      </c>
      <c r="B169" s="358"/>
      <c r="C169" s="359"/>
      <c r="D169" s="360"/>
      <c r="E169" s="360"/>
      <c r="F169" s="361"/>
      <c r="G169" s="360"/>
      <c r="H169" s="360"/>
      <c r="I169" s="362"/>
      <c r="J169" s="363"/>
      <c r="K169" s="363"/>
      <c r="L169" s="364"/>
      <c r="M169" s="363"/>
      <c r="N169" s="390"/>
      <c r="O169" s="350">
        <f t="shared" si="9"/>
        <v>0</v>
      </c>
      <c r="P169" s="70">
        <f t="shared" si="10"/>
        <v>0</v>
      </c>
      <c r="Q169" s="135" t="str">
        <f t="shared" si="8"/>
        <v/>
      </c>
    </row>
    <row r="170" spans="1:17" x14ac:dyDescent="0.2">
      <c r="A170" s="374" t="str">
        <f>IF(B170="","",COUNT('Diário 3º PA'!$A$4:$A$4242)+COUNT('Diário 4º PA'!$A$4:$A$2007)+COUNT('Diário 5º PA'!$A$4:$A$2000)+ROW()-3)</f>
        <v/>
      </c>
      <c r="B170" s="358"/>
      <c r="C170" s="359"/>
      <c r="D170" s="360"/>
      <c r="E170" s="360"/>
      <c r="F170" s="361"/>
      <c r="G170" s="360"/>
      <c r="H170" s="360"/>
      <c r="I170" s="362"/>
      <c r="J170" s="363"/>
      <c r="K170" s="363"/>
      <c r="L170" s="364"/>
      <c r="M170" s="363"/>
      <c r="N170" s="390"/>
      <c r="O170" s="350">
        <f t="shared" si="9"/>
        <v>0</v>
      </c>
      <c r="P170" s="70">
        <f t="shared" si="10"/>
        <v>0</v>
      </c>
      <c r="Q170" s="92" t="str">
        <f t="shared" si="8"/>
        <v/>
      </c>
    </row>
    <row r="171" spans="1:17" x14ac:dyDescent="0.2">
      <c r="A171" s="374" t="str">
        <f>IF(B171="","",COUNT('Diário 3º PA'!$A$4:$A$4242)+COUNT('Diário 4º PA'!$A$4:$A$2007)+COUNT('Diário 5º PA'!$A$4:$A$2000)+ROW()-3)</f>
        <v/>
      </c>
      <c r="B171" s="358"/>
      <c r="C171" s="359"/>
      <c r="D171" s="360"/>
      <c r="E171" s="360"/>
      <c r="F171" s="361"/>
      <c r="G171" s="360"/>
      <c r="H171" s="360"/>
      <c r="I171" s="362"/>
      <c r="J171" s="363"/>
      <c r="K171" s="363"/>
      <c r="L171" s="364"/>
      <c r="M171" s="363"/>
      <c r="N171" s="390"/>
      <c r="O171" s="350">
        <f t="shared" si="9"/>
        <v>0</v>
      </c>
      <c r="P171" s="70">
        <f t="shared" si="10"/>
        <v>0</v>
      </c>
      <c r="Q171" s="92" t="str">
        <f t="shared" si="8"/>
        <v/>
      </c>
    </row>
    <row r="172" spans="1:17" x14ac:dyDescent="0.2">
      <c r="A172" s="374" t="str">
        <f>IF(B172="","",COUNT('Diário 3º PA'!$A$4:$A$4242)+COUNT('Diário 4º PA'!$A$4:$A$2007)+COUNT('Diário 5º PA'!$A$4:$A$2000)+ROW()-3)</f>
        <v/>
      </c>
      <c r="B172" s="358"/>
      <c r="C172" s="359"/>
      <c r="D172" s="360"/>
      <c r="E172" s="360"/>
      <c r="F172" s="361"/>
      <c r="G172" s="360"/>
      <c r="H172" s="360"/>
      <c r="I172" s="362"/>
      <c r="J172" s="363"/>
      <c r="K172" s="363"/>
      <c r="L172" s="364"/>
      <c r="M172" s="363"/>
      <c r="N172" s="390"/>
      <c r="O172" s="350">
        <f t="shared" si="9"/>
        <v>0</v>
      </c>
      <c r="P172" s="70">
        <f t="shared" si="10"/>
        <v>0</v>
      </c>
      <c r="Q172" s="135" t="str">
        <f t="shared" si="8"/>
        <v/>
      </c>
    </row>
    <row r="173" spans="1:17" x14ac:dyDescent="0.2">
      <c r="A173" s="374" t="str">
        <f>IF(B173="","",COUNT('Diário 3º PA'!$A$4:$A$4242)+COUNT('Diário 4º PA'!$A$4:$A$2007)+COUNT('Diário 5º PA'!$A$4:$A$2000)+ROW()-3)</f>
        <v/>
      </c>
      <c r="B173" s="358"/>
      <c r="C173" s="359"/>
      <c r="D173" s="360"/>
      <c r="E173" s="360"/>
      <c r="F173" s="361"/>
      <c r="G173" s="360"/>
      <c r="H173" s="360"/>
      <c r="I173" s="362"/>
      <c r="J173" s="363"/>
      <c r="K173" s="363"/>
      <c r="L173" s="364"/>
      <c r="M173" s="363"/>
      <c r="N173" s="390"/>
      <c r="O173" s="350">
        <f t="shared" si="9"/>
        <v>0</v>
      </c>
      <c r="P173" s="70">
        <f t="shared" si="10"/>
        <v>0</v>
      </c>
      <c r="Q173" s="92" t="str">
        <f t="shared" si="8"/>
        <v/>
      </c>
    </row>
    <row r="174" spans="1:17" x14ac:dyDescent="0.2">
      <c r="A174" s="374" t="str">
        <f>IF(B174="","",COUNT('Diário 3º PA'!$A$4:$A$4242)+COUNT('Diário 4º PA'!$A$4:$A$2007)+COUNT('Diário 5º PA'!$A$4:$A$2000)+ROW()-3)</f>
        <v/>
      </c>
      <c r="B174" s="358"/>
      <c r="C174" s="359"/>
      <c r="D174" s="360"/>
      <c r="E174" s="360"/>
      <c r="F174" s="361"/>
      <c r="G174" s="360"/>
      <c r="H174" s="360"/>
      <c r="I174" s="362"/>
      <c r="J174" s="363"/>
      <c r="K174" s="363"/>
      <c r="L174" s="364"/>
      <c r="M174" s="363"/>
      <c r="N174" s="390"/>
      <c r="O174" s="350">
        <f t="shared" si="9"/>
        <v>0</v>
      </c>
      <c r="P174" s="70">
        <f t="shared" si="10"/>
        <v>0</v>
      </c>
      <c r="Q174" s="92" t="str">
        <f t="shared" si="8"/>
        <v/>
      </c>
    </row>
    <row r="175" spans="1:17" x14ac:dyDescent="0.2">
      <c r="A175" s="374" t="str">
        <f>IF(B175="","",COUNT('Diário 3º PA'!$A$4:$A$4242)+COUNT('Diário 4º PA'!$A$4:$A$2007)+COUNT('Diário 5º PA'!$A$4:$A$2000)+ROW()-3)</f>
        <v/>
      </c>
      <c r="B175" s="358"/>
      <c r="C175" s="359"/>
      <c r="D175" s="360"/>
      <c r="E175" s="360"/>
      <c r="F175" s="361"/>
      <c r="G175" s="360"/>
      <c r="H175" s="360"/>
      <c r="I175" s="362"/>
      <c r="J175" s="363"/>
      <c r="K175" s="363"/>
      <c r="L175" s="364"/>
      <c r="M175" s="363"/>
      <c r="N175" s="390"/>
      <c r="O175" s="350">
        <f t="shared" si="9"/>
        <v>0</v>
      </c>
      <c r="P175" s="70">
        <f t="shared" si="10"/>
        <v>0</v>
      </c>
      <c r="Q175" s="135" t="str">
        <f t="shared" si="8"/>
        <v/>
      </c>
    </row>
    <row r="176" spans="1:17" x14ac:dyDescent="0.2">
      <c r="A176" s="374" t="str">
        <f>IF(B176="","",COUNT('Diário 3º PA'!$A$4:$A$4242)+COUNT('Diário 4º PA'!$A$4:$A$2007)+COUNT('Diário 5º PA'!$A$4:$A$2000)+ROW()-3)</f>
        <v/>
      </c>
      <c r="B176" s="358"/>
      <c r="C176" s="359"/>
      <c r="D176" s="360"/>
      <c r="E176" s="360"/>
      <c r="F176" s="361"/>
      <c r="G176" s="360"/>
      <c r="H176" s="360"/>
      <c r="I176" s="362"/>
      <c r="J176" s="363"/>
      <c r="K176" s="363"/>
      <c r="L176" s="364"/>
      <c r="M176" s="363"/>
      <c r="N176" s="390"/>
      <c r="O176" s="350">
        <f t="shared" si="9"/>
        <v>0</v>
      </c>
      <c r="P176" s="70">
        <f t="shared" si="10"/>
        <v>0</v>
      </c>
      <c r="Q176" s="92" t="str">
        <f t="shared" si="8"/>
        <v/>
      </c>
    </row>
    <row r="177" spans="1:17" x14ac:dyDescent="0.2">
      <c r="A177" s="374" t="str">
        <f>IF(B177="","",COUNT('Diário 3º PA'!$A$4:$A$4242)+COUNT('Diário 4º PA'!$A$4:$A$2007)+COUNT('Diário 5º PA'!$A$4:$A$2000)+ROW()-3)</f>
        <v/>
      </c>
      <c r="B177" s="358"/>
      <c r="C177" s="359"/>
      <c r="D177" s="360"/>
      <c r="E177" s="360"/>
      <c r="F177" s="361"/>
      <c r="G177" s="360"/>
      <c r="H177" s="360"/>
      <c r="I177" s="362"/>
      <c r="J177" s="363"/>
      <c r="K177" s="363"/>
      <c r="L177" s="364"/>
      <c r="M177" s="363"/>
      <c r="N177" s="390"/>
      <c r="O177" s="350">
        <f t="shared" si="9"/>
        <v>0</v>
      </c>
      <c r="P177" s="70">
        <f t="shared" si="10"/>
        <v>0</v>
      </c>
      <c r="Q177" s="92" t="str">
        <f t="shared" si="8"/>
        <v/>
      </c>
    </row>
    <row r="178" spans="1:17" x14ac:dyDescent="0.2">
      <c r="A178" s="374" t="str">
        <f>IF(B178="","",COUNT('Diário 3º PA'!$A$4:$A$4242)+COUNT('Diário 4º PA'!$A$4:$A$2007)+COUNT('Diário 5º PA'!$A$4:$A$2000)+ROW()-3)</f>
        <v/>
      </c>
      <c r="B178" s="358"/>
      <c r="C178" s="359"/>
      <c r="D178" s="360"/>
      <c r="E178" s="360"/>
      <c r="F178" s="361"/>
      <c r="G178" s="360"/>
      <c r="H178" s="360"/>
      <c r="I178" s="362"/>
      <c r="J178" s="363"/>
      <c r="K178" s="363"/>
      <c r="L178" s="364"/>
      <c r="M178" s="363"/>
      <c r="N178" s="390"/>
      <c r="O178" s="350">
        <f t="shared" si="9"/>
        <v>0</v>
      </c>
      <c r="P178" s="70">
        <f t="shared" si="10"/>
        <v>0</v>
      </c>
      <c r="Q178" s="135" t="str">
        <f t="shared" si="8"/>
        <v/>
      </c>
    </row>
    <row r="179" spans="1:17" x14ac:dyDescent="0.2">
      <c r="A179" s="374" t="str">
        <f>IF(B179="","",COUNT('Diário 3º PA'!$A$4:$A$4242)+COUNT('Diário 4º PA'!$A$4:$A$2007)+COUNT('Diário 5º PA'!$A$4:$A$2000)+ROW()-3)</f>
        <v/>
      </c>
      <c r="B179" s="358"/>
      <c r="C179" s="359"/>
      <c r="D179" s="360"/>
      <c r="E179" s="360"/>
      <c r="F179" s="361"/>
      <c r="G179" s="362"/>
      <c r="H179" s="360"/>
      <c r="I179" s="362"/>
      <c r="J179" s="363"/>
      <c r="K179" s="363"/>
      <c r="L179" s="364"/>
      <c r="M179" s="363"/>
      <c r="N179" s="390"/>
      <c r="O179" s="350">
        <f t="shared" si="9"/>
        <v>0</v>
      </c>
      <c r="P179" s="70">
        <f t="shared" si="10"/>
        <v>0</v>
      </c>
      <c r="Q179" s="92" t="str">
        <f t="shared" si="8"/>
        <v/>
      </c>
    </row>
    <row r="180" spans="1:17" x14ac:dyDescent="0.2">
      <c r="A180" s="374" t="str">
        <f>IF(B180="","",COUNT('Diário 3º PA'!$A$4:$A$4242)+COUNT('Diário 4º PA'!$A$4:$A$2007)+COUNT('Diário 5º PA'!$A$4:$A$2000)+ROW()-3)</f>
        <v/>
      </c>
      <c r="B180" s="358"/>
      <c r="C180" s="359"/>
      <c r="D180" s="360"/>
      <c r="E180" s="360"/>
      <c r="F180" s="361"/>
      <c r="G180" s="379"/>
      <c r="H180" s="360"/>
      <c r="I180" s="362"/>
      <c r="J180" s="363"/>
      <c r="K180" s="363"/>
      <c r="L180" s="364"/>
      <c r="M180" s="363"/>
      <c r="N180" s="390"/>
      <c r="O180" s="350">
        <f t="shared" si="9"/>
        <v>0</v>
      </c>
      <c r="P180" s="70">
        <f t="shared" si="10"/>
        <v>0</v>
      </c>
      <c r="Q180" s="92" t="str">
        <f t="shared" si="8"/>
        <v/>
      </c>
    </row>
    <row r="181" spans="1:17" x14ac:dyDescent="0.2">
      <c r="A181" s="374" t="str">
        <f>IF(B181="","",COUNT('Diário 3º PA'!$A$4:$A$4242)+COUNT('Diário 4º PA'!$A$4:$A$2007)+COUNT('Diário 5º PA'!$A$4:$A$2000)+ROW()-3)</f>
        <v/>
      </c>
      <c r="B181" s="358"/>
      <c r="C181" s="359"/>
      <c r="D181" s="360"/>
      <c r="E181" s="360"/>
      <c r="F181" s="361"/>
      <c r="G181" s="360"/>
      <c r="H181" s="360"/>
      <c r="I181" s="362"/>
      <c r="J181" s="363"/>
      <c r="K181" s="363"/>
      <c r="L181" s="364"/>
      <c r="M181" s="363"/>
      <c r="N181" s="390"/>
      <c r="O181" s="350">
        <f t="shared" si="9"/>
        <v>0</v>
      </c>
      <c r="P181" s="70">
        <f t="shared" si="10"/>
        <v>0</v>
      </c>
      <c r="Q181" s="135" t="str">
        <f t="shared" si="8"/>
        <v/>
      </c>
    </row>
    <row r="182" spans="1:17" x14ac:dyDescent="0.2">
      <c r="A182" s="374" t="str">
        <f>IF(B182="","",COUNT('Diário 3º PA'!$A$4:$A$4242)+COUNT('Diário 4º PA'!$A$4:$A$2007)+COUNT('Diário 5º PA'!$A$4:$A$2000)+ROW()-3)</f>
        <v/>
      </c>
      <c r="B182" s="358"/>
      <c r="C182" s="359"/>
      <c r="D182" s="360"/>
      <c r="E182" s="360"/>
      <c r="F182" s="361"/>
      <c r="G182" s="360"/>
      <c r="H182" s="360"/>
      <c r="I182" s="362"/>
      <c r="J182" s="363"/>
      <c r="K182" s="363"/>
      <c r="L182" s="364"/>
      <c r="M182" s="363"/>
      <c r="N182" s="390"/>
      <c r="O182" s="350">
        <f t="shared" si="9"/>
        <v>0</v>
      </c>
      <c r="P182" s="70">
        <f t="shared" si="10"/>
        <v>0</v>
      </c>
      <c r="Q182" s="92" t="str">
        <f t="shared" si="8"/>
        <v/>
      </c>
    </row>
    <row r="183" spans="1:17" x14ac:dyDescent="0.2">
      <c r="A183" s="374" t="str">
        <f>IF(B183="","",COUNT('Diário 3º PA'!$A$4:$A$4242)+COUNT('Diário 4º PA'!$A$4:$A$2007)+COUNT('Diário 5º PA'!$A$4:$A$2000)+ROW()-3)</f>
        <v/>
      </c>
      <c r="B183" s="358"/>
      <c r="C183" s="359"/>
      <c r="D183" s="360"/>
      <c r="E183" s="360"/>
      <c r="F183" s="361"/>
      <c r="G183" s="360"/>
      <c r="H183" s="360"/>
      <c r="I183" s="362"/>
      <c r="J183" s="363"/>
      <c r="K183" s="363"/>
      <c r="L183" s="364"/>
      <c r="M183" s="363"/>
      <c r="N183" s="390"/>
      <c r="O183" s="350">
        <f t="shared" si="9"/>
        <v>0</v>
      </c>
      <c r="P183" s="70">
        <f t="shared" si="10"/>
        <v>0</v>
      </c>
      <c r="Q183" s="92" t="str">
        <f t="shared" si="8"/>
        <v/>
      </c>
    </row>
    <row r="184" spans="1:17" x14ac:dyDescent="0.2">
      <c r="A184" s="374" t="str">
        <f>IF(B184="","",COUNT('Diário 3º PA'!$A$4:$A$4242)+COUNT('Diário 4º PA'!$A$4:$A$2007)+COUNT('Diário 5º PA'!$A$4:$A$2000)+ROW()-3)</f>
        <v/>
      </c>
      <c r="B184" s="358"/>
      <c r="C184" s="359"/>
      <c r="D184" s="360"/>
      <c r="E184" s="360"/>
      <c r="F184" s="361"/>
      <c r="G184" s="360"/>
      <c r="H184" s="360"/>
      <c r="I184" s="362"/>
      <c r="J184" s="363"/>
      <c r="K184" s="363"/>
      <c r="L184" s="364"/>
      <c r="M184" s="363"/>
      <c r="N184" s="390"/>
      <c r="O184" s="350">
        <f t="shared" si="9"/>
        <v>0</v>
      </c>
      <c r="P184" s="70">
        <f t="shared" si="10"/>
        <v>0</v>
      </c>
      <c r="Q184" s="135" t="str">
        <f t="shared" si="8"/>
        <v/>
      </c>
    </row>
    <row r="185" spans="1:17" x14ac:dyDescent="0.2">
      <c r="A185" s="374" t="str">
        <f>IF(B185="","",COUNT('Diário 3º PA'!$A$4:$A$4242)+COUNT('Diário 4º PA'!$A$4:$A$2007)+COUNT('Diário 5º PA'!$A$4:$A$2000)+ROW()-3)</f>
        <v/>
      </c>
      <c r="B185" s="358"/>
      <c r="C185" s="359"/>
      <c r="D185" s="360"/>
      <c r="E185" s="360"/>
      <c r="F185" s="361"/>
      <c r="G185" s="360"/>
      <c r="H185" s="360"/>
      <c r="I185" s="362"/>
      <c r="J185" s="363"/>
      <c r="K185" s="363"/>
      <c r="L185" s="364"/>
      <c r="M185" s="363"/>
      <c r="N185" s="390"/>
      <c r="O185" s="350">
        <f t="shared" si="9"/>
        <v>0</v>
      </c>
      <c r="P185" s="70">
        <f t="shared" si="10"/>
        <v>0</v>
      </c>
      <c r="Q185" s="92" t="str">
        <f t="shared" si="8"/>
        <v/>
      </c>
    </row>
    <row r="186" spans="1:17" x14ac:dyDescent="0.2">
      <c r="A186" s="374" t="str">
        <f>IF(B186="","",COUNT('Diário 3º PA'!$A$4:$A$4242)+COUNT('Diário 4º PA'!$A$4:$A$2007)+COUNT('Diário 5º PA'!$A$4:$A$2000)+ROW()-3)</f>
        <v/>
      </c>
      <c r="B186" s="358"/>
      <c r="C186" s="359"/>
      <c r="D186" s="360"/>
      <c r="E186" s="360"/>
      <c r="F186" s="361"/>
      <c r="G186" s="360"/>
      <c r="H186" s="360"/>
      <c r="I186" s="362"/>
      <c r="J186" s="363"/>
      <c r="K186" s="363"/>
      <c r="L186" s="364"/>
      <c r="M186" s="363"/>
      <c r="N186" s="390"/>
      <c r="O186" s="350">
        <f t="shared" si="9"/>
        <v>0</v>
      </c>
      <c r="P186" s="70">
        <f t="shared" si="10"/>
        <v>0</v>
      </c>
      <c r="Q186" s="92" t="str">
        <f t="shared" si="8"/>
        <v/>
      </c>
    </row>
    <row r="187" spans="1:17" x14ac:dyDescent="0.2">
      <c r="A187" s="374" t="str">
        <f>IF(B187="","",COUNT('Diário 3º PA'!$A$4:$A$4242)+COUNT('Diário 4º PA'!$A$4:$A$2007)+COUNT('Diário 5º PA'!$A$4:$A$2000)+ROW()-3)</f>
        <v/>
      </c>
      <c r="B187" s="358"/>
      <c r="C187" s="359"/>
      <c r="D187" s="360"/>
      <c r="E187" s="360"/>
      <c r="F187" s="361"/>
      <c r="G187" s="360"/>
      <c r="H187" s="360"/>
      <c r="I187" s="362"/>
      <c r="J187" s="363"/>
      <c r="K187" s="363"/>
      <c r="L187" s="364"/>
      <c r="M187" s="363"/>
      <c r="N187" s="390"/>
      <c r="O187" s="350">
        <f t="shared" si="9"/>
        <v>0</v>
      </c>
      <c r="P187" s="70">
        <f t="shared" si="10"/>
        <v>0</v>
      </c>
      <c r="Q187" s="135" t="str">
        <f t="shared" si="8"/>
        <v/>
      </c>
    </row>
    <row r="188" spans="1:17" x14ac:dyDescent="0.2">
      <c r="A188" s="374" t="str">
        <f>IF(B188="","",COUNT('Diário 3º PA'!$A$4:$A$4242)+COUNT('Diário 4º PA'!$A$4:$A$2007)+COUNT('Diário 5º PA'!$A$4:$A$2000)+ROW()-3)</f>
        <v/>
      </c>
      <c r="B188" s="358"/>
      <c r="C188" s="359"/>
      <c r="D188" s="360"/>
      <c r="E188" s="360"/>
      <c r="F188" s="361"/>
      <c r="G188" s="360"/>
      <c r="H188" s="360"/>
      <c r="I188" s="362"/>
      <c r="J188" s="363"/>
      <c r="K188" s="363"/>
      <c r="L188" s="364"/>
      <c r="M188" s="363"/>
      <c r="N188" s="390"/>
      <c r="O188" s="350">
        <f t="shared" si="9"/>
        <v>0</v>
      </c>
      <c r="P188" s="70">
        <f t="shared" si="10"/>
        <v>0</v>
      </c>
      <c r="Q188" s="92" t="str">
        <f t="shared" si="8"/>
        <v/>
      </c>
    </row>
    <row r="189" spans="1:17" x14ac:dyDescent="0.2">
      <c r="A189" s="374" t="str">
        <f>IF(B189="","",COUNT('Diário 3º PA'!$A$4:$A$4242)+COUNT('Diário 4º PA'!$A$4:$A$2007)+COUNT('Diário 5º PA'!$A$4:$A$2000)+ROW()-3)</f>
        <v/>
      </c>
      <c r="B189" s="358"/>
      <c r="C189" s="359"/>
      <c r="D189" s="360"/>
      <c r="E189" s="360"/>
      <c r="F189" s="361"/>
      <c r="G189" s="360"/>
      <c r="H189" s="360"/>
      <c r="I189" s="362"/>
      <c r="J189" s="363"/>
      <c r="K189" s="363"/>
      <c r="L189" s="364"/>
      <c r="M189" s="363"/>
      <c r="N189" s="390"/>
      <c r="O189" s="350">
        <f t="shared" si="9"/>
        <v>0</v>
      </c>
      <c r="P189" s="70">
        <f t="shared" si="10"/>
        <v>0</v>
      </c>
      <c r="Q189" s="92" t="str">
        <f t="shared" si="8"/>
        <v/>
      </c>
    </row>
    <row r="190" spans="1:17" x14ac:dyDescent="0.2">
      <c r="A190" s="374" t="str">
        <f>IF(B190="","",COUNT('Diário 3º PA'!$A$4:$A$4242)+COUNT('Diário 4º PA'!$A$4:$A$2007)+COUNT('Diário 5º PA'!$A$4:$A$2000)+ROW()-3)</f>
        <v/>
      </c>
      <c r="B190" s="358"/>
      <c r="C190" s="359"/>
      <c r="D190" s="360"/>
      <c r="E190" s="360"/>
      <c r="F190" s="361"/>
      <c r="G190" s="360"/>
      <c r="H190" s="360"/>
      <c r="I190" s="362"/>
      <c r="J190" s="363"/>
      <c r="K190" s="363"/>
      <c r="L190" s="364"/>
      <c r="M190" s="363"/>
      <c r="N190" s="390"/>
      <c r="O190" s="350">
        <f t="shared" si="9"/>
        <v>0</v>
      </c>
      <c r="P190" s="70">
        <f t="shared" si="10"/>
        <v>0</v>
      </c>
      <c r="Q190" s="135" t="str">
        <f t="shared" si="8"/>
        <v/>
      </c>
    </row>
    <row r="191" spans="1:17" x14ac:dyDescent="0.2">
      <c r="A191" s="374" t="str">
        <f>IF(B191="","",COUNT('Diário 3º PA'!$A$4:$A$4242)+COUNT('Diário 4º PA'!$A$4:$A$2007)+COUNT('Diário 5º PA'!$A$4:$A$2000)+ROW()-3)</f>
        <v/>
      </c>
      <c r="B191" s="358"/>
      <c r="C191" s="359"/>
      <c r="D191" s="360"/>
      <c r="E191" s="360"/>
      <c r="F191" s="361"/>
      <c r="G191" s="360"/>
      <c r="H191" s="360"/>
      <c r="I191" s="362"/>
      <c r="J191" s="388"/>
      <c r="K191" s="363"/>
      <c r="L191" s="364"/>
      <c r="M191" s="363"/>
      <c r="N191" s="390"/>
      <c r="O191" s="350">
        <f t="shared" si="9"/>
        <v>0</v>
      </c>
      <c r="P191" s="70">
        <f t="shared" si="10"/>
        <v>0</v>
      </c>
      <c r="Q191" s="92" t="str">
        <f t="shared" si="8"/>
        <v/>
      </c>
    </row>
    <row r="192" spans="1:17" x14ac:dyDescent="0.2">
      <c r="A192" s="374" t="str">
        <f>IF(B192="","",COUNT('Diário 3º PA'!$A$4:$A$4242)+COUNT('Diário 4º PA'!$A$4:$A$2007)+COUNT('Diário 5º PA'!$A$4:$A$2000)+ROW()-3)</f>
        <v/>
      </c>
      <c r="B192" s="358"/>
      <c r="C192" s="359"/>
      <c r="D192" s="360"/>
      <c r="E192" s="360"/>
      <c r="F192" s="361"/>
      <c r="G192" s="360"/>
      <c r="H192" s="360"/>
      <c r="I192" s="362"/>
      <c r="J192" s="388"/>
      <c r="K192" s="363"/>
      <c r="L192" s="364"/>
      <c r="M192" s="363"/>
      <c r="N192" s="390"/>
      <c r="O192" s="350">
        <f t="shared" si="9"/>
        <v>0</v>
      </c>
      <c r="P192" s="70">
        <f t="shared" si="10"/>
        <v>0</v>
      </c>
      <c r="Q192" s="92" t="str">
        <f t="shared" si="8"/>
        <v/>
      </c>
    </row>
    <row r="193" spans="1:17" x14ac:dyDescent="0.2">
      <c r="A193" s="374" t="str">
        <f>IF(B193="","",COUNT('Diário 3º PA'!$A$4:$A$4242)+COUNT('Diário 4º PA'!$A$4:$A$2007)+COUNT('Diário 5º PA'!$A$4:$A$2000)+ROW()-3)</f>
        <v/>
      </c>
      <c r="B193" s="358"/>
      <c r="C193" s="359"/>
      <c r="D193" s="360"/>
      <c r="E193" s="360"/>
      <c r="F193" s="361"/>
      <c r="G193" s="360"/>
      <c r="H193" s="360"/>
      <c r="I193" s="362"/>
      <c r="J193" s="363"/>
      <c r="K193" s="363"/>
      <c r="L193" s="364"/>
      <c r="M193" s="363"/>
      <c r="N193" s="390"/>
      <c r="O193" s="350">
        <f t="shared" si="9"/>
        <v>0</v>
      </c>
      <c r="P193" s="70">
        <f t="shared" si="10"/>
        <v>0</v>
      </c>
      <c r="Q193" s="135" t="str">
        <f t="shared" si="8"/>
        <v/>
      </c>
    </row>
    <row r="194" spans="1:17" x14ac:dyDescent="0.2">
      <c r="A194" s="374" t="str">
        <f>IF(B194="","",COUNT('Diário 3º PA'!$A$4:$A$4242)+COUNT('Diário 4º PA'!$A$4:$A$2007)+COUNT('Diário 5º PA'!$A$4:$A$2000)+ROW()-3)</f>
        <v/>
      </c>
      <c r="B194" s="358"/>
      <c r="C194" s="359"/>
      <c r="D194" s="360"/>
      <c r="E194" s="360"/>
      <c r="F194" s="361"/>
      <c r="G194" s="360"/>
      <c r="H194" s="360"/>
      <c r="I194" s="362"/>
      <c r="J194" s="363"/>
      <c r="K194" s="363"/>
      <c r="L194" s="364"/>
      <c r="M194" s="363"/>
      <c r="N194" s="390"/>
      <c r="O194" s="350">
        <f t="shared" si="9"/>
        <v>0</v>
      </c>
      <c r="P194" s="70">
        <f t="shared" si="10"/>
        <v>0</v>
      </c>
      <c r="Q194" s="92" t="str">
        <f t="shared" si="8"/>
        <v/>
      </c>
    </row>
    <row r="195" spans="1:17" x14ac:dyDescent="0.2">
      <c r="A195" s="374" t="str">
        <f>IF(B195="","",COUNT('Diário 3º PA'!$A$4:$A$4242)+COUNT('Diário 4º PA'!$A$4:$A$2007)+COUNT('Diário 5º PA'!$A$4:$A$2000)+ROW()-3)</f>
        <v/>
      </c>
      <c r="B195" s="358"/>
      <c r="C195" s="359"/>
      <c r="D195" s="360"/>
      <c r="E195" s="360"/>
      <c r="F195" s="361"/>
      <c r="G195" s="360"/>
      <c r="H195" s="360"/>
      <c r="I195" s="362"/>
      <c r="J195" s="363"/>
      <c r="K195" s="363"/>
      <c r="L195" s="364"/>
      <c r="M195" s="363"/>
      <c r="N195" s="390"/>
      <c r="O195" s="350">
        <f t="shared" si="9"/>
        <v>0</v>
      </c>
      <c r="P195" s="70">
        <f t="shared" si="10"/>
        <v>0</v>
      </c>
      <c r="Q195" s="92" t="str">
        <f t="shared" si="8"/>
        <v/>
      </c>
    </row>
    <row r="196" spans="1:17" x14ac:dyDescent="0.2">
      <c r="A196" s="374" t="str">
        <f>IF(B196="","",COUNT('Diário 3º PA'!$A$4:$A$4242)+COUNT('Diário 4º PA'!$A$4:$A$2007)+COUNT('Diário 5º PA'!$A$4:$A$2000)+ROW()-3)</f>
        <v/>
      </c>
      <c r="B196" s="358"/>
      <c r="C196" s="359"/>
      <c r="D196" s="360"/>
      <c r="E196" s="360"/>
      <c r="F196" s="361"/>
      <c r="G196" s="360"/>
      <c r="H196" s="360"/>
      <c r="I196" s="362"/>
      <c r="J196" s="363"/>
      <c r="K196" s="363"/>
      <c r="L196" s="364"/>
      <c r="M196" s="363"/>
      <c r="N196" s="390"/>
      <c r="O196" s="350">
        <f t="shared" si="9"/>
        <v>0</v>
      </c>
      <c r="P196" s="70">
        <f t="shared" si="10"/>
        <v>0</v>
      </c>
      <c r="Q196" s="135" t="str">
        <f t="shared" si="8"/>
        <v/>
      </c>
    </row>
    <row r="197" spans="1:17" x14ac:dyDescent="0.2">
      <c r="A197" s="374" t="str">
        <f>IF(B197="","",COUNT('Diário 3º PA'!$A$4:$A$4242)+COUNT('Diário 4º PA'!$A$4:$A$2007)+COUNT('Diário 5º PA'!$A$4:$A$2000)+ROW()-3)</f>
        <v/>
      </c>
      <c r="B197" s="358"/>
      <c r="C197" s="359"/>
      <c r="D197" s="360"/>
      <c r="E197" s="360"/>
      <c r="F197" s="361"/>
      <c r="G197" s="360"/>
      <c r="H197" s="360"/>
      <c r="I197" s="362"/>
      <c r="J197" s="363"/>
      <c r="K197" s="363"/>
      <c r="L197" s="364"/>
      <c r="M197" s="363"/>
      <c r="N197" s="390"/>
      <c r="O197" s="350">
        <f t="shared" si="9"/>
        <v>0</v>
      </c>
      <c r="P197" s="70">
        <f t="shared" si="10"/>
        <v>0</v>
      </c>
      <c r="Q197" s="92" t="str">
        <f t="shared" si="8"/>
        <v/>
      </c>
    </row>
    <row r="198" spans="1:17" x14ac:dyDescent="0.2">
      <c r="A198" s="374" t="str">
        <f>IF(B198="","",COUNT('Diário 3º PA'!$A$4:$A$4242)+COUNT('Diário 4º PA'!$A$4:$A$2007)+COUNT('Diário 5º PA'!$A$4:$A$2000)+ROW()-3)</f>
        <v/>
      </c>
      <c r="B198" s="358"/>
      <c r="C198" s="359"/>
      <c r="D198" s="360"/>
      <c r="E198" s="360"/>
      <c r="F198" s="361"/>
      <c r="G198" s="360"/>
      <c r="H198" s="360"/>
      <c r="I198" s="362"/>
      <c r="J198" s="363"/>
      <c r="K198" s="363"/>
      <c r="L198" s="364"/>
      <c r="M198" s="363"/>
      <c r="N198" s="390"/>
      <c r="O198" s="350">
        <f t="shared" si="9"/>
        <v>0</v>
      </c>
      <c r="P198" s="70">
        <f t="shared" si="10"/>
        <v>0</v>
      </c>
      <c r="Q198" s="92" t="str">
        <f t="shared" si="8"/>
        <v/>
      </c>
    </row>
    <row r="199" spans="1:17" x14ac:dyDescent="0.2">
      <c r="A199" s="374" t="str">
        <f>IF(B199="","",COUNT('Diário 3º PA'!$A$4:$A$4242)+COUNT('Diário 4º PA'!$A$4:$A$2007)+COUNT('Diário 5º PA'!$A$4:$A$2000)+ROW()-3)</f>
        <v/>
      </c>
      <c r="B199" s="358"/>
      <c r="C199" s="359"/>
      <c r="D199" s="360"/>
      <c r="E199" s="360"/>
      <c r="F199" s="361"/>
      <c r="G199" s="360"/>
      <c r="H199" s="360"/>
      <c r="I199" s="362"/>
      <c r="J199" s="363"/>
      <c r="K199" s="363"/>
      <c r="L199" s="364"/>
      <c r="M199" s="363"/>
      <c r="N199" s="390"/>
      <c r="O199" s="350">
        <f t="shared" si="9"/>
        <v>0</v>
      </c>
      <c r="P199" s="70">
        <f t="shared" si="10"/>
        <v>0</v>
      </c>
      <c r="Q199" s="135" t="str">
        <f t="shared" ref="Q199:Q262" si="11">SUBSTITUTE(D199," ","_")</f>
        <v/>
      </c>
    </row>
    <row r="200" spans="1:17" x14ac:dyDescent="0.2">
      <c r="A200" s="374" t="str">
        <f>IF(B200="","",COUNT('Diário 3º PA'!$A$4:$A$4242)+COUNT('Diário 4º PA'!$A$4:$A$2007)+COUNT('Diário 5º PA'!$A$4:$A$2000)+ROW()-3)</f>
        <v/>
      </c>
      <c r="B200" s="358"/>
      <c r="C200" s="359"/>
      <c r="D200" s="360"/>
      <c r="E200" s="360"/>
      <c r="F200" s="361"/>
      <c r="G200" s="360"/>
      <c r="H200" s="360"/>
      <c r="I200" s="362"/>
      <c r="J200" s="363"/>
      <c r="K200" s="363"/>
      <c r="L200" s="364"/>
      <c r="M200" s="363"/>
      <c r="N200" s="390"/>
      <c r="O200" s="350">
        <f t="shared" ref="O200:O263" si="12">IF(B200=0,0,IF(YEAR(B200)=$P$1,MONTH(B200)-$O$1+1,(YEAR(B200)-$P$1)*12-$O$1+1+MONTH(B200)))</f>
        <v>0</v>
      </c>
      <c r="P200" s="70">
        <f t="shared" ref="P200:P263" si="13">IF(C200=0,0,IF(YEAR(C200)=$P$1,MONTH(C200)-$O$1+1,(YEAR(C200)-$P$1)*12-$O$1+1+MONTH(C200)))</f>
        <v>0</v>
      </c>
      <c r="Q200" s="92" t="str">
        <f t="shared" si="11"/>
        <v/>
      </c>
    </row>
    <row r="201" spans="1:17" x14ac:dyDescent="0.2">
      <c r="A201" s="374" t="str">
        <f>IF(B201="","",COUNT('Diário 3º PA'!$A$4:$A$4242)+COUNT('Diário 4º PA'!$A$4:$A$2007)+COUNT('Diário 5º PA'!$A$4:$A$2000)+ROW()-3)</f>
        <v/>
      </c>
      <c r="B201" s="358"/>
      <c r="C201" s="359"/>
      <c r="D201" s="360"/>
      <c r="E201" s="360"/>
      <c r="F201" s="361"/>
      <c r="G201" s="360"/>
      <c r="H201" s="360"/>
      <c r="I201" s="362"/>
      <c r="J201" s="363"/>
      <c r="K201" s="363"/>
      <c r="L201" s="364"/>
      <c r="M201" s="363"/>
      <c r="N201" s="390"/>
      <c r="O201" s="350">
        <f t="shared" si="12"/>
        <v>0</v>
      </c>
      <c r="P201" s="70">
        <f t="shared" si="13"/>
        <v>0</v>
      </c>
      <c r="Q201" s="92" t="str">
        <f t="shared" si="11"/>
        <v/>
      </c>
    </row>
    <row r="202" spans="1:17" x14ac:dyDescent="0.2">
      <c r="A202" s="374" t="str">
        <f>IF(B202="","",COUNT('Diário 3º PA'!$A$4:$A$4242)+COUNT('Diário 4º PA'!$A$4:$A$2007)+COUNT('Diário 5º PA'!$A$4:$A$2000)+ROW()-3)</f>
        <v/>
      </c>
      <c r="B202" s="358"/>
      <c r="C202" s="359"/>
      <c r="D202" s="360"/>
      <c r="E202" s="360"/>
      <c r="F202" s="361"/>
      <c r="G202" s="360"/>
      <c r="H202" s="360"/>
      <c r="I202" s="362"/>
      <c r="J202" s="363"/>
      <c r="K202" s="363"/>
      <c r="L202" s="364"/>
      <c r="M202" s="363"/>
      <c r="N202" s="390"/>
      <c r="O202" s="350">
        <f t="shared" si="12"/>
        <v>0</v>
      </c>
      <c r="P202" s="70">
        <f t="shared" si="13"/>
        <v>0</v>
      </c>
      <c r="Q202" s="135" t="str">
        <f t="shared" si="11"/>
        <v/>
      </c>
    </row>
    <row r="203" spans="1:17" x14ac:dyDescent="0.2">
      <c r="A203" s="374" t="str">
        <f>IF(B203="","",COUNT('Diário 3º PA'!$A$4:$A$4242)+COUNT('Diário 4º PA'!$A$4:$A$2007)+COUNT('Diário 5º PA'!$A$4:$A$2000)+ROW()-3)</f>
        <v/>
      </c>
      <c r="B203" s="358"/>
      <c r="C203" s="359"/>
      <c r="D203" s="360"/>
      <c r="E203" s="360"/>
      <c r="F203" s="361"/>
      <c r="G203" s="360"/>
      <c r="H203" s="360"/>
      <c r="I203" s="362"/>
      <c r="J203" s="363"/>
      <c r="K203" s="363"/>
      <c r="L203" s="364"/>
      <c r="M203" s="363"/>
      <c r="N203" s="390"/>
      <c r="O203" s="350">
        <f t="shared" si="12"/>
        <v>0</v>
      </c>
      <c r="P203" s="70">
        <f t="shared" si="13"/>
        <v>0</v>
      </c>
      <c r="Q203" s="92" t="str">
        <f t="shared" si="11"/>
        <v/>
      </c>
    </row>
    <row r="204" spans="1:17" x14ac:dyDescent="0.2">
      <c r="A204" s="374" t="str">
        <f>IF(B204="","",COUNT('Diário 3º PA'!$A$4:$A$4242)+COUNT('Diário 4º PA'!$A$4:$A$2007)+COUNT('Diário 5º PA'!$A$4:$A$2000)+ROW()-3)</f>
        <v/>
      </c>
      <c r="B204" s="358"/>
      <c r="C204" s="359"/>
      <c r="D204" s="360"/>
      <c r="E204" s="360"/>
      <c r="F204" s="361"/>
      <c r="G204" s="360"/>
      <c r="H204" s="360"/>
      <c r="I204" s="362"/>
      <c r="J204" s="363"/>
      <c r="K204" s="363"/>
      <c r="L204" s="364"/>
      <c r="M204" s="363"/>
      <c r="N204" s="390"/>
      <c r="O204" s="350">
        <f t="shared" si="12"/>
        <v>0</v>
      </c>
      <c r="P204" s="70">
        <f t="shared" si="13"/>
        <v>0</v>
      </c>
      <c r="Q204" s="92" t="str">
        <f t="shared" si="11"/>
        <v/>
      </c>
    </row>
    <row r="205" spans="1:17" x14ac:dyDescent="0.2">
      <c r="A205" s="374" t="str">
        <f>IF(B205="","",COUNT('Diário 3º PA'!$A$4:$A$4242)+COUNT('Diário 4º PA'!$A$4:$A$2007)+COUNT('Diário 5º PA'!$A$4:$A$2000)+ROW()-3)</f>
        <v/>
      </c>
      <c r="B205" s="358"/>
      <c r="C205" s="359"/>
      <c r="D205" s="360"/>
      <c r="E205" s="360"/>
      <c r="F205" s="361"/>
      <c r="G205" s="360"/>
      <c r="H205" s="360"/>
      <c r="I205" s="362"/>
      <c r="J205" s="363"/>
      <c r="K205" s="363"/>
      <c r="L205" s="364"/>
      <c r="M205" s="363"/>
      <c r="N205" s="390"/>
      <c r="O205" s="350">
        <f t="shared" si="12"/>
        <v>0</v>
      </c>
      <c r="P205" s="70">
        <f t="shared" si="13"/>
        <v>0</v>
      </c>
      <c r="Q205" s="135" t="str">
        <f t="shared" si="11"/>
        <v/>
      </c>
    </row>
    <row r="206" spans="1:17" x14ac:dyDescent="0.2">
      <c r="A206" s="374" t="str">
        <f>IF(B206="","",COUNT('Diário 3º PA'!$A$4:$A$4242)+COUNT('Diário 4º PA'!$A$4:$A$2007)+COUNT('Diário 5º PA'!$A$4:$A$2000)+ROW()-3)</f>
        <v/>
      </c>
      <c r="B206" s="358"/>
      <c r="C206" s="359"/>
      <c r="D206" s="360"/>
      <c r="E206" s="360"/>
      <c r="F206" s="361"/>
      <c r="G206" s="360"/>
      <c r="H206" s="360"/>
      <c r="I206" s="362"/>
      <c r="J206" s="363"/>
      <c r="K206" s="363"/>
      <c r="L206" s="364"/>
      <c r="M206" s="363"/>
      <c r="N206" s="390"/>
      <c r="O206" s="350">
        <f t="shared" si="12"/>
        <v>0</v>
      </c>
      <c r="P206" s="70">
        <f t="shared" si="13"/>
        <v>0</v>
      </c>
      <c r="Q206" s="92" t="str">
        <f t="shared" si="11"/>
        <v/>
      </c>
    </row>
    <row r="207" spans="1:17" x14ac:dyDescent="0.2">
      <c r="A207" s="374" t="str">
        <f>IF(B207="","",COUNT('Diário 3º PA'!$A$4:$A$4242)+COUNT('Diário 4º PA'!$A$4:$A$2007)+COUNT('Diário 5º PA'!$A$4:$A$2000)+ROW()-3)</f>
        <v/>
      </c>
      <c r="B207" s="358"/>
      <c r="C207" s="359"/>
      <c r="D207" s="360"/>
      <c r="E207" s="360"/>
      <c r="F207" s="361"/>
      <c r="G207" s="360"/>
      <c r="H207" s="360"/>
      <c r="I207" s="362"/>
      <c r="J207" s="363"/>
      <c r="K207" s="363"/>
      <c r="L207" s="364"/>
      <c r="M207" s="363"/>
      <c r="N207" s="390"/>
      <c r="O207" s="350">
        <f t="shared" si="12"/>
        <v>0</v>
      </c>
      <c r="P207" s="70">
        <f t="shared" si="13"/>
        <v>0</v>
      </c>
      <c r="Q207" s="92" t="str">
        <f t="shared" si="11"/>
        <v/>
      </c>
    </row>
    <row r="208" spans="1:17" x14ac:dyDescent="0.2">
      <c r="A208" s="374" t="str">
        <f>IF(B208="","",COUNT('Diário 3º PA'!$A$4:$A$4242)+COUNT('Diário 4º PA'!$A$4:$A$2007)+COUNT('Diário 5º PA'!$A$4:$A$2000)+ROW()-3)</f>
        <v/>
      </c>
      <c r="B208" s="358"/>
      <c r="C208" s="359"/>
      <c r="D208" s="360"/>
      <c r="E208" s="360"/>
      <c r="F208" s="361"/>
      <c r="G208" s="360"/>
      <c r="H208" s="360"/>
      <c r="I208" s="362"/>
      <c r="J208" s="363"/>
      <c r="K208" s="363"/>
      <c r="L208" s="364"/>
      <c r="M208" s="363"/>
      <c r="N208" s="390"/>
      <c r="O208" s="350">
        <f t="shared" si="12"/>
        <v>0</v>
      </c>
      <c r="P208" s="70">
        <f t="shared" si="13"/>
        <v>0</v>
      </c>
      <c r="Q208" s="135" t="str">
        <f t="shared" si="11"/>
        <v/>
      </c>
    </row>
    <row r="209" spans="1:17" x14ac:dyDescent="0.2">
      <c r="A209" s="374" t="str">
        <f>IF(B209="","",COUNT('Diário 3º PA'!$A$4:$A$4242)+COUNT('Diário 4º PA'!$A$4:$A$2007)+COUNT('Diário 5º PA'!$A$4:$A$2000)+ROW()-3)</f>
        <v/>
      </c>
      <c r="B209" s="358"/>
      <c r="C209" s="359"/>
      <c r="D209" s="360"/>
      <c r="E209" s="360"/>
      <c r="F209" s="361"/>
      <c r="G209" s="360"/>
      <c r="H209" s="360"/>
      <c r="I209" s="362"/>
      <c r="J209" s="363"/>
      <c r="K209" s="363"/>
      <c r="L209" s="364"/>
      <c r="M209" s="363"/>
      <c r="N209" s="390"/>
      <c r="O209" s="350">
        <f t="shared" si="12"/>
        <v>0</v>
      </c>
      <c r="P209" s="70">
        <f t="shared" si="13"/>
        <v>0</v>
      </c>
      <c r="Q209" s="92" t="str">
        <f t="shared" si="11"/>
        <v/>
      </c>
    </row>
    <row r="210" spans="1:17" x14ac:dyDescent="0.2">
      <c r="A210" s="374" t="str">
        <f>IF(B210="","",COUNT('Diário 3º PA'!$A$4:$A$4242)+COUNT('Diário 4º PA'!$A$4:$A$2007)+COUNT('Diário 5º PA'!$A$4:$A$2000)+ROW()-3)</f>
        <v/>
      </c>
      <c r="B210" s="358"/>
      <c r="C210" s="359"/>
      <c r="D210" s="360"/>
      <c r="E210" s="360"/>
      <c r="F210" s="361"/>
      <c r="G210" s="360"/>
      <c r="H210" s="360"/>
      <c r="I210" s="362"/>
      <c r="J210" s="363"/>
      <c r="K210" s="363"/>
      <c r="L210" s="364"/>
      <c r="M210" s="363"/>
      <c r="N210" s="390"/>
      <c r="O210" s="350">
        <f t="shared" si="12"/>
        <v>0</v>
      </c>
      <c r="P210" s="70">
        <f t="shared" si="13"/>
        <v>0</v>
      </c>
      <c r="Q210" s="92" t="str">
        <f t="shared" si="11"/>
        <v/>
      </c>
    </row>
    <row r="211" spans="1:17" x14ac:dyDescent="0.2">
      <c r="A211" s="374" t="str">
        <f>IF(B211="","",COUNT('Diário 3º PA'!$A$4:$A$4242)+COUNT('Diário 4º PA'!$A$4:$A$2007)+COUNT('Diário 5º PA'!$A$4:$A$2000)+ROW()-3)</f>
        <v/>
      </c>
      <c r="B211" s="358"/>
      <c r="C211" s="359"/>
      <c r="D211" s="360"/>
      <c r="E211" s="360"/>
      <c r="F211" s="361"/>
      <c r="G211" s="360"/>
      <c r="H211" s="360"/>
      <c r="I211" s="362"/>
      <c r="J211" s="363"/>
      <c r="K211" s="363"/>
      <c r="L211" s="364"/>
      <c r="M211" s="363"/>
      <c r="N211" s="390"/>
      <c r="O211" s="350">
        <f t="shared" si="12"/>
        <v>0</v>
      </c>
      <c r="P211" s="70">
        <f t="shared" si="13"/>
        <v>0</v>
      </c>
      <c r="Q211" s="135" t="str">
        <f t="shared" si="11"/>
        <v/>
      </c>
    </row>
    <row r="212" spans="1:17" x14ac:dyDescent="0.2">
      <c r="A212" s="374" t="str">
        <f>IF(B212="","",COUNT('Diário 3º PA'!$A$4:$A$4242)+COUNT('Diário 4º PA'!$A$4:$A$2007)+COUNT('Diário 5º PA'!$A$4:$A$2000)+ROW()-3)</f>
        <v/>
      </c>
      <c r="B212" s="358"/>
      <c r="C212" s="359"/>
      <c r="D212" s="360"/>
      <c r="E212" s="360"/>
      <c r="F212" s="361"/>
      <c r="G212" s="360"/>
      <c r="H212" s="360"/>
      <c r="I212" s="362"/>
      <c r="J212" s="363"/>
      <c r="K212" s="363"/>
      <c r="L212" s="364"/>
      <c r="M212" s="363"/>
      <c r="N212" s="390"/>
      <c r="O212" s="350">
        <f t="shared" si="12"/>
        <v>0</v>
      </c>
      <c r="P212" s="70">
        <f t="shared" si="13"/>
        <v>0</v>
      </c>
      <c r="Q212" s="92" t="str">
        <f t="shared" si="11"/>
        <v/>
      </c>
    </row>
    <row r="213" spans="1:17" x14ac:dyDescent="0.2">
      <c r="A213" s="374" t="str">
        <f>IF(B213="","",COUNT('Diário 3º PA'!$A$4:$A$4242)+COUNT('Diário 4º PA'!$A$4:$A$2007)+COUNT('Diário 5º PA'!$A$4:$A$2000)+ROW()-3)</f>
        <v/>
      </c>
      <c r="B213" s="358"/>
      <c r="C213" s="359"/>
      <c r="D213" s="360"/>
      <c r="E213" s="360"/>
      <c r="F213" s="361"/>
      <c r="G213" s="360"/>
      <c r="H213" s="360"/>
      <c r="I213" s="362"/>
      <c r="J213" s="363"/>
      <c r="K213" s="363"/>
      <c r="L213" s="364"/>
      <c r="M213" s="363"/>
      <c r="N213" s="390"/>
      <c r="O213" s="350">
        <f t="shared" si="12"/>
        <v>0</v>
      </c>
      <c r="P213" s="70">
        <f t="shared" si="13"/>
        <v>0</v>
      </c>
      <c r="Q213" s="92" t="str">
        <f t="shared" si="11"/>
        <v/>
      </c>
    </row>
    <row r="214" spans="1:17" x14ac:dyDescent="0.2">
      <c r="A214" s="374" t="str">
        <f>IF(B214="","",COUNT('Diário 3º PA'!$A$4:$A$4242)+COUNT('Diário 4º PA'!$A$4:$A$2007)+COUNT('Diário 5º PA'!$A$4:$A$2000)+ROW()-3)</f>
        <v/>
      </c>
      <c r="B214" s="358"/>
      <c r="C214" s="359"/>
      <c r="D214" s="360"/>
      <c r="E214" s="360"/>
      <c r="F214" s="361"/>
      <c r="G214" s="360"/>
      <c r="H214" s="360"/>
      <c r="I214" s="362"/>
      <c r="J214" s="363"/>
      <c r="K214" s="363"/>
      <c r="L214" s="364"/>
      <c r="M214" s="363"/>
      <c r="N214" s="390"/>
      <c r="O214" s="350">
        <f t="shared" si="12"/>
        <v>0</v>
      </c>
      <c r="P214" s="70">
        <f t="shared" si="13"/>
        <v>0</v>
      </c>
      <c r="Q214" s="135" t="str">
        <f t="shared" si="11"/>
        <v/>
      </c>
    </row>
    <row r="215" spans="1:17" x14ac:dyDescent="0.2">
      <c r="A215" s="374" t="str">
        <f>IF(B215="","",COUNT('Diário 3º PA'!$A$4:$A$4242)+COUNT('Diário 4º PA'!$A$4:$A$2007)+COUNT('Diário 5º PA'!$A$4:$A$2000)+ROW()-3)</f>
        <v/>
      </c>
      <c r="B215" s="358"/>
      <c r="C215" s="359"/>
      <c r="D215" s="360"/>
      <c r="E215" s="360"/>
      <c r="F215" s="361"/>
      <c r="G215" s="360"/>
      <c r="H215" s="360"/>
      <c r="I215" s="362"/>
      <c r="J215" s="363"/>
      <c r="K215" s="363"/>
      <c r="L215" s="364"/>
      <c r="M215" s="363"/>
      <c r="N215" s="390"/>
      <c r="O215" s="350">
        <f t="shared" si="12"/>
        <v>0</v>
      </c>
      <c r="P215" s="70">
        <f t="shared" si="13"/>
        <v>0</v>
      </c>
      <c r="Q215" s="92" t="str">
        <f t="shared" si="11"/>
        <v/>
      </c>
    </row>
    <row r="216" spans="1:17" x14ac:dyDescent="0.2">
      <c r="A216" s="374" t="str">
        <f>IF(B216="","",COUNT('Diário 3º PA'!$A$4:$A$4242)+COUNT('Diário 4º PA'!$A$4:$A$2007)+COUNT('Diário 5º PA'!$A$4:$A$2000)+ROW()-3)</f>
        <v/>
      </c>
      <c r="B216" s="358"/>
      <c r="C216" s="359"/>
      <c r="D216" s="360"/>
      <c r="E216" s="360"/>
      <c r="F216" s="361"/>
      <c r="G216" s="360"/>
      <c r="H216" s="360"/>
      <c r="I216" s="362"/>
      <c r="J216" s="363"/>
      <c r="K216" s="363"/>
      <c r="L216" s="364"/>
      <c r="M216" s="363"/>
      <c r="N216" s="390"/>
      <c r="O216" s="350">
        <f t="shared" si="12"/>
        <v>0</v>
      </c>
      <c r="P216" s="70">
        <f t="shared" si="13"/>
        <v>0</v>
      </c>
      <c r="Q216" s="92" t="str">
        <f t="shared" si="11"/>
        <v/>
      </c>
    </row>
    <row r="217" spans="1:17" x14ac:dyDescent="0.2">
      <c r="A217" s="374" t="str">
        <f>IF(B217="","",COUNT('Diário 3º PA'!$A$4:$A$4242)+COUNT('Diário 4º PA'!$A$4:$A$2007)+COUNT('Diário 5º PA'!$A$4:$A$2000)+ROW()-3)</f>
        <v/>
      </c>
      <c r="B217" s="358"/>
      <c r="C217" s="359"/>
      <c r="D217" s="360"/>
      <c r="E217" s="360"/>
      <c r="F217" s="361"/>
      <c r="G217" s="360"/>
      <c r="H217" s="360"/>
      <c r="I217" s="362"/>
      <c r="J217" s="363"/>
      <c r="K217" s="363"/>
      <c r="L217" s="364"/>
      <c r="M217" s="363"/>
      <c r="N217" s="390"/>
      <c r="O217" s="350">
        <f t="shared" si="12"/>
        <v>0</v>
      </c>
      <c r="P217" s="70">
        <f t="shared" si="13"/>
        <v>0</v>
      </c>
      <c r="Q217" s="135" t="str">
        <f t="shared" si="11"/>
        <v/>
      </c>
    </row>
    <row r="218" spans="1:17" x14ac:dyDescent="0.2">
      <c r="A218" s="374" t="str">
        <f>IF(B218="","",COUNT('Diário 3º PA'!$A$4:$A$4242)+COUNT('Diário 4º PA'!$A$4:$A$2007)+COUNT('Diário 5º PA'!$A$4:$A$2000)+ROW()-3)</f>
        <v/>
      </c>
      <c r="B218" s="358"/>
      <c r="C218" s="359"/>
      <c r="D218" s="360"/>
      <c r="E218" s="360"/>
      <c r="F218" s="361"/>
      <c r="G218" s="360"/>
      <c r="H218" s="360"/>
      <c r="I218" s="362"/>
      <c r="J218" s="363"/>
      <c r="K218" s="363"/>
      <c r="L218" s="364"/>
      <c r="M218" s="363"/>
      <c r="N218" s="390"/>
      <c r="O218" s="350">
        <f t="shared" si="12"/>
        <v>0</v>
      </c>
      <c r="P218" s="70">
        <f t="shared" si="13"/>
        <v>0</v>
      </c>
      <c r="Q218" s="92" t="str">
        <f t="shared" si="11"/>
        <v/>
      </c>
    </row>
    <row r="219" spans="1:17" x14ac:dyDescent="0.2">
      <c r="A219" s="374" t="str">
        <f>IF(B219="","",COUNT('Diário 3º PA'!$A$4:$A$4242)+COUNT('Diário 4º PA'!$A$4:$A$2007)+COUNT('Diário 5º PA'!$A$4:$A$2000)+ROW()-3)</f>
        <v/>
      </c>
      <c r="B219" s="358"/>
      <c r="C219" s="359"/>
      <c r="D219" s="360"/>
      <c r="E219" s="360"/>
      <c r="F219" s="361"/>
      <c r="G219" s="360"/>
      <c r="H219" s="360"/>
      <c r="I219" s="362"/>
      <c r="J219" s="363"/>
      <c r="K219" s="363"/>
      <c r="L219" s="364"/>
      <c r="M219" s="363"/>
      <c r="N219" s="390"/>
      <c r="O219" s="350">
        <f t="shared" si="12"/>
        <v>0</v>
      </c>
      <c r="P219" s="70">
        <f t="shared" si="13"/>
        <v>0</v>
      </c>
      <c r="Q219" s="92" t="str">
        <f t="shared" si="11"/>
        <v/>
      </c>
    </row>
    <row r="220" spans="1:17" x14ac:dyDescent="0.2">
      <c r="A220" s="374" t="str">
        <f>IF(B220="","",COUNT('Diário 3º PA'!$A$4:$A$4242)+COUNT('Diário 4º PA'!$A$4:$A$2007)+COUNT('Diário 5º PA'!$A$4:$A$2000)+ROW()-3)</f>
        <v/>
      </c>
      <c r="B220" s="358"/>
      <c r="C220" s="359"/>
      <c r="D220" s="360"/>
      <c r="E220" s="360"/>
      <c r="F220" s="361"/>
      <c r="G220" s="360"/>
      <c r="H220" s="360"/>
      <c r="I220" s="362"/>
      <c r="J220" s="363"/>
      <c r="K220" s="363"/>
      <c r="L220" s="364"/>
      <c r="M220" s="363"/>
      <c r="N220" s="390"/>
      <c r="O220" s="350">
        <f t="shared" si="12"/>
        <v>0</v>
      </c>
      <c r="P220" s="70">
        <f t="shared" si="13"/>
        <v>0</v>
      </c>
      <c r="Q220" s="135" t="str">
        <f t="shared" si="11"/>
        <v/>
      </c>
    </row>
    <row r="221" spans="1:17" x14ac:dyDescent="0.2">
      <c r="A221" s="374" t="str">
        <f>IF(B221="","",COUNT('Diário 3º PA'!$A$4:$A$4242)+COUNT('Diário 4º PA'!$A$4:$A$2007)+COUNT('Diário 5º PA'!$A$4:$A$2000)+ROW()-3)</f>
        <v/>
      </c>
      <c r="B221" s="358"/>
      <c r="C221" s="359"/>
      <c r="D221" s="360"/>
      <c r="E221" s="360"/>
      <c r="F221" s="361"/>
      <c r="G221" s="360"/>
      <c r="H221" s="360"/>
      <c r="I221" s="362"/>
      <c r="J221" s="363"/>
      <c r="K221" s="363"/>
      <c r="L221" s="364"/>
      <c r="M221" s="363"/>
      <c r="N221" s="390"/>
      <c r="O221" s="350">
        <f t="shared" si="12"/>
        <v>0</v>
      </c>
      <c r="P221" s="70">
        <f t="shared" si="13"/>
        <v>0</v>
      </c>
      <c r="Q221" s="92" t="str">
        <f t="shared" si="11"/>
        <v/>
      </c>
    </row>
    <row r="222" spans="1:17" x14ac:dyDescent="0.2">
      <c r="A222" s="374" t="str">
        <f>IF(B222="","",COUNT('Diário 3º PA'!$A$4:$A$4242)+COUNT('Diário 4º PA'!$A$4:$A$2007)+COUNT('Diário 5º PA'!$A$4:$A$2000)+ROW()-3)</f>
        <v/>
      </c>
      <c r="B222" s="358"/>
      <c r="C222" s="359"/>
      <c r="D222" s="360"/>
      <c r="E222" s="360"/>
      <c r="F222" s="361"/>
      <c r="G222" s="360"/>
      <c r="H222" s="360"/>
      <c r="I222" s="362"/>
      <c r="J222" s="363"/>
      <c r="K222" s="363"/>
      <c r="L222" s="364"/>
      <c r="M222" s="363"/>
      <c r="N222" s="390"/>
      <c r="O222" s="350">
        <f t="shared" si="12"/>
        <v>0</v>
      </c>
      <c r="P222" s="70">
        <f t="shared" si="13"/>
        <v>0</v>
      </c>
      <c r="Q222" s="92" t="str">
        <f t="shared" si="11"/>
        <v/>
      </c>
    </row>
    <row r="223" spans="1:17" x14ac:dyDescent="0.2">
      <c r="A223" s="374" t="str">
        <f>IF(B223="","",COUNT('Diário 3º PA'!$A$4:$A$4242)+COUNT('Diário 4º PA'!$A$4:$A$2007)+COUNT('Diário 5º PA'!$A$4:$A$2000)+ROW()-3)</f>
        <v/>
      </c>
      <c r="B223" s="358"/>
      <c r="C223" s="359"/>
      <c r="D223" s="360"/>
      <c r="E223" s="360"/>
      <c r="F223" s="361"/>
      <c r="G223" s="360"/>
      <c r="H223" s="360"/>
      <c r="I223" s="362"/>
      <c r="J223" s="363"/>
      <c r="K223" s="363"/>
      <c r="L223" s="364"/>
      <c r="M223" s="363"/>
      <c r="N223" s="390"/>
      <c r="O223" s="350">
        <f t="shared" si="12"/>
        <v>0</v>
      </c>
      <c r="P223" s="70">
        <f t="shared" si="13"/>
        <v>0</v>
      </c>
      <c r="Q223" s="135" t="str">
        <f t="shared" si="11"/>
        <v/>
      </c>
    </row>
    <row r="224" spans="1:17" x14ac:dyDescent="0.2">
      <c r="A224" s="374" t="str">
        <f>IF(B224="","",COUNT('Diário 3º PA'!$A$4:$A$4242)+COUNT('Diário 4º PA'!$A$4:$A$2007)+COUNT('Diário 5º PA'!$A$4:$A$2000)+ROW()-3)</f>
        <v/>
      </c>
      <c r="B224" s="358"/>
      <c r="C224" s="359"/>
      <c r="D224" s="360"/>
      <c r="E224" s="360"/>
      <c r="F224" s="361"/>
      <c r="G224" s="360"/>
      <c r="H224" s="360"/>
      <c r="I224" s="362"/>
      <c r="J224" s="363"/>
      <c r="K224" s="363"/>
      <c r="L224" s="364"/>
      <c r="M224" s="363"/>
      <c r="N224" s="390"/>
      <c r="O224" s="350">
        <f t="shared" si="12"/>
        <v>0</v>
      </c>
      <c r="P224" s="70">
        <f t="shared" si="13"/>
        <v>0</v>
      </c>
      <c r="Q224" s="92" t="str">
        <f t="shared" si="11"/>
        <v/>
      </c>
    </row>
    <row r="225" spans="1:17" x14ac:dyDescent="0.2">
      <c r="A225" s="374" t="str">
        <f>IF(B225="","",COUNT('Diário 3º PA'!$A$4:$A$4242)+COUNT('Diário 4º PA'!$A$4:$A$2007)+COUNT('Diário 5º PA'!$A$4:$A$2000)+ROW()-3)</f>
        <v/>
      </c>
      <c r="B225" s="358"/>
      <c r="C225" s="359"/>
      <c r="D225" s="360"/>
      <c r="E225" s="360"/>
      <c r="F225" s="361"/>
      <c r="G225" s="360"/>
      <c r="H225" s="360"/>
      <c r="I225" s="362"/>
      <c r="J225" s="363"/>
      <c r="K225" s="363"/>
      <c r="L225" s="364"/>
      <c r="M225" s="363"/>
      <c r="N225" s="390"/>
      <c r="O225" s="350">
        <f t="shared" si="12"/>
        <v>0</v>
      </c>
      <c r="P225" s="70">
        <f t="shared" si="13"/>
        <v>0</v>
      </c>
      <c r="Q225" s="92" t="str">
        <f t="shared" si="11"/>
        <v/>
      </c>
    </row>
    <row r="226" spans="1:17" x14ac:dyDescent="0.2">
      <c r="A226" s="374" t="str">
        <f>IF(B226="","",COUNT('Diário 3º PA'!$A$4:$A$4242)+COUNT('Diário 4º PA'!$A$4:$A$2007)+COUNT('Diário 5º PA'!$A$4:$A$2000)+ROW()-3)</f>
        <v/>
      </c>
      <c r="B226" s="358"/>
      <c r="C226" s="359"/>
      <c r="D226" s="360"/>
      <c r="E226" s="360"/>
      <c r="F226" s="361"/>
      <c r="G226" s="360"/>
      <c r="H226" s="360"/>
      <c r="I226" s="362"/>
      <c r="J226" s="363"/>
      <c r="K226" s="363"/>
      <c r="L226" s="364"/>
      <c r="M226" s="363"/>
      <c r="N226" s="390"/>
      <c r="O226" s="350">
        <f t="shared" si="12"/>
        <v>0</v>
      </c>
      <c r="P226" s="70">
        <f t="shared" si="13"/>
        <v>0</v>
      </c>
      <c r="Q226" s="135" t="str">
        <f t="shared" si="11"/>
        <v/>
      </c>
    </row>
    <row r="227" spans="1:17" x14ac:dyDescent="0.2">
      <c r="A227" s="374" t="str">
        <f>IF(B227="","",COUNT('Diário 3º PA'!$A$4:$A$4242)+COUNT('Diário 4º PA'!$A$4:$A$2007)+COUNT('Diário 5º PA'!$A$4:$A$2000)+ROW()-3)</f>
        <v/>
      </c>
      <c r="B227" s="358"/>
      <c r="C227" s="359"/>
      <c r="D227" s="360"/>
      <c r="E227" s="360"/>
      <c r="F227" s="361"/>
      <c r="G227" s="360"/>
      <c r="H227" s="360"/>
      <c r="I227" s="362"/>
      <c r="J227" s="363"/>
      <c r="K227" s="363"/>
      <c r="L227" s="364"/>
      <c r="M227" s="363"/>
      <c r="N227" s="390"/>
      <c r="O227" s="350">
        <f t="shared" si="12"/>
        <v>0</v>
      </c>
      <c r="P227" s="70">
        <f t="shared" si="13"/>
        <v>0</v>
      </c>
      <c r="Q227" s="92" t="str">
        <f t="shared" si="11"/>
        <v/>
      </c>
    </row>
    <row r="228" spans="1:17" x14ac:dyDescent="0.2">
      <c r="A228" s="374" t="str">
        <f>IF(B228="","",COUNT('Diário 3º PA'!$A$4:$A$4242)+COUNT('Diário 4º PA'!$A$4:$A$2007)+COUNT('Diário 5º PA'!$A$4:$A$2000)+ROW()-3)</f>
        <v/>
      </c>
      <c r="B228" s="358"/>
      <c r="C228" s="359"/>
      <c r="D228" s="360"/>
      <c r="E228" s="360"/>
      <c r="F228" s="361"/>
      <c r="G228" s="360"/>
      <c r="H228" s="360"/>
      <c r="I228" s="362"/>
      <c r="J228" s="363"/>
      <c r="K228" s="363"/>
      <c r="L228" s="364"/>
      <c r="M228" s="363"/>
      <c r="N228" s="390"/>
      <c r="O228" s="350">
        <f t="shared" si="12"/>
        <v>0</v>
      </c>
      <c r="P228" s="70">
        <f t="shared" si="13"/>
        <v>0</v>
      </c>
      <c r="Q228" s="92" t="str">
        <f t="shared" si="11"/>
        <v/>
      </c>
    </row>
    <row r="229" spans="1:17" x14ac:dyDescent="0.2">
      <c r="A229" s="374" t="str">
        <f>IF(B229="","",COUNT('Diário 3º PA'!$A$4:$A$4242)+COUNT('Diário 4º PA'!$A$4:$A$2007)+COUNT('Diário 5º PA'!$A$4:$A$2000)+ROW()-3)</f>
        <v/>
      </c>
      <c r="B229" s="358"/>
      <c r="C229" s="359"/>
      <c r="D229" s="360"/>
      <c r="E229" s="360"/>
      <c r="F229" s="361"/>
      <c r="G229" s="362"/>
      <c r="H229" s="360"/>
      <c r="I229" s="362"/>
      <c r="J229" s="363"/>
      <c r="K229" s="363"/>
      <c r="L229" s="364"/>
      <c r="M229" s="363"/>
      <c r="N229" s="390"/>
      <c r="O229" s="350">
        <f t="shared" si="12"/>
        <v>0</v>
      </c>
      <c r="P229" s="70">
        <f t="shared" si="13"/>
        <v>0</v>
      </c>
      <c r="Q229" s="135" t="str">
        <f t="shared" si="11"/>
        <v/>
      </c>
    </row>
    <row r="230" spans="1:17" x14ac:dyDescent="0.2">
      <c r="A230" s="374" t="str">
        <f>IF(B230="","",COUNT('Diário 3º PA'!$A$4:$A$4242)+COUNT('Diário 4º PA'!$A$4:$A$2007)+COUNT('Diário 5º PA'!$A$4:$A$2000)+ROW()-3)</f>
        <v/>
      </c>
      <c r="B230" s="358"/>
      <c r="C230" s="359"/>
      <c r="D230" s="360"/>
      <c r="E230" s="360"/>
      <c r="F230" s="361"/>
      <c r="G230" s="362"/>
      <c r="H230" s="360"/>
      <c r="I230" s="362"/>
      <c r="J230" s="363"/>
      <c r="K230" s="363"/>
      <c r="L230" s="364"/>
      <c r="M230" s="363"/>
      <c r="N230" s="390"/>
      <c r="O230" s="350">
        <f t="shared" si="12"/>
        <v>0</v>
      </c>
      <c r="P230" s="70">
        <f t="shared" si="13"/>
        <v>0</v>
      </c>
      <c r="Q230" s="92" t="str">
        <f t="shared" si="11"/>
        <v/>
      </c>
    </row>
    <row r="231" spans="1:17" x14ac:dyDescent="0.2">
      <c r="A231" s="374" t="str">
        <f>IF(B231="","",COUNT('Diário 3º PA'!$A$4:$A$4242)+COUNT('Diário 4º PA'!$A$4:$A$2007)+COUNT('Diário 5º PA'!$A$4:$A$2000)+ROW()-3)</f>
        <v/>
      </c>
      <c r="B231" s="358"/>
      <c r="C231" s="359"/>
      <c r="D231" s="360"/>
      <c r="E231" s="360"/>
      <c r="F231" s="361"/>
      <c r="G231" s="362"/>
      <c r="H231" s="360"/>
      <c r="I231" s="362"/>
      <c r="J231" s="363"/>
      <c r="K231" s="363"/>
      <c r="L231" s="364"/>
      <c r="M231" s="363"/>
      <c r="N231" s="390"/>
      <c r="O231" s="350">
        <f t="shared" si="12"/>
        <v>0</v>
      </c>
      <c r="P231" s="70">
        <f t="shared" si="13"/>
        <v>0</v>
      </c>
      <c r="Q231" s="92" t="str">
        <f t="shared" si="11"/>
        <v/>
      </c>
    </row>
    <row r="232" spans="1:17" x14ac:dyDescent="0.2">
      <c r="A232" s="374" t="str">
        <f>IF(B232="","",COUNT('Diário 3º PA'!$A$4:$A$4242)+COUNT('Diário 4º PA'!$A$4:$A$2007)+COUNT('Diário 5º PA'!$A$4:$A$2000)+ROW()-3)</f>
        <v/>
      </c>
      <c r="B232" s="358"/>
      <c r="C232" s="359"/>
      <c r="D232" s="360"/>
      <c r="E232" s="360"/>
      <c r="F232" s="361"/>
      <c r="G232" s="360"/>
      <c r="H232" s="360"/>
      <c r="I232" s="362"/>
      <c r="J232" s="363"/>
      <c r="K232" s="363"/>
      <c r="L232" s="364"/>
      <c r="M232" s="363"/>
      <c r="N232" s="390"/>
      <c r="O232" s="350">
        <f t="shared" si="12"/>
        <v>0</v>
      </c>
      <c r="P232" s="70">
        <f t="shared" si="13"/>
        <v>0</v>
      </c>
      <c r="Q232" s="135" t="str">
        <f t="shared" si="11"/>
        <v/>
      </c>
    </row>
    <row r="233" spans="1:17" x14ac:dyDescent="0.2">
      <c r="A233" s="374" t="str">
        <f>IF(B233="","",COUNT('Diário 3º PA'!$A$4:$A$4242)+COUNT('Diário 4º PA'!$A$4:$A$2007)+COUNT('Diário 5º PA'!$A$4:$A$2000)+ROW()-3)</f>
        <v/>
      </c>
      <c r="B233" s="375"/>
      <c r="C233" s="406"/>
      <c r="D233" s="377"/>
      <c r="E233" s="377"/>
      <c r="F233" s="378"/>
      <c r="G233" s="377"/>
      <c r="H233" s="377"/>
      <c r="I233" s="379"/>
      <c r="J233" s="380"/>
      <c r="K233" s="380"/>
      <c r="L233" s="381"/>
      <c r="M233" s="363"/>
      <c r="N233" s="390"/>
      <c r="O233" s="350">
        <f t="shared" si="12"/>
        <v>0</v>
      </c>
      <c r="P233" s="70">
        <f t="shared" si="13"/>
        <v>0</v>
      </c>
      <c r="Q233" s="92" t="str">
        <f t="shared" si="11"/>
        <v/>
      </c>
    </row>
    <row r="234" spans="1:17" x14ac:dyDescent="0.2">
      <c r="A234" s="374" t="str">
        <f>IF(B234="","",COUNT('Diário 3º PA'!$A$4:$A$4242)+COUNT('Diário 4º PA'!$A$4:$A$2007)+COUNT('Diário 5º PA'!$A$4:$A$2000)+ROW()-3)</f>
        <v/>
      </c>
      <c r="B234" s="358"/>
      <c r="C234" s="359"/>
      <c r="D234" s="360"/>
      <c r="E234" s="360"/>
      <c r="F234" s="361"/>
      <c r="G234" s="360"/>
      <c r="H234" s="360"/>
      <c r="I234" s="362"/>
      <c r="J234" s="363"/>
      <c r="K234" s="363"/>
      <c r="L234" s="364"/>
      <c r="M234" s="363"/>
      <c r="N234" s="390"/>
      <c r="O234" s="350">
        <f t="shared" si="12"/>
        <v>0</v>
      </c>
      <c r="P234" s="70">
        <f t="shared" si="13"/>
        <v>0</v>
      </c>
      <c r="Q234" s="92" t="str">
        <f t="shared" si="11"/>
        <v/>
      </c>
    </row>
    <row r="235" spans="1:17" x14ac:dyDescent="0.2">
      <c r="A235" s="374" t="str">
        <f>IF(B235="","",COUNT('Diário 3º PA'!$A$4:$A$4242)+COUNT('Diário 4º PA'!$A$4:$A$2007)+COUNT('Diário 5º PA'!$A$4:$A$2000)+ROW()-3)</f>
        <v/>
      </c>
      <c r="B235" s="358"/>
      <c r="C235" s="359"/>
      <c r="D235" s="360"/>
      <c r="E235" s="360"/>
      <c r="F235" s="361"/>
      <c r="G235" s="360"/>
      <c r="H235" s="360"/>
      <c r="I235" s="362"/>
      <c r="J235" s="363"/>
      <c r="K235" s="363"/>
      <c r="L235" s="364"/>
      <c r="M235" s="363"/>
      <c r="N235" s="390"/>
      <c r="O235" s="350">
        <f t="shared" si="12"/>
        <v>0</v>
      </c>
      <c r="P235" s="70">
        <f t="shared" si="13"/>
        <v>0</v>
      </c>
      <c r="Q235" s="135" t="str">
        <f t="shared" si="11"/>
        <v/>
      </c>
    </row>
    <row r="236" spans="1:17" x14ac:dyDescent="0.2">
      <c r="A236" s="374" t="str">
        <f>IF(B236="","",COUNT('Diário 3º PA'!$A$4:$A$4242)+COUNT('Diário 4º PA'!$A$4:$A$2007)+COUNT('Diário 5º PA'!$A$4:$A$2000)+ROW()-3)</f>
        <v/>
      </c>
      <c r="B236" s="358"/>
      <c r="C236" s="359"/>
      <c r="D236" s="360"/>
      <c r="E236" s="360"/>
      <c r="F236" s="361"/>
      <c r="G236" s="362"/>
      <c r="H236" s="360"/>
      <c r="I236" s="362"/>
      <c r="J236" s="363"/>
      <c r="K236" s="363"/>
      <c r="L236" s="364"/>
      <c r="M236" s="363"/>
      <c r="N236" s="390"/>
      <c r="O236" s="350">
        <f t="shared" si="12"/>
        <v>0</v>
      </c>
      <c r="P236" s="70">
        <f t="shared" si="13"/>
        <v>0</v>
      </c>
      <c r="Q236" s="92" t="str">
        <f t="shared" si="11"/>
        <v/>
      </c>
    </row>
    <row r="237" spans="1:17" x14ac:dyDescent="0.2">
      <c r="A237" s="374" t="str">
        <f>IF(B237="","",COUNT('Diário 3º PA'!$A$4:$A$4242)+COUNT('Diário 4º PA'!$A$4:$A$2007)+COUNT('Diário 5º PA'!$A$4:$A$2000)+ROW()-3)</f>
        <v/>
      </c>
      <c r="B237" s="358"/>
      <c r="C237" s="359"/>
      <c r="D237" s="360"/>
      <c r="E237" s="360"/>
      <c r="F237" s="361"/>
      <c r="G237" s="362"/>
      <c r="H237" s="360"/>
      <c r="I237" s="362"/>
      <c r="J237" s="363"/>
      <c r="K237" s="363"/>
      <c r="L237" s="364"/>
      <c r="M237" s="363"/>
      <c r="N237" s="390"/>
      <c r="O237" s="350">
        <f t="shared" si="12"/>
        <v>0</v>
      </c>
      <c r="P237" s="70">
        <f t="shared" si="13"/>
        <v>0</v>
      </c>
      <c r="Q237" s="92" t="str">
        <f t="shared" si="11"/>
        <v/>
      </c>
    </row>
    <row r="238" spans="1:17" x14ac:dyDescent="0.2">
      <c r="A238" s="374" t="str">
        <f>IF(B238="","",COUNT('Diário 3º PA'!$A$4:$A$4242)+COUNT('Diário 4º PA'!$A$4:$A$2007)+COUNT('Diário 5º PA'!$A$4:$A$2000)+ROW()-3)</f>
        <v/>
      </c>
      <c r="B238" s="358"/>
      <c r="C238" s="359"/>
      <c r="D238" s="360"/>
      <c r="E238" s="360"/>
      <c r="F238" s="361"/>
      <c r="G238" s="362"/>
      <c r="H238" s="360"/>
      <c r="I238" s="362"/>
      <c r="J238" s="363"/>
      <c r="K238" s="363"/>
      <c r="L238" s="364"/>
      <c r="M238" s="363"/>
      <c r="N238" s="390"/>
      <c r="O238" s="350">
        <f t="shared" si="12"/>
        <v>0</v>
      </c>
      <c r="P238" s="70">
        <f t="shared" si="13"/>
        <v>0</v>
      </c>
      <c r="Q238" s="135" t="str">
        <f t="shared" si="11"/>
        <v/>
      </c>
    </row>
    <row r="239" spans="1:17" x14ac:dyDescent="0.2">
      <c r="A239" s="374" t="str">
        <f>IF(B239="","",COUNT('Diário 3º PA'!$A$4:$A$4242)+COUNT('Diário 4º PA'!$A$4:$A$2007)+COUNT('Diário 5º PA'!$A$4:$A$2000)+ROW()-3)</f>
        <v/>
      </c>
      <c r="B239" s="358"/>
      <c r="C239" s="359"/>
      <c r="D239" s="360"/>
      <c r="E239" s="360"/>
      <c r="F239" s="361"/>
      <c r="G239" s="360"/>
      <c r="H239" s="360"/>
      <c r="I239" s="362"/>
      <c r="J239" s="363"/>
      <c r="K239" s="363"/>
      <c r="L239" s="364"/>
      <c r="M239" s="363"/>
      <c r="N239" s="390"/>
      <c r="O239" s="350">
        <f t="shared" si="12"/>
        <v>0</v>
      </c>
      <c r="P239" s="70">
        <f t="shared" si="13"/>
        <v>0</v>
      </c>
      <c r="Q239" s="92" t="str">
        <f t="shared" si="11"/>
        <v/>
      </c>
    </row>
    <row r="240" spans="1:17" x14ac:dyDescent="0.2">
      <c r="A240" s="374" t="str">
        <f>IF(B240="","",COUNT('Diário 3º PA'!$A$4:$A$4242)+COUNT('Diário 4º PA'!$A$4:$A$2007)+COUNT('Diário 5º PA'!$A$4:$A$2000)+ROW()-3)</f>
        <v/>
      </c>
      <c r="B240" s="358"/>
      <c r="C240" s="359"/>
      <c r="D240" s="360"/>
      <c r="E240" s="360"/>
      <c r="F240" s="361"/>
      <c r="G240" s="360"/>
      <c r="H240" s="360"/>
      <c r="I240" s="362"/>
      <c r="J240" s="363"/>
      <c r="K240" s="363"/>
      <c r="L240" s="364"/>
      <c r="M240" s="363"/>
      <c r="N240" s="390"/>
      <c r="O240" s="350">
        <f t="shared" si="12"/>
        <v>0</v>
      </c>
      <c r="P240" s="70">
        <f t="shared" si="13"/>
        <v>0</v>
      </c>
      <c r="Q240" s="92" t="str">
        <f t="shared" si="11"/>
        <v/>
      </c>
    </row>
    <row r="241" spans="1:17" x14ac:dyDescent="0.2">
      <c r="A241" s="374" t="str">
        <f>IF(B241="","",COUNT('Diário 3º PA'!$A$4:$A$4242)+COUNT('Diário 4º PA'!$A$4:$A$2007)+COUNT('Diário 5º PA'!$A$4:$A$2000)+ROW()-3)</f>
        <v/>
      </c>
      <c r="B241" s="358"/>
      <c r="C241" s="359"/>
      <c r="D241" s="360"/>
      <c r="E241" s="360"/>
      <c r="F241" s="361"/>
      <c r="G241" s="360"/>
      <c r="H241" s="360"/>
      <c r="I241" s="362"/>
      <c r="J241" s="363"/>
      <c r="K241" s="363"/>
      <c r="L241" s="364"/>
      <c r="M241" s="363"/>
      <c r="N241" s="390"/>
      <c r="O241" s="350">
        <f t="shared" si="12"/>
        <v>0</v>
      </c>
      <c r="P241" s="70">
        <f t="shared" si="13"/>
        <v>0</v>
      </c>
      <c r="Q241" s="135" t="str">
        <f t="shared" si="11"/>
        <v/>
      </c>
    </row>
    <row r="242" spans="1:17" x14ac:dyDescent="0.2">
      <c r="A242" s="374" t="str">
        <f>IF(B242="","",COUNT('Diário 3º PA'!$A$4:$A$4242)+COUNT('Diário 4º PA'!$A$4:$A$2007)+COUNT('Diário 5º PA'!$A$4:$A$2000)+ROW()-3)</f>
        <v/>
      </c>
      <c r="B242" s="358"/>
      <c r="C242" s="359"/>
      <c r="D242" s="360"/>
      <c r="E242" s="360"/>
      <c r="F242" s="361"/>
      <c r="G242" s="360"/>
      <c r="H242" s="360"/>
      <c r="I242" s="362"/>
      <c r="J242" s="363"/>
      <c r="K242" s="363"/>
      <c r="L242" s="364"/>
      <c r="M242" s="363"/>
      <c r="N242" s="390"/>
      <c r="O242" s="350">
        <f t="shared" si="12"/>
        <v>0</v>
      </c>
      <c r="P242" s="70">
        <f t="shared" si="13"/>
        <v>0</v>
      </c>
      <c r="Q242" s="92" t="str">
        <f t="shared" si="11"/>
        <v/>
      </c>
    </row>
    <row r="243" spans="1:17" x14ac:dyDescent="0.2">
      <c r="A243" s="374" t="str">
        <f>IF(B243="","",COUNT('Diário 3º PA'!$A$4:$A$4242)+COUNT('Diário 4º PA'!$A$4:$A$2007)+COUNT('Diário 5º PA'!$A$4:$A$2000)+ROW()-3)</f>
        <v/>
      </c>
      <c r="B243" s="358"/>
      <c r="C243" s="359"/>
      <c r="D243" s="360"/>
      <c r="E243" s="360"/>
      <c r="F243" s="361"/>
      <c r="G243" s="360"/>
      <c r="H243" s="360"/>
      <c r="I243" s="362"/>
      <c r="J243" s="363"/>
      <c r="K243" s="363"/>
      <c r="L243" s="364"/>
      <c r="M243" s="363"/>
      <c r="N243" s="390"/>
      <c r="O243" s="350">
        <f t="shared" si="12"/>
        <v>0</v>
      </c>
      <c r="P243" s="70">
        <f t="shared" si="13"/>
        <v>0</v>
      </c>
      <c r="Q243" s="92" t="str">
        <f t="shared" si="11"/>
        <v/>
      </c>
    </row>
    <row r="244" spans="1:17" x14ac:dyDescent="0.2">
      <c r="A244" s="374" t="str">
        <f>IF(B244="","",COUNT('Diário 3º PA'!$A$4:$A$4242)+COUNT('Diário 4º PA'!$A$4:$A$2007)+COUNT('Diário 5º PA'!$A$4:$A$2000)+ROW()-3)</f>
        <v/>
      </c>
      <c r="B244" s="358"/>
      <c r="C244" s="359"/>
      <c r="D244" s="360"/>
      <c r="E244" s="360"/>
      <c r="F244" s="361"/>
      <c r="G244" s="360"/>
      <c r="H244" s="360"/>
      <c r="I244" s="362"/>
      <c r="J244" s="363"/>
      <c r="K244" s="363"/>
      <c r="L244" s="364"/>
      <c r="M244" s="363"/>
      <c r="N244" s="390"/>
      <c r="O244" s="350">
        <f t="shared" si="12"/>
        <v>0</v>
      </c>
      <c r="P244" s="70">
        <f t="shared" si="13"/>
        <v>0</v>
      </c>
      <c r="Q244" s="135" t="str">
        <f t="shared" si="11"/>
        <v/>
      </c>
    </row>
    <row r="245" spans="1:17" x14ac:dyDescent="0.2">
      <c r="A245" s="374" t="str">
        <f>IF(B245="","",COUNT('Diário 3º PA'!$A$4:$A$4242)+COUNT('Diário 4º PA'!$A$4:$A$2007)+COUNT('Diário 5º PA'!$A$4:$A$2000)+ROW()-3)</f>
        <v/>
      </c>
      <c r="B245" s="358"/>
      <c r="C245" s="359"/>
      <c r="D245" s="360"/>
      <c r="E245" s="360"/>
      <c r="F245" s="361"/>
      <c r="G245" s="360"/>
      <c r="H245" s="360"/>
      <c r="I245" s="362"/>
      <c r="J245" s="363"/>
      <c r="K245" s="363"/>
      <c r="L245" s="364"/>
      <c r="M245" s="363"/>
      <c r="N245" s="414"/>
      <c r="O245" s="350">
        <f t="shared" si="12"/>
        <v>0</v>
      </c>
      <c r="P245" s="70">
        <f t="shared" si="13"/>
        <v>0</v>
      </c>
      <c r="Q245" s="92" t="str">
        <f t="shared" si="11"/>
        <v/>
      </c>
    </row>
    <row r="246" spans="1:17" x14ac:dyDescent="0.2">
      <c r="A246" s="374" t="str">
        <f>IF(B246="","",COUNT('Diário 3º PA'!$A$4:$A$4242)+COUNT('Diário 4º PA'!$A$4:$A$2007)+COUNT('Diário 5º PA'!$A$4:$A$2000)+ROW()-3)</f>
        <v/>
      </c>
      <c r="B246" s="358"/>
      <c r="C246" s="359"/>
      <c r="D246" s="360"/>
      <c r="E246" s="360"/>
      <c r="F246" s="361"/>
      <c r="G246" s="360"/>
      <c r="H246" s="360"/>
      <c r="I246" s="362"/>
      <c r="J246" s="363"/>
      <c r="K246" s="363"/>
      <c r="L246" s="364"/>
      <c r="M246" s="363"/>
      <c r="N246" s="414"/>
      <c r="O246" s="350">
        <f t="shared" si="12"/>
        <v>0</v>
      </c>
      <c r="P246" s="70">
        <f t="shared" si="13"/>
        <v>0</v>
      </c>
      <c r="Q246" s="92" t="str">
        <f t="shared" si="11"/>
        <v/>
      </c>
    </row>
    <row r="247" spans="1:17" x14ac:dyDescent="0.2">
      <c r="A247" s="374" t="str">
        <f>IF(B247="","",COUNT('Diário 3º PA'!$A$4:$A$4242)+COUNT('Diário 4º PA'!$A$4:$A$2007)+COUNT('Diário 5º PA'!$A$4:$A$2000)+ROW()-3)</f>
        <v/>
      </c>
      <c r="B247" s="358"/>
      <c r="C247" s="359"/>
      <c r="D247" s="360"/>
      <c r="E247" s="360"/>
      <c r="F247" s="361"/>
      <c r="G247" s="360"/>
      <c r="H247" s="360"/>
      <c r="I247" s="362"/>
      <c r="J247" s="363"/>
      <c r="K247" s="363"/>
      <c r="L247" s="364"/>
      <c r="M247" s="363"/>
      <c r="N247" s="414"/>
      <c r="O247" s="350">
        <f t="shared" si="12"/>
        <v>0</v>
      </c>
      <c r="P247" s="70">
        <f t="shared" si="13"/>
        <v>0</v>
      </c>
      <c r="Q247" s="135" t="str">
        <f t="shared" si="11"/>
        <v/>
      </c>
    </row>
    <row r="248" spans="1:17" x14ac:dyDescent="0.2">
      <c r="A248" s="374" t="str">
        <f>IF(B248="","",COUNT('Diário 3º PA'!$A$4:$A$4242)+COUNT('Diário 4º PA'!$A$4:$A$2007)+COUNT('Diário 5º PA'!$A$4:$A$2000)+ROW()-3)</f>
        <v/>
      </c>
      <c r="B248" s="358"/>
      <c r="C248" s="359"/>
      <c r="D248" s="360"/>
      <c r="E248" s="360"/>
      <c r="F248" s="361"/>
      <c r="G248" s="360"/>
      <c r="H248" s="360"/>
      <c r="I248" s="362"/>
      <c r="J248" s="363"/>
      <c r="K248" s="363"/>
      <c r="L248" s="364"/>
      <c r="M248" s="363"/>
      <c r="N248" s="414"/>
      <c r="O248" s="350">
        <f t="shared" si="12"/>
        <v>0</v>
      </c>
      <c r="P248" s="70">
        <f t="shared" si="13"/>
        <v>0</v>
      </c>
      <c r="Q248" s="92" t="str">
        <f t="shared" si="11"/>
        <v/>
      </c>
    </row>
    <row r="249" spans="1:17" x14ac:dyDescent="0.2">
      <c r="A249" s="374" t="str">
        <f>IF(B249="","",COUNT('Diário 3º PA'!$A$4:$A$4242)+COUNT('Diário 4º PA'!$A$4:$A$2007)+COUNT('Diário 5º PA'!$A$4:$A$2000)+ROW()-3)</f>
        <v/>
      </c>
      <c r="B249" s="358"/>
      <c r="C249" s="359"/>
      <c r="D249" s="360"/>
      <c r="E249" s="360"/>
      <c r="F249" s="361"/>
      <c r="G249" s="360"/>
      <c r="H249" s="360"/>
      <c r="I249" s="362"/>
      <c r="J249" s="363"/>
      <c r="K249" s="363"/>
      <c r="L249" s="364"/>
      <c r="M249" s="363"/>
      <c r="N249" s="414"/>
      <c r="O249" s="350">
        <f t="shared" si="12"/>
        <v>0</v>
      </c>
      <c r="P249" s="70">
        <f t="shared" si="13"/>
        <v>0</v>
      </c>
      <c r="Q249" s="92" t="str">
        <f t="shared" si="11"/>
        <v/>
      </c>
    </row>
    <row r="250" spans="1:17" x14ac:dyDescent="0.2">
      <c r="A250" s="374" t="str">
        <f>IF(B250="","",COUNT('Diário 3º PA'!$A$4:$A$4242)+COUNT('Diário 4º PA'!$A$4:$A$2007)+COUNT('Diário 5º PA'!$A$4:$A$2000)+ROW()-3)</f>
        <v/>
      </c>
      <c r="B250" s="358"/>
      <c r="C250" s="359"/>
      <c r="D250" s="360"/>
      <c r="E250" s="360"/>
      <c r="F250" s="361"/>
      <c r="G250" s="360"/>
      <c r="H250" s="360"/>
      <c r="I250" s="362"/>
      <c r="J250" s="363"/>
      <c r="K250" s="363"/>
      <c r="L250" s="364"/>
      <c r="M250" s="363"/>
      <c r="N250" s="414"/>
      <c r="O250" s="350">
        <f t="shared" si="12"/>
        <v>0</v>
      </c>
      <c r="P250" s="70">
        <f t="shared" si="13"/>
        <v>0</v>
      </c>
      <c r="Q250" s="135" t="str">
        <f t="shared" si="11"/>
        <v/>
      </c>
    </row>
    <row r="251" spans="1:17" x14ac:dyDescent="0.2">
      <c r="A251" s="374" t="str">
        <f>IF(B251="","",COUNT('Diário 3º PA'!$A$4:$A$4242)+COUNT('Diário 4º PA'!$A$4:$A$2007)+COUNT('Diário 5º PA'!$A$4:$A$2000)+ROW()-3)</f>
        <v/>
      </c>
      <c r="B251" s="358"/>
      <c r="C251" s="359"/>
      <c r="D251" s="360"/>
      <c r="E251" s="360"/>
      <c r="F251" s="361"/>
      <c r="G251" s="360"/>
      <c r="H251" s="360"/>
      <c r="I251" s="362"/>
      <c r="J251" s="363"/>
      <c r="K251" s="363"/>
      <c r="L251" s="364"/>
      <c r="M251" s="363"/>
      <c r="N251" s="414"/>
      <c r="O251" s="350">
        <f t="shared" si="12"/>
        <v>0</v>
      </c>
      <c r="P251" s="70">
        <f t="shared" si="13"/>
        <v>0</v>
      </c>
      <c r="Q251" s="92" t="str">
        <f t="shared" si="11"/>
        <v/>
      </c>
    </row>
    <row r="252" spans="1:17" x14ac:dyDescent="0.2">
      <c r="A252" s="374" t="str">
        <f>IF(B252="","",COUNT('Diário 3º PA'!$A$4:$A$4242)+COUNT('Diário 4º PA'!$A$4:$A$2007)+COUNT('Diário 5º PA'!$A$4:$A$2000)+ROW()-3)</f>
        <v/>
      </c>
      <c r="B252" s="358"/>
      <c r="C252" s="359"/>
      <c r="D252" s="360"/>
      <c r="E252" s="360"/>
      <c r="F252" s="361"/>
      <c r="G252" s="360"/>
      <c r="H252" s="360"/>
      <c r="I252" s="362"/>
      <c r="J252" s="363"/>
      <c r="K252" s="363"/>
      <c r="L252" s="364"/>
      <c r="M252" s="363"/>
      <c r="N252" s="414"/>
      <c r="O252" s="350">
        <f t="shared" si="12"/>
        <v>0</v>
      </c>
      <c r="P252" s="70">
        <f t="shared" si="13"/>
        <v>0</v>
      </c>
      <c r="Q252" s="92" t="str">
        <f t="shared" si="11"/>
        <v/>
      </c>
    </row>
    <row r="253" spans="1:17" x14ac:dyDescent="0.2">
      <c r="A253" s="374" t="str">
        <f>IF(B253="","",COUNT('Diário 3º PA'!$A$4:$A$4242)+COUNT('Diário 4º PA'!$A$4:$A$2007)+COUNT('Diário 5º PA'!$A$4:$A$2000)+ROW()-3)</f>
        <v/>
      </c>
      <c r="B253" s="358"/>
      <c r="C253" s="359"/>
      <c r="D253" s="360"/>
      <c r="E253" s="360"/>
      <c r="F253" s="361"/>
      <c r="G253" s="360"/>
      <c r="H253" s="360"/>
      <c r="I253" s="362"/>
      <c r="J253" s="363"/>
      <c r="K253" s="363"/>
      <c r="L253" s="364"/>
      <c r="M253" s="363"/>
      <c r="N253" s="414"/>
      <c r="O253" s="350">
        <f t="shared" si="12"/>
        <v>0</v>
      </c>
      <c r="P253" s="70">
        <f t="shared" si="13"/>
        <v>0</v>
      </c>
      <c r="Q253" s="135" t="str">
        <f t="shared" si="11"/>
        <v/>
      </c>
    </row>
    <row r="254" spans="1:17" x14ac:dyDescent="0.2">
      <c r="A254" s="374" t="str">
        <f>IF(B254="","",COUNT('Diário 3º PA'!$A$4:$A$4242)+COUNT('Diário 4º PA'!$A$4:$A$2007)+COUNT('Diário 5º PA'!$A$4:$A$2000)+ROW()-3)</f>
        <v/>
      </c>
      <c r="B254" s="358"/>
      <c r="C254" s="359"/>
      <c r="D254" s="360"/>
      <c r="E254" s="360"/>
      <c r="F254" s="361"/>
      <c r="G254" s="360"/>
      <c r="H254" s="360"/>
      <c r="I254" s="362"/>
      <c r="J254" s="363"/>
      <c r="K254" s="363"/>
      <c r="L254" s="364"/>
      <c r="M254" s="363"/>
      <c r="N254" s="414"/>
      <c r="O254" s="350">
        <f t="shared" si="12"/>
        <v>0</v>
      </c>
      <c r="P254" s="70">
        <f t="shared" si="13"/>
        <v>0</v>
      </c>
      <c r="Q254" s="92" t="str">
        <f t="shared" si="11"/>
        <v/>
      </c>
    </row>
    <row r="255" spans="1:17" x14ac:dyDescent="0.2">
      <c r="A255" s="374" t="str">
        <f>IF(B255="","",COUNT('Diário 3º PA'!$A$4:$A$4242)+COUNT('Diário 4º PA'!$A$4:$A$2007)+COUNT('Diário 5º PA'!$A$4:$A$2000)+ROW()-3)</f>
        <v/>
      </c>
      <c r="B255" s="358"/>
      <c r="C255" s="359"/>
      <c r="D255" s="360"/>
      <c r="E255" s="360"/>
      <c r="F255" s="361"/>
      <c r="G255" s="360"/>
      <c r="H255" s="360"/>
      <c r="I255" s="362"/>
      <c r="J255" s="363"/>
      <c r="K255" s="363"/>
      <c r="L255" s="364"/>
      <c r="M255" s="363"/>
      <c r="N255" s="414"/>
      <c r="O255" s="350">
        <f t="shared" si="12"/>
        <v>0</v>
      </c>
      <c r="P255" s="70">
        <f t="shared" si="13"/>
        <v>0</v>
      </c>
      <c r="Q255" s="92" t="str">
        <f t="shared" si="11"/>
        <v/>
      </c>
    </row>
    <row r="256" spans="1:17" x14ac:dyDescent="0.2">
      <c r="A256" s="374" t="str">
        <f>IF(B256="","",COUNT('Diário 3º PA'!$A$4:$A$4242)+COUNT('Diário 4º PA'!$A$4:$A$2007)+COUNT('Diário 5º PA'!$A$4:$A$2000)+ROW()-3)</f>
        <v/>
      </c>
      <c r="B256" s="358"/>
      <c r="C256" s="359"/>
      <c r="D256" s="360"/>
      <c r="E256" s="360"/>
      <c r="F256" s="361"/>
      <c r="G256" s="360"/>
      <c r="H256" s="360"/>
      <c r="I256" s="362"/>
      <c r="J256" s="363"/>
      <c r="K256" s="363"/>
      <c r="L256" s="364"/>
      <c r="M256" s="363"/>
      <c r="N256" s="414"/>
      <c r="O256" s="350">
        <f t="shared" si="12"/>
        <v>0</v>
      </c>
      <c r="P256" s="70">
        <f t="shared" si="13"/>
        <v>0</v>
      </c>
      <c r="Q256" s="135" t="str">
        <f t="shared" si="11"/>
        <v/>
      </c>
    </row>
    <row r="257" spans="1:17" x14ac:dyDescent="0.2">
      <c r="A257" s="374" t="str">
        <f>IF(B257="","",COUNT('Diário 3º PA'!$A$4:$A$4242)+COUNT('Diário 4º PA'!$A$4:$A$2007)+COUNT('Diário 5º PA'!$A$4:$A$2000)+ROW()-3)</f>
        <v/>
      </c>
      <c r="B257" s="358"/>
      <c r="C257" s="359"/>
      <c r="D257" s="360"/>
      <c r="E257" s="360"/>
      <c r="F257" s="361"/>
      <c r="G257" s="360"/>
      <c r="H257" s="360"/>
      <c r="I257" s="362"/>
      <c r="J257" s="363"/>
      <c r="K257" s="363"/>
      <c r="L257" s="364"/>
      <c r="M257" s="363"/>
      <c r="N257" s="414"/>
      <c r="O257" s="350">
        <f t="shared" si="12"/>
        <v>0</v>
      </c>
      <c r="P257" s="70">
        <f t="shared" si="13"/>
        <v>0</v>
      </c>
      <c r="Q257" s="92" t="str">
        <f t="shared" si="11"/>
        <v/>
      </c>
    </row>
    <row r="258" spans="1:17" x14ac:dyDescent="0.2">
      <c r="A258" s="374" t="str">
        <f>IF(B258="","",COUNT('Diário 3º PA'!$A$4:$A$4242)+COUNT('Diário 4º PA'!$A$4:$A$2007)+COUNT('Diário 5º PA'!$A$4:$A$2000)+ROW()-3)</f>
        <v/>
      </c>
      <c r="B258" s="358"/>
      <c r="C258" s="359"/>
      <c r="D258" s="360"/>
      <c r="E258" s="360"/>
      <c r="F258" s="361"/>
      <c r="G258" s="360"/>
      <c r="H258" s="360"/>
      <c r="I258" s="362"/>
      <c r="J258" s="363"/>
      <c r="K258" s="363"/>
      <c r="L258" s="364"/>
      <c r="M258" s="363"/>
      <c r="N258" s="414"/>
      <c r="O258" s="350">
        <f t="shared" si="12"/>
        <v>0</v>
      </c>
      <c r="P258" s="70">
        <f t="shared" si="13"/>
        <v>0</v>
      </c>
      <c r="Q258" s="92" t="str">
        <f t="shared" si="11"/>
        <v/>
      </c>
    </row>
    <row r="259" spans="1:17" x14ac:dyDescent="0.2">
      <c r="A259" s="374" t="str">
        <f>IF(B259="","",COUNT('Diário 3º PA'!$A$4:$A$4242)+COUNT('Diário 4º PA'!$A$4:$A$2007)+COUNT('Diário 5º PA'!$A$4:$A$2000)+ROW()-3)</f>
        <v/>
      </c>
      <c r="B259" s="358"/>
      <c r="C259" s="359"/>
      <c r="D259" s="360"/>
      <c r="E259" s="360"/>
      <c r="F259" s="361"/>
      <c r="G259" s="360"/>
      <c r="H259" s="360"/>
      <c r="I259" s="362"/>
      <c r="J259" s="363"/>
      <c r="K259" s="363"/>
      <c r="L259" s="364"/>
      <c r="M259" s="363"/>
      <c r="N259" s="414"/>
      <c r="O259" s="350">
        <f t="shared" si="12"/>
        <v>0</v>
      </c>
      <c r="P259" s="70">
        <f t="shared" si="13"/>
        <v>0</v>
      </c>
      <c r="Q259" s="135" t="str">
        <f t="shared" si="11"/>
        <v/>
      </c>
    </row>
    <row r="260" spans="1:17" x14ac:dyDescent="0.2">
      <c r="A260" s="374" t="str">
        <f>IF(B260="","",COUNT('Diário 3º PA'!$A$4:$A$4242)+COUNT('Diário 4º PA'!$A$4:$A$2007)+COUNT('Diário 5º PA'!$A$4:$A$2000)+ROW()-3)</f>
        <v/>
      </c>
      <c r="B260" s="358"/>
      <c r="C260" s="359"/>
      <c r="D260" s="360"/>
      <c r="E260" s="360"/>
      <c r="F260" s="361"/>
      <c r="G260" s="360"/>
      <c r="H260" s="360"/>
      <c r="I260" s="362"/>
      <c r="J260" s="363"/>
      <c r="K260" s="363"/>
      <c r="L260" s="364"/>
      <c r="M260" s="363"/>
      <c r="N260" s="414"/>
      <c r="O260" s="350">
        <f t="shared" si="12"/>
        <v>0</v>
      </c>
      <c r="P260" s="70">
        <f t="shared" si="13"/>
        <v>0</v>
      </c>
      <c r="Q260" s="92" t="str">
        <f t="shared" si="11"/>
        <v/>
      </c>
    </row>
    <row r="261" spans="1:17" x14ac:dyDescent="0.2">
      <c r="A261" s="374" t="str">
        <f>IF(B261="","",COUNT('Diário 3º PA'!$A$4:$A$4242)+COUNT('Diário 4º PA'!$A$4:$A$2007)+COUNT('Diário 5º PA'!$A$4:$A$2000)+ROW()-3)</f>
        <v/>
      </c>
      <c r="B261" s="358"/>
      <c r="C261" s="359"/>
      <c r="D261" s="360"/>
      <c r="E261" s="360"/>
      <c r="F261" s="361"/>
      <c r="G261" s="360"/>
      <c r="H261" s="360"/>
      <c r="I261" s="362"/>
      <c r="J261" s="363"/>
      <c r="K261" s="363"/>
      <c r="L261" s="364"/>
      <c r="M261" s="363"/>
      <c r="N261" s="414"/>
      <c r="O261" s="350">
        <f t="shared" si="12"/>
        <v>0</v>
      </c>
      <c r="P261" s="70">
        <f t="shared" si="13"/>
        <v>0</v>
      </c>
      <c r="Q261" s="92" t="str">
        <f t="shared" si="11"/>
        <v/>
      </c>
    </row>
    <row r="262" spans="1:17" x14ac:dyDescent="0.2">
      <c r="A262" s="374" t="str">
        <f>IF(B262="","",COUNT('Diário 3º PA'!$A$4:$A$4242)+COUNT('Diário 4º PA'!$A$4:$A$2007)+COUNT('Diário 5º PA'!$A$4:$A$2000)+ROW()-3)</f>
        <v/>
      </c>
      <c r="B262" s="358"/>
      <c r="C262" s="359"/>
      <c r="D262" s="360"/>
      <c r="E262" s="360"/>
      <c r="F262" s="361"/>
      <c r="G262" s="360"/>
      <c r="H262" s="360"/>
      <c r="I262" s="362"/>
      <c r="J262" s="363"/>
      <c r="K262" s="363"/>
      <c r="L262" s="364"/>
      <c r="M262" s="363"/>
      <c r="N262" s="414"/>
      <c r="O262" s="350">
        <f t="shared" si="12"/>
        <v>0</v>
      </c>
      <c r="P262" s="70">
        <f t="shared" si="13"/>
        <v>0</v>
      </c>
      <c r="Q262" s="135" t="str">
        <f t="shared" si="11"/>
        <v/>
      </c>
    </row>
    <row r="263" spans="1:17" x14ac:dyDescent="0.2">
      <c r="A263" s="374" t="str">
        <f>IF(B263="","",COUNT('Diário 3º PA'!$A$4:$A$4242)+COUNT('Diário 4º PA'!$A$4:$A$2007)+COUNT('Diário 5º PA'!$A$4:$A$2000)+ROW()-3)</f>
        <v/>
      </c>
      <c r="B263" s="358"/>
      <c r="C263" s="359"/>
      <c r="D263" s="360"/>
      <c r="E263" s="360"/>
      <c r="F263" s="361"/>
      <c r="G263" s="360"/>
      <c r="H263" s="360"/>
      <c r="I263" s="362"/>
      <c r="J263" s="363"/>
      <c r="K263" s="363"/>
      <c r="L263" s="364"/>
      <c r="M263" s="363"/>
      <c r="N263" s="414"/>
      <c r="O263" s="350">
        <f t="shared" si="12"/>
        <v>0</v>
      </c>
      <c r="P263" s="70">
        <f t="shared" si="13"/>
        <v>0</v>
      </c>
      <c r="Q263" s="92" t="str">
        <f t="shared" ref="Q263:Q326" si="14">SUBSTITUTE(D263," ","_")</f>
        <v/>
      </c>
    </row>
    <row r="264" spans="1:17" x14ac:dyDescent="0.2">
      <c r="A264" s="374" t="str">
        <f>IF(B264="","",COUNT('Diário 3º PA'!$A$4:$A$4242)+COUNT('Diário 4º PA'!$A$4:$A$2007)+COUNT('Diário 5º PA'!$A$4:$A$2000)+ROW()-3)</f>
        <v/>
      </c>
      <c r="B264" s="358"/>
      <c r="C264" s="359"/>
      <c r="D264" s="360"/>
      <c r="E264" s="360"/>
      <c r="F264" s="361"/>
      <c r="G264" s="360"/>
      <c r="H264" s="360"/>
      <c r="I264" s="362"/>
      <c r="J264" s="363"/>
      <c r="K264" s="363"/>
      <c r="L264" s="364"/>
      <c r="M264" s="363"/>
      <c r="N264" s="414"/>
      <c r="O264" s="350">
        <f t="shared" ref="O264:O327" si="15">IF(B264=0,0,IF(YEAR(B264)=$P$1,MONTH(B264)-$O$1+1,(YEAR(B264)-$P$1)*12-$O$1+1+MONTH(B264)))</f>
        <v>0</v>
      </c>
      <c r="P264" s="70">
        <f t="shared" ref="P264:P327" si="16">IF(C264=0,0,IF(YEAR(C264)=$P$1,MONTH(C264)-$O$1+1,(YEAR(C264)-$P$1)*12-$O$1+1+MONTH(C264)))</f>
        <v>0</v>
      </c>
      <c r="Q264" s="92" t="str">
        <f t="shared" si="14"/>
        <v/>
      </c>
    </row>
    <row r="265" spans="1:17" x14ac:dyDescent="0.2">
      <c r="A265" s="374" t="str">
        <f>IF(B265="","",COUNT('Diário 3º PA'!$A$4:$A$4242)+COUNT('Diário 4º PA'!$A$4:$A$2007)+COUNT('Diário 5º PA'!$A$4:$A$2000)+ROW()-3)</f>
        <v/>
      </c>
      <c r="B265" s="358"/>
      <c r="C265" s="359"/>
      <c r="D265" s="360"/>
      <c r="E265" s="360"/>
      <c r="F265" s="361"/>
      <c r="G265" s="360"/>
      <c r="H265" s="360"/>
      <c r="I265" s="362"/>
      <c r="J265" s="363"/>
      <c r="K265" s="363"/>
      <c r="L265" s="364"/>
      <c r="M265" s="363"/>
      <c r="N265" s="414"/>
      <c r="O265" s="350">
        <f t="shared" si="15"/>
        <v>0</v>
      </c>
      <c r="P265" s="70">
        <f t="shared" si="16"/>
        <v>0</v>
      </c>
      <c r="Q265" s="135" t="str">
        <f t="shared" si="14"/>
        <v/>
      </c>
    </row>
    <row r="266" spans="1:17" x14ac:dyDescent="0.2">
      <c r="A266" s="374" t="str">
        <f>IF(B266="","",COUNT('Diário 3º PA'!$A$4:$A$4242)+COUNT('Diário 4º PA'!$A$4:$A$2007)+COUNT('Diário 5º PA'!$A$4:$A$2000)+ROW()-3)</f>
        <v/>
      </c>
      <c r="B266" s="358"/>
      <c r="C266" s="359"/>
      <c r="D266" s="360"/>
      <c r="E266" s="360"/>
      <c r="F266" s="361"/>
      <c r="G266" s="360"/>
      <c r="H266" s="360"/>
      <c r="I266" s="362"/>
      <c r="J266" s="363"/>
      <c r="K266" s="363"/>
      <c r="L266" s="364"/>
      <c r="M266" s="363"/>
      <c r="N266" s="414"/>
      <c r="O266" s="350">
        <f t="shared" si="15"/>
        <v>0</v>
      </c>
      <c r="P266" s="70">
        <f t="shared" si="16"/>
        <v>0</v>
      </c>
      <c r="Q266" s="92" t="str">
        <f t="shared" si="14"/>
        <v/>
      </c>
    </row>
    <row r="267" spans="1:17" x14ac:dyDescent="0.2">
      <c r="A267" s="374" t="str">
        <f>IF(B267="","",COUNT('Diário 3º PA'!$A$4:$A$4242)+COUNT('Diário 4º PA'!$A$4:$A$2007)+COUNT('Diário 5º PA'!$A$4:$A$2000)+ROW()-3)</f>
        <v/>
      </c>
      <c r="B267" s="358"/>
      <c r="C267" s="359"/>
      <c r="D267" s="360"/>
      <c r="E267" s="360"/>
      <c r="F267" s="361"/>
      <c r="G267" s="360"/>
      <c r="H267" s="360"/>
      <c r="I267" s="362"/>
      <c r="J267" s="363"/>
      <c r="K267" s="363"/>
      <c r="L267" s="364"/>
      <c r="M267" s="363"/>
      <c r="N267" s="414"/>
      <c r="O267" s="350">
        <f t="shared" si="15"/>
        <v>0</v>
      </c>
      <c r="P267" s="70">
        <f t="shared" si="16"/>
        <v>0</v>
      </c>
      <c r="Q267" s="92" t="str">
        <f t="shared" si="14"/>
        <v/>
      </c>
    </row>
    <row r="268" spans="1:17" x14ac:dyDescent="0.2">
      <c r="A268" s="374" t="str">
        <f>IF(B268="","",COUNT('Diário 3º PA'!$A$4:$A$4242)+COUNT('Diário 4º PA'!$A$4:$A$2007)+COUNT('Diário 5º PA'!$A$4:$A$2000)+ROW()-3)</f>
        <v/>
      </c>
      <c r="B268" s="358"/>
      <c r="C268" s="359"/>
      <c r="D268" s="360"/>
      <c r="E268" s="360"/>
      <c r="F268" s="361"/>
      <c r="G268" s="360"/>
      <c r="H268" s="360"/>
      <c r="I268" s="362"/>
      <c r="J268" s="363"/>
      <c r="K268" s="363"/>
      <c r="L268" s="364"/>
      <c r="M268" s="363"/>
      <c r="N268" s="414"/>
      <c r="O268" s="350">
        <f t="shared" si="15"/>
        <v>0</v>
      </c>
      <c r="P268" s="70">
        <f t="shared" si="16"/>
        <v>0</v>
      </c>
      <c r="Q268" s="135" t="str">
        <f t="shared" si="14"/>
        <v/>
      </c>
    </row>
    <row r="269" spans="1:17" x14ac:dyDescent="0.2">
      <c r="A269" s="374" t="str">
        <f>IF(B269="","",COUNT('Diário 3º PA'!$A$4:$A$4242)+COUNT('Diário 4º PA'!$A$4:$A$2007)+COUNT('Diário 5º PA'!$A$4:$A$2000)+ROW()-3)</f>
        <v/>
      </c>
      <c r="B269" s="358"/>
      <c r="C269" s="359"/>
      <c r="D269" s="360"/>
      <c r="E269" s="360"/>
      <c r="F269" s="361"/>
      <c r="G269" s="360"/>
      <c r="H269" s="360"/>
      <c r="I269" s="362"/>
      <c r="J269" s="363"/>
      <c r="K269" s="363"/>
      <c r="L269" s="364"/>
      <c r="M269" s="363"/>
      <c r="N269" s="414"/>
      <c r="O269" s="350">
        <f t="shared" si="15"/>
        <v>0</v>
      </c>
      <c r="P269" s="70">
        <f t="shared" si="16"/>
        <v>0</v>
      </c>
      <c r="Q269" s="92" t="str">
        <f t="shared" si="14"/>
        <v/>
      </c>
    </row>
    <row r="270" spans="1:17" x14ac:dyDescent="0.2">
      <c r="A270" s="374" t="str">
        <f>IF(B270="","",COUNT('Diário 3º PA'!$A$4:$A$4242)+COUNT('Diário 4º PA'!$A$4:$A$2007)+COUNT('Diário 5º PA'!$A$4:$A$2000)+ROW()-3)</f>
        <v/>
      </c>
      <c r="B270" s="358"/>
      <c r="C270" s="359"/>
      <c r="D270" s="360"/>
      <c r="E270" s="360"/>
      <c r="F270" s="361"/>
      <c r="G270" s="360"/>
      <c r="H270" s="360"/>
      <c r="I270" s="362"/>
      <c r="J270" s="363"/>
      <c r="K270" s="363"/>
      <c r="L270" s="364"/>
      <c r="M270" s="363"/>
      <c r="N270" s="414"/>
      <c r="O270" s="350">
        <f t="shared" si="15"/>
        <v>0</v>
      </c>
      <c r="P270" s="70">
        <f t="shared" si="16"/>
        <v>0</v>
      </c>
      <c r="Q270" s="92" t="str">
        <f t="shared" si="14"/>
        <v/>
      </c>
    </row>
    <row r="271" spans="1:17" x14ac:dyDescent="0.2">
      <c r="A271" s="374" t="str">
        <f>IF(B271="","",COUNT('Diário 3º PA'!$A$4:$A$4242)+COUNT('Diário 4º PA'!$A$4:$A$2007)+COUNT('Diário 5º PA'!$A$4:$A$2000)+ROW()-3)</f>
        <v/>
      </c>
      <c r="B271" s="358"/>
      <c r="C271" s="359"/>
      <c r="D271" s="360"/>
      <c r="E271" s="360"/>
      <c r="F271" s="361"/>
      <c r="G271" s="360"/>
      <c r="H271" s="360"/>
      <c r="I271" s="362"/>
      <c r="J271" s="363"/>
      <c r="K271" s="363"/>
      <c r="L271" s="364"/>
      <c r="M271" s="363"/>
      <c r="N271" s="414"/>
      <c r="O271" s="350">
        <f t="shared" si="15"/>
        <v>0</v>
      </c>
      <c r="P271" s="70">
        <f t="shared" si="16"/>
        <v>0</v>
      </c>
      <c r="Q271" s="135" t="str">
        <f t="shared" si="14"/>
        <v/>
      </c>
    </row>
    <row r="272" spans="1:17" x14ac:dyDescent="0.2">
      <c r="A272" s="374" t="str">
        <f>IF(B272="","",COUNT('Diário 3º PA'!$A$4:$A$4242)+COUNT('Diário 4º PA'!$A$4:$A$2007)+COUNT('Diário 5º PA'!$A$4:$A$2000)+ROW()-3)</f>
        <v/>
      </c>
      <c r="B272" s="358"/>
      <c r="C272" s="359"/>
      <c r="D272" s="360"/>
      <c r="E272" s="360"/>
      <c r="F272" s="361"/>
      <c r="G272" s="360"/>
      <c r="H272" s="360"/>
      <c r="I272" s="362"/>
      <c r="J272" s="363"/>
      <c r="K272" s="363"/>
      <c r="L272" s="364"/>
      <c r="M272" s="363"/>
      <c r="N272" s="414"/>
      <c r="O272" s="350">
        <f t="shared" si="15"/>
        <v>0</v>
      </c>
      <c r="P272" s="70">
        <f t="shared" si="16"/>
        <v>0</v>
      </c>
      <c r="Q272" s="92" t="str">
        <f t="shared" si="14"/>
        <v/>
      </c>
    </row>
    <row r="273" spans="1:17" x14ac:dyDescent="0.2">
      <c r="A273" s="374" t="str">
        <f>IF(B273="","",COUNT('Diário 3º PA'!$A$4:$A$4242)+COUNT('Diário 4º PA'!$A$4:$A$2007)+COUNT('Diário 5º PA'!$A$4:$A$2000)+ROW()-3)</f>
        <v/>
      </c>
      <c r="B273" s="358"/>
      <c r="C273" s="359"/>
      <c r="D273" s="360"/>
      <c r="E273" s="360"/>
      <c r="F273" s="361"/>
      <c r="G273" s="360"/>
      <c r="H273" s="360"/>
      <c r="I273" s="362"/>
      <c r="J273" s="363"/>
      <c r="K273" s="363"/>
      <c r="L273" s="364"/>
      <c r="M273" s="363"/>
      <c r="N273" s="414"/>
      <c r="O273" s="350">
        <f t="shared" si="15"/>
        <v>0</v>
      </c>
      <c r="P273" s="70">
        <f t="shared" si="16"/>
        <v>0</v>
      </c>
      <c r="Q273" s="92" t="str">
        <f t="shared" si="14"/>
        <v/>
      </c>
    </row>
    <row r="274" spans="1:17" x14ac:dyDescent="0.2">
      <c r="A274" s="374" t="str">
        <f>IF(B274="","",COUNT('Diário 3º PA'!$A$4:$A$4242)+COUNT('Diário 4º PA'!$A$4:$A$2007)+COUNT('Diário 5º PA'!$A$4:$A$2000)+ROW()-3)</f>
        <v/>
      </c>
      <c r="B274" s="358"/>
      <c r="C274" s="359"/>
      <c r="D274" s="360"/>
      <c r="E274" s="360"/>
      <c r="F274" s="361"/>
      <c r="G274" s="360"/>
      <c r="H274" s="360"/>
      <c r="I274" s="362"/>
      <c r="J274" s="363"/>
      <c r="K274" s="363"/>
      <c r="L274" s="364"/>
      <c r="M274" s="363"/>
      <c r="N274" s="414"/>
      <c r="O274" s="350">
        <f t="shared" si="15"/>
        <v>0</v>
      </c>
      <c r="P274" s="70">
        <f t="shared" si="16"/>
        <v>0</v>
      </c>
      <c r="Q274" s="135" t="str">
        <f t="shared" si="14"/>
        <v/>
      </c>
    </row>
    <row r="275" spans="1:17" x14ac:dyDescent="0.2">
      <c r="A275" s="374" t="str">
        <f>IF(B275="","",COUNT('Diário 3º PA'!$A$4:$A$4242)+COUNT('Diário 4º PA'!$A$4:$A$2007)+COUNT('Diário 5º PA'!$A$4:$A$2000)+ROW()-3)</f>
        <v/>
      </c>
      <c r="B275" s="358"/>
      <c r="C275" s="359"/>
      <c r="D275" s="360"/>
      <c r="E275" s="360"/>
      <c r="F275" s="361"/>
      <c r="G275" s="360"/>
      <c r="H275" s="360"/>
      <c r="I275" s="362"/>
      <c r="J275" s="363"/>
      <c r="K275" s="363"/>
      <c r="L275" s="364"/>
      <c r="M275" s="363"/>
      <c r="N275" s="414"/>
      <c r="O275" s="350">
        <f t="shared" si="15"/>
        <v>0</v>
      </c>
      <c r="P275" s="70">
        <f t="shared" si="16"/>
        <v>0</v>
      </c>
      <c r="Q275" s="92" t="str">
        <f t="shared" si="14"/>
        <v/>
      </c>
    </row>
    <row r="276" spans="1:17" x14ac:dyDescent="0.2">
      <c r="A276" s="374" t="str">
        <f>IF(B276="","",COUNT('Diário 3º PA'!$A$4:$A$4242)+COUNT('Diário 4º PA'!$A$4:$A$2007)+COUNT('Diário 5º PA'!$A$4:$A$2000)+ROW()-3)</f>
        <v/>
      </c>
      <c r="B276" s="358"/>
      <c r="C276" s="359"/>
      <c r="D276" s="360"/>
      <c r="E276" s="360"/>
      <c r="F276" s="361"/>
      <c r="G276" s="360"/>
      <c r="H276" s="360"/>
      <c r="I276" s="362"/>
      <c r="J276" s="363"/>
      <c r="K276" s="363"/>
      <c r="L276" s="364"/>
      <c r="M276" s="363"/>
      <c r="N276" s="414"/>
      <c r="O276" s="350">
        <f t="shared" si="15"/>
        <v>0</v>
      </c>
      <c r="P276" s="70">
        <f t="shared" si="16"/>
        <v>0</v>
      </c>
      <c r="Q276" s="92" t="str">
        <f t="shared" si="14"/>
        <v/>
      </c>
    </row>
    <row r="277" spans="1:17" x14ac:dyDescent="0.2">
      <c r="A277" s="374" t="str">
        <f>IF(B277="","",COUNT('Diário 3º PA'!$A$4:$A$4242)+COUNT('Diário 4º PA'!$A$4:$A$2007)+COUNT('Diário 5º PA'!$A$4:$A$2000)+ROW()-3)</f>
        <v/>
      </c>
      <c r="B277" s="358"/>
      <c r="C277" s="359"/>
      <c r="D277" s="360"/>
      <c r="E277" s="360"/>
      <c r="F277" s="361"/>
      <c r="G277" s="360"/>
      <c r="H277" s="360"/>
      <c r="I277" s="362"/>
      <c r="J277" s="363"/>
      <c r="K277" s="363"/>
      <c r="L277" s="364"/>
      <c r="M277" s="363"/>
      <c r="N277" s="414"/>
      <c r="O277" s="350">
        <f t="shared" si="15"/>
        <v>0</v>
      </c>
      <c r="P277" s="70">
        <f t="shared" si="16"/>
        <v>0</v>
      </c>
      <c r="Q277" s="135" t="str">
        <f t="shared" si="14"/>
        <v/>
      </c>
    </row>
    <row r="278" spans="1:17" x14ac:dyDescent="0.2">
      <c r="A278" s="374" t="str">
        <f>IF(B278="","",COUNT('Diário 3º PA'!$A$4:$A$4242)+COUNT('Diário 4º PA'!$A$4:$A$2007)+COUNT('Diário 5º PA'!$A$4:$A$2000)+ROW()-3)</f>
        <v/>
      </c>
      <c r="B278" s="358"/>
      <c r="C278" s="359"/>
      <c r="D278" s="360"/>
      <c r="E278" s="360"/>
      <c r="F278" s="361"/>
      <c r="G278" s="360"/>
      <c r="H278" s="360"/>
      <c r="I278" s="362"/>
      <c r="J278" s="363"/>
      <c r="K278" s="363"/>
      <c r="L278" s="364"/>
      <c r="M278" s="363"/>
      <c r="N278" s="414"/>
      <c r="O278" s="350">
        <f t="shared" si="15"/>
        <v>0</v>
      </c>
      <c r="P278" s="70">
        <f t="shared" si="16"/>
        <v>0</v>
      </c>
      <c r="Q278" s="92" t="str">
        <f t="shared" si="14"/>
        <v/>
      </c>
    </row>
    <row r="279" spans="1:17" x14ac:dyDescent="0.2">
      <c r="A279" s="374" t="str">
        <f>IF(B279="","",COUNT('Diário 3º PA'!$A$4:$A$4242)+COUNT('Diário 4º PA'!$A$4:$A$2007)+COUNT('Diário 5º PA'!$A$4:$A$2000)+ROW()-3)</f>
        <v/>
      </c>
      <c r="B279" s="358"/>
      <c r="C279" s="359"/>
      <c r="D279" s="360"/>
      <c r="E279" s="360"/>
      <c r="F279" s="361"/>
      <c r="G279" s="360"/>
      <c r="H279" s="360"/>
      <c r="I279" s="362"/>
      <c r="J279" s="363"/>
      <c r="K279" s="363"/>
      <c r="L279" s="364"/>
      <c r="M279" s="363"/>
      <c r="N279" s="414"/>
      <c r="O279" s="350">
        <f t="shared" si="15"/>
        <v>0</v>
      </c>
      <c r="P279" s="70">
        <f t="shared" si="16"/>
        <v>0</v>
      </c>
      <c r="Q279" s="92" t="str">
        <f t="shared" si="14"/>
        <v/>
      </c>
    </row>
    <row r="280" spans="1:17" x14ac:dyDescent="0.2">
      <c r="A280" s="374" t="str">
        <f>IF(B280="","",COUNT('Diário 3º PA'!$A$4:$A$4242)+COUNT('Diário 4º PA'!$A$4:$A$2007)+COUNT('Diário 5º PA'!$A$4:$A$2000)+ROW()-3)</f>
        <v/>
      </c>
      <c r="B280" s="358"/>
      <c r="C280" s="359"/>
      <c r="D280" s="360"/>
      <c r="E280" s="360"/>
      <c r="F280" s="361"/>
      <c r="G280" s="360"/>
      <c r="H280" s="360"/>
      <c r="I280" s="362"/>
      <c r="J280" s="363"/>
      <c r="K280" s="363"/>
      <c r="L280" s="364"/>
      <c r="M280" s="363"/>
      <c r="N280" s="414"/>
      <c r="O280" s="350">
        <f t="shared" si="15"/>
        <v>0</v>
      </c>
      <c r="P280" s="70">
        <f t="shared" si="16"/>
        <v>0</v>
      </c>
      <c r="Q280" s="135" t="str">
        <f t="shared" si="14"/>
        <v/>
      </c>
    </row>
    <row r="281" spans="1:17" x14ac:dyDescent="0.2">
      <c r="A281" s="374" t="str">
        <f>IF(B281="","",COUNT('Diário 3º PA'!$A$4:$A$4242)+COUNT('Diário 4º PA'!$A$4:$A$2007)+COUNT('Diário 5º PA'!$A$4:$A$2000)+ROW()-3)</f>
        <v/>
      </c>
      <c r="B281" s="358"/>
      <c r="C281" s="359"/>
      <c r="D281" s="360"/>
      <c r="E281" s="360"/>
      <c r="F281" s="361"/>
      <c r="G281" s="360"/>
      <c r="H281" s="360"/>
      <c r="I281" s="362"/>
      <c r="J281" s="363"/>
      <c r="K281" s="363"/>
      <c r="L281" s="364"/>
      <c r="M281" s="363"/>
      <c r="N281" s="414"/>
      <c r="O281" s="350">
        <f t="shared" si="15"/>
        <v>0</v>
      </c>
      <c r="P281" s="70">
        <f t="shared" si="16"/>
        <v>0</v>
      </c>
      <c r="Q281" s="92" t="str">
        <f t="shared" si="14"/>
        <v/>
      </c>
    </row>
    <row r="282" spans="1:17" x14ac:dyDescent="0.2">
      <c r="A282" s="374" t="str">
        <f>IF(B282="","",COUNT('Diário 3º PA'!$A$4:$A$4242)+COUNT('Diário 4º PA'!$A$4:$A$2007)+COUNT('Diário 5º PA'!$A$4:$A$2000)+ROW()-3)</f>
        <v/>
      </c>
      <c r="B282" s="358"/>
      <c r="C282" s="359"/>
      <c r="D282" s="360"/>
      <c r="E282" s="360"/>
      <c r="F282" s="361"/>
      <c r="G282" s="360"/>
      <c r="H282" s="360"/>
      <c r="I282" s="362"/>
      <c r="J282" s="363"/>
      <c r="K282" s="363"/>
      <c r="L282" s="364"/>
      <c r="M282" s="363"/>
      <c r="N282" s="414"/>
      <c r="O282" s="350">
        <f t="shared" si="15"/>
        <v>0</v>
      </c>
      <c r="P282" s="70">
        <f t="shared" si="16"/>
        <v>0</v>
      </c>
      <c r="Q282" s="92" t="str">
        <f t="shared" si="14"/>
        <v/>
      </c>
    </row>
    <row r="283" spans="1:17" x14ac:dyDescent="0.2">
      <c r="A283" s="374" t="str">
        <f>IF(B283="","",COUNT('Diário 3º PA'!$A$4:$A$4242)+COUNT('Diário 4º PA'!$A$4:$A$2007)+COUNT('Diário 5º PA'!$A$4:$A$2000)+ROW()-3)</f>
        <v/>
      </c>
      <c r="B283" s="358"/>
      <c r="C283" s="359"/>
      <c r="D283" s="360"/>
      <c r="E283" s="360"/>
      <c r="F283" s="361"/>
      <c r="G283" s="360"/>
      <c r="H283" s="360"/>
      <c r="I283" s="362"/>
      <c r="J283" s="363"/>
      <c r="K283" s="363"/>
      <c r="L283" s="364"/>
      <c r="M283" s="363"/>
      <c r="N283" s="414"/>
      <c r="O283" s="350">
        <f t="shared" si="15"/>
        <v>0</v>
      </c>
      <c r="P283" s="70">
        <f t="shared" si="16"/>
        <v>0</v>
      </c>
      <c r="Q283" s="135" t="str">
        <f t="shared" si="14"/>
        <v/>
      </c>
    </row>
    <row r="284" spans="1:17" x14ac:dyDescent="0.2">
      <c r="A284" s="374" t="str">
        <f>IF(B284="","",COUNT('Diário 3º PA'!$A$4:$A$4242)+COUNT('Diário 4º PA'!$A$4:$A$2007)+COUNT('Diário 5º PA'!$A$4:$A$2000)+ROW()-3)</f>
        <v/>
      </c>
      <c r="B284" s="358"/>
      <c r="C284" s="359"/>
      <c r="D284" s="360"/>
      <c r="E284" s="360"/>
      <c r="F284" s="361"/>
      <c r="G284" s="360"/>
      <c r="H284" s="360"/>
      <c r="I284" s="362"/>
      <c r="J284" s="363"/>
      <c r="K284" s="363"/>
      <c r="L284" s="364"/>
      <c r="M284" s="363"/>
      <c r="N284" s="414"/>
      <c r="O284" s="350">
        <f t="shared" si="15"/>
        <v>0</v>
      </c>
      <c r="P284" s="70">
        <f t="shared" si="16"/>
        <v>0</v>
      </c>
      <c r="Q284" s="92" t="str">
        <f t="shared" si="14"/>
        <v/>
      </c>
    </row>
    <row r="285" spans="1:17" x14ac:dyDescent="0.2">
      <c r="A285" s="374" t="str">
        <f>IF(B285="","",COUNT('Diário 3º PA'!$A$4:$A$4242)+COUNT('Diário 4º PA'!$A$4:$A$2007)+COUNT('Diário 5º PA'!$A$4:$A$2000)+ROW()-3)</f>
        <v/>
      </c>
      <c r="B285" s="358"/>
      <c r="C285" s="359"/>
      <c r="D285" s="360"/>
      <c r="E285" s="360"/>
      <c r="F285" s="361"/>
      <c r="G285" s="360"/>
      <c r="H285" s="360"/>
      <c r="I285" s="362"/>
      <c r="J285" s="363"/>
      <c r="K285" s="363"/>
      <c r="L285" s="364"/>
      <c r="M285" s="363"/>
      <c r="N285" s="414"/>
      <c r="O285" s="350">
        <f t="shared" si="15"/>
        <v>0</v>
      </c>
      <c r="P285" s="70">
        <f t="shared" si="16"/>
        <v>0</v>
      </c>
      <c r="Q285" s="92" t="str">
        <f t="shared" si="14"/>
        <v/>
      </c>
    </row>
    <row r="286" spans="1:17" x14ac:dyDescent="0.2">
      <c r="A286" s="374" t="str">
        <f>IF(B286="","",COUNT('Diário 3º PA'!$A$4:$A$4242)+COUNT('Diário 4º PA'!$A$4:$A$2007)+COUNT('Diário 5º PA'!$A$4:$A$2000)+ROW()-3)</f>
        <v/>
      </c>
      <c r="B286" s="358"/>
      <c r="C286" s="359"/>
      <c r="D286" s="360"/>
      <c r="E286" s="360"/>
      <c r="F286" s="361"/>
      <c r="G286" s="360"/>
      <c r="H286" s="360"/>
      <c r="I286" s="362"/>
      <c r="J286" s="363"/>
      <c r="K286" s="363"/>
      <c r="L286" s="364"/>
      <c r="M286" s="363"/>
      <c r="N286" s="414"/>
      <c r="O286" s="350">
        <f t="shared" si="15"/>
        <v>0</v>
      </c>
      <c r="P286" s="70">
        <f t="shared" si="16"/>
        <v>0</v>
      </c>
      <c r="Q286" s="135" t="str">
        <f t="shared" si="14"/>
        <v/>
      </c>
    </row>
    <row r="287" spans="1:17" x14ac:dyDescent="0.2">
      <c r="A287" s="374" t="str">
        <f>IF(B287="","",COUNT('Diário 3º PA'!$A$4:$A$4242)+COUNT('Diário 4º PA'!$A$4:$A$2007)+COUNT('Diário 5º PA'!$A$4:$A$2000)+ROW()-3)</f>
        <v/>
      </c>
      <c r="B287" s="358"/>
      <c r="C287" s="359"/>
      <c r="D287" s="360"/>
      <c r="E287" s="360"/>
      <c r="F287" s="361"/>
      <c r="G287" s="360"/>
      <c r="H287" s="360"/>
      <c r="I287" s="362"/>
      <c r="J287" s="363"/>
      <c r="K287" s="363"/>
      <c r="L287" s="364"/>
      <c r="M287" s="363"/>
      <c r="N287" s="414"/>
      <c r="O287" s="350">
        <f t="shared" si="15"/>
        <v>0</v>
      </c>
      <c r="P287" s="70">
        <f t="shared" si="16"/>
        <v>0</v>
      </c>
      <c r="Q287" s="92" t="str">
        <f t="shared" si="14"/>
        <v/>
      </c>
    </row>
    <row r="288" spans="1:17" x14ac:dyDescent="0.2">
      <c r="A288" s="374" t="str">
        <f>IF(B288="","",COUNT('Diário 3º PA'!$A$4:$A$4242)+COUNT('Diário 4º PA'!$A$4:$A$2007)+COUNT('Diário 5º PA'!$A$4:$A$2000)+ROW()-3)</f>
        <v/>
      </c>
      <c r="B288" s="358"/>
      <c r="C288" s="359"/>
      <c r="D288" s="360"/>
      <c r="E288" s="360"/>
      <c r="F288" s="361"/>
      <c r="G288" s="360"/>
      <c r="H288" s="360"/>
      <c r="I288" s="362"/>
      <c r="J288" s="363"/>
      <c r="K288" s="363"/>
      <c r="L288" s="364"/>
      <c r="M288" s="363"/>
      <c r="N288" s="414"/>
      <c r="O288" s="350">
        <f t="shared" si="15"/>
        <v>0</v>
      </c>
      <c r="P288" s="70">
        <f t="shared" si="16"/>
        <v>0</v>
      </c>
      <c r="Q288" s="92" t="str">
        <f t="shared" si="14"/>
        <v/>
      </c>
    </row>
    <row r="289" spans="1:17" x14ac:dyDescent="0.2">
      <c r="A289" s="374" t="str">
        <f>IF(B289="","",COUNT('Diário 3º PA'!$A$4:$A$4242)+COUNT('Diário 4º PA'!$A$4:$A$2007)+COUNT('Diário 5º PA'!$A$4:$A$2000)+ROW()-3)</f>
        <v/>
      </c>
      <c r="B289" s="358"/>
      <c r="C289" s="359"/>
      <c r="D289" s="360"/>
      <c r="E289" s="360"/>
      <c r="F289" s="361"/>
      <c r="G289" s="360"/>
      <c r="H289" s="360"/>
      <c r="I289" s="362"/>
      <c r="J289" s="363"/>
      <c r="K289" s="363"/>
      <c r="L289" s="364"/>
      <c r="M289" s="363"/>
      <c r="N289" s="414"/>
      <c r="O289" s="350">
        <f t="shared" si="15"/>
        <v>0</v>
      </c>
      <c r="P289" s="70">
        <f t="shared" si="16"/>
        <v>0</v>
      </c>
      <c r="Q289" s="135" t="str">
        <f t="shared" si="14"/>
        <v/>
      </c>
    </row>
    <row r="290" spans="1:17" x14ac:dyDescent="0.2">
      <c r="A290" s="374" t="str">
        <f>IF(B290="","",COUNT('Diário 3º PA'!$A$4:$A$4242)+COUNT('Diário 4º PA'!$A$4:$A$2007)+COUNT('Diário 5º PA'!$A$4:$A$2000)+ROW()-3)</f>
        <v/>
      </c>
      <c r="B290" s="358"/>
      <c r="C290" s="359"/>
      <c r="D290" s="360"/>
      <c r="E290" s="360"/>
      <c r="F290" s="361"/>
      <c r="G290" s="360"/>
      <c r="H290" s="360"/>
      <c r="I290" s="362"/>
      <c r="J290" s="363"/>
      <c r="K290" s="363"/>
      <c r="L290" s="364"/>
      <c r="M290" s="363"/>
      <c r="N290" s="414"/>
      <c r="O290" s="350">
        <f t="shared" si="15"/>
        <v>0</v>
      </c>
      <c r="P290" s="70">
        <f t="shared" si="16"/>
        <v>0</v>
      </c>
      <c r="Q290" s="92" t="str">
        <f t="shared" si="14"/>
        <v/>
      </c>
    </row>
    <row r="291" spans="1:17" x14ac:dyDescent="0.2">
      <c r="A291" s="374" t="str">
        <f>IF(B291="","",COUNT('Diário 3º PA'!$A$4:$A$4242)+COUNT('Diário 4º PA'!$A$4:$A$2007)+COUNT('Diário 5º PA'!$A$4:$A$2000)+ROW()-3)</f>
        <v/>
      </c>
      <c r="B291" s="358"/>
      <c r="C291" s="359"/>
      <c r="D291" s="360"/>
      <c r="E291" s="360"/>
      <c r="F291" s="361"/>
      <c r="G291" s="360"/>
      <c r="H291" s="360"/>
      <c r="I291" s="362"/>
      <c r="J291" s="363"/>
      <c r="K291" s="363"/>
      <c r="L291" s="364"/>
      <c r="M291" s="363"/>
      <c r="N291" s="414"/>
      <c r="O291" s="350">
        <f t="shared" si="15"/>
        <v>0</v>
      </c>
      <c r="P291" s="70">
        <f t="shared" si="16"/>
        <v>0</v>
      </c>
      <c r="Q291" s="92" t="str">
        <f t="shared" si="14"/>
        <v/>
      </c>
    </row>
    <row r="292" spans="1:17" x14ac:dyDescent="0.2">
      <c r="A292" s="374" t="str">
        <f>IF(B292="","",COUNT('Diário 3º PA'!$A$4:$A$4242)+COUNT('Diário 4º PA'!$A$4:$A$2007)+COUNT('Diário 5º PA'!$A$4:$A$2000)+ROW()-3)</f>
        <v/>
      </c>
      <c r="B292" s="358"/>
      <c r="C292" s="359"/>
      <c r="D292" s="360"/>
      <c r="E292" s="360"/>
      <c r="F292" s="361"/>
      <c r="G292" s="360"/>
      <c r="H292" s="360"/>
      <c r="I292" s="362"/>
      <c r="J292" s="363"/>
      <c r="K292" s="363"/>
      <c r="L292" s="364"/>
      <c r="M292" s="363"/>
      <c r="N292" s="414"/>
      <c r="O292" s="350">
        <f t="shared" si="15"/>
        <v>0</v>
      </c>
      <c r="P292" s="70">
        <f t="shared" si="16"/>
        <v>0</v>
      </c>
      <c r="Q292" s="135" t="str">
        <f t="shared" si="14"/>
        <v/>
      </c>
    </row>
    <row r="293" spans="1:17" x14ac:dyDescent="0.2">
      <c r="A293" s="374" t="str">
        <f>IF(B293="","",COUNT('Diário 3º PA'!$A$4:$A$4242)+COUNT('Diário 4º PA'!$A$4:$A$2007)+COUNT('Diário 5º PA'!$A$4:$A$2000)+ROW()-3)</f>
        <v/>
      </c>
      <c r="B293" s="358"/>
      <c r="C293" s="359"/>
      <c r="D293" s="360"/>
      <c r="E293" s="360"/>
      <c r="F293" s="361"/>
      <c r="G293" s="360"/>
      <c r="H293" s="360"/>
      <c r="I293" s="362"/>
      <c r="J293" s="363"/>
      <c r="K293" s="363"/>
      <c r="L293" s="364"/>
      <c r="M293" s="363"/>
      <c r="N293" s="414"/>
      <c r="O293" s="350">
        <f t="shared" si="15"/>
        <v>0</v>
      </c>
      <c r="P293" s="70">
        <f t="shared" si="16"/>
        <v>0</v>
      </c>
      <c r="Q293" s="92" t="str">
        <f t="shared" si="14"/>
        <v/>
      </c>
    </row>
    <row r="294" spans="1:17" x14ac:dyDescent="0.2">
      <c r="A294" s="374" t="str">
        <f>IF(B294="","",COUNT('Diário 3º PA'!$A$4:$A$4242)+COUNT('Diário 4º PA'!$A$4:$A$2007)+COUNT('Diário 5º PA'!$A$4:$A$2000)+ROW()-3)</f>
        <v/>
      </c>
      <c r="B294" s="358"/>
      <c r="C294" s="359"/>
      <c r="D294" s="360"/>
      <c r="E294" s="360"/>
      <c r="F294" s="361"/>
      <c r="G294" s="360"/>
      <c r="H294" s="360"/>
      <c r="I294" s="362"/>
      <c r="J294" s="363"/>
      <c r="K294" s="363"/>
      <c r="L294" s="364"/>
      <c r="M294" s="363"/>
      <c r="N294" s="414"/>
      <c r="O294" s="350">
        <f t="shared" si="15"/>
        <v>0</v>
      </c>
      <c r="P294" s="70">
        <f t="shared" si="16"/>
        <v>0</v>
      </c>
      <c r="Q294" s="92" t="str">
        <f t="shared" si="14"/>
        <v/>
      </c>
    </row>
    <row r="295" spans="1:17" x14ac:dyDescent="0.2">
      <c r="A295" s="374" t="str">
        <f>IF(B295="","",COUNT('Diário 3º PA'!$A$4:$A$4242)+COUNT('Diário 4º PA'!$A$4:$A$2007)+COUNT('Diário 5º PA'!$A$4:$A$2000)+ROW()-3)</f>
        <v/>
      </c>
      <c r="B295" s="358"/>
      <c r="C295" s="359"/>
      <c r="D295" s="360"/>
      <c r="E295" s="360"/>
      <c r="F295" s="361"/>
      <c r="G295" s="360"/>
      <c r="H295" s="360"/>
      <c r="I295" s="362"/>
      <c r="J295" s="363"/>
      <c r="K295" s="363"/>
      <c r="L295" s="364"/>
      <c r="M295" s="363"/>
      <c r="N295" s="414"/>
      <c r="O295" s="350">
        <f t="shared" si="15"/>
        <v>0</v>
      </c>
      <c r="P295" s="70">
        <f t="shared" si="16"/>
        <v>0</v>
      </c>
      <c r="Q295" s="135" t="str">
        <f t="shared" si="14"/>
        <v/>
      </c>
    </row>
    <row r="296" spans="1:17" x14ac:dyDescent="0.2">
      <c r="A296" s="374" t="str">
        <f>IF(B296="","",COUNT('Diário 3º PA'!$A$4:$A$4242)+COUNT('Diário 4º PA'!$A$4:$A$2007)+COUNT('Diário 5º PA'!$A$4:$A$2000)+ROW()-3)</f>
        <v/>
      </c>
      <c r="B296" s="358"/>
      <c r="C296" s="359"/>
      <c r="D296" s="360"/>
      <c r="E296" s="360"/>
      <c r="F296" s="361"/>
      <c r="G296" s="360"/>
      <c r="H296" s="360"/>
      <c r="I296" s="362"/>
      <c r="J296" s="363"/>
      <c r="K296" s="363"/>
      <c r="L296" s="364"/>
      <c r="M296" s="363"/>
      <c r="N296" s="414"/>
      <c r="O296" s="350">
        <f t="shared" si="15"/>
        <v>0</v>
      </c>
      <c r="P296" s="70">
        <f t="shared" si="16"/>
        <v>0</v>
      </c>
      <c r="Q296" s="92" t="str">
        <f t="shared" si="14"/>
        <v/>
      </c>
    </row>
    <row r="297" spans="1:17" x14ac:dyDescent="0.2">
      <c r="A297" s="374" t="str">
        <f>IF(B297="","",COUNT('Diário 3º PA'!$A$4:$A$4242)+COUNT('Diário 4º PA'!$A$4:$A$2007)+COUNT('Diário 5º PA'!$A$4:$A$2000)+ROW()-3)</f>
        <v/>
      </c>
      <c r="B297" s="358"/>
      <c r="C297" s="359"/>
      <c r="D297" s="360"/>
      <c r="E297" s="360"/>
      <c r="F297" s="361"/>
      <c r="G297" s="360"/>
      <c r="H297" s="360"/>
      <c r="I297" s="362"/>
      <c r="J297" s="363"/>
      <c r="K297" s="363"/>
      <c r="L297" s="364"/>
      <c r="M297" s="363"/>
      <c r="N297" s="414"/>
      <c r="O297" s="350">
        <f t="shared" si="15"/>
        <v>0</v>
      </c>
      <c r="P297" s="70">
        <f t="shared" si="16"/>
        <v>0</v>
      </c>
      <c r="Q297" s="92" t="str">
        <f t="shared" si="14"/>
        <v/>
      </c>
    </row>
    <row r="298" spans="1:17" x14ac:dyDescent="0.2">
      <c r="A298" s="374" t="str">
        <f>IF(B298="","",COUNT('Diário 3º PA'!$A$4:$A$4242)+COUNT('Diário 4º PA'!$A$4:$A$2007)+COUNT('Diário 5º PA'!$A$4:$A$2000)+ROW()-3)</f>
        <v/>
      </c>
      <c r="B298" s="358"/>
      <c r="C298" s="359"/>
      <c r="D298" s="360"/>
      <c r="E298" s="360"/>
      <c r="F298" s="361"/>
      <c r="G298" s="360"/>
      <c r="H298" s="360"/>
      <c r="I298" s="362"/>
      <c r="J298" s="363"/>
      <c r="K298" s="363"/>
      <c r="L298" s="364"/>
      <c r="M298" s="363"/>
      <c r="N298" s="414"/>
      <c r="O298" s="350">
        <f t="shared" si="15"/>
        <v>0</v>
      </c>
      <c r="P298" s="70">
        <f t="shared" si="16"/>
        <v>0</v>
      </c>
      <c r="Q298" s="135" t="str">
        <f t="shared" si="14"/>
        <v/>
      </c>
    </row>
    <row r="299" spans="1:17" x14ac:dyDescent="0.2">
      <c r="A299" s="374" t="str">
        <f>IF(B299="","",COUNT('Diário 3º PA'!$A$4:$A$4242)+COUNT('Diário 4º PA'!$A$4:$A$2007)+COUNT('Diário 5º PA'!$A$4:$A$2000)+ROW()-3)</f>
        <v/>
      </c>
      <c r="B299" s="358"/>
      <c r="C299" s="359"/>
      <c r="D299" s="360"/>
      <c r="E299" s="360"/>
      <c r="F299" s="361"/>
      <c r="G299" s="360"/>
      <c r="H299" s="360"/>
      <c r="I299" s="362"/>
      <c r="J299" s="363"/>
      <c r="K299" s="363"/>
      <c r="L299" s="364"/>
      <c r="M299" s="363"/>
      <c r="N299" s="414"/>
      <c r="O299" s="350">
        <f t="shared" si="15"/>
        <v>0</v>
      </c>
      <c r="P299" s="70">
        <f t="shared" si="16"/>
        <v>0</v>
      </c>
      <c r="Q299" s="92" t="str">
        <f t="shared" si="14"/>
        <v/>
      </c>
    </row>
    <row r="300" spans="1:17" x14ac:dyDescent="0.2">
      <c r="A300" s="374" t="str">
        <f>IF(B300="","",COUNT('Diário 3º PA'!$A$4:$A$4242)+COUNT('Diário 4º PA'!$A$4:$A$2007)+COUNT('Diário 5º PA'!$A$4:$A$2000)+ROW()-3)</f>
        <v/>
      </c>
      <c r="B300" s="358"/>
      <c r="C300" s="359"/>
      <c r="D300" s="360"/>
      <c r="E300" s="360"/>
      <c r="F300" s="361"/>
      <c r="G300" s="360"/>
      <c r="H300" s="360"/>
      <c r="I300" s="362"/>
      <c r="J300" s="363"/>
      <c r="K300" s="363"/>
      <c r="L300" s="364"/>
      <c r="M300" s="363"/>
      <c r="N300" s="414"/>
      <c r="O300" s="350">
        <f t="shared" si="15"/>
        <v>0</v>
      </c>
      <c r="P300" s="70">
        <f t="shared" si="16"/>
        <v>0</v>
      </c>
      <c r="Q300" s="92" t="str">
        <f t="shared" si="14"/>
        <v/>
      </c>
    </row>
    <row r="301" spans="1:17" x14ac:dyDescent="0.2">
      <c r="A301" s="374" t="str">
        <f>IF(B301="","",COUNT('Diário 3º PA'!$A$4:$A$4242)+COUNT('Diário 4º PA'!$A$4:$A$2007)+COUNT('Diário 5º PA'!$A$4:$A$2000)+ROW()-3)</f>
        <v/>
      </c>
      <c r="B301" s="358"/>
      <c r="C301" s="359"/>
      <c r="D301" s="360"/>
      <c r="E301" s="360"/>
      <c r="F301" s="361"/>
      <c r="G301" s="360"/>
      <c r="H301" s="360"/>
      <c r="I301" s="362"/>
      <c r="J301" s="363"/>
      <c r="K301" s="363"/>
      <c r="L301" s="364"/>
      <c r="M301" s="363"/>
      <c r="N301" s="414"/>
      <c r="O301" s="350">
        <f t="shared" si="15"/>
        <v>0</v>
      </c>
      <c r="P301" s="70">
        <f t="shared" si="16"/>
        <v>0</v>
      </c>
      <c r="Q301" s="135" t="str">
        <f t="shared" si="14"/>
        <v/>
      </c>
    </row>
    <row r="302" spans="1:17" x14ac:dyDescent="0.2">
      <c r="A302" s="374" t="str">
        <f>IF(B302="","",COUNT('Diário 3º PA'!$A$4:$A$4242)+COUNT('Diário 4º PA'!$A$4:$A$2007)+COUNT('Diário 5º PA'!$A$4:$A$2000)+ROW()-3)</f>
        <v/>
      </c>
      <c r="B302" s="358"/>
      <c r="C302" s="359"/>
      <c r="D302" s="360"/>
      <c r="E302" s="360"/>
      <c r="F302" s="361"/>
      <c r="G302" s="360"/>
      <c r="H302" s="360"/>
      <c r="I302" s="362"/>
      <c r="J302" s="363"/>
      <c r="K302" s="363"/>
      <c r="L302" s="364"/>
      <c r="M302" s="363"/>
      <c r="N302" s="414"/>
      <c r="O302" s="350">
        <f t="shared" si="15"/>
        <v>0</v>
      </c>
      <c r="P302" s="70">
        <f t="shared" si="16"/>
        <v>0</v>
      </c>
      <c r="Q302" s="92" t="str">
        <f t="shared" si="14"/>
        <v/>
      </c>
    </row>
    <row r="303" spans="1:17" x14ac:dyDescent="0.2">
      <c r="A303" s="374" t="str">
        <f>IF(B303="","",COUNT('Diário 3º PA'!$A$4:$A$4242)+COUNT('Diário 4º PA'!$A$4:$A$2007)+COUNT('Diário 5º PA'!$A$4:$A$2000)+ROW()-3)</f>
        <v/>
      </c>
      <c r="B303" s="358"/>
      <c r="C303" s="359"/>
      <c r="D303" s="360"/>
      <c r="E303" s="360"/>
      <c r="F303" s="361"/>
      <c r="G303" s="360"/>
      <c r="H303" s="360"/>
      <c r="I303" s="362"/>
      <c r="J303" s="363"/>
      <c r="K303" s="363"/>
      <c r="L303" s="364"/>
      <c r="M303" s="363"/>
      <c r="N303" s="414"/>
      <c r="O303" s="350">
        <f t="shared" si="15"/>
        <v>0</v>
      </c>
      <c r="P303" s="70">
        <f t="shared" si="16"/>
        <v>0</v>
      </c>
      <c r="Q303" s="92" t="str">
        <f t="shared" si="14"/>
        <v/>
      </c>
    </row>
    <row r="304" spans="1:17" x14ac:dyDescent="0.2">
      <c r="A304" s="374" t="str">
        <f>IF(B304="","",COUNT('Diário 3º PA'!$A$4:$A$4242)+COUNT('Diário 4º PA'!$A$4:$A$2007)+COUNT('Diário 5º PA'!$A$4:$A$2000)+ROW()-3)</f>
        <v/>
      </c>
      <c r="B304" s="358"/>
      <c r="C304" s="359"/>
      <c r="D304" s="360"/>
      <c r="E304" s="360"/>
      <c r="F304" s="361"/>
      <c r="G304" s="360"/>
      <c r="H304" s="360"/>
      <c r="I304" s="362"/>
      <c r="J304" s="363"/>
      <c r="K304" s="363"/>
      <c r="L304" s="364"/>
      <c r="M304" s="363"/>
      <c r="N304" s="414"/>
      <c r="O304" s="350">
        <f t="shared" si="15"/>
        <v>0</v>
      </c>
      <c r="P304" s="70">
        <f t="shared" si="16"/>
        <v>0</v>
      </c>
      <c r="Q304" s="135" t="str">
        <f t="shared" si="14"/>
        <v/>
      </c>
    </row>
    <row r="305" spans="1:17" x14ac:dyDescent="0.2">
      <c r="A305" s="374" t="str">
        <f>IF(B305="","",COUNT('Diário 3º PA'!$A$4:$A$4242)+COUNT('Diário 4º PA'!$A$4:$A$2007)+COUNT('Diário 5º PA'!$A$4:$A$2000)+ROW()-3)</f>
        <v/>
      </c>
      <c r="B305" s="358"/>
      <c r="C305" s="359"/>
      <c r="D305" s="360"/>
      <c r="E305" s="360"/>
      <c r="F305" s="361"/>
      <c r="G305" s="360"/>
      <c r="H305" s="360"/>
      <c r="I305" s="362"/>
      <c r="J305" s="363"/>
      <c r="K305" s="363"/>
      <c r="L305" s="364"/>
      <c r="M305" s="363"/>
      <c r="N305" s="414"/>
      <c r="O305" s="350">
        <f t="shared" si="15"/>
        <v>0</v>
      </c>
      <c r="P305" s="70">
        <f t="shared" si="16"/>
        <v>0</v>
      </c>
      <c r="Q305" s="92" t="str">
        <f t="shared" si="14"/>
        <v/>
      </c>
    </row>
    <row r="306" spans="1:17" x14ac:dyDescent="0.2">
      <c r="A306" s="374" t="str">
        <f>IF(B306="","",COUNT('Diário 3º PA'!$A$4:$A$4242)+COUNT('Diário 4º PA'!$A$4:$A$2007)+COUNT('Diário 5º PA'!$A$4:$A$2000)+ROW()-3)</f>
        <v/>
      </c>
      <c r="B306" s="358"/>
      <c r="C306" s="359"/>
      <c r="D306" s="360"/>
      <c r="E306" s="360"/>
      <c r="F306" s="361"/>
      <c r="G306" s="360"/>
      <c r="H306" s="360"/>
      <c r="I306" s="362"/>
      <c r="J306" s="363"/>
      <c r="K306" s="363"/>
      <c r="L306" s="364"/>
      <c r="M306" s="363"/>
      <c r="N306" s="414"/>
      <c r="O306" s="350">
        <f t="shared" si="15"/>
        <v>0</v>
      </c>
      <c r="P306" s="70">
        <f t="shared" si="16"/>
        <v>0</v>
      </c>
      <c r="Q306" s="92" t="str">
        <f t="shared" si="14"/>
        <v/>
      </c>
    </row>
    <row r="307" spans="1:17" x14ac:dyDescent="0.2">
      <c r="A307" s="374" t="str">
        <f>IF(B307="","",COUNT('Diário 3º PA'!$A$4:$A$4242)+COUNT('Diário 4º PA'!$A$4:$A$2007)+COUNT('Diário 5º PA'!$A$4:$A$2000)+ROW()-3)</f>
        <v/>
      </c>
      <c r="B307" s="358"/>
      <c r="C307" s="359"/>
      <c r="D307" s="360"/>
      <c r="E307" s="360"/>
      <c r="F307" s="361"/>
      <c r="G307" s="360"/>
      <c r="H307" s="360"/>
      <c r="I307" s="362"/>
      <c r="J307" s="363"/>
      <c r="K307" s="363"/>
      <c r="L307" s="364"/>
      <c r="M307" s="363"/>
      <c r="N307" s="414"/>
      <c r="O307" s="350">
        <f t="shared" si="15"/>
        <v>0</v>
      </c>
      <c r="P307" s="70">
        <f t="shared" si="16"/>
        <v>0</v>
      </c>
      <c r="Q307" s="135" t="str">
        <f t="shared" si="14"/>
        <v/>
      </c>
    </row>
    <row r="308" spans="1:17" x14ac:dyDescent="0.2">
      <c r="A308" s="374" t="str">
        <f>IF(B308="","",COUNT('Diário 3º PA'!$A$4:$A$4242)+COUNT('Diário 4º PA'!$A$4:$A$2007)+COUNT('Diário 5º PA'!$A$4:$A$2000)+ROW()-3)</f>
        <v/>
      </c>
      <c r="B308" s="358"/>
      <c r="C308" s="359"/>
      <c r="D308" s="360"/>
      <c r="E308" s="360"/>
      <c r="F308" s="361"/>
      <c r="G308" s="360"/>
      <c r="H308" s="360"/>
      <c r="I308" s="362"/>
      <c r="J308" s="363"/>
      <c r="K308" s="363"/>
      <c r="L308" s="364"/>
      <c r="M308" s="363"/>
      <c r="N308" s="414"/>
      <c r="O308" s="350">
        <f t="shared" si="15"/>
        <v>0</v>
      </c>
      <c r="P308" s="70">
        <f t="shared" si="16"/>
        <v>0</v>
      </c>
      <c r="Q308" s="92" t="str">
        <f t="shared" si="14"/>
        <v/>
      </c>
    </row>
    <row r="309" spans="1:17" x14ac:dyDescent="0.2">
      <c r="A309" s="374" t="str">
        <f>IF(B309="","",COUNT('Diário 3º PA'!$A$4:$A$4242)+COUNT('Diário 4º PA'!$A$4:$A$2007)+COUNT('Diário 5º PA'!$A$4:$A$2000)+ROW()-3)</f>
        <v/>
      </c>
      <c r="B309" s="358"/>
      <c r="C309" s="359"/>
      <c r="D309" s="360"/>
      <c r="E309" s="360"/>
      <c r="F309" s="361"/>
      <c r="G309" s="360"/>
      <c r="H309" s="360"/>
      <c r="I309" s="362"/>
      <c r="J309" s="363"/>
      <c r="K309" s="363"/>
      <c r="L309" s="364"/>
      <c r="M309" s="363"/>
      <c r="N309" s="414"/>
      <c r="O309" s="350">
        <f t="shared" si="15"/>
        <v>0</v>
      </c>
      <c r="P309" s="70">
        <f t="shared" si="16"/>
        <v>0</v>
      </c>
      <c r="Q309" s="92" t="str">
        <f t="shared" si="14"/>
        <v/>
      </c>
    </row>
    <row r="310" spans="1:17" x14ac:dyDescent="0.2">
      <c r="A310" s="374" t="str">
        <f>IF(B310="","",COUNT('Diário 3º PA'!$A$4:$A$4242)+COUNT('Diário 4º PA'!$A$4:$A$2007)+COUNT('Diário 5º PA'!$A$4:$A$2000)+ROW()-3)</f>
        <v/>
      </c>
      <c r="B310" s="358"/>
      <c r="C310" s="359"/>
      <c r="D310" s="360"/>
      <c r="E310" s="360"/>
      <c r="F310" s="361"/>
      <c r="G310" s="360"/>
      <c r="H310" s="360"/>
      <c r="I310" s="362"/>
      <c r="J310" s="363"/>
      <c r="K310" s="363"/>
      <c r="L310" s="364"/>
      <c r="M310" s="363"/>
      <c r="N310" s="414"/>
      <c r="O310" s="350">
        <f t="shared" si="15"/>
        <v>0</v>
      </c>
      <c r="P310" s="70">
        <f t="shared" si="16"/>
        <v>0</v>
      </c>
      <c r="Q310" s="135" t="str">
        <f t="shared" si="14"/>
        <v/>
      </c>
    </row>
    <row r="311" spans="1:17" x14ac:dyDescent="0.2">
      <c r="A311" s="374" t="str">
        <f>IF(B311="","",COUNT('Diário 3º PA'!$A$4:$A$4242)+COUNT('Diário 4º PA'!$A$4:$A$2007)+COUNT('Diário 5º PA'!$A$4:$A$2000)+ROW()-3)</f>
        <v/>
      </c>
      <c r="B311" s="358"/>
      <c r="C311" s="359"/>
      <c r="D311" s="360"/>
      <c r="E311" s="360"/>
      <c r="F311" s="361"/>
      <c r="G311" s="360"/>
      <c r="H311" s="360"/>
      <c r="I311" s="362"/>
      <c r="J311" s="363"/>
      <c r="K311" s="363"/>
      <c r="L311" s="364"/>
      <c r="M311" s="363"/>
      <c r="N311" s="414"/>
      <c r="O311" s="350">
        <f t="shared" si="15"/>
        <v>0</v>
      </c>
      <c r="P311" s="70">
        <f t="shared" si="16"/>
        <v>0</v>
      </c>
      <c r="Q311" s="92" t="str">
        <f t="shared" si="14"/>
        <v/>
      </c>
    </row>
    <row r="312" spans="1:17" x14ac:dyDescent="0.2">
      <c r="A312" s="374" t="str">
        <f>IF(B312="","",COUNT('Diário 3º PA'!$A$4:$A$4242)+COUNT('Diário 4º PA'!$A$4:$A$2007)+COUNT('Diário 5º PA'!$A$4:$A$2000)+ROW()-3)</f>
        <v/>
      </c>
      <c r="B312" s="358"/>
      <c r="C312" s="359"/>
      <c r="D312" s="360"/>
      <c r="E312" s="360"/>
      <c r="F312" s="361"/>
      <c r="G312" s="360"/>
      <c r="H312" s="360"/>
      <c r="I312" s="362"/>
      <c r="J312" s="363"/>
      <c r="K312" s="363"/>
      <c r="L312" s="364"/>
      <c r="M312" s="363"/>
      <c r="N312" s="414"/>
      <c r="O312" s="350">
        <f t="shared" si="15"/>
        <v>0</v>
      </c>
      <c r="P312" s="70">
        <f t="shared" si="16"/>
        <v>0</v>
      </c>
      <c r="Q312" s="92" t="str">
        <f t="shared" si="14"/>
        <v/>
      </c>
    </row>
    <row r="313" spans="1:17" x14ac:dyDescent="0.2">
      <c r="A313" s="374" t="str">
        <f>IF(B313="","",COUNT('Diário 3º PA'!$A$4:$A$4242)+COUNT('Diário 4º PA'!$A$4:$A$2007)+COUNT('Diário 5º PA'!$A$4:$A$2000)+ROW()-3)</f>
        <v/>
      </c>
      <c r="B313" s="358"/>
      <c r="C313" s="359"/>
      <c r="D313" s="360"/>
      <c r="E313" s="360"/>
      <c r="F313" s="361"/>
      <c r="G313" s="360"/>
      <c r="H313" s="360"/>
      <c r="I313" s="362"/>
      <c r="J313" s="363"/>
      <c r="K313" s="363"/>
      <c r="L313" s="364"/>
      <c r="M313" s="363"/>
      <c r="N313" s="414"/>
      <c r="O313" s="350">
        <f t="shared" si="15"/>
        <v>0</v>
      </c>
      <c r="P313" s="70">
        <f t="shared" si="16"/>
        <v>0</v>
      </c>
      <c r="Q313" s="135" t="str">
        <f t="shared" si="14"/>
        <v/>
      </c>
    </row>
    <row r="314" spans="1:17" x14ac:dyDescent="0.2">
      <c r="A314" s="374" t="str">
        <f>IF(B314="","",COUNT('Diário 3º PA'!$A$4:$A$4242)+COUNT('Diário 4º PA'!$A$4:$A$2007)+COUNT('Diário 5º PA'!$A$4:$A$2000)+ROW()-3)</f>
        <v/>
      </c>
      <c r="B314" s="358"/>
      <c r="C314" s="359"/>
      <c r="D314" s="360"/>
      <c r="E314" s="360"/>
      <c r="F314" s="361"/>
      <c r="G314" s="360"/>
      <c r="H314" s="360"/>
      <c r="I314" s="362"/>
      <c r="J314" s="363"/>
      <c r="K314" s="363"/>
      <c r="L314" s="364"/>
      <c r="M314" s="363"/>
      <c r="N314" s="414"/>
      <c r="O314" s="350">
        <f t="shared" si="15"/>
        <v>0</v>
      </c>
      <c r="P314" s="70">
        <f t="shared" si="16"/>
        <v>0</v>
      </c>
      <c r="Q314" s="92" t="str">
        <f t="shared" si="14"/>
        <v/>
      </c>
    </row>
    <row r="315" spans="1:17" x14ac:dyDescent="0.2">
      <c r="A315" s="374" t="str">
        <f>IF(B315="","",COUNT('Diário 3º PA'!$A$4:$A$4242)+COUNT('Diário 4º PA'!$A$4:$A$2007)+COUNT('Diário 5º PA'!$A$4:$A$2000)+ROW()-3)</f>
        <v/>
      </c>
      <c r="B315" s="358"/>
      <c r="C315" s="359"/>
      <c r="D315" s="360"/>
      <c r="E315" s="360"/>
      <c r="F315" s="361"/>
      <c r="G315" s="360"/>
      <c r="H315" s="360"/>
      <c r="I315" s="362"/>
      <c r="J315" s="363"/>
      <c r="K315" s="363"/>
      <c r="L315" s="364"/>
      <c r="M315" s="363"/>
      <c r="N315" s="414"/>
      <c r="O315" s="350">
        <f t="shared" si="15"/>
        <v>0</v>
      </c>
      <c r="P315" s="70">
        <f t="shared" si="16"/>
        <v>0</v>
      </c>
      <c r="Q315" s="92" t="str">
        <f t="shared" si="14"/>
        <v/>
      </c>
    </row>
    <row r="316" spans="1:17" x14ac:dyDescent="0.2">
      <c r="A316" s="374" t="str">
        <f>IF(B316="","",COUNT('Diário 3º PA'!$A$4:$A$4242)+COUNT('Diário 4º PA'!$A$4:$A$2007)+COUNT('Diário 5º PA'!$A$4:$A$2000)+ROW()-3)</f>
        <v/>
      </c>
      <c r="B316" s="358"/>
      <c r="C316" s="359"/>
      <c r="D316" s="360"/>
      <c r="E316" s="360"/>
      <c r="F316" s="361"/>
      <c r="G316" s="360"/>
      <c r="H316" s="360"/>
      <c r="I316" s="362"/>
      <c r="J316" s="363"/>
      <c r="K316" s="363"/>
      <c r="L316" s="364"/>
      <c r="M316" s="363"/>
      <c r="N316" s="414"/>
      <c r="O316" s="350">
        <f t="shared" si="15"/>
        <v>0</v>
      </c>
      <c r="P316" s="70">
        <f t="shared" si="16"/>
        <v>0</v>
      </c>
      <c r="Q316" s="135" t="str">
        <f t="shared" si="14"/>
        <v/>
      </c>
    </row>
    <row r="317" spans="1:17" x14ac:dyDescent="0.2">
      <c r="A317" s="374" t="str">
        <f>IF(B317="","",COUNT('Diário 3º PA'!$A$4:$A$4242)+COUNT('Diário 4º PA'!$A$4:$A$2007)+COUNT('Diário 5º PA'!$A$4:$A$2000)+ROW()-3)</f>
        <v/>
      </c>
      <c r="B317" s="358"/>
      <c r="C317" s="359"/>
      <c r="D317" s="360"/>
      <c r="E317" s="360"/>
      <c r="F317" s="361"/>
      <c r="G317" s="360"/>
      <c r="H317" s="360"/>
      <c r="I317" s="362"/>
      <c r="J317" s="363"/>
      <c r="K317" s="363"/>
      <c r="L317" s="364"/>
      <c r="M317" s="363"/>
      <c r="N317" s="414"/>
      <c r="O317" s="350">
        <f t="shared" si="15"/>
        <v>0</v>
      </c>
      <c r="P317" s="70">
        <f t="shared" si="16"/>
        <v>0</v>
      </c>
      <c r="Q317" s="92" t="str">
        <f t="shared" si="14"/>
        <v/>
      </c>
    </row>
    <row r="318" spans="1:17" x14ac:dyDescent="0.2">
      <c r="A318" s="374" t="str">
        <f>IF(B318="","",COUNT('Diário 3º PA'!$A$4:$A$4242)+COUNT('Diário 4º PA'!$A$4:$A$2007)+COUNT('Diário 5º PA'!$A$4:$A$2000)+ROW()-3)</f>
        <v/>
      </c>
      <c r="B318" s="358"/>
      <c r="C318" s="359"/>
      <c r="D318" s="360"/>
      <c r="E318" s="360"/>
      <c r="F318" s="361"/>
      <c r="G318" s="360"/>
      <c r="H318" s="360"/>
      <c r="I318" s="362"/>
      <c r="J318" s="363"/>
      <c r="K318" s="363"/>
      <c r="L318" s="364"/>
      <c r="M318" s="363"/>
      <c r="N318" s="414"/>
      <c r="O318" s="350">
        <f t="shared" si="15"/>
        <v>0</v>
      </c>
      <c r="P318" s="70">
        <f t="shared" si="16"/>
        <v>0</v>
      </c>
      <c r="Q318" s="92" t="str">
        <f t="shared" si="14"/>
        <v/>
      </c>
    </row>
    <row r="319" spans="1:17" x14ac:dyDescent="0.2">
      <c r="A319" s="374" t="str">
        <f>IF(B319="","",COUNT('Diário 3º PA'!$A$4:$A$4242)+COUNT('Diário 4º PA'!$A$4:$A$2007)+COUNT('Diário 5º PA'!$A$4:$A$2000)+ROW()-3)</f>
        <v/>
      </c>
      <c r="B319" s="358"/>
      <c r="C319" s="359"/>
      <c r="D319" s="360"/>
      <c r="E319" s="360"/>
      <c r="F319" s="361"/>
      <c r="G319" s="360"/>
      <c r="H319" s="360"/>
      <c r="I319" s="362"/>
      <c r="J319" s="363"/>
      <c r="K319" s="363"/>
      <c r="L319" s="364"/>
      <c r="M319" s="363"/>
      <c r="N319" s="414"/>
      <c r="O319" s="350">
        <f t="shared" si="15"/>
        <v>0</v>
      </c>
      <c r="P319" s="70">
        <f t="shared" si="16"/>
        <v>0</v>
      </c>
      <c r="Q319" s="135" t="str">
        <f t="shared" si="14"/>
        <v/>
      </c>
    </row>
    <row r="320" spans="1:17" x14ac:dyDescent="0.2">
      <c r="A320" s="374" t="str">
        <f>IF(B320="","",COUNT('Diário 3º PA'!$A$4:$A$4242)+COUNT('Diário 4º PA'!$A$4:$A$2007)+COUNT('Diário 5º PA'!$A$4:$A$2000)+ROW()-3)</f>
        <v/>
      </c>
      <c r="B320" s="358"/>
      <c r="C320" s="359"/>
      <c r="D320" s="360"/>
      <c r="E320" s="360"/>
      <c r="F320" s="361"/>
      <c r="G320" s="360"/>
      <c r="H320" s="360"/>
      <c r="I320" s="362"/>
      <c r="J320" s="363"/>
      <c r="K320" s="363"/>
      <c r="L320" s="364"/>
      <c r="M320" s="363"/>
      <c r="N320" s="414"/>
      <c r="O320" s="350">
        <f t="shared" si="15"/>
        <v>0</v>
      </c>
      <c r="P320" s="70">
        <f t="shared" si="16"/>
        <v>0</v>
      </c>
      <c r="Q320" s="92" t="str">
        <f t="shared" si="14"/>
        <v/>
      </c>
    </row>
    <row r="321" spans="1:17" x14ac:dyDescent="0.2">
      <c r="A321" s="374" t="str">
        <f>IF(B321="","",COUNT('Diário 3º PA'!$A$4:$A$4242)+COUNT('Diário 4º PA'!$A$4:$A$2007)+COUNT('Diário 5º PA'!$A$4:$A$2000)+ROW()-3)</f>
        <v/>
      </c>
      <c r="B321" s="358"/>
      <c r="C321" s="359"/>
      <c r="D321" s="360"/>
      <c r="E321" s="360"/>
      <c r="F321" s="361"/>
      <c r="G321" s="360"/>
      <c r="H321" s="360"/>
      <c r="I321" s="362"/>
      <c r="J321" s="363"/>
      <c r="K321" s="363"/>
      <c r="L321" s="364"/>
      <c r="M321" s="363"/>
      <c r="N321" s="414"/>
      <c r="O321" s="350">
        <f t="shared" si="15"/>
        <v>0</v>
      </c>
      <c r="P321" s="70">
        <f t="shared" si="16"/>
        <v>0</v>
      </c>
      <c r="Q321" s="92" t="str">
        <f t="shared" si="14"/>
        <v/>
      </c>
    </row>
    <row r="322" spans="1:17" x14ac:dyDescent="0.2">
      <c r="A322" s="374" t="str">
        <f>IF(B322="","",COUNT('Diário 3º PA'!$A$4:$A$4242)+COUNT('Diário 4º PA'!$A$4:$A$2007)+COUNT('Diário 5º PA'!$A$4:$A$2000)+ROW()-3)</f>
        <v/>
      </c>
      <c r="B322" s="358"/>
      <c r="C322" s="359"/>
      <c r="D322" s="360"/>
      <c r="E322" s="360"/>
      <c r="F322" s="361"/>
      <c r="G322" s="360"/>
      <c r="H322" s="360"/>
      <c r="I322" s="362"/>
      <c r="J322" s="363"/>
      <c r="K322" s="363"/>
      <c r="L322" s="364"/>
      <c r="M322" s="363"/>
      <c r="N322" s="414"/>
      <c r="O322" s="350">
        <f t="shared" si="15"/>
        <v>0</v>
      </c>
      <c r="P322" s="70">
        <f t="shared" si="16"/>
        <v>0</v>
      </c>
      <c r="Q322" s="135" t="str">
        <f t="shared" si="14"/>
        <v/>
      </c>
    </row>
    <row r="323" spans="1:17" x14ac:dyDescent="0.2">
      <c r="A323" s="374" t="str">
        <f>IF(B323="","",COUNT('Diário 3º PA'!$A$4:$A$4242)+COUNT('Diário 4º PA'!$A$4:$A$2007)+COUNT('Diário 5º PA'!$A$4:$A$2000)+ROW()-3)</f>
        <v/>
      </c>
      <c r="B323" s="358"/>
      <c r="C323" s="359"/>
      <c r="D323" s="360"/>
      <c r="E323" s="360"/>
      <c r="F323" s="361"/>
      <c r="G323" s="360"/>
      <c r="H323" s="360"/>
      <c r="I323" s="362"/>
      <c r="J323" s="363"/>
      <c r="K323" s="363"/>
      <c r="L323" s="364"/>
      <c r="M323" s="363"/>
      <c r="N323" s="414"/>
      <c r="O323" s="350">
        <f t="shared" si="15"/>
        <v>0</v>
      </c>
      <c r="P323" s="70">
        <f t="shared" si="16"/>
        <v>0</v>
      </c>
      <c r="Q323" s="92" t="str">
        <f t="shared" si="14"/>
        <v/>
      </c>
    </row>
    <row r="324" spans="1:17" x14ac:dyDescent="0.2">
      <c r="A324" s="374" t="str">
        <f>IF(B324="","",COUNT('Diário 3º PA'!$A$4:$A$4242)+COUNT('Diário 4º PA'!$A$4:$A$2007)+COUNT('Diário 5º PA'!$A$4:$A$2000)+ROW()-3)</f>
        <v/>
      </c>
      <c r="B324" s="358"/>
      <c r="C324" s="359"/>
      <c r="D324" s="360"/>
      <c r="E324" s="360"/>
      <c r="F324" s="361"/>
      <c r="G324" s="360"/>
      <c r="H324" s="360"/>
      <c r="I324" s="362"/>
      <c r="J324" s="363"/>
      <c r="K324" s="363"/>
      <c r="L324" s="364"/>
      <c r="M324" s="363"/>
      <c r="N324" s="414"/>
      <c r="O324" s="350">
        <f t="shared" si="15"/>
        <v>0</v>
      </c>
      <c r="P324" s="70">
        <f t="shared" si="16"/>
        <v>0</v>
      </c>
      <c r="Q324" s="92" t="str">
        <f t="shared" si="14"/>
        <v/>
      </c>
    </row>
    <row r="325" spans="1:17" x14ac:dyDescent="0.2">
      <c r="A325" s="374" t="str">
        <f>IF(B325="","",COUNT('Diário 3º PA'!$A$4:$A$4242)+COUNT('Diário 4º PA'!$A$4:$A$2007)+COUNT('Diário 5º PA'!$A$4:$A$2000)+ROW()-3)</f>
        <v/>
      </c>
      <c r="B325" s="358"/>
      <c r="C325" s="383"/>
      <c r="D325" s="360"/>
      <c r="E325" s="360"/>
      <c r="F325" s="361"/>
      <c r="G325" s="360"/>
      <c r="H325" s="360"/>
      <c r="I325" s="362"/>
      <c r="J325" s="363"/>
      <c r="K325" s="363"/>
      <c r="L325" s="364"/>
      <c r="M325" s="363"/>
      <c r="N325" s="414"/>
      <c r="O325" s="350">
        <f t="shared" si="15"/>
        <v>0</v>
      </c>
      <c r="P325" s="70">
        <f t="shared" si="16"/>
        <v>0</v>
      </c>
      <c r="Q325" s="135" t="str">
        <f t="shared" si="14"/>
        <v/>
      </c>
    </row>
    <row r="326" spans="1:17" x14ac:dyDescent="0.2">
      <c r="A326" s="374" t="str">
        <f>IF(B326="","",COUNT('Diário 3º PA'!$A$4:$A$4242)+COUNT('Diário 4º PA'!$A$4:$A$2007)+COUNT('Diário 5º PA'!$A$4:$A$2000)+ROW()-3)</f>
        <v/>
      </c>
      <c r="B326" s="358"/>
      <c r="C326" s="383"/>
      <c r="D326" s="360"/>
      <c r="E326" s="360"/>
      <c r="F326" s="361"/>
      <c r="G326" s="360"/>
      <c r="H326" s="360"/>
      <c r="I326" s="362"/>
      <c r="J326" s="363"/>
      <c r="K326" s="363"/>
      <c r="L326" s="364"/>
      <c r="M326" s="363"/>
      <c r="N326" s="414"/>
      <c r="O326" s="350">
        <f t="shared" si="15"/>
        <v>0</v>
      </c>
      <c r="P326" s="70">
        <f t="shared" si="16"/>
        <v>0</v>
      </c>
      <c r="Q326" s="92" t="str">
        <f t="shared" si="14"/>
        <v/>
      </c>
    </row>
    <row r="327" spans="1:17" x14ac:dyDescent="0.2">
      <c r="A327" s="374" t="str">
        <f>IF(B327="","",COUNT('Diário 3º PA'!$A$4:$A$4242)+COUNT('Diário 4º PA'!$A$4:$A$2007)+COUNT('Diário 5º PA'!$A$4:$A$2000)+ROW()-3)</f>
        <v/>
      </c>
      <c r="B327" s="358"/>
      <c r="C327" s="383"/>
      <c r="D327" s="360"/>
      <c r="E327" s="360"/>
      <c r="F327" s="361"/>
      <c r="G327" s="360"/>
      <c r="H327" s="360"/>
      <c r="I327" s="362"/>
      <c r="J327" s="363"/>
      <c r="K327" s="363"/>
      <c r="L327" s="364"/>
      <c r="M327" s="363"/>
      <c r="N327" s="414"/>
      <c r="O327" s="350">
        <f t="shared" si="15"/>
        <v>0</v>
      </c>
      <c r="P327" s="70">
        <f t="shared" si="16"/>
        <v>0</v>
      </c>
      <c r="Q327" s="92" t="str">
        <f t="shared" ref="Q327:Q344" si="17">SUBSTITUTE(D327," ","_")</f>
        <v/>
      </c>
    </row>
    <row r="328" spans="1:17" x14ac:dyDescent="0.2">
      <c r="A328" s="374" t="str">
        <f>IF(B328="","",COUNT('Diário 3º PA'!$A$4:$A$4242)+COUNT('Diário 4º PA'!$A$4:$A$2007)+COUNT('Diário 5º PA'!$A$4:$A$2000)+ROW()-3)</f>
        <v/>
      </c>
      <c r="B328" s="358"/>
      <c r="C328" s="383"/>
      <c r="D328" s="360"/>
      <c r="E328" s="360"/>
      <c r="F328" s="361"/>
      <c r="G328" s="360"/>
      <c r="H328" s="360"/>
      <c r="I328" s="362"/>
      <c r="J328" s="363"/>
      <c r="K328" s="363"/>
      <c r="L328" s="364"/>
      <c r="M328" s="363"/>
      <c r="N328" s="414"/>
      <c r="O328" s="350">
        <f t="shared" ref="O328:O344" si="18">IF(B328=0,0,IF(YEAR(B328)=$P$1,MONTH(B328)-$O$1+1,(YEAR(B328)-$P$1)*12-$O$1+1+MONTH(B328)))</f>
        <v>0</v>
      </c>
      <c r="P328" s="70">
        <f t="shared" ref="P328:P344" si="19">IF(C328=0,0,IF(YEAR(C328)=$P$1,MONTH(C328)-$O$1+1,(YEAR(C328)-$P$1)*12-$O$1+1+MONTH(C328)))</f>
        <v>0</v>
      </c>
      <c r="Q328" s="135" t="str">
        <f t="shared" si="17"/>
        <v/>
      </c>
    </row>
    <row r="329" spans="1:17" x14ac:dyDescent="0.2">
      <c r="A329" s="374" t="str">
        <f>IF(B329="","",COUNT('Diário 3º PA'!$A$4:$A$4242)+COUNT('Diário 4º PA'!$A$4:$A$2007)+COUNT('Diário 5º PA'!$A$4:$A$2000)+ROW()-3)</f>
        <v/>
      </c>
      <c r="B329" s="358"/>
      <c r="C329" s="383"/>
      <c r="D329" s="360"/>
      <c r="E329" s="360"/>
      <c r="F329" s="361"/>
      <c r="G329" s="360"/>
      <c r="H329" s="360"/>
      <c r="I329" s="362"/>
      <c r="J329" s="363"/>
      <c r="K329" s="363"/>
      <c r="L329" s="364"/>
      <c r="M329" s="363"/>
      <c r="N329" s="414"/>
      <c r="O329" s="350">
        <f t="shared" si="18"/>
        <v>0</v>
      </c>
      <c r="P329" s="70">
        <f t="shared" si="19"/>
        <v>0</v>
      </c>
      <c r="Q329" s="92" t="str">
        <f t="shared" si="17"/>
        <v/>
      </c>
    </row>
    <row r="330" spans="1:17" x14ac:dyDescent="0.2">
      <c r="A330" s="374" t="str">
        <f>IF(B330="","",COUNT('Diário 3º PA'!$A$4:$A$4242)+COUNT('Diário 4º PA'!$A$4:$A$2007)+COUNT('Diário 5º PA'!$A$4:$A$2000)+ROW()-3)</f>
        <v/>
      </c>
      <c r="B330" s="358"/>
      <c r="C330" s="383"/>
      <c r="D330" s="360"/>
      <c r="E330" s="360"/>
      <c r="F330" s="361"/>
      <c r="G330" s="360"/>
      <c r="H330" s="360"/>
      <c r="I330" s="362"/>
      <c r="J330" s="363"/>
      <c r="K330" s="363"/>
      <c r="L330" s="364"/>
      <c r="M330" s="363"/>
      <c r="N330" s="414"/>
      <c r="O330" s="350">
        <f t="shared" si="18"/>
        <v>0</v>
      </c>
      <c r="P330" s="70">
        <f t="shared" si="19"/>
        <v>0</v>
      </c>
      <c r="Q330" s="92" t="str">
        <f t="shared" si="17"/>
        <v/>
      </c>
    </row>
    <row r="331" spans="1:17" x14ac:dyDescent="0.2">
      <c r="A331" s="374" t="str">
        <f>IF(B331="","",COUNT('Diário 3º PA'!$A$4:$A$4242)+COUNT('Diário 4º PA'!$A$4:$A$2007)+COUNT('Diário 5º PA'!$A$4:$A$2000)+ROW()-3)</f>
        <v/>
      </c>
      <c r="B331" s="358"/>
      <c r="C331" s="383"/>
      <c r="D331" s="360"/>
      <c r="E331" s="360"/>
      <c r="F331" s="361"/>
      <c r="G331" s="360"/>
      <c r="H331" s="360"/>
      <c r="I331" s="362"/>
      <c r="J331" s="363"/>
      <c r="K331" s="363"/>
      <c r="L331" s="364"/>
      <c r="M331" s="363"/>
      <c r="N331" s="414"/>
      <c r="O331" s="350">
        <f t="shared" si="18"/>
        <v>0</v>
      </c>
      <c r="P331" s="70">
        <f t="shared" si="19"/>
        <v>0</v>
      </c>
      <c r="Q331" s="135" t="str">
        <f t="shared" si="17"/>
        <v/>
      </c>
    </row>
    <row r="332" spans="1:17" x14ac:dyDescent="0.2">
      <c r="A332" s="374" t="str">
        <f>IF(B332="","",COUNT('Diário 3º PA'!$A$4:$A$4242)+COUNT('Diário 4º PA'!$A$4:$A$2007)+COUNT('Diário 5º PA'!$A$4:$A$2000)+ROW()-3)</f>
        <v/>
      </c>
      <c r="B332" s="358"/>
      <c r="C332" s="383"/>
      <c r="D332" s="360"/>
      <c r="E332" s="360"/>
      <c r="F332" s="361"/>
      <c r="G332" s="360"/>
      <c r="H332" s="360"/>
      <c r="I332" s="362"/>
      <c r="J332" s="363"/>
      <c r="K332" s="363"/>
      <c r="L332" s="364"/>
      <c r="M332" s="363"/>
      <c r="N332" s="414"/>
      <c r="O332" s="350">
        <f t="shared" si="18"/>
        <v>0</v>
      </c>
      <c r="P332" s="70">
        <f t="shared" si="19"/>
        <v>0</v>
      </c>
      <c r="Q332" s="92" t="str">
        <f t="shared" si="17"/>
        <v/>
      </c>
    </row>
    <row r="333" spans="1:17" x14ac:dyDescent="0.2">
      <c r="A333" s="374" t="str">
        <f>IF(B333="","",COUNT('Diário 3º PA'!$A$4:$A$4242)+COUNT('Diário 4º PA'!$A$4:$A$2007)+COUNT('Diário 5º PA'!$A$4:$A$2000)+ROW()-3)</f>
        <v/>
      </c>
      <c r="B333" s="358"/>
      <c r="C333" s="383"/>
      <c r="D333" s="360"/>
      <c r="E333" s="360"/>
      <c r="F333" s="361"/>
      <c r="G333" s="360"/>
      <c r="H333" s="360"/>
      <c r="I333" s="362"/>
      <c r="J333" s="363"/>
      <c r="K333" s="363"/>
      <c r="L333" s="364"/>
      <c r="M333" s="363"/>
      <c r="N333" s="414"/>
      <c r="O333" s="350">
        <f t="shared" si="18"/>
        <v>0</v>
      </c>
      <c r="P333" s="70">
        <f t="shared" si="19"/>
        <v>0</v>
      </c>
      <c r="Q333" s="92" t="str">
        <f t="shared" si="17"/>
        <v/>
      </c>
    </row>
    <row r="334" spans="1:17" x14ac:dyDescent="0.2">
      <c r="A334" s="374" t="str">
        <f>IF(B334="","",COUNT('Diário 3º PA'!$A$4:$A$4242)+COUNT('Diário 4º PA'!$A$4:$A$2007)+COUNT('Diário 5º PA'!$A$4:$A$2000)+ROW()-3)</f>
        <v/>
      </c>
      <c r="B334" s="358"/>
      <c r="C334" s="383"/>
      <c r="D334" s="360"/>
      <c r="E334" s="360"/>
      <c r="F334" s="361"/>
      <c r="G334" s="360"/>
      <c r="H334" s="360"/>
      <c r="I334" s="362"/>
      <c r="J334" s="363"/>
      <c r="K334" s="363"/>
      <c r="L334" s="364"/>
      <c r="M334" s="363"/>
      <c r="N334" s="414"/>
      <c r="O334" s="350">
        <f t="shared" si="18"/>
        <v>0</v>
      </c>
      <c r="P334" s="70">
        <f t="shared" si="19"/>
        <v>0</v>
      </c>
      <c r="Q334" s="135" t="str">
        <f t="shared" si="17"/>
        <v/>
      </c>
    </row>
    <row r="335" spans="1:17" x14ac:dyDescent="0.2">
      <c r="A335" s="374" t="str">
        <f>IF(B335="","",COUNT('Diário 3º PA'!$A$4:$A$4242)+COUNT('Diário 4º PA'!$A$4:$A$2007)+COUNT('Diário 5º PA'!$A$4:$A$2000)+ROW()-3)</f>
        <v/>
      </c>
      <c r="B335" s="358"/>
      <c r="C335" s="383"/>
      <c r="D335" s="360"/>
      <c r="E335" s="360"/>
      <c r="F335" s="361"/>
      <c r="G335" s="360"/>
      <c r="H335" s="360"/>
      <c r="I335" s="362"/>
      <c r="J335" s="363"/>
      <c r="K335" s="363"/>
      <c r="L335" s="364"/>
      <c r="M335" s="363"/>
      <c r="N335" s="414"/>
      <c r="O335" s="350">
        <f t="shared" si="18"/>
        <v>0</v>
      </c>
      <c r="P335" s="70">
        <f t="shared" si="19"/>
        <v>0</v>
      </c>
      <c r="Q335" s="92" t="str">
        <f t="shared" si="17"/>
        <v/>
      </c>
    </row>
    <row r="336" spans="1:17" x14ac:dyDescent="0.2">
      <c r="A336" s="374" t="str">
        <f>IF(B336="","",COUNT('Diário 3º PA'!$A$4:$A$4242)+COUNT('Diário 4º PA'!$A$4:$A$2007)+COUNT('Diário 5º PA'!$A$4:$A$2000)+ROW()-3)</f>
        <v/>
      </c>
      <c r="B336" s="358"/>
      <c r="C336" s="383"/>
      <c r="D336" s="360"/>
      <c r="E336" s="360"/>
      <c r="F336" s="361"/>
      <c r="G336" s="360"/>
      <c r="H336" s="360"/>
      <c r="I336" s="362"/>
      <c r="J336" s="363"/>
      <c r="K336" s="363"/>
      <c r="L336" s="364"/>
      <c r="M336" s="363"/>
      <c r="N336" s="414"/>
      <c r="O336" s="350">
        <f t="shared" si="18"/>
        <v>0</v>
      </c>
      <c r="P336" s="70">
        <f t="shared" si="19"/>
        <v>0</v>
      </c>
      <c r="Q336" s="92" t="str">
        <f t="shared" si="17"/>
        <v/>
      </c>
    </row>
    <row r="337" spans="1:17" x14ac:dyDescent="0.2">
      <c r="A337" s="374" t="str">
        <f>IF(B337="","",COUNT('Diário 3º PA'!$A$4:$A$4242)+COUNT('Diário 4º PA'!$A$4:$A$2007)+COUNT('Diário 5º PA'!$A$4:$A$2000)+ROW()-3)</f>
        <v/>
      </c>
      <c r="B337" s="358"/>
      <c r="C337" s="383"/>
      <c r="D337" s="360"/>
      <c r="E337" s="360"/>
      <c r="F337" s="361"/>
      <c r="G337" s="360"/>
      <c r="H337" s="360"/>
      <c r="I337" s="362"/>
      <c r="J337" s="363"/>
      <c r="K337" s="363"/>
      <c r="L337" s="364"/>
      <c r="M337" s="363"/>
      <c r="N337" s="414"/>
      <c r="O337" s="350">
        <f t="shared" si="18"/>
        <v>0</v>
      </c>
      <c r="P337" s="70">
        <f t="shared" si="19"/>
        <v>0</v>
      </c>
      <c r="Q337" s="135" t="str">
        <f t="shared" si="17"/>
        <v/>
      </c>
    </row>
    <row r="338" spans="1:17" x14ac:dyDescent="0.2">
      <c r="A338" s="374" t="str">
        <f>IF(B338="","",COUNT('Diário 3º PA'!$A$4:$A$4242)+COUNT('Diário 4º PA'!$A$4:$A$2007)+COUNT('Diário 5º PA'!$A$4:$A$2000)+ROW()-3)</f>
        <v/>
      </c>
      <c r="B338" s="358"/>
      <c r="C338" s="383"/>
      <c r="D338" s="360"/>
      <c r="E338" s="360"/>
      <c r="F338" s="361"/>
      <c r="G338" s="360"/>
      <c r="H338" s="360"/>
      <c r="I338" s="362"/>
      <c r="J338" s="363"/>
      <c r="K338" s="363"/>
      <c r="L338" s="364"/>
      <c r="M338" s="363"/>
      <c r="N338" s="414"/>
      <c r="O338" s="350">
        <f t="shared" si="18"/>
        <v>0</v>
      </c>
      <c r="P338" s="70">
        <f t="shared" si="19"/>
        <v>0</v>
      </c>
      <c r="Q338" s="92" t="str">
        <f t="shared" si="17"/>
        <v/>
      </c>
    </row>
    <row r="339" spans="1:17" x14ac:dyDescent="0.2">
      <c r="A339" s="374" t="str">
        <f>IF(B339="","",COUNT('Diário 3º PA'!$A$4:$A$4242)+COUNT('Diário 4º PA'!$A$4:$A$2007)+COUNT('Diário 5º PA'!$A$4:$A$2000)+ROW()-3)</f>
        <v/>
      </c>
      <c r="B339" s="358"/>
      <c r="C339" s="383"/>
      <c r="D339" s="360"/>
      <c r="E339" s="360"/>
      <c r="F339" s="361"/>
      <c r="G339" s="360"/>
      <c r="H339" s="360"/>
      <c r="I339" s="362"/>
      <c r="J339" s="363"/>
      <c r="K339" s="363"/>
      <c r="L339" s="364"/>
      <c r="M339" s="363"/>
      <c r="N339" s="414"/>
      <c r="O339" s="350">
        <f t="shared" si="18"/>
        <v>0</v>
      </c>
      <c r="P339" s="70">
        <f t="shared" si="19"/>
        <v>0</v>
      </c>
      <c r="Q339" s="92" t="str">
        <f t="shared" si="17"/>
        <v/>
      </c>
    </row>
    <row r="340" spans="1:17" x14ac:dyDescent="0.2">
      <c r="A340" s="374" t="str">
        <f>IF(B340="","",COUNT('Diário 3º PA'!$A$4:$A$4242)+COUNT('Diário 4º PA'!$A$4:$A$2007)+COUNT('Diário 5º PA'!$A$4:$A$2000)+ROW()-3)</f>
        <v/>
      </c>
      <c r="B340" s="358"/>
      <c r="C340" s="383"/>
      <c r="D340" s="360"/>
      <c r="E340" s="360"/>
      <c r="F340" s="361"/>
      <c r="G340" s="360"/>
      <c r="H340" s="360"/>
      <c r="I340" s="362"/>
      <c r="J340" s="363"/>
      <c r="K340" s="363"/>
      <c r="L340" s="364"/>
      <c r="M340" s="363"/>
      <c r="N340" s="414"/>
      <c r="O340" s="350">
        <f t="shared" si="18"/>
        <v>0</v>
      </c>
      <c r="P340" s="70">
        <f t="shared" si="19"/>
        <v>0</v>
      </c>
      <c r="Q340" s="135" t="str">
        <f t="shared" si="17"/>
        <v/>
      </c>
    </row>
    <row r="341" spans="1:17" x14ac:dyDescent="0.2">
      <c r="A341" s="374" t="str">
        <f>IF(B341="","",COUNT('Diário 3º PA'!$A$4:$A$4242)+COUNT('Diário 4º PA'!$A$4:$A$2007)+COUNT('Diário 5º PA'!$A$4:$A$2000)+ROW()-3)</f>
        <v/>
      </c>
      <c r="B341" s="358"/>
      <c r="C341" s="383"/>
      <c r="D341" s="360"/>
      <c r="E341" s="360"/>
      <c r="F341" s="361"/>
      <c r="G341" s="360"/>
      <c r="H341" s="360"/>
      <c r="I341" s="362"/>
      <c r="J341" s="363"/>
      <c r="K341" s="363"/>
      <c r="L341" s="364"/>
      <c r="M341" s="363"/>
      <c r="N341" s="414"/>
      <c r="O341" s="350">
        <f t="shared" si="18"/>
        <v>0</v>
      </c>
      <c r="P341" s="70">
        <f t="shared" si="19"/>
        <v>0</v>
      </c>
      <c r="Q341" s="92" t="str">
        <f t="shared" si="17"/>
        <v/>
      </c>
    </row>
    <row r="342" spans="1:17" x14ac:dyDescent="0.2">
      <c r="A342" s="374" t="str">
        <f>IF(B342="","",COUNT('Diário 3º PA'!$A$4:$A$4242)+COUNT('Diário 4º PA'!$A$4:$A$2007)+COUNT('Diário 5º PA'!$A$4:$A$2000)+ROW()-3)</f>
        <v/>
      </c>
      <c r="B342" s="358"/>
      <c r="C342" s="383"/>
      <c r="D342" s="360"/>
      <c r="E342" s="360"/>
      <c r="F342" s="361"/>
      <c r="G342" s="360"/>
      <c r="H342" s="360"/>
      <c r="I342" s="362"/>
      <c r="J342" s="363"/>
      <c r="K342" s="363"/>
      <c r="L342" s="364"/>
      <c r="M342" s="363"/>
      <c r="N342" s="414"/>
      <c r="O342" s="350">
        <f t="shared" si="18"/>
        <v>0</v>
      </c>
      <c r="P342" s="70">
        <f t="shared" si="19"/>
        <v>0</v>
      </c>
      <c r="Q342" s="92" t="str">
        <f t="shared" si="17"/>
        <v/>
      </c>
    </row>
    <row r="343" spans="1:17" x14ac:dyDescent="0.2">
      <c r="A343" s="374" t="str">
        <f>IF(B343="","",COUNT('Diário 3º PA'!$A$4:$A$4242)+COUNT('Diário 4º PA'!$A$4:$A$2007)+COUNT('Diário 5º PA'!$A$4:$A$2000)+ROW()-3)</f>
        <v/>
      </c>
      <c r="B343" s="358"/>
      <c r="C343" s="383"/>
      <c r="D343" s="360"/>
      <c r="E343" s="360"/>
      <c r="F343" s="361"/>
      <c r="G343" s="360"/>
      <c r="H343" s="360"/>
      <c r="I343" s="362"/>
      <c r="J343" s="363"/>
      <c r="K343" s="363"/>
      <c r="L343" s="364"/>
      <c r="M343" s="363"/>
      <c r="N343" s="414"/>
      <c r="O343" s="350">
        <f t="shared" si="18"/>
        <v>0</v>
      </c>
      <c r="P343" s="70">
        <f t="shared" si="19"/>
        <v>0</v>
      </c>
      <c r="Q343" s="135" t="str">
        <f t="shared" si="17"/>
        <v/>
      </c>
    </row>
    <row r="344" spans="1:17" x14ac:dyDescent="0.2">
      <c r="A344" s="374" t="str">
        <f>IF(B344="","",COUNT('Diário 3º PA'!$A$4:$A$4242)+COUNT('Diário 4º PA'!$A$4:$A$2007)+COUNT('Diário 5º PA'!$A$4:$A$2000)+ROW()-3)</f>
        <v/>
      </c>
      <c r="B344" s="358"/>
      <c r="C344" s="383"/>
      <c r="D344" s="360"/>
      <c r="E344" s="360"/>
      <c r="F344" s="361"/>
      <c r="G344" s="360"/>
      <c r="H344" s="360"/>
      <c r="I344" s="362"/>
      <c r="J344" s="363"/>
      <c r="K344" s="363"/>
      <c r="L344" s="364"/>
      <c r="M344" s="363"/>
      <c r="N344" s="414"/>
      <c r="O344" s="350">
        <f t="shared" si="18"/>
        <v>0</v>
      </c>
      <c r="P344" s="70">
        <f t="shared" si="19"/>
        <v>0</v>
      </c>
      <c r="Q344" s="92" t="str">
        <f t="shared" si="17"/>
        <v/>
      </c>
    </row>
    <row r="345" spans="1:17" x14ac:dyDescent="0.2">
      <c r="A345" s="374" t="str">
        <f>IF(B345="","",COUNT('Diário 3º PA'!$A$4:$A$4242)+COUNT('Diário 4º PA'!$A$4:$A$2007)+COUNT('Diário 5º PA'!$A$4:$A$2000)+ROW()-3)</f>
        <v/>
      </c>
      <c r="B345" s="358"/>
      <c r="C345" s="383"/>
      <c r="D345" s="360"/>
      <c r="E345" s="360"/>
      <c r="F345" s="361"/>
      <c r="G345" s="360"/>
      <c r="H345" s="360"/>
      <c r="I345" s="362"/>
      <c r="J345" s="363"/>
      <c r="K345" s="363"/>
      <c r="L345" s="364"/>
      <c r="M345" s="363"/>
      <c r="N345" s="414"/>
      <c r="O345" s="350">
        <f t="shared" ref="O345:P392" si="20">IF(B345=0,0,IF(YEAR(B345)=$P$1,MONTH(B345)-$O$1+1,(YEAR(B345)-$P$1)*12-$O$1+1+MONTH(B345)))</f>
        <v>0</v>
      </c>
      <c r="P345" s="70">
        <f t="shared" si="20"/>
        <v>0</v>
      </c>
      <c r="Q345" s="92" t="str">
        <f t="shared" ref="Q345:Q391" si="21">SUBSTITUTE(D345," ","_")</f>
        <v/>
      </c>
    </row>
    <row r="346" spans="1:17" x14ac:dyDescent="0.2">
      <c r="A346" s="374" t="str">
        <f>IF(B346="","",COUNT('Diário 3º PA'!$A$4:$A$4242)+COUNT('Diário 4º PA'!$A$4:$A$2007)+COUNT('Diário 5º PA'!$A$4:$A$2000)+ROW()-3)</f>
        <v/>
      </c>
      <c r="B346" s="358"/>
      <c r="C346" s="383"/>
      <c r="D346" s="360"/>
      <c r="E346" s="360"/>
      <c r="F346" s="361"/>
      <c r="G346" s="360"/>
      <c r="H346" s="360"/>
      <c r="I346" s="362"/>
      <c r="J346" s="363"/>
      <c r="K346" s="363"/>
      <c r="L346" s="364"/>
      <c r="M346" s="363"/>
      <c r="N346" s="414"/>
      <c r="O346" s="350">
        <f t="shared" si="20"/>
        <v>0</v>
      </c>
      <c r="P346" s="70">
        <f t="shared" si="20"/>
        <v>0</v>
      </c>
      <c r="Q346" s="92" t="str">
        <f t="shared" si="21"/>
        <v/>
      </c>
    </row>
    <row r="347" spans="1:17" x14ac:dyDescent="0.2">
      <c r="A347" s="374" t="str">
        <f>IF(B347="","",COUNT('Diário 3º PA'!$A$4:$A$4242)+COUNT('Diário 4º PA'!$A$4:$A$2007)+COUNT('Diário 5º PA'!$A$4:$A$2000)+ROW()-3)</f>
        <v/>
      </c>
      <c r="B347" s="358"/>
      <c r="C347" s="383"/>
      <c r="D347" s="360"/>
      <c r="E347" s="360"/>
      <c r="F347" s="361"/>
      <c r="G347" s="360"/>
      <c r="H347" s="360"/>
      <c r="I347" s="362"/>
      <c r="J347" s="363"/>
      <c r="K347" s="363"/>
      <c r="L347" s="364"/>
      <c r="M347" s="363"/>
      <c r="N347" s="414"/>
      <c r="O347" s="350">
        <f t="shared" si="20"/>
        <v>0</v>
      </c>
      <c r="P347" s="70">
        <f t="shared" si="20"/>
        <v>0</v>
      </c>
      <c r="Q347" s="92" t="str">
        <f t="shared" si="21"/>
        <v/>
      </c>
    </row>
    <row r="348" spans="1:17" x14ac:dyDescent="0.2">
      <c r="A348" s="374" t="str">
        <f>IF(B348="","",COUNT('Diário 3º PA'!$A$4:$A$4242)+COUNT('Diário 4º PA'!$A$4:$A$2007)+COUNT('Diário 5º PA'!$A$4:$A$2000)+ROW()-3)</f>
        <v/>
      </c>
      <c r="B348" s="358"/>
      <c r="C348" s="383"/>
      <c r="D348" s="360"/>
      <c r="E348" s="360"/>
      <c r="F348" s="361"/>
      <c r="G348" s="360"/>
      <c r="H348" s="360"/>
      <c r="I348" s="362"/>
      <c r="J348" s="363"/>
      <c r="K348" s="363"/>
      <c r="L348" s="364"/>
      <c r="M348" s="363"/>
      <c r="N348" s="414"/>
      <c r="O348" s="350">
        <f t="shared" si="20"/>
        <v>0</v>
      </c>
      <c r="P348" s="70">
        <f t="shared" si="20"/>
        <v>0</v>
      </c>
      <c r="Q348" s="92" t="str">
        <f t="shared" si="21"/>
        <v/>
      </c>
    </row>
    <row r="349" spans="1:17" x14ac:dyDescent="0.2">
      <c r="A349" s="374" t="str">
        <f>IF(B349="","",COUNT('Diário 3º PA'!$A$4:$A$4242)+COUNT('Diário 4º PA'!$A$4:$A$2007)+COUNT('Diário 5º PA'!$A$4:$A$2000)+ROW()-3)</f>
        <v/>
      </c>
      <c r="B349" s="358"/>
      <c r="C349" s="383"/>
      <c r="D349" s="360"/>
      <c r="E349" s="360"/>
      <c r="F349" s="361"/>
      <c r="G349" s="360"/>
      <c r="H349" s="360"/>
      <c r="I349" s="362"/>
      <c r="J349" s="363"/>
      <c r="K349" s="363"/>
      <c r="L349" s="364"/>
      <c r="M349" s="363"/>
      <c r="N349" s="414"/>
      <c r="O349" s="350">
        <f t="shared" si="20"/>
        <v>0</v>
      </c>
      <c r="P349" s="70">
        <f t="shared" si="20"/>
        <v>0</v>
      </c>
      <c r="Q349" s="92" t="str">
        <f t="shared" si="21"/>
        <v/>
      </c>
    </row>
    <row r="350" spans="1:17" x14ac:dyDescent="0.2">
      <c r="A350" s="374" t="str">
        <f>IF(B350="","",COUNT('Diário 3º PA'!$A$4:$A$4242)+COUNT('Diário 4º PA'!$A$4:$A$2007)+COUNT('Diário 5º PA'!$A$4:$A$2000)+ROW()-3)</f>
        <v/>
      </c>
      <c r="B350" s="358"/>
      <c r="C350" s="383"/>
      <c r="D350" s="360"/>
      <c r="E350" s="360"/>
      <c r="F350" s="361"/>
      <c r="G350" s="360"/>
      <c r="H350" s="360"/>
      <c r="I350" s="362"/>
      <c r="J350" s="363"/>
      <c r="K350" s="363"/>
      <c r="L350" s="364"/>
      <c r="M350" s="363"/>
      <c r="N350" s="414"/>
      <c r="O350" s="350">
        <f t="shared" si="20"/>
        <v>0</v>
      </c>
      <c r="P350" s="70">
        <f t="shared" si="20"/>
        <v>0</v>
      </c>
      <c r="Q350" s="92" t="str">
        <f t="shared" si="21"/>
        <v/>
      </c>
    </row>
    <row r="351" spans="1:17" x14ac:dyDescent="0.2">
      <c r="A351" s="374" t="str">
        <f>IF(B351="","",COUNT('Diário 3º PA'!$A$4:$A$4242)+COUNT('Diário 4º PA'!$A$4:$A$2007)+COUNT('Diário 5º PA'!$A$4:$A$2000)+ROW()-3)</f>
        <v/>
      </c>
      <c r="B351" s="358"/>
      <c r="C351" s="383"/>
      <c r="D351" s="360"/>
      <c r="E351" s="360"/>
      <c r="F351" s="361"/>
      <c r="G351" s="360"/>
      <c r="H351" s="360"/>
      <c r="I351" s="362"/>
      <c r="J351" s="363"/>
      <c r="K351" s="363"/>
      <c r="L351" s="364"/>
      <c r="M351" s="363"/>
      <c r="N351" s="414"/>
      <c r="O351" s="350">
        <f t="shared" si="20"/>
        <v>0</v>
      </c>
      <c r="P351" s="70">
        <f t="shared" si="20"/>
        <v>0</v>
      </c>
      <c r="Q351" s="92" t="str">
        <f t="shared" si="21"/>
        <v/>
      </c>
    </row>
    <row r="352" spans="1:17" x14ac:dyDescent="0.2">
      <c r="A352" s="374" t="str">
        <f>IF(B352="","",COUNT('Diário 3º PA'!$A$4:$A$4242)+COUNT('Diário 4º PA'!$A$4:$A$2007)+COUNT('Diário 5º PA'!$A$4:$A$2000)+ROW()-3)</f>
        <v/>
      </c>
      <c r="B352" s="358"/>
      <c r="C352" s="383"/>
      <c r="D352" s="360"/>
      <c r="E352" s="360"/>
      <c r="F352" s="361"/>
      <c r="G352" s="360"/>
      <c r="H352" s="360"/>
      <c r="I352" s="362"/>
      <c r="J352" s="363"/>
      <c r="K352" s="363"/>
      <c r="L352" s="364"/>
      <c r="M352" s="363"/>
      <c r="N352" s="414"/>
      <c r="O352" s="350">
        <f t="shared" si="20"/>
        <v>0</v>
      </c>
      <c r="P352" s="70">
        <f t="shared" si="20"/>
        <v>0</v>
      </c>
      <c r="Q352" s="92" t="str">
        <f t="shared" si="21"/>
        <v/>
      </c>
    </row>
    <row r="353" spans="1:17" x14ac:dyDescent="0.2">
      <c r="A353" s="374" t="str">
        <f>IF(B353="","",COUNT('Diário 3º PA'!$A$4:$A$4242)+COUNT('Diário 4º PA'!$A$4:$A$2007)+COUNT('Diário 5º PA'!$A$4:$A$2000)+ROW()-3)</f>
        <v/>
      </c>
      <c r="B353" s="358"/>
      <c r="C353" s="383"/>
      <c r="D353" s="360"/>
      <c r="E353" s="360"/>
      <c r="F353" s="361"/>
      <c r="G353" s="360"/>
      <c r="H353" s="360"/>
      <c r="I353" s="362"/>
      <c r="J353" s="363"/>
      <c r="K353" s="363"/>
      <c r="L353" s="364"/>
      <c r="M353" s="363"/>
      <c r="N353" s="414"/>
      <c r="O353" s="350">
        <f t="shared" si="20"/>
        <v>0</v>
      </c>
      <c r="P353" s="70">
        <f t="shared" si="20"/>
        <v>0</v>
      </c>
      <c r="Q353" s="92" t="str">
        <f t="shared" si="21"/>
        <v/>
      </c>
    </row>
    <row r="354" spans="1:17" x14ac:dyDescent="0.2">
      <c r="A354" s="374" t="str">
        <f>IF(B354="","",COUNT('Diário 3º PA'!$A$4:$A$4242)+COUNT('Diário 4º PA'!$A$4:$A$2007)+COUNT('Diário 5º PA'!$A$4:$A$2000)+ROW()-3)</f>
        <v/>
      </c>
      <c r="B354" s="358"/>
      <c r="C354" s="383"/>
      <c r="D354" s="360"/>
      <c r="E354" s="360"/>
      <c r="F354" s="361"/>
      <c r="G354" s="360"/>
      <c r="H354" s="360"/>
      <c r="I354" s="362"/>
      <c r="J354" s="363"/>
      <c r="K354" s="363"/>
      <c r="L354" s="364"/>
      <c r="M354" s="363"/>
      <c r="N354" s="414"/>
      <c r="O354" s="350">
        <f t="shared" si="20"/>
        <v>0</v>
      </c>
      <c r="P354" s="70">
        <f t="shared" si="20"/>
        <v>0</v>
      </c>
      <c r="Q354" s="92" t="str">
        <f t="shared" si="21"/>
        <v/>
      </c>
    </row>
    <row r="355" spans="1:17" x14ac:dyDescent="0.2">
      <c r="A355" s="374" t="str">
        <f>IF(B355="","",COUNT('Diário 3º PA'!$A$4:$A$4242)+COUNT('Diário 4º PA'!$A$4:$A$2007)+COUNT('Diário 5º PA'!$A$4:$A$2000)+ROW()-3)</f>
        <v/>
      </c>
      <c r="B355" s="358"/>
      <c r="C355" s="383"/>
      <c r="D355" s="360"/>
      <c r="E355" s="360"/>
      <c r="F355" s="361"/>
      <c r="G355" s="360"/>
      <c r="H355" s="360"/>
      <c r="I355" s="362"/>
      <c r="J355" s="363"/>
      <c r="K355" s="363"/>
      <c r="L355" s="364"/>
      <c r="M355" s="363"/>
      <c r="N355" s="414"/>
      <c r="O355" s="350">
        <f t="shared" si="20"/>
        <v>0</v>
      </c>
      <c r="P355" s="70">
        <f t="shared" si="20"/>
        <v>0</v>
      </c>
      <c r="Q355" s="92" t="str">
        <f t="shared" si="21"/>
        <v/>
      </c>
    </row>
    <row r="356" spans="1:17" x14ac:dyDescent="0.2">
      <c r="A356" s="374" t="str">
        <f>IF(B356="","",COUNT('Diário 3º PA'!$A$4:$A$4242)+COUNT('Diário 4º PA'!$A$4:$A$2007)+COUNT('Diário 5º PA'!$A$4:$A$2000)+ROW()-3)</f>
        <v/>
      </c>
      <c r="B356" s="358"/>
      <c r="C356" s="383"/>
      <c r="D356" s="360"/>
      <c r="E356" s="360"/>
      <c r="F356" s="361"/>
      <c r="G356" s="360"/>
      <c r="H356" s="360"/>
      <c r="I356" s="362"/>
      <c r="J356" s="363"/>
      <c r="K356" s="363"/>
      <c r="L356" s="364"/>
      <c r="M356" s="363"/>
      <c r="N356" s="414"/>
      <c r="O356" s="350">
        <f t="shared" si="20"/>
        <v>0</v>
      </c>
      <c r="P356" s="70">
        <f t="shared" si="20"/>
        <v>0</v>
      </c>
      <c r="Q356" s="92" t="str">
        <f t="shared" si="21"/>
        <v/>
      </c>
    </row>
    <row r="357" spans="1:17" x14ac:dyDescent="0.2">
      <c r="A357" s="374" t="str">
        <f>IF(B357="","",COUNT('Diário 3º PA'!$A$4:$A$4242)+COUNT('Diário 4º PA'!$A$4:$A$2007)+COUNT('Diário 5º PA'!$A$4:$A$2000)+ROW()-3)</f>
        <v/>
      </c>
      <c r="B357" s="358"/>
      <c r="C357" s="383"/>
      <c r="D357" s="360"/>
      <c r="E357" s="360"/>
      <c r="F357" s="361"/>
      <c r="G357" s="360"/>
      <c r="H357" s="360"/>
      <c r="I357" s="362"/>
      <c r="J357" s="363"/>
      <c r="K357" s="363"/>
      <c r="L357" s="364"/>
      <c r="M357" s="363"/>
      <c r="N357" s="414"/>
      <c r="O357" s="350">
        <f t="shared" si="20"/>
        <v>0</v>
      </c>
      <c r="P357" s="70">
        <f t="shared" si="20"/>
        <v>0</v>
      </c>
      <c r="Q357" s="92" t="str">
        <f t="shared" si="21"/>
        <v/>
      </c>
    </row>
    <row r="358" spans="1:17" x14ac:dyDescent="0.2">
      <c r="A358" s="374" t="str">
        <f>IF(B358="","",COUNT('Diário 3º PA'!$A$4:$A$4242)+COUNT('Diário 4º PA'!$A$4:$A$2007)+COUNT('Diário 5º PA'!$A$4:$A$2000)+ROW()-3)</f>
        <v/>
      </c>
      <c r="B358" s="358"/>
      <c r="C358" s="383"/>
      <c r="D358" s="360"/>
      <c r="E358" s="360"/>
      <c r="F358" s="361"/>
      <c r="G358" s="360"/>
      <c r="H358" s="360"/>
      <c r="I358" s="362"/>
      <c r="J358" s="363"/>
      <c r="K358" s="363"/>
      <c r="L358" s="364"/>
      <c r="M358" s="363"/>
      <c r="N358" s="414"/>
      <c r="O358" s="350">
        <f t="shared" si="20"/>
        <v>0</v>
      </c>
      <c r="P358" s="70">
        <f t="shared" si="20"/>
        <v>0</v>
      </c>
      <c r="Q358" s="92" t="str">
        <f t="shared" si="21"/>
        <v/>
      </c>
    </row>
    <row r="359" spans="1:17" x14ac:dyDescent="0.2">
      <c r="A359" s="374" t="str">
        <f>IF(B359="","",COUNT('Diário 3º PA'!$A$4:$A$4242)+COUNT('Diário 4º PA'!$A$4:$A$2007)+COUNT('Diário 5º PA'!$A$4:$A$2000)+ROW()-3)</f>
        <v/>
      </c>
      <c r="B359" s="358"/>
      <c r="C359" s="383"/>
      <c r="D359" s="360"/>
      <c r="E359" s="360"/>
      <c r="F359" s="361"/>
      <c r="G359" s="360"/>
      <c r="H359" s="360"/>
      <c r="I359" s="362"/>
      <c r="J359" s="363"/>
      <c r="K359" s="363"/>
      <c r="L359" s="364"/>
      <c r="M359" s="363"/>
      <c r="N359" s="414"/>
      <c r="O359" s="350">
        <f t="shared" si="20"/>
        <v>0</v>
      </c>
      <c r="P359" s="70">
        <f t="shared" si="20"/>
        <v>0</v>
      </c>
      <c r="Q359" s="92" t="str">
        <f t="shared" si="21"/>
        <v/>
      </c>
    </row>
    <row r="360" spans="1:17" x14ac:dyDescent="0.2">
      <c r="A360" s="374" t="str">
        <f>IF(B360="","",COUNT('Diário 3º PA'!$A$4:$A$4242)+COUNT('Diário 4º PA'!$A$4:$A$2007)+COUNT('Diário 5º PA'!$A$4:$A$2000)+ROW()-3)</f>
        <v/>
      </c>
      <c r="B360" s="358"/>
      <c r="C360" s="383"/>
      <c r="D360" s="360"/>
      <c r="E360" s="360"/>
      <c r="F360" s="361"/>
      <c r="G360" s="360"/>
      <c r="H360" s="360"/>
      <c r="I360" s="362"/>
      <c r="J360" s="363"/>
      <c r="K360" s="363"/>
      <c r="L360" s="364"/>
      <c r="M360" s="363"/>
      <c r="N360" s="414"/>
      <c r="O360" s="350">
        <f t="shared" si="20"/>
        <v>0</v>
      </c>
      <c r="P360" s="70">
        <f t="shared" si="20"/>
        <v>0</v>
      </c>
      <c r="Q360" s="92" t="str">
        <f t="shared" si="21"/>
        <v/>
      </c>
    </row>
    <row r="361" spans="1:17" x14ac:dyDescent="0.2">
      <c r="A361" s="374" t="str">
        <f>IF(B361="","",COUNT('Diário 3º PA'!$A$4:$A$4242)+COUNT('Diário 4º PA'!$A$4:$A$2007)+COUNT('Diário 5º PA'!$A$4:$A$2000)+ROW()-3)</f>
        <v/>
      </c>
      <c r="B361" s="358"/>
      <c r="C361" s="383"/>
      <c r="D361" s="360"/>
      <c r="E361" s="360"/>
      <c r="F361" s="361"/>
      <c r="G361" s="360"/>
      <c r="H361" s="360"/>
      <c r="I361" s="362"/>
      <c r="J361" s="363"/>
      <c r="K361" s="363"/>
      <c r="L361" s="364"/>
      <c r="M361" s="363"/>
      <c r="N361" s="414"/>
      <c r="O361" s="350">
        <f t="shared" si="20"/>
        <v>0</v>
      </c>
      <c r="P361" s="70">
        <f t="shared" si="20"/>
        <v>0</v>
      </c>
      <c r="Q361" s="92" t="str">
        <f t="shared" si="21"/>
        <v/>
      </c>
    </row>
    <row r="362" spans="1:17" x14ac:dyDescent="0.2">
      <c r="A362" s="374" t="str">
        <f>IF(B362="","",COUNT('Diário 3º PA'!$A$4:$A$4242)+COUNT('Diário 4º PA'!$A$4:$A$2007)+COUNT('Diário 5º PA'!$A$4:$A$2000)+ROW()-3)</f>
        <v/>
      </c>
      <c r="B362" s="358"/>
      <c r="C362" s="383"/>
      <c r="D362" s="360"/>
      <c r="E362" s="360"/>
      <c r="F362" s="361"/>
      <c r="G362" s="360"/>
      <c r="H362" s="360"/>
      <c r="I362" s="362"/>
      <c r="J362" s="363"/>
      <c r="K362" s="363"/>
      <c r="L362" s="364"/>
      <c r="M362" s="363"/>
      <c r="N362" s="414"/>
      <c r="O362" s="350">
        <f t="shared" si="20"/>
        <v>0</v>
      </c>
      <c r="P362" s="70">
        <f t="shared" si="20"/>
        <v>0</v>
      </c>
      <c r="Q362" s="92" t="str">
        <f t="shared" si="21"/>
        <v/>
      </c>
    </row>
    <row r="363" spans="1:17" x14ac:dyDescent="0.2">
      <c r="A363" s="374" t="str">
        <f>IF(B363="","",COUNT('Diário 3º PA'!$A$4:$A$4242)+COUNT('Diário 4º PA'!$A$4:$A$2007)+COUNT('Diário 5º PA'!$A$4:$A$2000)+ROW()-3)</f>
        <v/>
      </c>
      <c r="B363" s="358"/>
      <c r="C363" s="383"/>
      <c r="D363" s="360"/>
      <c r="E363" s="360"/>
      <c r="F363" s="361"/>
      <c r="G363" s="360"/>
      <c r="H363" s="360"/>
      <c r="I363" s="362"/>
      <c r="J363" s="363"/>
      <c r="K363" s="363"/>
      <c r="L363" s="364"/>
      <c r="M363" s="363"/>
      <c r="N363" s="414"/>
      <c r="O363" s="350">
        <f t="shared" si="20"/>
        <v>0</v>
      </c>
      <c r="P363" s="70">
        <f t="shared" si="20"/>
        <v>0</v>
      </c>
      <c r="Q363" s="92" t="str">
        <f t="shared" si="21"/>
        <v/>
      </c>
    </row>
    <row r="364" spans="1:17" x14ac:dyDescent="0.2">
      <c r="A364" s="374" t="str">
        <f>IF(B364="","",COUNT('Diário 3º PA'!$A$4:$A$4242)+COUNT('Diário 4º PA'!$A$4:$A$2007)+COUNT('Diário 5º PA'!$A$4:$A$2000)+ROW()-3)</f>
        <v/>
      </c>
      <c r="B364" s="358"/>
      <c r="C364" s="383"/>
      <c r="D364" s="360"/>
      <c r="E364" s="360"/>
      <c r="F364" s="361"/>
      <c r="G364" s="360"/>
      <c r="H364" s="360"/>
      <c r="I364" s="362"/>
      <c r="J364" s="363"/>
      <c r="K364" s="363"/>
      <c r="L364" s="364"/>
      <c r="M364" s="363"/>
      <c r="N364" s="414"/>
      <c r="O364" s="350">
        <f t="shared" si="20"/>
        <v>0</v>
      </c>
      <c r="P364" s="70">
        <f t="shared" si="20"/>
        <v>0</v>
      </c>
      <c r="Q364" s="92" t="str">
        <f t="shared" si="21"/>
        <v/>
      </c>
    </row>
    <row r="365" spans="1:17" x14ac:dyDescent="0.2">
      <c r="A365" s="374" t="str">
        <f>IF(B365="","",COUNT('Diário 3º PA'!$A$4:$A$4242)+COUNT('Diário 4º PA'!$A$4:$A$2007)+COUNT('Diário 5º PA'!$A$4:$A$2000)+ROW()-3)</f>
        <v/>
      </c>
      <c r="B365" s="358"/>
      <c r="C365" s="383"/>
      <c r="D365" s="360"/>
      <c r="E365" s="360"/>
      <c r="F365" s="361"/>
      <c r="G365" s="360"/>
      <c r="H365" s="360"/>
      <c r="I365" s="362"/>
      <c r="J365" s="363"/>
      <c r="K365" s="363"/>
      <c r="L365" s="364"/>
      <c r="M365" s="363"/>
      <c r="N365" s="414"/>
      <c r="O365" s="350">
        <f t="shared" si="20"/>
        <v>0</v>
      </c>
      <c r="P365" s="70">
        <f t="shared" si="20"/>
        <v>0</v>
      </c>
      <c r="Q365" s="92" t="str">
        <f t="shared" si="21"/>
        <v/>
      </c>
    </row>
    <row r="366" spans="1:17" x14ac:dyDescent="0.2">
      <c r="A366" s="374" t="str">
        <f>IF(B366="","",COUNT('Diário 3º PA'!$A$4:$A$4242)+COUNT('Diário 4º PA'!$A$4:$A$2007)+COUNT('Diário 5º PA'!$A$4:$A$2000)+ROW()-3)</f>
        <v/>
      </c>
      <c r="B366" s="358"/>
      <c r="C366" s="383"/>
      <c r="D366" s="360"/>
      <c r="E366" s="360"/>
      <c r="F366" s="361"/>
      <c r="G366" s="360"/>
      <c r="H366" s="360"/>
      <c r="I366" s="362"/>
      <c r="J366" s="363"/>
      <c r="K366" s="363"/>
      <c r="L366" s="364"/>
      <c r="M366" s="363"/>
      <c r="N366" s="414"/>
      <c r="O366" s="350">
        <f t="shared" si="20"/>
        <v>0</v>
      </c>
      <c r="P366" s="70">
        <f t="shared" si="20"/>
        <v>0</v>
      </c>
      <c r="Q366" s="92" t="str">
        <f t="shared" si="21"/>
        <v/>
      </c>
    </row>
    <row r="367" spans="1:17" x14ac:dyDescent="0.2">
      <c r="A367" s="374" t="str">
        <f>IF(B367="","",COUNT('Diário 3º PA'!$A$4:$A$4242)+COUNT('Diário 4º PA'!$A$4:$A$2007)+COUNT('Diário 5º PA'!$A$4:$A$2000)+ROW()-3)</f>
        <v/>
      </c>
      <c r="B367" s="358"/>
      <c r="C367" s="383"/>
      <c r="D367" s="360"/>
      <c r="E367" s="360"/>
      <c r="F367" s="361"/>
      <c r="G367" s="360"/>
      <c r="H367" s="360"/>
      <c r="I367" s="362"/>
      <c r="J367" s="363"/>
      <c r="K367" s="363"/>
      <c r="L367" s="364"/>
      <c r="M367" s="363"/>
      <c r="N367" s="414"/>
      <c r="O367" s="350">
        <f t="shared" si="20"/>
        <v>0</v>
      </c>
      <c r="P367" s="70">
        <f t="shared" si="20"/>
        <v>0</v>
      </c>
      <c r="Q367" s="92" t="str">
        <f t="shared" si="21"/>
        <v/>
      </c>
    </row>
    <row r="368" spans="1:17" x14ac:dyDescent="0.2">
      <c r="A368" s="374" t="str">
        <f>IF(B368="","",COUNT('Diário 3º PA'!$A$4:$A$4242)+COUNT('Diário 4º PA'!$A$4:$A$2007)+COUNT('Diário 5º PA'!$A$4:$A$2000)+ROW()-3)</f>
        <v/>
      </c>
      <c r="B368" s="358"/>
      <c r="C368" s="383"/>
      <c r="D368" s="360"/>
      <c r="E368" s="360"/>
      <c r="F368" s="361"/>
      <c r="G368" s="360"/>
      <c r="H368" s="360"/>
      <c r="I368" s="362"/>
      <c r="J368" s="363"/>
      <c r="K368" s="363"/>
      <c r="L368" s="364"/>
      <c r="M368" s="363"/>
      <c r="N368" s="414"/>
      <c r="O368" s="350">
        <f t="shared" si="20"/>
        <v>0</v>
      </c>
      <c r="P368" s="70">
        <f t="shared" si="20"/>
        <v>0</v>
      </c>
      <c r="Q368" s="92" t="str">
        <f t="shared" si="21"/>
        <v/>
      </c>
    </row>
    <row r="369" spans="1:17" x14ac:dyDescent="0.2">
      <c r="A369" s="374" t="str">
        <f>IF(B369="","",COUNT('Diário 3º PA'!$A$4:$A$4242)+COUNT('Diário 4º PA'!$A$4:$A$2007)+COUNT('Diário 5º PA'!$A$4:$A$2000)+ROW()-3)</f>
        <v/>
      </c>
      <c r="B369" s="358"/>
      <c r="C369" s="383"/>
      <c r="D369" s="360"/>
      <c r="E369" s="360"/>
      <c r="F369" s="361"/>
      <c r="G369" s="360"/>
      <c r="H369" s="360"/>
      <c r="I369" s="362"/>
      <c r="J369" s="363"/>
      <c r="K369" s="363"/>
      <c r="L369" s="364"/>
      <c r="M369" s="363"/>
      <c r="N369" s="414"/>
      <c r="O369" s="350">
        <f t="shared" si="20"/>
        <v>0</v>
      </c>
      <c r="P369" s="70">
        <f t="shared" si="20"/>
        <v>0</v>
      </c>
      <c r="Q369" s="92" t="str">
        <f t="shared" si="21"/>
        <v/>
      </c>
    </row>
    <row r="370" spans="1:17" x14ac:dyDescent="0.2">
      <c r="A370" s="374" t="str">
        <f>IF(B370="","",COUNT('Diário 3º PA'!$A$4:$A$4242)+COUNT('Diário 4º PA'!$A$4:$A$2007)+COUNT('Diário 5º PA'!$A$4:$A$2000)+ROW()-3)</f>
        <v/>
      </c>
      <c r="B370" s="358"/>
      <c r="C370" s="383"/>
      <c r="D370" s="360"/>
      <c r="E370" s="360"/>
      <c r="F370" s="361"/>
      <c r="G370" s="360"/>
      <c r="H370" s="360"/>
      <c r="I370" s="362"/>
      <c r="J370" s="363"/>
      <c r="K370" s="363"/>
      <c r="L370" s="364"/>
      <c r="M370" s="363"/>
      <c r="N370" s="414"/>
      <c r="O370" s="350">
        <f t="shared" si="20"/>
        <v>0</v>
      </c>
      <c r="P370" s="70">
        <f t="shared" si="20"/>
        <v>0</v>
      </c>
      <c r="Q370" s="92" t="str">
        <f t="shared" si="21"/>
        <v/>
      </c>
    </row>
    <row r="371" spans="1:17" x14ac:dyDescent="0.2">
      <c r="A371" s="374" t="str">
        <f>IF(B371="","",COUNT('Diário 3º PA'!$A$4:$A$4242)+COUNT('Diário 4º PA'!$A$4:$A$2007)+COUNT('Diário 5º PA'!$A$4:$A$2000)+ROW()-3)</f>
        <v/>
      </c>
      <c r="B371" s="358"/>
      <c r="C371" s="383"/>
      <c r="D371" s="360"/>
      <c r="E371" s="360"/>
      <c r="F371" s="361"/>
      <c r="G371" s="360"/>
      <c r="H371" s="360"/>
      <c r="I371" s="362"/>
      <c r="J371" s="363"/>
      <c r="K371" s="363"/>
      <c r="L371" s="364"/>
      <c r="M371" s="363"/>
      <c r="N371" s="414"/>
      <c r="O371" s="350">
        <f t="shared" si="20"/>
        <v>0</v>
      </c>
      <c r="P371" s="70">
        <f t="shared" si="20"/>
        <v>0</v>
      </c>
      <c r="Q371" s="92" t="str">
        <f t="shared" si="21"/>
        <v/>
      </c>
    </row>
    <row r="372" spans="1:17" x14ac:dyDescent="0.2">
      <c r="A372" s="374" t="str">
        <f>IF(B372="","",COUNT('Diário 3º PA'!$A$4:$A$4242)+COUNT('Diário 4º PA'!$A$4:$A$2007)+COUNT('Diário 5º PA'!$A$4:$A$2000)+ROW()-3)</f>
        <v/>
      </c>
      <c r="B372" s="358"/>
      <c r="C372" s="383"/>
      <c r="D372" s="360"/>
      <c r="E372" s="360"/>
      <c r="F372" s="361"/>
      <c r="G372" s="360"/>
      <c r="H372" s="360"/>
      <c r="I372" s="362"/>
      <c r="J372" s="363"/>
      <c r="K372" s="363"/>
      <c r="L372" s="364"/>
      <c r="M372" s="363"/>
      <c r="N372" s="414"/>
      <c r="O372" s="350">
        <f t="shared" si="20"/>
        <v>0</v>
      </c>
      <c r="P372" s="70">
        <f t="shared" si="20"/>
        <v>0</v>
      </c>
      <c r="Q372" s="92" t="str">
        <f t="shared" si="21"/>
        <v/>
      </c>
    </row>
    <row r="373" spans="1:17" x14ac:dyDescent="0.2">
      <c r="A373" s="374" t="str">
        <f>IF(B373="","",COUNT('Diário 3º PA'!$A$4:$A$4242)+COUNT('Diário 4º PA'!$A$4:$A$2007)+COUNT('Diário 5º PA'!$A$4:$A$2000)+ROW()-3)</f>
        <v/>
      </c>
      <c r="B373" s="358"/>
      <c r="C373" s="383"/>
      <c r="D373" s="360"/>
      <c r="E373" s="360"/>
      <c r="F373" s="361"/>
      <c r="G373" s="360"/>
      <c r="H373" s="360"/>
      <c r="I373" s="362"/>
      <c r="J373" s="363"/>
      <c r="K373" s="363"/>
      <c r="L373" s="364"/>
      <c r="M373" s="363"/>
      <c r="N373" s="414"/>
      <c r="O373" s="350">
        <f t="shared" si="20"/>
        <v>0</v>
      </c>
      <c r="P373" s="70">
        <f t="shared" si="20"/>
        <v>0</v>
      </c>
      <c r="Q373" s="92" t="str">
        <f t="shared" si="21"/>
        <v/>
      </c>
    </row>
    <row r="374" spans="1:17" x14ac:dyDescent="0.2">
      <c r="A374" s="374" t="str">
        <f>IF(B374="","",COUNT('Diário 3º PA'!$A$4:$A$4242)+COUNT('Diário 4º PA'!$A$4:$A$2007)+COUNT('Diário 5º PA'!$A$4:$A$2000)+ROW()-3)</f>
        <v/>
      </c>
      <c r="B374" s="358"/>
      <c r="C374" s="383"/>
      <c r="D374" s="360"/>
      <c r="E374" s="360"/>
      <c r="F374" s="361"/>
      <c r="G374" s="360"/>
      <c r="H374" s="360"/>
      <c r="I374" s="362"/>
      <c r="J374" s="363"/>
      <c r="K374" s="363"/>
      <c r="L374" s="364"/>
      <c r="M374" s="363"/>
      <c r="N374" s="414"/>
      <c r="O374" s="350">
        <f t="shared" si="20"/>
        <v>0</v>
      </c>
      <c r="P374" s="70">
        <f t="shared" si="20"/>
        <v>0</v>
      </c>
      <c r="Q374" s="92" t="str">
        <f t="shared" si="21"/>
        <v/>
      </c>
    </row>
    <row r="375" spans="1:17" x14ac:dyDescent="0.2">
      <c r="A375" s="374" t="str">
        <f>IF(B375="","",COUNT('Diário 3º PA'!$A$4:$A$4242)+COUNT('Diário 4º PA'!$A$4:$A$2007)+COUNT('Diário 5º PA'!$A$4:$A$2000)+ROW()-3)</f>
        <v/>
      </c>
      <c r="B375" s="358"/>
      <c r="C375" s="383"/>
      <c r="D375" s="360"/>
      <c r="E375" s="360"/>
      <c r="F375" s="361"/>
      <c r="G375" s="360"/>
      <c r="H375" s="360"/>
      <c r="I375" s="362"/>
      <c r="J375" s="363"/>
      <c r="K375" s="363"/>
      <c r="L375" s="364"/>
      <c r="M375" s="363"/>
      <c r="N375" s="414"/>
      <c r="O375" s="350">
        <f t="shared" si="20"/>
        <v>0</v>
      </c>
      <c r="P375" s="70">
        <f t="shared" si="20"/>
        <v>0</v>
      </c>
      <c r="Q375" s="92" t="str">
        <f t="shared" si="21"/>
        <v/>
      </c>
    </row>
    <row r="376" spans="1:17" x14ac:dyDescent="0.2">
      <c r="A376" s="374" t="str">
        <f>IF(B376="","",COUNT('Diário 3º PA'!$A$4:$A$4242)+COUNT('Diário 4º PA'!$A$4:$A$2007)+COUNT('Diário 5º PA'!$A$4:$A$2000)+ROW()-3)</f>
        <v/>
      </c>
      <c r="B376" s="358"/>
      <c r="C376" s="383"/>
      <c r="D376" s="360"/>
      <c r="E376" s="360"/>
      <c r="F376" s="361"/>
      <c r="G376" s="360"/>
      <c r="H376" s="360"/>
      <c r="I376" s="362"/>
      <c r="J376" s="363"/>
      <c r="K376" s="363"/>
      <c r="L376" s="364"/>
      <c r="M376" s="363"/>
      <c r="N376" s="414"/>
      <c r="O376" s="350">
        <f t="shared" si="20"/>
        <v>0</v>
      </c>
      <c r="P376" s="70">
        <f t="shared" si="20"/>
        <v>0</v>
      </c>
      <c r="Q376" s="92" t="str">
        <f t="shared" si="21"/>
        <v/>
      </c>
    </row>
    <row r="377" spans="1:17" x14ac:dyDescent="0.2">
      <c r="A377" s="374" t="str">
        <f>IF(B377="","",COUNT('Diário 3º PA'!$A$4:$A$4242)+COUNT('Diário 4º PA'!$A$4:$A$2007)+COUNT('Diário 5º PA'!$A$4:$A$2000)+ROW()-3)</f>
        <v/>
      </c>
      <c r="B377" s="358"/>
      <c r="C377" s="383"/>
      <c r="D377" s="360"/>
      <c r="E377" s="360"/>
      <c r="F377" s="361"/>
      <c r="G377" s="360"/>
      <c r="H377" s="360"/>
      <c r="I377" s="362"/>
      <c r="J377" s="363"/>
      <c r="K377" s="363"/>
      <c r="L377" s="364"/>
      <c r="M377" s="363"/>
      <c r="N377" s="414"/>
      <c r="O377" s="350">
        <f t="shared" si="20"/>
        <v>0</v>
      </c>
      <c r="P377" s="70">
        <f t="shared" si="20"/>
        <v>0</v>
      </c>
      <c r="Q377" s="92" t="str">
        <f t="shared" si="21"/>
        <v/>
      </c>
    </row>
    <row r="378" spans="1:17" x14ac:dyDescent="0.2">
      <c r="A378" s="374" t="str">
        <f>IF(B378="","",COUNT('Diário 3º PA'!$A$4:$A$4242)+COUNT('Diário 4º PA'!$A$4:$A$2007)+COUNT('Diário 5º PA'!$A$4:$A$2000)+ROW()-3)</f>
        <v/>
      </c>
      <c r="B378" s="358"/>
      <c r="C378" s="383"/>
      <c r="D378" s="360"/>
      <c r="E378" s="360"/>
      <c r="F378" s="361"/>
      <c r="G378" s="360"/>
      <c r="H378" s="360"/>
      <c r="I378" s="362"/>
      <c r="J378" s="363"/>
      <c r="K378" s="363"/>
      <c r="L378" s="364"/>
      <c r="M378" s="363"/>
      <c r="N378" s="414"/>
      <c r="O378" s="350">
        <f t="shared" si="20"/>
        <v>0</v>
      </c>
      <c r="P378" s="70">
        <f t="shared" si="20"/>
        <v>0</v>
      </c>
      <c r="Q378" s="92" t="str">
        <f t="shared" si="21"/>
        <v/>
      </c>
    </row>
    <row r="379" spans="1:17" x14ac:dyDescent="0.2">
      <c r="A379" s="374" t="str">
        <f>IF(B379="","",COUNT('Diário 3º PA'!$A$4:$A$4242)+COUNT('Diário 4º PA'!$A$4:$A$2007)+COUNT('Diário 5º PA'!$A$4:$A$2000)+ROW()-3)</f>
        <v/>
      </c>
      <c r="B379" s="358"/>
      <c r="C379" s="383"/>
      <c r="D379" s="360"/>
      <c r="E379" s="360"/>
      <c r="F379" s="361"/>
      <c r="G379" s="360"/>
      <c r="H379" s="360"/>
      <c r="I379" s="362"/>
      <c r="J379" s="363"/>
      <c r="K379" s="363"/>
      <c r="L379" s="364"/>
      <c r="M379" s="363"/>
      <c r="N379" s="414"/>
      <c r="O379" s="350">
        <f t="shared" si="20"/>
        <v>0</v>
      </c>
      <c r="P379" s="70">
        <f t="shared" si="20"/>
        <v>0</v>
      </c>
      <c r="Q379" s="92" t="str">
        <f t="shared" si="21"/>
        <v/>
      </c>
    </row>
    <row r="380" spans="1:17" x14ac:dyDescent="0.2">
      <c r="A380" s="374" t="str">
        <f>IF(B380="","",COUNT('Diário 3º PA'!$A$4:$A$4242)+COUNT('Diário 4º PA'!$A$4:$A$2007)+COUNT('Diário 5º PA'!$A$4:$A$2000)+ROW()-3)</f>
        <v/>
      </c>
      <c r="B380" s="358"/>
      <c r="C380" s="383"/>
      <c r="D380" s="360"/>
      <c r="E380" s="360"/>
      <c r="F380" s="361"/>
      <c r="G380" s="360"/>
      <c r="H380" s="360"/>
      <c r="I380" s="362"/>
      <c r="J380" s="363"/>
      <c r="K380" s="363"/>
      <c r="L380" s="364"/>
      <c r="M380" s="363"/>
      <c r="N380" s="414"/>
      <c r="O380" s="350">
        <f t="shared" si="20"/>
        <v>0</v>
      </c>
      <c r="P380" s="70">
        <f t="shared" si="20"/>
        <v>0</v>
      </c>
      <c r="Q380" s="92" t="str">
        <f t="shared" si="21"/>
        <v/>
      </c>
    </row>
    <row r="381" spans="1:17" x14ac:dyDescent="0.2">
      <c r="A381" s="374" t="str">
        <f>IF(B381="","",COUNT('Diário 3º PA'!$A$4:$A$4242)+COUNT('Diário 4º PA'!$A$4:$A$2007)+COUNT('Diário 5º PA'!$A$4:$A$2000)+ROW()-3)</f>
        <v/>
      </c>
      <c r="B381" s="358"/>
      <c r="C381" s="383"/>
      <c r="D381" s="360"/>
      <c r="E381" s="360"/>
      <c r="F381" s="361"/>
      <c r="G381" s="360"/>
      <c r="H381" s="360"/>
      <c r="I381" s="362"/>
      <c r="J381" s="363"/>
      <c r="K381" s="363"/>
      <c r="L381" s="364"/>
      <c r="M381" s="363"/>
      <c r="N381" s="414"/>
      <c r="O381" s="350">
        <f t="shared" si="20"/>
        <v>0</v>
      </c>
      <c r="P381" s="70">
        <f t="shared" si="20"/>
        <v>0</v>
      </c>
      <c r="Q381" s="92" t="str">
        <f t="shared" si="21"/>
        <v/>
      </c>
    </row>
    <row r="382" spans="1:17" x14ac:dyDescent="0.2">
      <c r="A382" s="374" t="str">
        <f>IF(B382="","",COUNT('Diário 3º PA'!$A$4:$A$4242)+COUNT('Diário 4º PA'!$A$4:$A$2007)+COUNT('Diário 5º PA'!$A$4:$A$2000)+ROW()-3)</f>
        <v/>
      </c>
      <c r="B382" s="358"/>
      <c r="C382" s="383"/>
      <c r="D382" s="360"/>
      <c r="E382" s="360"/>
      <c r="F382" s="361"/>
      <c r="G382" s="360"/>
      <c r="H382" s="360"/>
      <c r="I382" s="362"/>
      <c r="J382" s="363"/>
      <c r="K382" s="363"/>
      <c r="L382" s="364"/>
      <c r="M382" s="363"/>
      <c r="N382" s="414"/>
      <c r="O382" s="350">
        <f t="shared" si="20"/>
        <v>0</v>
      </c>
      <c r="P382" s="70">
        <f t="shared" si="20"/>
        <v>0</v>
      </c>
      <c r="Q382" s="92" t="str">
        <f t="shared" si="21"/>
        <v/>
      </c>
    </row>
    <row r="383" spans="1:17" x14ac:dyDescent="0.2">
      <c r="A383" s="374" t="str">
        <f>IF(B383="","",COUNT('Diário 3º PA'!$A$4:$A$4242)+COUNT('Diário 4º PA'!$A$4:$A$2007)+COUNT('Diário 5º PA'!$A$4:$A$2000)+ROW()-3)</f>
        <v/>
      </c>
      <c r="B383" s="358"/>
      <c r="C383" s="383"/>
      <c r="D383" s="360"/>
      <c r="E383" s="360"/>
      <c r="F383" s="361"/>
      <c r="G383" s="360"/>
      <c r="H383" s="360"/>
      <c r="I383" s="362"/>
      <c r="J383" s="363"/>
      <c r="K383" s="363"/>
      <c r="L383" s="364"/>
      <c r="M383" s="363"/>
      <c r="N383" s="414"/>
      <c r="O383" s="350">
        <f t="shared" si="20"/>
        <v>0</v>
      </c>
      <c r="P383" s="70">
        <f t="shared" si="20"/>
        <v>0</v>
      </c>
      <c r="Q383" s="92" t="str">
        <f t="shared" si="21"/>
        <v/>
      </c>
    </row>
    <row r="384" spans="1:17" x14ac:dyDescent="0.2">
      <c r="A384" s="374" t="str">
        <f>IF(B384="","",COUNT('Diário 3º PA'!$A$4:$A$4242)+COUNT('Diário 4º PA'!$A$4:$A$2007)+COUNT('Diário 5º PA'!$A$4:$A$2000)+ROW()-3)</f>
        <v/>
      </c>
      <c r="B384" s="358"/>
      <c r="C384" s="383"/>
      <c r="D384" s="360"/>
      <c r="E384" s="360"/>
      <c r="F384" s="361"/>
      <c r="G384" s="360"/>
      <c r="H384" s="360"/>
      <c r="I384" s="362"/>
      <c r="J384" s="363"/>
      <c r="K384" s="363"/>
      <c r="L384" s="364"/>
      <c r="M384" s="363"/>
      <c r="N384" s="414"/>
      <c r="O384" s="350">
        <f t="shared" si="20"/>
        <v>0</v>
      </c>
      <c r="P384" s="70">
        <f t="shared" si="20"/>
        <v>0</v>
      </c>
      <c r="Q384" s="92" t="str">
        <f t="shared" si="21"/>
        <v/>
      </c>
    </row>
    <row r="385" spans="1:17" x14ac:dyDescent="0.2">
      <c r="A385" s="374" t="str">
        <f>IF(B385="","",COUNT('Diário 3º PA'!$A$4:$A$4242)+COUNT('Diário 4º PA'!$A$4:$A$2007)+COUNT('Diário 5º PA'!$A$4:$A$2000)+ROW()-3)</f>
        <v/>
      </c>
      <c r="B385" s="358"/>
      <c r="C385" s="383"/>
      <c r="D385" s="360"/>
      <c r="E385" s="360"/>
      <c r="F385" s="361"/>
      <c r="G385" s="360"/>
      <c r="H385" s="360"/>
      <c r="I385" s="362"/>
      <c r="J385" s="363"/>
      <c r="K385" s="363"/>
      <c r="L385" s="364"/>
      <c r="M385" s="363"/>
      <c r="N385" s="414"/>
      <c r="O385" s="350">
        <f t="shared" si="20"/>
        <v>0</v>
      </c>
      <c r="P385" s="70">
        <f t="shared" si="20"/>
        <v>0</v>
      </c>
      <c r="Q385" s="92" t="str">
        <f t="shared" si="21"/>
        <v/>
      </c>
    </row>
    <row r="386" spans="1:17" x14ac:dyDescent="0.2">
      <c r="A386" s="374" t="str">
        <f>IF(B386="","",COUNT('Diário 3º PA'!$A$4:$A$4242)+COUNT('Diário 4º PA'!$A$4:$A$2007)+COUNT('Diário 5º PA'!$A$4:$A$2000)+ROW()-3)</f>
        <v/>
      </c>
      <c r="B386" s="358"/>
      <c r="C386" s="383"/>
      <c r="D386" s="360"/>
      <c r="E386" s="360"/>
      <c r="F386" s="361"/>
      <c r="G386" s="360"/>
      <c r="H386" s="360"/>
      <c r="I386" s="362"/>
      <c r="J386" s="363"/>
      <c r="K386" s="363"/>
      <c r="L386" s="364"/>
      <c r="M386" s="363"/>
      <c r="N386" s="414"/>
      <c r="O386" s="350">
        <f t="shared" si="20"/>
        <v>0</v>
      </c>
      <c r="P386" s="70">
        <f t="shared" si="20"/>
        <v>0</v>
      </c>
      <c r="Q386" s="92" t="str">
        <f t="shared" si="21"/>
        <v/>
      </c>
    </row>
    <row r="387" spans="1:17" x14ac:dyDescent="0.2">
      <c r="A387" s="374" t="str">
        <f>IF(B387="","",COUNT('Diário 3º PA'!$A$4:$A$4242)+COUNT('Diário 4º PA'!$A$4:$A$2007)+COUNT('Diário 5º PA'!$A$4:$A$2000)+ROW()-3)</f>
        <v/>
      </c>
      <c r="B387" s="358"/>
      <c r="C387" s="383"/>
      <c r="D387" s="360"/>
      <c r="E387" s="360"/>
      <c r="F387" s="361"/>
      <c r="G387" s="360"/>
      <c r="H387" s="360"/>
      <c r="I387" s="362"/>
      <c r="J387" s="363"/>
      <c r="K387" s="363"/>
      <c r="L387" s="364"/>
      <c r="M387" s="363"/>
      <c r="N387" s="414"/>
      <c r="O387" s="350">
        <f t="shared" si="20"/>
        <v>0</v>
      </c>
      <c r="P387" s="70">
        <f t="shared" si="20"/>
        <v>0</v>
      </c>
      <c r="Q387" s="92" t="str">
        <f t="shared" si="21"/>
        <v/>
      </c>
    </row>
    <row r="388" spans="1:17" x14ac:dyDescent="0.2">
      <c r="A388" s="374" t="str">
        <f>IF(B388="","",COUNT('Diário 3º PA'!$A$4:$A$4242)+COUNT('Diário 4º PA'!$A$4:$A$2007)+COUNT('Diário 5º PA'!$A$4:$A$2000)+ROW()-3)</f>
        <v/>
      </c>
      <c r="B388" s="358"/>
      <c r="C388" s="383"/>
      <c r="D388" s="360"/>
      <c r="E388" s="360"/>
      <c r="F388" s="361"/>
      <c r="G388" s="360"/>
      <c r="H388" s="360"/>
      <c r="I388" s="362"/>
      <c r="J388" s="363"/>
      <c r="K388" s="363"/>
      <c r="L388" s="364"/>
      <c r="M388" s="363"/>
      <c r="N388" s="414"/>
      <c r="O388" s="350">
        <f t="shared" si="20"/>
        <v>0</v>
      </c>
      <c r="P388" s="70">
        <f t="shared" si="20"/>
        <v>0</v>
      </c>
      <c r="Q388" s="92" t="str">
        <f t="shared" si="21"/>
        <v/>
      </c>
    </row>
    <row r="389" spans="1:17" x14ac:dyDescent="0.2">
      <c r="A389" s="374" t="str">
        <f>IF(B389="","",COUNT('Diário 3º PA'!$A$4:$A$4242)+COUNT('Diário 4º PA'!$A$4:$A$2007)+COUNT('Diário 5º PA'!$A$4:$A$2000)+ROW()-3)</f>
        <v/>
      </c>
      <c r="B389" s="358"/>
      <c r="C389" s="383"/>
      <c r="D389" s="360"/>
      <c r="E389" s="360"/>
      <c r="F389" s="361"/>
      <c r="G389" s="360"/>
      <c r="H389" s="360"/>
      <c r="I389" s="362"/>
      <c r="J389" s="363"/>
      <c r="K389" s="363"/>
      <c r="L389" s="364"/>
      <c r="M389" s="363"/>
      <c r="N389" s="414"/>
      <c r="O389" s="350">
        <f t="shared" si="20"/>
        <v>0</v>
      </c>
      <c r="P389" s="70">
        <f t="shared" si="20"/>
        <v>0</v>
      </c>
      <c r="Q389" s="92" t="str">
        <f t="shared" si="21"/>
        <v/>
      </c>
    </row>
    <row r="390" spans="1:17" x14ac:dyDescent="0.2">
      <c r="A390" s="374" t="str">
        <f>IF(B390="","",COUNT('Diário 3º PA'!$A$4:$A$4242)+COUNT('Diário 4º PA'!$A$4:$A$2007)+COUNT('Diário 5º PA'!$A$4:$A$2000)+ROW()-3)</f>
        <v/>
      </c>
      <c r="B390" s="358"/>
      <c r="C390" s="383"/>
      <c r="D390" s="360"/>
      <c r="E390" s="360"/>
      <c r="F390" s="361"/>
      <c r="G390" s="360"/>
      <c r="H390" s="360"/>
      <c r="I390" s="362"/>
      <c r="J390" s="363"/>
      <c r="K390" s="363"/>
      <c r="L390" s="364"/>
      <c r="M390" s="363"/>
      <c r="N390" s="414"/>
      <c r="O390" s="350">
        <f t="shared" si="20"/>
        <v>0</v>
      </c>
      <c r="P390" s="70">
        <f t="shared" si="20"/>
        <v>0</v>
      </c>
      <c r="Q390" s="92" t="str">
        <f t="shared" si="21"/>
        <v/>
      </c>
    </row>
    <row r="391" spans="1:17" x14ac:dyDescent="0.2">
      <c r="A391" s="374" t="str">
        <f>IF(B391="","",COUNT('Diário 3º PA'!$A$4:$A$4242)+COUNT('Diário 4º PA'!$A$4:$A$2007)+COUNT('Diário 5º PA'!$A$4:$A$2000)+ROW()-3)</f>
        <v/>
      </c>
      <c r="B391" s="358"/>
      <c r="C391" s="383"/>
      <c r="D391" s="360"/>
      <c r="E391" s="360"/>
      <c r="F391" s="361"/>
      <c r="G391" s="360"/>
      <c r="H391" s="360"/>
      <c r="I391" s="362"/>
      <c r="J391" s="363"/>
      <c r="K391" s="363"/>
      <c r="L391" s="364"/>
      <c r="M391" s="363"/>
      <c r="N391" s="414"/>
      <c r="O391" s="350">
        <f t="shared" si="20"/>
        <v>0</v>
      </c>
      <c r="P391" s="70">
        <f t="shared" si="20"/>
        <v>0</v>
      </c>
      <c r="Q391" s="92" t="str">
        <f t="shared" si="21"/>
        <v/>
      </c>
    </row>
    <row r="392" spans="1:17" x14ac:dyDescent="0.2">
      <c r="A392" s="374" t="str">
        <f>IF(B392="","",COUNT('Diário 3º PA'!$A$4:$A$4242)+COUNT('Diário 4º PA'!$A$4:$A$2007)+COUNT('Diário 5º PA'!$A$4:$A$2000)+ROW()-3)</f>
        <v/>
      </c>
      <c r="B392" s="358"/>
      <c r="C392" s="383"/>
      <c r="D392" s="360"/>
      <c r="E392" s="360"/>
      <c r="F392" s="361"/>
      <c r="G392" s="360"/>
      <c r="H392" s="360"/>
      <c r="I392" s="362"/>
      <c r="J392" s="363"/>
      <c r="K392" s="363"/>
      <c r="L392" s="364"/>
      <c r="M392" s="363"/>
      <c r="N392" s="414"/>
      <c r="O392" s="350">
        <f t="shared" si="20"/>
        <v>0</v>
      </c>
      <c r="P392" s="70">
        <f t="shared" si="20"/>
        <v>0</v>
      </c>
      <c r="Q392" s="92" t="str">
        <f t="shared" ref="Q392:Q455" si="22">SUBSTITUTE(D392," ","_")</f>
        <v/>
      </c>
    </row>
    <row r="393" spans="1:17" x14ac:dyDescent="0.2">
      <c r="A393" s="374" t="str">
        <f>IF(B393="","",COUNT('Diário 3º PA'!$A$4:$A$4242)+COUNT('Diário 4º PA'!$A$4:$A$2007)+COUNT('Diário 5º PA'!$A$4:$A$2000)+ROW()-3)</f>
        <v/>
      </c>
      <c r="B393" s="358"/>
      <c r="C393" s="383"/>
      <c r="D393" s="360"/>
      <c r="E393" s="360"/>
      <c r="F393" s="361"/>
      <c r="G393" s="360"/>
      <c r="H393" s="360"/>
      <c r="I393" s="362"/>
      <c r="J393" s="363"/>
      <c r="K393" s="363"/>
      <c r="L393" s="364"/>
      <c r="M393" s="363"/>
      <c r="N393" s="414"/>
      <c r="O393" s="350">
        <f t="shared" ref="O393:P456" si="23">IF(B393=0,0,IF(YEAR(B393)=$P$1,MONTH(B393)-$O$1+1,(YEAR(B393)-$P$1)*12-$O$1+1+MONTH(B393)))</f>
        <v>0</v>
      </c>
      <c r="P393" s="70">
        <f t="shared" si="23"/>
        <v>0</v>
      </c>
      <c r="Q393" s="92" t="str">
        <f t="shared" si="22"/>
        <v/>
      </c>
    </row>
    <row r="394" spans="1:17" x14ac:dyDescent="0.2">
      <c r="A394" s="374" t="str">
        <f>IF(B394="","",COUNT('Diário 3º PA'!$A$4:$A$4242)+COUNT('Diário 4º PA'!$A$4:$A$2007)+COUNT('Diário 5º PA'!$A$4:$A$2000)+ROW()-3)</f>
        <v/>
      </c>
      <c r="B394" s="358"/>
      <c r="C394" s="383"/>
      <c r="D394" s="360"/>
      <c r="E394" s="360"/>
      <c r="F394" s="361"/>
      <c r="G394" s="360"/>
      <c r="H394" s="360"/>
      <c r="I394" s="362"/>
      <c r="J394" s="363"/>
      <c r="K394" s="363"/>
      <c r="L394" s="364"/>
      <c r="M394" s="363"/>
      <c r="N394" s="414"/>
      <c r="O394" s="350">
        <f t="shared" si="23"/>
        <v>0</v>
      </c>
      <c r="P394" s="70">
        <f t="shared" si="23"/>
        <v>0</v>
      </c>
      <c r="Q394" s="92" t="str">
        <f t="shared" si="22"/>
        <v/>
      </c>
    </row>
    <row r="395" spans="1:17" x14ac:dyDescent="0.2">
      <c r="A395" s="374" t="str">
        <f>IF(B395="","",COUNT('Diário 3º PA'!$A$4:$A$4242)+COUNT('Diário 4º PA'!$A$4:$A$2007)+COUNT('Diário 5º PA'!$A$4:$A$2000)+ROW()-3)</f>
        <v/>
      </c>
      <c r="B395" s="358"/>
      <c r="C395" s="383"/>
      <c r="D395" s="360"/>
      <c r="E395" s="360"/>
      <c r="F395" s="361"/>
      <c r="G395" s="360"/>
      <c r="H395" s="360"/>
      <c r="I395" s="362"/>
      <c r="J395" s="363"/>
      <c r="K395" s="363"/>
      <c r="L395" s="364"/>
      <c r="M395" s="363"/>
      <c r="N395" s="414"/>
      <c r="O395" s="350">
        <f t="shared" si="23"/>
        <v>0</v>
      </c>
      <c r="P395" s="70">
        <f t="shared" si="23"/>
        <v>0</v>
      </c>
      <c r="Q395" s="92" t="str">
        <f t="shared" si="22"/>
        <v/>
      </c>
    </row>
    <row r="396" spans="1:17" x14ac:dyDescent="0.2">
      <c r="A396" s="374" t="str">
        <f>IF(B396="","",COUNT('Diário 3º PA'!$A$4:$A$4242)+COUNT('Diário 4º PA'!$A$4:$A$2007)+COUNT('Diário 5º PA'!$A$4:$A$2000)+ROW()-3)</f>
        <v/>
      </c>
      <c r="B396" s="358"/>
      <c r="C396" s="383"/>
      <c r="D396" s="360"/>
      <c r="E396" s="360"/>
      <c r="F396" s="361"/>
      <c r="G396" s="360"/>
      <c r="H396" s="360"/>
      <c r="I396" s="362"/>
      <c r="J396" s="363"/>
      <c r="K396" s="363"/>
      <c r="L396" s="364"/>
      <c r="M396" s="363"/>
      <c r="N396" s="414"/>
      <c r="O396" s="350">
        <f t="shared" si="23"/>
        <v>0</v>
      </c>
      <c r="P396" s="70">
        <f t="shared" si="23"/>
        <v>0</v>
      </c>
      <c r="Q396" s="92" t="str">
        <f t="shared" si="22"/>
        <v/>
      </c>
    </row>
    <row r="397" spans="1:17" x14ac:dyDescent="0.2">
      <c r="A397" s="374" t="str">
        <f>IF(B397="","",COUNT('Diário 3º PA'!$A$4:$A$4242)+COUNT('Diário 4º PA'!$A$4:$A$2007)+COUNT('Diário 5º PA'!$A$4:$A$2000)+ROW()-3)</f>
        <v/>
      </c>
      <c r="B397" s="358"/>
      <c r="C397" s="383"/>
      <c r="D397" s="360"/>
      <c r="E397" s="360"/>
      <c r="F397" s="361"/>
      <c r="G397" s="360"/>
      <c r="H397" s="360"/>
      <c r="I397" s="362"/>
      <c r="J397" s="363"/>
      <c r="K397" s="363"/>
      <c r="L397" s="364"/>
      <c r="M397" s="363"/>
      <c r="N397" s="414"/>
      <c r="O397" s="350">
        <f t="shared" si="23"/>
        <v>0</v>
      </c>
      <c r="P397" s="70">
        <f t="shared" si="23"/>
        <v>0</v>
      </c>
      <c r="Q397" s="92" t="str">
        <f t="shared" si="22"/>
        <v/>
      </c>
    </row>
    <row r="398" spans="1:17" x14ac:dyDescent="0.2">
      <c r="A398" s="374" t="str">
        <f>IF(B398="","",COUNT('Diário 3º PA'!$A$4:$A$4242)+COUNT('Diário 4º PA'!$A$4:$A$2007)+COUNT('Diário 5º PA'!$A$4:$A$2000)+ROW()-3)</f>
        <v/>
      </c>
      <c r="B398" s="358"/>
      <c r="C398" s="383"/>
      <c r="D398" s="360"/>
      <c r="E398" s="360"/>
      <c r="F398" s="361"/>
      <c r="G398" s="360"/>
      <c r="H398" s="360"/>
      <c r="I398" s="362"/>
      <c r="J398" s="363"/>
      <c r="K398" s="363"/>
      <c r="L398" s="364"/>
      <c r="M398" s="363"/>
      <c r="N398" s="414"/>
      <c r="O398" s="350">
        <f t="shared" si="23"/>
        <v>0</v>
      </c>
      <c r="P398" s="70">
        <f t="shared" si="23"/>
        <v>0</v>
      </c>
      <c r="Q398" s="92" t="str">
        <f t="shared" si="22"/>
        <v/>
      </c>
    </row>
    <row r="399" spans="1:17" x14ac:dyDescent="0.2">
      <c r="A399" s="374" t="str">
        <f>IF(B399="","",COUNT('Diário 3º PA'!$A$4:$A$4242)+COUNT('Diário 4º PA'!$A$4:$A$2007)+COUNT('Diário 5º PA'!$A$4:$A$2000)+ROW()-3)</f>
        <v/>
      </c>
      <c r="B399" s="358"/>
      <c r="C399" s="383"/>
      <c r="D399" s="360"/>
      <c r="E399" s="360"/>
      <c r="F399" s="361"/>
      <c r="G399" s="360"/>
      <c r="H399" s="360"/>
      <c r="I399" s="362"/>
      <c r="J399" s="363"/>
      <c r="K399" s="363"/>
      <c r="L399" s="364"/>
      <c r="M399" s="363"/>
      <c r="N399" s="414"/>
      <c r="O399" s="350">
        <f t="shared" si="23"/>
        <v>0</v>
      </c>
      <c r="P399" s="70">
        <f t="shared" si="23"/>
        <v>0</v>
      </c>
      <c r="Q399" s="92" t="str">
        <f t="shared" si="22"/>
        <v/>
      </c>
    </row>
    <row r="400" spans="1:17" x14ac:dyDescent="0.2">
      <c r="A400" s="374" t="str">
        <f>IF(B400="","",COUNT('Diário 3º PA'!$A$4:$A$4242)+COUNT('Diário 4º PA'!$A$4:$A$2007)+COUNT('Diário 5º PA'!$A$4:$A$2000)+ROW()-3)</f>
        <v/>
      </c>
      <c r="B400" s="358"/>
      <c r="C400" s="383"/>
      <c r="D400" s="360"/>
      <c r="E400" s="360"/>
      <c r="F400" s="361"/>
      <c r="G400" s="360"/>
      <c r="H400" s="360"/>
      <c r="I400" s="362"/>
      <c r="J400" s="363"/>
      <c r="K400" s="363"/>
      <c r="L400" s="364"/>
      <c r="M400" s="363"/>
      <c r="N400" s="414"/>
      <c r="O400" s="350">
        <f t="shared" si="23"/>
        <v>0</v>
      </c>
      <c r="P400" s="70">
        <f t="shared" si="23"/>
        <v>0</v>
      </c>
      <c r="Q400" s="92" t="str">
        <f t="shared" si="22"/>
        <v/>
      </c>
    </row>
    <row r="401" spans="1:17" x14ac:dyDescent="0.2">
      <c r="A401" s="374" t="str">
        <f>IF(B401="","",COUNT('Diário 3º PA'!$A$4:$A$4242)+COUNT('Diário 4º PA'!$A$4:$A$2007)+COUNT('Diário 5º PA'!$A$4:$A$2000)+ROW()-3)</f>
        <v/>
      </c>
      <c r="B401" s="358"/>
      <c r="C401" s="383"/>
      <c r="D401" s="360"/>
      <c r="E401" s="360"/>
      <c r="F401" s="361"/>
      <c r="G401" s="360"/>
      <c r="H401" s="360"/>
      <c r="I401" s="362"/>
      <c r="J401" s="363"/>
      <c r="K401" s="363"/>
      <c r="L401" s="364"/>
      <c r="M401" s="363"/>
      <c r="N401" s="414"/>
      <c r="O401" s="350">
        <f t="shared" si="23"/>
        <v>0</v>
      </c>
      <c r="P401" s="70">
        <f t="shared" si="23"/>
        <v>0</v>
      </c>
      <c r="Q401" s="92" t="str">
        <f t="shared" si="22"/>
        <v/>
      </c>
    </row>
    <row r="402" spans="1:17" x14ac:dyDescent="0.2">
      <c r="A402" s="374" t="str">
        <f>IF(B402="","",COUNT('Diário 3º PA'!$A$4:$A$4242)+COUNT('Diário 4º PA'!$A$4:$A$2007)+COUNT('Diário 5º PA'!$A$4:$A$2000)+ROW()-3)</f>
        <v/>
      </c>
      <c r="B402" s="358"/>
      <c r="C402" s="383"/>
      <c r="D402" s="360"/>
      <c r="E402" s="360"/>
      <c r="F402" s="361"/>
      <c r="G402" s="360"/>
      <c r="H402" s="360"/>
      <c r="I402" s="362"/>
      <c r="J402" s="363"/>
      <c r="K402" s="363"/>
      <c r="L402" s="364"/>
      <c r="M402" s="363"/>
      <c r="N402" s="414"/>
      <c r="O402" s="350">
        <f t="shared" si="23"/>
        <v>0</v>
      </c>
      <c r="P402" s="70">
        <f t="shared" si="23"/>
        <v>0</v>
      </c>
      <c r="Q402" s="92" t="str">
        <f t="shared" si="22"/>
        <v/>
      </c>
    </row>
    <row r="403" spans="1:17" x14ac:dyDescent="0.2">
      <c r="A403" s="374" t="str">
        <f>IF(B403="","",COUNT('Diário 3º PA'!$A$4:$A$4242)+COUNT('Diário 4º PA'!$A$4:$A$2007)+COUNT('Diário 5º PA'!$A$4:$A$2000)+ROW()-3)</f>
        <v/>
      </c>
      <c r="B403" s="358"/>
      <c r="C403" s="383"/>
      <c r="D403" s="360"/>
      <c r="E403" s="360"/>
      <c r="F403" s="361"/>
      <c r="G403" s="360"/>
      <c r="H403" s="360"/>
      <c r="I403" s="362"/>
      <c r="J403" s="363"/>
      <c r="K403" s="363"/>
      <c r="L403" s="364"/>
      <c r="M403" s="363"/>
      <c r="N403" s="414"/>
      <c r="O403" s="350">
        <f t="shared" si="23"/>
        <v>0</v>
      </c>
      <c r="P403" s="70">
        <f t="shared" si="23"/>
        <v>0</v>
      </c>
      <c r="Q403" s="92" t="str">
        <f t="shared" si="22"/>
        <v/>
      </c>
    </row>
    <row r="404" spans="1:17" x14ac:dyDescent="0.2">
      <c r="A404" s="374" t="str">
        <f>IF(B404="","",COUNT('Diário 3º PA'!$A$4:$A$4242)+COUNT('Diário 4º PA'!$A$4:$A$2007)+COUNT('Diário 5º PA'!$A$4:$A$2000)+ROW()-3)</f>
        <v/>
      </c>
      <c r="B404" s="358"/>
      <c r="C404" s="383"/>
      <c r="D404" s="360"/>
      <c r="E404" s="360"/>
      <c r="F404" s="361"/>
      <c r="G404" s="360"/>
      <c r="H404" s="360"/>
      <c r="I404" s="362"/>
      <c r="J404" s="363"/>
      <c r="K404" s="363"/>
      <c r="L404" s="364"/>
      <c r="M404" s="363"/>
      <c r="N404" s="414"/>
      <c r="O404" s="350">
        <f t="shared" si="23"/>
        <v>0</v>
      </c>
      <c r="P404" s="70">
        <f t="shared" si="23"/>
        <v>0</v>
      </c>
      <c r="Q404" s="92" t="str">
        <f t="shared" si="22"/>
        <v/>
      </c>
    </row>
    <row r="405" spans="1:17" x14ac:dyDescent="0.2">
      <c r="A405" s="374" t="str">
        <f>IF(B405="","",COUNT('Diário 3º PA'!$A$4:$A$4242)+COUNT('Diário 4º PA'!$A$4:$A$2007)+COUNT('Diário 5º PA'!$A$4:$A$2000)+ROW()-3)</f>
        <v/>
      </c>
      <c r="B405" s="358"/>
      <c r="C405" s="383"/>
      <c r="D405" s="360"/>
      <c r="E405" s="360"/>
      <c r="F405" s="361"/>
      <c r="G405" s="360"/>
      <c r="H405" s="360"/>
      <c r="I405" s="362"/>
      <c r="J405" s="363"/>
      <c r="K405" s="363"/>
      <c r="L405" s="364"/>
      <c r="M405" s="363"/>
      <c r="N405" s="414"/>
      <c r="O405" s="350">
        <f t="shared" si="23"/>
        <v>0</v>
      </c>
      <c r="P405" s="70">
        <f t="shared" si="23"/>
        <v>0</v>
      </c>
      <c r="Q405" s="92" t="str">
        <f t="shared" si="22"/>
        <v/>
      </c>
    </row>
    <row r="406" spans="1:17" x14ac:dyDescent="0.2">
      <c r="A406" s="374" t="str">
        <f>IF(B406="","",COUNT('Diário 3º PA'!$A$4:$A$4242)+COUNT('Diário 4º PA'!$A$4:$A$2007)+COUNT('Diário 5º PA'!$A$4:$A$2000)+ROW()-3)</f>
        <v/>
      </c>
      <c r="B406" s="358"/>
      <c r="C406" s="383"/>
      <c r="D406" s="360"/>
      <c r="E406" s="360"/>
      <c r="F406" s="361"/>
      <c r="G406" s="360"/>
      <c r="H406" s="360"/>
      <c r="I406" s="362"/>
      <c r="J406" s="363"/>
      <c r="K406" s="363"/>
      <c r="L406" s="364"/>
      <c r="M406" s="363"/>
      <c r="N406" s="414"/>
      <c r="O406" s="350">
        <f t="shared" si="23"/>
        <v>0</v>
      </c>
      <c r="P406" s="70">
        <f t="shared" si="23"/>
        <v>0</v>
      </c>
      <c r="Q406" s="92" t="str">
        <f t="shared" si="22"/>
        <v/>
      </c>
    </row>
    <row r="407" spans="1:17" x14ac:dyDescent="0.2">
      <c r="A407" s="374" t="str">
        <f>IF(B407="","",COUNT('Diário 3º PA'!$A$4:$A$4242)+COUNT('Diário 4º PA'!$A$4:$A$2007)+COUNT('Diário 5º PA'!$A$4:$A$2000)+ROW()-3)</f>
        <v/>
      </c>
      <c r="B407" s="358"/>
      <c r="C407" s="383"/>
      <c r="D407" s="360"/>
      <c r="E407" s="360"/>
      <c r="F407" s="361"/>
      <c r="G407" s="360"/>
      <c r="H407" s="360"/>
      <c r="I407" s="362"/>
      <c r="J407" s="363"/>
      <c r="K407" s="363"/>
      <c r="L407" s="364"/>
      <c r="M407" s="363"/>
      <c r="N407" s="414"/>
      <c r="O407" s="350">
        <f t="shared" si="23"/>
        <v>0</v>
      </c>
      <c r="P407" s="70">
        <f t="shared" si="23"/>
        <v>0</v>
      </c>
      <c r="Q407" s="92" t="str">
        <f t="shared" si="22"/>
        <v/>
      </c>
    </row>
    <row r="408" spans="1:17" x14ac:dyDescent="0.2">
      <c r="A408" s="374" t="str">
        <f>IF(B408="","",COUNT('Diário 3º PA'!$A$4:$A$4242)+COUNT('Diário 4º PA'!$A$4:$A$2007)+COUNT('Diário 5º PA'!$A$4:$A$2000)+ROW()-3)</f>
        <v/>
      </c>
      <c r="B408" s="358"/>
      <c r="C408" s="383"/>
      <c r="D408" s="360"/>
      <c r="E408" s="360"/>
      <c r="F408" s="361"/>
      <c r="G408" s="360"/>
      <c r="H408" s="360"/>
      <c r="I408" s="362"/>
      <c r="J408" s="363"/>
      <c r="K408" s="363"/>
      <c r="L408" s="364"/>
      <c r="M408" s="363"/>
      <c r="N408" s="414"/>
      <c r="O408" s="350">
        <f t="shared" si="23"/>
        <v>0</v>
      </c>
      <c r="P408" s="70">
        <f t="shared" si="23"/>
        <v>0</v>
      </c>
      <c r="Q408" s="92" t="str">
        <f t="shared" si="22"/>
        <v/>
      </c>
    </row>
    <row r="409" spans="1:17" x14ac:dyDescent="0.2">
      <c r="A409" s="374" t="str">
        <f>IF(B409="","",COUNT('Diário 3º PA'!$A$4:$A$4242)+COUNT('Diário 4º PA'!$A$4:$A$2007)+COUNT('Diário 5º PA'!$A$4:$A$2000)+ROW()-3)</f>
        <v/>
      </c>
      <c r="B409" s="358"/>
      <c r="C409" s="383"/>
      <c r="D409" s="360"/>
      <c r="E409" s="360"/>
      <c r="F409" s="361"/>
      <c r="G409" s="360"/>
      <c r="H409" s="360"/>
      <c r="I409" s="362"/>
      <c r="J409" s="363"/>
      <c r="K409" s="363"/>
      <c r="L409" s="364"/>
      <c r="M409" s="363"/>
      <c r="N409" s="414"/>
      <c r="O409" s="350">
        <f t="shared" si="23"/>
        <v>0</v>
      </c>
      <c r="P409" s="70">
        <f t="shared" si="23"/>
        <v>0</v>
      </c>
      <c r="Q409" s="92" t="str">
        <f t="shared" si="22"/>
        <v/>
      </c>
    </row>
    <row r="410" spans="1:17" x14ac:dyDescent="0.2">
      <c r="A410" s="374" t="str">
        <f>IF(B410="","",COUNT('Diário 3º PA'!$A$4:$A$4242)+COUNT('Diário 4º PA'!$A$4:$A$2007)+COUNT('Diário 5º PA'!$A$4:$A$2000)+ROW()-3)</f>
        <v/>
      </c>
      <c r="B410" s="358"/>
      <c r="C410" s="383"/>
      <c r="D410" s="360"/>
      <c r="E410" s="360"/>
      <c r="F410" s="361"/>
      <c r="G410" s="360"/>
      <c r="H410" s="360"/>
      <c r="I410" s="362"/>
      <c r="J410" s="363"/>
      <c r="K410" s="363"/>
      <c r="L410" s="364"/>
      <c r="M410" s="363"/>
      <c r="N410" s="414"/>
      <c r="O410" s="350">
        <f t="shared" si="23"/>
        <v>0</v>
      </c>
      <c r="P410" s="70">
        <f t="shared" si="23"/>
        <v>0</v>
      </c>
      <c r="Q410" s="92" t="str">
        <f t="shared" si="22"/>
        <v/>
      </c>
    </row>
    <row r="411" spans="1:17" x14ac:dyDescent="0.2">
      <c r="A411" s="374" t="str">
        <f>IF(B411="","",COUNT('Diário 3º PA'!$A$4:$A$4242)+COUNT('Diário 4º PA'!$A$4:$A$2007)+COUNT('Diário 5º PA'!$A$4:$A$2000)+ROW()-3)</f>
        <v/>
      </c>
      <c r="B411" s="358"/>
      <c r="C411" s="383"/>
      <c r="D411" s="360"/>
      <c r="E411" s="360"/>
      <c r="F411" s="361"/>
      <c r="G411" s="360"/>
      <c r="H411" s="360"/>
      <c r="I411" s="362"/>
      <c r="J411" s="363"/>
      <c r="K411" s="363"/>
      <c r="L411" s="364"/>
      <c r="M411" s="363"/>
      <c r="N411" s="414"/>
      <c r="O411" s="350">
        <f t="shared" si="23"/>
        <v>0</v>
      </c>
      <c r="P411" s="70">
        <f t="shared" si="23"/>
        <v>0</v>
      </c>
      <c r="Q411" s="92" t="str">
        <f t="shared" si="22"/>
        <v/>
      </c>
    </row>
    <row r="412" spans="1:17" x14ac:dyDescent="0.2">
      <c r="A412" s="374" t="str">
        <f>IF(B412="","",COUNT('Diário 3º PA'!$A$4:$A$4242)+COUNT('Diário 4º PA'!$A$4:$A$2007)+COUNT('Diário 5º PA'!$A$4:$A$2000)+ROW()-3)</f>
        <v/>
      </c>
      <c r="B412" s="358"/>
      <c r="C412" s="383"/>
      <c r="D412" s="360"/>
      <c r="E412" s="360"/>
      <c r="F412" s="361"/>
      <c r="G412" s="360"/>
      <c r="H412" s="360"/>
      <c r="I412" s="362"/>
      <c r="J412" s="363"/>
      <c r="K412" s="363"/>
      <c r="L412" s="364"/>
      <c r="M412" s="363"/>
      <c r="N412" s="414"/>
      <c r="O412" s="350">
        <f t="shared" si="23"/>
        <v>0</v>
      </c>
      <c r="P412" s="70">
        <f t="shared" si="23"/>
        <v>0</v>
      </c>
      <c r="Q412" s="92" t="str">
        <f t="shared" si="22"/>
        <v/>
      </c>
    </row>
    <row r="413" spans="1:17" x14ac:dyDescent="0.2">
      <c r="A413" s="374" t="str">
        <f>IF(B413="","",COUNT('Diário 3º PA'!$A$4:$A$4242)+COUNT('Diário 4º PA'!$A$4:$A$2007)+COUNT('Diário 5º PA'!$A$4:$A$2000)+ROW()-3)</f>
        <v/>
      </c>
      <c r="B413" s="358"/>
      <c r="C413" s="383"/>
      <c r="D413" s="360"/>
      <c r="E413" s="360"/>
      <c r="F413" s="361"/>
      <c r="G413" s="360"/>
      <c r="H413" s="360"/>
      <c r="I413" s="362"/>
      <c r="J413" s="363"/>
      <c r="K413" s="363"/>
      <c r="L413" s="364"/>
      <c r="M413" s="363"/>
      <c r="N413" s="414"/>
      <c r="O413" s="350">
        <f t="shared" si="23"/>
        <v>0</v>
      </c>
      <c r="P413" s="70">
        <f t="shared" si="23"/>
        <v>0</v>
      </c>
      <c r="Q413" s="92" t="str">
        <f t="shared" si="22"/>
        <v/>
      </c>
    </row>
    <row r="414" spans="1:17" x14ac:dyDescent="0.2">
      <c r="A414" s="374" t="str">
        <f>IF(B414="","",COUNT('Diário 3º PA'!$A$4:$A$4242)+COUNT('Diário 4º PA'!$A$4:$A$2007)+COUNT('Diário 5º PA'!$A$4:$A$2000)+ROW()-3)</f>
        <v/>
      </c>
      <c r="B414" s="358"/>
      <c r="C414" s="383"/>
      <c r="D414" s="360"/>
      <c r="E414" s="360"/>
      <c r="F414" s="361"/>
      <c r="G414" s="360"/>
      <c r="H414" s="360"/>
      <c r="I414" s="362"/>
      <c r="J414" s="363"/>
      <c r="K414" s="363"/>
      <c r="L414" s="364"/>
      <c r="M414" s="363"/>
      <c r="N414" s="414"/>
      <c r="O414" s="350">
        <f t="shared" si="23"/>
        <v>0</v>
      </c>
      <c r="P414" s="70">
        <f t="shared" si="23"/>
        <v>0</v>
      </c>
      <c r="Q414" s="92" t="str">
        <f t="shared" si="22"/>
        <v/>
      </c>
    </row>
    <row r="415" spans="1:17" x14ac:dyDescent="0.2">
      <c r="A415" s="374" t="str">
        <f>IF(B415="","",COUNT('Diário 3º PA'!$A$4:$A$4242)+COUNT('Diário 4º PA'!$A$4:$A$2007)+COUNT('Diário 5º PA'!$A$4:$A$2000)+ROW()-3)</f>
        <v/>
      </c>
      <c r="B415" s="358"/>
      <c r="C415" s="383"/>
      <c r="D415" s="360"/>
      <c r="E415" s="360"/>
      <c r="F415" s="361"/>
      <c r="G415" s="360"/>
      <c r="H415" s="360"/>
      <c r="I415" s="362"/>
      <c r="J415" s="363"/>
      <c r="K415" s="363"/>
      <c r="L415" s="364"/>
      <c r="M415" s="363"/>
      <c r="N415" s="414"/>
      <c r="O415" s="350">
        <f t="shared" si="23"/>
        <v>0</v>
      </c>
      <c r="P415" s="70">
        <f t="shared" si="23"/>
        <v>0</v>
      </c>
      <c r="Q415" s="92" t="str">
        <f t="shared" si="22"/>
        <v/>
      </c>
    </row>
    <row r="416" spans="1:17" x14ac:dyDescent="0.2">
      <c r="A416" s="374" t="str">
        <f>IF(B416="","",COUNT('Diário 3º PA'!$A$4:$A$4242)+COUNT('Diário 4º PA'!$A$4:$A$2007)+COUNT('Diário 5º PA'!$A$4:$A$2000)+ROW()-3)</f>
        <v/>
      </c>
      <c r="B416" s="358"/>
      <c r="C416" s="383"/>
      <c r="D416" s="360"/>
      <c r="E416" s="360"/>
      <c r="F416" s="361"/>
      <c r="G416" s="360"/>
      <c r="H416" s="360"/>
      <c r="I416" s="362"/>
      <c r="J416" s="363"/>
      <c r="K416" s="363"/>
      <c r="L416" s="364"/>
      <c r="M416" s="363"/>
      <c r="N416" s="414"/>
      <c r="O416" s="350">
        <f t="shared" si="23"/>
        <v>0</v>
      </c>
      <c r="P416" s="70">
        <f t="shared" si="23"/>
        <v>0</v>
      </c>
      <c r="Q416" s="92" t="str">
        <f t="shared" si="22"/>
        <v/>
      </c>
    </row>
    <row r="417" spans="1:17" x14ac:dyDescent="0.2">
      <c r="A417" s="374" t="str">
        <f>IF(B417="","",COUNT('Diário 3º PA'!$A$4:$A$4242)+COUNT('Diário 4º PA'!$A$4:$A$2007)+COUNT('Diário 5º PA'!$A$4:$A$2000)+ROW()-3)</f>
        <v/>
      </c>
      <c r="B417" s="358"/>
      <c r="C417" s="383"/>
      <c r="D417" s="360"/>
      <c r="E417" s="360"/>
      <c r="F417" s="361"/>
      <c r="G417" s="360"/>
      <c r="H417" s="360"/>
      <c r="I417" s="362"/>
      <c r="J417" s="363"/>
      <c r="K417" s="363"/>
      <c r="L417" s="364"/>
      <c r="M417" s="363"/>
      <c r="N417" s="414"/>
      <c r="O417" s="350">
        <f t="shared" si="23"/>
        <v>0</v>
      </c>
      <c r="P417" s="70">
        <f t="shared" si="23"/>
        <v>0</v>
      </c>
      <c r="Q417" s="92" t="str">
        <f t="shared" si="22"/>
        <v/>
      </c>
    </row>
    <row r="418" spans="1:17" x14ac:dyDescent="0.2">
      <c r="A418" s="374" t="str">
        <f>IF(B418="","",COUNT('Diário 3º PA'!$A$4:$A$4242)+COUNT('Diário 4º PA'!$A$4:$A$2007)+COUNT('Diário 5º PA'!$A$4:$A$2000)+ROW()-3)</f>
        <v/>
      </c>
      <c r="B418" s="358"/>
      <c r="C418" s="383"/>
      <c r="D418" s="360"/>
      <c r="E418" s="360"/>
      <c r="F418" s="361"/>
      <c r="G418" s="360"/>
      <c r="H418" s="360"/>
      <c r="I418" s="362"/>
      <c r="J418" s="363"/>
      <c r="K418" s="363"/>
      <c r="L418" s="364"/>
      <c r="M418" s="363"/>
      <c r="N418" s="414"/>
      <c r="O418" s="350">
        <f t="shared" si="23"/>
        <v>0</v>
      </c>
      <c r="P418" s="70">
        <f t="shared" si="23"/>
        <v>0</v>
      </c>
      <c r="Q418" s="92" t="str">
        <f t="shared" si="22"/>
        <v/>
      </c>
    </row>
    <row r="419" spans="1:17" x14ac:dyDescent="0.2">
      <c r="A419" s="374" t="str">
        <f>IF(B419="","",COUNT('Diário 3º PA'!$A$4:$A$4242)+COUNT('Diário 4º PA'!$A$4:$A$2007)+COUNT('Diário 5º PA'!$A$4:$A$2000)+ROW()-3)</f>
        <v/>
      </c>
      <c r="B419" s="358"/>
      <c r="C419" s="383"/>
      <c r="D419" s="360"/>
      <c r="E419" s="360"/>
      <c r="F419" s="361"/>
      <c r="G419" s="360"/>
      <c r="H419" s="360"/>
      <c r="I419" s="362"/>
      <c r="J419" s="363"/>
      <c r="K419" s="363"/>
      <c r="L419" s="364"/>
      <c r="M419" s="363"/>
      <c r="N419" s="414"/>
      <c r="O419" s="350">
        <f t="shared" si="23"/>
        <v>0</v>
      </c>
      <c r="P419" s="70">
        <f t="shared" si="23"/>
        <v>0</v>
      </c>
      <c r="Q419" s="92" t="str">
        <f t="shared" si="22"/>
        <v/>
      </c>
    </row>
    <row r="420" spans="1:17" x14ac:dyDescent="0.2">
      <c r="A420" s="374" t="str">
        <f>IF(B420="","",COUNT('Diário 3º PA'!$A$4:$A$4242)+COUNT('Diário 4º PA'!$A$4:$A$2007)+COUNT('Diário 5º PA'!$A$4:$A$2000)+ROW()-3)</f>
        <v/>
      </c>
      <c r="B420" s="358"/>
      <c r="C420" s="383"/>
      <c r="D420" s="360"/>
      <c r="E420" s="360"/>
      <c r="F420" s="361"/>
      <c r="G420" s="360"/>
      <c r="H420" s="360"/>
      <c r="I420" s="362"/>
      <c r="J420" s="363"/>
      <c r="K420" s="363"/>
      <c r="L420" s="364"/>
      <c r="M420" s="363"/>
      <c r="N420" s="414"/>
      <c r="O420" s="350">
        <f t="shared" si="23"/>
        <v>0</v>
      </c>
      <c r="P420" s="70">
        <f t="shared" si="23"/>
        <v>0</v>
      </c>
      <c r="Q420" s="92" t="str">
        <f t="shared" si="22"/>
        <v/>
      </c>
    </row>
    <row r="421" spans="1:17" x14ac:dyDescent="0.2">
      <c r="A421" s="374" t="str">
        <f>IF(B421="","",COUNT('Diário 3º PA'!$A$4:$A$4242)+COUNT('Diário 4º PA'!$A$4:$A$2007)+COUNT('Diário 5º PA'!$A$4:$A$2000)+ROW()-3)</f>
        <v/>
      </c>
      <c r="B421" s="358"/>
      <c r="C421" s="383"/>
      <c r="D421" s="360"/>
      <c r="E421" s="360"/>
      <c r="F421" s="361"/>
      <c r="G421" s="360"/>
      <c r="H421" s="360"/>
      <c r="I421" s="362"/>
      <c r="J421" s="363"/>
      <c r="K421" s="363"/>
      <c r="L421" s="364"/>
      <c r="M421" s="363"/>
      <c r="N421" s="414"/>
      <c r="O421" s="350">
        <f t="shared" si="23"/>
        <v>0</v>
      </c>
      <c r="P421" s="70">
        <f t="shared" si="23"/>
        <v>0</v>
      </c>
      <c r="Q421" s="92" t="str">
        <f t="shared" si="22"/>
        <v/>
      </c>
    </row>
    <row r="422" spans="1:17" x14ac:dyDescent="0.2">
      <c r="A422" s="374" t="str">
        <f>IF(B422="","",COUNT('Diário 3º PA'!$A$4:$A$4242)+COUNT('Diário 4º PA'!$A$4:$A$2007)+COUNT('Diário 5º PA'!$A$4:$A$2000)+ROW()-3)</f>
        <v/>
      </c>
      <c r="B422" s="358"/>
      <c r="C422" s="383"/>
      <c r="D422" s="360"/>
      <c r="E422" s="360"/>
      <c r="F422" s="361"/>
      <c r="G422" s="360"/>
      <c r="H422" s="360"/>
      <c r="I422" s="362"/>
      <c r="J422" s="363"/>
      <c r="K422" s="363"/>
      <c r="L422" s="364"/>
      <c r="M422" s="363"/>
      <c r="N422" s="414"/>
      <c r="O422" s="350">
        <f t="shared" si="23"/>
        <v>0</v>
      </c>
      <c r="P422" s="70">
        <f t="shared" si="23"/>
        <v>0</v>
      </c>
      <c r="Q422" s="92" t="str">
        <f t="shared" si="22"/>
        <v/>
      </c>
    </row>
    <row r="423" spans="1:17" x14ac:dyDescent="0.2">
      <c r="A423" s="374" t="str">
        <f>IF(B423="","",COUNT('Diário 3º PA'!$A$4:$A$4242)+COUNT('Diário 4º PA'!$A$4:$A$2007)+COUNT('Diário 5º PA'!$A$4:$A$2000)+ROW()-3)</f>
        <v/>
      </c>
      <c r="B423" s="358"/>
      <c r="C423" s="383"/>
      <c r="D423" s="360"/>
      <c r="E423" s="360"/>
      <c r="F423" s="361"/>
      <c r="G423" s="360"/>
      <c r="H423" s="360"/>
      <c r="I423" s="362"/>
      <c r="J423" s="363"/>
      <c r="K423" s="363"/>
      <c r="L423" s="364"/>
      <c r="M423" s="363"/>
      <c r="N423" s="414"/>
      <c r="O423" s="350">
        <f t="shared" si="23"/>
        <v>0</v>
      </c>
      <c r="P423" s="70">
        <f t="shared" si="23"/>
        <v>0</v>
      </c>
      <c r="Q423" s="92" t="str">
        <f t="shared" si="22"/>
        <v/>
      </c>
    </row>
    <row r="424" spans="1:17" x14ac:dyDescent="0.2">
      <c r="A424" s="374" t="str">
        <f>IF(B424="","",COUNT('Diário 3º PA'!$A$4:$A$4242)+COUNT('Diário 4º PA'!$A$4:$A$2007)+COUNT('Diário 5º PA'!$A$4:$A$2000)+ROW()-3)</f>
        <v/>
      </c>
      <c r="B424" s="358"/>
      <c r="C424" s="383"/>
      <c r="D424" s="360"/>
      <c r="E424" s="360"/>
      <c r="F424" s="361"/>
      <c r="G424" s="360"/>
      <c r="H424" s="360"/>
      <c r="I424" s="362"/>
      <c r="J424" s="363"/>
      <c r="K424" s="363"/>
      <c r="L424" s="364"/>
      <c r="M424" s="363"/>
      <c r="N424" s="414"/>
      <c r="O424" s="350">
        <f t="shared" si="23"/>
        <v>0</v>
      </c>
      <c r="P424" s="70">
        <f t="shared" si="23"/>
        <v>0</v>
      </c>
      <c r="Q424" s="92" t="str">
        <f t="shared" si="22"/>
        <v/>
      </c>
    </row>
    <row r="425" spans="1:17" x14ac:dyDescent="0.2">
      <c r="A425" s="374" t="str">
        <f>IF(B425="","",COUNT('Diário 3º PA'!$A$4:$A$4242)+COUNT('Diário 4º PA'!$A$4:$A$2007)+COUNT('Diário 5º PA'!$A$4:$A$2000)+ROW()-3)</f>
        <v/>
      </c>
      <c r="B425" s="358"/>
      <c r="C425" s="383"/>
      <c r="D425" s="360"/>
      <c r="E425" s="360"/>
      <c r="F425" s="361"/>
      <c r="G425" s="360"/>
      <c r="H425" s="360"/>
      <c r="I425" s="362"/>
      <c r="J425" s="363"/>
      <c r="K425" s="363"/>
      <c r="L425" s="364"/>
      <c r="M425" s="363"/>
      <c r="N425" s="414"/>
      <c r="O425" s="350">
        <f t="shared" si="23"/>
        <v>0</v>
      </c>
      <c r="P425" s="70">
        <f t="shared" si="23"/>
        <v>0</v>
      </c>
      <c r="Q425" s="92" t="str">
        <f t="shared" si="22"/>
        <v/>
      </c>
    </row>
    <row r="426" spans="1:17" x14ac:dyDescent="0.2">
      <c r="A426" s="374" t="str">
        <f>IF(B426="","",COUNT('Diário 3º PA'!$A$4:$A$4242)+COUNT('Diário 4º PA'!$A$4:$A$2007)+COUNT('Diário 5º PA'!$A$4:$A$2000)+ROW()-3)</f>
        <v/>
      </c>
      <c r="B426" s="358"/>
      <c r="C426" s="383"/>
      <c r="D426" s="360"/>
      <c r="E426" s="360"/>
      <c r="F426" s="361"/>
      <c r="G426" s="360"/>
      <c r="H426" s="360"/>
      <c r="I426" s="362"/>
      <c r="J426" s="363"/>
      <c r="K426" s="363"/>
      <c r="L426" s="364"/>
      <c r="M426" s="363"/>
      <c r="N426" s="414"/>
      <c r="O426" s="350">
        <f t="shared" si="23"/>
        <v>0</v>
      </c>
      <c r="P426" s="70">
        <f t="shared" si="23"/>
        <v>0</v>
      </c>
      <c r="Q426" s="92" t="str">
        <f t="shared" si="22"/>
        <v/>
      </c>
    </row>
    <row r="427" spans="1:17" x14ac:dyDescent="0.2">
      <c r="A427" s="374" t="str">
        <f>IF(B427="","",COUNT('Diário 3º PA'!$A$4:$A$4242)+COUNT('Diário 4º PA'!$A$4:$A$2007)+COUNT('Diário 5º PA'!$A$4:$A$2000)+ROW()-3)</f>
        <v/>
      </c>
      <c r="B427" s="358"/>
      <c r="C427" s="383"/>
      <c r="D427" s="360"/>
      <c r="E427" s="360"/>
      <c r="F427" s="361"/>
      <c r="G427" s="360"/>
      <c r="H427" s="360"/>
      <c r="I427" s="362"/>
      <c r="J427" s="363"/>
      <c r="K427" s="363"/>
      <c r="L427" s="364"/>
      <c r="M427" s="363"/>
      <c r="N427" s="414"/>
      <c r="O427" s="350">
        <f t="shared" si="23"/>
        <v>0</v>
      </c>
      <c r="P427" s="70">
        <f t="shared" si="23"/>
        <v>0</v>
      </c>
      <c r="Q427" s="92" t="str">
        <f t="shared" si="22"/>
        <v/>
      </c>
    </row>
    <row r="428" spans="1:17" x14ac:dyDescent="0.2">
      <c r="A428" s="374" t="str">
        <f>IF(B428="","",COUNT('Diário 3º PA'!$A$4:$A$4242)+COUNT('Diário 4º PA'!$A$4:$A$2007)+COUNT('Diário 5º PA'!$A$4:$A$2000)+ROW()-3)</f>
        <v/>
      </c>
      <c r="B428" s="358"/>
      <c r="C428" s="383"/>
      <c r="D428" s="360"/>
      <c r="E428" s="360"/>
      <c r="F428" s="361"/>
      <c r="G428" s="360"/>
      <c r="H428" s="360"/>
      <c r="I428" s="362"/>
      <c r="J428" s="363"/>
      <c r="K428" s="363"/>
      <c r="L428" s="364"/>
      <c r="M428" s="363"/>
      <c r="N428" s="414"/>
      <c r="O428" s="350">
        <f t="shared" si="23"/>
        <v>0</v>
      </c>
      <c r="P428" s="70">
        <f t="shared" si="23"/>
        <v>0</v>
      </c>
      <c r="Q428" s="92" t="str">
        <f t="shared" si="22"/>
        <v/>
      </c>
    </row>
    <row r="429" spans="1:17" x14ac:dyDescent="0.2">
      <c r="A429" s="374" t="str">
        <f>IF(B429="","",COUNT('Diário 3º PA'!$A$4:$A$4242)+COUNT('Diário 4º PA'!$A$4:$A$2007)+COUNT('Diário 5º PA'!$A$4:$A$2000)+ROW()-3)</f>
        <v/>
      </c>
      <c r="B429" s="358"/>
      <c r="C429" s="383"/>
      <c r="D429" s="360"/>
      <c r="E429" s="360"/>
      <c r="F429" s="361"/>
      <c r="G429" s="360"/>
      <c r="H429" s="360"/>
      <c r="I429" s="362"/>
      <c r="J429" s="363"/>
      <c r="K429" s="363"/>
      <c r="L429" s="364"/>
      <c r="M429" s="363"/>
      <c r="N429" s="414"/>
      <c r="O429" s="350">
        <f t="shared" si="23"/>
        <v>0</v>
      </c>
      <c r="P429" s="70">
        <f t="shared" si="23"/>
        <v>0</v>
      </c>
      <c r="Q429" s="92" t="str">
        <f t="shared" si="22"/>
        <v/>
      </c>
    </row>
    <row r="430" spans="1:17" x14ac:dyDescent="0.2">
      <c r="A430" s="374" t="str">
        <f>IF(B430="","",COUNT('Diário 3º PA'!$A$4:$A$4242)+COUNT('Diário 4º PA'!$A$4:$A$2007)+COUNT('Diário 5º PA'!$A$4:$A$2000)+ROW()-3)</f>
        <v/>
      </c>
      <c r="B430" s="358"/>
      <c r="C430" s="383"/>
      <c r="D430" s="360"/>
      <c r="E430" s="360"/>
      <c r="F430" s="361"/>
      <c r="G430" s="360"/>
      <c r="H430" s="360"/>
      <c r="I430" s="362"/>
      <c r="J430" s="363"/>
      <c r="K430" s="363"/>
      <c r="L430" s="364"/>
      <c r="M430" s="363"/>
      <c r="N430" s="414"/>
      <c r="O430" s="350">
        <f t="shared" si="23"/>
        <v>0</v>
      </c>
      <c r="P430" s="70">
        <f t="shared" si="23"/>
        <v>0</v>
      </c>
      <c r="Q430" s="92" t="str">
        <f t="shared" si="22"/>
        <v/>
      </c>
    </row>
    <row r="431" spans="1:17" x14ac:dyDescent="0.2">
      <c r="A431" s="374" t="str">
        <f>IF(B431="","",COUNT('Diário 3º PA'!$A$4:$A$4242)+COUNT('Diário 4º PA'!$A$4:$A$2007)+COUNT('Diário 5º PA'!$A$4:$A$2000)+ROW()-3)</f>
        <v/>
      </c>
      <c r="B431" s="358"/>
      <c r="C431" s="383"/>
      <c r="D431" s="360"/>
      <c r="E431" s="360"/>
      <c r="F431" s="361"/>
      <c r="G431" s="360"/>
      <c r="H431" s="360"/>
      <c r="I431" s="362"/>
      <c r="J431" s="363"/>
      <c r="K431" s="363"/>
      <c r="L431" s="364"/>
      <c r="M431" s="363"/>
      <c r="N431" s="414"/>
      <c r="O431" s="350">
        <f t="shared" si="23"/>
        <v>0</v>
      </c>
      <c r="P431" s="70">
        <f t="shared" si="23"/>
        <v>0</v>
      </c>
      <c r="Q431" s="92" t="str">
        <f t="shared" si="22"/>
        <v/>
      </c>
    </row>
    <row r="432" spans="1:17" x14ac:dyDescent="0.2">
      <c r="A432" s="374" t="str">
        <f>IF(B432="","",COUNT('Diário 3º PA'!$A$4:$A$4242)+COUNT('Diário 4º PA'!$A$4:$A$2007)+COUNT('Diário 5º PA'!$A$4:$A$2000)+ROW()-3)</f>
        <v/>
      </c>
      <c r="B432" s="358"/>
      <c r="C432" s="383"/>
      <c r="D432" s="360"/>
      <c r="E432" s="360"/>
      <c r="F432" s="361"/>
      <c r="G432" s="360"/>
      <c r="H432" s="360"/>
      <c r="I432" s="362"/>
      <c r="J432" s="363"/>
      <c r="K432" s="363"/>
      <c r="L432" s="364"/>
      <c r="M432" s="363"/>
      <c r="N432" s="414"/>
      <c r="O432" s="350">
        <f t="shared" si="23"/>
        <v>0</v>
      </c>
      <c r="P432" s="70">
        <f t="shared" si="23"/>
        <v>0</v>
      </c>
      <c r="Q432" s="92" t="str">
        <f t="shared" si="22"/>
        <v/>
      </c>
    </row>
    <row r="433" spans="1:17" x14ac:dyDescent="0.2">
      <c r="A433" s="374" t="str">
        <f>IF(B433="","",COUNT('Diário 3º PA'!$A$4:$A$4242)+COUNT('Diário 4º PA'!$A$4:$A$2007)+COUNT('Diário 5º PA'!$A$4:$A$2000)+ROW()-3)</f>
        <v/>
      </c>
      <c r="B433" s="358"/>
      <c r="C433" s="383"/>
      <c r="D433" s="360"/>
      <c r="E433" s="360"/>
      <c r="F433" s="361"/>
      <c r="G433" s="360"/>
      <c r="H433" s="360"/>
      <c r="I433" s="362"/>
      <c r="J433" s="363"/>
      <c r="K433" s="363"/>
      <c r="L433" s="364"/>
      <c r="M433" s="363"/>
      <c r="N433" s="414"/>
      <c r="O433" s="350">
        <f t="shared" si="23"/>
        <v>0</v>
      </c>
      <c r="P433" s="70">
        <f t="shared" si="23"/>
        <v>0</v>
      </c>
      <c r="Q433" s="92" t="str">
        <f t="shared" si="22"/>
        <v/>
      </c>
    </row>
    <row r="434" spans="1:17" x14ac:dyDescent="0.2">
      <c r="A434" s="374" t="str">
        <f>IF(B434="","",COUNT('Diário 3º PA'!$A$4:$A$4242)+COUNT('Diário 4º PA'!$A$4:$A$2007)+COUNT('Diário 5º PA'!$A$4:$A$2000)+ROW()-3)</f>
        <v/>
      </c>
      <c r="B434" s="358"/>
      <c r="C434" s="383"/>
      <c r="D434" s="360"/>
      <c r="E434" s="360"/>
      <c r="F434" s="361"/>
      <c r="G434" s="360"/>
      <c r="H434" s="360"/>
      <c r="I434" s="362"/>
      <c r="J434" s="363"/>
      <c r="K434" s="363"/>
      <c r="L434" s="364"/>
      <c r="M434" s="363"/>
      <c r="N434" s="414"/>
      <c r="O434" s="350">
        <f t="shared" si="23"/>
        <v>0</v>
      </c>
      <c r="P434" s="70">
        <f t="shared" si="23"/>
        <v>0</v>
      </c>
      <c r="Q434" s="92" t="str">
        <f t="shared" si="22"/>
        <v/>
      </c>
    </row>
    <row r="435" spans="1:17" x14ac:dyDescent="0.2">
      <c r="A435" s="374" t="str">
        <f>IF(B435="","",COUNT('Diário 3º PA'!$A$4:$A$4242)+COUNT('Diário 4º PA'!$A$4:$A$2007)+COUNT('Diário 5º PA'!$A$4:$A$2000)+ROW()-3)</f>
        <v/>
      </c>
      <c r="B435" s="358"/>
      <c r="C435" s="383"/>
      <c r="D435" s="360"/>
      <c r="E435" s="360"/>
      <c r="F435" s="361"/>
      <c r="G435" s="360"/>
      <c r="H435" s="360"/>
      <c r="I435" s="362"/>
      <c r="J435" s="363"/>
      <c r="K435" s="363"/>
      <c r="L435" s="364"/>
      <c r="M435" s="363"/>
      <c r="N435" s="414"/>
      <c r="O435" s="350">
        <f t="shared" si="23"/>
        <v>0</v>
      </c>
      <c r="P435" s="70">
        <f t="shared" si="23"/>
        <v>0</v>
      </c>
      <c r="Q435" s="92" t="str">
        <f t="shared" si="22"/>
        <v/>
      </c>
    </row>
    <row r="436" spans="1:17" x14ac:dyDescent="0.2">
      <c r="A436" s="374" t="str">
        <f>IF(B436="","",COUNT('Diário 3º PA'!$A$4:$A$4242)+COUNT('Diário 4º PA'!$A$4:$A$2007)+COUNT('Diário 5º PA'!$A$4:$A$2000)+ROW()-3)</f>
        <v/>
      </c>
      <c r="B436" s="358"/>
      <c r="C436" s="383"/>
      <c r="D436" s="360"/>
      <c r="E436" s="360"/>
      <c r="F436" s="361"/>
      <c r="G436" s="360"/>
      <c r="H436" s="360"/>
      <c r="I436" s="362"/>
      <c r="J436" s="363"/>
      <c r="K436" s="363"/>
      <c r="L436" s="364"/>
      <c r="M436" s="363"/>
      <c r="N436" s="414"/>
      <c r="O436" s="350">
        <f t="shared" si="23"/>
        <v>0</v>
      </c>
      <c r="P436" s="70">
        <f t="shared" si="23"/>
        <v>0</v>
      </c>
      <c r="Q436" s="92" t="str">
        <f t="shared" si="22"/>
        <v/>
      </c>
    </row>
    <row r="437" spans="1:17" x14ac:dyDescent="0.2">
      <c r="A437" s="374" t="str">
        <f>IF(B437="","",COUNT('Diário 3º PA'!$A$4:$A$4242)+COUNT('Diário 4º PA'!$A$4:$A$2007)+COUNT('Diário 5º PA'!$A$4:$A$2000)+ROW()-3)</f>
        <v/>
      </c>
      <c r="B437" s="358"/>
      <c r="C437" s="383"/>
      <c r="D437" s="360"/>
      <c r="E437" s="360"/>
      <c r="F437" s="361"/>
      <c r="G437" s="360"/>
      <c r="H437" s="360"/>
      <c r="I437" s="362"/>
      <c r="J437" s="363"/>
      <c r="K437" s="363"/>
      <c r="L437" s="364"/>
      <c r="M437" s="363"/>
      <c r="N437" s="414"/>
      <c r="O437" s="350">
        <f t="shared" si="23"/>
        <v>0</v>
      </c>
      <c r="P437" s="70">
        <f t="shared" si="23"/>
        <v>0</v>
      </c>
      <c r="Q437" s="92" t="str">
        <f t="shared" si="22"/>
        <v/>
      </c>
    </row>
    <row r="438" spans="1:17" x14ac:dyDescent="0.2">
      <c r="A438" s="374" t="str">
        <f>IF(B438="","",COUNT('Diário 3º PA'!$A$4:$A$4242)+COUNT('Diário 4º PA'!$A$4:$A$2007)+COUNT('Diário 5º PA'!$A$4:$A$2000)+ROW()-3)</f>
        <v/>
      </c>
      <c r="B438" s="358"/>
      <c r="C438" s="383"/>
      <c r="D438" s="360"/>
      <c r="E438" s="360"/>
      <c r="F438" s="361"/>
      <c r="G438" s="360"/>
      <c r="H438" s="360"/>
      <c r="I438" s="362"/>
      <c r="J438" s="363"/>
      <c r="K438" s="363"/>
      <c r="L438" s="364"/>
      <c r="M438" s="363"/>
      <c r="N438" s="414"/>
      <c r="O438" s="350">
        <f t="shared" si="23"/>
        <v>0</v>
      </c>
      <c r="P438" s="70">
        <f t="shared" si="23"/>
        <v>0</v>
      </c>
      <c r="Q438" s="92" t="str">
        <f t="shared" si="22"/>
        <v/>
      </c>
    </row>
    <row r="439" spans="1:17" x14ac:dyDescent="0.2">
      <c r="A439" s="374" t="str">
        <f>IF(B439="","",COUNT('Diário 3º PA'!$A$4:$A$4242)+COUNT('Diário 4º PA'!$A$4:$A$2007)+COUNT('Diário 5º PA'!$A$4:$A$2000)+ROW()-3)</f>
        <v/>
      </c>
      <c r="B439" s="358"/>
      <c r="C439" s="383"/>
      <c r="D439" s="360"/>
      <c r="E439" s="360"/>
      <c r="F439" s="361"/>
      <c r="G439" s="360"/>
      <c r="H439" s="360"/>
      <c r="I439" s="362"/>
      <c r="J439" s="363"/>
      <c r="K439" s="363"/>
      <c r="L439" s="364"/>
      <c r="M439" s="363"/>
      <c r="N439" s="414"/>
      <c r="O439" s="350">
        <f t="shared" si="23"/>
        <v>0</v>
      </c>
      <c r="P439" s="70">
        <f t="shared" si="23"/>
        <v>0</v>
      </c>
      <c r="Q439" s="92" t="str">
        <f t="shared" si="22"/>
        <v/>
      </c>
    </row>
    <row r="440" spans="1:17" x14ac:dyDescent="0.2">
      <c r="A440" s="374" t="str">
        <f>IF(B440="","",COUNT('Diário 3º PA'!$A$4:$A$4242)+COUNT('Diário 4º PA'!$A$4:$A$2007)+COUNT('Diário 5º PA'!$A$4:$A$2000)+ROW()-3)</f>
        <v/>
      </c>
      <c r="B440" s="358"/>
      <c r="C440" s="383"/>
      <c r="D440" s="360"/>
      <c r="E440" s="360"/>
      <c r="F440" s="361"/>
      <c r="G440" s="360"/>
      <c r="H440" s="360"/>
      <c r="I440" s="362"/>
      <c r="J440" s="363"/>
      <c r="K440" s="363"/>
      <c r="L440" s="364"/>
      <c r="M440" s="363"/>
      <c r="N440" s="414"/>
      <c r="O440" s="350">
        <f t="shared" si="23"/>
        <v>0</v>
      </c>
      <c r="P440" s="70">
        <f t="shared" si="23"/>
        <v>0</v>
      </c>
      <c r="Q440" s="92" t="str">
        <f t="shared" si="22"/>
        <v/>
      </c>
    </row>
    <row r="441" spans="1:17" x14ac:dyDescent="0.2">
      <c r="A441" s="374" t="str">
        <f>IF(B441="","",COUNT('Diário 3º PA'!$A$4:$A$4242)+COUNT('Diário 4º PA'!$A$4:$A$2007)+COUNT('Diário 5º PA'!$A$4:$A$2000)+ROW()-3)</f>
        <v/>
      </c>
      <c r="B441" s="358"/>
      <c r="C441" s="383"/>
      <c r="D441" s="360"/>
      <c r="E441" s="360"/>
      <c r="F441" s="361"/>
      <c r="G441" s="360"/>
      <c r="H441" s="360"/>
      <c r="I441" s="362"/>
      <c r="J441" s="363"/>
      <c r="K441" s="363"/>
      <c r="L441" s="364"/>
      <c r="M441" s="363"/>
      <c r="N441" s="414"/>
      <c r="O441" s="350">
        <f t="shared" si="23"/>
        <v>0</v>
      </c>
      <c r="P441" s="70">
        <f t="shared" si="23"/>
        <v>0</v>
      </c>
      <c r="Q441" s="92" t="str">
        <f t="shared" si="22"/>
        <v/>
      </c>
    </row>
    <row r="442" spans="1:17" x14ac:dyDescent="0.2">
      <c r="A442" s="374" t="str">
        <f>IF(B442="","",COUNT('Diário 3º PA'!$A$4:$A$4242)+COUNT('Diário 4º PA'!$A$4:$A$2007)+COUNT('Diário 5º PA'!$A$4:$A$2000)+ROW()-3)</f>
        <v/>
      </c>
      <c r="B442" s="358"/>
      <c r="C442" s="383"/>
      <c r="D442" s="360"/>
      <c r="E442" s="360"/>
      <c r="F442" s="361"/>
      <c r="G442" s="360"/>
      <c r="H442" s="360"/>
      <c r="I442" s="362"/>
      <c r="J442" s="363"/>
      <c r="K442" s="363"/>
      <c r="L442" s="364"/>
      <c r="M442" s="363"/>
      <c r="N442" s="414"/>
      <c r="O442" s="350">
        <f t="shared" si="23"/>
        <v>0</v>
      </c>
      <c r="P442" s="70">
        <f t="shared" si="23"/>
        <v>0</v>
      </c>
      <c r="Q442" s="92" t="str">
        <f t="shared" si="22"/>
        <v/>
      </c>
    </row>
    <row r="443" spans="1:17" x14ac:dyDescent="0.2">
      <c r="A443" s="374" t="str">
        <f>IF(B443="","",COUNT('Diário 3º PA'!$A$4:$A$4242)+COUNT('Diário 4º PA'!$A$4:$A$2007)+COUNT('Diário 5º PA'!$A$4:$A$2000)+ROW()-3)</f>
        <v/>
      </c>
      <c r="B443" s="358"/>
      <c r="C443" s="383"/>
      <c r="D443" s="360"/>
      <c r="E443" s="360"/>
      <c r="F443" s="361"/>
      <c r="G443" s="360"/>
      <c r="H443" s="360"/>
      <c r="I443" s="362"/>
      <c r="J443" s="363"/>
      <c r="K443" s="363"/>
      <c r="L443" s="364"/>
      <c r="M443" s="363"/>
      <c r="N443" s="414"/>
      <c r="O443" s="350">
        <f t="shared" si="23"/>
        <v>0</v>
      </c>
      <c r="P443" s="70">
        <f t="shared" si="23"/>
        <v>0</v>
      </c>
      <c r="Q443" s="92" t="str">
        <f t="shared" si="22"/>
        <v/>
      </c>
    </row>
    <row r="444" spans="1:17" x14ac:dyDescent="0.2">
      <c r="A444" s="374" t="str">
        <f>IF(B444="","",COUNT('Diário 3º PA'!$A$4:$A$4242)+COUNT('Diário 4º PA'!$A$4:$A$2007)+COUNT('Diário 5º PA'!$A$4:$A$2000)+ROW()-3)</f>
        <v/>
      </c>
      <c r="B444" s="358"/>
      <c r="C444" s="383"/>
      <c r="D444" s="360"/>
      <c r="E444" s="360"/>
      <c r="F444" s="361"/>
      <c r="G444" s="360"/>
      <c r="H444" s="360"/>
      <c r="I444" s="362"/>
      <c r="J444" s="363"/>
      <c r="K444" s="363"/>
      <c r="L444" s="364"/>
      <c r="M444" s="363"/>
      <c r="N444" s="414"/>
      <c r="O444" s="350">
        <f t="shared" si="23"/>
        <v>0</v>
      </c>
      <c r="P444" s="70">
        <f t="shared" si="23"/>
        <v>0</v>
      </c>
      <c r="Q444" s="92" t="str">
        <f t="shared" si="22"/>
        <v/>
      </c>
    </row>
    <row r="445" spans="1:17" x14ac:dyDescent="0.2">
      <c r="A445" s="374" t="str">
        <f>IF(B445="","",COUNT('Diário 3º PA'!$A$4:$A$4242)+COUNT('Diário 4º PA'!$A$4:$A$2007)+COUNT('Diário 5º PA'!$A$4:$A$2000)+ROW()-3)</f>
        <v/>
      </c>
      <c r="B445" s="358"/>
      <c r="C445" s="383"/>
      <c r="D445" s="360"/>
      <c r="E445" s="360"/>
      <c r="F445" s="361"/>
      <c r="G445" s="360"/>
      <c r="H445" s="360"/>
      <c r="I445" s="362"/>
      <c r="J445" s="363"/>
      <c r="K445" s="363"/>
      <c r="L445" s="364"/>
      <c r="M445" s="363"/>
      <c r="N445" s="414"/>
      <c r="O445" s="350">
        <f t="shared" si="23"/>
        <v>0</v>
      </c>
      <c r="P445" s="70">
        <f t="shared" si="23"/>
        <v>0</v>
      </c>
      <c r="Q445" s="92" t="str">
        <f t="shared" si="22"/>
        <v/>
      </c>
    </row>
    <row r="446" spans="1:17" x14ac:dyDescent="0.2">
      <c r="A446" s="374" t="str">
        <f>IF(B446="","",COUNT('Diário 3º PA'!$A$4:$A$4242)+COUNT('Diário 4º PA'!$A$4:$A$2007)+COUNT('Diário 5º PA'!$A$4:$A$2000)+ROW()-3)</f>
        <v/>
      </c>
      <c r="B446" s="358"/>
      <c r="C446" s="383"/>
      <c r="D446" s="360"/>
      <c r="E446" s="360"/>
      <c r="F446" s="361"/>
      <c r="G446" s="360"/>
      <c r="H446" s="360"/>
      <c r="I446" s="362"/>
      <c r="J446" s="363"/>
      <c r="K446" s="363"/>
      <c r="L446" s="364"/>
      <c r="M446" s="363"/>
      <c r="N446" s="414"/>
      <c r="O446" s="350">
        <f t="shared" si="23"/>
        <v>0</v>
      </c>
      <c r="P446" s="70">
        <f t="shared" si="23"/>
        <v>0</v>
      </c>
      <c r="Q446" s="92" t="str">
        <f t="shared" si="22"/>
        <v/>
      </c>
    </row>
    <row r="447" spans="1:17" x14ac:dyDescent="0.2">
      <c r="A447" s="374" t="str">
        <f>IF(B447="","",COUNT('Diário 3º PA'!$A$4:$A$4242)+COUNT('Diário 4º PA'!$A$4:$A$2007)+COUNT('Diário 5º PA'!$A$4:$A$2000)+ROW()-3)</f>
        <v/>
      </c>
      <c r="B447" s="358"/>
      <c r="C447" s="383"/>
      <c r="D447" s="360"/>
      <c r="E447" s="360"/>
      <c r="F447" s="361"/>
      <c r="G447" s="360"/>
      <c r="H447" s="360"/>
      <c r="I447" s="362"/>
      <c r="J447" s="363"/>
      <c r="K447" s="363"/>
      <c r="L447" s="364"/>
      <c r="M447" s="363"/>
      <c r="N447" s="414"/>
      <c r="O447" s="350">
        <f t="shared" si="23"/>
        <v>0</v>
      </c>
      <c r="P447" s="70">
        <f t="shared" si="23"/>
        <v>0</v>
      </c>
      <c r="Q447" s="92" t="str">
        <f t="shared" si="22"/>
        <v/>
      </c>
    </row>
    <row r="448" spans="1:17" x14ac:dyDescent="0.2">
      <c r="A448" s="374" t="str">
        <f>IF(B448="","",COUNT('Diário 3º PA'!$A$4:$A$4242)+COUNT('Diário 4º PA'!$A$4:$A$2007)+COUNT('Diário 5º PA'!$A$4:$A$2000)+ROW()-3)</f>
        <v/>
      </c>
      <c r="B448" s="358"/>
      <c r="C448" s="383"/>
      <c r="D448" s="360"/>
      <c r="E448" s="360"/>
      <c r="F448" s="361"/>
      <c r="G448" s="360"/>
      <c r="H448" s="360"/>
      <c r="I448" s="362"/>
      <c r="J448" s="363"/>
      <c r="K448" s="363"/>
      <c r="L448" s="364"/>
      <c r="M448" s="363"/>
      <c r="N448" s="414"/>
      <c r="O448" s="350">
        <f t="shared" si="23"/>
        <v>0</v>
      </c>
      <c r="P448" s="70">
        <f t="shared" si="23"/>
        <v>0</v>
      </c>
      <c r="Q448" s="92" t="str">
        <f t="shared" si="22"/>
        <v/>
      </c>
    </row>
    <row r="449" spans="1:17" x14ac:dyDescent="0.2">
      <c r="A449" s="374" t="str">
        <f>IF(B449="","",COUNT('Diário 3º PA'!$A$4:$A$4242)+COUNT('Diário 4º PA'!$A$4:$A$2007)+COUNT('Diário 5º PA'!$A$4:$A$2000)+ROW()-3)</f>
        <v/>
      </c>
      <c r="B449" s="358"/>
      <c r="C449" s="383"/>
      <c r="D449" s="360"/>
      <c r="E449" s="360"/>
      <c r="F449" s="361"/>
      <c r="G449" s="360"/>
      <c r="H449" s="360"/>
      <c r="I449" s="362"/>
      <c r="J449" s="363"/>
      <c r="K449" s="363"/>
      <c r="L449" s="364"/>
      <c r="M449" s="363"/>
      <c r="N449" s="414"/>
      <c r="O449" s="350">
        <f t="shared" si="23"/>
        <v>0</v>
      </c>
      <c r="P449" s="70">
        <f t="shared" si="23"/>
        <v>0</v>
      </c>
      <c r="Q449" s="92" t="str">
        <f t="shared" si="22"/>
        <v/>
      </c>
    </row>
    <row r="450" spans="1:17" x14ac:dyDescent="0.2">
      <c r="A450" s="374" t="str">
        <f>IF(B450="","",COUNT('Diário 3º PA'!$A$4:$A$4242)+COUNT('Diário 4º PA'!$A$4:$A$2007)+COUNT('Diário 5º PA'!$A$4:$A$2000)+ROW()-3)</f>
        <v/>
      </c>
      <c r="B450" s="358"/>
      <c r="C450" s="383"/>
      <c r="D450" s="360"/>
      <c r="E450" s="360"/>
      <c r="F450" s="361"/>
      <c r="G450" s="360"/>
      <c r="H450" s="360"/>
      <c r="I450" s="362"/>
      <c r="J450" s="363"/>
      <c r="K450" s="363"/>
      <c r="L450" s="364"/>
      <c r="M450" s="363"/>
      <c r="N450" s="414"/>
      <c r="O450" s="350">
        <f t="shared" si="23"/>
        <v>0</v>
      </c>
      <c r="P450" s="70">
        <f t="shared" si="23"/>
        <v>0</v>
      </c>
      <c r="Q450" s="92" t="str">
        <f t="shared" si="22"/>
        <v/>
      </c>
    </row>
    <row r="451" spans="1:17" x14ac:dyDescent="0.2">
      <c r="A451" s="374" t="str">
        <f>IF(B451="","",COUNT('Diário 3º PA'!$A$4:$A$4242)+COUNT('Diário 4º PA'!$A$4:$A$2007)+COUNT('Diário 5º PA'!$A$4:$A$2000)+ROW()-3)</f>
        <v/>
      </c>
      <c r="B451" s="358"/>
      <c r="C451" s="383"/>
      <c r="D451" s="360"/>
      <c r="E451" s="360"/>
      <c r="F451" s="361"/>
      <c r="G451" s="360"/>
      <c r="H451" s="360"/>
      <c r="I451" s="362"/>
      <c r="J451" s="363"/>
      <c r="K451" s="363"/>
      <c r="L451" s="364"/>
      <c r="M451" s="363"/>
      <c r="N451" s="414"/>
      <c r="O451" s="350">
        <f t="shared" si="23"/>
        <v>0</v>
      </c>
      <c r="P451" s="70">
        <f t="shared" si="23"/>
        <v>0</v>
      </c>
      <c r="Q451" s="92" t="str">
        <f t="shared" si="22"/>
        <v/>
      </c>
    </row>
    <row r="452" spans="1:17" x14ac:dyDescent="0.2">
      <c r="A452" s="374" t="str">
        <f>IF(B452="","",COUNT('Diário 3º PA'!$A$4:$A$4242)+COUNT('Diário 4º PA'!$A$4:$A$2007)+COUNT('Diário 5º PA'!$A$4:$A$2000)+ROW()-3)</f>
        <v/>
      </c>
      <c r="B452" s="358"/>
      <c r="C452" s="383"/>
      <c r="D452" s="360"/>
      <c r="E452" s="360"/>
      <c r="F452" s="361"/>
      <c r="G452" s="360"/>
      <c r="H452" s="360"/>
      <c r="I452" s="362"/>
      <c r="J452" s="363"/>
      <c r="K452" s="363"/>
      <c r="L452" s="364"/>
      <c r="M452" s="363"/>
      <c r="N452" s="414"/>
      <c r="O452" s="350">
        <f t="shared" si="23"/>
        <v>0</v>
      </c>
      <c r="P452" s="70">
        <f t="shared" si="23"/>
        <v>0</v>
      </c>
      <c r="Q452" s="92" t="str">
        <f t="shared" si="22"/>
        <v/>
      </c>
    </row>
    <row r="453" spans="1:17" x14ac:dyDescent="0.2">
      <c r="A453" s="374" t="str">
        <f>IF(B453="","",COUNT('Diário 3º PA'!$A$4:$A$4242)+COUNT('Diário 4º PA'!$A$4:$A$2007)+COUNT('Diário 5º PA'!$A$4:$A$2000)+ROW()-3)</f>
        <v/>
      </c>
      <c r="B453" s="358"/>
      <c r="C453" s="383"/>
      <c r="D453" s="360"/>
      <c r="E453" s="360"/>
      <c r="F453" s="361"/>
      <c r="G453" s="360"/>
      <c r="H453" s="360"/>
      <c r="I453" s="362"/>
      <c r="J453" s="363"/>
      <c r="K453" s="363"/>
      <c r="L453" s="364"/>
      <c r="M453" s="363"/>
      <c r="N453" s="414"/>
      <c r="O453" s="350">
        <f t="shared" si="23"/>
        <v>0</v>
      </c>
      <c r="P453" s="70">
        <f t="shared" si="23"/>
        <v>0</v>
      </c>
      <c r="Q453" s="92" t="str">
        <f t="shared" si="22"/>
        <v/>
      </c>
    </row>
    <row r="454" spans="1:17" x14ac:dyDescent="0.2">
      <c r="A454" s="374" t="str">
        <f>IF(B454="","",COUNT('Diário 3º PA'!$A$4:$A$4242)+COUNT('Diário 4º PA'!$A$4:$A$2007)+COUNT('Diário 5º PA'!$A$4:$A$2000)+ROW()-3)</f>
        <v/>
      </c>
      <c r="B454" s="358"/>
      <c r="C454" s="383"/>
      <c r="D454" s="360"/>
      <c r="E454" s="360"/>
      <c r="F454" s="361"/>
      <c r="G454" s="360"/>
      <c r="H454" s="360"/>
      <c r="I454" s="362"/>
      <c r="J454" s="363"/>
      <c r="K454" s="363"/>
      <c r="L454" s="364"/>
      <c r="M454" s="363"/>
      <c r="N454" s="414"/>
      <c r="O454" s="350">
        <f t="shared" si="23"/>
        <v>0</v>
      </c>
      <c r="P454" s="70">
        <f t="shared" si="23"/>
        <v>0</v>
      </c>
      <c r="Q454" s="92" t="str">
        <f t="shared" si="22"/>
        <v/>
      </c>
    </row>
    <row r="455" spans="1:17" x14ac:dyDescent="0.2">
      <c r="A455" s="374" t="str">
        <f>IF(B455="","",COUNT('Diário 3º PA'!$A$4:$A$4242)+COUNT('Diário 4º PA'!$A$4:$A$2007)+COUNT('Diário 5º PA'!$A$4:$A$2000)+ROW()-3)</f>
        <v/>
      </c>
      <c r="B455" s="358"/>
      <c r="C455" s="383"/>
      <c r="D455" s="360"/>
      <c r="E455" s="360"/>
      <c r="F455" s="361"/>
      <c r="G455" s="360"/>
      <c r="H455" s="360"/>
      <c r="I455" s="362"/>
      <c r="J455" s="363"/>
      <c r="K455" s="363"/>
      <c r="L455" s="364"/>
      <c r="M455" s="363"/>
      <c r="N455" s="414"/>
      <c r="O455" s="350">
        <f t="shared" si="23"/>
        <v>0</v>
      </c>
      <c r="P455" s="70">
        <f t="shared" si="23"/>
        <v>0</v>
      </c>
      <c r="Q455" s="92" t="str">
        <f t="shared" si="22"/>
        <v/>
      </c>
    </row>
    <row r="456" spans="1:17" x14ac:dyDescent="0.2">
      <c r="A456" s="374" t="str">
        <f>IF(B456="","",COUNT('Diário 3º PA'!$A$4:$A$4242)+COUNT('Diário 4º PA'!$A$4:$A$2007)+COUNT('Diário 5º PA'!$A$4:$A$2000)+ROW()-3)</f>
        <v/>
      </c>
      <c r="B456" s="358"/>
      <c r="C456" s="383"/>
      <c r="D456" s="360"/>
      <c r="E456" s="360"/>
      <c r="F456" s="361"/>
      <c r="G456" s="360"/>
      <c r="H456" s="360"/>
      <c r="I456" s="362"/>
      <c r="J456" s="363"/>
      <c r="K456" s="363"/>
      <c r="L456" s="364"/>
      <c r="M456" s="363"/>
      <c r="N456" s="414"/>
      <c r="O456" s="350">
        <f t="shared" si="23"/>
        <v>0</v>
      </c>
      <c r="P456" s="70">
        <f t="shared" si="23"/>
        <v>0</v>
      </c>
      <c r="Q456" s="92" t="str">
        <f t="shared" ref="Q456:Q519" si="24">SUBSTITUTE(D456," ","_")</f>
        <v/>
      </c>
    </row>
    <row r="457" spans="1:17" x14ac:dyDescent="0.2">
      <c r="A457" s="374" t="str">
        <f>IF(B457="","",COUNT('Diário 3º PA'!$A$4:$A$4242)+COUNT('Diário 4º PA'!$A$4:$A$2007)+COUNT('Diário 5º PA'!$A$4:$A$2000)+ROW()-3)</f>
        <v/>
      </c>
      <c r="B457" s="358"/>
      <c r="C457" s="383"/>
      <c r="D457" s="360"/>
      <c r="E457" s="360"/>
      <c r="F457" s="361"/>
      <c r="G457" s="360"/>
      <c r="H457" s="360"/>
      <c r="I457" s="362"/>
      <c r="J457" s="363"/>
      <c r="K457" s="363"/>
      <c r="L457" s="364"/>
      <c r="M457" s="363"/>
      <c r="N457" s="414"/>
      <c r="O457" s="350">
        <f t="shared" ref="O457:P520" si="25">IF(B457=0,0,IF(YEAR(B457)=$P$1,MONTH(B457)-$O$1+1,(YEAR(B457)-$P$1)*12-$O$1+1+MONTH(B457)))</f>
        <v>0</v>
      </c>
      <c r="P457" s="70">
        <f t="shared" si="25"/>
        <v>0</v>
      </c>
      <c r="Q457" s="92" t="str">
        <f t="shared" si="24"/>
        <v/>
      </c>
    </row>
    <row r="458" spans="1:17" x14ac:dyDescent="0.2">
      <c r="A458" s="374" t="str">
        <f>IF(B458="","",COUNT('Diário 3º PA'!$A$4:$A$4242)+COUNT('Diário 4º PA'!$A$4:$A$2007)+COUNT('Diário 5º PA'!$A$4:$A$2000)+ROW()-3)</f>
        <v/>
      </c>
      <c r="B458" s="358"/>
      <c r="C458" s="383"/>
      <c r="D458" s="360"/>
      <c r="E458" s="360"/>
      <c r="F458" s="361"/>
      <c r="G458" s="360"/>
      <c r="H458" s="360"/>
      <c r="I458" s="362"/>
      <c r="J458" s="363"/>
      <c r="K458" s="363"/>
      <c r="L458" s="364"/>
      <c r="M458" s="363"/>
      <c r="N458" s="414"/>
      <c r="O458" s="350">
        <f t="shared" si="25"/>
        <v>0</v>
      </c>
      <c r="P458" s="70">
        <f t="shared" si="25"/>
        <v>0</v>
      </c>
      <c r="Q458" s="92" t="str">
        <f t="shared" si="24"/>
        <v/>
      </c>
    </row>
    <row r="459" spans="1:17" x14ac:dyDescent="0.2">
      <c r="A459" s="374" t="str">
        <f>IF(B459="","",COUNT('Diário 3º PA'!$A$4:$A$4242)+COUNT('Diário 4º PA'!$A$4:$A$2007)+COUNT('Diário 5º PA'!$A$4:$A$2000)+ROW()-3)</f>
        <v/>
      </c>
      <c r="B459" s="358"/>
      <c r="C459" s="383"/>
      <c r="D459" s="360"/>
      <c r="E459" s="360"/>
      <c r="F459" s="361"/>
      <c r="G459" s="360"/>
      <c r="H459" s="360"/>
      <c r="I459" s="362"/>
      <c r="J459" s="363"/>
      <c r="K459" s="363"/>
      <c r="L459" s="364"/>
      <c r="M459" s="363"/>
      <c r="N459" s="414"/>
      <c r="O459" s="350">
        <f t="shared" si="25"/>
        <v>0</v>
      </c>
      <c r="P459" s="70">
        <f t="shared" si="25"/>
        <v>0</v>
      </c>
      <c r="Q459" s="92" t="str">
        <f t="shared" si="24"/>
        <v/>
      </c>
    </row>
    <row r="460" spans="1:17" x14ac:dyDescent="0.2">
      <c r="A460" s="374" t="str">
        <f>IF(B460="","",COUNT('Diário 3º PA'!$A$4:$A$4242)+COUNT('Diário 4º PA'!$A$4:$A$2007)+COUNT('Diário 5º PA'!$A$4:$A$2000)+ROW()-3)</f>
        <v/>
      </c>
      <c r="B460" s="358"/>
      <c r="C460" s="383"/>
      <c r="D460" s="360"/>
      <c r="E460" s="360"/>
      <c r="F460" s="361"/>
      <c r="G460" s="360"/>
      <c r="H460" s="360"/>
      <c r="I460" s="362"/>
      <c r="J460" s="363"/>
      <c r="K460" s="363"/>
      <c r="L460" s="364"/>
      <c r="M460" s="363"/>
      <c r="N460" s="414"/>
      <c r="O460" s="350">
        <f t="shared" si="25"/>
        <v>0</v>
      </c>
      <c r="P460" s="70">
        <f t="shared" si="25"/>
        <v>0</v>
      </c>
      <c r="Q460" s="92" t="str">
        <f t="shared" si="24"/>
        <v/>
      </c>
    </row>
    <row r="461" spans="1:17" x14ac:dyDescent="0.2">
      <c r="A461" s="374" t="str">
        <f>IF(B461="","",COUNT('Diário 3º PA'!$A$4:$A$4242)+COUNT('Diário 4º PA'!$A$4:$A$2007)+COUNT('Diário 5º PA'!$A$4:$A$2000)+ROW()-3)</f>
        <v/>
      </c>
      <c r="B461" s="358"/>
      <c r="C461" s="383"/>
      <c r="D461" s="360"/>
      <c r="E461" s="360"/>
      <c r="F461" s="361"/>
      <c r="G461" s="360"/>
      <c r="H461" s="360"/>
      <c r="I461" s="362"/>
      <c r="J461" s="363"/>
      <c r="K461" s="363"/>
      <c r="L461" s="364"/>
      <c r="M461" s="363"/>
      <c r="N461" s="414"/>
      <c r="O461" s="350">
        <f t="shared" si="25"/>
        <v>0</v>
      </c>
      <c r="P461" s="70">
        <f t="shared" si="25"/>
        <v>0</v>
      </c>
      <c r="Q461" s="92" t="str">
        <f t="shared" si="24"/>
        <v/>
      </c>
    </row>
    <row r="462" spans="1:17" x14ac:dyDescent="0.2">
      <c r="A462" s="374" t="str">
        <f>IF(B462="","",COUNT('Diário 3º PA'!$A$4:$A$4242)+COUNT('Diário 4º PA'!$A$4:$A$2007)+COUNT('Diário 5º PA'!$A$4:$A$2000)+ROW()-3)</f>
        <v/>
      </c>
      <c r="B462" s="358"/>
      <c r="C462" s="383"/>
      <c r="D462" s="360"/>
      <c r="E462" s="360"/>
      <c r="F462" s="361"/>
      <c r="G462" s="360"/>
      <c r="H462" s="360"/>
      <c r="I462" s="362"/>
      <c r="J462" s="363"/>
      <c r="K462" s="363"/>
      <c r="L462" s="364"/>
      <c r="M462" s="363"/>
      <c r="N462" s="414"/>
      <c r="O462" s="350">
        <f t="shared" si="25"/>
        <v>0</v>
      </c>
      <c r="P462" s="70">
        <f t="shared" si="25"/>
        <v>0</v>
      </c>
      <c r="Q462" s="92" t="str">
        <f t="shared" si="24"/>
        <v/>
      </c>
    </row>
    <row r="463" spans="1:17" x14ac:dyDescent="0.2">
      <c r="A463" s="374" t="str">
        <f>IF(B463="","",COUNT('Diário 3º PA'!$A$4:$A$4242)+COUNT('Diário 4º PA'!$A$4:$A$2007)+COUNT('Diário 5º PA'!$A$4:$A$2000)+ROW()-3)</f>
        <v/>
      </c>
      <c r="B463" s="358"/>
      <c r="C463" s="383"/>
      <c r="D463" s="360"/>
      <c r="E463" s="360"/>
      <c r="F463" s="361"/>
      <c r="G463" s="360"/>
      <c r="H463" s="360"/>
      <c r="I463" s="362"/>
      <c r="J463" s="363"/>
      <c r="K463" s="363"/>
      <c r="L463" s="364"/>
      <c r="M463" s="363"/>
      <c r="N463" s="414"/>
      <c r="O463" s="350">
        <f t="shared" si="25"/>
        <v>0</v>
      </c>
      <c r="P463" s="70">
        <f t="shared" si="25"/>
        <v>0</v>
      </c>
      <c r="Q463" s="92" t="str">
        <f t="shared" si="24"/>
        <v/>
      </c>
    </row>
    <row r="464" spans="1:17" x14ac:dyDescent="0.2">
      <c r="A464" s="374" t="str">
        <f>IF(B464="","",COUNT('Diário 3º PA'!$A$4:$A$4242)+COUNT('Diário 4º PA'!$A$4:$A$2007)+COUNT('Diário 5º PA'!$A$4:$A$2000)+ROW()-3)</f>
        <v/>
      </c>
      <c r="B464" s="358"/>
      <c r="C464" s="383"/>
      <c r="D464" s="360"/>
      <c r="E464" s="360"/>
      <c r="F464" s="361"/>
      <c r="G464" s="360"/>
      <c r="H464" s="360"/>
      <c r="I464" s="362"/>
      <c r="J464" s="363"/>
      <c r="K464" s="363"/>
      <c r="L464" s="364"/>
      <c r="M464" s="363"/>
      <c r="N464" s="414"/>
      <c r="O464" s="350">
        <f t="shared" si="25"/>
        <v>0</v>
      </c>
      <c r="P464" s="70">
        <f t="shared" si="25"/>
        <v>0</v>
      </c>
      <c r="Q464" s="92" t="str">
        <f t="shared" si="24"/>
        <v/>
      </c>
    </row>
    <row r="465" spans="1:17" x14ac:dyDescent="0.2">
      <c r="A465" s="374" t="str">
        <f>IF(B465="","",COUNT('Diário 3º PA'!$A$4:$A$4242)+COUNT('Diário 4º PA'!$A$4:$A$2007)+COUNT('Diário 5º PA'!$A$4:$A$2000)+ROW()-3)</f>
        <v/>
      </c>
      <c r="B465" s="358"/>
      <c r="C465" s="383"/>
      <c r="D465" s="360"/>
      <c r="E465" s="360"/>
      <c r="F465" s="361"/>
      <c r="G465" s="360"/>
      <c r="H465" s="360"/>
      <c r="I465" s="362"/>
      <c r="J465" s="363"/>
      <c r="K465" s="363"/>
      <c r="L465" s="364"/>
      <c r="M465" s="363"/>
      <c r="N465" s="414"/>
      <c r="O465" s="350">
        <f t="shared" si="25"/>
        <v>0</v>
      </c>
      <c r="P465" s="70">
        <f t="shared" si="25"/>
        <v>0</v>
      </c>
      <c r="Q465" s="92" t="str">
        <f t="shared" si="24"/>
        <v/>
      </c>
    </row>
    <row r="466" spans="1:17" x14ac:dyDescent="0.2">
      <c r="A466" s="374" t="str">
        <f>IF(B466="","",COUNT('Diário 3º PA'!$A$4:$A$4242)+COUNT('Diário 4º PA'!$A$4:$A$2007)+COUNT('Diário 5º PA'!$A$4:$A$2000)+ROW()-3)</f>
        <v/>
      </c>
      <c r="B466" s="358"/>
      <c r="C466" s="383"/>
      <c r="D466" s="360"/>
      <c r="E466" s="360"/>
      <c r="F466" s="361"/>
      <c r="G466" s="360"/>
      <c r="H466" s="360"/>
      <c r="I466" s="362"/>
      <c r="J466" s="363"/>
      <c r="K466" s="363"/>
      <c r="L466" s="364"/>
      <c r="M466" s="363"/>
      <c r="N466" s="414"/>
      <c r="O466" s="350">
        <f t="shared" si="25"/>
        <v>0</v>
      </c>
      <c r="P466" s="70">
        <f t="shared" si="25"/>
        <v>0</v>
      </c>
      <c r="Q466" s="92" t="str">
        <f t="shared" si="24"/>
        <v/>
      </c>
    </row>
    <row r="467" spans="1:17" x14ac:dyDescent="0.2">
      <c r="A467" s="374" t="str">
        <f>IF(B467="","",COUNT('Diário 3º PA'!$A$4:$A$4242)+COUNT('Diário 4º PA'!$A$4:$A$2007)+COUNT('Diário 5º PA'!$A$4:$A$2000)+ROW()-3)</f>
        <v/>
      </c>
      <c r="B467" s="358"/>
      <c r="C467" s="383"/>
      <c r="D467" s="360"/>
      <c r="E467" s="360"/>
      <c r="F467" s="361"/>
      <c r="G467" s="360"/>
      <c r="H467" s="360"/>
      <c r="I467" s="362"/>
      <c r="J467" s="363"/>
      <c r="K467" s="363"/>
      <c r="L467" s="364"/>
      <c r="M467" s="363"/>
      <c r="N467" s="414"/>
      <c r="O467" s="350">
        <f t="shared" si="25"/>
        <v>0</v>
      </c>
      <c r="P467" s="70">
        <f t="shared" si="25"/>
        <v>0</v>
      </c>
      <c r="Q467" s="92" t="str">
        <f t="shared" si="24"/>
        <v/>
      </c>
    </row>
    <row r="468" spans="1:17" x14ac:dyDescent="0.2">
      <c r="A468" s="374" t="str">
        <f>IF(B468="","",COUNT('Diário 3º PA'!$A$4:$A$4242)+COUNT('Diário 4º PA'!$A$4:$A$2007)+COUNT('Diário 5º PA'!$A$4:$A$2000)+ROW()-3)</f>
        <v/>
      </c>
      <c r="B468" s="358"/>
      <c r="C468" s="383"/>
      <c r="D468" s="360"/>
      <c r="E468" s="360"/>
      <c r="F468" s="361"/>
      <c r="G468" s="360"/>
      <c r="H468" s="360"/>
      <c r="I468" s="362"/>
      <c r="J468" s="363"/>
      <c r="K468" s="363"/>
      <c r="L468" s="364"/>
      <c r="M468" s="363"/>
      <c r="N468" s="414"/>
      <c r="O468" s="350">
        <f t="shared" si="25"/>
        <v>0</v>
      </c>
      <c r="P468" s="70">
        <f t="shared" si="25"/>
        <v>0</v>
      </c>
      <c r="Q468" s="92" t="str">
        <f t="shared" si="24"/>
        <v/>
      </c>
    </row>
    <row r="469" spans="1:17" x14ac:dyDescent="0.2">
      <c r="A469" s="374" t="str">
        <f>IF(B469="","",COUNT('Diário 3º PA'!$A$4:$A$4242)+COUNT('Diário 4º PA'!$A$4:$A$2007)+COUNT('Diário 5º PA'!$A$4:$A$2000)+ROW()-3)</f>
        <v/>
      </c>
      <c r="B469" s="358"/>
      <c r="C469" s="383"/>
      <c r="D469" s="360"/>
      <c r="E469" s="360"/>
      <c r="F469" s="361"/>
      <c r="G469" s="360"/>
      <c r="H469" s="360"/>
      <c r="I469" s="362"/>
      <c r="J469" s="363"/>
      <c r="K469" s="363"/>
      <c r="L469" s="364"/>
      <c r="M469" s="363"/>
      <c r="N469" s="414"/>
      <c r="O469" s="350">
        <f t="shared" si="25"/>
        <v>0</v>
      </c>
      <c r="P469" s="70">
        <f t="shared" si="25"/>
        <v>0</v>
      </c>
      <c r="Q469" s="92" t="str">
        <f t="shared" si="24"/>
        <v/>
      </c>
    </row>
    <row r="470" spans="1:17" x14ac:dyDescent="0.2">
      <c r="A470" s="374" t="str">
        <f>IF(B470="","",COUNT('Diário 3º PA'!$A$4:$A$4242)+COUNT('Diário 4º PA'!$A$4:$A$2007)+COUNT('Diário 5º PA'!$A$4:$A$2000)+ROW()-3)</f>
        <v/>
      </c>
      <c r="B470" s="358"/>
      <c r="C470" s="383"/>
      <c r="D470" s="360"/>
      <c r="E470" s="360"/>
      <c r="F470" s="361"/>
      <c r="G470" s="360"/>
      <c r="H470" s="360"/>
      <c r="I470" s="362"/>
      <c r="J470" s="363"/>
      <c r="K470" s="363"/>
      <c r="L470" s="364"/>
      <c r="M470" s="363"/>
      <c r="N470" s="414"/>
      <c r="O470" s="350">
        <f t="shared" si="25"/>
        <v>0</v>
      </c>
      <c r="P470" s="70">
        <f t="shared" si="25"/>
        <v>0</v>
      </c>
      <c r="Q470" s="92" t="str">
        <f t="shared" si="24"/>
        <v/>
      </c>
    </row>
    <row r="471" spans="1:17" x14ac:dyDescent="0.2">
      <c r="A471" s="374" t="str">
        <f>IF(B471="","",COUNT('Diário 3º PA'!$A$4:$A$4242)+COUNT('Diário 4º PA'!$A$4:$A$2007)+COUNT('Diário 5º PA'!$A$4:$A$2000)+ROW()-3)</f>
        <v/>
      </c>
      <c r="B471" s="358"/>
      <c r="C471" s="383"/>
      <c r="D471" s="360"/>
      <c r="E471" s="360"/>
      <c r="F471" s="361"/>
      <c r="G471" s="360"/>
      <c r="H471" s="360"/>
      <c r="I471" s="362"/>
      <c r="J471" s="363"/>
      <c r="K471" s="363"/>
      <c r="L471" s="364"/>
      <c r="M471" s="363"/>
      <c r="N471" s="414"/>
      <c r="O471" s="350">
        <f t="shared" si="25"/>
        <v>0</v>
      </c>
      <c r="P471" s="70">
        <f t="shared" si="25"/>
        <v>0</v>
      </c>
      <c r="Q471" s="92" t="str">
        <f t="shared" si="24"/>
        <v/>
      </c>
    </row>
    <row r="472" spans="1:17" x14ac:dyDescent="0.2">
      <c r="A472" s="374" t="str">
        <f>IF(B472="","",COUNT('Diário 3º PA'!$A$4:$A$4242)+COUNT('Diário 4º PA'!$A$4:$A$2007)+COUNT('Diário 5º PA'!$A$4:$A$2000)+ROW()-3)</f>
        <v/>
      </c>
      <c r="B472" s="358"/>
      <c r="C472" s="383"/>
      <c r="D472" s="360"/>
      <c r="E472" s="360"/>
      <c r="F472" s="361"/>
      <c r="G472" s="360"/>
      <c r="H472" s="360"/>
      <c r="I472" s="362"/>
      <c r="J472" s="363"/>
      <c r="K472" s="363"/>
      <c r="L472" s="364"/>
      <c r="M472" s="363"/>
      <c r="N472" s="414"/>
      <c r="O472" s="350">
        <f t="shared" si="25"/>
        <v>0</v>
      </c>
      <c r="P472" s="70">
        <f t="shared" si="25"/>
        <v>0</v>
      </c>
      <c r="Q472" s="92" t="str">
        <f t="shared" si="24"/>
        <v/>
      </c>
    </row>
    <row r="473" spans="1:17" x14ac:dyDescent="0.2">
      <c r="A473" s="374" t="str">
        <f>IF(B473="","",COUNT('Diário 3º PA'!$A$4:$A$4242)+COUNT('Diário 4º PA'!$A$4:$A$2007)+COUNT('Diário 5º PA'!$A$4:$A$2000)+ROW()-3)</f>
        <v/>
      </c>
      <c r="B473" s="358"/>
      <c r="C473" s="383"/>
      <c r="D473" s="360"/>
      <c r="E473" s="360"/>
      <c r="F473" s="361"/>
      <c r="G473" s="360"/>
      <c r="H473" s="360"/>
      <c r="I473" s="362"/>
      <c r="J473" s="363"/>
      <c r="K473" s="363"/>
      <c r="L473" s="364"/>
      <c r="M473" s="363"/>
      <c r="N473" s="414"/>
      <c r="O473" s="350">
        <f t="shared" si="25"/>
        <v>0</v>
      </c>
      <c r="P473" s="70">
        <f t="shared" si="25"/>
        <v>0</v>
      </c>
      <c r="Q473" s="92" t="str">
        <f t="shared" si="24"/>
        <v/>
      </c>
    </row>
    <row r="474" spans="1:17" x14ac:dyDescent="0.2">
      <c r="A474" s="374" t="str">
        <f>IF(B474="","",COUNT('Diário 3º PA'!$A$4:$A$4242)+COUNT('Diário 4º PA'!$A$4:$A$2007)+COUNT('Diário 5º PA'!$A$4:$A$2000)+ROW()-3)</f>
        <v/>
      </c>
      <c r="B474" s="358"/>
      <c r="C474" s="383"/>
      <c r="D474" s="360"/>
      <c r="E474" s="360"/>
      <c r="F474" s="361"/>
      <c r="G474" s="360"/>
      <c r="H474" s="360"/>
      <c r="I474" s="362"/>
      <c r="J474" s="363"/>
      <c r="K474" s="363"/>
      <c r="L474" s="364"/>
      <c r="M474" s="363"/>
      <c r="N474" s="414"/>
      <c r="O474" s="350">
        <f t="shared" si="25"/>
        <v>0</v>
      </c>
      <c r="P474" s="70">
        <f t="shared" si="25"/>
        <v>0</v>
      </c>
      <c r="Q474" s="92" t="str">
        <f t="shared" si="24"/>
        <v/>
      </c>
    </row>
    <row r="475" spans="1:17" x14ac:dyDescent="0.2">
      <c r="A475" s="374" t="str">
        <f>IF(B475="","",COUNT('Diário 3º PA'!$A$4:$A$4242)+COUNT('Diário 4º PA'!$A$4:$A$2007)+COUNT('Diário 5º PA'!$A$4:$A$2000)+ROW()-3)</f>
        <v/>
      </c>
      <c r="B475" s="358"/>
      <c r="C475" s="383"/>
      <c r="D475" s="360"/>
      <c r="E475" s="360"/>
      <c r="F475" s="361"/>
      <c r="G475" s="360"/>
      <c r="H475" s="360"/>
      <c r="I475" s="362"/>
      <c r="J475" s="363"/>
      <c r="K475" s="363"/>
      <c r="L475" s="364"/>
      <c r="M475" s="363"/>
      <c r="N475" s="414"/>
      <c r="O475" s="350">
        <f t="shared" si="25"/>
        <v>0</v>
      </c>
      <c r="P475" s="70">
        <f t="shared" si="25"/>
        <v>0</v>
      </c>
      <c r="Q475" s="92" t="str">
        <f t="shared" si="24"/>
        <v/>
      </c>
    </row>
    <row r="476" spans="1:17" x14ac:dyDescent="0.2">
      <c r="A476" s="374" t="str">
        <f>IF(B476="","",COUNT('Diário 3º PA'!$A$4:$A$4242)+COUNT('Diário 4º PA'!$A$4:$A$2007)+COUNT('Diário 5º PA'!$A$4:$A$2000)+ROW()-3)</f>
        <v/>
      </c>
      <c r="B476" s="358"/>
      <c r="C476" s="383"/>
      <c r="D476" s="360"/>
      <c r="E476" s="360"/>
      <c r="F476" s="361"/>
      <c r="G476" s="360"/>
      <c r="H476" s="360"/>
      <c r="I476" s="362"/>
      <c r="J476" s="363"/>
      <c r="K476" s="363"/>
      <c r="L476" s="364"/>
      <c r="M476" s="363"/>
      <c r="N476" s="414"/>
      <c r="O476" s="350">
        <f t="shared" si="25"/>
        <v>0</v>
      </c>
      <c r="P476" s="70">
        <f t="shared" si="25"/>
        <v>0</v>
      </c>
      <c r="Q476" s="92" t="str">
        <f t="shared" si="24"/>
        <v/>
      </c>
    </row>
    <row r="477" spans="1:17" x14ac:dyDescent="0.2">
      <c r="A477" s="374" t="str">
        <f>IF(B477="","",COUNT('Diário 3º PA'!$A$4:$A$4242)+COUNT('Diário 4º PA'!$A$4:$A$2007)+COUNT('Diário 5º PA'!$A$4:$A$2000)+ROW()-3)</f>
        <v/>
      </c>
      <c r="B477" s="358"/>
      <c r="C477" s="383"/>
      <c r="D477" s="360"/>
      <c r="E477" s="360"/>
      <c r="F477" s="361"/>
      <c r="G477" s="360"/>
      <c r="H477" s="360"/>
      <c r="I477" s="362"/>
      <c r="J477" s="363"/>
      <c r="K477" s="363"/>
      <c r="L477" s="364"/>
      <c r="M477" s="363"/>
      <c r="N477" s="414"/>
      <c r="O477" s="350">
        <f t="shared" si="25"/>
        <v>0</v>
      </c>
      <c r="P477" s="70">
        <f t="shared" si="25"/>
        <v>0</v>
      </c>
      <c r="Q477" s="92" t="str">
        <f t="shared" si="24"/>
        <v/>
      </c>
    </row>
    <row r="478" spans="1:17" x14ac:dyDescent="0.2">
      <c r="A478" s="374" t="str">
        <f>IF(B478="","",COUNT('Diário 3º PA'!$A$4:$A$4242)+COUNT('Diário 4º PA'!$A$4:$A$2007)+COUNT('Diário 5º PA'!$A$4:$A$2000)+ROW()-3)</f>
        <v/>
      </c>
      <c r="B478" s="358"/>
      <c r="C478" s="383"/>
      <c r="D478" s="360"/>
      <c r="E478" s="360"/>
      <c r="F478" s="361"/>
      <c r="G478" s="360"/>
      <c r="H478" s="360"/>
      <c r="I478" s="362"/>
      <c r="J478" s="363"/>
      <c r="K478" s="363"/>
      <c r="L478" s="364"/>
      <c r="M478" s="363"/>
      <c r="N478" s="414"/>
      <c r="O478" s="350">
        <f t="shared" si="25"/>
        <v>0</v>
      </c>
      <c r="P478" s="70">
        <f t="shared" si="25"/>
        <v>0</v>
      </c>
      <c r="Q478" s="92" t="str">
        <f t="shared" si="24"/>
        <v/>
      </c>
    </row>
    <row r="479" spans="1:17" x14ac:dyDescent="0.2">
      <c r="A479" s="374" t="str">
        <f>IF(B479="","",COUNT('Diário 3º PA'!$A$4:$A$4242)+COUNT('Diário 4º PA'!$A$4:$A$2007)+COUNT('Diário 5º PA'!$A$4:$A$2000)+ROW()-3)</f>
        <v/>
      </c>
      <c r="B479" s="358"/>
      <c r="C479" s="383"/>
      <c r="D479" s="360"/>
      <c r="E479" s="360"/>
      <c r="F479" s="361"/>
      <c r="G479" s="360"/>
      <c r="H479" s="360"/>
      <c r="I479" s="362"/>
      <c r="J479" s="363"/>
      <c r="K479" s="363"/>
      <c r="L479" s="364"/>
      <c r="M479" s="363"/>
      <c r="N479" s="414"/>
      <c r="O479" s="350">
        <f t="shared" si="25"/>
        <v>0</v>
      </c>
      <c r="P479" s="70">
        <f t="shared" si="25"/>
        <v>0</v>
      </c>
      <c r="Q479" s="92" t="str">
        <f t="shared" si="24"/>
        <v/>
      </c>
    </row>
    <row r="480" spans="1:17" x14ac:dyDescent="0.2">
      <c r="A480" s="374" t="str">
        <f>IF(B480="","",COUNT('Diário 3º PA'!$A$4:$A$4242)+COUNT('Diário 4º PA'!$A$4:$A$2007)+COUNT('Diário 5º PA'!$A$4:$A$2000)+ROW()-3)</f>
        <v/>
      </c>
      <c r="B480" s="358"/>
      <c r="C480" s="383"/>
      <c r="D480" s="360"/>
      <c r="E480" s="360"/>
      <c r="F480" s="361"/>
      <c r="G480" s="360"/>
      <c r="H480" s="360"/>
      <c r="I480" s="362"/>
      <c r="J480" s="363"/>
      <c r="K480" s="363"/>
      <c r="L480" s="364"/>
      <c r="M480" s="363"/>
      <c r="N480" s="414"/>
      <c r="O480" s="350">
        <f t="shared" si="25"/>
        <v>0</v>
      </c>
      <c r="P480" s="70">
        <f t="shared" si="25"/>
        <v>0</v>
      </c>
      <c r="Q480" s="92" t="str">
        <f t="shared" si="24"/>
        <v/>
      </c>
    </row>
    <row r="481" spans="1:17" x14ac:dyDescent="0.2">
      <c r="A481" s="374" t="str">
        <f>IF(B481="","",COUNT('Diário 3º PA'!$A$4:$A$4242)+COUNT('Diário 4º PA'!$A$4:$A$2007)+COUNT('Diário 5º PA'!$A$4:$A$2000)+ROW()-3)</f>
        <v/>
      </c>
      <c r="B481" s="358"/>
      <c r="C481" s="383"/>
      <c r="D481" s="360"/>
      <c r="E481" s="360"/>
      <c r="F481" s="361"/>
      <c r="G481" s="360"/>
      <c r="H481" s="360"/>
      <c r="I481" s="362"/>
      <c r="J481" s="363"/>
      <c r="K481" s="363"/>
      <c r="L481" s="364"/>
      <c r="M481" s="363"/>
      <c r="N481" s="414"/>
      <c r="O481" s="350">
        <f t="shared" si="25"/>
        <v>0</v>
      </c>
      <c r="P481" s="70">
        <f t="shared" si="25"/>
        <v>0</v>
      </c>
      <c r="Q481" s="92" t="str">
        <f t="shared" si="24"/>
        <v/>
      </c>
    </row>
    <row r="482" spans="1:17" x14ac:dyDescent="0.2">
      <c r="A482" s="374" t="str">
        <f>IF(B482="","",COUNT('Diário 3º PA'!$A$4:$A$4242)+COUNT('Diário 4º PA'!$A$4:$A$2007)+COUNT('Diário 5º PA'!$A$4:$A$2000)+ROW()-3)</f>
        <v/>
      </c>
      <c r="B482" s="358"/>
      <c r="C482" s="383"/>
      <c r="D482" s="360"/>
      <c r="E482" s="360"/>
      <c r="F482" s="361"/>
      <c r="G482" s="360"/>
      <c r="H482" s="360"/>
      <c r="I482" s="362"/>
      <c r="J482" s="363"/>
      <c r="K482" s="363"/>
      <c r="L482" s="364"/>
      <c r="M482" s="363"/>
      <c r="N482" s="414"/>
      <c r="O482" s="350">
        <f t="shared" si="25"/>
        <v>0</v>
      </c>
      <c r="P482" s="70">
        <f t="shared" si="25"/>
        <v>0</v>
      </c>
      <c r="Q482" s="92" t="str">
        <f t="shared" si="24"/>
        <v/>
      </c>
    </row>
    <row r="483" spans="1:17" x14ac:dyDescent="0.2">
      <c r="A483" s="374" t="str">
        <f>IF(B483="","",COUNT('Diário 3º PA'!$A$4:$A$4242)+COUNT('Diário 4º PA'!$A$4:$A$2007)+COUNT('Diário 5º PA'!$A$4:$A$2000)+ROW()-3)</f>
        <v/>
      </c>
      <c r="B483" s="358"/>
      <c r="C483" s="383"/>
      <c r="D483" s="360"/>
      <c r="E483" s="360"/>
      <c r="F483" s="361"/>
      <c r="G483" s="360"/>
      <c r="H483" s="360"/>
      <c r="I483" s="362"/>
      <c r="J483" s="363"/>
      <c r="K483" s="363"/>
      <c r="L483" s="364"/>
      <c r="M483" s="363"/>
      <c r="N483" s="414"/>
      <c r="O483" s="350">
        <f t="shared" si="25"/>
        <v>0</v>
      </c>
      <c r="P483" s="70">
        <f t="shared" si="25"/>
        <v>0</v>
      </c>
      <c r="Q483" s="92" t="str">
        <f t="shared" si="24"/>
        <v/>
      </c>
    </row>
    <row r="484" spans="1:17" x14ac:dyDescent="0.2">
      <c r="A484" s="374" t="str">
        <f>IF(B484="","",COUNT('Diário 3º PA'!$A$4:$A$4242)+COUNT('Diário 4º PA'!$A$4:$A$2007)+COUNT('Diário 5º PA'!$A$4:$A$2000)+ROW()-3)</f>
        <v/>
      </c>
      <c r="B484" s="358"/>
      <c r="C484" s="383"/>
      <c r="D484" s="360"/>
      <c r="E484" s="360"/>
      <c r="F484" s="361"/>
      <c r="G484" s="360"/>
      <c r="H484" s="360"/>
      <c r="I484" s="362"/>
      <c r="J484" s="363"/>
      <c r="K484" s="363"/>
      <c r="L484" s="364"/>
      <c r="M484" s="363"/>
      <c r="N484" s="414"/>
      <c r="O484" s="350">
        <f t="shared" si="25"/>
        <v>0</v>
      </c>
      <c r="P484" s="70">
        <f t="shared" si="25"/>
        <v>0</v>
      </c>
      <c r="Q484" s="92" t="str">
        <f t="shared" si="24"/>
        <v/>
      </c>
    </row>
    <row r="485" spans="1:17" x14ac:dyDescent="0.2">
      <c r="A485" s="374" t="str">
        <f>IF(B485="","",COUNT('Diário 3º PA'!$A$4:$A$4242)+COUNT('Diário 4º PA'!$A$4:$A$2007)+COUNT('Diário 5º PA'!$A$4:$A$2000)+ROW()-3)</f>
        <v/>
      </c>
      <c r="B485" s="358"/>
      <c r="C485" s="383"/>
      <c r="D485" s="360"/>
      <c r="E485" s="360"/>
      <c r="F485" s="361"/>
      <c r="G485" s="360"/>
      <c r="H485" s="360"/>
      <c r="I485" s="362"/>
      <c r="J485" s="363"/>
      <c r="K485" s="363"/>
      <c r="L485" s="364"/>
      <c r="M485" s="363"/>
      <c r="N485" s="414"/>
      <c r="O485" s="350">
        <f t="shared" si="25"/>
        <v>0</v>
      </c>
      <c r="P485" s="70">
        <f t="shared" si="25"/>
        <v>0</v>
      </c>
      <c r="Q485" s="92" t="str">
        <f t="shared" si="24"/>
        <v/>
      </c>
    </row>
    <row r="486" spans="1:17" x14ac:dyDescent="0.2">
      <c r="A486" s="374" t="str">
        <f>IF(B486="","",COUNT('Diário 3º PA'!$A$4:$A$4242)+COUNT('Diário 4º PA'!$A$4:$A$2007)+COUNT('Diário 5º PA'!$A$4:$A$2000)+ROW()-3)</f>
        <v/>
      </c>
      <c r="B486" s="358"/>
      <c r="C486" s="383"/>
      <c r="D486" s="360"/>
      <c r="E486" s="360"/>
      <c r="F486" s="361"/>
      <c r="G486" s="360"/>
      <c r="H486" s="360"/>
      <c r="I486" s="362"/>
      <c r="J486" s="363"/>
      <c r="K486" s="363"/>
      <c r="L486" s="364"/>
      <c r="M486" s="363"/>
      <c r="N486" s="414"/>
      <c r="O486" s="350">
        <f t="shared" si="25"/>
        <v>0</v>
      </c>
      <c r="P486" s="70">
        <f t="shared" si="25"/>
        <v>0</v>
      </c>
      <c r="Q486" s="92" t="str">
        <f t="shared" si="24"/>
        <v/>
      </c>
    </row>
    <row r="487" spans="1:17" x14ac:dyDescent="0.2">
      <c r="A487" s="374" t="str">
        <f>IF(B487="","",COUNT('Diário 3º PA'!$A$4:$A$4242)+COUNT('Diário 4º PA'!$A$4:$A$2007)+COUNT('Diário 5º PA'!$A$4:$A$2000)+ROW()-3)</f>
        <v/>
      </c>
      <c r="B487" s="358"/>
      <c r="C487" s="383"/>
      <c r="D487" s="360"/>
      <c r="E487" s="360"/>
      <c r="F487" s="361"/>
      <c r="G487" s="360"/>
      <c r="H487" s="360"/>
      <c r="I487" s="362"/>
      <c r="J487" s="363"/>
      <c r="K487" s="363"/>
      <c r="L487" s="364"/>
      <c r="M487" s="363"/>
      <c r="N487" s="414"/>
      <c r="O487" s="350">
        <f t="shared" si="25"/>
        <v>0</v>
      </c>
      <c r="P487" s="70">
        <f t="shared" si="25"/>
        <v>0</v>
      </c>
      <c r="Q487" s="92" t="str">
        <f t="shared" si="24"/>
        <v/>
      </c>
    </row>
    <row r="488" spans="1:17" x14ac:dyDescent="0.2">
      <c r="A488" s="374" t="str">
        <f>IF(B488="","",COUNT('Diário 3º PA'!$A$4:$A$4242)+COUNT('Diário 4º PA'!$A$4:$A$2007)+COUNT('Diário 5º PA'!$A$4:$A$2000)+ROW()-3)</f>
        <v/>
      </c>
      <c r="B488" s="358"/>
      <c r="C488" s="383"/>
      <c r="D488" s="360"/>
      <c r="E488" s="360"/>
      <c r="F488" s="361"/>
      <c r="G488" s="360"/>
      <c r="H488" s="360"/>
      <c r="I488" s="362"/>
      <c r="J488" s="363"/>
      <c r="K488" s="363"/>
      <c r="L488" s="364"/>
      <c r="M488" s="363"/>
      <c r="N488" s="414"/>
      <c r="O488" s="350">
        <f t="shared" si="25"/>
        <v>0</v>
      </c>
      <c r="P488" s="70">
        <f t="shared" si="25"/>
        <v>0</v>
      </c>
      <c r="Q488" s="92" t="str">
        <f t="shared" si="24"/>
        <v/>
      </c>
    </row>
    <row r="489" spans="1:17" x14ac:dyDescent="0.2">
      <c r="A489" s="374" t="str">
        <f>IF(B489="","",COUNT('Diário 3º PA'!$A$4:$A$4242)+COUNT('Diário 4º PA'!$A$4:$A$2007)+COUNT('Diário 5º PA'!$A$4:$A$2000)+ROW()-3)</f>
        <v/>
      </c>
      <c r="B489" s="358"/>
      <c r="C489" s="383"/>
      <c r="D489" s="360"/>
      <c r="E489" s="360"/>
      <c r="F489" s="361"/>
      <c r="G489" s="360"/>
      <c r="H489" s="360"/>
      <c r="I489" s="362"/>
      <c r="J489" s="363"/>
      <c r="K489" s="363"/>
      <c r="L489" s="364"/>
      <c r="M489" s="363"/>
      <c r="N489" s="414"/>
      <c r="O489" s="350">
        <f t="shared" si="25"/>
        <v>0</v>
      </c>
      <c r="P489" s="70">
        <f t="shared" si="25"/>
        <v>0</v>
      </c>
      <c r="Q489" s="92" t="str">
        <f t="shared" si="24"/>
        <v/>
      </c>
    </row>
    <row r="490" spans="1:17" x14ac:dyDescent="0.2">
      <c r="A490" s="374" t="str">
        <f>IF(B490="","",COUNT('Diário 3º PA'!$A$4:$A$4242)+COUNT('Diário 4º PA'!$A$4:$A$2007)+COUNT('Diário 5º PA'!$A$4:$A$2000)+ROW()-3)</f>
        <v/>
      </c>
      <c r="B490" s="358"/>
      <c r="C490" s="383"/>
      <c r="D490" s="360"/>
      <c r="E490" s="360"/>
      <c r="F490" s="361"/>
      <c r="G490" s="360"/>
      <c r="H490" s="360"/>
      <c r="I490" s="362"/>
      <c r="J490" s="363"/>
      <c r="K490" s="363"/>
      <c r="L490" s="364"/>
      <c r="M490" s="363"/>
      <c r="N490" s="414"/>
      <c r="O490" s="350">
        <f t="shared" si="25"/>
        <v>0</v>
      </c>
      <c r="P490" s="70">
        <f t="shared" si="25"/>
        <v>0</v>
      </c>
      <c r="Q490" s="92" t="str">
        <f t="shared" si="24"/>
        <v/>
      </c>
    </row>
    <row r="491" spans="1:17" x14ac:dyDescent="0.2">
      <c r="A491" s="374" t="str">
        <f>IF(B491="","",COUNT('Diário 3º PA'!$A$4:$A$4242)+COUNT('Diário 4º PA'!$A$4:$A$2007)+COUNT('Diário 5º PA'!$A$4:$A$2000)+ROW()-3)</f>
        <v/>
      </c>
      <c r="B491" s="358"/>
      <c r="C491" s="383"/>
      <c r="D491" s="360"/>
      <c r="E491" s="360"/>
      <c r="F491" s="361"/>
      <c r="G491" s="360"/>
      <c r="H491" s="360"/>
      <c r="I491" s="362"/>
      <c r="J491" s="363"/>
      <c r="K491" s="363"/>
      <c r="L491" s="364"/>
      <c r="M491" s="363"/>
      <c r="N491" s="414"/>
      <c r="O491" s="350">
        <f t="shared" si="25"/>
        <v>0</v>
      </c>
      <c r="P491" s="70">
        <f t="shared" si="25"/>
        <v>0</v>
      </c>
      <c r="Q491" s="92" t="str">
        <f t="shared" si="24"/>
        <v/>
      </c>
    </row>
    <row r="492" spans="1:17" x14ac:dyDescent="0.2">
      <c r="A492" s="374" t="str">
        <f>IF(B492="","",COUNT('Diário 3º PA'!$A$4:$A$4242)+COUNT('Diário 4º PA'!$A$4:$A$2007)+COUNT('Diário 5º PA'!$A$4:$A$2000)+ROW()-3)</f>
        <v/>
      </c>
      <c r="B492" s="358"/>
      <c r="C492" s="383"/>
      <c r="D492" s="360"/>
      <c r="E492" s="360"/>
      <c r="F492" s="361"/>
      <c r="G492" s="360"/>
      <c r="H492" s="360"/>
      <c r="I492" s="362"/>
      <c r="J492" s="363"/>
      <c r="K492" s="363"/>
      <c r="L492" s="364"/>
      <c r="M492" s="363"/>
      <c r="N492" s="414"/>
      <c r="O492" s="350">
        <f t="shared" si="25"/>
        <v>0</v>
      </c>
      <c r="P492" s="70">
        <f t="shared" si="25"/>
        <v>0</v>
      </c>
      <c r="Q492" s="92" t="str">
        <f t="shared" si="24"/>
        <v/>
      </c>
    </row>
    <row r="493" spans="1:17" x14ac:dyDescent="0.2">
      <c r="A493" s="374" t="str">
        <f>IF(B493="","",COUNT('Diário 3º PA'!$A$4:$A$4242)+COUNT('Diário 4º PA'!$A$4:$A$2007)+COUNT('Diário 5º PA'!$A$4:$A$2000)+ROW()-3)</f>
        <v/>
      </c>
      <c r="B493" s="358"/>
      <c r="C493" s="383"/>
      <c r="D493" s="360"/>
      <c r="E493" s="360"/>
      <c r="F493" s="361"/>
      <c r="G493" s="360"/>
      <c r="H493" s="360"/>
      <c r="I493" s="362"/>
      <c r="J493" s="363"/>
      <c r="K493" s="363"/>
      <c r="L493" s="364"/>
      <c r="M493" s="363"/>
      <c r="N493" s="414"/>
      <c r="O493" s="350">
        <f t="shared" si="25"/>
        <v>0</v>
      </c>
      <c r="P493" s="70">
        <f t="shared" si="25"/>
        <v>0</v>
      </c>
      <c r="Q493" s="92" t="str">
        <f t="shared" si="24"/>
        <v/>
      </c>
    </row>
    <row r="494" spans="1:17" x14ac:dyDescent="0.2">
      <c r="A494" s="374" t="str">
        <f>IF(B494="","",COUNT('Diário 3º PA'!$A$4:$A$4242)+COUNT('Diário 4º PA'!$A$4:$A$2007)+COUNT('Diário 5º PA'!$A$4:$A$2000)+ROW()-3)</f>
        <v/>
      </c>
      <c r="B494" s="358"/>
      <c r="C494" s="383"/>
      <c r="D494" s="360"/>
      <c r="E494" s="360"/>
      <c r="F494" s="361"/>
      <c r="G494" s="360"/>
      <c r="H494" s="360"/>
      <c r="I494" s="362"/>
      <c r="J494" s="363"/>
      <c r="K494" s="363"/>
      <c r="L494" s="364"/>
      <c r="M494" s="363"/>
      <c r="N494" s="414"/>
      <c r="O494" s="350">
        <f t="shared" si="25"/>
        <v>0</v>
      </c>
      <c r="P494" s="70">
        <f t="shared" si="25"/>
        <v>0</v>
      </c>
      <c r="Q494" s="92" t="str">
        <f t="shared" si="24"/>
        <v/>
      </c>
    </row>
    <row r="495" spans="1:17" x14ac:dyDescent="0.2">
      <c r="A495" s="374" t="str">
        <f>IF(B495="","",COUNT('Diário 3º PA'!$A$4:$A$4242)+COUNT('Diário 4º PA'!$A$4:$A$2007)+COUNT('Diário 5º PA'!$A$4:$A$2000)+ROW()-3)</f>
        <v/>
      </c>
      <c r="B495" s="358"/>
      <c r="C495" s="383"/>
      <c r="D495" s="360"/>
      <c r="E495" s="360"/>
      <c r="F495" s="361"/>
      <c r="G495" s="360"/>
      <c r="H495" s="360"/>
      <c r="I495" s="362"/>
      <c r="J495" s="363"/>
      <c r="K495" s="363"/>
      <c r="L495" s="364"/>
      <c r="M495" s="363"/>
      <c r="N495" s="414"/>
      <c r="O495" s="350">
        <f t="shared" si="25"/>
        <v>0</v>
      </c>
      <c r="P495" s="70">
        <f t="shared" si="25"/>
        <v>0</v>
      </c>
      <c r="Q495" s="92" t="str">
        <f t="shared" si="24"/>
        <v/>
      </c>
    </row>
    <row r="496" spans="1:17" x14ac:dyDescent="0.2">
      <c r="A496" s="374" t="str">
        <f>IF(B496="","",COUNT('Diário 3º PA'!$A$4:$A$4242)+COUNT('Diário 4º PA'!$A$4:$A$2007)+COUNT('Diário 5º PA'!$A$4:$A$2000)+ROW()-3)</f>
        <v/>
      </c>
      <c r="B496" s="358"/>
      <c r="C496" s="383"/>
      <c r="D496" s="360"/>
      <c r="E496" s="360"/>
      <c r="F496" s="361"/>
      <c r="G496" s="360"/>
      <c r="H496" s="360"/>
      <c r="I496" s="362"/>
      <c r="J496" s="363"/>
      <c r="K496" s="363"/>
      <c r="L496" s="364"/>
      <c r="M496" s="363"/>
      <c r="N496" s="414"/>
      <c r="O496" s="350">
        <f t="shared" si="25"/>
        <v>0</v>
      </c>
      <c r="P496" s="70">
        <f t="shared" si="25"/>
        <v>0</v>
      </c>
      <c r="Q496" s="92" t="str">
        <f t="shared" si="24"/>
        <v/>
      </c>
    </row>
    <row r="497" spans="1:17" x14ac:dyDescent="0.2">
      <c r="A497" s="374" t="str">
        <f>IF(B497="","",COUNT('Diário 3º PA'!$A$4:$A$4242)+COUNT('Diário 4º PA'!$A$4:$A$2007)+COUNT('Diário 5º PA'!$A$4:$A$2000)+ROW()-3)</f>
        <v/>
      </c>
      <c r="B497" s="358"/>
      <c r="C497" s="383"/>
      <c r="D497" s="360"/>
      <c r="E497" s="360"/>
      <c r="F497" s="361"/>
      <c r="G497" s="360"/>
      <c r="H497" s="360"/>
      <c r="I497" s="362"/>
      <c r="J497" s="363"/>
      <c r="K497" s="363"/>
      <c r="L497" s="364"/>
      <c r="M497" s="363"/>
      <c r="N497" s="414"/>
      <c r="O497" s="350">
        <f t="shared" si="25"/>
        <v>0</v>
      </c>
      <c r="P497" s="70">
        <f t="shared" si="25"/>
        <v>0</v>
      </c>
      <c r="Q497" s="92" t="str">
        <f t="shared" si="24"/>
        <v/>
      </c>
    </row>
    <row r="498" spans="1:17" x14ac:dyDescent="0.2">
      <c r="A498" s="374" t="str">
        <f>IF(B498="","",COUNT('Diário 3º PA'!$A$4:$A$4242)+COUNT('Diário 4º PA'!$A$4:$A$2007)+COUNT('Diário 5º PA'!$A$4:$A$2000)+ROW()-3)</f>
        <v/>
      </c>
      <c r="B498" s="358"/>
      <c r="C498" s="383"/>
      <c r="D498" s="360"/>
      <c r="E498" s="360"/>
      <c r="F498" s="361"/>
      <c r="G498" s="360"/>
      <c r="H498" s="360"/>
      <c r="I498" s="362"/>
      <c r="J498" s="363"/>
      <c r="K498" s="363"/>
      <c r="L498" s="364"/>
      <c r="M498" s="363"/>
      <c r="N498" s="414"/>
      <c r="O498" s="350">
        <f t="shared" si="25"/>
        <v>0</v>
      </c>
      <c r="P498" s="70">
        <f t="shared" si="25"/>
        <v>0</v>
      </c>
      <c r="Q498" s="92" t="str">
        <f t="shared" si="24"/>
        <v/>
      </c>
    </row>
    <row r="499" spans="1:17" x14ac:dyDescent="0.2">
      <c r="A499" s="374" t="str">
        <f>IF(B499="","",COUNT('Diário 3º PA'!$A$4:$A$4242)+COUNT('Diário 4º PA'!$A$4:$A$2007)+COUNT('Diário 5º PA'!$A$4:$A$2000)+ROW()-3)</f>
        <v/>
      </c>
      <c r="B499" s="358"/>
      <c r="C499" s="383"/>
      <c r="D499" s="360"/>
      <c r="E499" s="360"/>
      <c r="F499" s="361"/>
      <c r="G499" s="360"/>
      <c r="H499" s="360"/>
      <c r="I499" s="362"/>
      <c r="J499" s="363"/>
      <c r="K499" s="363"/>
      <c r="L499" s="364"/>
      <c r="M499" s="363"/>
      <c r="N499" s="414"/>
      <c r="O499" s="350">
        <f t="shared" si="25"/>
        <v>0</v>
      </c>
      <c r="P499" s="70">
        <f t="shared" si="25"/>
        <v>0</v>
      </c>
      <c r="Q499" s="92" t="str">
        <f t="shared" si="24"/>
        <v/>
      </c>
    </row>
    <row r="500" spans="1:17" x14ac:dyDescent="0.2">
      <c r="A500" s="374" t="str">
        <f>IF(B500="","",COUNT('Diário 3º PA'!$A$4:$A$4242)+COUNT('Diário 4º PA'!$A$4:$A$2007)+COUNT('Diário 5º PA'!$A$4:$A$2000)+ROW()-3)</f>
        <v/>
      </c>
      <c r="B500" s="358"/>
      <c r="C500" s="383"/>
      <c r="D500" s="360"/>
      <c r="E500" s="360"/>
      <c r="F500" s="361"/>
      <c r="G500" s="360"/>
      <c r="H500" s="360"/>
      <c r="I500" s="362"/>
      <c r="J500" s="363"/>
      <c r="K500" s="363"/>
      <c r="L500" s="364"/>
      <c r="M500" s="363"/>
      <c r="N500" s="414"/>
      <c r="O500" s="350">
        <f t="shared" si="25"/>
        <v>0</v>
      </c>
      <c r="P500" s="70">
        <f t="shared" si="25"/>
        <v>0</v>
      </c>
      <c r="Q500" s="92" t="str">
        <f t="shared" si="24"/>
        <v/>
      </c>
    </row>
    <row r="501" spans="1:17" x14ac:dyDescent="0.2">
      <c r="A501" s="374" t="str">
        <f>IF(B501="","",COUNT('Diário 3º PA'!$A$4:$A$4242)+COUNT('Diário 4º PA'!$A$4:$A$2007)+COUNT('Diário 5º PA'!$A$4:$A$2000)+ROW()-3)</f>
        <v/>
      </c>
      <c r="B501" s="358"/>
      <c r="C501" s="383"/>
      <c r="D501" s="360"/>
      <c r="E501" s="360"/>
      <c r="F501" s="361"/>
      <c r="G501" s="360"/>
      <c r="H501" s="360"/>
      <c r="I501" s="362"/>
      <c r="J501" s="363"/>
      <c r="K501" s="363"/>
      <c r="L501" s="364"/>
      <c r="M501" s="363"/>
      <c r="N501" s="414"/>
      <c r="O501" s="350">
        <f t="shared" si="25"/>
        <v>0</v>
      </c>
      <c r="P501" s="70">
        <f t="shared" si="25"/>
        <v>0</v>
      </c>
      <c r="Q501" s="92" t="str">
        <f t="shared" si="24"/>
        <v/>
      </c>
    </row>
    <row r="502" spans="1:17" x14ac:dyDescent="0.2">
      <c r="A502" s="374" t="str">
        <f>IF(B502="","",COUNT('Diário 3º PA'!$A$4:$A$4242)+COUNT('Diário 4º PA'!$A$4:$A$2007)+COUNT('Diário 5º PA'!$A$4:$A$2000)+ROW()-3)</f>
        <v/>
      </c>
      <c r="B502" s="358"/>
      <c r="C502" s="383"/>
      <c r="D502" s="360"/>
      <c r="E502" s="360"/>
      <c r="F502" s="361"/>
      <c r="G502" s="360"/>
      <c r="H502" s="360"/>
      <c r="I502" s="362"/>
      <c r="J502" s="363"/>
      <c r="K502" s="363"/>
      <c r="L502" s="364"/>
      <c r="M502" s="363"/>
      <c r="N502" s="414"/>
      <c r="O502" s="350">
        <f t="shared" si="25"/>
        <v>0</v>
      </c>
      <c r="P502" s="70">
        <f t="shared" si="25"/>
        <v>0</v>
      </c>
      <c r="Q502" s="92" t="str">
        <f t="shared" si="24"/>
        <v/>
      </c>
    </row>
    <row r="503" spans="1:17" x14ac:dyDescent="0.2">
      <c r="A503" s="374" t="str">
        <f>IF(B503="","",COUNT('Diário 3º PA'!$A$4:$A$4242)+COUNT('Diário 4º PA'!$A$4:$A$2007)+COUNT('Diário 5º PA'!$A$4:$A$2000)+ROW()-3)</f>
        <v/>
      </c>
      <c r="B503" s="358"/>
      <c r="C503" s="383"/>
      <c r="D503" s="360"/>
      <c r="E503" s="360"/>
      <c r="F503" s="361"/>
      <c r="G503" s="360"/>
      <c r="H503" s="360"/>
      <c r="I503" s="362"/>
      <c r="J503" s="363"/>
      <c r="K503" s="363"/>
      <c r="L503" s="364"/>
      <c r="M503" s="363"/>
      <c r="N503" s="414"/>
      <c r="O503" s="350">
        <f t="shared" si="25"/>
        <v>0</v>
      </c>
      <c r="P503" s="70">
        <f t="shared" si="25"/>
        <v>0</v>
      </c>
      <c r="Q503" s="92" t="str">
        <f t="shared" si="24"/>
        <v/>
      </c>
    </row>
    <row r="504" spans="1:17" x14ac:dyDescent="0.2">
      <c r="A504" s="374" t="str">
        <f>IF(B504="","",COUNT('Diário 3º PA'!$A$4:$A$4242)+COUNT('Diário 4º PA'!$A$4:$A$2007)+COUNT('Diário 5º PA'!$A$4:$A$2000)+ROW()-3)</f>
        <v/>
      </c>
      <c r="B504" s="358"/>
      <c r="C504" s="383"/>
      <c r="D504" s="360"/>
      <c r="E504" s="360"/>
      <c r="F504" s="361"/>
      <c r="G504" s="360"/>
      <c r="H504" s="360"/>
      <c r="I504" s="362"/>
      <c r="J504" s="363"/>
      <c r="K504" s="363"/>
      <c r="L504" s="364"/>
      <c r="M504" s="363"/>
      <c r="N504" s="414"/>
      <c r="O504" s="350">
        <f t="shared" si="25"/>
        <v>0</v>
      </c>
      <c r="P504" s="70">
        <f t="shared" si="25"/>
        <v>0</v>
      </c>
      <c r="Q504" s="92" t="str">
        <f t="shared" si="24"/>
        <v/>
      </c>
    </row>
    <row r="505" spans="1:17" x14ac:dyDescent="0.2">
      <c r="A505" s="374" t="str">
        <f>IF(B505="","",COUNT('Diário 3º PA'!$A$4:$A$4242)+COUNT('Diário 4º PA'!$A$4:$A$2007)+COUNT('Diário 5º PA'!$A$4:$A$2000)+ROW()-3)</f>
        <v/>
      </c>
      <c r="B505" s="358"/>
      <c r="C505" s="383"/>
      <c r="D505" s="360"/>
      <c r="E505" s="360"/>
      <c r="F505" s="361"/>
      <c r="G505" s="360"/>
      <c r="H505" s="360"/>
      <c r="I505" s="362"/>
      <c r="J505" s="363"/>
      <c r="K505" s="363"/>
      <c r="L505" s="364"/>
      <c r="M505" s="363"/>
      <c r="N505" s="414"/>
      <c r="O505" s="350">
        <f t="shared" si="25"/>
        <v>0</v>
      </c>
      <c r="P505" s="70">
        <f t="shared" si="25"/>
        <v>0</v>
      </c>
      <c r="Q505" s="92" t="str">
        <f t="shared" si="24"/>
        <v/>
      </c>
    </row>
    <row r="506" spans="1:17" x14ac:dyDescent="0.2">
      <c r="A506" s="374" t="str">
        <f>IF(B506="","",COUNT('Diário 3º PA'!$A$4:$A$4242)+COUNT('Diário 4º PA'!$A$4:$A$2007)+COUNT('Diário 5º PA'!$A$4:$A$2000)+ROW()-3)</f>
        <v/>
      </c>
      <c r="B506" s="358"/>
      <c r="C506" s="383"/>
      <c r="D506" s="360"/>
      <c r="E506" s="360"/>
      <c r="F506" s="361"/>
      <c r="G506" s="360"/>
      <c r="H506" s="360"/>
      <c r="I506" s="362"/>
      <c r="J506" s="363"/>
      <c r="K506" s="363"/>
      <c r="L506" s="364"/>
      <c r="M506" s="363"/>
      <c r="N506" s="414"/>
      <c r="O506" s="350">
        <f t="shared" si="25"/>
        <v>0</v>
      </c>
      <c r="P506" s="70">
        <f t="shared" si="25"/>
        <v>0</v>
      </c>
      <c r="Q506" s="92" t="str">
        <f t="shared" si="24"/>
        <v/>
      </c>
    </row>
    <row r="507" spans="1:17" x14ac:dyDescent="0.2">
      <c r="A507" s="374" t="str">
        <f>IF(B507="","",COUNT('Diário 3º PA'!$A$4:$A$4242)+COUNT('Diário 4º PA'!$A$4:$A$2007)+COUNT('Diário 5º PA'!$A$4:$A$2000)+ROW()-3)</f>
        <v/>
      </c>
      <c r="B507" s="358"/>
      <c r="C507" s="383"/>
      <c r="D507" s="360"/>
      <c r="E507" s="360"/>
      <c r="F507" s="361"/>
      <c r="G507" s="360"/>
      <c r="H507" s="360"/>
      <c r="I507" s="362"/>
      <c r="J507" s="363"/>
      <c r="K507" s="363"/>
      <c r="L507" s="364"/>
      <c r="M507" s="363"/>
      <c r="N507" s="414"/>
      <c r="O507" s="350">
        <f t="shared" si="25"/>
        <v>0</v>
      </c>
      <c r="P507" s="70">
        <f t="shared" si="25"/>
        <v>0</v>
      </c>
      <c r="Q507" s="92" t="str">
        <f t="shared" si="24"/>
        <v/>
      </c>
    </row>
    <row r="508" spans="1:17" x14ac:dyDescent="0.2">
      <c r="A508" s="374" t="str">
        <f>IF(B508="","",COUNT('Diário 3º PA'!$A$4:$A$4242)+COUNT('Diário 4º PA'!$A$4:$A$2007)+COUNT('Diário 5º PA'!$A$4:$A$2000)+ROW()-3)</f>
        <v/>
      </c>
      <c r="B508" s="358"/>
      <c r="C508" s="383"/>
      <c r="D508" s="360"/>
      <c r="E508" s="360"/>
      <c r="F508" s="361"/>
      <c r="G508" s="360"/>
      <c r="H508" s="360"/>
      <c r="I508" s="362"/>
      <c r="J508" s="363"/>
      <c r="K508" s="363"/>
      <c r="L508" s="364"/>
      <c r="M508" s="363"/>
      <c r="N508" s="414"/>
      <c r="O508" s="350">
        <f t="shared" si="25"/>
        <v>0</v>
      </c>
      <c r="P508" s="70">
        <f t="shared" si="25"/>
        <v>0</v>
      </c>
      <c r="Q508" s="92" t="str">
        <f t="shared" si="24"/>
        <v/>
      </c>
    </row>
    <row r="509" spans="1:17" x14ac:dyDescent="0.2">
      <c r="A509" s="374" t="str">
        <f>IF(B509="","",COUNT('Diário 3º PA'!$A$4:$A$4242)+COUNT('Diário 4º PA'!$A$4:$A$2007)+COUNT('Diário 5º PA'!$A$4:$A$2000)+ROW()-3)</f>
        <v/>
      </c>
      <c r="B509" s="358"/>
      <c r="C509" s="383"/>
      <c r="D509" s="360"/>
      <c r="E509" s="360"/>
      <c r="F509" s="361"/>
      <c r="G509" s="360"/>
      <c r="H509" s="360"/>
      <c r="I509" s="362"/>
      <c r="J509" s="363"/>
      <c r="K509" s="363"/>
      <c r="L509" s="364"/>
      <c r="M509" s="363"/>
      <c r="N509" s="414"/>
      <c r="O509" s="350">
        <f t="shared" si="25"/>
        <v>0</v>
      </c>
      <c r="P509" s="70">
        <f t="shared" si="25"/>
        <v>0</v>
      </c>
      <c r="Q509" s="92" t="str">
        <f t="shared" si="24"/>
        <v/>
      </c>
    </row>
    <row r="510" spans="1:17" x14ac:dyDescent="0.2">
      <c r="A510" s="374" t="str">
        <f>IF(B510="","",COUNT('Diário 3º PA'!$A$4:$A$4242)+COUNT('Diário 4º PA'!$A$4:$A$2007)+COUNT('Diário 5º PA'!$A$4:$A$2000)+ROW()-3)</f>
        <v/>
      </c>
      <c r="B510" s="358"/>
      <c r="C510" s="383"/>
      <c r="D510" s="360"/>
      <c r="E510" s="360"/>
      <c r="F510" s="361"/>
      <c r="G510" s="360"/>
      <c r="H510" s="360"/>
      <c r="I510" s="362"/>
      <c r="J510" s="363"/>
      <c r="K510" s="363"/>
      <c r="L510" s="364"/>
      <c r="M510" s="363"/>
      <c r="N510" s="414"/>
      <c r="O510" s="350">
        <f t="shared" si="25"/>
        <v>0</v>
      </c>
      <c r="P510" s="70">
        <f t="shared" si="25"/>
        <v>0</v>
      </c>
      <c r="Q510" s="92" t="str">
        <f t="shared" si="24"/>
        <v/>
      </c>
    </row>
    <row r="511" spans="1:17" x14ac:dyDescent="0.2">
      <c r="A511" s="374" t="str">
        <f>IF(B511="","",COUNT('Diário 3º PA'!$A$4:$A$4242)+COUNT('Diário 4º PA'!$A$4:$A$2007)+COUNT('Diário 5º PA'!$A$4:$A$2000)+ROW()-3)</f>
        <v/>
      </c>
      <c r="B511" s="358"/>
      <c r="C511" s="383"/>
      <c r="D511" s="360"/>
      <c r="E511" s="360"/>
      <c r="F511" s="361"/>
      <c r="G511" s="360"/>
      <c r="H511" s="360"/>
      <c r="I511" s="362"/>
      <c r="J511" s="363"/>
      <c r="K511" s="363"/>
      <c r="L511" s="364"/>
      <c r="M511" s="363"/>
      <c r="N511" s="414"/>
      <c r="O511" s="350">
        <f t="shared" si="25"/>
        <v>0</v>
      </c>
      <c r="P511" s="70">
        <f t="shared" si="25"/>
        <v>0</v>
      </c>
      <c r="Q511" s="92" t="str">
        <f t="shared" si="24"/>
        <v/>
      </c>
    </row>
    <row r="512" spans="1:17" x14ac:dyDescent="0.2">
      <c r="A512" s="374" t="str">
        <f>IF(B512="","",COUNT('Diário 3º PA'!$A$4:$A$4242)+COUNT('Diário 4º PA'!$A$4:$A$2007)+COUNT('Diário 5º PA'!$A$4:$A$2000)+ROW()-3)</f>
        <v/>
      </c>
      <c r="B512" s="358"/>
      <c r="C512" s="383"/>
      <c r="D512" s="360"/>
      <c r="E512" s="360"/>
      <c r="F512" s="361"/>
      <c r="G512" s="360"/>
      <c r="H512" s="360"/>
      <c r="I512" s="362"/>
      <c r="J512" s="363"/>
      <c r="K512" s="363"/>
      <c r="L512" s="364"/>
      <c r="M512" s="363"/>
      <c r="N512" s="414"/>
      <c r="O512" s="350">
        <f t="shared" si="25"/>
        <v>0</v>
      </c>
      <c r="P512" s="70">
        <f t="shared" si="25"/>
        <v>0</v>
      </c>
      <c r="Q512" s="92" t="str">
        <f t="shared" si="24"/>
        <v/>
      </c>
    </row>
    <row r="513" spans="1:17" x14ac:dyDescent="0.2">
      <c r="A513" s="374" t="str">
        <f>IF(B513="","",COUNT('Diário 3º PA'!$A$4:$A$4242)+COUNT('Diário 4º PA'!$A$4:$A$2007)+COUNT('Diário 5º PA'!$A$4:$A$2000)+ROW()-3)</f>
        <v/>
      </c>
      <c r="B513" s="358"/>
      <c r="C513" s="383"/>
      <c r="D513" s="360"/>
      <c r="E513" s="360"/>
      <c r="F513" s="361"/>
      <c r="G513" s="360"/>
      <c r="H513" s="360"/>
      <c r="I513" s="362"/>
      <c r="J513" s="363"/>
      <c r="K513" s="363"/>
      <c r="L513" s="364"/>
      <c r="M513" s="363"/>
      <c r="N513" s="414"/>
      <c r="O513" s="350">
        <f t="shared" si="25"/>
        <v>0</v>
      </c>
      <c r="P513" s="70">
        <f t="shared" si="25"/>
        <v>0</v>
      </c>
      <c r="Q513" s="92" t="str">
        <f t="shared" si="24"/>
        <v/>
      </c>
    </row>
    <row r="514" spans="1:17" x14ac:dyDescent="0.2">
      <c r="A514" s="374" t="str">
        <f>IF(B514="","",COUNT('Diário 3º PA'!$A$4:$A$4242)+COUNT('Diário 4º PA'!$A$4:$A$2007)+COUNT('Diário 5º PA'!$A$4:$A$2000)+ROW()-3)</f>
        <v/>
      </c>
      <c r="B514" s="358"/>
      <c r="C514" s="383"/>
      <c r="D514" s="360"/>
      <c r="E514" s="360"/>
      <c r="F514" s="361"/>
      <c r="G514" s="360"/>
      <c r="H514" s="360"/>
      <c r="I514" s="362"/>
      <c r="J514" s="363"/>
      <c r="K514" s="363"/>
      <c r="L514" s="364"/>
      <c r="M514" s="363"/>
      <c r="N514" s="414"/>
      <c r="O514" s="350">
        <f t="shared" si="25"/>
        <v>0</v>
      </c>
      <c r="P514" s="70">
        <f t="shared" si="25"/>
        <v>0</v>
      </c>
      <c r="Q514" s="92" t="str">
        <f t="shared" si="24"/>
        <v/>
      </c>
    </row>
    <row r="515" spans="1:17" x14ac:dyDescent="0.2">
      <c r="A515" s="374" t="str">
        <f>IF(B515="","",COUNT('Diário 3º PA'!$A$4:$A$4242)+COUNT('Diário 4º PA'!$A$4:$A$2007)+COUNT('Diário 5º PA'!$A$4:$A$2000)+ROW()-3)</f>
        <v/>
      </c>
      <c r="B515" s="358"/>
      <c r="C515" s="383"/>
      <c r="D515" s="360"/>
      <c r="E515" s="360"/>
      <c r="F515" s="361"/>
      <c r="G515" s="360"/>
      <c r="H515" s="360"/>
      <c r="I515" s="362"/>
      <c r="J515" s="363"/>
      <c r="K515" s="363"/>
      <c r="L515" s="364"/>
      <c r="M515" s="363"/>
      <c r="N515" s="414"/>
      <c r="O515" s="350">
        <f t="shared" si="25"/>
        <v>0</v>
      </c>
      <c r="P515" s="70">
        <f t="shared" si="25"/>
        <v>0</v>
      </c>
      <c r="Q515" s="92" t="str">
        <f t="shared" si="24"/>
        <v/>
      </c>
    </row>
    <row r="516" spans="1:17" x14ac:dyDescent="0.2">
      <c r="A516" s="374" t="str">
        <f>IF(B516="","",COUNT('Diário 3º PA'!$A$4:$A$4242)+COUNT('Diário 4º PA'!$A$4:$A$2007)+COUNT('Diário 5º PA'!$A$4:$A$2000)+ROW()-3)</f>
        <v/>
      </c>
      <c r="B516" s="358"/>
      <c r="C516" s="383"/>
      <c r="D516" s="360"/>
      <c r="E516" s="360"/>
      <c r="F516" s="361"/>
      <c r="G516" s="360"/>
      <c r="H516" s="360"/>
      <c r="I516" s="362"/>
      <c r="J516" s="363"/>
      <c r="K516" s="363"/>
      <c r="L516" s="364"/>
      <c r="M516" s="363"/>
      <c r="N516" s="414"/>
      <c r="O516" s="350">
        <f t="shared" si="25"/>
        <v>0</v>
      </c>
      <c r="P516" s="70">
        <f t="shared" si="25"/>
        <v>0</v>
      </c>
      <c r="Q516" s="92" t="str">
        <f t="shared" si="24"/>
        <v/>
      </c>
    </row>
    <row r="517" spans="1:17" x14ac:dyDescent="0.2">
      <c r="A517" s="374" t="str">
        <f>IF(B517="","",COUNT('Diário 3º PA'!$A$4:$A$4242)+COUNT('Diário 4º PA'!$A$4:$A$2007)+COUNT('Diário 5º PA'!$A$4:$A$2000)+ROW()-3)</f>
        <v/>
      </c>
      <c r="B517" s="358"/>
      <c r="C517" s="383"/>
      <c r="D517" s="360"/>
      <c r="E517" s="360"/>
      <c r="F517" s="361"/>
      <c r="G517" s="360"/>
      <c r="H517" s="360"/>
      <c r="I517" s="362"/>
      <c r="J517" s="363"/>
      <c r="K517" s="363"/>
      <c r="L517" s="364"/>
      <c r="M517" s="363"/>
      <c r="N517" s="414"/>
      <c r="O517" s="350">
        <f t="shared" si="25"/>
        <v>0</v>
      </c>
      <c r="P517" s="70">
        <f t="shared" si="25"/>
        <v>0</v>
      </c>
      <c r="Q517" s="92" t="str">
        <f t="shared" si="24"/>
        <v/>
      </c>
    </row>
    <row r="518" spans="1:17" x14ac:dyDescent="0.2">
      <c r="A518" s="374" t="str">
        <f>IF(B518="","",COUNT('Diário 3º PA'!$A$4:$A$4242)+COUNT('Diário 4º PA'!$A$4:$A$2007)+COUNT('Diário 5º PA'!$A$4:$A$2000)+ROW()-3)</f>
        <v/>
      </c>
      <c r="B518" s="358"/>
      <c r="C518" s="383"/>
      <c r="D518" s="360"/>
      <c r="E518" s="360"/>
      <c r="F518" s="361"/>
      <c r="G518" s="360"/>
      <c r="H518" s="360"/>
      <c r="I518" s="362"/>
      <c r="J518" s="363"/>
      <c r="K518" s="363"/>
      <c r="L518" s="364"/>
      <c r="M518" s="363"/>
      <c r="N518" s="414"/>
      <c r="O518" s="350">
        <f t="shared" si="25"/>
        <v>0</v>
      </c>
      <c r="P518" s="70">
        <f t="shared" si="25"/>
        <v>0</v>
      </c>
      <c r="Q518" s="92" t="str">
        <f t="shared" si="24"/>
        <v/>
      </c>
    </row>
    <row r="519" spans="1:17" x14ac:dyDescent="0.2">
      <c r="A519" s="374" t="str">
        <f>IF(B519="","",COUNT('Diário 3º PA'!$A$4:$A$4242)+COUNT('Diário 4º PA'!$A$4:$A$2007)+COUNT('Diário 5º PA'!$A$4:$A$2000)+ROW()-3)</f>
        <v/>
      </c>
      <c r="B519" s="358"/>
      <c r="C519" s="383"/>
      <c r="D519" s="360"/>
      <c r="E519" s="360"/>
      <c r="F519" s="361"/>
      <c r="G519" s="360"/>
      <c r="H519" s="360"/>
      <c r="I519" s="362"/>
      <c r="J519" s="363"/>
      <c r="K519" s="363"/>
      <c r="L519" s="364"/>
      <c r="M519" s="363"/>
      <c r="N519" s="414"/>
      <c r="O519" s="350">
        <f t="shared" si="25"/>
        <v>0</v>
      </c>
      <c r="P519" s="70">
        <f t="shared" si="25"/>
        <v>0</v>
      </c>
      <c r="Q519" s="92" t="str">
        <f t="shared" si="24"/>
        <v/>
      </c>
    </row>
    <row r="520" spans="1:17" x14ac:dyDescent="0.2">
      <c r="A520" s="374" t="str">
        <f>IF(B520="","",COUNT('Diário 3º PA'!$A$4:$A$4242)+COUNT('Diário 4º PA'!$A$4:$A$2007)+COUNT('Diário 5º PA'!$A$4:$A$2000)+ROW()-3)</f>
        <v/>
      </c>
      <c r="B520" s="358"/>
      <c r="C520" s="383"/>
      <c r="D520" s="360"/>
      <c r="E520" s="360"/>
      <c r="F520" s="361"/>
      <c r="G520" s="360"/>
      <c r="H520" s="360"/>
      <c r="I520" s="362"/>
      <c r="J520" s="363"/>
      <c r="K520" s="363"/>
      <c r="L520" s="364"/>
      <c r="M520" s="363"/>
      <c r="N520" s="414"/>
      <c r="O520" s="350">
        <f t="shared" si="25"/>
        <v>0</v>
      </c>
      <c r="P520" s="70">
        <f t="shared" si="25"/>
        <v>0</v>
      </c>
      <c r="Q520" s="92" t="str">
        <f t="shared" ref="Q520:Q583" si="26">SUBSTITUTE(D520," ","_")</f>
        <v/>
      </c>
    </row>
    <row r="521" spans="1:17" x14ac:dyDescent="0.2">
      <c r="A521" s="374" t="str">
        <f>IF(B521="","",COUNT('Diário 3º PA'!$A$4:$A$4242)+COUNT('Diário 4º PA'!$A$4:$A$2007)+COUNT('Diário 5º PA'!$A$4:$A$2000)+ROW()-3)</f>
        <v/>
      </c>
      <c r="B521" s="358"/>
      <c r="C521" s="383"/>
      <c r="D521" s="360"/>
      <c r="E521" s="360"/>
      <c r="F521" s="361"/>
      <c r="G521" s="360"/>
      <c r="H521" s="360"/>
      <c r="I521" s="362"/>
      <c r="J521" s="363"/>
      <c r="K521" s="363"/>
      <c r="L521" s="364"/>
      <c r="M521" s="363"/>
      <c r="N521" s="414"/>
      <c r="O521" s="350">
        <f t="shared" ref="O521:P584" si="27">IF(B521=0,0,IF(YEAR(B521)=$P$1,MONTH(B521)-$O$1+1,(YEAR(B521)-$P$1)*12-$O$1+1+MONTH(B521)))</f>
        <v>0</v>
      </c>
      <c r="P521" s="70">
        <f t="shared" si="27"/>
        <v>0</v>
      </c>
      <c r="Q521" s="92" t="str">
        <f t="shared" si="26"/>
        <v/>
      </c>
    </row>
    <row r="522" spans="1:17" x14ac:dyDescent="0.2">
      <c r="A522" s="374" t="str">
        <f>IF(B522="","",COUNT('Diário 3º PA'!$A$4:$A$4242)+COUNT('Diário 4º PA'!$A$4:$A$2007)+COUNT('Diário 5º PA'!$A$4:$A$2000)+ROW()-3)</f>
        <v/>
      </c>
      <c r="B522" s="358"/>
      <c r="C522" s="383"/>
      <c r="D522" s="360"/>
      <c r="E522" s="360"/>
      <c r="F522" s="361"/>
      <c r="G522" s="360"/>
      <c r="H522" s="360"/>
      <c r="I522" s="362"/>
      <c r="J522" s="363"/>
      <c r="K522" s="363"/>
      <c r="L522" s="364"/>
      <c r="M522" s="363"/>
      <c r="N522" s="414"/>
      <c r="O522" s="350">
        <f t="shared" si="27"/>
        <v>0</v>
      </c>
      <c r="P522" s="70">
        <f t="shared" si="27"/>
        <v>0</v>
      </c>
      <c r="Q522" s="92" t="str">
        <f t="shared" si="26"/>
        <v/>
      </c>
    </row>
    <row r="523" spans="1:17" x14ac:dyDescent="0.2">
      <c r="A523" s="374" t="str">
        <f>IF(B523="","",COUNT('Diário 3º PA'!$A$4:$A$4242)+COUNT('Diário 4º PA'!$A$4:$A$2007)+COUNT('Diário 5º PA'!$A$4:$A$2000)+ROW()-3)</f>
        <v/>
      </c>
      <c r="B523" s="358"/>
      <c r="C523" s="383"/>
      <c r="D523" s="360"/>
      <c r="E523" s="360"/>
      <c r="F523" s="361"/>
      <c r="G523" s="360"/>
      <c r="H523" s="360"/>
      <c r="I523" s="362"/>
      <c r="J523" s="363"/>
      <c r="K523" s="363"/>
      <c r="L523" s="364"/>
      <c r="M523" s="363"/>
      <c r="N523" s="414"/>
      <c r="O523" s="350">
        <f t="shared" si="27"/>
        <v>0</v>
      </c>
      <c r="P523" s="70">
        <f t="shared" si="27"/>
        <v>0</v>
      </c>
      <c r="Q523" s="92" t="str">
        <f t="shared" si="26"/>
        <v/>
      </c>
    </row>
    <row r="524" spans="1:17" x14ac:dyDescent="0.2">
      <c r="A524" s="374" t="str">
        <f>IF(B524="","",COUNT('Diário 3º PA'!$A$4:$A$4242)+COUNT('Diário 4º PA'!$A$4:$A$2007)+COUNT('Diário 5º PA'!$A$4:$A$2000)+ROW()-3)</f>
        <v/>
      </c>
      <c r="B524" s="358"/>
      <c r="C524" s="383"/>
      <c r="D524" s="360"/>
      <c r="E524" s="360"/>
      <c r="F524" s="361"/>
      <c r="G524" s="360"/>
      <c r="H524" s="360"/>
      <c r="I524" s="362"/>
      <c r="J524" s="363"/>
      <c r="K524" s="363"/>
      <c r="L524" s="364"/>
      <c r="M524" s="363"/>
      <c r="N524" s="414"/>
      <c r="O524" s="350">
        <f t="shared" si="27"/>
        <v>0</v>
      </c>
      <c r="P524" s="70">
        <f t="shared" si="27"/>
        <v>0</v>
      </c>
      <c r="Q524" s="92" t="str">
        <f t="shared" si="26"/>
        <v/>
      </c>
    </row>
    <row r="525" spans="1:17" x14ac:dyDescent="0.2">
      <c r="A525" s="374" t="str">
        <f>IF(B525="","",COUNT('Diário 3º PA'!$A$4:$A$4242)+COUNT('Diário 4º PA'!$A$4:$A$2007)+COUNT('Diário 5º PA'!$A$4:$A$2000)+ROW()-3)</f>
        <v/>
      </c>
      <c r="B525" s="358"/>
      <c r="C525" s="383"/>
      <c r="D525" s="360"/>
      <c r="E525" s="360"/>
      <c r="F525" s="361"/>
      <c r="G525" s="360"/>
      <c r="H525" s="360"/>
      <c r="I525" s="362"/>
      <c r="J525" s="363"/>
      <c r="K525" s="363"/>
      <c r="L525" s="364"/>
      <c r="M525" s="363"/>
      <c r="N525" s="414"/>
      <c r="O525" s="350">
        <f t="shared" si="27"/>
        <v>0</v>
      </c>
      <c r="P525" s="70">
        <f t="shared" si="27"/>
        <v>0</v>
      </c>
      <c r="Q525" s="92" t="str">
        <f t="shared" si="26"/>
        <v/>
      </c>
    </row>
    <row r="526" spans="1:17" x14ac:dyDescent="0.2">
      <c r="A526" s="374" t="str">
        <f>IF(B526="","",COUNT('Diário 3º PA'!$A$4:$A$4242)+COUNT('Diário 4º PA'!$A$4:$A$2007)+COUNT('Diário 5º PA'!$A$4:$A$2000)+ROW()-3)</f>
        <v/>
      </c>
      <c r="B526" s="358"/>
      <c r="C526" s="383"/>
      <c r="D526" s="360"/>
      <c r="E526" s="360"/>
      <c r="F526" s="361"/>
      <c r="G526" s="360"/>
      <c r="H526" s="360"/>
      <c r="I526" s="362"/>
      <c r="J526" s="363"/>
      <c r="K526" s="363"/>
      <c r="L526" s="364"/>
      <c r="M526" s="363"/>
      <c r="N526" s="414"/>
      <c r="O526" s="350">
        <f t="shared" si="27"/>
        <v>0</v>
      </c>
      <c r="P526" s="70">
        <f t="shared" si="27"/>
        <v>0</v>
      </c>
      <c r="Q526" s="92" t="str">
        <f t="shared" si="26"/>
        <v/>
      </c>
    </row>
    <row r="527" spans="1:17" x14ac:dyDescent="0.2">
      <c r="A527" s="374" t="str">
        <f>IF(B527="","",COUNT('Diário 3º PA'!$A$4:$A$4242)+COUNT('Diário 4º PA'!$A$4:$A$2007)+COUNT('Diário 5º PA'!$A$4:$A$2000)+ROW()-3)</f>
        <v/>
      </c>
      <c r="B527" s="358"/>
      <c r="C527" s="383"/>
      <c r="D527" s="360"/>
      <c r="E527" s="360"/>
      <c r="F527" s="361"/>
      <c r="G527" s="360"/>
      <c r="H527" s="360"/>
      <c r="I527" s="362"/>
      <c r="J527" s="363"/>
      <c r="K527" s="363"/>
      <c r="L527" s="364"/>
      <c r="M527" s="363"/>
      <c r="N527" s="414"/>
      <c r="O527" s="350">
        <f t="shared" si="27"/>
        <v>0</v>
      </c>
      <c r="P527" s="70">
        <f t="shared" si="27"/>
        <v>0</v>
      </c>
      <c r="Q527" s="92" t="str">
        <f t="shared" si="26"/>
        <v/>
      </c>
    </row>
    <row r="528" spans="1:17" x14ac:dyDescent="0.2">
      <c r="A528" s="374" t="str">
        <f>IF(B528="","",COUNT('Diário 3º PA'!$A$4:$A$4242)+COUNT('Diário 4º PA'!$A$4:$A$2007)+COUNT('Diário 5º PA'!$A$4:$A$2000)+ROW()-3)</f>
        <v/>
      </c>
      <c r="B528" s="358"/>
      <c r="C528" s="383"/>
      <c r="D528" s="360"/>
      <c r="E528" s="360"/>
      <c r="F528" s="361"/>
      <c r="G528" s="360"/>
      <c r="H528" s="360"/>
      <c r="I528" s="362"/>
      <c r="J528" s="363"/>
      <c r="K528" s="363"/>
      <c r="L528" s="364"/>
      <c r="M528" s="363"/>
      <c r="N528" s="414"/>
      <c r="O528" s="350">
        <f t="shared" si="27"/>
        <v>0</v>
      </c>
      <c r="P528" s="70">
        <f t="shared" si="27"/>
        <v>0</v>
      </c>
      <c r="Q528" s="92" t="str">
        <f t="shared" si="26"/>
        <v/>
      </c>
    </row>
    <row r="529" spans="1:17" x14ac:dyDescent="0.2">
      <c r="A529" s="374" t="str">
        <f>IF(B529="","",COUNT('Diário 3º PA'!$A$4:$A$4242)+COUNT('Diário 4º PA'!$A$4:$A$2007)+COUNT('Diário 5º PA'!$A$4:$A$2000)+ROW()-3)</f>
        <v/>
      </c>
      <c r="B529" s="358"/>
      <c r="C529" s="383"/>
      <c r="D529" s="360"/>
      <c r="E529" s="360"/>
      <c r="F529" s="361"/>
      <c r="G529" s="360"/>
      <c r="H529" s="360"/>
      <c r="I529" s="362"/>
      <c r="J529" s="363"/>
      <c r="K529" s="363"/>
      <c r="L529" s="364"/>
      <c r="M529" s="363"/>
      <c r="N529" s="414"/>
      <c r="O529" s="350">
        <f t="shared" si="27"/>
        <v>0</v>
      </c>
      <c r="P529" s="70">
        <f t="shared" si="27"/>
        <v>0</v>
      </c>
      <c r="Q529" s="92" t="str">
        <f t="shared" si="26"/>
        <v/>
      </c>
    </row>
    <row r="530" spans="1:17" x14ac:dyDescent="0.2">
      <c r="A530" s="374" t="str">
        <f>IF(B530="","",COUNT('Diário 3º PA'!$A$4:$A$4242)+COUNT('Diário 4º PA'!$A$4:$A$2007)+COUNT('Diário 5º PA'!$A$4:$A$2000)+ROW()-3)</f>
        <v/>
      </c>
      <c r="B530" s="358"/>
      <c r="C530" s="383"/>
      <c r="D530" s="360"/>
      <c r="E530" s="360"/>
      <c r="F530" s="361"/>
      <c r="G530" s="360"/>
      <c r="H530" s="360"/>
      <c r="I530" s="362"/>
      <c r="J530" s="363"/>
      <c r="K530" s="363"/>
      <c r="L530" s="364"/>
      <c r="M530" s="363"/>
      <c r="N530" s="414"/>
      <c r="O530" s="350">
        <f t="shared" si="27"/>
        <v>0</v>
      </c>
      <c r="P530" s="70">
        <f t="shared" si="27"/>
        <v>0</v>
      </c>
      <c r="Q530" s="92" t="str">
        <f t="shared" si="26"/>
        <v/>
      </c>
    </row>
    <row r="531" spans="1:17" x14ac:dyDescent="0.2">
      <c r="A531" s="374" t="str">
        <f>IF(B531="","",COUNT('Diário 3º PA'!$A$4:$A$4242)+COUNT('Diário 4º PA'!$A$4:$A$2007)+COUNT('Diário 5º PA'!$A$4:$A$2000)+ROW()-3)</f>
        <v/>
      </c>
      <c r="B531" s="358"/>
      <c r="C531" s="383"/>
      <c r="D531" s="360"/>
      <c r="E531" s="360"/>
      <c r="F531" s="361"/>
      <c r="G531" s="360"/>
      <c r="H531" s="360"/>
      <c r="I531" s="362"/>
      <c r="J531" s="363"/>
      <c r="K531" s="363"/>
      <c r="L531" s="364"/>
      <c r="M531" s="363"/>
      <c r="N531" s="414"/>
      <c r="O531" s="350">
        <f t="shared" si="27"/>
        <v>0</v>
      </c>
      <c r="P531" s="70">
        <f t="shared" si="27"/>
        <v>0</v>
      </c>
      <c r="Q531" s="92" t="str">
        <f t="shared" si="26"/>
        <v/>
      </c>
    </row>
    <row r="532" spans="1:17" x14ac:dyDescent="0.2">
      <c r="A532" s="374" t="str">
        <f>IF(B532="","",COUNT('Diário 3º PA'!$A$4:$A$4242)+COUNT('Diário 4º PA'!$A$4:$A$2007)+COUNT('Diário 5º PA'!$A$4:$A$2000)+ROW()-3)</f>
        <v/>
      </c>
      <c r="B532" s="358"/>
      <c r="C532" s="383"/>
      <c r="D532" s="360"/>
      <c r="E532" s="360"/>
      <c r="F532" s="361"/>
      <c r="G532" s="360"/>
      <c r="H532" s="360"/>
      <c r="I532" s="362"/>
      <c r="J532" s="363"/>
      <c r="K532" s="363"/>
      <c r="L532" s="364"/>
      <c r="M532" s="363"/>
      <c r="N532" s="414"/>
      <c r="O532" s="350">
        <f t="shared" si="27"/>
        <v>0</v>
      </c>
      <c r="P532" s="70">
        <f t="shared" si="27"/>
        <v>0</v>
      </c>
      <c r="Q532" s="92" t="str">
        <f t="shared" si="26"/>
        <v/>
      </c>
    </row>
    <row r="533" spans="1:17" x14ac:dyDescent="0.2">
      <c r="A533" s="374" t="str">
        <f>IF(B533="","",COUNT('Diário 3º PA'!$A$4:$A$4242)+COUNT('Diário 4º PA'!$A$4:$A$2007)+COUNT('Diário 5º PA'!$A$4:$A$2000)+ROW()-3)</f>
        <v/>
      </c>
      <c r="B533" s="358"/>
      <c r="C533" s="383"/>
      <c r="D533" s="360"/>
      <c r="E533" s="360"/>
      <c r="F533" s="361"/>
      <c r="G533" s="360"/>
      <c r="H533" s="360"/>
      <c r="I533" s="362"/>
      <c r="J533" s="363"/>
      <c r="K533" s="363"/>
      <c r="L533" s="364"/>
      <c r="M533" s="363"/>
      <c r="N533" s="414"/>
      <c r="O533" s="350">
        <f t="shared" si="27"/>
        <v>0</v>
      </c>
      <c r="P533" s="70">
        <f t="shared" si="27"/>
        <v>0</v>
      </c>
      <c r="Q533" s="92" t="str">
        <f t="shared" si="26"/>
        <v/>
      </c>
    </row>
    <row r="534" spans="1:17" x14ac:dyDescent="0.2">
      <c r="A534" s="374" t="str">
        <f>IF(B534="","",COUNT('Diário 3º PA'!$A$4:$A$4242)+COUNT('Diário 4º PA'!$A$4:$A$2007)+COUNT('Diário 5º PA'!$A$4:$A$2000)+ROW()-3)</f>
        <v/>
      </c>
      <c r="B534" s="358"/>
      <c r="C534" s="383"/>
      <c r="D534" s="360"/>
      <c r="E534" s="360"/>
      <c r="F534" s="361"/>
      <c r="G534" s="360"/>
      <c r="H534" s="360"/>
      <c r="I534" s="362"/>
      <c r="J534" s="363"/>
      <c r="K534" s="363"/>
      <c r="L534" s="364"/>
      <c r="M534" s="363"/>
      <c r="N534" s="414"/>
      <c r="O534" s="350">
        <f t="shared" si="27"/>
        <v>0</v>
      </c>
      <c r="P534" s="70">
        <f t="shared" si="27"/>
        <v>0</v>
      </c>
      <c r="Q534" s="92" t="str">
        <f t="shared" si="26"/>
        <v/>
      </c>
    </row>
    <row r="535" spans="1:17" x14ac:dyDescent="0.2">
      <c r="A535" s="374" t="str">
        <f>IF(B535="","",COUNT('Diário 3º PA'!$A$4:$A$4242)+COUNT('Diário 4º PA'!$A$4:$A$2007)+COUNT('Diário 5º PA'!$A$4:$A$2000)+ROW()-3)</f>
        <v/>
      </c>
      <c r="B535" s="358"/>
      <c r="C535" s="383"/>
      <c r="D535" s="360"/>
      <c r="E535" s="360"/>
      <c r="F535" s="361"/>
      <c r="G535" s="360"/>
      <c r="H535" s="360"/>
      <c r="I535" s="362"/>
      <c r="J535" s="363"/>
      <c r="K535" s="363"/>
      <c r="L535" s="364"/>
      <c r="M535" s="363"/>
      <c r="N535" s="414"/>
      <c r="O535" s="350">
        <f t="shared" si="27"/>
        <v>0</v>
      </c>
      <c r="P535" s="70">
        <f t="shared" si="27"/>
        <v>0</v>
      </c>
      <c r="Q535" s="92" t="str">
        <f t="shared" si="26"/>
        <v/>
      </c>
    </row>
    <row r="536" spans="1:17" x14ac:dyDescent="0.2">
      <c r="A536" s="374" t="str">
        <f>IF(B536="","",COUNT('Diário 3º PA'!$A$4:$A$4242)+COUNT('Diário 4º PA'!$A$4:$A$2007)+COUNT('Diário 5º PA'!$A$4:$A$2000)+ROW()-3)</f>
        <v/>
      </c>
      <c r="B536" s="358"/>
      <c r="C536" s="383"/>
      <c r="D536" s="360"/>
      <c r="E536" s="360"/>
      <c r="F536" s="361"/>
      <c r="G536" s="360"/>
      <c r="H536" s="360"/>
      <c r="I536" s="362"/>
      <c r="J536" s="363"/>
      <c r="K536" s="363"/>
      <c r="L536" s="364"/>
      <c r="M536" s="363"/>
      <c r="N536" s="414"/>
      <c r="O536" s="350">
        <f t="shared" si="27"/>
        <v>0</v>
      </c>
      <c r="P536" s="70">
        <f t="shared" si="27"/>
        <v>0</v>
      </c>
      <c r="Q536" s="92" t="str">
        <f t="shared" si="26"/>
        <v/>
      </c>
    </row>
    <row r="537" spans="1:17" x14ac:dyDescent="0.2">
      <c r="A537" s="374" t="str">
        <f>IF(B537="","",COUNT('Diário 3º PA'!$A$4:$A$4242)+COUNT('Diário 4º PA'!$A$4:$A$2007)+COUNT('Diário 5º PA'!$A$4:$A$2000)+ROW()-3)</f>
        <v/>
      </c>
      <c r="B537" s="358"/>
      <c r="C537" s="383"/>
      <c r="D537" s="360"/>
      <c r="E537" s="360"/>
      <c r="F537" s="361"/>
      <c r="G537" s="360"/>
      <c r="H537" s="360"/>
      <c r="I537" s="362"/>
      <c r="J537" s="363"/>
      <c r="K537" s="363"/>
      <c r="L537" s="364"/>
      <c r="M537" s="363"/>
      <c r="N537" s="414"/>
      <c r="O537" s="350">
        <f t="shared" si="27"/>
        <v>0</v>
      </c>
      <c r="P537" s="70">
        <f t="shared" si="27"/>
        <v>0</v>
      </c>
      <c r="Q537" s="92" t="str">
        <f t="shared" si="26"/>
        <v/>
      </c>
    </row>
    <row r="538" spans="1:17" x14ac:dyDescent="0.2">
      <c r="A538" s="374" t="str">
        <f>IF(B538="","",COUNT('Diário 3º PA'!$A$4:$A$4242)+COUNT('Diário 4º PA'!$A$4:$A$2007)+COUNT('Diário 5º PA'!$A$4:$A$2000)+ROW()-3)</f>
        <v/>
      </c>
      <c r="B538" s="358"/>
      <c r="C538" s="383"/>
      <c r="D538" s="360"/>
      <c r="E538" s="360"/>
      <c r="F538" s="361"/>
      <c r="G538" s="360"/>
      <c r="H538" s="360"/>
      <c r="I538" s="362"/>
      <c r="J538" s="363"/>
      <c r="K538" s="363"/>
      <c r="L538" s="364"/>
      <c r="M538" s="363"/>
      <c r="N538" s="414"/>
      <c r="O538" s="350">
        <f t="shared" si="27"/>
        <v>0</v>
      </c>
      <c r="P538" s="70">
        <f t="shared" si="27"/>
        <v>0</v>
      </c>
      <c r="Q538" s="92" t="str">
        <f t="shared" si="26"/>
        <v/>
      </c>
    </row>
    <row r="539" spans="1:17" x14ac:dyDescent="0.2">
      <c r="A539" s="374" t="str">
        <f>IF(B539="","",COUNT('Diário 3º PA'!$A$4:$A$4242)+COUNT('Diário 4º PA'!$A$4:$A$2007)+COUNT('Diário 5º PA'!$A$4:$A$2000)+ROW()-3)</f>
        <v/>
      </c>
      <c r="B539" s="358"/>
      <c r="C539" s="383"/>
      <c r="D539" s="360"/>
      <c r="E539" s="360"/>
      <c r="F539" s="361"/>
      <c r="G539" s="360"/>
      <c r="H539" s="360"/>
      <c r="I539" s="362"/>
      <c r="J539" s="363"/>
      <c r="K539" s="363"/>
      <c r="L539" s="364"/>
      <c r="M539" s="363"/>
      <c r="N539" s="414"/>
      <c r="O539" s="350">
        <f t="shared" si="27"/>
        <v>0</v>
      </c>
      <c r="P539" s="70">
        <f t="shared" si="27"/>
        <v>0</v>
      </c>
      <c r="Q539" s="92" t="str">
        <f t="shared" si="26"/>
        <v/>
      </c>
    </row>
    <row r="540" spans="1:17" x14ac:dyDescent="0.2">
      <c r="A540" s="374" t="str">
        <f>IF(B540="","",COUNT('Diário 3º PA'!$A$4:$A$4242)+COUNT('Diário 4º PA'!$A$4:$A$2007)+COUNT('Diário 5º PA'!$A$4:$A$2000)+ROW()-3)</f>
        <v/>
      </c>
      <c r="B540" s="358"/>
      <c r="C540" s="383"/>
      <c r="D540" s="360"/>
      <c r="E540" s="360"/>
      <c r="F540" s="361"/>
      <c r="G540" s="360"/>
      <c r="H540" s="360"/>
      <c r="I540" s="362"/>
      <c r="J540" s="363"/>
      <c r="K540" s="363"/>
      <c r="L540" s="364"/>
      <c r="M540" s="363"/>
      <c r="N540" s="414"/>
      <c r="O540" s="350">
        <f t="shared" si="27"/>
        <v>0</v>
      </c>
      <c r="P540" s="70">
        <f t="shared" si="27"/>
        <v>0</v>
      </c>
      <c r="Q540" s="92" t="str">
        <f t="shared" si="26"/>
        <v/>
      </c>
    </row>
    <row r="541" spans="1:17" x14ac:dyDescent="0.2">
      <c r="A541" s="374" t="str">
        <f>IF(B541="","",COUNT('Diário 3º PA'!$A$4:$A$4242)+COUNT('Diário 4º PA'!$A$4:$A$2007)+COUNT('Diário 5º PA'!$A$4:$A$2000)+ROW()-3)</f>
        <v/>
      </c>
      <c r="B541" s="358"/>
      <c r="C541" s="383"/>
      <c r="D541" s="360"/>
      <c r="E541" s="360"/>
      <c r="F541" s="361"/>
      <c r="G541" s="360"/>
      <c r="H541" s="360"/>
      <c r="I541" s="362"/>
      <c r="J541" s="363"/>
      <c r="K541" s="363"/>
      <c r="L541" s="364"/>
      <c r="M541" s="363"/>
      <c r="N541" s="414"/>
      <c r="O541" s="350">
        <f t="shared" si="27"/>
        <v>0</v>
      </c>
      <c r="P541" s="70">
        <f t="shared" si="27"/>
        <v>0</v>
      </c>
      <c r="Q541" s="92" t="str">
        <f t="shared" si="26"/>
        <v/>
      </c>
    </row>
    <row r="542" spans="1:17" x14ac:dyDescent="0.2">
      <c r="A542" s="374" t="str">
        <f>IF(B542="","",COUNT('Diário 3º PA'!$A$4:$A$4242)+COUNT('Diário 4º PA'!$A$4:$A$2007)+COUNT('Diário 5º PA'!$A$4:$A$2000)+ROW()-3)</f>
        <v/>
      </c>
      <c r="B542" s="358"/>
      <c r="C542" s="383"/>
      <c r="D542" s="360"/>
      <c r="E542" s="360"/>
      <c r="F542" s="361"/>
      <c r="G542" s="360"/>
      <c r="H542" s="360"/>
      <c r="I542" s="362"/>
      <c r="J542" s="363"/>
      <c r="K542" s="363"/>
      <c r="L542" s="364"/>
      <c r="M542" s="363"/>
      <c r="N542" s="414"/>
      <c r="O542" s="350">
        <f t="shared" si="27"/>
        <v>0</v>
      </c>
      <c r="P542" s="70">
        <f t="shared" si="27"/>
        <v>0</v>
      </c>
      <c r="Q542" s="92" t="str">
        <f t="shared" si="26"/>
        <v/>
      </c>
    </row>
    <row r="543" spans="1:17" x14ac:dyDescent="0.2">
      <c r="A543" s="374" t="str">
        <f>IF(B543="","",COUNT('Diário 3º PA'!$A$4:$A$4242)+COUNT('Diário 4º PA'!$A$4:$A$2007)+COUNT('Diário 5º PA'!$A$4:$A$2000)+ROW()-3)</f>
        <v/>
      </c>
      <c r="B543" s="358"/>
      <c r="C543" s="383"/>
      <c r="D543" s="360"/>
      <c r="E543" s="360"/>
      <c r="F543" s="361"/>
      <c r="G543" s="360"/>
      <c r="H543" s="360"/>
      <c r="I543" s="362"/>
      <c r="J543" s="363"/>
      <c r="K543" s="363"/>
      <c r="L543" s="364"/>
      <c r="M543" s="363"/>
      <c r="N543" s="414"/>
      <c r="O543" s="350">
        <f t="shared" si="27"/>
        <v>0</v>
      </c>
      <c r="P543" s="70">
        <f t="shared" si="27"/>
        <v>0</v>
      </c>
      <c r="Q543" s="92" t="str">
        <f t="shared" si="26"/>
        <v/>
      </c>
    </row>
    <row r="544" spans="1:17" x14ac:dyDescent="0.2">
      <c r="A544" s="374" t="str">
        <f>IF(B544="","",COUNT('Diário 3º PA'!$A$4:$A$4242)+COUNT('Diário 4º PA'!$A$4:$A$2007)+COUNT('Diário 5º PA'!$A$4:$A$2000)+ROW()-3)</f>
        <v/>
      </c>
      <c r="B544" s="358"/>
      <c r="C544" s="383"/>
      <c r="D544" s="360"/>
      <c r="E544" s="360"/>
      <c r="F544" s="361"/>
      <c r="G544" s="360"/>
      <c r="H544" s="360"/>
      <c r="I544" s="362"/>
      <c r="J544" s="363"/>
      <c r="K544" s="363"/>
      <c r="L544" s="364"/>
      <c r="M544" s="363"/>
      <c r="N544" s="414"/>
      <c r="O544" s="350">
        <f t="shared" si="27"/>
        <v>0</v>
      </c>
      <c r="P544" s="70">
        <f t="shared" si="27"/>
        <v>0</v>
      </c>
      <c r="Q544" s="92" t="str">
        <f t="shared" si="26"/>
        <v/>
      </c>
    </row>
    <row r="545" spans="1:17" x14ac:dyDescent="0.2">
      <c r="A545" s="374" t="str">
        <f>IF(B545="","",COUNT('Diário 3º PA'!$A$4:$A$4242)+COUNT('Diário 4º PA'!$A$4:$A$2007)+COUNT('Diário 5º PA'!$A$4:$A$2000)+ROW()-3)</f>
        <v/>
      </c>
      <c r="B545" s="358"/>
      <c r="C545" s="383"/>
      <c r="D545" s="360"/>
      <c r="E545" s="360"/>
      <c r="F545" s="361"/>
      <c r="G545" s="360"/>
      <c r="H545" s="360"/>
      <c r="I545" s="362"/>
      <c r="J545" s="363"/>
      <c r="K545" s="363"/>
      <c r="L545" s="364"/>
      <c r="M545" s="363"/>
      <c r="N545" s="414"/>
      <c r="O545" s="350">
        <f t="shared" si="27"/>
        <v>0</v>
      </c>
      <c r="P545" s="70">
        <f t="shared" si="27"/>
        <v>0</v>
      </c>
      <c r="Q545" s="92" t="str">
        <f t="shared" si="26"/>
        <v/>
      </c>
    </row>
    <row r="546" spans="1:17" x14ac:dyDescent="0.2">
      <c r="A546" s="374" t="str">
        <f>IF(B546="","",COUNT('Diário 3º PA'!$A$4:$A$4242)+COUNT('Diário 4º PA'!$A$4:$A$2007)+COUNT('Diário 5º PA'!$A$4:$A$2000)+ROW()-3)</f>
        <v/>
      </c>
      <c r="B546" s="358"/>
      <c r="C546" s="383"/>
      <c r="D546" s="360"/>
      <c r="E546" s="360"/>
      <c r="F546" s="361"/>
      <c r="G546" s="360"/>
      <c r="H546" s="360"/>
      <c r="I546" s="362"/>
      <c r="J546" s="363"/>
      <c r="K546" s="363"/>
      <c r="L546" s="364"/>
      <c r="M546" s="363"/>
      <c r="N546" s="414"/>
      <c r="O546" s="350">
        <f t="shared" si="27"/>
        <v>0</v>
      </c>
      <c r="P546" s="70">
        <f t="shared" si="27"/>
        <v>0</v>
      </c>
      <c r="Q546" s="92" t="str">
        <f t="shared" si="26"/>
        <v/>
      </c>
    </row>
    <row r="547" spans="1:17" x14ac:dyDescent="0.2">
      <c r="A547" s="374" t="str">
        <f>IF(B547="","",COUNT('Diário 3º PA'!$A$4:$A$4242)+COUNT('Diário 4º PA'!$A$4:$A$2007)+COUNT('Diário 5º PA'!$A$4:$A$2000)+ROW()-3)</f>
        <v/>
      </c>
      <c r="B547" s="358"/>
      <c r="C547" s="383"/>
      <c r="D547" s="360"/>
      <c r="E547" s="360"/>
      <c r="F547" s="361"/>
      <c r="G547" s="360"/>
      <c r="H547" s="360"/>
      <c r="I547" s="362"/>
      <c r="J547" s="363"/>
      <c r="K547" s="363"/>
      <c r="L547" s="364"/>
      <c r="M547" s="363"/>
      <c r="N547" s="414"/>
      <c r="O547" s="350">
        <f t="shared" si="27"/>
        <v>0</v>
      </c>
      <c r="P547" s="70">
        <f t="shared" si="27"/>
        <v>0</v>
      </c>
      <c r="Q547" s="92" t="str">
        <f t="shared" si="26"/>
        <v/>
      </c>
    </row>
    <row r="548" spans="1:17" x14ac:dyDescent="0.2">
      <c r="A548" s="374" t="str">
        <f>IF(B548="","",COUNT('Diário 3º PA'!$A$4:$A$4242)+COUNT('Diário 4º PA'!$A$4:$A$2007)+COUNT('Diário 5º PA'!$A$4:$A$2000)+ROW()-3)</f>
        <v/>
      </c>
      <c r="B548" s="358"/>
      <c r="C548" s="383"/>
      <c r="D548" s="360"/>
      <c r="E548" s="360"/>
      <c r="F548" s="361"/>
      <c r="G548" s="360"/>
      <c r="H548" s="360"/>
      <c r="I548" s="362"/>
      <c r="J548" s="363"/>
      <c r="K548" s="363"/>
      <c r="L548" s="364"/>
      <c r="M548" s="363"/>
      <c r="N548" s="414"/>
      <c r="O548" s="350">
        <f t="shared" si="27"/>
        <v>0</v>
      </c>
      <c r="P548" s="70">
        <f t="shared" si="27"/>
        <v>0</v>
      </c>
      <c r="Q548" s="92" t="str">
        <f t="shared" si="26"/>
        <v/>
      </c>
    </row>
    <row r="549" spans="1:17" x14ac:dyDescent="0.2">
      <c r="A549" s="374" t="str">
        <f>IF(B549="","",COUNT('Diário 3º PA'!$A$4:$A$4242)+COUNT('Diário 4º PA'!$A$4:$A$2007)+COUNT('Diário 5º PA'!$A$4:$A$2000)+ROW()-3)</f>
        <v/>
      </c>
      <c r="B549" s="358"/>
      <c r="C549" s="383"/>
      <c r="D549" s="360"/>
      <c r="E549" s="360"/>
      <c r="F549" s="361"/>
      <c r="G549" s="360"/>
      <c r="H549" s="360"/>
      <c r="I549" s="362"/>
      <c r="J549" s="363"/>
      <c r="K549" s="363"/>
      <c r="L549" s="364"/>
      <c r="M549" s="363"/>
      <c r="N549" s="414"/>
      <c r="O549" s="350">
        <f t="shared" si="27"/>
        <v>0</v>
      </c>
      <c r="P549" s="70">
        <f t="shared" si="27"/>
        <v>0</v>
      </c>
      <c r="Q549" s="92" t="str">
        <f t="shared" si="26"/>
        <v/>
      </c>
    </row>
    <row r="550" spans="1:17" x14ac:dyDescent="0.2">
      <c r="A550" s="374" t="str">
        <f>IF(B550="","",COUNT('Diário 3º PA'!$A$4:$A$4242)+COUNT('Diário 4º PA'!$A$4:$A$2007)+COUNT('Diário 5º PA'!$A$4:$A$2000)+ROW()-3)</f>
        <v/>
      </c>
      <c r="B550" s="358"/>
      <c r="C550" s="383"/>
      <c r="D550" s="360"/>
      <c r="E550" s="360"/>
      <c r="F550" s="361"/>
      <c r="G550" s="360"/>
      <c r="H550" s="360"/>
      <c r="I550" s="362"/>
      <c r="J550" s="363"/>
      <c r="K550" s="363"/>
      <c r="L550" s="364"/>
      <c r="M550" s="363"/>
      <c r="N550" s="414"/>
      <c r="O550" s="350">
        <f t="shared" si="27"/>
        <v>0</v>
      </c>
      <c r="P550" s="70">
        <f t="shared" si="27"/>
        <v>0</v>
      </c>
      <c r="Q550" s="92" t="str">
        <f t="shared" si="26"/>
        <v/>
      </c>
    </row>
    <row r="551" spans="1:17" x14ac:dyDescent="0.2">
      <c r="A551" s="374" t="str">
        <f>IF(B551="","",COUNT('Diário 3º PA'!$A$4:$A$4242)+COUNT('Diário 4º PA'!$A$4:$A$2007)+COUNT('Diário 5º PA'!$A$4:$A$2000)+ROW()-3)</f>
        <v/>
      </c>
      <c r="B551" s="358"/>
      <c r="C551" s="383"/>
      <c r="D551" s="360"/>
      <c r="E551" s="360"/>
      <c r="F551" s="361"/>
      <c r="G551" s="360"/>
      <c r="H551" s="360"/>
      <c r="I551" s="362"/>
      <c r="J551" s="363"/>
      <c r="K551" s="363"/>
      <c r="L551" s="364"/>
      <c r="M551" s="363"/>
      <c r="N551" s="414"/>
      <c r="O551" s="350">
        <f t="shared" si="27"/>
        <v>0</v>
      </c>
      <c r="P551" s="70">
        <f t="shared" si="27"/>
        <v>0</v>
      </c>
      <c r="Q551" s="92" t="str">
        <f t="shared" si="26"/>
        <v/>
      </c>
    </row>
    <row r="552" spans="1:17" x14ac:dyDescent="0.2">
      <c r="A552" s="374" t="str">
        <f>IF(B552="","",COUNT('Diário 3º PA'!$A$4:$A$4242)+COUNT('Diário 4º PA'!$A$4:$A$2007)+COUNT('Diário 5º PA'!$A$4:$A$2000)+ROW()-3)</f>
        <v/>
      </c>
      <c r="B552" s="358"/>
      <c r="C552" s="383"/>
      <c r="D552" s="360"/>
      <c r="E552" s="360"/>
      <c r="F552" s="361"/>
      <c r="G552" s="360"/>
      <c r="H552" s="360"/>
      <c r="I552" s="362"/>
      <c r="J552" s="363"/>
      <c r="K552" s="363"/>
      <c r="L552" s="364"/>
      <c r="M552" s="363"/>
      <c r="N552" s="414"/>
      <c r="O552" s="350">
        <f t="shared" si="27"/>
        <v>0</v>
      </c>
      <c r="P552" s="70">
        <f t="shared" si="27"/>
        <v>0</v>
      </c>
      <c r="Q552" s="92" t="str">
        <f t="shared" si="26"/>
        <v/>
      </c>
    </row>
    <row r="553" spans="1:17" x14ac:dyDescent="0.2">
      <c r="A553" s="374" t="str">
        <f>IF(B553="","",COUNT('Diário 3º PA'!$A$4:$A$4242)+COUNT('Diário 4º PA'!$A$4:$A$2007)+COUNT('Diário 5º PA'!$A$4:$A$2000)+ROW()-3)</f>
        <v/>
      </c>
      <c r="B553" s="358"/>
      <c r="C553" s="383"/>
      <c r="D553" s="360"/>
      <c r="E553" s="360"/>
      <c r="F553" s="361"/>
      <c r="G553" s="360"/>
      <c r="H553" s="360"/>
      <c r="I553" s="362"/>
      <c r="J553" s="363"/>
      <c r="K553" s="363"/>
      <c r="L553" s="364"/>
      <c r="M553" s="363"/>
      <c r="N553" s="414"/>
      <c r="O553" s="350">
        <f t="shared" si="27"/>
        <v>0</v>
      </c>
      <c r="P553" s="70">
        <f t="shared" si="27"/>
        <v>0</v>
      </c>
      <c r="Q553" s="92" t="str">
        <f t="shared" si="26"/>
        <v/>
      </c>
    </row>
    <row r="554" spans="1:17" x14ac:dyDescent="0.2">
      <c r="A554" s="374" t="str">
        <f>IF(B554="","",COUNT('Diário 3º PA'!$A$4:$A$4242)+COUNT('Diário 4º PA'!$A$4:$A$2007)+COUNT('Diário 5º PA'!$A$4:$A$2000)+ROW()-3)</f>
        <v/>
      </c>
      <c r="B554" s="358"/>
      <c r="C554" s="383"/>
      <c r="D554" s="360"/>
      <c r="E554" s="360"/>
      <c r="F554" s="361"/>
      <c r="G554" s="360"/>
      <c r="H554" s="360"/>
      <c r="I554" s="362"/>
      <c r="J554" s="363"/>
      <c r="K554" s="363"/>
      <c r="L554" s="364"/>
      <c r="M554" s="363"/>
      <c r="N554" s="414"/>
      <c r="O554" s="350">
        <f t="shared" si="27"/>
        <v>0</v>
      </c>
      <c r="P554" s="70">
        <f t="shared" si="27"/>
        <v>0</v>
      </c>
      <c r="Q554" s="92" t="str">
        <f t="shared" si="26"/>
        <v/>
      </c>
    </row>
    <row r="555" spans="1:17" x14ac:dyDescent="0.2">
      <c r="A555" s="374" t="str">
        <f>IF(B555="","",COUNT('Diário 3º PA'!$A$4:$A$4242)+COUNT('Diário 4º PA'!$A$4:$A$2007)+COUNT('Diário 5º PA'!$A$4:$A$2000)+ROW()-3)</f>
        <v/>
      </c>
      <c r="B555" s="358"/>
      <c r="C555" s="383"/>
      <c r="D555" s="360"/>
      <c r="E555" s="360"/>
      <c r="F555" s="361"/>
      <c r="G555" s="360"/>
      <c r="H555" s="360"/>
      <c r="I555" s="362"/>
      <c r="J555" s="363"/>
      <c r="K555" s="363"/>
      <c r="L555" s="364"/>
      <c r="M555" s="363"/>
      <c r="N555" s="414"/>
      <c r="O555" s="350">
        <f t="shared" si="27"/>
        <v>0</v>
      </c>
      <c r="P555" s="70">
        <f t="shared" si="27"/>
        <v>0</v>
      </c>
      <c r="Q555" s="92" t="str">
        <f t="shared" si="26"/>
        <v/>
      </c>
    </row>
    <row r="556" spans="1:17" x14ac:dyDescent="0.2">
      <c r="A556" s="374" t="str">
        <f>IF(B556="","",COUNT('Diário 3º PA'!$A$4:$A$4242)+COUNT('Diário 4º PA'!$A$4:$A$2007)+COUNT('Diário 5º PA'!$A$4:$A$2000)+ROW()-3)</f>
        <v/>
      </c>
      <c r="B556" s="358"/>
      <c r="C556" s="383"/>
      <c r="D556" s="360"/>
      <c r="E556" s="360"/>
      <c r="F556" s="361"/>
      <c r="G556" s="360"/>
      <c r="H556" s="360"/>
      <c r="I556" s="362"/>
      <c r="J556" s="363"/>
      <c r="K556" s="363"/>
      <c r="L556" s="364"/>
      <c r="M556" s="363"/>
      <c r="N556" s="414"/>
      <c r="O556" s="350">
        <f t="shared" si="27"/>
        <v>0</v>
      </c>
      <c r="P556" s="70">
        <f t="shared" si="27"/>
        <v>0</v>
      </c>
      <c r="Q556" s="92" t="str">
        <f t="shared" si="26"/>
        <v/>
      </c>
    </row>
    <row r="557" spans="1:17" x14ac:dyDescent="0.2">
      <c r="A557" s="374" t="str">
        <f>IF(B557="","",COUNT('Diário 3º PA'!$A$4:$A$4242)+COUNT('Diário 4º PA'!$A$4:$A$2007)+COUNT('Diário 5º PA'!$A$4:$A$2000)+ROW()-3)</f>
        <v/>
      </c>
      <c r="B557" s="358"/>
      <c r="C557" s="383"/>
      <c r="D557" s="360"/>
      <c r="E557" s="360"/>
      <c r="F557" s="361"/>
      <c r="G557" s="360"/>
      <c r="H557" s="360"/>
      <c r="I557" s="362"/>
      <c r="J557" s="363"/>
      <c r="K557" s="363"/>
      <c r="L557" s="364"/>
      <c r="M557" s="363"/>
      <c r="N557" s="414"/>
      <c r="O557" s="350">
        <f t="shared" si="27"/>
        <v>0</v>
      </c>
      <c r="P557" s="70">
        <f t="shared" si="27"/>
        <v>0</v>
      </c>
      <c r="Q557" s="92" t="str">
        <f t="shared" si="26"/>
        <v/>
      </c>
    </row>
    <row r="558" spans="1:17" x14ac:dyDescent="0.2">
      <c r="A558" s="374" t="str">
        <f>IF(B558="","",COUNT('Diário 3º PA'!$A$4:$A$4242)+COUNT('Diário 4º PA'!$A$4:$A$2007)+COUNT('Diário 5º PA'!$A$4:$A$2000)+ROW()-3)</f>
        <v/>
      </c>
      <c r="B558" s="358"/>
      <c r="C558" s="383"/>
      <c r="D558" s="360"/>
      <c r="E558" s="360"/>
      <c r="F558" s="361"/>
      <c r="G558" s="360"/>
      <c r="H558" s="360"/>
      <c r="I558" s="362"/>
      <c r="J558" s="363"/>
      <c r="K558" s="363"/>
      <c r="L558" s="364"/>
      <c r="M558" s="363"/>
      <c r="N558" s="414"/>
      <c r="O558" s="350">
        <f t="shared" si="27"/>
        <v>0</v>
      </c>
      <c r="P558" s="70">
        <f t="shared" si="27"/>
        <v>0</v>
      </c>
      <c r="Q558" s="92" t="str">
        <f t="shared" si="26"/>
        <v/>
      </c>
    </row>
    <row r="559" spans="1:17" x14ac:dyDescent="0.2">
      <c r="A559" s="374" t="str">
        <f>IF(B559="","",COUNT('Diário 3º PA'!$A$4:$A$4242)+COUNT('Diário 4º PA'!$A$4:$A$2007)+COUNT('Diário 5º PA'!$A$4:$A$2000)+ROW()-3)</f>
        <v/>
      </c>
      <c r="B559" s="358"/>
      <c r="C559" s="383"/>
      <c r="D559" s="360"/>
      <c r="E559" s="360"/>
      <c r="F559" s="361"/>
      <c r="G559" s="360"/>
      <c r="H559" s="360"/>
      <c r="I559" s="362"/>
      <c r="J559" s="363"/>
      <c r="K559" s="363"/>
      <c r="L559" s="364"/>
      <c r="M559" s="363"/>
      <c r="N559" s="414"/>
      <c r="O559" s="350">
        <f t="shared" si="27"/>
        <v>0</v>
      </c>
      <c r="P559" s="70">
        <f t="shared" si="27"/>
        <v>0</v>
      </c>
      <c r="Q559" s="92" t="str">
        <f t="shared" si="26"/>
        <v/>
      </c>
    </row>
    <row r="560" spans="1:17" x14ac:dyDescent="0.2">
      <c r="A560" s="374" t="str">
        <f>IF(B560="","",COUNT('Diário 3º PA'!$A$4:$A$4242)+COUNT('Diário 4º PA'!$A$4:$A$2007)+COUNT('Diário 5º PA'!$A$4:$A$2000)+ROW()-3)</f>
        <v/>
      </c>
      <c r="B560" s="358"/>
      <c r="C560" s="383"/>
      <c r="D560" s="360"/>
      <c r="E560" s="360"/>
      <c r="F560" s="361"/>
      <c r="G560" s="360"/>
      <c r="H560" s="360"/>
      <c r="I560" s="362"/>
      <c r="J560" s="363"/>
      <c r="K560" s="363"/>
      <c r="L560" s="364"/>
      <c r="M560" s="363"/>
      <c r="N560" s="414"/>
      <c r="O560" s="350">
        <f t="shared" si="27"/>
        <v>0</v>
      </c>
      <c r="P560" s="70">
        <f t="shared" si="27"/>
        <v>0</v>
      </c>
      <c r="Q560" s="92" t="str">
        <f t="shared" si="26"/>
        <v/>
      </c>
    </row>
    <row r="561" spans="1:17" x14ac:dyDescent="0.2">
      <c r="A561" s="374" t="str">
        <f>IF(B561="","",COUNT('Diário 3º PA'!$A$4:$A$4242)+COUNT('Diário 4º PA'!$A$4:$A$2007)+COUNT('Diário 5º PA'!$A$4:$A$2000)+ROW()-3)</f>
        <v/>
      </c>
      <c r="B561" s="358"/>
      <c r="C561" s="383"/>
      <c r="D561" s="360"/>
      <c r="E561" s="360"/>
      <c r="F561" s="361"/>
      <c r="G561" s="360"/>
      <c r="H561" s="360"/>
      <c r="I561" s="362"/>
      <c r="J561" s="363"/>
      <c r="K561" s="363"/>
      <c r="L561" s="364"/>
      <c r="M561" s="363"/>
      <c r="N561" s="414"/>
      <c r="O561" s="350">
        <f t="shared" si="27"/>
        <v>0</v>
      </c>
      <c r="P561" s="70">
        <f t="shared" si="27"/>
        <v>0</v>
      </c>
      <c r="Q561" s="92" t="str">
        <f t="shared" si="26"/>
        <v/>
      </c>
    </row>
    <row r="562" spans="1:17" x14ac:dyDescent="0.2">
      <c r="A562" s="374" t="str">
        <f>IF(B562="","",COUNT('Diário 3º PA'!$A$4:$A$4242)+COUNT('Diário 4º PA'!$A$4:$A$2007)+COUNT('Diário 5º PA'!$A$4:$A$2000)+ROW()-3)</f>
        <v/>
      </c>
      <c r="B562" s="358"/>
      <c r="C562" s="383"/>
      <c r="D562" s="360"/>
      <c r="E562" s="360"/>
      <c r="F562" s="361"/>
      <c r="G562" s="360"/>
      <c r="H562" s="360"/>
      <c r="I562" s="362"/>
      <c r="J562" s="363"/>
      <c r="K562" s="363"/>
      <c r="L562" s="364"/>
      <c r="M562" s="363"/>
      <c r="N562" s="414"/>
      <c r="O562" s="350">
        <f t="shared" si="27"/>
        <v>0</v>
      </c>
      <c r="P562" s="70">
        <f t="shared" si="27"/>
        <v>0</v>
      </c>
      <c r="Q562" s="92" t="str">
        <f t="shared" si="26"/>
        <v/>
      </c>
    </row>
    <row r="563" spans="1:17" x14ac:dyDescent="0.2">
      <c r="A563" s="374" t="str">
        <f>IF(B563="","",COUNT('Diário 3º PA'!$A$4:$A$4242)+COUNT('Diário 4º PA'!$A$4:$A$2007)+COUNT('Diário 5º PA'!$A$4:$A$2000)+ROW()-3)</f>
        <v/>
      </c>
      <c r="B563" s="358"/>
      <c r="C563" s="383"/>
      <c r="D563" s="360"/>
      <c r="E563" s="360"/>
      <c r="F563" s="361"/>
      <c r="G563" s="360"/>
      <c r="H563" s="360"/>
      <c r="I563" s="362"/>
      <c r="J563" s="363"/>
      <c r="K563" s="363"/>
      <c r="L563" s="364"/>
      <c r="M563" s="363"/>
      <c r="N563" s="414"/>
      <c r="O563" s="350">
        <f t="shared" si="27"/>
        <v>0</v>
      </c>
      <c r="P563" s="70">
        <f t="shared" si="27"/>
        <v>0</v>
      </c>
      <c r="Q563" s="92" t="str">
        <f t="shared" si="26"/>
        <v/>
      </c>
    </row>
    <row r="564" spans="1:17" x14ac:dyDescent="0.2">
      <c r="A564" s="374" t="str">
        <f>IF(B564="","",COUNT('Diário 3º PA'!$A$4:$A$4242)+COUNT('Diário 4º PA'!$A$4:$A$2007)+COUNT('Diário 5º PA'!$A$4:$A$2000)+ROW()-3)</f>
        <v/>
      </c>
      <c r="B564" s="358"/>
      <c r="C564" s="383"/>
      <c r="D564" s="360"/>
      <c r="E564" s="360"/>
      <c r="F564" s="361"/>
      <c r="G564" s="360"/>
      <c r="H564" s="360"/>
      <c r="I564" s="362"/>
      <c r="J564" s="363"/>
      <c r="K564" s="363"/>
      <c r="L564" s="364"/>
      <c r="M564" s="363"/>
      <c r="N564" s="414"/>
      <c r="O564" s="350">
        <f t="shared" si="27"/>
        <v>0</v>
      </c>
      <c r="P564" s="70">
        <f t="shared" si="27"/>
        <v>0</v>
      </c>
      <c r="Q564" s="92" t="str">
        <f t="shared" si="26"/>
        <v/>
      </c>
    </row>
    <row r="565" spans="1:17" x14ac:dyDescent="0.2">
      <c r="A565" s="374" t="str">
        <f>IF(B565="","",COUNT('Diário 3º PA'!$A$4:$A$4242)+COUNT('Diário 4º PA'!$A$4:$A$2007)+COUNT('Diário 5º PA'!$A$4:$A$2000)+ROW()-3)</f>
        <v/>
      </c>
      <c r="B565" s="358"/>
      <c r="C565" s="383"/>
      <c r="D565" s="360"/>
      <c r="E565" s="360"/>
      <c r="F565" s="361"/>
      <c r="G565" s="360"/>
      <c r="H565" s="360"/>
      <c r="I565" s="362"/>
      <c r="J565" s="363"/>
      <c r="K565" s="363"/>
      <c r="L565" s="364"/>
      <c r="M565" s="363"/>
      <c r="N565" s="414"/>
      <c r="O565" s="350">
        <f t="shared" si="27"/>
        <v>0</v>
      </c>
      <c r="P565" s="70">
        <f t="shared" si="27"/>
        <v>0</v>
      </c>
      <c r="Q565" s="92" t="str">
        <f t="shared" si="26"/>
        <v/>
      </c>
    </row>
    <row r="566" spans="1:17" x14ac:dyDescent="0.2">
      <c r="A566" s="374" t="str">
        <f>IF(B566="","",COUNT('Diário 3º PA'!$A$4:$A$4242)+COUNT('Diário 4º PA'!$A$4:$A$2007)+COUNT('Diário 5º PA'!$A$4:$A$2000)+ROW()-3)</f>
        <v/>
      </c>
      <c r="B566" s="358"/>
      <c r="C566" s="383"/>
      <c r="D566" s="360"/>
      <c r="E566" s="360"/>
      <c r="F566" s="361"/>
      <c r="G566" s="360"/>
      <c r="H566" s="360"/>
      <c r="I566" s="362"/>
      <c r="J566" s="363"/>
      <c r="K566" s="363"/>
      <c r="L566" s="364"/>
      <c r="M566" s="363"/>
      <c r="N566" s="414"/>
      <c r="O566" s="350">
        <f t="shared" si="27"/>
        <v>0</v>
      </c>
      <c r="P566" s="70">
        <f t="shared" si="27"/>
        <v>0</v>
      </c>
      <c r="Q566" s="92" t="str">
        <f t="shared" si="26"/>
        <v/>
      </c>
    </row>
    <row r="567" spans="1:17" x14ac:dyDescent="0.2">
      <c r="A567" s="374" t="str">
        <f>IF(B567="","",COUNT('Diário 3º PA'!$A$4:$A$4242)+COUNT('Diário 4º PA'!$A$4:$A$2007)+COUNT('Diário 5º PA'!$A$4:$A$2000)+ROW()-3)</f>
        <v/>
      </c>
      <c r="B567" s="358"/>
      <c r="C567" s="383"/>
      <c r="D567" s="360"/>
      <c r="E567" s="360"/>
      <c r="F567" s="361"/>
      <c r="G567" s="360"/>
      <c r="H567" s="360"/>
      <c r="I567" s="362"/>
      <c r="J567" s="363"/>
      <c r="K567" s="363"/>
      <c r="L567" s="364"/>
      <c r="M567" s="363"/>
      <c r="N567" s="414"/>
      <c r="O567" s="350">
        <f t="shared" si="27"/>
        <v>0</v>
      </c>
      <c r="P567" s="70">
        <f t="shared" si="27"/>
        <v>0</v>
      </c>
      <c r="Q567" s="92" t="str">
        <f t="shared" si="26"/>
        <v/>
      </c>
    </row>
    <row r="568" spans="1:17" x14ac:dyDescent="0.2">
      <c r="A568" s="374" t="str">
        <f>IF(B568="","",COUNT('Diário 3º PA'!$A$4:$A$4242)+COUNT('Diário 4º PA'!$A$4:$A$2007)+COUNT('Diário 5º PA'!$A$4:$A$2000)+ROW()-3)</f>
        <v/>
      </c>
      <c r="B568" s="358"/>
      <c r="C568" s="383"/>
      <c r="D568" s="360"/>
      <c r="E568" s="360"/>
      <c r="F568" s="361"/>
      <c r="G568" s="360"/>
      <c r="H568" s="360"/>
      <c r="I568" s="362"/>
      <c r="J568" s="363"/>
      <c r="K568" s="363"/>
      <c r="L568" s="364"/>
      <c r="M568" s="363"/>
      <c r="N568" s="414"/>
      <c r="O568" s="350">
        <f t="shared" si="27"/>
        <v>0</v>
      </c>
      <c r="P568" s="70">
        <f t="shared" si="27"/>
        <v>0</v>
      </c>
      <c r="Q568" s="92" t="str">
        <f t="shared" si="26"/>
        <v/>
      </c>
    </row>
    <row r="569" spans="1:17" x14ac:dyDescent="0.2">
      <c r="A569" s="374" t="str">
        <f>IF(B569="","",COUNT('Diário 3º PA'!$A$4:$A$4242)+COUNT('Diário 4º PA'!$A$4:$A$2007)+COUNT('Diário 5º PA'!$A$4:$A$2000)+ROW()-3)</f>
        <v/>
      </c>
      <c r="B569" s="358"/>
      <c r="C569" s="383"/>
      <c r="D569" s="360"/>
      <c r="E569" s="360"/>
      <c r="F569" s="361"/>
      <c r="G569" s="360"/>
      <c r="H569" s="360"/>
      <c r="I569" s="362"/>
      <c r="J569" s="363"/>
      <c r="K569" s="363"/>
      <c r="L569" s="364"/>
      <c r="M569" s="363"/>
      <c r="N569" s="414"/>
      <c r="O569" s="350">
        <f t="shared" si="27"/>
        <v>0</v>
      </c>
      <c r="P569" s="70">
        <f t="shared" si="27"/>
        <v>0</v>
      </c>
      <c r="Q569" s="92" t="str">
        <f t="shared" si="26"/>
        <v/>
      </c>
    </row>
    <row r="570" spans="1:17" x14ac:dyDescent="0.2">
      <c r="A570" s="374" t="str">
        <f>IF(B570="","",COUNT('Diário 3º PA'!$A$4:$A$4242)+COUNT('Diário 4º PA'!$A$4:$A$2007)+COUNT('Diário 5º PA'!$A$4:$A$2000)+ROW()-3)</f>
        <v/>
      </c>
      <c r="B570" s="358"/>
      <c r="C570" s="383"/>
      <c r="D570" s="360"/>
      <c r="E570" s="360"/>
      <c r="F570" s="361"/>
      <c r="G570" s="360"/>
      <c r="H570" s="360"/>
      <c r="I570" s="362"/>
      <c r="J570" s="363"/>
      <c r="K570" s="363"/>
      <c r="L570" s="364"/>
      <c r="M570" s="363"/>
      <c r="N570" s="414"/>
      <c r="O570" s="350">
        <f t="shared" si="27"/>
        <v>0</v>
      </c>
      <c r="P570" s="70">
        <f t="shared" si="27"/>
        <v>0</v>
      </c>
      <c r="Q570" s="92" t="str">
        <f t="shared" si="26"/>
        <v/>
      </c>
    </row>
    <row r="571" spans="1:17" x14ac:dyDescent="0.2">
      <c r="A571" s="374" t="str">
        <f>IF(B571="","",COUNT('Diário 3º PA'!$A$4:$A$4242)+COUNT('Diário 4º PA'!$A$4:$A$2007)+COUNT('Diário 5º PA'!$A$4:$A$2000)+ROW()-3)</f>
        <v/>
      </c>
      <c r="B571" s="358"/>
      <c r="C571" s="383"/>
      <c r="D571" s="360"/>
      <c r="E571" s="360"/>
      <c r="F571" s="361"/>
      <c r="G571" s="360"/>
      <c r="H571" s="360"/>
      <c r="I571" s="362"/>
      <c r="J571" s="363"/>
      <c r="K571" s="363"/>
      <c r="L571" s="364"/>
      <c r="M571" s="363"/>
      <c r="N571" s="414"/>
      <c r="O571" s="350">
        <f t="shared" si="27"/>
        <v>0</v>
      </c>
      <c r="P571" s="70">
        <f t="shared" si="27"/>
        <v>0</v>
      </c>
      <c r="Q571" s="92" t="str">
        <f t="shared" si="26"/>
        <v/>
      </c>
    </row>
    <row r="572" spans="1:17" x14ac:dyDescent="0.2">
      <c r="A572" s="374" t="str">
        <f>IF(B572="","",COUNT('Diário 3º PA'!$A$4:$A$4242)+COUNT('Diário 4º PA'!$A$4:$A$2007)+COUNT('Diário 5º PA'!$A$4:$A$2000)+ROW()-3)</f>
        <v/>
      </c>
      <c r="B572" s="358"/>
      <c r="C572" s="383"/>
      <c r="D572" s="360"/>
      <c r="E572" s="360"/>
      <c r="F572" s="361"/>
      <c r="G572" s="360"/>
      <c r="H572" s="360"/>
      <c r="I572" s="362"/>
      <c r="J572" s="363"/>
      <c r="K572" s="363"/>
      <c r="L572" s="364"/>
      <c r="M572" s="363"/>
      <c r="N572" s="414"/>
      <c r="O572" s="350">
        <f t="shared" si="27"/>
        <v>0</v>
      </c>
      <c r="P572" s="70">
        <f t="shared" si="27"/>
        <v>0</v>
      </c>
      <c r="Q572" s="92" t="str">
        <f t="shared" si="26"/>
        <v/>
      </c>
    </row>
    <row r="573" spans="1:17" x14ac:dyDescent="0.2">
      <c r="A573" s="374" t="str">
        <f>IF(B573="","",COUNT('Diário 3º PA'!$A$4:$A$4242)+COUNT('Diário 4º PA'!$A$4:$A$2007)+COUNT('Diário 5º PA'!$A$4:$A$2000)+ROW()-3)</f>
        <v/>
      </c>
      <c r="B573" s="358"/>
      <c r="C573" s="383"/>
      <c r="D573" s="360"/>
      <c r="E573" s="360"/>
      <c r="F573" s="361"/>
      <c r="G573" s="360"/>
      <c r="H573" s="360"/>
      <c r="I573" s="362"/>
      <c r="J573" s="363"/>
      <c r="K573" s="363"/>
      <c r="L573" s="364"/>
      <c r="M573" s="363"/>
      <c r="N573" s="414"/>
      <c r="O573" s="350">
        <f t="shared" si="27"/>
        <v>0</v>
      </c>
      <c r="P573" s="70">
        <f t="shared" si="27"/>
        <v>0</v>
      </c>
      <c r="Q573" s="92" t="str">
        <f t="shared" si="26"/>
        <v/>
      </c>
    </row>
    <row r="574" spans="1:17" x14ac:dyDescent="0.2">
      <c r="A574" s="374" t="str">
        <f>IF(B574="","",COUNT('Diário 3º PA'!$A$4:$A$4242)+COUNT('Diário 4º PA'!$A$4:$A$2007)+COUNT('Diário 5º PA'!$A$4:$A$2000)+ROW()-3)</f>
        <v/>
      </c>
      <c r="B574" s="358"/>
      <c r="C574" s="383"/>
      <c r="D574" s="360"/>
      <c r="E574" s="360"/>
      <c r="F574" s="361"/>
      <c r="G574" s="360"/>
      <c r="H574" s="360"/>
      <c r="I574" s="362"/>
      <c r="J574" s="363"/>
      <c r="K574" s="363"/>
      <c r="L574" s="364"/>
      <c r="M574" s="363"/>
      <c r="N574" s="414"/>
      <c r="O574" s="350">
        <f t="shared" si="27"/>
        <v>0</v>
      </c>
      <c r="P574" s="70">
        <f t="shared" si="27"/>
        <v>0</v>
      </c>
      <c r="Q574" s="92" t="str">
        <f t="shared" si="26"/>
        <v/>
      </c>
    </row>
    <row r="575" spans="1:17" x14ac:dyDescent="0.2">
      <c r="A575" s="374" t="str">
        <f>IF(B575="","",COUNT('Diário 3º PA'!$A$4:$A$4242)+COUNT('Diário 4º PA'!$A$4:$A$2007)+COUNT('Diário 5º PA'!$A$4:$A$2000)+ROW()-3)</f>
        <v/>
      </c>
      <c r="B575" s="358"/>
      <c r="C575" s="383"/>
      <c r="D575" s="360"/>
      <c r="E575" s="360"/>
      <c r="F575" s="361"/>
      <c r="G575" s="360"/>
      <c r="H575" s="360"/>
      <c r="I575" s="362"/>
      <c r="J575" s="363"/>
      <c r="K575" s="363"/>
      <c r="L575" s="364"/>
      <c r="M575" s="363"/>
      <c r="N575" s="414"/>
      <c r="O575" s="350">
        <f t="shared" si="27"/>
        <v>0</v>
      </c>
      <c r="P575" s="70">
        <f t="shared" si="27"/>
        <v>0</v>
      </c>
      <c r="Q575" s="92" t="str">
        <f t="shared" si="26"/>
        <v/>
      </c>
    </row>
    <row r="576" spans="1:17" x14ac:dyDescent="0.2">
      <c r="A576" s="374" t="str">
        <f>IF(B576="","",COUNT('Diário 3º PA'!$A$4:$A$4242)+COUNT('Diário 4º PA'!$A$4:$A$2007)+COUNT('Diário 5º PA'!$A$4:$A$2000)+ROW()-3)</f>
        <v/>
      </c>
      <c r="B576" s="358"/>
      <c r="C576" s="383"/>
      <c r="D576" s="360"/>
      <c r="E576" s="360"/>
      <c r="F576" s="361"/>
      <c r="G576" s="360"/>
      <c r="H576" s="360"/>
      <c r="I576" s="362"/>
      <c r="J576" s="363"/>
      <c r="K576" s="363"/>
      <c r="L576" s="364"/>
      <c r="M576" s="363"/>
      <c r="N576" s="414"/>
      <c r="O576" s="350">
        <f t="shared" si="27"/>
        <v>0</v>
      </c>
      <c r="P576" s="70">
        <f t="shared" si="27"/>
        <v>0</v>
      </c>
      <c r="Q576" s="92" t="str">
        <f t="shared" si="26"/>
        <v/>
      </c>
    </row>
    <row r="577" spans="1:17" x14ac:dyDescent="0.2">
      <c r="A577" s="374" t="str">
        <f>IF(B577="","",COUNT('Diário 3º PA'!$A$4:$A$4242)+COUNT('Diário 4º PA'!$A$4:$A$2007)+COUNT('Diário 5º PA'!$A$4:$A$2000)+ROW()-3)</f>
        <v/>
      </c>
      <c r="B577" s="358"/>
      <c r="C577" s="383"/>
      <c r="D577" s="360"/>
      <c r="E577" s="360"/>
      <c r="F577" s="361"/>
      <c r="G577" s="360"/>
      <c r="H577" s="360"/>
      <c r="I577" s="362"/>
      <c r="J577" s="363"/>
      <c r="K577" s="363"/>
      <c r="L577" s="364"/>
      <c r="M577" s="363"/>
      <c r="N577" s="414"/>
      <c r="O577" s="350">
        <f t="shared" si="27"/>
        <v>0</v>
      </c>
      <c r="P577" s="70">
        <f t="shared" si="27"/>
        <v>0</v>
      </c>
      <c r="Q577" s="92" t="str">
        <f t="shared" si="26"/>
        <v/>
      </c>
    </row>
    <row r="578" spans="1:17" x14ac:dyDescent="0.2">
      <c r="A578" s="374" t="str">
        <f>IF(B578="","",COUNT('Diário 3º PA'!$A$4:$A$4242)+COUNT('Diário 4º PA'!$A$4:$A$2007)+COUNT('Diário 5º PA'!$A$4:$A$2000)+ROW()-3)</f>
        <v/>
      </c>
      <c r="B578" s="358"/>
      <c r="C578" s="383"/>
      <c r="D578" s="360"/>
      <c r="E578" s="360"/>
      <c r="F578" s="361"/>
      <c r="G578" s="360"/>
      <c r="H578" s="360"/>
      <c r="I578" s="362"/>
      <c r="J578" s="363"/>
      <c r="K578" s="363"/>
      <c r="L578" s="364"/>
      <c r="M578" s="363"/>
      <c r="N578" s="414"/>
      <c r="O578" s="350">
        <f t="shared" si="27"/>
        <v>0</v>
      </c>
      <c r="P578" s="70">
        <f t="shared" si="27"/>
        <v>0</v>
      </c>
      <c r="Q578" s="92" t="str">
        <f t="shared" si="26"/>
        <v/>
      </c>
    </row>
    <row r="579" spans="1:17" x14ac:dyDescent="0.2">
      <c r="A579" s="374" t="str">
        <f>IF(B579="","",COUNT('Diário 3º PA'!$A$4:$A$4242)+COUNT('Diário 4º PA'!$A$4:$A$2007)+COUNT('Diário 5º PA'!$A$4:$A$2000)+ROW()-3)</f>
        <v/>
      </c>
      <c r="B579" s="358"/>
      <c r="C579" s="383"/>
      <c r="D579" s="360"/>
      <c r="E579" s="360"/>
      <c r="F579" s="361"/>
      <c r="G579" s="360"/>
      <c r="H579" s="360"/>
      <c r="I579" s="362"/>
      <c r="J579" s="363"/>
      <c r="K579" s="363"/>
      <c r="L579" s="364"/>
      <c r="M579" s="363"/>
      <c r="N579" s="414"/>
      <c r="O579" s="350">
        <f t="shared" si="27"/>
        <v>0</v>
      </c>
      <c r="P579" s="70">
        <f t="shared" si="27"/>
        <v>0</v>
      </c>
      <c r="Q579" s="92" t="str">
        <f t="shared" si="26"/>
        <v/>
      </c>
    </row>
    <row r="580" spans="1:17" x14ac:dyDescent="0.2">
      <c r="A580" s="374" t="str">
        <f>IF(B580="","",COUNT('Diário 3º PA'!$A$4:$A$4242)+COUNT('Diário 4º PA'!$A$4:$A$2007)+COUNT('Diário 5º PA'!$A$4:$A$2000)+ROW()-3)</f>
        <v/>
      </c>
      <c r="B580" s="358"/>
      <c r="C580" s="383"/>
      <c r="D580" s="360"/>
      <c r="E580" s="360"/>
      <c r="F580" s="361"/>
      <c r="G580" s="360"/>
      <c r="H580" s="360"/>
      <c r="I580" s="362"/>
      <c r="J580" s="363"/>
      <c r="K580" s="363"/>
      <c r="L580" s="364"/>
      <c r="M580" s="363"/>
      <c r="N580" s="414"/>
      <c r="O580" s="350">
        <f t="shared" si="27"/>
        <v>0</v>
      </c>
      <c r="P580" s="70">
        <f t="shared" si="27"/>
        <v>0</v>
      </c>
      <c r="Q580" s="92" t="str">
        <f t="shared" si="26"/>
        <v/>
      </c>
    </row>
    <row r="581" spans="1:17" x14ac:dyDescent="0.2">
      <c r="A581" s="374" t="str">
        <f>IF(B581="","",COUNT('Diário 3º PA'!$A$4:$A$4242)+COUNT('Diário 4º PA'!$A$4:$A$2007)+COUNT('Diário 5º PA'!$A$4:$A$2000)+ROW()-3)</f>
        <v/>
      </c>
      <c r="B581" s="358"/>
      <c r="C581" s="383"/>
      <c r="D581" s="360"/>
      <c r="E581" s="360"/>
      <c r="F581" s="361"/>
      <c r="G581" s="360"/>
      <c r="H581" s="360"/>
      <c r="I581" s="362"/>
      <c r="J581" s="363"/>
      <c r="K581" s="363"/>
      <c r="L581" s="364"/>
      <c r="M581" s="363"/>
      <c r="N581" s="414"/>
      <c r="O581" s="350">
        <f t="shared" si="27"/>
        <v>0</v>
      </c>
      <c r="P581" s="70">
        <f t="shared" si="27"/>
        <v>0</v>
      </c>
      <c r="Q581" s="92" t="str">
        <f t="shared" si="26"/>
        <v/>
      </c>
    </row>
    <row r="582" spans="1:17" x14ac:dyDescent="0.2">
      <c r="A582" s="374" t="str">
        <f>IF(B582="","",COUNT('Diário 3º PA'!$A$4:$A$4242)+COUNT('Diário 4º PA'!$A$4:$A$2007)+COUNT('Diário 5º PA'!$A$4:$A$2000)+ROW()-3)</f>
        <v/>
      </c>
      <c r="B582" s="358"/>
      <c r="C582" s="383"/>
      <c r="D582" s="360"/>
      <c r="E582" s="360"/>
      <c r="F582" s="361"/>
      <c r="G582" s="360"/>
      <c r="H582" s="360"/>
      <c r="I582" s="362"/>
      <c r="J582" s="363"/>
      <c r="K582" s="363"/>
      <c r="L582" s="364"/>
      <c r="M582" s="363"/>
      <c r="N582" s="414"/>
      <c r="O582" s="350">
        <f t="shared" si="27"/>
        <v>0</v>
      </c>
      <c r="P582" s="70">
        <f t="shared" si="27"/>
        <v>0</v>
      </c>
      <c r="Q582" s="92" t="str">
        <f t="shared" si="26"/>
        <v/>
      </c>
    </row>
    <row r="583" spans="1:17" x14ac:dyDescent="0.2">
      <c r="A583" s="374" t="str">
        <f>IF(B583="","",COUNT('Diário 3º PA'!$A$4:$A$4242)+COUNT('Diário 4º PA'!$A$4:$A$2007)+COUNT('Diário 5º PA'!$A$4:$A$2000)+ROW()-3)</f>
        <v/>
      </c>
      <c r="B583" s="358"/>
      <c r="C583" s="383"/>
      <c r="D583" s="360"/>
      <c r="E583" s="360"/>
      <c r="F583" s="361"/>
      <c r="G583" s="360"/>
      <c r="H583" s="360"/>
      <c r="I583" s="362"/>
      <c r="J583" s="363"/>
      <c r="K583" s="363"/>
      <c r="L583" s="364"/>
      <c r="M583" s="363"/>
      <c r="N583" s="414"/>
      <c r="O583" s="350">
        <f t="shared" si="27"/>
        <v>0</v>
      </c>
      <c r="P583" s="70">
        <f t="shared" si="27"/>
        <v>0</v>
      </c>
      <c r="Q583" s="92" t="str">
        <f t="shared" si="26"/>
        <v/>
      </c>
    </row>
    <row r="584" spans="1:17" x14ac:dyDescent="0.2">
      <c r="A584" s="374" t="str">
        <f>IF(B584="","",COUNT('Diário 3º PA'!$A$4:$A$4242)+COUNT('Diário 4º PA'!$A$4:$A$2007)+COUNT('Diário 5º PA'!$A$4:$A$2000)+ROW()-3)</f>
        <v/>
      </c>
      <c r="B584" s="358"/>
      <c r="C584" s="383"/>
      <c r="D584" s="360"/>
      <c r="E584" s="360"/>
      <c r="F584" s="361"/>
      <c r="G584" s="360"/>
      <c r="H584" s="360"/>
      <c r="I584" s="362"/>
      <c r="J584" s="363"/>
      <c r="K584" s="363"/>
      <c r="L584" s="364"/>
      <c r="M584" s="363"/>
      <c r="N584" s="414"/>
      <c r="O584" s="350">
        <f t="shared" si="27"/>
        <v>0</v>
      </c>
      <c r="P584" s="70">
        <f t="shared" si="27"/>
        <v>0</v>
      </c>
      <c r="Q584" s="92" t="str">
        <f t="shared" ref="Q584:Q647" si="28">SUBSTITUTE(D584," ","_")</f>
        <v/>
      </c>
    </row>
    <row r="585" spans="1:17" x14ac:dyDescent="0.2">
      <c r="A585" s="374" t="str">
        <f>IF(B585="","",COUNT('Diário 3º PA'!$A$4:$A$4242)+COUNT('Diário 4º PA'!$A$4:$A$2007)+COUNT('Diário 5º PA'!$A$4:$A$2000)+ROW()-3)</f>
        <v/>
      </c>
      <c r="B585" s="358"/>
      <c r="C585" s="383"/>
      <c r="D585" s="360"/>
      <c r="E585" s="360"/>
      <c r="F585" s="361"/>
      <c r="G585" s="360"/>
      <c r="H585" s="360"/>
      <c r="I585" s="362"/>
      <c r="J585" s="363"/>
      <c r="K585" s="363"/>
      <c r="L585" s="364"/>
      <c r="M585" s="363"/>
      <c r="N585" s="414"/>
      <c r="O585" s="350">
        <f t="shared" ref="O585:P648" si="29">IF(B585=0,0,IF(YEAR(B585)=$P$1,MONTH(B585)-$O$1+1,(YEAR(B585)-$P$1)*12-$O$1+1+MONTH(B585)))</f>
        <v>0</v>
      </c>
      <c r="P585" s="70">
        <f t="shared" si="29"/>
        <v>0</v>
      </c>
      <c r="Q585" s="92" t="str">
        <f t="shared" si="28"/>
        <v/>
      </c>
    </row>
    <row r="586" spans="1:17" x14ac:dyDescent="0.2">
      <c r="A586" s="374" t="str">
        <f>IF(B586="","",COUNT('Diário 3º PA'!$A$4:$A$4242)+COUNT('Diário 4º PA'!$A$4:$A$2007)+COUNT('Diário 5º PA'!$A$4:$A$2000)+ROW()-3)</f>
        <v/>
      </c>
      <c r="B586" s="358"/>
      <c r="C586" s="383"/>
      <c r="D586" s="360"/>
      <c r="E586" s="360"/>
      <c r="F586" s="361"/>
      <c r="G586" s="360"/>
      <c r="H586" s="360"/>
      <c r="I586" s="362"/>
      <c r="J586" s="363"/>
      <c r="K586" s="363"/>
      <c r="L586" s="364"/>
      <c r="M586" s="363"/>
      <c r="N586" s="414"/>
      <c r="O586" s="350">
        <f t="shared" si="29"/>
        <v>0</v>
      </c>
      <c r="P586" s="70">
        <f t="shared" si="29"/>
        <v>0</v>
      </c>
      <c r="Q586" s="92" t="str">
        <f t="shared" si="28"/>
        <v/>
      </c>
    </row>
    <row r="587" spans="1:17" x14ac:dyDescent="0.2">
      <c r="A587" s="374" t="str">
        <f>IF(B587="","",COUNT('Diário 3º PA'!$A$4:$A$4242)+COUNT('Diário 4º PA'!$A$4:$A$2007)+COUNT('Diário 5º PA'!$A$4:$A$2000)+ROW()-3)</f>
        <v/>
      </c>
      <c r="B587" s="358"/>
      <c r="C587" s="383"/>
      <c r="D587" s="360"/>
      <c r="E587" s="360"/>
      <c r="F587" s="361"/>
      <c r="G587" s="360"/>
      <c r="H587" s="360"/>
      <c r="I587" s="362"/>
      <c r="J587" s="363"/>
      <c r="K587" s="363"/>
      <c r="L587" s="364"/>
      <c r="M587" s="363"/>
      <c r="N587" s="414"/>
      <c r="O587" s="350">
        <f t="shared" si="29"/>
        <v>0</v>
      </c>
      <c r="P587" s="70">
        <f t="shared" si="29"/>
        <v>0</v>
      </c>
      <c r="Q587" s="92" t="str">
        <f t="shared" si="28"/>
        <v/>
      </c>
    </row>
    <row r="588" spans="1:17" x14ac:dyDescent="0.2">
      <c r="A588" s="374" t="str">
        <f>IF(B588="","",COUNT('Diário 3º PA'!$A$4:$A$4242)+COUNT('Diário 4º PA'!$A$4:$A$2007)+COUNT('Diário 5º PA'!$A$4:$A$2000)+ROW()-3)</f>
        <v/>
      </c>
      <c r="B588" s="358"/>
      <c r="C588" s="383"/>
      <c r="D588" s="360"/>
      <c r="E588" s="360"/>
      <c r="F588" s="361"/>
      <c r="G588" s="360"/>
      <c r="H588" s="360"/>
      <c r="I588" s="362"/>
      <c r="J588" s="363"/>
      <c r="K588" s="363"/>
      <c r="L588" s="364"/>
      <c r="M588" s="363"/>
      <c r="N588" s="414"/>
      <c r="O588" s="350">
        <f t="shared" si="29"/>
        <v>0</v>
      </c>
      <c r="P588" s="70">
        <f t="shared" si="29"/>
        <v>0</v>
      </c>
      <c r="Q588" s="92" t="str">
        <f t="shared" si="28"/>
        <v/>
      </c>
    </row>
    <row r="589" spans="1:17" x14ac:dyDescent="0.2">
      <c r="A589" s="374" t="str">
        <f>IF(B589="","",COUNT('Diário 3º PA'!$A$4:$A$4242)+COUNT('Diário 4º PA'!$A$4:$A$2007)+COUNT('Diário 5º PA'!$A$4:$A$2000)+ROW()-3)</f>
        <v/>
      </c>
      <c r="B589" s="358"/>
      <c r="C589" s="383"/>
      <c r="D589" s="360"/>
      <c r="E589" s="360"/>
      <c r="F589" s="361"/>
      <c r="G589" s="360"/>
      <c r="H589" s="360"/>
      <c r="I589" s="362"/>
      <c r="J589" s="363"/>
      <c r="K589" s="363"/>
      <c r="L589" s="364"/>
      <c r="M589" s="363"/>
      <c r="N589" s="414"/>
      <c r="O589" s="350">
        <f t="shared" si="29"/>
        <v>0</v>
      </c>
      <c r="P589" s="70">
        <f t="shared" si="29"/>
        <v>0</v>
      </c>
      <c r="Q589" s="92" t="str">
        <f t="shared" si="28"/>
        <v/>
      </c>
    </row>
    <row r="590" spans="1:17" x14ac:dyDescent="0.2">
      <c r="A590" s="374" t="str">
        <f>IF(B590="","",COUNT('Diário 3º PA'!$A$4:$A$4242)+COUNT('Diário 4º PA'!$A$4:$A$2007)+COUNT('Diário 5º PA'!$A$4:$A$2000)+ROW()-3)</f>
        <v/>
      </c>
      <c r="B590" s="358"/>
      <c r="C590" s="383"/>
      <c r="D590" s="360"/>
      <c r="E590" s="360"/>
      <c r="F590" s="361"/>
      <c r="G590" s="360"/>
      <c r="H590" s="360"/>
      <c r="I590" s="362"/>
      <c r="J590" s="363"/>
      <c r="K590" s="363"/>
      <c r="L590" s="364"/>
      <c r="M590" s="363"/>
      <c r="N590" s="414"/>
      <c r="O590" s="350">
        <f t="shared" si="29"/>
        <v>0</v>
      </c>
      <c r="P590" s="70">
        <f t="shared" si="29"/>
        <v>0</v>
      </c>
      <c r="Q590" s="92" t="str">
        <f t="shared" si="28"/>
        <v/>
      </c>
    </row>
    <row r="591" spans="1:17" x14ac:dyDescent="0.2">
      <c r="A591" s="374" t="str">
        <f>IF(B591="","",COUNT('Diário 3º PA'!$A$4:$A$4242)+COUNT('Diário 4º PA'!$A$4:$A$2007)+COUNT('Diário 5º PA'!$A$4:$A$2000)+ROW()-3)</f>
        <v/>
      </c>
      <c r="B591" s="358"/>
      <c r="C591" s="383"/>
      <c r="D591" s="360"/>
      <c r="E591" s="360"/>
      <c r="F591" s="361"/>
      <c r="G591" s="360"/>
      <c r="H591" s="360"/>
      <c r="I591" s="362"/>
      <c r="J591" s="363"/>
      <c r="K591" s="363"/>
      <c r="L591" s="364"/>
      <c r="M591" s="363"/>
      <c r="N591" s="414"/>
      <c r="O591" s="350">
        <f t="shared" si="29"/>
        <v>0</v>
      </c>
      <c r="P591" s="70">
        <f t="shared" si="29"/>
        <v>0</v>
      </c>
      <c r="Q591" s="92" t="str">
        <f t="shared" si="28"/>
        <v/>
      </c>
    </row>
    <row r="592" spans="1:17" x14ac:dyDescent="0.2">
      <c r="A592" s="374" t="str">
        <f>IF(B592="","",COUNT('Diário 3º PA'!$A$4:$A$4242)+COUNT('Diário 4º PA'!$A$4:$A$2007)+COUNT('Diário 5º PA'!$A$4:$A$2000)+ROW()-3)</f>
        <v/>
      </c>
      <c r="B592" s="358"/>
      <c r="C592" s="383"/>
      <c r="D592" s="360"/>
      <c r="E592" s="360"/>
      <c r="F592" s="361"/>
      <c r="G592" s="360"/>
      <c r="H592" s="360"/>
      <c r="I592" s="362"/>
      <c r="J592" s="363"/>
      <c r="K592" s="363"/>
      <c r="L592" s="364"/>
      <c r="M592" s="363"/>
      <c r="N592" s="414"/>
      <c r="O592" s="350">
        <f t="shared" si="29"/>
        <v>0</v>
      </c>
      <c r="P592" s="70">
        <f t="shared" si="29"/>
        <v>0</v>
      </c>
      <c r="Q592" s="92" t="str">
        <f t="shared" si="28"/>
        <v/>
      </c>
    </row>
    <row r="593" spans="1:17" x14ac:dyDescent="0.2">
      <c r="A593" s="374" t="str">
        <f>IF(B593="","",COUNT('Diário 3º PA'!$A$4:$A$4242)+COUNT('Diário 4º PA'!$A$4:$A$2007)+COUNT('Diário 5º PA'!$A$4:$A$2000)+ROW()-3)</f>
        <v/>
      </c>
      <c r="B593" s="358"/>
      <c r="C593" s="383"/>
      <c r="D593" s="360"/>
      <c r="E593" s="360"/>
      <c r="F593" s="361"/>
      <c r="G593" s="360"/>
      <c r="H593" s="360"/>
      <c r="I593" s="362"/>
      <c r="J593" s="363"/>
      <c r="K593" s="363"/>
      <c r="L593" s="364"/>
      <c r="M593" s="363"/>
      <c r="N593" s="414"/>
      <c r="O593" s="350">
        <f t="shared" si="29"/>
        <v>0</v>
      </c>
      <c r="P593" s="70">
        <f t="shared" si="29"/>
        <v>0</v>
      </c>
      <c r="Q593" s="92" t="str">
        <f t="shared" si="28"/>
        <v/>
      </c>
    </row>
    <row r="594" spans="1:17" x14ac:dyDescent="0.2">
      <c r="A594" s="374" t="str">
        <f>IF(B594="","",COUNT('Diário 3º PA'!$A$4:$A$4242)+COUNT('Diário 4º PA'!$A$4:$A$2007)+COUNT('Diário 5º PA'!$A$4:$A$2000)+ROW()-3)</f>
        <v/>
      </c>
      <c r="B594" s="358"/>
      <c r="C594" s="383"/>
      <c r="D594" s="360"/>
      <c r="E594" s="360"/>
      <c r="F594" s="361"/>
      <c r="G594" s="360"/>
      <c r="H594" s="360"/>
      <c r="I594" s="362"/>
      <c r="J594" s="363"/>
      <c r="K594" s="363"/>
      <c r="L594" s="364"/>
      <c r="M594" s="363"/>
      <c r="N594" s="414"/>
      <c r="O594" s="350">
        <f t="shared" si="29"/>
        <v>0</v>
      </c>
      <c r="P594" s="70">
        <f t="shared" si="29"/>
        <v>0</v>
      </c>
      <c r="Q594" s="92" t="str">
        <f t="shared" si="28"/>
        <v/>
      </c>
    </row>
    <row r="595" spans="1:17" x14ac:dyDescent="0.2">
      <c r="A595" s="374" t="str">
        <f>IF(B595="","",COUNT('Diário 3º PA'!$A$4:$A$4242)+COUNT('Diário 4º PA'!$A$4:$A$2007)+COUNT('Diário 5º PA'!$A$4:$A$2000)+ROW()-3)</f>
        <v/>
      </c>
      <c r="B595" s="358"/>
      <c r="C595" s="383"/>
      <c r="D595" s="360"/>
      <c r="E595" s="360"/>
      <c r="F595" s="361"/>
      <c r="G595" s="360"/>
      <c r="H595" s="360"/>
      <c r="I595" s="362"/>
      <c r="J595" s="363"/>
      <c r="K595" s="363"/>
      <c r="L595" s="364"/>
      <c r="M595" s="363"/>
      <c r="N595" s="414"/>
      <c r="O595" s="350">
        <f t="shared" si="29"/>
        <v>0</v>
      </c>
      <c r="P595" s="70">
        <f t="shared" si="29"/>
        <v>0</v>
      </c>
      <c r="Q595" s="92" t="str">
        <f t="shared" si="28"/>
        <v/>
      </c>
    </row>
    <row r="596" spans="1:17" x14ac:dyDescent="0.2">
      <c r="A596" s="374" t="str">
        <f>IF(B596="","",COUNT('Diário 3º PA'!$A$4:$A$4242)+COUNT('Diário 4º PA'!$A$4:$A$2007)+COUNT('Diário 5º PA'!$A$4:$A$2000)+ROW()-3)</f>
        <v/>
      </c>
      <c r="B596" s="358"/>
      <c r="C596" s="383"/>
      <c r="D596" s="360"/>
      <c r="E596" s="360"/>
      <c r="F596" s="361"/>
      <c r="G596" s="360"/>
      <c r="H596" s="360"/>
      <c r="I596" s="362"/>
      <c r="J596" s="363"/>
      <c r="K596" s="363"/>
      <c r="L596" s="364"/>
      <c r="M596" s="363"/>
      <c r="N596" s="414"/>
      <c r="O596" s="350">
        <f t="shared" si="29"/>
        <v>0</v>
      </c>
      <c r="P596" s="70">
        <f t="shared" si="29"/>
        <v>0</v>
      </c>
      <c r="Q596" s="92" t="str">
        <f t="shared" si="28"/>
        <v/>
      </c>
    </row>
    <row r="597" spans="1:17" x14ac:dyDescent="0.2">
      <c r="A597" s="374" t="str">
        <f>IF(B597="","",COUNT('Diário 3º PA'!$A$4:$A$4242)+COUNT('Diário 4º PA'!$A$4:$A$2007)+COUNT('Diário 5º PA'!$A$4:$A$2000)+ROW()-3)</f>
        <v/>
      </c>
      <c r="B597" s="358"/>
      <c r="C597" s="383"/>
      <c r="D597" s="360"/>
      <c r="E597" s="360"/>
      <c r="F597" s="361"/>
      <c r="G597" s="360"/>
      <c r="H597" s="360"/>
      <c r="I597" s="362"/>
      <c r="J597" s="363"/>
      <c r="K597" s="363"/>
      <c r="L597" s="364"/>
      <c r="M597" s="363"/>
      <c r="N597" s="414"/>
      <c r="O597" s="350">
        <f t="shared" si="29"/>
        <v>0</v>
      </c>
      <c r="P597" s="70">
        <f t="shared" si="29"/>
        <v>0</v>
      </c>
      <c r="Q597" s="92" t="str">
        <f t="shared" si="28"/>
        <v/>
      </c>
    </row>
    <row r="598" spans="1:17" x14ac:dyDescent="0.2">
      <c r="A598" s="374" t="str">
        <f>IF(B598="","",COUNT('Diário 3º PA'!$A$4:$A$4242)+COUNT('Diário 4º PA'!$A$4:$A$2007)+COUNT('Diário 5º PA'!$A$4:$A$2000)+ROW()-3)</f>
        <v/>
      </c>
      <c r="B598" s="358"/>
      <c r="C598" s="383"/>
      <c r="D598" s="360"/>
      <c r="E598" s="360"/>
      <c r="F598" s="361"/>
      <c r="G598" s="360"/>
      <c r="H598" s="360"/>
      <c r="I598" s="362"/>
      <c r="J598" s="363"/>
      <c r="K598" s="363"/>
      <c r="L598" s="364"/>
      <c r="M598" s="363"/>
      <c r="N598" s="414"/>
      <c r="O598" s="350">
        <f t="shared" si="29"/>
        <v>0</v>
      </c>
      <c r="P598" s="70">
        <f t="shared" si="29"/>
        <v>0</v>
      </c>
      <c r="Q598" s="92" t="str">
        <f t="shared" si="28"/>
        <v/>
      </c>
    </row>
    <row r="599" spans="1:17" x14ac:dyDescent="0.2">
      <c r="A599" s="374" t="str">
        <f>IF(B599="","",COUNT('Diário 3º PA'!$A$4:$A$4242)+COUNT('Diário 4º PA'!$A$4:$A$2007)+COUNT('Diário 5º PA'!$A$4:$A$2000)+ROW()-3)</f>
        <v/>
      </c>
      <c r="B599" s="358"/>
      <c r="C599" s="383"/>
      <c r="D599" s="360"/>
      <c r="E599" s="360"/>
      <c r="F599" s="361"/>
      <c r="G599" s="360"/>
      <c r="H599" s="360"/>
      <c r="I599" s="362"/>
      <c r="J599" s="363"/>
      <c r="K599" s="363"/>
      <c r="L599" s="364"/>
      <c r="M599" s="363"/>
      <c r="N599" s="414"/>
      <c r="O599" s="350">
        <f t="shared" si="29"/>
        <v>0</v>
      </c>
      <c r="P599" s="70">
        <f t="shared" si="29"/>
        <v>0</v>
      </c>
      <c r="Q599" s="92" t="str">
        <f t="shared" si="28"/>
        <v/>
      </c>
    </row>
    <row r="600" spans="1:17" x14ac:dyDescent="0.2">
      <c r="A600" s="374" t="str">
        <f>IF(B600="","",COUNT('Diário 3º PA'!$A$4:$A$4242)+COUNT('Diário 4º PA'!$A$4:$A$2007)+COUNT('Diário 5º PA'!$A$4:$A$2000)+ROW()-3)</f>
        <v/>
      </c>
      <c r="B600" s="358"/>
      <c r="C600" s="383"/>
      <c r="D600" s="360"/>
      <c r="E600" s="360"/>
      <c r="F600" s="361"/>
      <c r="G600" s="360"/>
      <c r="H600" s="360"/>
      <c r="I600" s="362"/>
      <c r="J600" s="363"/>
      <c r="K600" s="363"/>
      <c r="L600" s="364"/>
      <c r="M600" s="363"/>
      <c r="N600" s="414"/>
      <c r="O600" s="350">
        <f t="shared" si="29"/>
        <v>0</v>
      </c>
      <c r="P600" s="70">
        <f t="shared" si="29"/>
        <v>0</v>
      </c>
      <c r="Q600" s="92" t="str">
        <f t="shared" si="28"/>
        <v/>
      </c>
    </row>
    <row r="601" spans="1:17" x14ac:dyDescent="0.2">
      <c r="A601" s="374" t="str">
        <f>IF(B601="","",COUNT('Diário 3º PA'!$A$4:$A$4242)+COUNT('Diário 4º PA'!$A$4:$A$2007)+COUNT('Diário 5º PA'!$A$4:$A$2000)+ROW()-3)</f>
        <v/>
      </c>
      <c r="B601" s="358"/>
      <c r="C601" s="383"/>
      <c r="D601" s="360"/>
      <c r="E601" s="360"/>
      <c r="F601" s="361"/>
      <c r="G601" s="360"/>
      <c r="H601" s="360"/>
      <c r="I601" s="362"/>
      <c r="J601" s="363"/>
      <c r="K601" s="363"/>
      <c r="L601" s="364"/>
      <c r="M601" s="363"/>
      <c r="N601" s="414"/>
      <c r="O601" s="350">
        <f t="shared" si="29"/>
        <v>0</v>
      </c>
      <c r="P601" s="70">
        <f t="shared" si="29"/>
        <v>0</v>
      </c>
      <c r="Q601" s="92" t="str">
        <f t="shared" si="28"/>
        <v/>
      </c>
    </row>
    <row r="602" spans="1:17" x14ac:dyDescent="0.2">
      <c r="A602" s="374" t="str">
        <f>IF(B602="","",COUNT('Diário 3º PA'!$A$4:$A$4242)+COUNT('Diário 4º PA'!$A$4:$A$2007)+COUNT('Diário 5º PA'!$A$4:$A$2000)+ROW()-3)</f>
        <v/>
      </c>
      <c r="B602" s="358"/>
      <c r="C602" s="383"/>
      <c r="D602" s="360"/>
      <c r="E602" s="360"/>
      <c r="F602" s="361"/>
      <c r="G602" s="360"/>
      <c r="H602" s="360"/>
      <c r="I602" s="362"/>
      <c r="J602" s="363"/>
      <c r="K602" s="363"/>
      <c r="L602" s="364"/>
      <c r="M602" s="363"/>
      <c r="N602" s="414"/>
      <c r="O602" s="350">
        <f t="shared" si="29"/>
        <v>0</v>
      </c>
      <c r="P602" s="70">
        <f t="shared" si="29"/>
        <v>0</v>
      </c>
      <c r="Q602" s="92" t="str">
        <f t="shared" si="28"/>
        <v/>
      </c>
    </row>
    <row r="603" spans="1:17" x14ac:dyDescent="0.2">
      <c r="A603" s="374" t="str">
        <f>IF(B603="","",COUNT('Diário 3º PA'!$A$4:$A$4242)+COUNT('Diário 4º PA'!$A$4:$A$2007)+COUNT('Diário 5º PA'!$A$4:$A$2000)+ROW()-3)</f>
        <v/>
      </c>
      <c r="B603" s="358"/>
      <c r="C603" s="383"/>
      <c r="D603" s="360"/>
      <c r="E603" s="360"/>
      <c r="F603" s="361"/>
      <c r="G603" s="360"/>
      <c r="H603" s="360"/>
      <c r="I603" s="362"/>
      <c r="J603" s="363"/>
      <c r="K603" s="363"/>
      <c r="L603" s="364"/>
      <c r="M603" s="363"/>
      <c r="N603" s="414"/>
      <c r="O603" s="350">
        <f t="shared" si="29"/>
        <v>0</v>
      </c>
      <c r="P603" s="70">
        <f t="shared" si="29"/>
        <v>0</v>
      </c>
      <c r="Q603" s="92" t="str">
        <f t="shared" si="28"/>
        <v/>
      </c>
    </row>
    <row r="604" spans="1:17" x14ac:dyDescent="0.2">
      <c r="A604" s="374" t="str">
        <f>IF(B604="","",COUNT('Diário 3º PA'!$A$4:$A$4242)+COUNT('Diário 4º PA'!$A$4:$A$2007)+COUNT('Diário 5º PA'!$A$4:$A$2000)+ROW()-3)</f>
        <v/>
      </c>
      <c r="B604" s="358"/>
      <c r="C604" s="383"/>
      <c r="D604" s="360"/>
      <c r="E604" s="360"/>
      <c r="F604" s="361"/>
      <c r="G604" s="360"/>
      <c r="H604" s="360"/>
      <c r="I604" s="362"/>
      <c r="J604" s="363"/>
      <c r="K604" s="363"/>
      <c r="L604" s="364"/>
      <c r="M604" s="363"/>
      <c r="N604" s="414"/>
      <c r="O604" s="350">
        <f t="shared" si="29"/>
        <v>0</v>
      </c>
      <c r="P604" s="70">
        <f t="shared" si="29"/>
        <v>0</v>
      </c>
      <c r="Q604" s="92" t="str">
        <f t="shared" si="28"/>
        <v/>
      </c>
    </row>
    <row r="605" spans="1:17" x14ac:dyDescent="0.2">
      <c r="A605" s="374" t="str">
        <f>IF(B605="","",COUNT('Diário 3º PA'!$A$4:$A$4242)+COUNT('Diário 4º PA'!$A$4:$A$2007)+COUNT('Diário 5º PA'!$A$4:$A$2000)+ROW()-3)</f>
        <v/>
      </c>
      <c r="B605" s="358"/>
      <c r="C605" s="383"/>
      <c r="D605" s="360"/>
      <c r="E605" s="360"/>
      <c r="F605" s="361"/>
      <c r="G605" s="360"/>
      <c r="H605" s="360"/>
      <c r="I605" s="362"/>
      <c r="J605" s="363"/>
      <c r="K605" s="363"/>
      <c r="L605" s="364"/>
      <c r="M605" s="363"/>
      <c r="N605" s="414"/>
      <c r="O605" s="350">
        <f t="shared" si="29"/>
        <v>0</v>
      </c>
      <c r="P605" s="70">
        <f t="shared" si="29"/>
        <v>0</v>
      </c>
      <c r="Q605" s="92" t="str">
        <f t="shared" si="28"/>
        <v/>
      </c>
    </row>
    <row r="606" spans="1:17" x14ac:dyDescent="0.2">
      <c r="A606" s="374" t="str">
        <f>IF(B606="","",COUNT('Diário 3º PA'!$A$4:$A$4242)+COUNT('Diário 4º PA'!$A$4:$A$2007)+COUNT('Diário 5º PA'!$A$4:$A$2000)+ROW()-3)</f>
        <v/>
      </c>
      <c r="B606" s="358"/>
      <c r="C606" s="383"/>
      <c r="D606" s="360"/>
      <c r="E606" s="360"/>
      <c r="F606" s="361"/>
      <c r="G606" s="360"/>
      <c r="H606" s="360"/>
      <c r="I606" s="362"/>
      <c r="J606" s="363"/>
      <c r="K606" s="363"/>
      <c r="L606" s="364"/>
      <c r="M606" s="363"/>
      <c r="N606" s="414"/>
      <c r="O606" s="350">
        <f t="shared" si="29"/>
        <v>0</v>
      </c>
      <c r="P606" s="70">
        <f t="shared" si="29"/>
        <v>0</v>
      </c>
      <c r="Q606" s="92" t="str">
        <f t="shared" si="28"/>
        <v/>
      </c>
    </row>
    <row r="607" spans="1:17" x14ac:dyDescent="0.2">
      <c r="A607" s="374" t="str">
        <f>IF(B607="","",COUNT('Diário 3º PA'!$A$4:$A$4242)+COUNT('Diário 4º PA'!$A$4:$A$2007)+COUNT('Diário 5º PA'!$A$4:$A$2000)+ROW()-3)</f>
        <v/>
      </c>
      <c r="B607" s="358"/>
      <c r="C607" s="383"/>
      <c r="D607" s="360"/>
      <c r="E607" s="360"/>
      <c r="F607" s="361"/>
      <c r="G607" s="360"/>
      <c r="H607" s="360"/>
      <c r="I607" s="362"/>
      <c r="J607" s="363"/>
      <c r="K607" s="363"/>
      <c r="L607" s="364"/>
      <c r="M607" s="363"/>
      <c r="N607" s="414"/>
      <c r="O607" s="350">
        <f t="shared" si="29"/>
        <v>0</v>
      </c>
      <c r="P607" s="70">
        <f t="shared" si="29"/>
        <v>0</v>
      </c>
      <c r="Q607" s="92" t="str">
        <f t="shared" si="28"/>
        <v/>
      </c>
    </row>
    <row r="608" spans="1:17" x14ac:dyDescent="0.2">
      <c r="A608" s="374" t="str">
        <f>IF(B608="","",COUNT('Diário 3º PA'!$A$4:$A$4242)+COUNT('Diário 4º PA'!$A$4:$A$2007)+COUNT('Diário 5º PA'!$A$4:$A$2000)+ROW()-3)</f>
        <v/>
      </c>
      <c r="B608" s="358"/>
      <c r="C608" s="383"/>
      <c r="D608" s="360"/>
      <c r="E608" s="360"/>
      <c r="F608" s="361"/>
      <c r="G608" s="360"/>
      <c r="H608" s="360"/>
      <c r="I608" s="362"/>
      <c r="J608" s="363"/>
      <c r="K608" s="363"/>
      <c r="L608" s="364"/>
      <c r="M608" s="363"/>
      <c r="N608" s="414"/>
      <c r="O608" s="350">
        <f t="shared" si="29"/>
        <v>0</v>
      </c>
      <c r="P608" s="70">
        <f t="shared" si="29"/>
        <v>0</v>
      </c>
      <c r="Q608" s="92" t="str">
        <f t="shared" si="28"/>
        <v/>
      </c>
    </row>
    <row r="609" spans="1:17" x14ac:dyDescent="0.2">
      <c r="A609" s="374" t="str">
        <f>IF(B609="","",COUNT('Diário 3º PA'!$A$4:$A$4242)+COUNT('Diário 4º PA'!$A$4:$A$2007)+COUNT('Diário 5º PA'!$A$4:$A$2000)+ROW()-3)</f>
        <v/>
      </c>
      <c r="B609" s="358"/>
      <c r="C609" s="383"/>
      <c r="D609" s="360"/>
      <c r="E609" s="360"/>
      <c r="F609" s="361"/>
      <c r="G609" s="360"/>
      <c r="H609" s="360"/>
      <c r="I609" s="362"/>
      <c r="J609" s="363"/>
      <c r="K609" s="363"/>
      <c r="L609" s="364"/>
      <c r="M609" s="363"/>
      <c r="N609" s="414"/>
      <c r="O609" s="350">
        <f t="shared" si="29"/>
        <v>0</v>
      </c>
      <c r="P609" s="70">
        <f t="shared" si="29"/>
        <v>0</v>
      </c>
      <c r="Q609" s="92" t="str">
        <f t="shared" si="28"/>
        <v/>
      </c>
    </row>
    <row r="610" spans="1:17" x14ac:dyDescent="0.2">
      <c r="A610" s="374" t="str">
        <f>IF(B610="","",COUNT('Diário 3º PA'!$A$4:$A$4242)+COUNT('Diário 4º PA'!$A$4:$A$2007)+COUNT('Diário 5º PA'!$A$4:$A$2000)+ROW()-3)</f>
        <v/>
      </c>
      <c r="B610" s="358"/>
      <c r="C610" s="383"/>
      <c r="D610" s="360"/>
      <c r="E610" s="360"/>
      <c r="F610" s="361"/>
      <c r="G610" s="360"/>
      <c r="H610" s="360"/>
      <c r="I610" s="362"/>
      <c r="J610" s="363"/>
      <c r="K610" s="363"/>
      <c r="L610" s="364"/>
      <c r="M610" s="363"/>
      <c r="N610" s="414"/>
      <c r="O610" s="350">
        <f t="shared" si="29"/>
        <v>0</v>
      </c>
      <c r="P610" s="70">
        <f t="shared" si="29"/>
        <v>0</v>
      </c>
      <c r="Q610" s="92" t="str">
        <f t="shared" si="28"/>
        <v/>
      </c>
    </row>
    <row r="611" spans="1:17" x14ac:dyDescent="0.2">
      <c r="A611" s="374" t="str">
        <f>IF(B611="","",COUNT('Diário 3º PA'!$A$4:$A$4242)+COUNT('Diário 4º PA'!$A$4:$A$2007)+COUNT('Diário 5º PA'!$A$4:$A$2000)+ROW()-3)</f>
        <v/>
      </c>
      <c r="B611" s="358"/>
      <c r="C611" s="383"/>
      <c r="D611" s="360"/>
      <c r="E611" s="360"/>
      <c r="F611" s="361"/>
      <c r="G611" s="360"/>
      <c r="H611" s="360"/>
      <c r="I611" s="362"/>
      <c r="J611" s="363"/>
      <c r="K611" s="363"/>
      <c r="L611" s="364"/>
      <c r="M611" s="363"/>
      <c r="N611" s="414"/>
      <c r="O611" s="350">
        <f t="shared" si="29"/>
        <v>0</v>
      </c>
      <c r="P611" s="70">
        <f t="shared" si="29"/>
        <v>0</v>
      </c>
      <c r="Q611" s="92" t="str">
        <f t="shared" si="28"/>
        <v/>
      </c>
    </row>
    <row r="612" spans="1:17" x14ac:dyDescent="0.2">
      <c r="A612" s="374" t="str">
        <f>IF(B612="","",COUNT('Diário 3º PA'!$A$4:$A$4242)+COUNT('Diário 4º PA'!$A$4:$A$2007)+COUNT('Diário 5º PA'!$A$4:$A$2000)+ROW()-3)</f>
        <v/>
      </c>
      <c r="B612" s="358"/>
      <c r="C612" s="383"/>
      <c r="D612" s="360"/>
      <c r="E612" s="360"/>
      <c r="F612" s="361"/>
      <c r="G612" s="360"/>
      <c r="H612" s="360"/>
      <c r="I612" s="362"/>
      <c r="J612" s="363"/>
      <c r="K612" s="363"/>
      <c r="L612" s="364"/>
      <c r="M612" s="363"/>
      <c r="N612" s="414"/>
      <c r="O612" s="350">
        <f t="shared" si="29"/>
        <v>0</v>
      </c>
      <c r="P612" s="70">
        <f t="shared" si="29"/>
        <v>0</v>
      </c>
      <c r="Q612" s="92" t="str">
        <f t="shared" si="28"/>
        <v/>
      </c>
    </row>
    <row r="613" spans="1:17" x14ac:dyDescent="0.2">
      <c r="A613" s="374" t="str">
        <f>IF(B613="","",COUNT('Diário 3º PA'!$A$4:$A$4242)+COUNT('Diário 4º PA'!$A$4:$A$2007)+COUNT('Diário 5º PA'!$A$4:$A$2000)+ROW()-3)</f>
        <v/>
      </c>
      <c r="B613" s="358"/>
      <c r="C613" s="383"/>
      <c r="D613" s="360"/>
      <c r="E613" s="360"/>
      <c r="F613" s="361"/>
      <c r="G613" s="360"/>
      <c r="H613" s="360"/>
      <c r="I613" s="362"/>
      <c r="J613" s="363"/>
      <c r="K613" s="363"/>
      <c r="L613" s="364"/>
      <c r="M613" s="363"/>
      <c r="N613" s="414"/>
      <c r="O613" s="350">
        <f t="shared" si="29"/>
        <v>0</v>
      </c>
      <c r="P613" s="70">
        <f t="shared" si="29"/>
        <v>0</v>
      </c>
      <c r="Q613" s="92" t="str">
        <f t="shared" si="28"/>
        <v/>
      </c>
    </row>
    <row r="614" spans="1:17" x14ac:dyDescent="0.2">
      <c r="A614" s="374" t="str">
        <f>IF(B614="","",COUNT('Diário 3º PA'!$A$4:$A$4242)+COUNT('Diário 4º PA'!$A$4:$A$2007)+COUNT('Diário 5º PA'!$A$4:$A$2000)+ROW()-3)</f>
        <v/>
      </c>
      <c r="B614" s="358"/>
      <c r="C614" s="383"/>
      <c r="D614" s="360"/>
      <c r="E614" s="360"/>
      <c r="F614" s="361"/>
      <c r="G614" s="360"/>
      <c r="H614" s="360"/>
      <c r="I614" s="362"/>
      <c r="J614" s="363"/>
      <c r="K614" s="363"/>
      <c r="L614" s="364"/>
      <c r="M614" s="363"/>
      <c r="N614" s="414"/>
      <c r="O614" s="350">
        <f t="shared" si="29"/>
        <v>0</v>
      </c>
      <c r="P614" s="70">
        <f t="shared" si="29"/>
        <v>0</v>
      </c>
      <c r="Q614" s="92" t="str">
        <f t="shared" si="28"/>
        <v/>
      </c>
    </row>
    <row r="615" spans="1:17" x14ac:dyDescent="0.2">
      <c r="A615" s="374" t="str">
        <f>IF(B615="","",COUNT('Diário 3º PA'!$A$4:$A$4242)+COUNT('Diário 4º PA'!$A$4:$A$2007)+COUNT('Diário 5º PA'!$A$4:$A$2000)+ROW()-3)</f>
        <v/>
      </c>
      <c r="B615" s="358"/>
      <c r="C615" s="383"/>
      <c r="D615" s="360"/>
      <c r="E615" s="360"/>
      <c r="F615" s="361"/>
      <c r="G615" s="360"/>
      <c r="H615" s="360"/>
      <c r="I615" s="362"/>
      <c r="J615" s="363"/>
      <c r="K615" s="363"/>
      <c r="L615" s="364"/>
      <c r="M615" s="363"/>
      <c r="N615" s="414"/>
      <c r="O615" s="350">
        <f t="shared" si="29"/>
        <v>0</v>
      </c>
      <c r="P615" s="70">
        <f t="shared" si="29"/>
        <v>0</v>
      </c>
      <c r="Q615" s="92" t="str">
        <f t="shared" si="28"/>
        <v/>
      </c>
    </row>
    <row r="616" spans="1:17" x14ac:dyDescent="0.2">
      <c r="A616" s="374" t="str">
        <f>IF(B616="","",COUNT('Diário 3º PA'!$A$4:$A$4242)+COUNT('Diário 4º PA'!$A$4:$A$2007)+COUNT('Diário 5º PA'!$A$4:$A$2000)+ROW()-3)</f>
        <v/>
      </c>
      <c r="B616" s="358"/>
      <c r="C616" s="383"/>
      <c r="D616" s="360"/>
      <c r="E616" s="360"/>
      <c r="F616" s="361"/>
      <c r="G616" s="360"/>
      <c r="H616" s="360"/>
      <c r="I616" s="362"/>
      <c r="J616" s="363"/>
      <c r="K616" s="363"/>
      <c r="L616" s="364"/>
      <c r="M616" s="363"/>
      <c r="N616" s="414"/>
      <c r="O616" s="350">
        <f t="shared" si="29"/>
        <v>0</v>
      </c>
      <c r="P616" s="70">
        <f t="shared" si="29"/>
        <v>0</v>
      </c>
      <c r="Q616" s="92" t="str">
        <f t="shared" si="28"/>
        <v/>
      </c>
    </row>
    <row r="617" spans="1:17" x14ac:dyDescent="0.2">
      <c r="A617" s="374" t="str">
        <f>IF(B617="","",COUNT('Diário 3º PA'!$A$4:$A$4242)+COUNT('Diário 4º PA'!$A$4:$A$2007)+COUNT('Diário 5º PA'!$A$4:$A$2000)+ROW()-3)</f>
        <v/>
      </c>
      <c r="B617" s="358"/>
      <c r="C617" s="383"/>
      <c r="D617" s="360"/>
      <c r="E617" s="360"/>
      <c r="F617" s="361"/>
      <c r="G617" s="360"/>
      <c r="H617" s="360"/>
      <c r="I617" s="362"/>
      <c r="J617" s="363"/>
      <c r="K617" s="363"/>
      <c r="L617" s="364"/>
      <c r="M617" s="363"/>
      <c r="N617" s="414"/>
      <c r="O617" s="350">
        <f t="shared" si="29"/>
        <v>0</v>
      </c>
      <c r="P617" s="70">
        <f t="shared" si="29"/>
        <v>0</v>
      </c>
      <c r="Q617" s="92" t="str">
        <f t="shared" si="28"/>
        <v/>
      </c>
    </row>
    <row r="618" spans="1:17" x14ac:dyDescent="0.2">
      <c r="A618" s="374" t="str">
        <f>IF(B618="","",COUNT('Diário 3º PA'!$A$4:$A$4242)+COUNT('Diário 4º PA'!$A$4:$A$2007)+COUNT('Diário 5º PA'!$A$4:$A$2000)+ROW()-3)</f>
        <v/>
      </c>
      <c r="B618" s="358"/>
      <c r="C618" s="383"/>
      <c r="D618" s="360"/>
      <c r="E618" s="360"/>
      <c r="F618" s="361"/>
      <c r="G618" s="360"/>
      <c r="H618" s="360"/>
      <c r="I618" s="362"/>
      <c r="J618" s="363"/>
      <c r="K618" s="363"/>
      <c r="L618" s="364"/>
      <c r="M618" s="363"/>
      <c r="N618" s="414"/>
      <c r="O618" s="350">
        <f t="shared" si="29"/>
        <v>0</v>
      </c>
      <c r="P618" s="70">
        <f t="shared" si="29"/>
        <v>0</v>
      </c>
      <c r="Q618" s="92" t="str">
        <f t="shared" si="28"/>
        <v/>
      </c>
    </row>
    <row r="619" spans="1:17" x14ac:dyDescent="0.2">
      <c r="A619" s="374" t="str">
        <f>IF(B619="","",COUNT('Diário 3º PA'!$A$4:$A$4242)+COUNT('Diário 4º PA'!$A$4:$A$2007)+COUNT('Diário 5º PA'!$A$4:$A$2000)+ROW()-3)</f>
        <v/>
      </c>
      <c r="B619" s="358"/>
      <c r="C619" s="383"/>
      <c r="D619" s="360"/>
      <c r="E619" s="360"/>
      <c r="F619" s="361"/>
      <c r="G619" s="360"/>
      <c r="H619" s="360"/>
      <c r="I619" s="362"/>
      <c r="J619" s="363"/>
      <c r="K619" s="363"/>
      <c r="L619" s="364"/>
      <c r="M619" s="363"/>
      <c r="N619" s="414"/>
      <c r="O619" s="350">
        <f t="shared" si="29"/>
        <v>0</v>
      </c>
      <c r="P619" s="70">
        <f t="shared" si="29"/>
        <v>0</v>
      </c>
      <c r="Q619" s="92" t="str">
        <f t="shared" si="28"/>
        <v/>
      </c>
    </row>
    <row r="620" spans="1:17" x14ac:dyDescent="0.2">
      <c r="A620" s="374" t="str">
        <f>IF(B620="","",COUNT('Diário 3º PA'!$A$4:$A$4242)+COUNT('Diário 4º PA'!$A$4:$A$2007)+COUNT('Diário 5º PA'!$A$4:$A$2000)+ROW()-3)</f>
        <v/>
      </c>
      <c r="B620" s="358"/>
      <c r="C620" s="383"/>
      <c r="D620" s="360"/>
      <c r="E620" s="360"/>
      <c r="F620" s="361"/>
      <c r="G620" s="360"/>
      <c r="H620" s="360"/>
      <c r="I620" s="362"/>
      <c r="J620" s="363"/>
      <c r="K620" s="363"/>
      <c r="L620" s="364"/>
      <c r="M620" s="363"/>
      <c r="N620" s="414"/>
      <c r="O620" s="350">
        <f t="shared" si="29"/>
        <v>0</v>
      </c>
      <c r="P620" s="70">
        <f t="shared" si="29"/>
        <v>0</v>
      </c>
      <c r="Q620" s="92" t="str">
        <f t="shared" si="28"/>
        <v/>
      </c>
    </row>
    <row r="621" spans="1:17" x14ac:dyDescent="0.2">
      <c r="A621" s="374" t="str">
        <f>IF(B621="","",COUNT('Diário 3º PA'!$A$4:$A$4242)+COUNT('Diário 4º PA'!$A$4:$A$2007)+COUNT('Diário 5º PA'!$A$4:$A$2000)+ROW()-3)</f>
        <v/>
      </c>
      <c r="B621" s="358"/>
      <c r="C621" s="383"/>
      <c r="D621" s="360"/>
      <c r="E621" s="360"/>
      <c r="F621" s="361"/>
      <c r="G621" s="360"/>
      <c r="H621" s="360"/>
      <c r="I621" s="362"/>
      <c r="J621" s="363"/>
      <c r="K621" s="363"/>
      <c r="L621" s="364"/>
      <c r="M621" s="363"/>
      <c r="N621" s="414"/>
      <c r="O621" s="350">
        <f t="shared" si="29"/>
        <v>0</v>
      </c>
      <c r="P621" s="70">
        <f t="shared" si="29"/>
        <v>0</v>
      </c>
      <c r="Q621" s="92" t="str">
        <f t="shared" si="28"/>
        <v/>
      </c>
    </row>
    <row r="622" spans="1:17" x14ac:dyDescent="0.2">
      <c r="A622" s="374" t="str">
        <f>IF(B622="","",COUNT('Diário 3º PA'!$A$4:$A$4242)+COUNT('Diário 4º PA'!$A$4:$A$2007)+COUNT('Diário 5º PA'!$A$4:$A$2000)+ROW()-3)</f>
        <v/>
      </c>
      <c r="B622" s="358"/>
      <c r="C622" s="383"/>
      <c r="D622" s="360"/>
      <c r="E622" s="360"/>
      <c r="F622" s="361"/>
      <c r="G622" s="360"/>
      <c r="H622" s="360"/>
      <c r="I622" s="362"/>
      <c r="J622" s="363"/>
      <c r="K622" s="363"/>
      <c r="L622" s="364"/>
      <c r="M622" s="363"/>
      <c r="N622" s="414"/>
      <c r="O622" s="350">
        <f t="shared" si="29"/>
        <v>0</v>
      </c>
      <c r="P622" s="70">
        <f t="shared" si="29"/>
        <v>0</v>
      </c>
      <c r="Q622" s="92" t="str">
        <f t="shared" si="28"/>
        <v/>
      </c>
    </row>
    <row r="623" spans="1:17" x14ac:dyDescent="0.2">
      <c r="A623" s="374" t="str">
        <f>IF(B623="","",COUNT('Diário 3º PA'!$A$4:$A$4242)+COUNT('Diário 4º PA'!$A$4:$A$2007)+COUNT('Diário 5º PA'!$A$4:$A$2000)+ROW()-3)</f>
        <v/>
      </c>
      <c r="B623" s="358"/>
      <c r="C623" s="383"/>
      <c r="D623" s="360"/>
      <c r="E623" s="360"/>
      <c r="F623" s="361"/>
      <c r="G623" s="360"/>
      <c r="H623" s="360"/>
      <c r="I623" s="362"/>
      <c r="J623" s="363"/>
      <c r="K623" s="363"/>
      <c r="L623" s="364"/>
      <c r="M623" s="363"/>
      <c r="N623" s="414"/>
      <c r="O623" s="350">
        <f t="shared" si="29"/>
        <v>0</v>
      </c>
      <c r="P623" s="70">
        <f t="shared" si="29"/>
        <v>0</v>
      </c>
      <c r="Q623" s="92" t="str">
        <f t="shared" si="28"/>
        <v/>
      </c>
    </row>
    <row r="624" spans="1:17" x14ac:dyDescent="0.2">
      <c r="A624" s="374" t="str">
        <f>IF(B624="","",COUNT('Diário 3º PA'!$A$4:$A$4242)+COUNT('Diário 4º PA'!$A$4:$A$2007)+COUNT('Diário 5º PA'!$A$4:$A$2000)+ROW()-3)</f>
        <v/>
      </c>
      <c r="B624" s="358"/>
      <c r="C624" s="383"/>
      <c r="D624" s="360"/>
      <c r="E624" s="360"/>
      <c r="F624" s="361"/>
      <c r="G624" s="360"/>
      <c r="H624" s="360"/>
      <c r="I624" s="362"/>
      <c r="J624" s="363"/>
      <c r="K624" s="363"/>
      <c r="L624" s="364"/>
      <c r="M624" s="363"/>
      <c r="N624" s="414"/>
      <c r="O624" s="350">
        <f t="shared" si="29"/>
        <v>0</v>
      </c>
      <c r="P624" s="70">
        <f t="shared" si="29"/>
        <v>0</v>
      </c>
      <c r="Q624" s="92" t="str">
        <f t="shared" si="28"/>
        <v/>
      </c>
    </row>
    <row r="625" spans="1:17" x14ac:dyDescent="0.2">
      <c r="A625" s="374" t="str">
        <f>IF(B625="","",COUNT('Diário 3º PA'!$A$4:$A$4242)+COUNT('Diário 4º PA'!$A$4:$A$2007)+COUNT('Diário 5º PA'!$A$4:$A$2000)+ROW()-3)</f>
        <v/>
      </c>
      <c r="B625" s="358"/>
      <c r="C625" s="383"/>
      <c r="D625" s="360"/>
      <c r="E625" s="360"/>
      <c r="F625" s="361"/>
      <c r="G625" s="360"/>
      <c r="H625" s="360"/>
      <c r="I625" s="362"/>
      <c r="J625" s="363"/>
      <c r="K625" s="363"/>
      <c r="L625" s="364"/>
      <c r="M625" s="363"/>
      <c r="N625" s="414"/>
      <c r="O625" s="350">
        <f t="shared" si="29"/>
        <v>0</v>
      </c>
      <c r="P625" s="70">
        <f t="shared" si="29"/>
        <v>0</v>
      </c>
      <c r="Q625" s="92" t="str">
        <f t="shared" si="28"/>
        <v/>
      </c>
    </row>
    <row r="626" spans="1:17" x14ac:dyDescent="0.2">
      <c r="A626" s="374" t="str">
        <f>IF(B626="","",COUNT('Diário 3º PA'!$A$4:$A$4242)+COUNT('Diário 4º PA'!$A$4:$A$2007)+COUNT('Diário 5º PA'!$A$4:$A$2000)+ROW()-3)</f>
        <v/>
      </c>
      <c r="B626" s="358"/>
      <c r="C626" s="383"/>
      <c r="D626" s="360"/>
      <c r="E626" s="360"/>
      <c r="F626" s="361"/>
      <c r="G626" s="360"/>
      <c r="H626" s="360"/>
      <c r="I626" s="362"/>
      <c r="J626" s="363"/>
      <c r="K626" s="363"/>
      <c r="L626" s="364"/>
      <c r="M626" s="363"/>
      <c r="N626" s="414"/>
      <c r="O626" s="350">
        <f t="shared" si="29"/>
        <v>0</v>
      </c>
      <c r="P626" s="70">
        <f t="shared" si="29"/>
        <v>0</v>
      </c>
      <c r="Q626" s="92" t="str">
        <f t="shared" si="28"/>
        <v/>
      </c>
    </row>
    <row r="627" spans="1:17" x14ac:dyDescent="0.2">
      <c r="A627" s="374" t="str">
        <f>IF(B627="","",COUNT('Diário 3º PA'!$A$4:$A$4242)+COUNT('Diário 4º PA'!$A$4:$A$2007)+COUNT('Diário 5º PA'!$A$4:$A$2000)+ROW()-3)</f>
        <v/>
      </c>
      <c r="B627" s="358"/>
      <c r="C627" s="383"/>
      <c r="D627" s="360"/>
      <c r="E627" s="360"/>
      <c r="F627" s="361"/>
      <c r="G627" s="360"/>
      <c r="H627" s="360"/>
      <c r="I627" s="362"/>
      <c r="J627" s="363"/>
      <c r="K627" s="363"/>
      <c r="L627" s="364"/>
      <c r="M627" s="363"/>
      <c r="N627" s="414"/>
      <c r="O627" s="350">
        <f t="shared" si="29"/>
        <v>0</v>
      </c>
      <c r="P627" s="70">
        <f t="shared" si="29"/>
        <v>0</v>
      </c>
      <c r="Q627" s="92" t="str">
        <f t="shared" si="28"/>
        <v/>
      </c>
    </row>
    <row r="628" spans="1:17" x14ac:dyDescent="0.2">
      <c r="A628" s="374" t="str">
        <f>IF(B628="","",COUNT('Diário 3º PA'!$A$4:$A$4242)+COUNT('Diário 4º PA'!$A$4:$A$2007)+COUNT('Diário 5º PA'!$A$4:$A$2000)+ROW()-3)</f>
        <v/>
      </c>
      <c r="B628" s="358"/>
      <c r="C628" s="383"/>
      <c r="D628" s="360"/>
      <c r="E628" s="360"/>
      <c r="F628" s="361"/>
      <c r="G628" s="360"/>
      <c r="H628" s="360"/>
      <c r="I628" s="362"/>
      <c r="J628" s="363"/>
      <c r="K628" s="363"/>
      <c r="L628" s="364"/>
      <c r="M628" s="363"/>
      <c r="N628" s="414"/>
      <c r="O628" s="350">
        <f t="shared" si="29"/>
        <v>0</v>
      </c>
      <c r="P628" s="70">
        <f t="shared" si="29"/>
        <v>0</v>
      </c>
      <c r="Q628" s="92" t="str">
        <f t="shared" si="28"/>
        <v/>
      </c>
    </row>
    <row r="629" spans="1:17" x14ac:dyDescent="0.2">
      <c r="A629" s="374" t="str">
        <f>IF(B629="","",COUNT('Diário 3º PA'!$A$4:$A$4242)+COUNT('Diário 4º PA'!$A$4:$A$2007)+COUNT('Diário 5º PA'!$A$4:$A$2000)+ROW()-3)</f>
        <v/>
      </c>
      <c r="B629" s="358"/>
      <c r="C629" s="383"/>
      <c r="D629" s="360"/>
      <c r="E629" s="360"/>
      <c r="F629" s="361"/>
      <c r="G629" s="360"/>
      <c r="H629" s="360"/>
      <c r="I629" s="362"/>
      <c r="J629" s="363"/>
      <c r="K629" s="363"/>
      <c r="L629" s="364"/>
      <c r="M629" s="363"/>
      <c r="N629" s="414"/>
      <c r="O629" s="350">
        <f t="shared" si="29"/>
        <v>0</v>
      </c>
      <c r="P629" s="70">
        <f t="shared" si="29"/>
        <v>0</v>
      </c>
      <c r="Q629" s="92" t="str">
        <f t="shared" si="28"/>
        <v/>
      </c>
    </row>
    <row r="630" spans="1:17" x14ac:dyDescent="0.2">
      <c r="A630" s="374" t="str">
        <f>IF(B630="","",COUNT('Diário 3º PA'!$A$4:$A$4242)+COUNT('Diário 4º PA'!$A$4:$A$2007)+COUNT('Diário 5º PA'!$A$4:$A$2000)+ROW()-3)</f>
        <v/>
      </c>
      <c r="B630" s="358"/>
      <c r="C630" s="383"/>
      <c r="D630" s="360"/>
      <c r="E630" s="360"/>
      <c r="F630" s="361"/>
      <c r="G630" s="360"/>
      <c r="H630" s="360"/>
      <c r="I630" s="362"/>
      <c r="J630" s="363"/>
      <c r="K630" s="363"/>
      <c r="L630" s="364"/>
      <c r="M630" s="363"/>
      <c r="N630" s="414"/>
      <c r="O630" s="350">
        <f t="shared" si="29"/>
        <v>0</v>
      </c>
      <c r="P630" s="70">
        <f t="shared" si="29"/>
        <v>0</v>
      </c>
      <c r="Q630" s="92" t="str">
        <f t="shared" si="28"/>
        <v/>
      </c>
    </row>
    <row r="631" spans="1:17" x14ac:dyDescent="0.2">
      <c r="A631" s="374" t="str">
        <f>IF(B631="","",COUNT('Diário 3º PA'!$A$4:$A$4242)+COUNT('Diário 4º PA'!$A$4:$A$2007)+COUNT('Diário 5º PA'!$A$4:$A$2000)+ROW()-3)</f>
        <v/>
      </c>
      <c r="B631" s="358"/>
      <c r="C631" s="383"/>
      <c r="D631" s="360"/>
      <c r="E631" s="360"/>
      <c r="F631" s="361"/>
      <c r="G631" s="360"/>
      <c r="H631" s="360"/>
      <c r="I631" s="362"/>
      <c r="J631" s="363"/>
      <c r="K631" s="363"/>
      <c r="L631" s="364"/>
      <c r="M631" s="363"/>
      <c r="N631" s="414"/>
      <c r="O631" s="350">
        <f t="shared" si="29"/>
        <v>0</v>
      </c>
      <c r="P631" s="70">
        <f t="shared" si="29"/>
        <v>0</v>
      </c>
      <c r="Q631" s="92" t="str">
        <f t="shared" si="28"/>
        <v/>
      </c>
    </row>
    <row r="632" spans="1:17" x14ac:dyDescent="0.2">
      <c r="A632" s="374" t="str">
        <f>IF(B632="","",COUNT('Diário 3º PA'!$A$4:$A$4242)+COUNT('Diário 4º PA'!$A$4:$A$2007)+COUNT('Diário 5º PA'!$A$4:$A$2000)+ROW()-3)</f>
        <v/>
      </c>
      <c r="B632" s="358"/>
      <c r="C632" s="383"/>
      <c r="D632" s="360"/>
      <c r="E632" s="360"/>
      <c r="F632" s="361"/>
      <c r="G632" s="360"/>
      <c r="H632" s="360"/>
      <c r="I632" s="362"/>
      <c r="J632" s="363"/>
      <c r="K632" s="363"/>
      <c r="L632" s="364"/>
      <c r="M632" s="363"/>
      <c r="N632" s="414"/>
      <c r="O632" s="350">
        <f t="shared" si="29"/>
        <v>0</v>
      </c>
      <c r="P632" s="70">
        <f t="shared" si="29"/>
        <v>0</v>
      </c>
      <c r="Q632" s="92" t="str">
        <f t="shared" si="28"/>
        <v/>
      </c>
    </row>
    <row r="633" spans="1:17" x14ac:dyDescent="0.2">
      <c r="A633" s="374" t="str">
        <f>IF(B633="","",COUNT('Diário 3º PA'!$A$4:$A$4242)+COUNT('Diário 4º PA'!$A$4:$A$2007)+COUNT('Diário 5º PA'!$A$4:$A$2000)+ROW()-3)</f>
        <v/>
      </c>
      <c r="B633" s="358"/>
      <c r="C633" s="383"/>
      <c r="D633" s="360"/>
      <c r="E633" s="360"/>
      <c r="F633" s="361"/>
      <c r="G633" s="360"/>
      <c r="H633" s="360"/>
      <c r="I633" s="362"/>
      <c r="J633" s="363"/>
      <c r="K633" s="363"/>
      <c r="L633" s="364"/>
      <c r="M633" s="363"/>
      <c r="N633" s="414"/>
      <c r="O633" s="350">
        <f t="shared" si="29"/>
        <v>0</v>
      </c>
      <c r="P633" s="70">
        <f t="shared" si="29"/>
        <v>0</v>
      </c>
      <c r="Q633" s="92" t="str">
        <f t="shared" si="28"/>
        <v/>
      </c>
    </row>
    <row r="634" spans="1:17" x14ac:dyDescent="0.2">
      <c r="A634" s="374" t="str">
        <f>IF(B634="","",COUNT('Diário 3º PA'!$A$4:$A$4242)+COUNT('Diário 4º PA'!$A$4:$A$2007)+COUNT('Diário 5º PA'!$A$4:$A$2000)+ROW()-3)</f>
        <v/>
      </c>
      <c r="B634" s="358"/>
      <c r="C634" s="383"/>
      <c r="D634" s="360"/>
      <c r="E634" s="360"/>
      <c r="F634" s="361"/>
      <c r="G634" s="360"/>
      <c r="H634" s="360"/>
      <c r="I634" s="362"/>
      <c r="J634" s="363"/>
      <c r="K634" s="363"/>
      <c r="L634" s="364"/>
      <c r="M634" s="363"/>
      <c r="N634" s="414"/>
      <c r="O634" s="350">
        <f t="shared" si="29"/>
        <v>0</v>
      </c>
      <c r="P634" s="70">
        <f t="shared" si="29"/>
        <v>0</v>
      </c>
      <c r="Q634" s="92" t="str">
        <f t="shared" si="28"/>
        <v/>
      </c>
    </row>
    <row r="635" spans="1:17" x14ac:dyDescent="0.2">
      <c r="A635" s="374" t="str">
        <f>IF(B635="","",COUNT('Diário 3º PA'!$A$4:$A$4242)+COUNT('Diário 4º PA'!$A$4:$A$2007)+COUNT('Diário 5º PA'!$A$4:$A$2000)+ROW()-3)</f>
        <v/>
      </c>
      <c r="B635" s="358"/>
      <c r="C635" s="383"/>
      <c r="D635" s="360"/>
      <c r="E635" s="360"/>
      <c r="F635" s="361"/>
      <c r="G635" s="360"/>
      <c r="H635" s="360"/>
      <c r="I635" s="362"/>
      <c r="J635" s="363"/>
      <c r="K635" s="363"/>
      <c r="L635" s="364"/>
      <c r="M635" s="363"/>
      <c r="N635" s="414"/>
      <c r="O635" s="350">
        <f t="shared" si="29"/>
        <v>0</v>
      </c>
      <c r="P635" s="70">
        <f t="shared" si="29"/>
        <v>0</v>
      </c>
      <c r="Q635" s="92" t="str">
        <f t="shared" si="28"/>
        <v/>
      </c>
    </row>
    <row r="636" spans="1:17" x14ac:dyDescent="0.2">
      <c r="A636" s="374" t="str">
        <f>IF(B636="","",COUNT('Diário 3º PA'!$A$4:$A$4242)+COUNT('Diário 4º PA'!$A$4:$A$2007)+COUNT('Diário 5º PA'!$A$4:$A$2000)+ROW()-3)</f>
        <v/>
      </c>
      <c r="B636" s="358"/>
      <c r="C636" s="383"/>
      <c r="D636" s="360"/>
      <c r="E636" s="360"/>
      <c r="F636" s="361"/>
      <c r="G636" s="360"/>
      <c r="H636" s="360"/>
      <c r="I636" s="362"/>
      <c r="J636" s="363"/>
      <c r="K636" s="363"/>
      <c r="L636" s="364"/>
      <c r="M636" s="363"/>
      <c r="N636" s="414"/>
      <c r="O636" s="350">
        <f t="shared" si="29"/>
        <v>0</v>
      </c>
      <c r="P636" s="70">
        <f t="shared" si="29"/>
        <v>0</v>
      </c>
      <c r="Q636" s="92" t="str">
        <f t="shared" si="28"/>
        <v/>
      </c>
    </row>
    <row r="637" spans="1:17" x14ac:dyDescent="0.2">
      <c r="A637" s="374" t="str">
        <f>IF(B637="","",COUNT('Diário 3º PA'!$A$4:$A$4242)+COUNT('Diário 4º PA'!$A$4:$A$2007)+COUNT('Diário 5º PA'!$A$4:$A$2000)+ROW()-3)</f>
        <v/>
      </c>
      <c r="B637" s="358"/>
      <c r="C637" s="383"/>
      <c r="D637" s="360"/>
      <c r="E637" s="360"/>
      <c r="F637" s="361"/>
      <c r="G637" s="360"/>
      <c r="H637" s="360"/>
      <c r="I637" s="362"/>
      <c r="J637" s="363"/>
      <c r="K637" s="363"/>
      <c r="L637" s="364"/>
      <c r="M637" s="363"/>
      <c r="N637" s="414"/>
      <c r="O637" s="350">
        <f t="shared" si="29"/>
        <v>0</v>
      </c>
      <c r="P637" s="70">
        <f t="shared" si="29"/>
        <v>0</v>
      </c>
      <c r="Q637" s="92" t="str">
        <f t="shared" si="28"/>
        <v/>
      </c>
    </row>
    <row r="638" spans="1:17" x14ac:dyDescent="0.2">
      <c r="A638" s="374" t="str">
        <f>IF(B638="","",COUNT('Diário 3º PA'!$A$4:$A$4242)+COUNT('Diário 4º PA'!$A$4:$A$2007)+COUNT('Diário 5º PA'!$A$4:$A$2000)+ROW()-3)</f>
        <v/>
      </c>
      <c r="B638" s="358"/>
      <c r="C638" s="383"/>
      <c r="D638" s="360"/>
      <c r="E638" s="360"/>
      <c r="F638" s="361"/>
      <c r="G638" s="360"/>
      <c r="H638" s="360"/>
      <c r="I638" s="362"/>
      <c r="J638" s="363"/>
      <c r="K638" s="363"/>
      <c r="L638" s="364"/>
      <c r="M638" s="363"/>
      <c r="N638" s="414"/>
      <c r="O638" s="350">
        <f t="shared" si="29"/>
        <v>0</v>
      </c>
      <c r="P638" s="70">
        <f t="shared" si="29"/>
        <v>0</v>
      </c>
      <c r="Q638" s="92" t="str">
        <f t="shared" si="28"/>
        <v/>
      </c>
    </row>
    <row r="639" spans="1:17" x14ac:dyDescent="0.2">
      <c r="A639" s="374" t="str">
        <f>IF(B639="","",COUNT('Diário 3º PA'!$A$4:$A$4242)+COUNT('Diário 4º PA'!$A$4:$A$2007)+COUNT('Diário 5º PA'!$A$4:$A$2000)+ROW()-3)</f>
        <v/>
      </c>
      <c r="B639" s="358"/>
      <c r="C639" s="383"/>
      <c r="D639" s="360"/>
      <c r="E639" s="360"/>
      <c r="F639" s="361"/>
      <c r="G639" s="360"/>
      <c r="H639" s="360"/>
      <c r="I639" s="362"/>
      <c r="J639" s="363"/>
      <c r="K639" s="363"/>
      <c r="L639" s="364"/>
      <c r="M639" s="363"/>
      <c r="N639" s="414"/>
      <c r="O639" s="350">
        <f t="shared" si="29"/>
        <v>0</v>
      </c>
      <c r="P639" s="70">
        <f t="shared" si="29"/>
        <v>0</v>
      </c>
      <c r="Q639" s="92" t="str">
        <f t="shared" si="28"/>
        <v/>
      </c>
    </row>
    <row r="640" spans="1:17" x14ac:dyDescent="0.2">
      <c r="A640" s="374" t="str">
        <f>IF(B640="","",COUNT('Diário 3º PA'!$A$4:$A$4242)+COUNT('Diário 4º PA'!$A$4:$A$2007)+COUNT('Diário 5º PA'!$A$4:$A$2000)+ROW()-3)</f>
        <v/>
      </c>
      <c r="B640" s="358"/>
      <c r="C640" s="383"/>
      <c r="D640" s="360"/>
      <c r="E640" s="360"/>
      <c r="F640" s="361"/>
      <c r="G640" s="360"/>
      <c r="H640" s="360"/>
      <c r="I640" s="362"/>
      <c r="J640" s="363"/>
      <c r="K640" s="363"/>
      <c r="L640" s="364"/>
      <c r="M640" s="363"/>
      <c r="N640" s="414"/>
      <c r="O640" s="350">
        <f t="shared" si="29"/>
        <v>0</v>
      </c>
      <c r="P640" s="70">
        <f t="shared" si="29"/>
        <v>0</v>
      </c>
      <c r="Q640" s="92" t="str">
        <f t="shared" si="28"/>
        <v/>
      </c>
    </row>
    <row r="641" spans="1:17" x14ac:dyDescent="0.2">
      <c r="A641" s="374" t="str">
        <f>IF(B641="","",COUNT('Diário 3º PA'!$A$4:$A$4242)+COUNT('Diário 4º PA'!$A$4:$A$2007)+COUNT('Diário 5º PA'!$A$4:$A$2000)+ROW()-3)</f>
        <v/>
      </c>
      <c r="B641" s="358"/>
      <c r="C641" s="383"/>
      <c r="D641" s="360"/>
      <c r="E641" s="360"/>
      <c r="F641" s="361"/>
      <c r="G641" s="360"/>
      <c r="H641" s="360"/>
      <c r="I641" s="362"/>
      <c r="J641" s="363"/>
      <c r="K641" s="363"/>
      <c r="L641" s="364"/>
      <c r="M641" s="363"/>
      <c r="N641" s="414"/>
      <c r="O641" s="350">
        <f t="shared" si="29"/>
        <v>0</v>
      </c>
      <c r="P641" s="70">
        <f t="shared" si="29"/>
        <v>0</v>
      </c>
      <c r="Q641" s="92" t="str">
        <f t="shared" si="28"/>
        <v/>
      </c>
    </row>
    <row r="642" spans="1:17" x14ac:dyDescent="0.2">
      <c r="A642" s="374" t="str">
        <f>IF(B642="","",COUNT('Diário 3º PA'!$A$4:$A$4242)+COUNT('Diário 4º PA'!$A$4:$A$2007)+COUNT('Diário 5º PA'!$A$4:$A$2000)+ROW()-3)</f>
        <v/>
      </c>
      <c r="B642" s="358"/>
      <c r="C642" s="383"/>
      <c r="D642" s="360"/>
      <c r="E642" s="360"/>
      <c r="F642" s="361"/>
      <c r="G642" s="360"/>
      <c r="H642" s="360"/>
      <c r="I642" s="362"/>
      <c r="J642" s="363"/>
      <c r="K642" s="363"/>
      <c r="L642" s="364"/>
      <c r="M642" s="363"/>
      <c r="N642" s="414"/>
      <c r="O642" s="350">
        <f t="shared" si="29"/>
        <v>0</v>
      </c>
      <c r="P642" s="70">
        <f t="shared" si="29"/>
        <v>0</v>
      </c>
      <c r="Q642" s="92" t="str">
        <f t="shared" si="28"/>
        <v/>
      </c>
    </row>
    <row r="643" spans="1:17" x14ac:dyDescent="0.2">
      <c r="A643" s="374" t="str">
        <f>IF(B643="","",COUNT('Diário 3º PA'!$A$4:$A$4242)+COUNT('Diário 4º PA'!$A$4:$A$2007)+COUNT('Diário 5º PA'!$A$4:$A$2000)+ROW()-3)</f>
        <v/>
      </c>
      <c r="B643" s="358"/>
      <c r="C643" s="383"/>
      <c r="D643" s="360"/>
      <c r="E643" s="360"/>
      <c r="F643" s="361"/>
      <c r="G643" s="360"/>
      <c r="H643" s="360"/>
      <c r="I643" s="362"/>
      <c r="J643" s="363"/>
      <c r="K643" s="363"/>
      <c r="L643" s="364"/>
      <c r="M643" s="363"/>
      <c r="N643" s="414"/>
      <c r="O643" s="350">
        <f t="shared" si="29"/>
        <v>0</v>
      </c>
      <c r="P643" s="70">
        <f t="shared" si="29"/>
        <v>0</v>
      </c>
      <c r="Q643" s="92" t="str">
        <f t="shared" si="28"/>
        <v/>
      </c>
    </row>
    <row r="644" spans="1:17" x14ac:dyDescent="0.2">
      <c r="A644" s="374" t="str">
        <f>IF(B644="","",COUNT('Diário 3º PA'!$A$4:$A$4242)+COUNT('Diário 4º PA'!$A$4:$A$2007)+COUNT('Diário 5º PA'!$A$4:$A$2000)+ROW()-3)</f>
        <v/>
      </c>
      <c r="B644" s="358"/>
      <c r="C644" s="383"/>
      <c r="D644" s="360"/>
      <c r="E644" s="360"/>
      <c r="F644" s="361"/>
      <c r="G644" s="360"/>
      <c r="H644" s="360"/>
      <c r="I644" s="362"/>
      <c r="J644" s="363"/>
      <c r="K644" s="363"/>
      <c r="L644" s="364"/>
      <c r="M644" s="363"/>
      <c r="N644" s="414"/>
      <c r="O644" s="350">
        <f t="shared" si="29"/>
        <v>0</v>
      </c>
      <c r="P644" s="70">
        <f t="shared" si="29"/>
        <v>0</v>
      </c>
      <c r="Q644" s="92" t="str">
        <f t="shared" si="28"/>
        <v/>
      </c>
    </row>
    <row r="645" spans="1:17" x14ac:dyDescent="0.2">
      <c r="A645" s="374" t="str">
        <f>IF(B645="","",COUNT('Diário 3º PA'!$A$4:$A$4242)+COUNT('Diário 4º PA'!$A$4:$A$2007)+COUNT('Diário 5º PA'!$A$4:$A$2000)+ROW()-3)</f>
        <v/>
      </c>
      <c r="B645" s="358"/>
      <c r="C645" s="383"/>
      <c r="D645" s="360"/>
      <c r="E645" s="360"/>
      <c r="F645" s="361"/>
      <c r="G645" s="360"/>
      <c r="H645" s="360"/>
      <c r="I645" s="362"/>
      <c r="J645" s="363"/>
      <c r="K645" s="363"/>
      <c r="L645" s="364"/>
      <c r="M645" s="363"/>
      <c r="N645" s="414"/>
      <c r="O645" s="350">
        <f t="shared" si="29"/>
        <v>0</v>
      </c>
      <c r="P645" s="70">
        <f t="shared" si="29"/>
        <v>0</v>
      </c>
      <c r="Q645" s="92" t="str">
        <f t="shared" si="28"/>
        <v/>
      </c>
    </row>
    <row r="646" spans="1:17" x14ac:dyDescent="0.2">
      <c r="A646" s="374" t="str">
        <f>IF(B646="","",COUNT('Diário 3º PA'!$A$4:$A$4242)+COUNT('Diário 4º PA'!$A$4:$A$2007)+COUNT('Diário 5º PA'!$A$4:$A$2000)+ROW()-3)</f>
        <v/>
      </c>
      <c r="B646" s="358"/>
      <c r="C646" s="383"/>
      <c r="D646" s="360"/>
      <c r="E646" s="360"/>
      <c r="F646" s="361"/>
      <c r="G646" s="360"/>
      <c r="H646" s="360"/>
      <c r="I646" s="362"/>
      <c r="J646" s="363"/>
      <c r="K646" s="363"/>
      <c r="L646" s="364"/>
      <c r="M646" s="363"/>
      <c r="N646" s="414"/>
      <c r="O646" s="350">
        <f t="shared" si="29"/>
        <v>0</v>
      </c>
      <c r="P646" s="70">
        <f t="shared" si="29"/>
        <v>0</v>
      </c>
      <c r="Q646" s="92" t="str">
        <f t="shared" si="28"/>
        <v/>
      </c>
    </row>
    <row r="647" spans="1:17" x14ac:dyDescent="0.2">
      <c r="A647" s="374" t="str">
        <f>IF(B647="","",COUNT('Diário 3º PA'!$A$4:$A$4242)+COUNT('Diário 4º PA'!$A$4:$A$2007)+COUNT('Diário 5º PA'!$A$4:$A$2000)+ROW()-3)</f>
        <v/>
      </c>
      <c r="B647" s="358"/>
      <c r="C647" s="383"/>
      <c r="D647" s="360"/>
      <c r="E647" s="360"/>
      <c r="F647" s="361"/>
      <c r="G647" s="360"/>
      <c r="H647" s="360"/>
      <c r="I647" s="362"/>
      <c r="J647" s="363"/>
      <c r="K647" s="363"/>
      <c r="L647" s="364"/>
      <c r="M647" s="363"/>
      <c r="N647" s="414"/>
      <c r="O647" s="350">
        <f t="shared" si="29"/>
        <v>0</v>
      </c>
      <c r="P647" s="70">
        <f t="shared" si="29"/>
        <v>0</v>
      </c>
      <c r="Q647" s="92" t="str">
        <f t="shared" si="28"/>
        <v/>
      </c>
    </row>
    <row r="648" spans="1:17" x14ac:dyDescent="0.2">
      <c r="A648" s="374" t="str">
        <f>IF(B648="","",COUNT('Diário 3º PA'!$A$4:$A$4242)+COUNT('Diário 4º PA'!$A$4:$A$2007)+COUNT('Diário 5º PA'!$A$4:$A$2000)+ROW()-3)</f>
        <v/>
      </c>
      <c r="B648" s="358"/>
      <c r="C648" s="383"/>
      <c r="D648" s="360"/>
      <c r="E648" s="360"/>
      <c r="F648" s="361"/>
      <c r="G648" s="360"/>
      <c r="H648" s="360"/>
      <c r="I648" s="362"/>
      <c r="J648" s="363"/>
      <c r="K648" s="363"/>
      <c r="L648" s="364"/>
      <c r="M648" s="363"/>
      <c r="N648" s="414"/>
      <c r="O648" s="350">
        <f t="shared" si="29"/>
        <v>0</v>
      </c>
      <c r="P648" s="70">
        <f t="shared" si="29"/>
        <v>0</v>
      </c>
      <c r="Q648" s="92" t="str">
        <f t="shared" ref="Q648:Q711" si="30">SUBSTITUTE(D648," ","_")</f>
        <v/>
      </c>
    </row>
    <row r="649" spans="1:17" x14ac:dyDescent="0.2">
      <c r="A649" s="374" t="str">
        <f>IF(B649="","",COUNT('Diário 3º PA'!$A$4:$A$4242)+COUNT('Diário 4º PA'!$A$4:$A$2007)+COUNT('Diário 5º PA'!$A$4:$A$2000)+ROW()-3)</f>
        <v/>
      </c>
      <c r="B649" s="358"/>
      <c r="C649" s="383"/>
      <c r="D649" s="360"/>
      <c r="E649" s="360"/>
      <c r="F649" s="361"/>
      <c r="G649" s="360"/>
      <c r="H649" s="360"/>
      <c r="I649" s="362"/>
      <c r="J649" s="363"/>
      <c r="K649" s="363"/>
      <c r="L649" s="364"/>
      <c r="M649" s="363"/>
      <c r="N649" s="414"/>
      <c r="O649" s="350">
        <f t="shared" ref="O649:P712" si="31">IF(B649=0,0,IF(YEAR(B649)=$P$1,MONTH(B649)-$O$1+1,(YEAR(B649)-$P$1)*12-$O$1+1+MONTH(B649)))</f>
        <v>0</v>
      </c>
      <c r="P649" s="70">
        <f t="shared" si="31"/>
        <v>0</v>
      </c>
      <c r="Q649" s="92" t="str">
        <f t="shared" si="30"/>
        <v/>
      </c>
    </row>
    <row r="650" spans="1:17" x14ac:dyDescent="0.2">
      <c r="A650" s="374" t="str">
        <f>IF(B650="","",COUNT('Diário 3º PA'!$A$4:$A$4242)+COUNT('Diário 4º PA'!$A$4:$A$2007)+COUNT('Diário 5º PA'!$A$4:$A$2000)+ROW()-3)</f>
        <v/>
      </c>
      <c r="B650" s="358"/>
      <c r="C650" s="383"/>
      <c r="D650" s="360"/>
      <c r="E650" s="360"/>
      <c r="F650" s="361"/>
      <c r="G650" s="360"/>
      <c r="H650" s="360"/>
      <c r="I650" s="362"/>
      <c r="J650" s="363"/>
      <c r="K650" s="363"/>
      <c r="L650" s="364"/>
      <c r="M650" s="363"/>
      <c r="N650" s="414"/>
      <c r="O650" s="350">
        <f t="shared" si="31"/>
        <v>0</v>
      </c>
      <c r="P650" s="70">
        <f t="shared" si="31"/>
        <v>0</v>
      </c>
      <c r="Q650" s="92" t="str">
        <f t="shared" si="30"/>
        <v/>
      </c>
    </row>
    <row r="651" spans="1:17" x14ac:dyDescent="0.2">
      <c r="A651" s="374" t="str">
        <f>IF(B651="","",COUNT('Diário 3º PA'!$A$4:$A$4242)+COUNT('Diário 4º PA'!$A$4:$A$2007)+COUNT('Diário 5º PA'!$A$4:$A$2000)+ROW()-3)</f>
        <v/>
      </c>
      <c r="B651" s="358"/>
      <c r="C651" s="383"/>
      <c r="D651" s="360"/>
      <c r="E651" s="360"/>
      <c r="F651" s="361"/>
      <c r="G651" s="360"/>
      <c r="H651" s="360"/>
      <c r="I651" s="362"/>
      <c r="J651" s="363"/>
      <c r="K651" s="363"/>
      <c r="L651" s="364"/>
      <c r="M651" s="363"/>
      <c r="N651" s="414"/>
      <c r="O651" s="350">
        <f t="shared" si="31"/>
        <v>0</v>
      </c>
      <c r="P651" s="70">
        <f t="shared" si="31"/>
        <v>0</v>
      </c>
      <c r="Q651" s="92" t="str">
        <f t="shared" si="30"/>
        <v/>
      </c>
    </row>
    <row r="652" spans="1:17" x14ac:dyDescent="0.2">
      <c r="A652" s="374" t="str">
        <f>IF(B652="","",COUNT('Diário 3º PA'!$A$4:$A$4242)+COUNT('Diário 4º PA'!$A$4:$A$2007)+COUNT('Diário 5º PA'!$A$4:$A$2000)+ROW()-3)</f>
        <v/>
      </c>
      <c r="B652" s="358"/>
      <c r="C652" s="383"/>
      <c r="D652" s="360"/>
      <c r="E652" s="360"/>
      <c r="F652" s="361"/>
      <c r="G652" s="360"/>
      <c r="H652" s="360"/>
      <c r="I652" s="362"/>
      <c r="J652" s="363"/>
      <c r="K652" s="363"/>
      <c r="L652" s="364"/>
      <c r="M652" s="363"/>
      <c r="N652" s="414"/>
      <c r="O652" s="350">
        <f t="shared" si="31"/>
        <v>0</v>
      </c>
      <c r="P652" s="70">
        <f t="shared" si="31"/>
        <v>0</v>
      </c>
      <c r="Q652" s="92" t="str">
        <f t="shared" si="30"/>
        <v/>
      </c>
    </row>
    <row r="653" spans="1:17" x14ac:dyDescent="0.2">
      <c r="A653" s="374" t="str">
        <f>IF(B653="","",COUNT('Diário 3º PA'!$A$4:$A$4242)+COUNT('Diário 4º PA'!$A$4:$A$2007)+COUNT('Diário 5º PA'!$A$4:$A$2000)+ROW()-3)</f>
        <v/>
      </c>
      <c r="B653" s="358"/>
      <c r="C653" s="383"/>
      <c r="D653" s="360"/>
      <c r="E653" s="360"/>
      <c r="F653" s="361"/>
      <c r="G653" s="360"/>
      <c r="H653" s="360"/>
      <c r="I653" s="362"/>
      <c r="J653" s="363"/>
      <c r="K653" s="363"/>
      <c r="L653" s="364"/>
      <c r="M653" s="363"/>
      <c r="N653" s="414"/>
      <c r="O653" s="350">
        <f t="shared" si="31"/>
        <v>0</v>
      </c>
      <c r="P653" s="70">
        <f t="shared" si="31"/>
        <v>0</v>
      </c>
      <c r="Q653" s="92" t="str">
        <f t="shared" si="30"/>
        <v/>
      </c>
    </row>
    <row r="654" spans="1:17" x14ac:dyDescent="0.2">
      <c r="A654" s="374" t="str">
        <f>IF(B654="","",COUNT('Diário 3º PA'!$A$4:$A$4242)+COUNT('Diário 4º PA'!$A$4:$A$2007)+COUNT('Diário 5º PA'!$A$4:$A$2000)+ROW()-3)</f>
        <v/>
      </c>
      <c r="B654" s="358"/>
      <c r="C654" s="383"/>
      <c r="D654" s="360"/>
      <c r="E654" s="360"/>
      <c r="F654" s="361"/>
      <c r="G654" s="360"/>
      <c r="H654" s="360"/>
      <c r="I654" s="362"/>
      <c r="J654" s="363"/>
      <c r="K654" s="363"/>
      <c r="L654" s="364"/>
      <c r="M654" s="363"/>
      <c r="N654" s="414"/>
      <c r="O654" s="350">
        <f t="shared" si="31"/>
        <v>0</v>
      </c>
      <c r="P654" s="70">
        <f t="shared" si="31"/>
        <v>0</v>
      </c>
      <c r="Q654" s="92" t="str">
        <f t="shared" si="30"/>
        <v/>
      </c>
    </row>
    <row r="655" spans="1:17" x14ac:dyDescent="0.2">
      <c r="A655" s="374" t="str">
        <f>IF(B655="","",COUNT('Diário 3º PA'!$A$4:$A$4242)+COUNT('Diário 4º PA'!$A$4:$A$2007)+COUNT('Diário 5º PA'!$A$4:$A$2000)+ROW()-3)</f>
        <v/>
      </c>
      <c r="B655" s="358"/>
      <c r="C655" s="383"/>
      <c r="D655" s="360"/>
      <c r="E655" s="360"/>
      <c r="F655" s="361"/>
      <c r="G655" s="360"/>
      <c r="H655" s="360"/>
      <c r="I655" s="362"/>
      <c r="J655" s="363"/>
      <c r="K655" s="363"/>
      <c r="L655" s="364"/>
      <c r="M655" s="363"/>
      <c r="N655" s="414"/>
      <c r="O655" s="350">
        <f t="shared" si="31"/>
        <v>0</v>
      </c>
      <c r="P655" s="70">
        <f t="shared" si="31"/>
        <v>0</v>
      </c>
      <c r="Q655" s="92" t="str">
        <f t="shared" si="30"/>
        <v/>
      </c>
    </row>
    <row r="656" spans="1:17" x14ac:dyDescent="0.2">
      <c r="A656" s="374" t="str">
        <f>IF(B656="","",COUNT('Diário 3º PA'!$A$4:$A$4242)+COUNT('Diário 4º PA'!$A$4:$A$2007)+COUNT('Diário 5º PA'!$A$4:$A$2000)+ROW()-3)</f>
        <v/>
      </c>
      <c r="B656" s="358"/>
      <c r="C656" s="383"/>
      <c r="D656" s="360"/>
      <c r="E656" s="360"/>
      <c r="F656" s="361"/>
      <c r="G656" s="360"/>
      <c r="H656" s="360"/>
      <c r="I656" s="362"/>
      <c r="J656" s="363"/>
      <c r="K656" s="363"/>
      <c r="L656" s="364"/>
      <c r="M656" s="363"/>
      <c r="N656" s="414"/>
      <c r="O656" s="350">
        <f t="shared" si="31"/>
        <v>0</v>
      </c>
      <c r="P656" s="70">
        <f t="shared" si="31"/>
        <v>0</v>
      </c>
      <c r="Q656" s="92" t="str">
        <f t="shared" si="30"/>
        <v/>
      </c>
    </row>
    <row r="657" spans="1:17" x14ac:dyDescent="0.2">
      <c r="A657" s="374" t="str">
        <f>IF(B657="","",COUNT('Diário 3º PA'!$A$4:$A$4242)+COUNT('Diário 4º PA'!$A$4:$A$2007)+COUNT('Diário 5º PA'!$A$4:$A$2000)+ROW()-3)</f>
        <v/>
      </c>
      <c r="B657" s="358"/>
      <c r="C657" s="383"/>
      <c r="D657" s="360"/>
      <c r="E657" s="360"/>
      <c r="F657" s="361"/>
      <c r="G657" s="360"/>
      <c r="H657" s="360"/>
      <c r="I657" s="362"/>
      <c r="J657" s="363"/>
      <c r="K657" s="363"/>
      <c r="L657" s="364"/>
      <c r="M657" s="363"/>
      <c r="N657" s="414"/>
      <c r="O657" s="350">
        <f t="shared" si="31"/>
        <v>0</v>
      </c>
      <c r="P657" s="70">
        <f t="shared" si="31"/>
        <v>0</v>
      </c>
      <c r="Q657" s="92" t="str">
        <f t="shared" si="30"/>
        <v/>
      </c>
    </row>
    <row r="658" spans="1:17" x14ac:dyDescent="0.2">
      <c r="A658" s="374" t="str">
        <f>IF(B658="","",COUNT('Diário 3º PA'!$A$4:$A$4242)+COUNT('Diário 4º PA'!$A$4:$A$2007)+COUNT('Diário 5º PA'!$A$4:$A$2000)+ROW()-3)</f>
        <v/>
      </c>
      <c r="B658" s="358"/>
      <c r="C658" s="383"/>
      <c r="D658" s="360"/>
      <c r="E658" s="360"/>
      <c r="F658" s="361"/>
      <c r="G658" s="360"/>
      <c r="H658" s="360"/>
      <c r="I658" s="362"/>
      <c r="J658" s="363"/>
      <c r="K658" s="363"/>
      <c r="L658" s="364"/>
      <c r="M658" s="363"/>
      <c r="N658" s="414"/>
      <c r="O658" s="350">
        <f t="shared" si="31"/>
        <v>0</v>
      </c>
      <c r="P658" s="70">
        <f t="shared" si="31"/>
        <v>0</v>
      </c>
      <c r="Q658" s="92" t="str">
        <f t="shared" si="30"/>
        <v/>
      </c>
    </row>
    <row r="659" spans="1:17" x14ac:dyDescent="0.2">
      <c r="A659" s="374" t="str">
        <f>IF(B659="","",COUNT('Diário 3º PA'!$A$4:$A$4242)+COUNT('Diário 4º PA'!$A$4:$A$2007)+COUNT('Diário 5º PA'!$A$4:$A$2000)+ROW()-3)</f>
        <v/>
      </c>
      <c r="B659" s="358"/>
      <c r="C659" s="383"/>
      <c r="D659" s="360"/>
      <c r="E659" s="360"/>
      <c r="F659" s="361"/>
      <c r="G659" s="360"/>
      <c r="H659" s="360"/>
      <c r="I659" s="362"/>
      <c r="J659" s="363"/>
      <c r="K659" s="363"/>
      <c r="L659" s="364"/>
      <c r="M659" s="363"/>
      <c r="N659" s="414"/>
      <c r="O659" s="350">
        <f t="shared" si="31"/>
        <v>0</v>
      </c>
      <c r="P659" s="70">
        <f t="shared" si="31"/>
        <v>0</v>
      </c>
      <c r="Q659" s="92" t="str">
        <f t="shared" si="30"/>
        <v/>
      </c>
    </row>
    <row r="660" spans="1:17" x14ac:dyDescent="0.2">
      <c r="A660" s="374" t="str">
        <f>IF(B660="","",COUNT('Diário 3º PA'!$A$4:$A$4242)+COUNT('Diário 4º PA'!$A$4:$A$2007)+COUNT('Diário 5º PA'!$A$4:$A$2000)+ROW()-3)</f>
        <v/>
      </c>
      <c r="B660" s="358"/>
      <c r="C660" s="383"/>
      <c r="D660" s="360"/>
      <c r="E660" s="360"/>
      <c r="F660" s="361"/>
      <c r="G660" s="360"/>
      <c r="H660" s="360"/>
      <c r="I660" s="362"/>
      <c r="J660" s="363"/>
      <c r="K660" s="363"/>
      <c r="L660" s="364"/>
      <c r="M660" s="363"/>
      <c r="N660" s="414"/>
      <c r="O660" s="350">
        <f t="shared" si="31"/>
        <v>0</v>
      </c>
      <c r="P660" s="70">
        <f t="shared" si="31"/>
        <v>0</v>
      </c>
      <c r="Q660" s="92" t="str">
        <f t="shared" si="30"/>
        <v/>
      </c>
    </row>
    <row r="661" spans="1:17" x14ac:dyDescent="0.2">
      <c r="A661" s="374" t="str">
        <f>IF(B661="","",COUNT('Diário 3º PA'!$A$4:$A$4242)+COUNT('Diário 4º PA'!$A$4:$A$2007)+COUNT('Diário 5º PA'!$A$4:$A$2000)+ROW()-3)</f>
        <v/>
      </c>
      <c r="B661" s="358"/>
      <c r="C661" s="383"/>
      <c r="D661" s="360"/>
      <c r="E661" s="360"/>
      <c r="F661" s="361"/>
      <c r="G661" s="360"/>
      <c r="H661" s="360"/>
      <c r="I661" s="362"/>
      <c r="J661" s="363"/>
      <c r="K661" s="363"/>
      <c r="L661" s="364"/>
      <c r="M661" s="363"/>
      <c r="N661" s="414"/>
      <c r="O661" s="350">
        <f t="shared" si="31"/>
        <v>0</v>
      </c>
      <c r="P661" s="70">
        <f t="shared" si="31"/>
        <v>0</v>
      </c>
      <c r="Q661" s="92" t="str">
        <f t="shared" si="30"/>
        <v/>
      </c>
    </row>
    <row r="662" spans="1:17" x14ac:dyDescent="0.2">
      <c r="A662" s="374" t="str">
        <f>IF(B662="","",COUNT('Diário 3º PA'!$A$4:$A$4242)+COUNT('Diário 4º PA'!$A$4:$A$2007)+COUNT('Diário 5º PA'!$A$4:$A$2000)+ROW()-3)</f>
        <v/>
      </c>
      <c r="B662" s="358"/>
      <c r="C662" s="383"/>
      <c r="D662" s="360"/>
      <c r="E662" s="360"/>
      <c r="F662" s="361"/>
      <c r="G662" s="360"/>
      <c r="H662" s="360"/>
      <c r="I662" s="362"/>
      <c r="J662" s="363"/>
      <c r="K662" s="363"/>
      <c r="L662" s="364"/>
      <c r="M662" s="363"/>
      <c r="N662" s="414"/>
      <c r="O662" s="350">
        <f t="shared" si="31"/>
        <v>0</v>
      </c>
      <c r="P662" s="70">
        <f t="shared" si="31"/>
        <v>0</v>
      </c>
      <c r="Q662" s="92" t="str">
        <f t="shared" si="30"/>
        <v/>
      </c>
    </row>
    <row r="663" spans="1:17" x14ac:dyDescent="0.2">
      <c r="A663" s="374" t="str">
        <f>IF(B663="","",COUNT('Diário 3º PA'!$A$4:$A$4242)+COUNT('Diário 4º PA'!$A$4:$A$2007)+COUNT('Diário 5º PA'!$A$4:$A$2000)+ROW()-3)</f>
        <v/>
      </c>
      <c r="B663" s="358"/>
      <c r="C663" s="383"/>
      <c r="D663" s="360"/>
      <c r="E663" s="360"/>
      <c r="F663" s="361"/>
      <c r="G663" s="360"/>
      <c r="H663" s="360"/>
      <c r="I663" s="362"/>
      <c r="J663" s="363"/>
      <c r="K663" s="363"/>
      <c r="L663" s="364"/>
      <c r="M663" s="363"/>
      <c r="N663" s="414"/>
      <c r="O663" s="350">
        <f t="shared" si="31"/>
        <v>0</v>
      </c>
      <c r="P663" s="70">
        <f t="shared" si="31"/>
        <v>0</v>
      </c>
      <c r="Q663" s="92" t="str">
        <f t="shared" si="30"/>
        <v/>
      </c>
    </row>
    <row r="664" spans="1:17" x14ac:dyDescent="0.2">
      <c r="A664" s="374" t="str">
        <f>IF(B664="","",COUNT('Diário 3º PA'!$A$4:$A$4242)+COUNT('Diário 4º PA'!$A$4:$A$2007)+COUNT('Diário 5º PA'!$A$4:$A$2000)+ROW()-3)</f>
        <v/>
      </c>
      <c r="B664" s="358"/>
      <c r="C664" s="383"/>
      <c r="D664" s="360"/>
      <c r="E664" s="360"/>
      <c r="F664" s="361"/>
      <c r="G664" s="360"/>
      <c r="H664" s="360"/>
      <c r="I664" s="362"/>
      <c r="J664" s="363"/>
      <c r="K664" s="363"/>
      <c r="L664" s="364"/>
      <c r="M664" s="363"/>
      <c r="N664" s="414"/>
      <c r="O664" s="350">
        <f t="shared" si="31"/>
        <v>0</v>
      </c>
      <c r="P664" s="70">
        <f t="shared" si="31"/>
        <v>0</v>
      </c>
      <c r="Q664" s="92" t="str">
        <f t="shared" si="30"/>
        <v/>
      </c>
    </row>
    <row r="665" spans="1:17" x14ac:dyDescent="0.2">
      <c r="A665" s="374" t="str">
        <f>IF(B665="","",COUNT('Diário 3º PA'!$A$4:$A$4242)+COUNT('Diário 4º PA'!$A$4:$A$2007)+COUNT('Diário 5º PA'!$A$4:$A$2000)+ROW()-3)</f>
        <v/>
      </c>
      <c r="B665" s="358"/>
      <c r="C665" s="383"/>
      <c r="D665" s="360"/>
      <c r="E665" s="360"/>
      <c r="F665" s="361"/>
      <c r="G665" s="360"/>
      <c r="H665" s="360"/>
      <c r="I665" s="362"/>
      <c r="J665" s="363"/>
      <c r="K665" s="363"/>
      <c r="L665" s="364"/>
      <c r="M665" s="363"/>
      <c r="N665" s="414"/>
      <c r="O665" s="350">
        <f t="shared" si="31"/>
        <v>0</v>
      </c>
      <c r="P665" s="70">
        <f t="shared" si="31"/>
        <v>0</v>
      </c>
      <c r="Q665" s="92" t="str">
        <f t="shared" si="30"/>
        <v/>
      </c>
    </row>
    <row r="666" spans="1:17" x14ac:dyDescent="0.2">
      <c r="A666" s="374" t="str">
        <f>IF(B666="","",COUNT('Diário 3º PA'!$A$4:$A$4242)+COUNT('Diário 4º PA'!$A$4:$A$2007)+COUNT('Diário 5º PA'!$A$4:$A$2000)+ROW()-3)</f>
        <v/>
      </c>
      <c r="B666" s="358"/>
      <c r="C666" s="383"/>
      <c r="D666" s="360"/>
      <c r="E666" s="360"/>
      <c r="F666" s="361"/>
      <c r="G666" s="360"/>
      <c r="H666" s="360"/>
      <c r="I666" s="362"/>
      <c r="J666" s="363"/>
      <c r="K666" s="363"/>
      <c r="L666" s="364"/>
      <c r="M666" s="363"/>
      <c r="N666" s="414"/>
      <c r="O666" s="350">
        <f t="shared" si="31"/>
        <v>0</v>
      </c>
      <c r="P666" s="70">
        <f t="shared" si="31"/>
        <v>0</v>
      </c>
      <c r="Q666" s="92" t="str">
        <f t="shared" si="30"/>
        <v/>
      </c>
    </row>
    <row r="667" spans="1:17" x14ac:dyDescent="0.2">
      <c r="A667" s="374" t="str">
        <f>IF(B667="","",COUNT('Diário 3º PA'!$A$4:$A$4242)+COUNT('Diário 4º PA'!$A$4:$A$2007)+COUNT('Diário 5º PA'!$A$4:$A$2000)+ROW()-3)</f>
        <v/>
      </c>
      <c r="B667" s="358"/>
      <c r="C667" s="383"/>
      <c r="D667" s="360"/>
      <c r="E667" s="360"/>
      <c r="F667" s="361"/>
      <c r="G667" s="360"/>
      <c r="H667" s="360"/>
      <c r="I667" s="362"/>
      <c r="J667" s="363"/>
      <c r="K667" s="363"/>
      <c r="L667" s="364"/>
      <c r="M667" s="363"/>
      <c r="N667" s="414"/>
      <c r="O667" s="350">
        <f t="shared" si="31"/>
        <v>0</v>
      </c>
      <c r="P667" s="70">
        <f t="shared" si="31"/>
        <v>0</v>
      </c>
      <c r="Q667" s="92" t="str">
        <f t="shared" si="30"/>
        <v/>
      </c>
    </row>
    <row r="668" spans="1:17" x14ac:dyDescent="0.2">
      <c r="A668" s="374" t="str">
        <f>IF(B668="","",COUNT('Diário 3º PA'!$A$4:$A$4242)+COUNT('Diário 4º PA'!$A$4:$A$2007)+COUNT('Diário 5º PA'!$A$4:$A$2000)+ROW()-3)</f>
        <v/>
      </c>
      <c r="B668" s="358"/>
      <c r="C668" s="383"/>
      <c r="D668" s="360"/>
      <c r="E668" s="360"/>
      <c r="F668" s="361"/>
      <c r="G668" s="360"/>
      <c r="H668" s="360"/>
      <c r="I668" s="362"/>
      <c r="J668" s="363"/>
      <c r="K668" s="363"/>
      <c r="L668" s="364"/>
      <c r="M668" s="363"/>
      <c r="N668" s="414"/>
      <c r="O668" s="350">
        <f t="shared" si="31"/>
        <v>0</v>
      </c>
      <c r="P668" s="70">
        <f t="shared" si="31"/>
        <v>0</v>
      </c>
      <c r="Q668" s="92" t="str">
        <f t="shared" si="30"/>
        <v/>
      </c>
    </row>
    <row r="669" spans="1:17" x14ac:dyDescent="0.2">
      <c r="A669" s="374" t="str">
        <f>IF(B669="","",COUNT('Diário 3º PA'!$A$4:$A$4242)+COUNT('Diário 4º PA'!$A$4:$A$2007)+COUNT('Diário 5º PA'!$A$4:$A$2000)+ROW()-3)</f>
        <v/>
      </c>
      <c r="B669" s="358"/>
      <c r="C669" s="383"/>
      <c r="D669" s="360"/>
      <c r="E669" s="360"/>
      <c r="F669" s="361"/>
      <c r="G669" s="360"/>
      <c r="H669" s="360"/>
      <c r="I669" s="362"/>
      <c r="J669" s="363"/>
      <c r="K669" s="363"/>
      <c r="L669" s="364"/>
      <c r="M669" s="363"/>
      <c r="N669" s="414"/>
      <c r="O669" s="350">
        <f t="shared" si="31"/>
        <v>0</v>
      </c>
      <c r="P669" s="70">
        <f t="shared" si="31"/>
        <v>0</v>
      </c>
      <c r="Q669" s="92" t="str">
        <f t="shared" si="30"/>
        <v/>
      </c>
    </row>
    <row r="670" spans="1:17" x14ac:dyDescent="0.2">
      <c r="A670" s="374" t="str">
        <f>IF(B670="","",COUNT('Diário 3º PA'!$A$4:$A$4242)+COUNT('Diário 4º PA'!$A$4:$A$2007)+COUNT('Diário 5º PA'!$A$4:$A$2000)+ROW()-3)</f>
        <v/>
      </c>
      <c r="B670" s="358"/>
      <c r="C670" s="383"/>
      <c r="D670" s="360"/>
      <c r="E670" s="360"/>
      <c r="F670" s="361"/>
      <c r="G670" s="360"/>
      <c r="H670" s="360"/>
      <c r="I670" s="362"/>
      <c r="J670" s="363"/>
      <c r="K670" s="363"/>
      <c r="L670" s="364"/>
      <c r="M670" s="363"/>
      <c r="N670" s="414"/>
      <c r="O670" s="350">
        <f t="shared" si="31"/>
        <v>0</v>
      </c>
      <c r="P670" s="70">
        <f t="shared" si="31"/>
        <v>0</v>
      </c>
      <c r="Q670" s="92" t="str">
        <f t="shared" si="30"/>
        <v/>
      </c>
    </row>
    <row r="671" spans="1:17" x14ac:dyDescent="0.2">
      <c r="A671" s="374" t="str">
        <f>IF(B671="","",COUNT('Diário 3º PA'!$A$4:$A$4242)+COUNT('Diário 4º PA'!$A$4:$A$2007)+COUNT('Diário 5º PA'!$A$4:$A$2000)+ROW()-3)</f>
        <v/>
      </c>
      <c r="B671" s="358"/>
      <c r="C671" s="383"/>
      <c r="D671" s="360"/>
      <c r="E671" s="360"/>
      <c r="F671" s="361"/>
      <c r="G671" s="360"/>
      <c r="H671" s="360"/>
      <c r="I671" s="362"/>
      <c r="J671" s="363"/>
      <c r="K671" s="363"/>
      <c r="L671" s="364"/>
      <c r="M671" s="363"/>
      <c r="N671" s="414"/>
      <c r="O671" s="350">
        <f t="shared" si="31"/>
        <v>0</v>
      </c>
      <c r="P671" s="70">
        <f t="shared" si="31"/>
        <v>0</v>
      </c>
      <c r="Q671" s="92" t="str">
        <f t="shared" si="30"/>
        <v/>
      </c>
    </row>
    <row r="672" spans="1:17" x14ac:dyDescent="0.2">
      <c r="A672" s="374" t="str">
        <f>IF(B672="","",COUNT('Diário 3º PA'!$A$4:$A$4242)+COUNT('Diário 4º PA'!$A$4:$A$2007)+COUNT('Diário 5º PA'!$A$4:$A$2000)+ROW()-3)</f>
        <v/>
      </c>
      <c r="B672" s="358"/>
      <c r="C672" s="383"/>
      <c r="D672" s="360"/>
      <c r="E672" s="360"/>
      <c r="F672" s="361"/>
      <c r="G672" s="360"/>
      <c r="H672" s="360"/>
      <c r="I672" s="362"/>
      <c r="J672" s="363"/>
      <c r="K672" s="363"/>
      <c r="L672" s="364"/>
      <c r="M672" s="363"/>
      <c r="N672" s="414"/>
      <c r="O672" s="350">
        <f t="shared" si="31"/>
        <v>0</v>
      </c>
      <c r="P672" s="70">
        <f t="shared" si="31"/>
        <v>0</v>
      </c>
      <c r="Q672" s="92" t="str">
        <f t="shared" si="30"/>
        <v/>
      </c>
    </row>
    <row r="673" spans="1:17" x14ac:dyDescent="0.2">
      <c r="A673" s="374" t="str">
        <f>IF(B673="","",COUNT('Diário 3º PA'!$A$4:$A$4242)+COUNT('Diário 4º PA'!$A$4:$A$2007)+COUNT('Diário 5º PA'!$A$4:$A$2000)+ROW()-3)</f>
        <v/>
      </c>
      <c r="B673" s="358"/>
      <c r="C673" s="383"/>
      <c r="D673" s="360"/>
      <c r="E673" s="360"/>
      <c r="F673" s="361"/>
      <c r="G673" s="360"/>
      <c r="H673" s="360"/>
      <c r="I673" s="362"/>
      <c r="J673" s="363"/>
      <c r="K673" s="363"/>
      <c r="L673" s="364"/>
      <c r="M673" s="363"/>
      <c r="N673" s="414"/>
      <c r="O673" s="350">
        <f t="shared" si="31"/>
        <v>0</v>
      </c>
      <c r="P673" s="70">
        <f t="shared" si="31"/>
        <v>0</v>
      </c>
      <c r="Q673" s="92" t="str">
        <f t="shared" si="30"/>
        <v/>
      </c>
    </row>
    <row r="674" spans="1:17" x14ac:dyDescent="0.2">
      <c r="A674" s="374" t="str">
        <f>IF(B674="","",COUNT('Diário 3º PA'!$A$4:$A$4242)+COUNT('Diário 4º PA'!$A$4:$A$2007)+COUNT('Diário 5º PA'!$A$4:$A$2000)+ROW()-3)</f>
        <v/>
      </c>
      <c r="B674" s="358"/>
      <c r="C674" s="383"/>
      <c r="D674" s="360"/>
      <c r="E674" s="360"/>
      <c r="F674" s="361"/>
      <c r="G674" s="360"/>
      <c r="H674" s="360"/>
      <c r="I674" s="362"/>
      <c r="J674" s="363"/>
      <c r="K674" s="363"/>
      <c r="L674" s="364"/>
      <c r="M674" s="363"/>
      <c r="N674" s="414"/>
      <c r="O674" s="350">
        <f t="shared" si="31"/>
        <v>0</v>
      </c>
      <c r="P674" s="70">
        <f t="shared" si="31"/>
        <v>0</v>
      </c>
      <c r="Q674" s="92" t="str">
        <f t="shared" si="30"/>
        <v/>
      </c>
    </row>
    <row r="675" spans="1:17" x14ac:dyDescent="0.2">
      <c r="A675" s="374" t="str">
        <f>IF(B675="","",COUNT('Diário 3º PA'!$A$4:$A$4242)+COUNT('Diário 4º PA'!$A$4:$A$2007)+COUNT('Diário 5º PA'!$A$4:$A$2000)+ROW()-3)</f>
        <v/>
      </c>
      <c r="B675" s="358"/>
      <c r="C675" s="383"/>
      <c r="D675" s="360"/>
      <c r="E675" s="360"/>
      <c r="F675" s="361"/>
      <c r="G675" s="360"/>
      <c r="H675" s="360"/>
      <c r="I675" s="362"/>
      <c r="J675" s="363"/>
      <c r="K675" s="363"/>
      <c r="L675" s="364"/>
      <c r="M675" s="363"/>
      <c r="N675" s="414"/>
      <c r="O675" s="350">
        <f t="shared" si="31"/>
        <v>0</v>
      </c>
      <c r="P675" s="70">
        <f t="shared" si="31"/>
        <v>0</v>
      </c>
      <c r="Q675" s="92" t="str">
        <f t="shared" si="30"/>
        <v/>
      </c>
    </row>
    <row r="676" spans="1:17" x14ac:dyDescent="0.2">
      <c r="A676" s="374" t="str">
        <f>IF(B676="","",COUNT('Diário 3º PA'!$A$4:$A$4242)+COUNT('Diário 4º PA'!$A$4:$A$2007)+COUNT('Diário 5º PA'!$A$4:$A$2000)+ROW()-3)</f>
        <v/>
      </c>
      <c r="B676" s="358"/>
      <c r="C676" s="383"/>
      <c r="D676" s="360"/>
      <c r="E676" s="360"/>
      <c r="F676" s="361"/>
      <c r="G676" s="360"/>
      <c r="H676" s="360"/>
      <c r="I676" s="362"/>
      <c r="J676" s="363"/>
      <c r="K676" s="363"/>
      <c r="L676" s="364"/>
      <c r="M676" s="363"/>
      <c r="N676" s="414"/>
      <c r="O676" s="350">
        <f t="shared" si="31"/>
        <v>0</v>
      </c>
      <c r="P676" s="70">
        <f t="shared" si="31"/>
        <v>0</v>
      </c>
      <c r="Q676" s="92" t="str">
        <f t="shared" si="30"/>
        <v/>
      </c>
    </row>
    <row r="677" spans="1:17" x14ac:dyDescent="0.2">
      <c r="A677" s="374" t="str">
        <f>IF(B677="","",COUNT('Diário 3º PA'!$A$4:$A$4242)+COUNT('Diário 4º PA'!$A$4:$A$2007)+COUNT('Diário 5º PA'!$A$4:$A$2000)+ROW()-3)</f>
        <v/>
      </c>
      <c r="B677" s="358"/>
      <c r="C677" s="383"/>
      <c r="D677" s="360"/>
      <c r="E677" s="360"/>
      <c r="F677" s="361"/>
      <c r="G677" s="360"/>
      <c r="H677" s="360"/>
      <c r="I677" s="362"/>
      <c r="J677" s="363"/>
      <c r="K677" s="363"/>
      <c r="L677" s="364"/>
      <c r="M677" s="363"/>
      <c r="N677" s="414"/>
      <c r="O677" s="350">
        <f t="shared" si="31"/>
        <v>0</v>
      </c>
      <c r="P677" s="70">
        <f t="shared" si="31"/>
        <v>0</v>
      </c>
      <c r="Q677" s="92" t="str">
        <f t="shared" si="30"/>
        <v/>
      </c>
    </row>
    <row r="678" spans="1:17" x14ac:dyDescent="0.2">
      <c r="A678" s="374" t="str">
        <f>IF(B678="","",COUNT('Diário 3º PA'!$A$4:$A$4242)+COUNT('Diário 4º PA'!$A$4:$A$2007)+COUNT('Diário 5º PA'!$A$4:$A$2000)+ROW()-3)</f>
        <v/>
      </c>
      <c r="B678" s="358"/>
      <c r="C678" s="383"/>
      <c r="D678" s="360"/>
      <c r="E678" s="360"/>
      <c r="F678" s="361"/>
      <c r="G678" s="360"/>
      <c r="H678" s="360"/>
      <c r="I678" s="362"/>
      <c r="J678" s="363"/>
      <c r="K678" s="363"/>
      <c r="L678" s="364"/>
      <c r="M678" s="363"/>
      <c r="N678" s="414"/>
      <c r="O678" s="350">
        <f t="shared" si="31"/>
        <v>0</v>
      </c>
      <c r="P678" s="70">
        <f t="shared" si="31"/>
        <v>0</v>
      </c>
      <c r="Q678" s="92" t="str">
        <f t="shared" si="30"/>
        <v/>
      </c>
    </row>
    <row r="679" spans="1:17" x14ac:dyDescent="0.2">
      <c r="A679" s="374" t="str">
        <f>IF(B679="","",COUNT('Diário 3º PA'!$A$4:$A$4242)+COUNT('Diário 4º PA'!$A$4:$A$2007)+COUNT('Diário 5º PA'!$A$4:$A$2000)+ROW()-3)</f>
        <v/>
      </c>
      <c r="B679" s="358"/>
      <c r="C679" s="383"/>
      <c r="D679" s="360"/>
      <c r="E679" s="360"/>
      <c r="F679" s="361"/>
      <c r="G679" s="360"/>
      <c r="H679" s="360"/>
      <c r="I679" s="362"/>
      <c r="J679" s="363"/>
      <c r="K679" s="363"/>
      <c r="L679" s="364"/>
      <c r="M679" s="363"/>
      <c r="N679" s="414"/>
      <c r="O679" s="350">
        <f t="shared" si="31"/>
        <v>0</v>
      </c>
      <c r="P679" s="70">
        <f t="shared" si="31"/>
        <v>0</v>
      </c>
      <c r="Q679" s="92" t="str">
        <f t="shared" si="30"/>
        <v/>
      </c>
    </row>
    <row r="680" spans="1:17" x14ac:dyDescent="0.2">
      <c r="A680" s="374" t="str">
        <f>IF(B680="","",COUNT('Diário 3º PA'!$A$4:$A$4242)+COUNT('Diário 4º PA'!$A$4:$A$2007)+COUNT('Diário 5º PA'!$A$4:$A$2000)+ROW()-3)</f>
        <v/>
      </c>
      <c r="B680" s="358"/>
      <c r="C680" s="383"/>
      <c r="D680" s="360"/>
      <c r="E680" s="360"/>
      <c r="F680" s="361"/>
      <c r="G680" s="360"/>
      <c r="H680" s="360"/>
      <c r="I680" s="362"/>
      <c r="J680" s="363"/>
      <c r="K680" s="363"/>
      <c r="L680" s="364"/>
      <c r="M680" s="363"/>
      <c r="N680" s="414"/>
      <c r="O680" s="350">
        <f t="shared" si="31"/>
        <v>0</v>
      </c>
      <c r="P680" s="70">
        <f t="shared" si="31"/>
        <v>0</v>
      </c>
      <c r="Q680" s="92" t="str">
        <f t="shared" si="30"/>
        <v/>
      </c>
    </row>
    <row r="681" spans="1:17" x14ac:dyDescent="0.2">
      <c r="A681" s="374" t="str">
        <f>IF(B681="","",COUNT('Diário 3º PA'!$A$4:$A$4242)+COUNT('Diário 4º PA'!$A$4:$A$2007)+COUNT('Diário 5º PA'!$A$4:$A$2000)+ROW()-3)</f>
        <v/>
      </c>
      <c r="B681" s="358"/>
      <c r="C681" s="383"/>
      <c r="D681" s="360"/>
      <c r="E681" s="360"/>
      <c r="F681" s="361"/>
      <c r="G681" s="360"/>
      <c r="H681" s="360"/>
      <c r="I681" s="362"/>
      <c r="J681" s="363"/>
      <c r="K681" s="363"/>
      <c r="L681" s="364"/>
      <c r="M681" s="363"/>
      <c r="N681" s="414"/>
      <c r="O681" s="350">
        <f t="shared" si="31"/>
        <v>0</v>
      </c>
      <c r="P681" s="70">
        <f t="shared" si="31"/>
        <v>0</v>
      </c>
      <c r="Q681" s="92" t="str">
        <f t="shared" si="30"/>
        <v/>
      </c>
    </row>
    <row r="682" spans="1:17" x14ac:dyDescent="0.2">
      <c r="A682" s="374" t="str">
        <f>IF(B682="","",COUNT('Diário 3º PA'!$A$4:$A$4242)+COUNT('Diário 4º PA'!$A$4:$A$2007)+COUNT('Diário 5º PA'!$A$4:$A$2000)+ROW()-3)</f>
        <v/>
      </c>
      <c r="B682" s="358"/>
      <c r="C682" s="383"/>
      <c r="D682" s="360"/>
      <c r="E682" s="360"/>
      <c r="F682" s="361"/>
      <c r="G682" s="360"/>
      <c r="H682" s="360"/>
      <c r="I682" s="362"/>
      <c r="J682" s="363"/>
      <c r="K682" s="363"/>
      <c r="L682" s="364"/>
      <c r="M682" s="363"/>
      <c r="N682" s="414"/>
      <c r="O682" s="350">
        <f t="shared" si="31"/>
        <v>0</v>
      </c>
      <c r="P682" s="70">
        <f t="shared" si="31"/>
        <v>0</v>
      </c>
      <c r="Q682" s="92" t="str">
        <f t="shared" si="30"/>
        <v/>
      </c>
    </row>
    <row r="683" spans="1:17" x14ac:dyDescent="0.2">
      <c r="A683" s="374" t="str">
        <f>IF(B683="","",COUNT('Diário 3º PA'!$A$4:$A$4242)+COUNT('Diário 4º PA'!$A$4:$A$2007)+COUNT('Diário 5º PA'!$A$4:$A$2000)+ROW()-3)</f>
        <v/>
      </c>
      <c r="B683" s="358"/>
      <c r="C683" s="383"/>
      <c r="D683" s="360"/>
      <c r="E683" s="360"/>
      <c r="F683" s="361"/>
      <c r="G683" s="360"/>
      <c r="H683" s="360"/>
      <c r="I683" s="362"/>
      <c r="J683" s="363"/>
      <c r="K683" s="363"/>
      <c r="L683" s="364"/>
      <c r="M683" s="363"/>
      <c r="N683" s="414"/>
      <c r="O683" s="350">
        <f t="shared" si="31"/>
        <v>0</v>
      </c>
      <c r="P683" s="70">
        <f t="shared" si="31"/>
        <v>0</v>
      </c>
      <c r="Q683" s="92" t="str">
        <f t="shared" si="30"/>
        <v/>
      </c>
    </row>
    <row r="684" spans="1:17" x14ac:dyDescent="0.2">
      <c r="A684" s="374" t="str">
        <f>IF(B684="","",COUNT('Diário 3º PA'!$A$4:$A$4242)+COUNT('Diário 4º PA'!$A$4:$A$2007)+COUNT('Diário 5º PA'!$A$4:$A$2000)+ROW()-3)</f>
        <v/>
      </c>
      <c r="B684" s="358"/>
      <c r="C684" s="383"/>
      <c r="D684" s="360"/>
      <c r="E684" s="360"/>
      <c r="F684" s="361"/>
      <c r="G684" s="360"/>
      <c r="H684" s="360"/>
      <c r="I684" s="362"/>
      <c r="J684" s="363"/>
      <c r="K684" s="363"/>
      <c r="L684" s="364"/>
      <c r="M684" s="363"/>
      <c r="N684" s="414"/>
      <c r="O684" s="350">
        <f t="shared" si="31"/>
        <v>0</v>
      </c>
      <c r="P684" s="70">
        <f t="shared" si="31"/>
        <v>0</v>
      </c>
      <c r="Q684" s="92" t="str">
        <f t="shared" si="30"/>
        <v/>
      </c>
    </row>
    <row r="685" spans="1:17" x14ac:dyDescent="0.2">
      <c r="A685" s="374" t="str">
        <f>IF(B685="","",COUNT('Diário 3º PA'!$A$4:$A$4242)+COUNT('Diário 4º PA'!$A$4:$A$2007)+COUNT('Diário 5º PA'!$A$4:$A$2000)+ROW()-3)</f>
        <v/>
      </c>
      <c r="B685" s="358"/>
      <c r="C685" s="383"/>
      <c r="D685" s="360"/>
      <c r="E685" s="360"/>
      <c r="F685" s="361"/>
      <c r="G685" s="360"/>
      <c r="H685" s="360"/>
      <c r="I685" s="362"/>
      <c r="J685" s="363"/>
      <c r="K685" s="363"/>
      <c r="L685" s="364"/>
      <c r="M685" s="363"/>
      <c r="N685" s="414"/>
      <c r="O685" s="350">
        <f t="shared" si="31"/>
        <v>0</v>
      </c>
      <c r="P685" s="70">
        <f t="shared" si="31"/>
        <v>0</v>
      </c>
      <c r="Q685" s="92" t="str">
        <f t="shared" si="30"/>
        <v/>
      </c>
    </row>
    <row r="686" spans="1:17" x14ac:dyDescent="0.2">
      <c r="A686" s="374" t="str">
        <f>IF(B686="","",COUNT('Diário 3º PA'!$A$4:$A$4242)+COUNT('Diário 4º PA'!$A$4:$A$2007)+COUNT('Diário 5º PA'!$A$4:$A$2000)+ROW()-3)</f>
        <v/>
      </c>
      <c r="B686" s="358"/>
      <c r="C686" s="383"/>
      <c r="D686" s="360"/>
      <c r="E686" s="360"/>
      <c r="F686" s="361"/>
      <c r="G686" s="360"/>
      <c r="H686" s="360"/>
      <c r="I686" s="362"/>
      <c r="J686" s="363"/>
      <c r="K686" s="363"/>
      <c r="L686" s="364"/>
      <c r="M686" s="363"/>
      <c r="N686" s="414"/>
      <c r="O686" s="350">
        <f t="shared" si="31"/>
        <v>0</v>
      </c>
      <c r="P686" s="70">
        <f t="shared" si="31"/>
        <v>0</v>
      </c>
      <c r="Q686" s="92" t="str">
        <f t="shared" si="30"/>
        <v/>
      </c>
    </row>
    <row r="687" spans="1:17" x14ac:dyDescent="0.2">
      <c r="A687" s="374" t="str">
        <f>IF(B687="","",COUNT('Diário 3º PA'!$A$4:$A$4242)+COUNT('Diário 4º PA'!$A$4:$A$2007)+COUNT('Diário 5º PA'!$A$4:$A$2000)+ROW()-3)</f>
        <v/>
      </c>
      <c r="B687" s="358"/>
      <c r="C687" s="383"/>
      <c r="D687" s="360"/>
      <c r="E687" s="360"/>
      <c r="F687" s="361"/>
      <c r="G687" s="360"/>
      <c r="H687" s="360"/>
      <c r="I687" s="362"/>
      <c r="J687" s="363"/>
      <c r="K687" s="363"/>
      <c r="L687" s="364"/>
      <c r="M687" s="363"/>
      <c r="N687" s="414"/>
      <c r="O687" s="350">
        <f t="shared" si="31"/>
        <v>0</v>
      </c>
      <c r="P687" s="70">
        <f t="shared" si="31"/>
        <v>0</v>
      </c>
      <c r="Q687" s="92" t="str">
        <f t="shared" si="30"/>
        <v/>
      </c>
    </row>
    <row r="688" spans="1:17" x14ac:dyDescent="0.2">
      <c r="A688" s="374" t="str">
        <f>IF(B688="","",COUNT('Diário 3º PA'!$A$4:$A$4242)+COUNT('Diário 4º PA'!$A$4:$A$2007)+COUNT('Diário 5º PA'!$A$4:$A$2000)+ROW()-3)</f>
        <v/>
      </c>
      <c r="B688" s="358"/>
      <c r="C688" s="383"/>
      <c r="D688" s="360"/>
      <c r="E688" s="360"/>
      <c r="F688" s="361"/>
      <c r="G688" s="360"/>
      <c r="H688" s="360"/>
      <c r="I688" s="362"/>
      <c r="J688" s="363"/>
      <c r="K688" s="363"/>
      <c r="L688" s="364"/>
      <c r="M688" s="363"/>
      <c r="N688" s="414"/>
      <c r="O688" s="350">
        <f t="shared" si="31"/>
        <v>0</v>
      </c>
      <c r="P688" s="70">
        <f t="shared" si="31"/>
        <v>0</v>
      </c>
      <c r="Q688" s="92" t="str">
        <f t="shared" si="30"/>
        <v/>
      </c>
    </row>
    <row r="689" spans="1:17" x14ac:dyDescent="0.2">
      <c r="A689" s="374" t="str">
        <f>IF(B689="","",COUNT('Diário 3º PA'!$A$4:$A$4242)+COUNT('Diário 4º PA'!$A$4:$A$2007)+COUNT('Diário 5º PA'!$A$4:$A$2000)+ROW()-3)</f>
        <v/>
      </c>
      <c r="B689" s="358"/>
      <c r="C689" s="383"/>
      <c r="D689" s="360"/>
      <c r="E689" s="360"/>
      <c r="F689" s="361"/>
      <c r="G689" s="360"/>
      <c r="H689" s="360"/>
      <c r="I689" s="362"/>
      <c r="J689" s="363"/>
      <c r="K689" s="363"/>
      <c r="L689" s="364"/>
      <c r="M689" s="363"/>
      <c r="N689" s="414"/>
      <c r="O689" s="350">
        <f t="shared" si="31"/>
        <v>0</v>
      </c>
      <c r="P689" s="70">
        <f t="shared" si="31"/>
        <v>0</v>
      </c>
      <c r="Q689" s="92" t="str">
        <f t="shared" si="30"/>
        <v/>
      </c>
    </row>
    <row r="690" spans="1:17" x14ac:dyDescent="0.2">
      <c r="A690" s="374" t="str">
        <f>IF(B690="","",COUNT('Diário 3º PA'!$A$4:$A$4242)+COUNT('Diário 4º PA'!$A$4:$A$2007)+COUNT('Diário 5º PA'!$A$4:$A$2000)+ROW()-3)</f>
        <v/>
      </c>
      <c r="B690" s="358"/>
      <c r="C690" s="383"/>
      <c r="D690" s="360"/>
      <c r="E690" s="360"/>
      <c r="F690" s="361"/>
      <c r="G690" s="360"/>
      <c r="H690" s="360"/>
      <c r="I690" s="362"/>
      <c r="J690" s="363"/>
      <c r="K690" s="363"/>
      <c r="L690" s="364"/>
      <c r="M690" s="363"/>
      <c r="N690" s="414"/>
      <c r="O690" s="350">
        <f t="shared" si="31"/>
        <v>0</v>
      </c>
      <c r="P690" s="70">
        <f t="shared" si="31"/>
        <v>0</v>
      </c>
      <c r="Q690" s="92" t="str">
        <f t="shared" si="30"/>
        <v/>
      </c>
    </row>
    <row r="691" spans="1:17" x14ac:dyDescent="0.2">
      <c r="A691" s="374" t="str">
        <f>IF(B691="","",COUNT('Diário 3º PA'!$A$4:$A$4242)+COUNT('Diário 4º PA'!$A$4:$A$2007)+COUNT('Diário 5º PA'!$A$4:$A$2000)+ROW()-3)</f>
        <v/>
      </c>
      <c r="B691" s="358"/>
      <c r="C691" s="383"/>
      <c r="D691" s="360"/>
      <c r="E691" s="360"/>
      <c r="F691" s="361"/>
      <c r="G691" s="360"/>
      <c r="H691" s="360"/>
      <c r="I691" s="362"/>
      <c r="J691" s="363"/>
      <c r="K691" s="363"/>
      <c r="L691" s="364"/>
      <c r="M691" s="363"/>
      <c r="N691" s="414"/>
      <c r="O691" s="350">
        <f t="shared" si="31"/>
        <v>0</v>
      </c>
      <c r="P691" s="70">
        <f t="shared" si="31"/>
        <v>0</v>
      </c>
      <c r="Q691" s="92" t="str">
        <f t="shared" si="30"/>
        <v/>
      </c>
    </row>
    <row r="692" spans="1:17" x14ac:dyDescent="0.2">
      <c r="A692" s="374" t="str">
        <f>IF(B692="","",COUNT('Diário 3º PA'!$A$4:$A$4242)+COUNT('Diário 4º PA'!$A$4:$A$2007)+COUNT('Diário 5º PA'!$A$4:$A$2000)+ROW()-3)</f>
        <v/>
      </c>
      <c r="B692" s="358"/>
      <c r="C692" s="383"/>
      <c r="D692" s="360"/>
      <c r="E692" s="360"/>
      <c r="F692" s="361"/>
      <c r="G692" s="360"/>
      <c r="H692" s="360"/>
      <c r="I692" s="362"/>
      <c r="J692" s="363"/>
      <c r="K692" s="363"/>
      <c r="L692" s="364"/>
      <c r="M692" s="363"/>
      <c r="N692" s="414"/>
      <c r="O692" s="350">
        <f t="shared" si="31"/>
        <v>0</v>
      </c>
      <c r="P692" s="70">
        <f t="shared" si="31"/>
        <v>0</v>
      </c>
      <c r="Q692" s="92" t="str">
        <f t="shared" si="30"/>
        <v/>
      </c>
    </row>
    <row r="693" spans="1:17" x14ac:dyDescent="0.2">
      <c r="A693" s="374" t="str">
        <f>IF(B693="","",COUNT('Diário 3º PA'!$A$4:$A$4242)+COUNT('Diário 4º PA'!$A$4:$A$2007)+COUNT('Diário 5º PA'!$A$4:$A$2000)+ROW()-3)</f>
        <v/>
      </c>
      <c r="B693" s="358"/>
      <c r="C693" s="383"/>
      <c r="D693" s="360"/>
      <c r="E693" s="360"/>
      <c r="F693" s="361"/>
      <c r="G693" s="360"/>
      <c r="H693" s="360"/>
      <c r="I693" s="362"/>
      <c r="J693" s="363"/>
      <c r="K693" s="363"/>
      <c r="L693" s="364"/>
      <c r="M693" s="363"/>
      <c r="N693" s="414"/>
      <c r="O693" s="350">
        <f t="shared" si="31"/>
        <v>0</v>
      </c>
      <c r="P693" s="70">
        <f t="shared" si="31"/>
        <v>0</v>
      </c>
      <c r="Q693" s="92" t="str">
        <f t="shared" si="30"/>
        <v/>
      </c>
    </row>
    <row r="694" spans="1:17" x14ac:dyDescent="0.2">
      <c r="A694" s="374" t="str">
        <f>IF(B694="","",COUNT('Diário 3º PA'!$A$4:$A$4242)+COUNT('Diário 4º PA'!$A$4:$A$2007)+COUNT('Diário 5º PA'!$A$4:$A$2000)+ROW()-3)</f>
        <v/>
      </c>
      <c r="B694" s="358"/>
      <c r="C694" s="383"/>
      <c r="D694" s="360"/>
      <c r="E694" s="360"/>
      <c r="F694" s="361"/>
      <c r="G694" s="360"/>
      <c r="H694" s="360"/>
      <c r="I694" s="362"/>
      <c r="J694" s="363"/>
      <c r="K694" s="363"/>
      <c r="L694" s="364"/>
      <c r="M694" s="363"/>
      <c r="N694" s="414"/>
      <c r="O694" s="350">
        <f t="shared" si="31"/>
        <v>0</v>
      </c>
      <c r="P694" s="70">
        <f t="shared" si="31"/>
        <v>0</v>
      </c>
      <c r="Q694" s="92" t="str">
        <f t="shared" si="30"/>
        <v/>
      </c>
    </row>
    <row r="695" spans="1:17" x14ac:dyDescent="0.2">
      <c r="A695" s="374" t="str">
        <f>IF(B695="","",COUNT('Diário 3º PA'!$A$4:$A$4242)+COUNT('Diário 4º PA'!$A$4:$A$2007)+COUNT('Diário 5º PA'!$A$4:$A$2000)+ROW()-3)</f>
        <v/>
      </c>
      <c r="B695" s="358"/>
      <c r="C695" s="383"/>
      <c r="D695" s="360"/>
      <c r="E695" s="360"/>
      <c r="F695" s="361"/>
      <c r="G695" s="360"/>
      <c r="H695" s="360"/>
      <c r="I695" s="362"/>
      <c r="J695" s="363"/>
      <c r="K695" s="363"/>
      <c r="L695" s="364"/>
      <c r="M695" s="363"/>
      <c r="N695" s="414"/>
      <c r="O695" s="350">
        <f t="shared" si="31"/>
        <v>0</v>
      </c>
      <c r="P695" s="70">
        <f t="shared" si="31"/>
        <v>0</v>
      </c>
      <c r="Q695" s="92" t="str">
        <f t="shared" si="30"/>
        <v/>
      </c>
    </row>
    <row r="696" spans="1:17" x14ac:dyDescent="0.2">
      <c r="A696" s="374" t="str">
        <f>IF(B696="","",COUNT('Diário 3º PA'!$A$4:$A$4242)+COUNT('Diário 4º PA'!$A$4:$A$2007)+COUNT('Diário 5º PA'!$A$4:$A$2000)+ROW()-3)</f>
        <v/>
      </c>
      <c r="B696" s="358"/>
      <c r="C696" s="383"/>
      <c r="D696" s="360"/>
      <c r="E696" s="360"/>
      <c r="F696" s="361"/>
      <c r="G696" s="360"/>
      <c r="H696" s="360"/>
      <c r="I696" s="362"/>
      <c r="J696" s="363"/>
      <c r="K696" s="363"/>
      <c r="L696" s="364"/>
      <c r="M696" s="363"/>
      <c r="N696" s="414"/>
      <c r="O696" s="350">
        <f t="shared" si="31"/>
        <v>0</v>
      </c>
      <c r="P696" s="70">
        <f t="shared" si="31"/>
        <v>0</v>
      </c>
      <c r="Q696" s="92" t="str">
        <f t="shared" si="30"/>
        <v/>
      </c>
    </row>
    <row r="697" spans="1:17" x14ac:dyDescent="0.2">
      <c r="A697" s="374" t="str">
        <f>IF(B697="","",COUNT('Diário 3º PA'!$A$4:$A$4242)+COUNT('Diário 4º PA'!$A$4:$A$2007)+COUNT('Diário 5º PA'!$A$4:$A$2000)+ROW()-3)</f>
        <v/>
      </c>
      <c r="B697" s="358"/>
      <c r="C697" s="383"/>
      <c r="D697" s="360"/>
      <c r="E697" s="360"/>
      <c r="F697" s="361"/>
      <c r="G697" s="360"/>
      <c r="H697" s="360"/>
      <c r="I697" s="362"/>
      <c r="J697" s="363"/>
      <c r="K697" s="363"/>
      <c r="L697" s="364"/>
      <c r="M697" s="363"/>
      <c r="N697" s="414"/>
      <c r="O697" s="350">
        <f t="shared" si="31"/>
        <v>0</v>
      </c>
      <c r="P697" s="70">
        <f t="shared" si="31"/>
        <v>0</v>
      </c>
      <c r="Q697" s="92" t="str">
        <f t="shared" si="30"/>
        <v/>
      </c>
    </row>
    <row r="698" spans="1:17" x14ac:dyDescent="0.2">
      <c r="A698" s="374" t="str">
        <f>IF(B698="","",COUNT('Diário 3º PA'!$A$4:$A$4242)+COUNT('Diário 4º PA'!$A$4:$A$2007)+COUNT('Diário 5º PA'!$A$4:$A$2000)+ROW()-3)</f>
        <v/>
      </c>
      <c r="B698" s="358"/>
      <c r="C698" s="383"/>
      <c r="D698" s="360"/>
      <c r="E698" s="360"/>
      <c r="F698" s="361"/>
      <c r="G698" s="360"/>
      <c r="H698" s="360"/>
      <c r="I698" s="362"/>
      <c r="J698" s="363"/>
      <c r="K698" s="363"/>
      <c r="L698" s="364"/>
      <c r="M698" s="363"/>
      <c r="N698" s="414"/>
      <c r="O698" s="350">
        <f t="shared" si="31"/>
        <v>0</v>
      </c>
      <c r="P698" s="70">
        <f t="shared" si="31"/>
        <v>0</v>
      </c>
      <c r="Q698" s="92" t="str">
        <f t="shared" si="30"/>
        <v/>
      </c>
    </row>
    <row r="699" spans="1:17" x14ac:dyDescent="0.2">
      <c r="A699" s="374" t="str">
        <f>IF(B699="","",COUNT('Diário 3º PA'!$A$4:$A$4242)+COUNT('Diário 4º PA'!$A$4:$A$2007)+COUNT('Diário 5º PA'!$A$4:$A$2000)+ROW()-3)</f>
        <v/>
      </c>
      <c r="B699" s="358"/>
      <c r="C699" s="383"/>
      <c r="D699" s="360"/>
      <c r="E699" s="360"/>
      <c r="F699" s="361"/>
      <c r="G699" s="360"/>
      <c r="H699" s="360"/>
      <c r="I699" s="362"/>
      <c r="J699" s="363"/>
      <c r="K699" s="363"/>
      <c r="L699" s="364"/>
      <c r="M699" s="363"/>
      <c r="N699" s="414"/>
      <c r="O699" s="350">
        <f t="shared" si="31"/>
        <v>0</v>
      </c>
      <c r="P699" s="70">
        <f t="shared" si="31"/>
        <v>0</v>
      </c>
      <c r="Q699" s="92" t="str">
        <f t="shared" si="30"/>
        <v/>
      </c>
    </row>
    <row r="700" spans="1:17" x14ac:dyDescent="0.2">
      <c r="A700" s="374" t="str">
        <f>IF(B700="","",COUNT('Diário 3º PA'!$A$4:$A$4242)+COUNT('Diário 4º PA'!$A$4:$A$2007)+COUNT('Diário 5º PA'!$A$4:$A$2000)+ROW()-3)</f>
        <v/>
      </c>
      <c r="B700" s="358"/>
      <c r="C700" s="383"/>
      <c r="D700" s="360"/>
      <c r="E700" s="360"/>
      <c r="F700" s="361"/>
      <c r="G700" s="360"/>
      <c r="H700" s="360"/>
      <c r="I700" s="362"/>
      <c r="J700" s="363"/>
      <c r="K700" s="363"/>
      <c r="L700" s="364"/>
      <c r="M700" s="363"/>
      <c r="N700" s="414"/>
      <c r="O700" s="350">
        <f t="shared" si="31"/>
        <v>0</v>
      </c>
      <c r="P700" s="70">
        <f t="shared" si="31"/>
        <v>0</v>
      </c>
      <c r="Q700" s="92" t="str">
        <f t="shared" si="30"/>
        <v/>
      </c>
    </row>
    <row r="701" spans="1:17" x14ac:dyDescent="0.2">
      <c r="A701" s="374" t="str">
        <f>IF(B701="","",COUNT('Diário 3º PA'!$A$4:$A$4242)+COUNT('Diário 4º PA'!$A$4:$A$2007)+COUNT('Diário 5º PA'!$A$4:$A$2000)+ROW()-3)</f>
        <v/>
      </c>
      <c r="B701" s="358"/>
      <c r="C701" s="383"/>
      <c r="D701" s="360"/>
      <c r="E701" s="360"/>
      <c r="F701" s="361"/>
      <c r="G701" s="360"/>
      <c r="H701" s="360"/>
      <c r="I701" s="362"/>
      <c r="J701" s="363"/>
      <c r="K701" s="363"/>
      <c r="L701" s="364"/>
      <c r="M701" s="363"/>
      <c r="N701" s="414"/>
      <c r="O701" s="350">
        <f t="shared" si="31"/>
        <v>0</v>
      </c>
      <c r="P701" s="70">
        <f t="shared" si="31"/>
        <v>0</v>
      </c>
      <c r="Q701" s="92" t="str">
        <f t="shared" si="30"/>
        <v/>
      </c>
    </row>
    <row r="702" spans="1:17" x14ac:dyDescent="0.2">
      <c r="A702" s="374" t="str">
        <f>IF(B702="","",COUNT('Diário 3º PA'!$A$4:$A$4242)+COUNT('Diário 4º PA'!$A$4:$A$2007)+COUNT('Diário 5º PA'!$A$4:$A$2000)+ROW()-3)</f>
        <v/>
      </c>
      <c r="B702" s="358"/>
      <c r="C702" s="383"/>
      <c r="D702" s="360"/>
      <c r="E702" s="360"/>
      <c r="F702" s="361"/>
      <c r="G702" s="360"/>
      <c r="H702" s="360"/>
      <c r="I702" s="362"/>
      <c r="J702" s="363"/>
      <c r="K702" s="363"/>
      <c r="L702" s="364"/>
      <c r="M702" s="363"/>
      <c r="N702" s="414"/>
      <c r="O702" s="350">
        <f t="shared" si="31"/>
        <v>0</v>
      </c>
      <c r="P702" s="70">
        <f t="shared" si="31"/>
        <v>0</v>
      </c>
      <c r="Q702" s="92" t="str">
        <f t="shared" si="30"/>
        <v/>
      </c>
    </row>
    <row r="703" spans="1:17" x14ac:dyDescent="0.2">
      <c r="A703" s="374" t="str">
        <f>IF(B703="","",COUNT('Diário 3º PA'!$A$4:$A$4242)+COUNT('Diário 4º PA'!$A$4:$A$2007)+COUNT('Diário 5º PA'!$A$4:$A$2000)+ROW()-3)</f>
        <v/>
      </c>
      <c r="B703" s="358"/>
      <c r="C703" s="383"/>
      <c r="D703" s="360"/>
      <c r="E703" s="360"/>
      <c r="F703" s="361"/>
      <c r="G703" s="360"/>
      <c r="H703" s="360"/>
      <c r="I703" s="362"/>
      <c r="J703" s="363"/>
      <c r="K703" s="363"/>
      <c r="L703" s="364"/>
      <c r="M703" s="363"/>
      <c r="N703" s="414"/>
      <c r="O703" s="350">
        <f t="shared" si="31"/>
        <v>0</v>
      </c>
      <c r="P703" s="70">
        <f t="shared" si="31"/>
        <v>0</v>
      </c>
      <c r="Q703" s="92" t="str">
        <f t="shared" si="30"/>
        <v/>
      </c>
    </row>
    <row r="704" spans="1:17" x14ac:dyDescent="0.2">
      <c r="A704" s="374" t="str">
        <f>IF(B704="","",COUNT('Diário 3º PA'!$A$4:$A$4242)+COUNT('Diário 4º PA'!$A$4:$A$2007)+COUNT('Diário 5º PA'!$A$4:$A$2000)+ROW()-3)</f>
        <v/>
      </c>
      <c r="B704" s="358"/>
      <c r="C704" s="383"/>
      <c r="D704" s="360"/>
      <c r="E704" s="360"/>
      <c r="F704" s="361"/>
      <c r="G704" s="360"/>
      <c r="H704" s="360"/>
      <c r="I704" s="362"/>
      <c r="J704" s="363"/>
      <c r="K704" s="363"/>
      <c r="L704" s="364"/>
      <c r="M704" s="363"/>
      <c r="N704" s="414"/>
      <c r="O704" s="350">
        <f t="shared" si="31"/>
        <v>0</v>
      </c>
      <c r="P704" s="70">
        <f t="shared" si="31"/>
        <v>0</v>
      </c>
      <c r="Q704" s="92" t="str">
        <f t="shared" si="30"/>
        <v/>
      </c>
    </row>
    <row r="705" spans="1:17" x14ac:dyDescent="0.2">
      <c r="A705" s="374" t="str">
        <f>IF(B705="","",COUNT('Diário 3º PA'!$A$4:$A$4242)+COUNT('Diário 4º PA'!$A$4:$A$2007)+COUNT('Diário 5º PA'!$A$4:$A$2000)+ROW()-3)</f>
        <v/>
      </c>
      <c r="B705" s="358"/>
      <c r="C705" s="383"/>
      <c r="D705" s="360"/>
      <c r="E705" s="360"/>
      <c r="F705" s="361"/>
      <c r="G705" s="360"/>
      <c r="H705" s="360"/>
      <c r="I705" s="362"/>
      <c r="J705" s="363"/>
      <c r="K705" s="363"/>
      <c r="L705" s="364"/>
      <c r="M705" s="363"/>
      <c r="N705" s="414"/>
      <c r="O705" s="350">
        <f t="shared" si="31"/>
        <v>0</v>
      </c>
      <c r="P705" s="70">
        <f t="shared" si="31"/>
        <v>0</v>
      </c>
      <c r="Q705" s="92" t="str">
        <f t="shared" si="30"/>
        <v/>
      </c>
    </row>
    <row r="706" spans="1:17" x14ac:dyDescent="0.2">
      <c r="A706" s="374" t="str">
        <f>IF(B706="","",COUNT('Diário 3º PA'!$A$4:$A$4242)+COUNT('Diário 4º PA'!$A$4:$A$2007)+COUNT('Diário 5º PA'!$A$4:$A$2000)+ROW()-3)</f>
        <v/>
      </c>
      <c r="B706" s="358"/>
      <c r="C706" s="383"/>
      <c r="D706" s="360"/>
      <c r="E706" s="360"/>
      <c r="F706" s="361"/>
      <c r="G706" s="360"/>
      <c r="H706" s="360"/>
      <c r="I706" s="362"/>
      <c r="J706" s="363"/>
      <c r="K706" s="363"/>
      <c r="L706" s="364"/>
      <c r="M706" s="363"/>
      <c r="N706" s="414"/>
      <c r="O706" s="350">
        <f t="shared" si="31"/>
        <v>0</v>
      </c>
      <c r="P706" s="70">
        <f t="shared" si="31"/>
        <v>0</v>
      </c>
      <c r="Q706" s="92" t="str">
        <f t="shared" si="30"/>
        <v/>
      </c>
    </row>
    <row r="707" spans="1:17" x14ac:dyDescent="0.2">
      <c r="A707" s="374" t="str">
        <f>IF(B707="","",COUNT('Diário 3º PA'!$A$4:$A$4242)+COUNT('Diário 4º PA'!$A$4:$A$2007)+COUNT('Diário 5º PA'!$A$4:$A$2000)+ROW()-3)</f>
        <v/>
      </c>
      <c r="B707" s="358"/>
      <c r="C707" s="383"/>
      <c r="D707" s="360"/>
      <c r="E707" s="360"/>
      <c r="F707" s="361"/>
      <c r="G707" s="360"/>
      <c r="H707" s="360"/>
      <c r="I707" s="362"/>
      <c r="J707" s="363"/>
      <c r="K707" s="363"/>
      <c r="L707" s="364"/>
      <c r="M707" s="363"/>
      <c r="N707" s="414"/>
      <c r="O707" s="350">
        <f t="shared" si="31"/>
        <v>0</v>
      </c>
      <c r="P707" s="70">
        <f t="shared" si="31"/>
        <v>0</v>
      </c>
      <c r="Q707" s="92" t="str">
        <f t="shared" si="30"/>
        <v/>
      </c>
    </row>
    <row r="708" spans="1:17" x14ac:dyDescent="0.2">
      <c r="A708" s="374" t="str">
        <f>IF(B708="","",COUNT('Diário 3º PA'!$A$4:$A$4242)+COUNT('Diário 4º PA'!$A$4:$A$2007)+COUNT('Diário 5º PA'!$A$4:$A$2000)+ROW()-3)</f>
        <v/>
      </c>
      <c r="B708" s="358"/>
      <c r="C708" s="383"/>
      <c r="D708" s="360"/>
      <c r="E708" s="360"/>
      <c r="F708" s="361"/>
      <c r="G708" s="360"/>
      <c r="H708" s="360"/>
      <c r="I708" s="362"/>
      <c r="J708" s="363"/>
      <c r="K708" s="363"/>
      <c r="L708" s="364"/>
      <c r="M708" s="363"/>
      <c r="N708" s="414"/>
      <c r="O708" s="350">
        <f t="shared" si="31"/>
        <v>0</v>
      </c>
      <c r="P708" s="70">
        <f t="shared" si="31"/>
        <v>0</v>
      </c>
      <c r="Q708" s="92" t="str">
        <f t="shared" si="30"/>
        <v/>
      </c>
    </row>
    <row r="709" spans="1:17" x14ac:dyDescent="0.2">
      <c r="A709" s="374" t="str">
        <f>IF(B709="","",COUNT('Diário 3º PA'!$A$4:$A$4242)+COUNT('Diário 4º PA'!$A$4:$A$2007)+COUNT('Diário 5º PA'!$A$4:$A$2000)+ROW()-3)</f>
        <v/>
      </c>
      <c r="B709" s="358"/>
      <c r="C709" s="383"/>
      <c r="D709" s="360"/>
      <c r="E709" s="360"/>
      <c r="F709" s="361"/>
      <c r="G709" s="360"/>
      <c r="H709" s="360"/>
      <c r="I709" s="362"/>
      <c r="J709" s="363"/>
      <c r="K709" s="363"/>
      <c r="L709" s="364"/>
      <c r="M709" s="363"/>
      <c r="N709" s="414"/>
      <c r="O709" s="350">
        <f t="shared" si="31"/>
        <v>0</v>
      </c>
      <c r="P709" s="70">
        <f t="shared" si="31"/>
        <v>0</v>
      </c>
      <c r="Q709" s="92" t="str">
        <f t="shared" si="30"/>
        <v/>
      </c>
    </row>
    <row r="710" spans="1:17" x14ac:dyDescent="0.2">
      <c r="A710" s="374" t="str">
        <f>IF(B710="","",COUNT('Diário 3º PA'!$A$4:$A$4242)+COUNT('Diário 4º PA'!$A$4:$A$2007)+COUNT('Diário 5º PA'!$A$4:$A$2000)+ROW()-3)</f>
        <v/>
      </c>
      <c r="B710" s="358"/>
      <c r="C710" s="383"/>
      <c r="D710" s="360"/>
      <c r="E710" s="360"/>
      <c r="F710" s="361"/>
      <c r="G710" s="360"/>
      <c r="H710" s="360"/>
      <c r="I710" s="362"/>
      <c r="J710" s="363"/>
      <c r="K710" s="363"/>
      <c r="L710" s="364"/>
      <c r="M710" s="363"/>
      <c r="N710" s="414"/>
      <c r="O710" s="350">
        <f t="shared" si="31"/>
        <v>0</v>
      </c>
      <c r="P710" s="70">
        <f t="shared" si="31"/>
        <v>0</v>
      </c>
      <c r="Q710" s="92" t="str">
        <f t="shared" si="30"/>
        <v/>
      </c>
    </row>
    <row r="711" spans="1:17" x14ac:dyDescent="0.2">
      <c r="A711" s="374" t="str">
        <f>IF(B711="","",COUNT('Diário 3º PA'!$A$4:$A$4242)+COUNT('Diário 4º PA'!$A$4:$A$2007)+COUNT('Diário 5º PA'!$A$4:$A$2000)+ROW()-3)</f>
        <v/>
      </c>
      <c r="B711" s="358"/>
      <c r="C711" s="383"/>
      <c r="D711" s="360"/>
      <c r="E711" s="360"/>
      <c r="F711" s="361"/>
      <c r="G711" s="360"/>
      <c r="H711" s="360"/>
      <c r="I711" s="362"/>
      <c r="J711" s="363"/>
      <c r="K711" s="363"/>
      <c r="L711" s="364"/>
      <c r="M711" s="363"/>
      <c r="N711" s="414"/>
      <c r="O711" s="350">
        <f t="shared" si="31"/>
        <v>0</v>
      </c>
      <c r="P711" s="70">
        <f t="shared" si="31"/>
        <v>0</v>
      </c>
      <c r="Q711" s="92" t="str">
        <f t="shared" si="30"/>
        <v/>
      </c>
    </row>
    <row r="712" spans="1:17" x14ac:dyDescent="0.2">
      <c r="A712" s="374" t="str">
        <f>IF(B712="","",COUNT('Diário 3º PA'!$A$4:$A$4242)+COUNT('Diário 4º PA'!$A$4:$A$2007)+COUNT('Diário 5º PA'!$A$4:$A$2000)+ROW()-3)</f>
        <v/>
      </c>
      <c r="B712" s="358"/>
      <c r="C712" s="383"/>
      <c r="D712" s="360"/>
      <c r="E712" s="360"/>
      <c r="F712" s="361"/>
      <c r="G712" s="360"/>
      <c r="H712" s="360"/>
      <c r="I712" s="362"/>
      <c r="J712" s="363"/>
      <c r="K712" s="363"/>
      <c r="L712" s="364"/>
      <c r="M712" s="363"/>
      <c r="N712" s="414"/>
      <c r="O712" s="350">
        <f t="shared" si="31"/>
        <v>0</v>
      </c>
      <c r="P712" s="70">
        <f t="shared" si="31"/>
        <v>0</v>
      </c>
      <c r="Q712" s="92" t="str">
        <f t="shared" ref="Q712:Q775" si="32">SUBSTITUTE(D712," ","_")</f>
        <v/>
      </c>
    </row>
    <row r="713" spans="1:17" x14ac:dyDescent="0.2">
      <c r="A713" s="374" t="str">
        <f>IF(B713="","",COUNT('Diário 3º PA'!$A$4:$A$4242)+COUNT('Diário 4º PA'!$A$4:$A$2007)+COUNT('Diário 5º PA'!$A$4:$A$2000)+ROW()-3)</f>
        <v/>
      </c>
      <c r="B713" s="358"/>
      <c r="C713" s="383"/>
      <c r="D713" s="360"/>
      <c r="E713" s="360"/>
      <c r="F713" s="361"/>
      <c r="G713" s="360"/>
      <c r="H713" s="360"/>
      <c r="I713" s="362"/>
      <c r="J713" s="363"/>
      <c r="K713" s="363"/>
      <c r="L713" s="364"/>
      <c r="M713" s="363"/>
      <c r="N713" s="414"/>
      <c r="O713" s="350">
        <f t="shared" ref="O713:P776" si="33">IF(B713=0,0,IF(YEAR(B713)=$P$1,MONTH(B713)-$O$1+1,(YEAR(B713)-$P$1)*12-$O$1+1+MONTH(B713)))</f>
        <v>0</v>
      </c>
      <c r="P713" s="70">
        <f t="shared" si="33"/>
        <v>0</v>
      </c>
      <c r="Q713" s="92" t="str">
        <f t="shared" si="32"/>
        <v/>
      </c>
    </row>
    <row r="714" spans="1:17" x14ac:dyDescent="0.2">
      <c r="A714" s="374" t="str">
        <f>IF(B714="","",COUNT('Diário 3º PA'!$A$4:$A$4242)+COUNT('Diário 4º PA'!$A$4:$A$2007)+COUNT('Diário 5º PA'!$A$4:$A$2000)+ROW()-3)</f>
        <v/>
      </c>
      <c r="B714" s="358"/>
      <c r="C714" s="383"/>
      <c r="D714" s="360"/>
      <c r="E714" s="360"/>
      <c r="F714" s="361"/>
      <c r="G714" s="360"/>
      <c r="H714" s="360"/>
      <c r="I714" s="362"/>
      <c r="J714" s="363"/>
      <c r="K714" s="363"/>
      <c r="L714" s="364"/>
      <c r="M714" s="363"/>
      <c r="N714" s="414"/>
      <c r="O714" s="350">
        <f t="shared" si="33"/>
        <v>0</v>
      </c>
      <c r="P714" s="70">
        <f t="shared" si="33"/>
        <v>0</v>
      </c>
      <c r="Q714" s="92" t="str">
        <f t="shared" si="32"/>
        <v/>
      </c>
    </row>
    <row r="715" spans="1:17" x14ac:dyDescent="0.2">
      <c r="A715" s="374" t="str">
        <f>IF(B715="","",COUNT('Diário 3º PA'!$A$4:$A$4242)+COUNT('Diário 4º PA'!$A$4:$A$2007)+COUNT('Diário 5º PA'!$A$4:$A$2000)+ROW()-3)</f>
        <v/>
      </c>
      <c r="B715" s="358"/>
      <c r="C715" s="383"/>
      <c r="D715" s="360"/>
      <c r="E715" s="360"/>
      <c r="F715" s="361"/>
      <c r="G715" s="360"/>
      <c r="H715" s="360"/>
      <c r="I715" s="362"/>
      <c r="J715" s="363"/>
      <c r="K715" s="363"/>
      <c r="L715" s="364"/>
      <c r="M715" s="363"/>
      <c r="N715" s="414"/>
      <c r="O715" s="350">
        <f t="shared" si="33"/>
        <v>0</v>
      </c>
      <c r="P715" s="70">
        <f t="shared" si="33"/>
        <v>0</v>
      </c>
      <c r="Q715" s="92" t="str">
        <f t="shared" si="32"/>
        <v/>
      </c>
    </row>
    <row r="716" spans="1:17" x14ac:dyDescent="0.2">
      <c r="A716" s="374" t="str">
        <f>IF(B716="","",COUNT('Diário 3º PA'!$A$4:$A$4242)+COUNT('Diário 4º PA'!$A$4:$A$2007)+COUNT('Diário 5º PA'!$A$4:$A$2000)+ROW()-3)</f>
        <v/>
      </c>
      <c r="B716" s="358"/>
      <c r="C716" s="383"/>
      <c r="D716" s="360"/>
      <c r="E716" s="360"/>
      <c r="F716" s="361"/>
      <c r="G716" s="360"/>
      <c r="H716" s="360"/>
      <c r="I716" s="362"/>
      <c r="J716" s="363"/>
      <c r="K716" s="363"/>
      <c r="L716" s="364"/>
      <c r="M716" s="363"/>
      <c r="N716" s="414"/>
      <c r="O716" s="350">
        <f t="shared" si="33"/>
        <v>0</v>
      </c>
      <c r="P716" s="70">
        <f t="shared" si="33"/>
        <v>0</v>
      </c>
      <c r="Q716" s="92" t="str">
        <f t="shared" si="32"/>
        <v/>
      </c>
    </row>
    <row r="717" spans="1:17" x14ac:dyDescent="0.2">
      <c r="A717" s="374" t="str">
        <f>IF(B717="","",COUNT('Diário 3º PA'!$A$4:$A$4242)+COUNT('Diário 4º PA'!$A$4:$A$2007)+COUNT('Diário 5º PA'!$A$4:$A$2000)+ROW()-3)</f>
        <v/>
      </c>
      <c r="B717" s="358"/>
      <c r="C717" s="383"/>
      <c r="D717" s="360"/>
      <c r="E717" s="360"/>
      <c r="F717" s="361"/>
      <c r="G717" s="360"/>
      <c r="H717" s="360"/>
      <c r="I717" s="362"/>
      <c r="J717" s="363"/>
      <c r="K717" s="363"/>
      <c r="L717" s="364"/>
      <c r="M717" s="363"/>
      <c r="N717" s="414"/>
      <c r="O717" s="350">
        <f t="shared" si="33"/>
        <v>0</v>
      </c>
      <c r="P717" s="70">
        <f t="shared" si="33"/>
        <v>0</v>
      </c>
      <c r="Q717" s="92" t="str">
        <f t="shared" si="32"/>
        <v/>
      </c>
    </row>
    <row r="718" spans="1:17" x14ac:dyDescent="0.2">
      <c r="A718" s="374" t="str">
        <f>IF(B718="","",COUNT('Diário 3º PA'!$A$4:$A$4242)+COUNT('Diário 4º PA'!$A$4:$A$2007)+COUNT('Diário 5º PA'!$A$4:$A$2000)+ROW()-3)</f>
        <v/>
      </c>
      <c r="B718" s="358"/>
      <c r="C718" s="383"/>
      <c r="D718" s="360"/>
      <c r="E718" s="360"/>
      <c r="F718" s="361"/>
      <c r="G718" s="360"/>
      <c r="H718" s="360"/>
      <c r="I718" s="362"/>
      <c r="J718" s="363"/>
      <c r="K718" s="363"/>
      <c r="L718" s="364"/>
      <c r="M718" s="363"/>
      <c r="N718" s="414"/>
      <c r="O718" s="350">
        <f t="shared" si="33"/>
        <v>0</v>
      </c>
      <c r="P718" s="70">
        <f t="shared" si="33"/>
        <v>0</v>
      </c>
      <c r="Q718" s="92" t="str">
        <f t="shared" si="32"/>
        <v/>
      </c>
    </row>
    <row r="719" spans="1:17" x14ac:dyDescent="0.2">
      <c r="A719" s="374" t="str">
        <f>IF(B719="","",COUNT('Diário 3º PA'!$A$4:$A$4242)+COUNT('Diário 4º PA'!$A$4:$A$2007)+COUNT('Diário 5º PA'!$A$4:$A$2000)+ROW()-3)</f>
        <v/>
      </c>
      <c r="B719" s="358"/>
      <c r="C719" s="383"/>
      <c r="D719" s="360"/>
      <c r="E719" s="360"/>
      <c r="F719" s="361"/>
      <c r="G719" s="360"/>
      <c r="H719" s="360"/>
      <c r="I719" s="362"/>
      <c r="J719" s="363"/>
      <c r="K719" s="363"/>
      <c r="L719" s="364"/>
      <c r="M719" s="363"/>
      <c r="N719" s="414"/>
      <c r="O719" s="350">
        <f t="shared" si="33"/>
        <v>0</v>
      </c>
      <c r="P719" s="70">
        <f t="shared" si="33"/>
        <v>0</v>
      </c>
      <c r="Q719" s="92" t="str">
        <f t="shared" si="32"/>
        <v/>
      </c>
    </row>
    <row r="720" spans="1:17" x14ac:dyDescent="0.2">
      <c r="A720" s="374" t="str">
        <f>IF(B720="","",COUNT('Diário 3º PA'!$A$4:$A$4242)+COUNT('Diário 4º PA'!$A$4:$A$2007)+COUNT('Diário 5º PA'!$A$4:$A$2000)+ROW()-3)</f>
        <v/>
      </c>
      <c r="B720" s="358"/>
      <c r="C720" s="383"/>
      <c r="D720" s="360"/>
      <c r="E720" s="360"/>
      <c r="F720" s="361"/>
      <c r="G720" s="360"/>
      <c r="H720" s="360"/>
      <c r="I720" s="362"/>
      <c r="J720" s="363"/>
      <c r="K720" s="363"/>
      <c r="L720" s="364"/>
      <c r="M720" s="363"/>
      <c r="N720" s="414"/>
      <c r="O720" s="350">
        <f t="shared" si="33"/>
        <v>0</v>
      </c>
      <c r="P720" s="70">
        <f t="shared" si="33"/>
        <v>0</v>
      </c>
      <c r="Q720" s="92" t="str">
        <f t="shared" si="32"/>
        <v/>
      </c>
    </row>
    <row r="721" spans="1:17" x14ac:dyDescent="0.2">
      <c r="A721" s="374" t="str">
        <f>IF(B721="","",COUNT('Diário 3º PA'!$A$4:$A$4242)+COUNT('Diário 4º PA'!$A$4:$A$2007)+COUNT('Diário 5º PA'!$A$4:$A$2000)+ROW()-3)</f>
        <v/>
      </c>
      <c r="B721" s="358"/>
      <c r="C721" s="383"/>
      <c r="D721" s="360"/>
      <c r="E721" s="360"/>
      <c r="F721" s="361"/>
      <c r="G721" s="360"/>
      <c r="H721" s="360"/>
      <c r="I721" s="362"/>
      <c r="J721" s="363"/>
      <c r="K721" s="363"/>
      <c r="L721" s="364"/>
      <c r="M721" s="363"/>
      <c r="N721" s="414"/>
      <c r="O721" s="350">
        <f t="shared" si="33"/>
        <v>0</v>
      </c>
      <c r="P721" s="70">
        <f t="shared" si="33"/>
        <v>0</v>
      </c>
      <c r="Q721" s="92" t="str">
        <f t="shared" si="32"/>
        <v/>
      </c>
    </row>
    <row r="722" spans="1:17" x14ac:dyDescent="0.2">
      <c r="A722" s="374" t="str">
        <f>IF(B722="","",COUNT('Diário 3º PA'!$A$4:$A$4242)+COUNT('Diário 4º PA'!$A$4:$A$2007)+COUNT('Diário 5º PA'!$A$4:$A$2000)+ROW()-3)</f>
        <v/>
      </c>
      <c r="B722" s="358"/>
      <c r="C722" s="383"/>
      <c r="D722" s="360"/>
      <c r="E722" s="360"/>
      <c r="F722" s="361"/>
      <c r="G722" s="360"/>
      <c r="H722" s="360"/>
      <c r="I722" s="362"/>
      <c r="J722" s="363"/>
      <c r="K722" s="363"/>
      <c r="L722" s="364"/>
      <c r="M722" s="363"/>
      <c r="N722" s="414"/>
      <c r="O722" s="350">
        <f t="shared" si="33"/>
        <v>0</v>
      </c>
      <c r="P722" s="70">
        <f t="shared" si="33"/>
        <v>0</v>
      </c>
      <c r="Q722" s="92" t="str">
        <f t="shared" si="32"/>
        <v/>
      </c>
    </row>
    <row r="723" spans="1:17" x14ac:dyDescent="0.2">
      <c r="A723" s="374" t="str">
        <f>IF(B723="","",COUNT('Diário 3º PA'!$A$4:$A$4242)+COUNT('Diário 4º PA'!$A$4:$A$2007)+COUNT('Diário 5º PA'!$A$4:$A$2000)+ROW()-3)</f>
        <v/>
      </c>
      <c r="B723" s="358"/>
      <c r="C723" s="383"/>
      <c r="D723" s="360"/>
      <c r="E723" s="360"/>
      <c r="F723" s="361"/>
      <c r="G723" s="360"/>
      <c r="H723" s="360"/>
      <c r="I723" s="362"/>
      <c r="J723" s="363"/>
      <c r="K723" s="363"/>
      <c r="L723" s="364"/>
      <c r="M723" s="363"/>
      <c r="N723" s="414"/>
      <c r="O723" s="350">
        <f t="shared" si="33"/>
        <v>0</v>
      </c>
      <c r="P723" s="70">
        <f t="shared" si="33"/>
        <v>0</v>
      </c>
      <c r="Q723" s="92" t="str">
        <f t="shared" si="32"/>
        <v/>
      </c>
    </row>
    <row r="724" spans="1:17" x14ac:dyDescent="0.2">
      <c r="A724" s="374" t="str">
        <f>IF(B724="","",COUNT('Diário 3º PA'!$A$4:$A$4242)+COUNT('Diário 4º PA'!$A$4:$A$2007)+COUNT('Diário 5º PA'!$A$4:$A$2000)+ROW()-3)</f>
        <v/>
      </c>
      <c r="B724" s="358"/>
      <c r="C724" s="383"/>
      <c r="D724" s="360"/>
      <c r="E724" s="360"/>
      <c r="F724" s="361"/>
      <c r="G724" s="360"/>
      <c r="H724" s="360"/>
      <c r="I724" s="362"/>
      <c r="J724" s="363"/>
      <c r="K724" s="363"/>
      <c r="L724" s="364"/>
      <c r="M724" s="363"/>
      <c r="N724" s="414"/>
      <c r="O724" s="350">
        <f t="shared" si="33"/>
        <v>0</v>
      </c>
      <c r="P724" s="70">
        <f t="shared" si="33"/>
        <v>0</v>
      </c>
      <c r="Q724" s="92" t="str">
        <f t="shared" si="32"/>
        <v/>
      </c>
    </row>
    <row r="725" spans="1:17" x14ac:dyDescent="0.2">
      <c r="A725" s="374" t="str">
        <f>IF(B725="","",COUNT('Diário 3º PA'!$A$4:$A$4242)+COUNT('Diário 4º PA'!$A$4:$A$2007)+COUNT('Diário 5º PA'!$A$4:$A$2000)+ROW()-3)</f>
        <v/>
      </c>
      <c r="B725" s="358"/>
      <c r="C725" s="383"/>
      <c r="D725" s="360"/>
      <c r="E725" s="360"/>
      <c r="F725" s="361"/>
      <c r="G725" s="360"/>
      <c r="H725" s="360"/>
      <c r="I725" s="362"/>
      <c r="J725" s="363"/>
      <c r="K725" s="363"/>
      <c r="L725" s="364"/>
      <c r="M725" s="363"/>
      <c r="N725" s="414"/>
      <c r="O725" s="350">
        <f t="shared" si="33"/>
        <v>0</v>
      </c>
      <c r="P725" s="70">
        <f t="shared" si="33"/>
        <v>0</v>
      </c>
      <c r="Q725" s="92" t="str">
        <f t="shared" si="32"/>
        <v/>
      </c>
    </row>
    <row r="726" spans="1:17" x14ac:dyDescent="0.2">
      <c r="A726" s="374" t="str">
        <f>IF(B726="","",COUNT('Diário 3º PA'!$A$4:$A$4242)+COUNT('Diário 4º PA'!$A$4:$A$2007)+COUNT('Diário 5º PA'!$A$4:$A$2000)+ROW()-3)</f>
        <v/>
      </c>
      <c r="B726" s="358"/>
      <c r="C726" s="383"/>
      <c r="D726" s="360"/>
      <c r="E726" s="360"/>
      <c r="F726" s="361"/>
      <c r="G726" s="360"/>
      <c r="H726" s="360"/>
      <c r="I726" s="362"/>
      <c r="J726" s="363"/>
      <c r="K726" s="363"/>
      <c r="L726" s="364"/>
      <c r="M726" s="363"/>
      <c r="N726" s="414"/>
      <c r="O726" s="350">
        <f t="shared" si="33"/>
        <v>0</v>
      </c>
      <c r="P726" s="70">
        <f t="shared" si="33"/>
        <v>0</v>
      </c>
      <c r="Q726" s="92" t="str">
        <f t="shared" si="32"/>
        <v/>
      </c>
    </row>
    <row r="727" spans="1:17" x14ac:dyDescent="0.2">
      <c r="A727" s="374" t="str">
        <f>IF(B727="","",COUNT('Diário 3º PA'!$A$4:$A$4242)+COUNT('Diário 4º PA'!$A$4:$A$2007)+COUNT('Diário 5º PA'!$A$4:$A$2000)+ROW()-3)</f>
        <v/>
      </c>
      <c r="B727" s="358"/>
      <c r="C727" s="383"/>
      <c r="D727" s="360"/>
      <c r="E727" s="360"/>
      <c r="F727" s="361"/>
      <c r="G727" s="360"/>
      <c r="H727" s="360"/>
      <c r="I727" s="362"/>
      <c r="J727" s="363"/>
      <c r="K727" s="363"/>
      <c r="L727" s="364"/>
      <c r="M727" s="363"/>
      <c r="N727" s="414"/>
      <c r="O727" s="350">
        <f t="shared" si="33"/>
        <v>0</v>
      </c>
      <c r="P727" s="70">
        <f t="shared" si="33"/>
        <v>0</v>
      </c>
      <c r="Q727" s="92" t="str">
        <f t="shared" si="32"/>
        <v/>
      </c>
    </row>
    <row r="728" spans="1:17" x14ac:dyDescent="0.2">
      <c r="A728" s="374" t="str">
        <f>IF(B728="","",COUNT('Diário 3º PA'!$A$4:$A$4242)+COUNT('Diário 4º PA'!$A$4:$A$2007)+COUNT('Diário 5º PA'!$A$4:$A$2000)+ROW()-3)</f>
        <v/>
      </c>
      <c r="B728" s="358"/>
      <c r="C728" s="383"/>
      <c r="D728" s="360"/>
      <c r="E728" s="360"/>
      <c r="F728" s="361"/>
      <c r="G728" s="360"/>
      <c r="H728" s="360"/>
      <c r="I728" s="362"/>
      <c r="J728" s="363"/>
      <c r="K728" s="363"/>
      <c r="L728" s="364"/>
      <c r="M728" s="363"/>
      <c r="N728" s="414"/>
      <c r="O728" s="350">
        <f t="shared" si="33"/>
        <v>0</v>
      </c>
      <c r="P728" s="70">
        <f t="shared" si="33"/>
        <v>0</v>
      </c>
      <c r="Q728" s="92" t="str">
        <f t="shared" si="32"/>
        <v/>
      </c>
    </row>
    <row r="729" spans="1:17" x14ac:dyDescent="0.2">
      <c r="A729" s="374" t="str">
        <f>IF(B729="","",COUNT('Diário 3º PA'!$A$4:$A$4242)+COUNT('Diário 4º PA'!$A$4:$A$2007)+COUNT('Diário 5º PA'!$A$4:$A$2000)+ROW()-3)</f>
        <v/>
      </c>
      <c r="B729" s="358"/>
      <c r="C729" s="383"/>
      <c r="D729" s="360"/>
      <c r="E729" s="360"/>
      <c r="F729" s="361"/>
      <c r="G729" s="360"/>
      <c r="H729" s="360"/>
      <c r="I729" s="362"/>
      <c r="J729" s="363"/>
      <c r="K729" s="363"/>
      <c r="L729" s="364"/>
      <c r="M729" s="363"/>
      <c r="N729" s="414"/>
      <c r="O729" s="350">
        <f t="shared" si="33"/>
        <v>0</v>
      </c>
      <c r="P729" s="70">
        <f t="shared" si="33"/>
        <v>0</v>
      </c>
      <c r="Q729" s="92" t="str">
        <f t="shared" si="32"/>
        <v/>
      </c>
    </row>
    <row r="730" spans="1:17" x14ac:dyDescent="0.2">
      <c r="A730" s="374" t="str">
        <f>IF(B730="","",COUNT('Diário 3º PA'!$A$4:$A$4242)+COUNT('Diário 4º PA'!$A$4:$A$2007)+COUNT('Diário 5º PA'!$A$4:$A$2000)+ROW()-3)</f>
        <v/>
      </c>
      <c r="B730" s="358"/>
      <c r="C730" s="383"/>
      <c r="D730" s="360"/>
      <c r="E730" s="360"/>
      <c r="F730" s="361"/>
      <c r="G730" s="360"/>
      <c r="H730" s="360"/>
      <c r="I730" s="362"/>
      <c r="J730" s="363"/>
      <c r="K730" s="363"/>
      <c r="L730" s="364"/>
      <c r="M730" s="363"/>
      <c r="N730" s="414"/>
      <c r="O730" s="350">
        <f t="shared" si="33"/>
        <v>0</v>
      </c>
      <c r="P730" s="70">
        <f t="shared" si="33"/>
        <v>0</v>
      </c>
      <c r="Q730" s="92" t="str">
        <f t="shared" si="32"/>
        <v/>
      </c>
    </row>
    <row r="731" spans="1:17" x14ac:dyDescent="0.2">
      <c r="A731" s="374" t="str">
        <f>IF(B731="","",COUNT('Diário 3º PA'!$A$4:$A$4242)+COUNT('Diário 4º PA'!$A$4:$A$2007)+COUNT('Diário 5º PA'!$A$4:$A$2000)+ROW()-3)</f>
        <v/>
      </c>
      <c r="B731" s="358"/>
      <c r="C731" s="383"/>
      <c r="D731" s="360"/>
      <c r="E731" s="360"/>
      <c r="F731" s="361"/>
      <c r="G731" s="360"/>
      <c r="H731" s="360"/>
      <c r="I731" s="362"/>
      <c r="J731" s="363"/>
      <c r="K731" s="363"/>
      <c r="L731" s="364"/>
      <c r="M731" s="363"/>
      <c r="N731" s="414"/>
      <c r="O731" s="350">
        <f t="shared" si="33"/>
        <v>0</v>
      </c>
      <c r="P731" s="70">
        <f t="shared" si="33"/>
        <v>0</v>
      </c>
      <c r="Q731" s="92" t="str">
        <f t="shared" si="32"/>
        <v/>
      </c>
    </row>
    <row r="732" spans="1:17" x14ac:dyDescent="0.2">
      <c r="A732" s="374" t="str">
        <f>IF(B732="","",COUNT('Diário 3º PA'!$A$4:$A$4242)+COUNT('Diário 4º PA'!$A$4:$A$2007)+COUNT('Diário 5º PA'!$A$4:$A$2000)+ROW()-3)</f>
        <v/>
      </c>
      <c r="B732" s="358"/>
      <c r="C732" s="383"/>
      <c r="D732" s="360"/>
      <c r="E732" s="360"/>
      <c r="F732" s="361"/>
      <c r="G732" s="360"/>
      <c r="H732" s="360"/>
      <c r="I732" s="362"/>
      <c r="J732" s="363"/>
      <c r="K732" s="363"/>
      <c r="L732" s="364"/>
      <c r="M732" s="363"/>
      <c r="N732" s="414"/>
      <c r="O732" s="350">
        <f t="shared" si="33"/>
        <v>0</v>
      </c>
      <c r="P732" s="70">
        <f t="shared" si="33"/>
        <v>0</v>
      </c>
      <c r="Q732" s="92" t="str">
        <f t="shared" si="32"/>
        <v/>
      </c>
    </row>
    <row r="733" spans="1:17" x14ac:dyDescent="0.2">
      <c r="A733" s="374" t="str">
        <f>IF(B733="","",COUNT('Diário 3º PA'!$A$4:$A$4242)+COUNT('Diário 4º PA'!$A$4:$A$2007)+COUNT('Diário 5º PA'!$A$4:$A$2000)+ROW()-3)</f>
        <v/>
      </c>
      <c r="B733" s="358"/>
      <c r="C733" s="383"/>
      <c r="D733" s="360"/>
      <c r="E733" s="360"/>
      <c r="F733" s="361"/>
      <c r="G733" s="360"/>
      <c r="H733" s="360"/>
      <c r="I733" s="362"/>
      <c r="J733" s="363"/>
      <c r="K733" s="363"/>
      <c r="L733" s="364"/>
      <c r="M733" s="363"/>
      <c r="N733" s="414"/>
      <c r="O733" s="350">
        <f t="shared" si="33"/>
        <v>0</v>
      </c>
      <c r="P733" s="70">
        <f t="shared" si="33"/>
        <v>0</v>
      </c>
      <c r="Q733" s="92" t="str">
        <f t="shared" si="32"/>
        <v/>
      </c>
    </row>
    <row r="734" spans="1:17" x14ac:dyDescent="0.2">
      <c r="A734" s="374" t="str">
        <f>IF(B734="","",COUNT('Diário 3º PA'!$A$4:$A$4242)+COUNT('Diário 4º PA'!$A$4:$A$2007)+COUNT('Diário 5º PA'!$A$4:$A$2000)+ROW()-3)</f>
        <v/>
      </c>
      <c r="B734" s="358"/>
      <c r="C734" s="383"/>
      <c r="D734" s="360"/>
      <c r="E734" s="360"/>
      <c r="F734" s="361"/>
      <c r="G734" s="360"/>
      <c r="H734" s="360"/>
      <c r="I734" s="362"/>
      <c r="J734" s="363"/>
      <c r="K734" s="363"/>
      <c r="L734" s="364"/>
      <c r="M734" s="363"/>
      <c r="N734" s="414"/>
      <c r="O734" s="350">
        <f t="shared" si="33"/>
        <v>0</v>
      </c>
      <c r="P734" s="70">
        <f t="shared" si="33"/>
        <v>0</v>
      </c>
      <c r="Q734" s="92" t="str">
        <f t="shared" si="32"/>
        <v/>
      </c>
    </row>
    <row r="735" spans="1:17" x14ac:dyDescent="0.2">
      <c r="A735" s="374" t="str">
        <f>IF(B735="","",COUNT('Diário 3º PA'!$A$4:$A$4242)+COUNT('Diário 4º PA'!$A$4:$A$2007)+COUNT('Diário 5º PA'!$A$4:$A$2000)+ROW()-3)</f>
        <v/>
      </c>
      <c r="B735" s="358"/>
      <c r="C735" s="383"/>
      <c r="D735" s="360"/>
      <c r="E735" s="360"/>
      <c r="F735" s="361"/>
      <c r="G735" s="360"/>
      <c r="H735" s="360"/>
      <c r="I735" s="362"/>
      <c r="J735" s="363"/>
      <c r="K735" s="363"/>
      <c r="L735" s="364"/>
      <c r="M735" s="363"/>
      <c r="N735" s="414"/>
      <c r="O735" s="350">
        <f t="shared" si="33"/>
        <v>0</v>
      </c>
      <c r="P735" s="70">
        <f t="shared" si="33"/>
        <v>0</v>
      </c>
      <c r="Q735" s="92" t="str">
        <f t="shared" si="32"/>
        <v/>
      </c>
    </row>
    <row r="736" spans="1:17" x14ac:dyDescent="0.2">
      <c r="A736" s="374" t="str">
        <f>IF(B736="","",COUNT('Diário 3º PA'!$A$4:$A$4242)+COUNT('Diário 4º PA'!$A$4:$A$2007)+COUNT('Diário 5º PA'!$A$4:$A$2000)+ROW()-3)</f>
        <v/>
      </c>
      <c r="B736" s="358"/>
      <c r="C736" s="383"/>
      <c r="D736" s="360"/>
      <c r="E736" s="360"/>
      <c r="F736" s="361"/>
      <c r="G736" s="360"/>
      <c r="H736" s="360"/>
      <c r="I736" s="362"/>
      <c r="J736" s="363"/>
      <c r="K736" s="363"/>
      <c r="L736" s="364"/>
      <c r="M736" s="363"/>
      <c r="N736" s="414"/>
      <c r="O736" s="350">
        <f t="shared" si="33"/>
        <v>0</v>
      </c>
      <c r="P736" s="70">
        <f t="shared" si="33"/>
        <v>0</v>
      </c>
      <c r="Q736" s="92" t="str">
        <f t="shared" si="32"/>
        <v/>
      </c>
    </row>
    <row r="737" spans="1:17" x14ac:dyDescent="0.2">
      <c r="A737" s="374" t="str">
        <f>IF(B737="","",COUNT('Diário 3º PA'!$A$4:$A$4242)+COUNT('Diário 4º PA'!$A$4:$A$2007)+COUNT('Diário 5º PA'!$A$4:$A$2000)+ROW()-3)</f>
        <v/>
      </c>
      <c r="B737" s="358"/>
      <c r="C737" s="383"/>
      <c r="D737" s="360"/>
      <c r="E737" s="360"/>
      <c r="F737" s="361"/>
      <c r="G737" s="360"/>
      <c r="H737" s="360"/>
      <c r="I737" s="362"/>
      <c r="J737" s="363"/>
      <c r="K737" s="363"/>
      <c r="L737" s="364"/>
      <c r="M737" s="363"/>
      <c r="N737" s="414"/>
      <c r="O737" s="350">
        <f t="shared" si="33"/>
        <v>0</v>
      </c>
      <c r="P737" s="70">
        <f t="shared" si="33"/>
        <v>0</v>
      </c>
      <c r="Q737" s="92" t="str">
        <f t="shared" si="32"/>
        <v/>
      </c>
    </row>
    <row r="738" spans="1:17" x14ac:dyDescent="0.2">
      <c r="A738" s="374" t="str">
        <f>IF(B738="","",COUNT('Diário 3º PA'!$A$4:$A$4242)+COUNT('Diário 4º PA'!$A$4:$A$2007)+COUNT('Diário 5º PA'!$A$4:$A$2000)+ROW()-3)</f>
        <v/>
      </c>
      <c r="B738" s="358"/>
      <c r="C738" s="383"/>
      <c r="D738" s="360"/>
      <c r="E738" s="360"/>
      <c r="F738" s="361"/>
      <c r="G738" s="360"/>
      <c r="H738" s="360"/>
      <c r="I738" s="362"/>
      <c r="J738" s="363"/>
      <c r="K738" s="363"/>
      <c r="L738" s="364"/>
      <c r="M738" s="363"/>
      <c r="N738" s="414"/>
      <c r="O738" s="350">
        <f t="shared" si="33"/>
        <v>0</v>
      </c>
      <c r="P738" s="70">
        <f t="shared" si="33"/>
        <v>0</v>
      </c>
      <c r="Q738" s="92" t="str">
        <f t="shared" si="32"/>
        <v/>
      </c>
    </row>
    <row r="739" spans="1:17" x14ac:dyDescent="0.2">
      <c r="A739" s="374" t="str">
        <f>IF(B739="","",COUNT('Diário 3º PA'!$A$4:$A$4242)+COUNT('Diário 4º PA'!$A$4:$A$2007)+COUNT('Diário 5º PA'!$A$4:$A$2000)+ROW()-3)</f>
        <v/>
      </c>
      <c r="B739" s="358"/>
      <c r="C739" s="383"/>
      <c r="D739" s="360"/>
      <c r="E739" s="360"/>
      <c r="F739" s="361"/>
      <c r="G739" s="360"/>
      <c r="H739" s="360"/>
      <c r="I739" s="362"/>
      <c r="J739" s="363"/>
      <c r="K739" s="363"/>
      <c r="L739" s="364"/>
      <c r="M739" s="363"/>
      <c r="N739" s="414"/>
      <c r="O739" s="350">
        <f t="shared" si="33"/>
        <v>0</v>
      </c>
      <c r="P739" s="70">
        <f t="shared" si="33"/>
        <v>0</v>
      </c>
      <c r="Q739" s="92" t="str">
        <f t="shared" si="32"/>
        <v/>
      </c>
    </row>
    <row r="740" spans="1:17" x14ac:dyDescent="0.2">
      <c r="A740" s="374" t="str">
        <f>IF(B740="","",COUNT('Diário 3º PA'!$A$4:$A$4242)+COUNT('Diário 4º PA'!$A$4:$A$2007)+COUNT('Diário 5º PA'!$A$4:$A$2000)+ROW()-3)</f>
        <v/>
      </c>
      <c r="B740" s="358"/>
      <c r="C740" s="383"/>
      <c r="D740" s="360"/>
      <c r="E740" s="360"/>
      <c r="F740" s="361"/>
      <c r="G740" s="360"/>
      <c r="H740" s="360"/>
      <c r="I740" s="362"/>
      <c r="J740" s="363"/>
      <c r="K740" s="363"/>
      <c r="L740" s="364"/>
      <c r="M740" s="363"/>
      <c r="N740" s="414"/>
      <c r="O740" s="350">
        <f t="shared" si="33"/>
        <v>0</v>
      </c>
      <c r="P740" s="70">
        <f t="shared" si="33"/>
        <v>0</v>
      </c>
      <c r="Q740" s="92" t="str">
        <f t="shared" si="32"/>
        <v/>
      </c>
    </row>
    <row r="741" spans="1:17" x14ac:dyDescent="0.2">
      <c r="A741" s="374" t="str">
        <f>IF(B741="","",COUNT('Diário 3º PA'!$A$4:$A$4242)+COUNT('Diário 4º PA'!$A$4:$A$2007)+COUNT('Diário 5º PA'!$A$4:$A$2000)+ROW()-3)</f>
        <v/>
      </c>
      <c r="B741" s="358"/>
      <c r="C741" s="383"/>
      <c r="D741" s="360"/>
      <c r="E741" s="360"/>
      <c r="F741" s="361"/>
      <c r="G741" s="360"/>
      <c r="H741" s="360"/>
      <c r="I741" s="362"/>
      <c r="J741" s="363"/>
      <c r="K741" s="363"/>
      <c r="L741" s="364"/>
      <c r="M741" s="363"/>
      <c r="N741" s="414"/>
      <c r="O741" s="350">
        <f t="shared" si="33"/>
        <v>0</v>
      </c>
      <c r="P741" s="70">
        <f t="shared" si="33"/>
        <v>0</v>
      </c>
      <c r="Q741" s="92" t="str">
        <f t="shared" si="32"/>
        <v/>
      </c>
    </row>
    <row r="742" spans="1:17" x14ac:dyDescent="0.2">
      <c r="A742" s="374" t="str">
        <f>IF(B742="","",COUNT('Diário 3º PA'!$A$4:$A$4242)+COUNT('Diário 4º PA'!$A$4:$A$2007)+COUNT('Diário 5º PA'!$A$4:$A$2000)+ROW()-3)</f>
        <v/>
      </c>
      <c r="B742" s="358"/>
      <c r="C742" s="383"/>
      <c r="D742" s="360"/>
      <c r="E742" s="360"/>
      <c r="F742" s="361"/>
      <c r="G742" s="360"/>
      <c r="H742" s="360"/>
      <c r="I742" s="362"/>
      <c r="J742" s="363"/>
      <c r="K742" s="363"/>
      <c r="L742" s="364"/>
      <c r="M742" s="363"/>
      <c r="N742" s="414"/>
      <c r="O742" s="350">
        <f t="shared" si="33"/>
        <v>0</v>
      </c>
      <c r="P742" s="70">
        <f t="shared" si="33"/>
        <v>0</v>
      </c>
      <c r="Q742" s="92" t="str">
        <f t="shared" si="32"/>
        <v/>
      </c>
    </row>
    <row r="743" spans="1:17" x14ac:dyDescent="0.2">
      <c r="A743" s="374" t="str">
        <f>IF(B743="","",COUNT('Diário 3º PA'!$A$4:$A$4242)+COUNT('Diário 4º PA'!$A$4:$A$2007)+COUNT('Diário 5º PA'!$A$4:$A$2000)+ROW()-3)</f>
        <v/>
      </c>
      <c r="B743" s="358"/>
      <c r="C743" s="383"/>
      <c r="D743" s="360"/>
      <c r="E743" s="360"/>
      <c r="F743" s="361"/>
      <c r="G743" s="360"/>
      <c r="H743" s="360"/>
      <c r="I743" s="362"/>
      <c r="J743" s="363"/>
      <c r="K743" s="363"/>
      <c r="L743" s="364"/>
      <c r="M743" s="363"/>
      <c r="N743" s="414"/>
      <c r="O743" s="350">
        <f t="shared" si="33"/>
        <v>0</v>
      </c>
      <c r="P743" s="70">
        <f t="shared" si="33"/>
        <v>0</v>
      </c>
      <c r="Q743" s="92" t="str">
        <f t="shared" si="32"/>
        <v/>
      </c>
    </row>
    <row r="744" spans="1:17" x14ac:dyDescent="0.2">
      <c r="A744" s="374" t="str">
        <f>IF(B744="","",COUNT('Diário 3º PA'!$A$4:$A$4242)+COUNT('Diário 4º PA'!$A$4:$A$2007)+COUNT('Diário 5º PA'!$A$4:$A$2000)+ROW()-3)</f>
        <v/>
      </c>
      <c r="B744" s="358"/>
      <c r="C744" s="383"/>
      <c r="D744" s="360"/>
      <c r="E744" s="360"/>
      <c r="F744" s="361"/>
      <c r="G744" s="360"/>
      <c r="H744" s="360"/>
      <c r="I744" s="362"/>
      <c r="J744" s="363"/>
      <c r="K744" s="363"/>
      <c r="L744" s="364"/>
      <c r="M744" s="363"/>
      <c r="N744" s="414"/>
      <c r="O744" s="350">
        <f t="shared" si="33"/>
        <v>0</v>
      </c>
      <c r="P744" s="70">
        <f t="shared" si="33"/>
        <v>0</v>
      </c>
      <c r="Q744" s="92" t="str">
        <f t="shared" si="32"/>
        <v/>
      </c>
    </row>
    <row r="745" spans="1:17" x14ac:dyDescent="0.2">
      <c r="A745" s="374" t="str">
        <f>IF(B745="","",COUNT('Diário 3º PA'!$A$4:$A$4242)+COUNT('Diário 4º PA'!$A$4:$A$2007)+COUNT('Diário 5º PA'!$A$4:$A$2000)+ROW()-3)</f>
        <v/>
      </c>
      <c r="B745" s="358"/>
      <c r="C745" s="383"/>
      <c r="D745" s="360"/>
      <c r="E745" s="360"/>
      <c r="F745" s="361"/>
      <c r="G745" s="360"/>
      <c r="H745" s="360"/>
      <c r="I745" s="362"/>
      <c r="J745" s="363"/>
      <c r="K745" s="363"/>
      <c r="L745" s="364"/>
      <c r="M745" s="363"/>
      <c r="N745" s="414"/>
      <c r="O745" s="350">
        <f t="shared" si="33"/>
        <v>0</v>
      </c>
      <c r="P745" s="70">
        <f t="shared" si="33"/>
        <v>0</v>
      </c>
      <c r="Q745" s="92" t="str">
        <f t="shared" si="32"/>
        <v/>
      </c>
    </row>
    <row r="746" spans="1:17" x14ac:dyDescent="0.2">
      <c r="A746" s="374" t="str">
        <f>IF(B746="","",COUNT('Diário 3º PA'!$A$4:$A$4242)+COUNT('Diário 4º PA'!$A$4:$A$2007)+COUNT('Diário 5º PA'!$A$4:$A$2000)+ROW()-3)</f>
        <v/>
      </c>
      <c r="B746" s="358"/>
      <c r="C746" s="383"/>
      <c r="D746" s="360"/>
      <c r="E746" s="360"/>
      <c r="F746" s="361"/>
      <c r="G746" s="360"/>
      <c r="H746" s="360"/>
      <c r="I746" s="362"/>
      <c r="J746" s="363"/>
      <c r="K746" s="363"/>
      <c r="L746" s="364"/>
      <c r="M746" s="363"/>
      <c r="N746" s="414"/>
      <c r="O746" s="350">
        <f t="shared" si="33"/>
        <v>0</v>
      </c>
      <c r="P746" s="70">
        <f t="shared" si="33"/>
        <v>0</v>
      </c>
      <c r="Q746" s="92" t="str">
        <f t="shared" si="32"/>
        <v/>
      </c>
    </row>
    <row r="747" spans="1:17" x14ac:dyDescent="0.2">
      <c r="A747" s="374" t="str">
        <f>IF(B747="","",COUNT('Diário 3º PA'!$A$4:$A$4242)+COUNT('Diário 4º PA'!$A$4:$A$2007)+COUNT('Diário 5º PA'!$A$4:$A$2000)+ROW()-3)</f>
        <v/>
      </c>
      <c r="B747" s="358"/>
      <c r="C747" s="383"/>
      <c r="D747" s="360"/>
      <c r="E747" s="360"/>
      <c r="F747" s="361"/>
      <c r="G747" s="360"/>
      <c r="H747" s="360"/>
      <c r="I747" s="362"/>
      <c r="J747" s="363"/>
      <c r="K747" s="363"/>
      <c r="L747" s="364"/>
      <c r="M747" s="363"/>
      <c r="N747" s="414"/>
      <c r="O747" s="350">
        <f t="shared" si="33"/>
        <v>0</v>
      </c>
      <c r="P747" s="70">
        <f t="shared" si="33"/>
        <v>0</v>
      </c>
      <c r="Q747" s="92" t="str">
        <f t="shared" si="32"/>
        <v/>
      </c>
    </row>
    <row r="748" spans="1:17" x14ac:dyDescent="0.2">
      <c r="A748" s="374" t="str">
        <f>IF(B748="","",COUNT('Diário 3º PA'!$A$4:$A$4242)+COUNT('Diário 4º PA'!$A$4:$A$2007)+COUNT('Diário 5º PA'!$A$4:$A$2000)+ROW()-3)</f>
        <v/>
      </c>
      <c r="B748" s="358"/>
      <c r="C748" s="383"/>
      <c r="D748" s="360"/>
      <c r="E748" s="360"/>
      <c r="F748" s="361"/>
      <c r="G748" s="360"/>
      <c r="H748" s="360"/>
      <c r="I748" s="362"/>
      <c r="J748" s="363"/>
      <c r="K748" s="363"/>
      <c r="L748" s="364"/>
      <c r="M748" s="363"/>
      <c r="N748" s="414"/>
      <c r="O748" s="350">
        <f t="shared" si="33"/>
        <v>0</v>
      </c>
      <c r="P748" s="70">
        <f t="shared" si="33"/>
        <v>0</v>
      </c>
      <c r="Q748" s="92" t="str">
        <f t="shared" si="32"/>
        <v/>
      </c>
    </row>
    <row r="749" spans="1:17" x14ac:dyDescent="0.2">
      <c r="A749" s="374" t="str">
        <f>IF(B749="","",COUNT('Diário 3º PA'!$A$4:$A$4242)+COUNT('Diário 4º PA'!$A$4:$A$2007)+COUNT('Diário 5º PA'!$A$4:$A$2000)+ROW()-3)</f>
        <v/>
      </c>
      <c r="B749" s="358"/>
      <c r="C749" s="383"/>
      <c r="D749" s="360"/>
      <c r="E749" s="360"/>
      <c r="F749" s="361"/>
      <c r="G749" s="360"/>
      <c r="H749" s="360"/>
      <c r="I749" s="362"/>
      <c r="J749" s="363"/>
      <c r="K749" s="363"/>
      <c r="L749" s="364"/>
      <c r="M749" s="363"/>
      <c r="N749" s="414"/>
      <c r="O749" s="350">
        <f t="shared" si="33"/>
        <v>0</v>
      </c>
      <c r="P749" s="70">
        <f t="shared" si="33"/>
        <v>0</v>
      </c>
      <c r="Q749" s="92" t="str">
        <f t="shared" si="32"/>
        <v/>
      </c>
    </row>
    <row r="750" spans="1:17" x14ac:dyDescent="0.2">
      <c r="A750" s="374" t="str">
        <f>IF(B750="","",COUNT('Diário 3º PA'!$A$4:$A$4242)+COUNT('Diário 4º PA'!$A$4:$A$2007)+COUNT('Diário 5º PA'!$A$4:$A$2000)+ROW()-3)</f>
        <v/>
      </c>
      <c r="B750" s="358"/>
      <c r="C750" s="383"/>
      <c r="D750" s="360"/>
      <c r="E750" s="360"/>
      <c r="F750" s="361"/>
      <c r="G750" s="360"/>
      <c r="H750" s="360"/>
      <c r="I750" s="362"/>
      <c r="J750" s="363"/>
      <c r="K750" s="363"/>
      <c r="L750" s="364"/>
      <c r="M750" s="363"/>
      <c r="N750" s="414"/>
      <c r="O750" s="350">
        <f t="shared" si="33"/>
        <v>0</v>
      </c>
      <c r="P750" s="70">
        <f t="shared" si="33"/>
        <v>0</v>
      </c>
      <c r="Q750" s="92" t="str">
        <f t="shared" si="32"/>
        <v/>
      </c>
    </row>
    <row r="751" spans="1:17" x14ac:dyDescent="0.2">
      <c r="A751" s="374" t="str">
        <f>IF(B751="","",COUNT('Diário 3º PA'!$A$4:$A$4242)+COUNT('Diário 4º PA'!$A$4:$A$2007)+COUNT('Diário 5º PA'!$A$4:$A$2000)+ROW()-3)</f>
        <v/>
      </c>
      <c r="B751" s="358"/>
      <c r="C751" s="383"/>
      <c r="D751" s="360"/>
      <c r="E751" s="360"/>
      <c r="F751" s="361"/>
      <c r="G751" s="360"/>
      <c r="H751" s="360"/>
      <c r="I751" s="362"/>
      <c r="J751" s="363"/>
      <c r="K751" s="363"/>
      <c r="L751" s="364"/>
      <c r="M751" s="363"/>
      <c r="N751" s="414"/>
      <c r="O751" s="350">
        <f t="shared" si="33"/>
        <v>0</v>
      </c>
      <c r="P751" s="70">
        <f t="shared" si="33"/>
        <v>0</v>
      </c>
      <c r="Q751" s="92" t="str">
        <f t="shared" si="32"/>
        <v/>
      </c>
    </row>
    <row r="752" spans="1:17" x14ac:dyDescent="0.2">
      <c r="A752" s="374" t="str">
        <f>IF(B752="","",COUNT('Diário 3º PA'!$A$4:$A$4242)+COUNT('Diário 4º PA'!$A$4:$A$2007)+COUNT('Diário 5º PA'!$A$4:$A$2000)+ROW()-3)</f>
        <v/>
      </c>
      <c r="B752" s="358"/>
      <c r="C752" s="383"/>
      <c r="D752" s="360"/>
      <c r="E752" s="360"/>
      <c r="F752" s="361"/>
      <c r="G752" s="360"/>
      <c r="H752" s="360"/>
      <c r="I752" s="362"/>
      <c r="J752" s="363"/>
      <c r="K752" s="363"/>
      <c r="L752" s="364"/>
      <c r="M752" s="363"/>
      <c r="N752" s="414"/>
      <c r="O752" s="350">
        <f t="shared" si="33"/>
        <v>0</v>
      </c>
      <c r="P752" s="70">
        <f t="shared" si="33"/>
        <v>0</v>
      </c>
      <c r="Q752" s="92" t="str">
        <f t="shared" si="32"/>
        <v/>
      </c>
    </row>
    <row r="753" spans="1:17" x14ac:dyDescent="0.2">
      <c r="A753" s="374" t="str">
        <f>IF(B753="","",COUNT('Diário 3º PA'!$A$4:$A$4242)+COUNT('Diário 4º PA'!$A$4:$A$2007)+COUNT('Diário 5º PA'!$A$4:$A$2000)+ROW()-3)</f>
        <v/>
      </c>
      <c r="B753" s="358"/>
      <c r="C753" s="383"/>
      <c r="D753" s="360"/>
      <c r="E753" s="360"/>
      <c r="F753" s="361"/>
      <c r="G753" s="360"/>
      <c r="H753" s="360"/>
      <c r="I753" s="362"/>
      <c r="J753" s="363"/>
      <c r="K753" s="363"/>
      <c r="L753" s="364"/>
      <c r="M753" s="363"/>
      <c r="N753" s="414"/>
      <c r="O753" s="350">
        <f t="shared" si="33"/>
        <v>0</v>
      </c>
      <c r="P753" s="70">
        <f t="shared" si="33"/>
        <v>0</v>
      </c>
      <c r="Q753" s="92" t="str">
        <f t="shared" si="32"/>
        <v/>
      </c>
    </row>
    <row r="754" spans="1:17" x14ac:dyDescent="0.2">
      <c r="A754" s="374" t="str">
        <f>IF(B754="","",COUNT('Diário 3º PA'!$A$4:$A$4242)+COUNT('Diário 4º PA'!$A$4:$A$2007)+COUNT('Diário 5º PA'!$A$4:$A$2000)+ROW()-3)</f>
        <v/>
      </c>
      <c r="B754" s="358"/>
      <c r="C754" s="383"/>
      <c r="D754" s="360"/>
      <c r="E754" s="360"/>
      <c r="F754" s="361"/>
      <c r="G754" s="360"/>
      <c r="H754" s="360"/>
      <c r="I754" s="362"/>
      <c r="J754" s="363"/>
      <c r="K754" s="363"/>
      <c r="L754" s="364"/>
      <c r="M754" s="363"/>
      <c r="N754" s="414"/>
      <c r="O754" s="350">
        <f t="shared" si="33"/>
        <v>0</v>
      </c>
      <c r="P754" s="70">
        <f t="shared" si="33"/>
        <v>0</v>
      </c>
      <c r="Q754" s="92" t="str">
        <f t="shared" si="32"/>
        <v/>
      </c>
    </row>
    <row r="755" spans="1:17" x14ac:dyDescent="0.2">
      <c r="A755" s="374" t="str">
        <f>IF(B755="","",COUNT('Diário 3º PA'!$A$4:$A$4242)+COUNT('Diário 4º PA'!$A$4:$A$2007)+COUNT('Diário 5º PA'!$A$4:$A$2000)+ROW()-3)</f>
        <v/>
      </c>
      <c r="B755" s="358"/>
      <c r="C755" s="383"/>
      <c r="D755" s="360"/>
      <c r="E755" s="360"/>
      <c r="F755" s="361"/>
      <c r="G755" s="360"/>
      <c r="H755" s="360"/>
      <c r="I755" s="362"/>
      <c r="J755" s="363"/>
      <c r="K755" s="363"/>
      <c r="L755" s="364"/>
      <c r="M755" s="363"/>
      <c r="N755" s="414"/>
      <c r="O755" s="350">
        <f t="shared" si="33"/>
        <v>0</v>
      </c>
      <c r="P755" s="70">
        <f t="shared" si="33"/>
        <v>0</v>
      </c>
      <c r="Q755" s="92" t="str">
        <f t="shared" si="32"/>
        <v/>
      </c>
    </row>
    <row r="756" spans="1:17" x14ac:dyDescent="0.2">
      <c r="A756" s="374" t="str">
        <f>IF(B756="","",COUNT('Diário 3º PA'!$A$4:$A$4242)+COUNT('Diário 4º PA'!$A$4:$A$2007)+COUNT('Diário 5º PA'!$A$4:$A$2000)+ROW()-3)</f>
        <v/>
      </c>
      <c r="B756" s="358"/>
      <c r="C756" s="383"/>
      <c r="D756" s="360"/>
      <c r="E756" s="360"/>
      <c r="F756" s="361"/>
      <c r="G756" s="360"/>
      <c r="H756" s="360"/>
      <c r="I756" s="362"/>
      <c r="J756" s="363"/>
      <c r="K756" s="363"/>
      <c r="L756" s="364"/>
      <c r="M756" s="363"/>
      <c r="N756" s="414"/>
      <c r="O756" s="350">
        <f t="shared" si="33"/>
        <v>0</v>
      </c>
      <c r="P756" s="70">
        <f t="shared" si="33"/>
        <v>0</v>
      </c>
      <c r="Q756" s="92" t="str">
        <f t="shared" si="32"/>
        <v/>
      </c>
    </row>
    <row r="757" spans="1:17" x14ac:dyDescent="0.2">
      <c r="A757" s="374" t="str">
        <f>IF(B757="","",COUNT('Diário 3º PA'!$A$4:$A$4242)+COUNT('Diário 4º PA'!$A$4:$A$2007)+COUNT('Diário 5º PA'!$A$4:$A$2000)+ROW()-3)</f>
        <v/>
      </c>
      <c r="B757" s="358"/>
      <c r="C757" s="383"/>
      <c r="D757" s="360"/>
      <c r="E757" s="360"/>
      <c r="F757" s="361"/>
      <c r="G757" s="360"/>
      <c r="H757" s="360"/>
      <c r="I757" s="362"/>
      <c r="J757" s="363"/>
      <c r="K757" s="363"/>
      <c r="L757" s="364"/>
      <c r="M757" s="363"/>
      <c r="N757" s="414"/>
      <c r="O757" s="350">
        <f t="shared" si="33"/>
        <v>0</v>
      </c>
      <c r="P757" s="70">
        <f t="shared" si="33"/>
        <v>0</v>
      </c>
      <c r="Q757" s="92" t="str">
        <f t="shared" si="32"/>
        <v/>
      </c>
    </row>
    <row r="758" spans="1:17" x14ac:dyDescent="0.2">
      <c r="A758" s="374" t="str">
        <f>IF(B758="","",COUNT('Diário 3º PA'!$A$4:$A$4242)+COUNT('Diário 4º PA'!$A$4:$A$2007)+COUNT('Diário 5º PA'!$A$4:$A$2000)+ROW()-3)</f>
        <v/>
      </c>
      <c r="B758" s="358"/>
      <c r="C758" s="383"/>
      <c r="D758" s="360"/>
      <c r="E758" s="360"/>
      <c r="F758" s="361"/>
      <c r="G758" s="360"/>
      <c r="H758" s="360"/>
      <c r="I758" s="362"/>
      <c r="J758" s="363"/>
      <c r="K758" s="363"/>
      <c r="L758" s="364"/>
      <c r="M758" s="363"/>
      <c r="N758" s="414"/>
      <c r="O758" s="350">
        <f t="shared" si="33"/>
        <v>0</v>
      </c>
      <c r="P758" s="70">
        <f t="shared" si="33"/>
        <v>0</v>
      </c>
      <c r="Q758" s="92" t="str">
        <f t="shared" si="32"/>
        <v/>
      </c>
    </row>
    <row r="759" spans="1:17" x14ac:dyDescent="0.2">
      <c r="A759" s="374" t="str">
        <f>IF(B759="","",COUNT('Diário 3º PA'!$A$4:$A$4242)+COUNT('Diário 4º PA'!$A$4:$A$2007)+COUNT('Diário 5º PA'!$A$4:$A$2000)+ROW()-3)</f>
        <v/>
      </c>
      <c r="B759" s="358"/>
      <c r="C759" s="383"/>
      <c r="D759" s="360"/>
      <c r="E759" s="360"/>
      <c r="F759" s="361"/>
      <c r="G759" s="360"/>
      <c r="H759" s="360"/>
      <c r="I759" s="362"/>
      <c r="J759" s="363"/>
      <c r="K759" s="363"/>
      <c r="L759" s="364"/>
      <c r="M759" s="363"/>
      <c r="N759" s="414"/>
      <c r="O759" s="350">
        <f t="shared" si="33"/>
        <v>0</v>
      </c>
      <c r="P759" s="70">
        <f t="shared" si="33"/>
        <v>0</v>
      </c>
      <c r="Q759" s="92" t="str">
        <f t="shared" si="32"/>
        <v/>
      </c>
    </row>
    <row r="760" spans="1:17" x14ac:dyDescent="0.2">
      <c r="A760" s="374" t="str">
        <f>IF(B760="","",COUNT('Diário 3º PA'!$A$4:$A$4242)+COUNT('Diário 4º PA'!$A$4:$A$2007)+COUNT('Diário 5º PA'!$A$4:$A$2000)+ROW()-3)</f>
        <v/>
      </c>
      <c r="B760" s="358"/>
      <c r="C760" s="383"/>
      <c r="D760" s="360"/>
      <c r="E760" s="360"/>
      <c r="F760" s="361"/>
      <c r="G760" s="360"/>
      <c r="H760" s="360"/>
      <c r="I760" s="362"/>
      <c r="J760" s="363"/>
      <c r="K760" s="363"/>
      <c r="L760" s="364"/>
      <c r="M760" s="363"/>
      <c r="N760" s="414"/>
      <c r="O760" s="350">
        <f t="shared" si="33"/>
        <v>0</v>
      </c>
      <c r="P760" s="70">
        <f t="shared" si="33"/>
        <v>0</v>
      </c>
      <c r="Q760" s="92" t="str">
        <f t="shared" si="32"/>
        <v/>
      </c>
    </row>
    <row r="761" spans="1:17" x14ac:dyDescent="0.2">
      <c r="A761" s="374" t="str">
        <f>IF(B761="","",COUNT('Diário 3º PA'!$A$4:$A$4242)+COUNT('Diário 4º PA'!$A$4:$A$2007)+COUNT('Diário 5º PA'!$A$4:$A$2000)+ROW()-3)</f>
        <v/>
      </c>
      <c r="B761" s="358"/>
      <c r="C761" s="383"/>
      <c r="D761" s="360"/>
      <c r="E761" s="360"/>
      <c r="F761" s="361"/>
      <c r="G761" s="360"/>
      <c r="H761" s="360"/>
      <c r="I761" s="362"/>
      <c r="J761" s="363"/>
      <c r="K761" s="363"/>
      <c r="L761" s="364"/>
      <c r="M761" s="363"/>
      <c r="N761" s="414"/>
      <c r="O761" s="350">
        <f t="shared" si="33"/>
        <v>0</v>
      </c>
      <c r="P761" s="70">
        <f t="shared" si="33"/>
        <v>0</v>
      </c>
      <c r="Q761" s="92" t="str">
        <f t="shared" si="32"/>
        <v/>
      </c>
    </row>
    <row r="762" spans="1:17" x14ac:dyDescent="0.2">
      <c r="A762" s="374" t="str">
        <f>IF(B762="","",COUNT('Diário 3º PA'!$A$4:$A$4242)+COUNT('Diário 4º PA'!$A$4:$A$2007)+COUNT('Diário 5º PA'!$A$4:$A$2000)+ROW()-3)</f>
        <v/>
      </c>
      <c r="B762" s="358"/>
      <c r="C762" s="383"/>
      <c r="D762" s="360"/>
      <c r="E762" s="360"/>
      <c r="F762" s="361"/>
      <c r="G762" s="360"/>
      <c r="H762" s="360"/>
      <c r="I762" s="362"/>
      <c r="J762" s="363"/>
      <c r="K762" s="363"/>
      <c r="L762" s="364"/>
      <c r="M762" s="363"/>
      <c r="N762" s="414"/>
      <c r="O762" s="350">
        <f t="shared" si="33"/>
        <v>0</v>
      </c>
      <c r="P762" s="70">
        <f t="shared" si="33"/>
        <v>0</v>
      </c>
      <c r="Q762" s="92" t="str">
        <f t="shared" si="32"/>
        <v/>
      </c>
    </row>
    <row r="763" spans="1:17" x14ac:dyDescent="0.2">
      <c r="A763" s="374" t="str">
        <f>IF(B763="","",COUNT('Diário 3º PA'!$A$4:$A$4242)+COUNT('Diário 4º PA'!$A$4:$A$2007)+COUNT('Diário 5º PA'!$A$4:$A$2000)+ROW()-3)</f>
        <v/>
      </c>
      <c r="B763" s="358"/>
      <c r="C763" s="383"/>
      <c r="D763" s="360"/>
      <c r="E763" s="360"/>
      <c r="F763" s="361"/>
      <c r="G763" s="360"/>
      <c r="H763" s="360"/>
      <c r="I763" s="362"/>
      <c r="J763" s="363"/>
      <c r="K763" s="363"/>
      <c r="L763" s="364"/>
      <c r="M763" s="363"/>
      <c r="N763" s="414"/>
      <c r="O763" s="350">
        <f t="shared" si="33"/>
        <v>0</v>
      </c>
      <c r="P763" s="70">
        <f t="shared" si="33"/>
        <v>0</v>
      </c>
      <c r="Q763" s="92" t="str">
        <f t="shared" si="32"/>
        <v/>
      </c>
    </row>
    <row r="764" spans="1:17" x14ac:dyDescent="0.2">
      <c r="A764" s="374" t="str">
        <f>IF(B764="","",COUNT('Diário 3º PA'!$A$4:$A$4242)+COUNT('Diário 4º PA'!$A$4:$A$2007)+COUNT('Diário 5º PA'!$A$4:$A$2000)+ROW()-3)</f>
        <v/>
      </c>
      <c r="B764" s="358"/>
      <c r="C764" s="383"/>
      <c r="D764" s="360"/>
      <c r="E764" s="360"/>
      <c r="F764" s="361"/>
      <c r="G764" s="360"/>
      <c r="H764" s="360"/>
      <c r="I764" s="362"/>
      <c r="J764" s="363"/>
      <c r="K764" s="363"/>
      <c r="L764" s="364"/>
      <c r="M764" s="363"/>
      <c r="N764" s="414"/>
      <c r="O764" s="350">
        <f t="shared" si="33"/>
        <v>0</v>
      </c>
      <c r="P764" s="70">
        <f t="shared" si="33"/>
        <v>0</v>
      </c>
      <c r="Q764" s="92" t="str">
        <f t="shared" si="32"/>
        <v/>
      </c>
    </row>
    <row r="765" spans="1:17" x14ac:dyDescent="0.2">
      <c r="A765" s="374" t="str">
        <f>IF(B765="","",COUNT('Diário 3º PA'!$A$4:$A$4242)+COUNT('Diário 4º PA'!$A$4:$A$2007)+COUNT('Diário 5º PA'!$A$4:$A$2000)+ROW()-3)</f>
        <v/>
      </c>
      <c r="B765" s="358"/>
      <c r="C765" s="383"/>
      <c r="D765" s="360"/>
      <c r="E765" s="360"/>
      <c r="F765" s="361"/>
      <c r="G765" s="360"/>
      <c r="H765" s="360"/>
      <c r="I765" s="362"/>
      <c r="J765" s="363"/>
      <c r="K765" s="363"/>
      <c r="L765" s="364"/>
      <c r="M765" s="363"/>
      <c r="N765" s="414"/>
      <c r="O765" s="350">
        <f t="shared" si="33"/>
        <v>0</v>
      </c>
      <c r="P765" s="70">
        <f t="shared" si="33"/>
        <v>0</v>
      </c>
      <c r="Q765" s="92" t="str">
        <f t="shared" si="32"/>
        <v/>
      </c>
    </row>
    <row r="766" spans="1:17" x14ac:dyDescent="0.2">
      <c r="A766" s="374" t="str">
        <f>IF(B766="","",COUNT('Diário 3º PA'!$A$4:$A$4242)+COUNT('Diário 4º PA'!$A$4:$A$2007)+COUNT('Diário 5º PA'!$A$4:$A$2000)+ROW()-3)</f>
        <v/>
      </c>
      <c r="B766" s="358"/>
      <c r="C766" s="383"/>
      <c r="D766" s="360"/>
      <c r="E766" s="360"/>
      <c r="F766" s="361"/>
      <c r="G766" s="360"/>
      <c r="H766" s="360"/>
      <c r="I766" s="362"/>
      <c r="J766" s="363"/>
      <c r="K766" s="363"/>
      <c r="L766" s="364"/>
      <c r="M766" s="363"/>
      <c r="N766" s="414"/>
      <c r="O766" s="350">
        <f t="shared" si="33"/>
        <v>0</v>
      </c>
      <c r="P766" s="70">
        <f t="shared" si="33"/>
        <v>0</v>
      </c>
      <c r="Q766" s="92" t="str">
        <f t="shared" si="32"/>
        <v/>
      </c>
    </row>
    <row r="767" spans="1:17" x14ac:dyDescent="0.2">
      <c r="A767" s="374" t="str">
        <f>IF(B767="","",COUNT('Diário 3º PA'!$A$4:$A$4242)+COUNT('Diário 4º PA'!$A$4:$A$2007)+COUNT('Diário 5º PA'!$A$4:$A$2000)+ROW()-3)</f>
        <v/>
      </c>
      <c r="B767" s="358"/>
      <c r="C767" s="383"/>
      <c r="D767" s="360"/>
      <c r="E767" s="360"/>
      <c r="F767" s="361"/>
      <c r="G767" s="360"/>
      <c r="H767" s="360"/>
      <c r="I767" s="362"/>
      <c r="J767" s="363"/>
      <c r="K767" s="363"/>
      <c r="L767" s="364"/>
      <c r="M767" s="363"/>
      <c r="N767" s="414"/>
      <c r="O767" s="350">
        <f t="shared" si="33"/>
        <v>0</v>
      </c>
      <c r="P767" s="70">
        <f t="shared" si="33"/>
        <v>0</v>
      </c>
      <c r="Q767" s="92" t="str">
        <f t="shared" si="32"/>
        <v/>
      </c>
    </row>
    <row r="768" spans="1:17" x14ac:dyDescent="0.2">
      <c r="A768" s="374" t="str">
        <f>IF(B768="","",COUNT('Diário 3º PA'!$A$4:$A$4242)+COUNT('Diário 4º PA'!$A$4:$A$2007)+COUNT('Diário 5º PA'!$A$4:$A$2000)+ROW()-3)</f>
        <v/>
      </c>
      <c r="B768" s="358"/>
      <c r="C768" s="383"/>
      <c r="D768" s="360"/>
      <c r="E768" s="360"/>
      <c r="F768" s="361"/>
      <c r="G768" s="360"/>
      <c r="H768" s="360"/>
      <c r="I768" s="362"/>
      <c r="J768" s="363"/>
      <c r="K768" s="363"/>
      <c r="L768" s="364"/>
      <c r="M768" s="363"/>
      <c r="N768" s="414"/>
      <c r="O768" s="350">
        <f t="shared" si="33"/>
        <v>0</v>
      </c>
      <c r="P768" s="70">
        <f t="shared" si="33"/>
        <v>0</v>
      </c>
      <c r="Q768" s="92" t="str">
        <f t="shared" si="32"/>
        <v/>
      </c>
    </row>
    <row r="769" spans="1:17" x14ac:dyDescent="0.2">
      <c r="A769" s="374" t="str">
        <f>IF(B769="","",COUNT('Diário 3º PA'!$A$4:$A$4242)+COUNT('Diário 4º PA'!$A$4:$A$2007)+COUNT('Diário 5º PA'!$A$4:$A$2000)+ROW()-3)</f>
        <v/>
      </c>
      <c r="B769" s="358"/>
      <c r="C769" s="383"/>
      <c r="D769" s="360"/>
      <c r="E769" s="360"/>
      <c r="F769" s="361"/>
      <c r="G769" s="360"/>
      <c r="H769" s="360"/>
      <c r="I769" s="362"/>
      <c r="J769" s="363"/>
      <c r="K769" s="363"/>
      <c r="L769" s="364"/>
      <c r="M769" s="363"/>
      <c r="N769" s="414"/>
      <c r="O769" s="350">
        <f t="shared" si="33"/>
        <v>0</v>
      </c>
      <c r="P769" s="70">
        <f t="shared" si="33"/>
        <v>0</v>
      </c>
      <c r="Q769" s="92" t="str">
        <f t="shared" si="32"/>
        <v/>
      </c>
    </row>
    <row r="770" spans="1:17" x14ac:dyDescent="0.2">
      <c r="A770" s="374" t="str">
        <f>IF(B770="","",COUNT('Diário 3º PA'!$A$4:$A$4242)+COUNT('Diário 4º PA'!$A$4:$A$2007)+COUNT('Diário 5º PA'!$A$4:$A$2000)+ROW()-3)</f>
        <v/>
      </c>
      <c r="B770" s="358"/>
      <c r="C770" s="383"/>
      <c r="D770" s="360"/>
      <c r="E770" s="360"/>
      <c r="F770" s="361"/>
      <c r="G770" s="360"/>
      <c r="H770" s="360"/>
      <c r="I770" s="362"/>
      <c r="J770" s="363"/>
      <c r="K770" s="363"/>
      <c r="L770" s="364"/>
      <c r="M770" s="363"/>
      <c r="N770" s="414"/>
      <c r="O770" s="350">
        <f t="shared" si="33"/>
        <v>0</v>
      </c>
      <c r="P770" s="70">
        <f t="shared" si="33"/>
        <v>0</v>
      </c>
      <c r="Q770" s="92" t="str">
        <f t="shared" si="32"/>
        <v/>
      </c>
    </row>
    <row r="771" spans="1:17" x14ac:dyDescent="0.2">
      <c r="A771" s="374" t="str">
        <f>IF(B771="","",COUNT('Diário 3º PA'!$A$4:$A$4242)+COUNT('Diário 4º PA'!$A$4:$A$2007)+COUNT('Diário 5º PA'!$A$4:$A$2000)+ROW()-3)</f>
        <v/>
      </c>
      <c r="B771" s="358"/>
      <c r="C771" s="383"/>
      <c r="D771" s="360"/>
      <c r="E771" s="360"/>
      <c r="F771" s="361"/>
      <c r="G771" s="360"/>
      <c r="H771" s="360"/>
      <c r="I771" s="362"/>
      <c r="J771" s="363"/>
      <c r="K771" s="363"/>
      <c r="L771" s="364"/>
      <c r="M771" s="363"/>
      <c r="N771" s="414"/>
      <c r="O771" s="350">
        <f t="shared" si="33"/>
        <v>0</v>
      </c>
      <c r="P771" s="70">
        <f t="shared" si="33"/>
        <v>0</v>
      </c>
      <c r="Q771" s="92" t="str">
        <f t="shared" si="32"/>
        <v/>
      </c>
    </row>
    <row r="772" spans="1:17" x14ac:dyDescent="0.2">
      <c r="A772" s="374" t="str">
        <f>IF(B772="","",COUNT('Diário 3º PA'!$A$4:$A$4242)+COUNT('Diário 4º PA'!$A$4:$A$2007)+COUNT('Diário 5º PA'!$A$4:$A$2000)+ROW()-3)</f>
        <v/>
      </c>
      <c r="B772" s="358"/>
      <c r="C772" s="383"/>
      <c r="D772" s="360"/>
      <c r="E772" s="360"/>
      <c r="F772" s="361"/>
      <c r="G772" s="360"/>
      <c r="H772" s="360"/>
      <c r="I772" s="362"/>
      <c r="J772" s="363"/>
      <c r="K772" s="363"/>
      <c r="L772" s="364"/>
      <c r="M772" s="363"/>
      <c r="N772" s="414"/>
      <c r="O772" s="350">
        <f t="shared" si="33"/>
        <v>0</v>
      </c>
      <c r="P772" s="70">
        <f t="shared" si="33"/>
        <v>0</v>
      </c>
      <c r="Q772" s="92" t="str">
        <f t="shared" si="32"/>
        <v/>
      </c>
    </row>
    <row r="773" spans="1:17" x14ac:dyDescent="0.2">
      <c r="A773" s="374" t="str">
        <f>IF(B773="","",COUNT('Diário 3º PA'!$A$4:$A$4242)+COUNT('Diário 4º PA'!$A$4:$A$2007)+COUNT('Diário 5º PA'!$A$4:$A$2000)+ROW()-3)</f>
        <v/>
      </c>
      <c r="B773" s="358"/>
      <c r="C773" s="383"/>
      <c r="D773" s="360"/>
      <c r="E773" s="360"/>
      <c r="F773" s="361"/>
      <c r="G773" s="360"/>
      <c r="H773" s="360"/>
      <c r="I773" s="362"/>
      <c r="J773" s="363"/>
      <c r="K773" s="363"/>
      <c r="L773" s="364"/>
      <c r="M773" s="363"/>
      <c r="N773" s="414"/>
      <c r="O773" s="350">
        <f t="shared" si="33"/>
        <v>0</v>
      </c>
      <c r="P773" s="70">
        <f t="shared" si="33"/>
        <v>0</v>
      </c>
      <c r="Q773" s="92" t="str">
        <f t="shared" si="32"/>
        <v/>
      </c>
    </row>
    <row r="774" spans="1:17" x14ac:dyDescent="0.2">
      <c r="A774" s="374" t="str">
        <f>IF(B774="","",COUNT('Diário 3º PA'!$A$4:$A$4242)+COUNT('Diário 4º PA'!$A$4:$A$2007)+COUNT('Diário 5º PA'!$A$4:$A$2000)+ROW()-3)</f>
        <v/>
      </c>
      <c r="B774" s="358"/>
      <c r="C774" s="383"/>
      <c r="D774" s="360"/>
      <c r="E774" s="360"/>
      <c r="F774" s="361"/>
      <c r="G774" s="360"/>
      <c r="H774" s="360"/>
      <c r="I774" s="362"/>
      <c r="J774" s="363"/>
      <c r="K774" s="363"/>
      <c r="L774" s="364"/>
      <c r="M774" s="363"/>
      <c r="N774" s="414"/>
      <c r="O774" s="350">
        <f t="shared" si="33"/>
        <v>0</v>
      </c>
      <c r="P774" s="70">
        <f t="shared" si="33"/>
        <v>0</v>
      </c>
      <c r="Q774" s="92" t="str">
        <f t="shared" si="32"/>
        <v/>
      </c>
    </row>
    <row r="775" spans="1:17" x14ac:dyDescent="0.2">
      <c r="A775" s="374" t="str">
        <f>IF(B775="","",COUNT('Diário 3º PA'!$A$4:$A$4242)+COUNT('Diário 4º PA'!$A$4:$A$2007)+COUNT('Diário 5º PA'!$A$4:$A$2000)+ROW()-3)</f>
        <v/>
      </c>
      <c r="B775" s="358"/>
      <c r="C775" s="383"/>
      <c r="D775" s="360"/>
      <c r="E775" s="360"/>
      <c r="F775" s="361"/>
      <c r="G775" s="360"/>
      <c r="H775" s="360"/>
      <c r="I775" s="362"/>
      <c r="J775" s="363"/>
      <c r="K775" s="363"/>
      <c r="L775" s="364"/>
      <c r="M775" s="363"/>
      <c r="N775" s="414"/>
      <c r="O775" s="350">
        <f t="shared" si="33"/>
        <v>0</v>
      </c>
      <c r="P775" s="70">
        <f t="shared" si="33"/>
        <v>0</v>
      </c>
      <c r="Q775" s="92" t="str">
        <f t="shared" si="32"/>
        <v/>
      </c>
    </row>
    <row r="776" spans="1:17" x14ac:dyDescent="0.2">
      <c r="A776" s="374" t="str">
        <f>IF(B776="","",COUNT('Diário 3º PA'!$A$4:$A$4242)+COUNT('Diário 4º PA'!$A$4:$A$2007)+COUNT('Diário 5º PA'!$A$4:$A$2000)+ROW()-3)</f>
        <v/>
      </c>
      <c r="B776" s="358"/>
      <c r="C776" s="383"/>
      <c r="D776" s="360"/>
      <c r="E776" s="360"/>
      <c r="F776" s="361"/>
      <c r="G776" s="360"/>
      <c r="H776" s="360"/>
      <c r="I776" s="362"/>
      <c r="J776" s="363"/>
      <c r="K776" s="363"/>
      <c r="L776" s="364"/>
      <c r="M776" s="363"/>
      <c r="N776" s="414"/>
      <c r="O776" s="350">
        <f t="shared" si="33"/>
        <v>0</v>
      </c>
      <c r="P776" s="70">
        <f t="shared" si="33"/>
        <v>0</v>
      </c>
      <c r="Q776" s="92" t="str">
        <f t="shared" ref="Q776:Q839" si="34">SUBSTITUTE(D776," ","_")</f>
        <v/>
      </c>
    </row>
    <row r="777" spans="1:17" x14ac:dyDescent="0.2">
      <c r="A777" s="374" t="str">
        <f>IF(B777="","",COUNT('Diário 3º PA'!$A$4:$A$4242)+COUNT('Diário 4º PA'!$A$4:$A$2007)+COUNT('Diário 5º PA'!$A$4:$A$2000)+ROW()-3)</f>
        <v/>
      </c>
      <c r="B777" s="358"/>
      <c r="C777" s="383"/>
      <c r="D777" s="360"/>
      <c r="E777" s="360"/>
      <c r="F777" s="361"/>
      <c r="G777" s="360"/>
      <c r="H777" s="360"/>
      <c r="I777" s="362"/>
      <c r="J777" s="363"/>
      <c r="K777" s="363"/>
      <c r="L777" s="364"/>
      <c r="M777" s="363"/>
      <c r="N777" s="414"/>
      <c r="O777" s="350">
        <f t="shared" ref="O777:P840" si="35">IF(B777=0,0,IF(YEAR(B777)=$P$1,MONTH(B777)-$O$1+1,(YEAR(B777)-$P$1)*12-$O$1+1+MONTH(B777)))</f>
        <v>0</v>
      </c>
      <c r="P777" s="70">
        <f t="shared" si="35"/>
        <v>0</v>
      </c>
      <c r="Q777" s="92" t="str">
        <f t="shared" si="34"/>
        <v/>
      </c>
    </row>
    <row r="778" spans="1:17" x14ac:dyDescent="0.2">
      <c r="A778" s="374" t="str">
        <f>IF(B778="","",COUNT('Diário 3º PA'!$A$4:$A$4242)+COUNT('Diário 4º PA'!$A$4:$A$2007)+COUNT('Diário 5º PA'!$A$4:$A$2000)+ROW()-3)</f>
        <v/>
      </c>
      <c r="B778" s="358"/>
      <c r="C778" s="383"/>
      <c r="D778" s="360"/>
      <c r="E778" s="360"/>
      <c r="F778" s="361"/>
      <c r="G778" s="360"/>
      <c r="H778" s="360"/>
      <c r="I778" s="362"/>
      <c r="J778" s="363"/>
      <c r="K778" s="363"/>
      <c r="L778" s="364"/>
      <c r="M778" s="363"/>
      <c r="N778" s="414"/>
      <c r="O778" s="350">
        <f t="shared" si="35"/>
        <v>0</v>
      </c>
      <c r="P778" s="70">
        <f t="shared" si="35"/>
        <v>0</v>
      </c>
      <c r="Q778" s="92" t="str">
        <f t="shared" si="34"/>
        <v/>
      </c>
    </row>
    <row r="779" spans="1:17" x14ac:dyDescent="0.2">
      <c r="A779" s="374" t="str">
        <f>IF(B779="","",COUNT('Diário 3º PA'!$A$4:$A$4242)+COUNT('Diário 4º PA'!$A$4:$A$2007)+COUNT('Diário 5º PA'!$A$4:$A$2000)+ROW()-3)</f>
        <v/>
      </c>
      <c r="B779" s="358"/>
      <c r="C779" s="383"/>
      <c r="D779" s="360"/>
      <c r="E779" s="360"/>
      <c r="F779" s="361"/>
      <c r="G779" s="360"/>
      <c r="H779" s="360"/>
      <c r="I779" s="362"/>
      <c r="J779" s="363"/>
      <c r="K779" s="363"/>
      <c r="L779" s="364"/>
      <c r="M779" s="363"/>
      <c r="N779" s="414"/>
      <c r="O779" s="350">
        <f t="shared" si="35"/>
        <v>0</v>
      </c>
      <c r="P779" s="70">
        <f t="shared" si="35"/>
        <v>0</v>
      </c>
      <c r="Q779" s="92" t="str">
        <f t="shared" si="34"/>
        <v/>
      </c>
    </row>
    <row r="780" spans="1:17" x14ac:dyDescent="0.2">
      <c r="A780" s="374" t="str">
        <f>IF(B780="","",COUNT('Diário 3º PA'!$A$4:$A$4242)+COUNT('Diário 4º PA'!$A$4:$A$2007)+COUNT('Diário 5º PA'!$A$4:$A$2000)+ROW()-3)</f>
        <v/>
      </c>
      <c r="B780" s="358"/>
      <c r="C780" s="383"/>
      <c r="D780" s="360"/>
      <c r="E780" s="360"/>
      <c r="F780" s="361"/>
      <c r="G780" s="360"/>
      <c r="H780" s="360"/>
      <c r="I780" s="362"/>
      <c r="J780" s="363"/>
      <c r="K780" s="363"/>
      <c r="L780" s="364"/>
      <c r="M780" s="363"/>
      <c r="N780" s="414"/>
      <c r="O780" s="350">
        <f t="shared" si="35"/>
        <v>0</v>
      </c>
      <c r="P780" s="70">
        <f t="shared" si="35"/>
        <v>0</v>
      </c>
      <c r="Q780" s="92" t="str">
        <f t="shared" si="34"/>
        <v/>
      </c>
    </row>
    <row r="781" spans="1:17" x14ac:dyDescent="0.2">
      <c r="A781" s="374" t="str">
        <f>IF(B781="","",COUNT('Diário 3º PA'!$A$4:$A$4242)+COUNT('Diário 4º PA'!$A$4:$A$2007)+COUNT('Diário 5º PA'!$A$4:$A$2000)+ROW()-3)</f>
        <v/>
      </c>
      <c r="B781" s="358"/>
      <c r="C781" s="383"/>
      <c r="D781" s="360"/>
      <c r="E781" s="360"/>
      <c r="F781" s="361"/>
      <c r="G781" s="360"/>
      <c r="H781" s="360"/>
      <c r="I781" s="362"/>
      <c r="J781" s="363"/>
      <c r="K781" s="363"/>
      <c r="L781" s="364"/>
      <c r="M781" s="363"/>
      <c r="N781" s="414"/>
      <c r="O781" s="350">
        <f t="shared" si="35"/>
        <v>0</v>
      </c>
      <c r="P781" s="70">
        <f t="shared" si="35"/>
        <v>0</v>
      </c>
      <c r="Q781" s="92" t="str">
        <f t="shared" si="34"/>
        <v/>
      </c>
    </row>
    <row r="782" spans="1:17" x14ac:dyDescent="0.2">
      <c r="A782" s="374" t="str">
        <f>IF(B782="","",COUNT('Diário 3º PA'!$A$4:$A$4242)+COUNT('Diário 4º PA'!$A$4:$A$2007)+COUNT('Diário 5º PA'!$A$4:$A$2000)+ROW()-3)</f>
        <v/>
      </c>
      <c r="B782" s="358"/>
      <c r="C782" s="383"/>
      <c r="D782" s="360"/>
      <c r="E782" s="360"/>
      <c r="F782" s="361"/>
      <c r="G782" s="360"/>
      <c r="H782" s="360"/>
      <c r="I782" s="362"/>
      <c r="J782" s="363"/>
      <c r="K782" s="363"/>
      <c r="L782" s="364"/>
      <c r="M782" s="363"/>
      <c r="N782" s="414"/>
      <c r="O782" s="350">
        <f t="shared" si="35"/>
        <v>0</v>
      </c>
      <c r="P782" s="70">
        <f t="shared" si="35"/>
        <v>0</v>
      </c>
      <c r="Q782" s="92" t="str">
        <f t="shared" si="34"/>
        <v/>
      </c>
    </row>
    <row r="783" spans="1:17" x14ac:dyDescent="0.2">
      <c r="A783" s="374" t="str">
        <f>IF(B783="","",COUNT('Diário 3º PA'!$A$4:$A$4242)+COUNT('Diário 4º PA'!$A$4:$A$2007)+COUNT('Diário 5º PA'!$A$4:$A$2000)+ROW()-3)</f>
        <v/>
      </c>
      <c r="B783" s="358"/>
      <c r="C783" s="383"/>
      <c r="D783" s="360"/>
      <c r="E783" s="360"/>
      <c r="F783" s="361"/>
      <c r="G783" s="360"/>
      <c r="H783" s="360"/>
      <c r="I783" s="362"/>
      <c r="J783" s="363"/>
      <c r="K783" s="363"/>
      <c r="L783" s="364"/>
      <c r="M783" s="363"/>
      <c r="N783" s="414"/>
      <c r="O783" s="350">
        <f t="shared" si="35"/>
        <v>0</v>
      </c>
      <c r="P783" s="70">
        <f t="shared" si="35"/>
        <v>0</v>
      </c>
      <c r="Q783" s="92" t="str">
        <f t="shared" si="34"/>
        <v/>
      </c>
    </row>
    <row r="784" spans="1:17" x14ac:dyDescent="0.2">
      <c r="A784" s="374" t="str">
        <f>IF(B784="","",COUNT('Diário 3º PA'!$A$4:$A$4242)+COUNT('Diário 4º PA'!$A$4:$A$2007)+COUNT('Diário 5º PA'!$A$4:$A$2000)+ROW()-3)</f>
        <v/>
      </c>
      <c r="B784" s="358"/>
      <c r="C784" s="383"/>
      <c r="D784" s="360"/>
      <c r="E784" s="360"/>
      <c r="F784" s="361"/>
      <c r="G784" s="360"/>
      <c r="H784" s="360"/>
      <c r="I784" s="362"/>
      <c r="J784" s="363"/>
      <c r="K784" s="363"/>
      <c r="L784" s="364"/>
      <c r="M784" s="363"/>
      <c r="N784" s="414"/>
      <c r="O784" s="350">
        <f t="shared" si="35"/>
        <v>0</v>
      </c>
      <c r="P784" s="70">
        <f t="shared" si="35"/>
        <v>0</v>
      </c>
      <c r="Q784" s="92" t="str">
        <f t="shared" si="34"/>
        <v/>
      </c>
    </row>
    <row r="785" spans="1:17" x14ac:dyDescent="0.2">
      <c r="A785" s="374" t="str">
        <f>IF(B785="","",COUNT('Diário 3º PA'!$A$4:$A$4242)+COUNT('Diário 4º PA'!$A$4:$A$2007)+COUNT('Diário 5º PA'!$A$4:$A$2000)+ROW()-3)</f>
        <v/>
      </c>
      <c r="B785" s="358"/>
      <c r="C785" s="383"/>
      <c r="D785" s="360"/>
      <c r="E785" s="360"/>
      <c r="F785" s="361"/>
      <c r="G785" s="360"/>
      <c r="H785" s="360"/>
      <c r="I785" s="362"/>
      <c r="J785" s="363"/>
      <c r="K785" s="363"/>
      <c r="L785" s="364"/>
      <c r="M785" s="363"/>
      <c r="N785" s="414"/>
      <c r="O785" s="350">
        <f t="shared" si="35"/>
        <v>0</v>
      </c>
      <c r="P785" s="70">
        <f t="shared" si="35"/>
        <v>0</v>
      </c>
      <c r="Q785" s="92" t="str">
        <f t="shared" si="34"/>
        <v/>
      </c>
    </row>
    <row r="786" spans="1:17" x14ac:dyDescent="0.2">
      <c r="A786" s="374" t="str">
        <f>IF(B786="","",COUNT('Diário 3º PA'!$A$4:$A$4242)+COUNT('Diário 4º PA'!$A$4:$A$2007)+COUNT('Diário 5º PA'!$A$4:$A$2000)+ROW()-3)</f>
        <v/>
      </c>
      <c r="B786" s="358"/>
      <c r="C786" s="383"/>
      <c r="D786" s="360"/>
      <c r="E786" s="360"/>
      <c r="F786" s="361"/>
      <c r="G786" s="360"/>
      <c r="H786" s="360"/>
      <c r="I786" s="362"/>
      <c r="J786" s="363"/>
      <c r="K786" s="363"/>
      <c r="L786" s="364"/>
      <c r="M786" s="363"/>
      <c r="N786" s="414"/>
      <c r="O786" s="350">
        <f t="shared" si="35"/>
        <v>0</v>
      </c>
      <c r="P786" s="70">
        <f t="shared" si="35"/>
        <v>0</v>
      </c>
      <c r="Q786" s="92" t="str">
        <f t="shared" si="34"/>
        <v/>
      </c>
    </row>
    <row r="787" spans="1:17" x14ac:dyDescent="0.2">
      <c r="A787" s="374" t="str">
        <f>IF(B787="","",COUNT('Diário 3º PA'!$A$4:$A$4242)+COUNT('Diário 4º PA'!$A$4:$A$2007)+COUNT('Diário 5º PA'!$A$4:$A$2000)+ROW()-3)</f>
        <v/>
      </c>
      <c r="B787" s="358"/>
      <c r="C787" s="383"/>
      <c r="D787" s="360"/>
      <c r="E787" s="360"/>
      <c r="F787" s="361"/>
      <c r="G787" s="360"/>
      <c r="H787" s="360"/>
      <c r="I787" s="362"/>
      <c r="J787" s="363"/>
      <c r="K787" s="363"/>
      <c r="L787" s="364"/>
      <c r="M787" s="363"/>
      <c r="N787" s="414"/>
      <c r="O787" s="350">
        <f t="shared" si="35"/>
        <v>0</v>
      </c>
      <c r="P787" s="70">
        <f t="shared" si="35"/>
        <v>0</v>
      </c>
      <c r="Q787" s="92" t="str">
        <f t="shared" si="34"/>
        <v/>
      </c>
    </row>
    <row r="788" spans="1:17" x14ac:dyDescent="0.2">
      <c r="A788" s="374" t="str">
        <f>IF(B788="","",COUNT('Diário 3º PA'!$A$4:$A$4242)+COUNT('Diário 4º PA'!$A$4:$A$2007)+COUNT('Diário 5º PA'!$A$4:$A$2000)+ROW()-3)</f>
        <v/>
      </c>
      <c r="B788" s="358"/>
      <c r="C788" s="383"/>
      <c r="D788" s="360"/>
      <c r="E788" s="360"/>
      <c r="F788" s="361"/>
      <c r="G788" s="360"/>
      <c r="H788" s="360"/>
      <c r="I788" s="362"/>
      <c r="J788" s="363"/>
      <c r="K788" s="363"/>
      <c r="L788" s="364"/>
      <c r="M788" s="363"/>
      <c r="N788" s="414"/>
      <c r="O788" s="350">
        <f t="shared" si="35"/>
        <v>0</v>
      </c>
      <c r="P788" s="70">
        <f t="shared" si="35"/>
        <v>0</v>
      </c>
      <c r="Q788" s="92" t="str">
        <f t="shared" si="34"/>
        <v/>
      </c>
    </row>
    <row r="789" spans="1:17" x14ac:dyDescent="0.2">
      <c r="A789" s="374" t="str">
        <f>IF(B789="","",COUNT('Diário 3º PA'!$A$4:$A$4242)+COUNT('Diário 4º PA'!$A$4:$A$2007)+COUNT('Diário 5º PA'!$A$4:$A$2000)+ROW()-3)</f>
        <v/>
      </c>
      <c r="B789" s="358"/>
      <c r="C789" s="383"/>
      <c r="D789" s="360"/>
      <c r="E789" s="360"/>
      <c r="F789" s="361"/>
      <c r="G789" s="360"/>
      <c r="H789" s="360"/>
      <c r="I789" s="362"/>
      <c r="J789" s="363"/>
      <c r="K789" s="363"/>
      <c r="L789" s="364"/>
      <c r="M789" s="363"/>
      <c r="N789" s="414"/>
      <c r="O789" s="350">
        <f t="shared" si="35"/>
        <v>0</v>
      </c>
      <c r="P789" s="70">
        <f t="shared" si="35"/>
        <v>0</v>
      </c>
      <c r="Q789" s="92" t="str">
        <f t="shared" si="34"/>
        <v/>
      </c>
    </row>
    <row r="790" spans="1:17" x14ac:dyDescent="0.2">
      <c r="A790" s="374" t="str">
        <f>IF(B790="","",COUNT('Diário 3º PA'!$A$4:$A$4242)+COUNT('Diário 4º PA'!$A$4:$A$2007)+COUNT('Diário 5º PA'!$A$4:$A$2000)+ROW()-3)</f>
        <v/>
      </c>
      <c r="B790" s="358"/>
      <c r="C790" s="383"/>
      <c r="D790" s="360"/>
      <c r="E790" s="360"/>
      <c r="F790" s="361"/>
      <c r="G790" s="360"/>
      <c r="H790" s="360"/>
      <c r="I790" s="362"/>
      <c r="J790" s="363"/>
      <c r="K790" s="363"/>
      <c r="L790" s="364"/>
      <c r="M790" s="363"/>
      <c r="N790" s="414"/>
      <c r="O790" s="350">
        <f t="shared" si="35"/>
        <v>0</v>
      </c>
      <c r="P790" s="70">
        <f t="shared" si="35"/>
        <v>0</v>
      </c>
      <c r="Q790" s="92" t="str">
        <f t="shared" si="34"/>
        <v/>
      </c>
    </row>
    <row r="791" spans="1:17" x14ac:dyDescent="0.2">
      <c r="A791" s="374" t="str">
        <f>IF(B791="","",COUNT('Diário 3º PA'!$A$4:$A$4242)+COUNT('Diário 4º PA'!$A$4:$A$2007)+COUNT('Diário 5º PA'!$A$4:$A$2000)+ROW()-3)</f>
        <v/>
      </c>
      <c r="B791" s="358"/>
      <c r="C791" s="383"/>
      <c r="D791" s="360"/>
      <c r="E791" s="360"/>
      <c r="F791" s="361"/>
      <c r="G791" s="360"/>
      <c r="H791" s="360"/>
      <c r="I791" s="362"/>
      <c r="J791" s="363"/>
      <c r="K791" s="363"/>
      <c r="L791" s="364"/>
      <c r="M791" s="363"/>
      <c r="N791" s="414"/>
      <c r="O791" s="350">
        <f t="shared" si="35"/>
        <v>0</v>
      </c>
      <c r="P791" s="70">
        <f t="shared" si="35"/>
        <v>0</v>
      </c>
      <c r="Q791" s="92" t="str">
        <f t="shared" si="34"/>
        <v/>
      </c>
    </row>
    <row r="792" spans="1:17" x14ac:dyDescent="0.2">
      <c r="A792" s="374" t="str">
        <f>IF(B792="","",COUNT('Diário 3º PA'!$A$4:$A$4242)+COUNT('Diário 4º PA'!$A$4:$A$2007)+COUNT('Diário 5º PA'!$A$4:$A$2000)+ROW()-3)</f>
        <v/>
      </c>
      <c r="B792" s="358"/>
      <c r="C792" s="383"/>
      <c r="D792" s="360"/>
      <c r="E792" s="360"/>
      <c r="F792" s="361"/>
      <c r="G792" s="360"/>
      <c r="H792" s="360"/>
      <c r="I792" s="362"/>
      <c r="J792" s="363"/>
      <c r="K792" s="363"/>
      <c r="L792" s="364"/>
      <c r="M792" s="363"/>
      <c r="N792" s="414"/>
      <c r="O792" s="350">
        <f t="shared" si="35"/>
        <v>0</v>
      </c>
      <c r="P792" s="70">
        <f t="shared" si="35"/>
        <v>0</v>
      </c>
      <c r="Q792" s="92" t="str">
        <f t="shared" si="34"/>
        <v/>
      </c>
    </row>
    <row r="793" spans="1:17" x14ac:dyDescent="0.2">
      <c r="A793" s="374" t="str">
        <f>IF(B793="","",COUNT('Diário 3º PA'!$A$4:$A$4242)+COUNT('Diário 4º PA'!$A$4:$A$2007)+COUNT('Diário 5º PA'!$A$4:$A$2000)+ROW()-3)</f>
        <v/>
      </c>
      <c r="B793" s="358"/>
      <c r="C793" s="383"/>
      <c r="D793" s="360"/>
      <c r="E793" s="360"/>
      <c r="F793" s="361"/>
      <c r="G793" s="360"/>
      <c r="H793" s="360"/>
      <c r="I793" s="362"/>
      <c r="J793" s="363"/>
      <c r="K793" s="363"/>
      <c r="L793" s="364"/>
      <c r="M793" s="363"/>
      <c r="N793" s="414"/>
      <c r="O793" s="350">
        <f t="shared" si="35"/>
        <v>0</v>
      </c>
      <c r="P793" s="70">
        <f t="shared" si="35"/>
        <v>0</v>
      </c>
      <c r="Q793" s="92" t="str">
        <f t="shared" si="34"/>
        <v/>
      </c>
    </row>
    <row r="794" spans="1:17" x14ac:dyDescent="0.2">
      <c r="A794" s="374" t="str">
        <f>IF(B794="","",COUNT('Diário 3º PA'!$A$4:$A$4242)+COUNT('Diário 4º PA'!$A$4:$A$2007)+COUNT('Diário 5º PA'!$A$4:$A$2000)+ROW()-3)</f>
        <v/>
      </c>
      <c r="B794" s="358"/>
      <c r="C794" s="383"/>
      <c r="D794" s="360"/>
      <c r="E794" s="360"/>
      <c r="F794" s="361"/>
      <c r="G794" s="360"/>
      <c r="H794" s="360"/>
      <c r="I794" s="362"/>
      <c r="J794" s="363"/>
      <c r="K794" s="363"/>
      <c r="L794" s="364"/>
      <c r="M794" s="363"/>
      <c r="N794" s="414"/>
      <c r="O794" s="350">
        <f t="shared" si="35"/>
        <v>0</v>
      </c>
      <c r="P794" s="70">
        <f t="shared" si="35"/>
        <v>0</v>
      </c>
      <c r="Q794" s="92" t="str">
        <f t="shared" si="34"/>
        <v/>
      </c>
    </row>
    <row r="795" spans="1:17" x14ac:dyDescent="0.2">
      <c r="A795" s="374" t="str">
        <f>IF(B795="","",COUNT('Diário 3º PA'!$A$4:$A$4242)+COUNT('Diário 4º PA'!$A$4:$A$2007)+COUNT('Diário 5º PA'!$A$4:$A$2000)+ROW()-3)</f>
        <v/>
      </c>
      <c r="B795" s="358"/>
      <c r="C795" s="383"/>
      <c r="D795" s="360"/>
      <c r="E795" s="360"/>
      <c r="F795" s="361"/>
      <c r="G795" s="360"/>
      <c r="H795" s="360"/>
      <c r="I795" s="362"/>
      <c r="J795" s="363"/>
      <c r="K795" s="363"/>
      <c r="L795" s="364"/>
      <c r="M795" s="363"/>
      <c r="N795" s="414"/>
      <c r="O795" s="350">
        <f t="shared" si="35"/>
        <v>0</v>
      </c>
      <c r="P795" s="70">
        <f t="shared" si="35"/>
        <v>0</v>
      </c>
      <c r="Q795" s="92" t="str">
        <f t="shared" si="34"/>
        <v/>
      </c>
    </row>
    <row r="796" spans="1:17" x14ac:dyDescent="0.2">
      <c r="A796" s="374" t="str">
        <f>IF(B796="","",COUNT('Diário 3º PA'!$A$4:$A$4242)+COUNT('Diário 4º PA'!$A$4:$A$2007)+COUNT('Diário 5º PA'!$A$4:$A$2000)+ROW()-3)</f>
        <v/>
      </c>
      <c r="B796" s="358"/>
      <c r="C796" s="383"/>
      <c r="D796" s="360"/>
      <c r="E796" s="360"/>
      <c r="F796" s="361"/>
      <c r="G796" s="360"/>
      <c r="H796" s="360"/>
      <c r="I796" s="362"/>
      <c r="J796" s="363"/>
      <c r="K796" s="363"/>
      <c r="L796" s="364"/>
      <c r="M796" s="363"/>
      <c r="N796" s="414"/>
      <c r="O796" s="350">
        <f t="shared" si="35"/>
        <v>0</v>
      </c>
      <c r="P796" s="70">
        <f t="shared" si="35"/>
        <v>0</v>
      </c>
      <c r="Q796" s="92" t="str">
        <f t="shared" si="34"/>
        <v/>
      </c>
    </row>
    <row r="797" spans="1:17" x14ac:dyDescent="0.2">
      <c r="A797" s="374" t="str">
        <f>IF(B797="","",COUNT('Diário 3º PA'!$A$4:$A$4242)+COUNT('Diário 4º PA'!$A$4:$A$2007)+COUNT('Diário 5º PA'!$A$4:$A$2000)+ROW()-3)</f>
        <v/>
      </c>
      <c r="B797" s="358"/>
      <c r="C797" s="383"/>
      <c r="D797" s="360"/>
      <c r="E797" s="360"/>
      <c r="F797" s="361"/>
      <c r="G797" s="360"/>
      <c r="H797" s="360"/>
      <c r="I797" s="362"/>
      <c r="J797" s="363"/>
      <c r="K797" s="363"/>
      <c r="L797" s="364"/>
      <c r="M797" s="363"/>
      <c r="N797" s="414"/>
      <c r="O797" s="350">
        <f t="shared" si="35"/>
        <v>0</v>
      </c>
      <c r="P797" s="70">
        <f t="shared" si="35"/>
        <v>0</v>
      </c>
      <c r="Q797" s="92" t="str">
        <f t="shared" si="34"/>
        <v/>
      </c>
    </row>
    <row r="798" spans="1:17" x14ac:dyDescent="0.2">
      <c r="A798" s="374" t="str">
        <f>IF(B798="","",COUNT('Diário 3º PA'!$A$4:$A$4242)+COUNT('Diário 4º PA'!$A$4:$A$2007)+COUNT('Diário 5º PA'!$A$4:$A$2000)+ROW()-3)</f>
        <v/>
      </c>
      <c r="B798" s="358"/>
      <c r="C798" s="383"/>
      <c r="D798" s="360"/>
      <c r="E798" s="360"/>
      <c r="F798" s="361"/>
      <c r="G798" s="360"/>
      <c r="H798" s="360"/>
      <c r="I798" s="362"/>
      <c r="J798" s="363"/>
      <c r="K798" s="363"/>
      <c r="L798" s="364"/>
      <c r="M798" s="363"/>
      <c r="N798" s="414"/>
      <c r="O798" s="350">
        <f t="shared" si="35"/>
        <v>0</v>
      </c>
      <c r="P798" s="70">
        <f t="shared" si="35"/>
        <v>0</v>
      </c>
      <c r="Q798" s="92" t="str">
        <f t="shared" si="34"/>
        <v/>
      </c>
    </row>
    <row r="799" spans="1:17" x14ac:dyDescent="0.2">
      <c r="A799" s="374" t="str">
        <f>IF(B799="","",COUNT('Diário 3º PA'!$A$4:$A$4242)+COUNT('Diário 4º PA'!$A$4:$A$2007)+COUNT('Diário 5º PA'!$A$4:$A$2000)+ROW()-3)</f>
        <v/>
      </c>
      <c r="B799" s="358"/>
      <c r="C799" s="383"/>
      <c r="D799" s="360"/>
      <c r="E799" s="360"/>
      <c r="F799" s="361"/>
      <c r="G799" s="360"/>
      <c r="H799" s="360"/>
      <c r="I799" s="362"/>
      <c r="J799" s="363"/>
      <c r="K799" s="363"/>
      <c r="L799" s="364"/>
      <c r="M799" s="363"/>
      <c r="N799" s="414"/>
      <c r="O799" s="350">
        <f t="shared" si="35"/>
        <v>0</v>
      </c>
      <c r="P799" s="70">
        <f t="shared" si="35"/>
        <v>0</v>
      </c>
      <c r="Q799" s="92" t="str">
        <f t="shared" si="34"/>
        <v/>
      </c>
    </row>
    <row r="800" spans="1:17" x14ac:dyDescent="0.2">
      <c r="A800" s="374" t="str">
        <f>IF(B800="","",COUNT('Diário 3º PA'!$A$4:$A$4242)+COUNT('Diário 4º PA'!$A$4:$A$2007)+COUNT('Diário 5º PA'!$A$4:$A$2000)+ROW()-3)</f>
        <v/>
      </c>
      <c r="B800" s="358"/>
      <c r="C800" s="383"/>
      <c r="D800" s="360"/>
      <c r="E800" s="360"/>
      <c r="F800" s="361"/>
      <c r="G800" s="360"/>
      <c r="H800" s="360"/>
      <c r="I800" s="362"/>
      <c r="J800" s="363"/>
      <c r="K800" s="363"/>
      <c r="L800" s="364"/>
      <c r="M800" s="363"/>
      <c r="N800" s="414"/>
      <c r="O800" s="350">
        <f t="shared" si="35"/>
        <v>0</v>
      </c>
      <c r="P800" s="70">
        <f t="shared" si="35"/>
        <v>0</v>
      </c>
      <c r="Q800" s="92" t="str">
        <f t="shared" si="34"/>
        <v/>
      </c>
    </row>
    <row r="801" spans="1:17" x14ac:dyDescent="0.2">
      <c r="A801" s="374" t="str">
        <f>IF(B801="","",COUNT('Diário 3º PA'!$A$4:$A$4242)+COUNT('Diário 4º PA'!$A$4:$A$2007)+COUNT('Diário 5º PA'!$A$4:$A$2000)+ROW()-3)</f>
        <v/>
      </c>
      <c r="B801" s="358"/>
      <c r="C801" s="383"/>
      <c r="D801" s="360"/>
      <c r="E801" s="360"/>
      <c r="F801" s="361"/>
      <c r="G801" s="360"/>
      <c r="H801" s="360"/>
      <c r="I801" s="362"/>
      <c r="J801" s="363"/>
      <c r="K801" s="363"/>
      <c r="L801" s="364"/>
      <c r="M801" s="363"/>
      <c r="N801" s="414"/>
      <c r="O801" s="350">
        <f t="shared" si="35"/>
        <v>0</v>
      </c>
      <c r="P801" s="70">
        <f t="shared" si="35"/>
        <v>0</v>
      </c>
      <c r="Q801" s="92" t="str">
        <f t="shared" si="34"/>
        <v/>
      </c>
    </row>
    <row r="802" spans="1:17" x14ac:dyDescent="0.2">
      <c r="A802" s="374" t="str">
        <f>IF(B802="","",COUNT('Diário 3º PA'!$A$4:$A$4242)+COUNT('Diário 4º PA'!$A$4:$A$2007)+COUNT('Diário 5º PA'!$A$4:$A$2000)+ROW()-3)</f>
        <v/>
      </c>
      <c r="B802" s="358"/>
      <c r="C802" s="383"/>
      <c r="D802" s="360"/>
      <c r="E802" s="360"/>
      <c r="F802" s="361"/>
      <c r="G802" s="360"/>
      <c r="H802" s="360"/>
      <c r="I802" s="362"/>
      <c r="J802" s="363"/>
      <c r="K802" s="363"/>
      <c r="L802" s="364"/>
      <c r="M802" s="363"/>
      <c r="N802" s="414"/>
      <c r="O802" s="350">
        <f t="shared" si="35"/>
        <v>0</v>
      </c>
      <c r="P802" s="70">
        <f t="shared" si="35"/>
        <v>0</v>
      </c>
      <c r="Q802" s="92" t="str">
        <f t="shared" si="34"/>
        <v/>
      </c>
    </row>
    <row r="803" spans="1:17" x14ac:dyDescent="0.2">
      <c r="A803" s="374" t="str">
        <f>IF(B803="","",COUNT('Diário 3º PA'!$A$4:$A$4242)+COUNT('Diário 4º PA'!$A$4:$A$2007)+COUNT('Diário 5º PA'!$A$4:$A$2000)+ROW()-3)</f>
        <v/>
      </c>
      <c r="B803" s="358"/>
      <c r="C803" s="383"/>
      <c r="D803" s="360"/>
      <c r="E803" s="360"/>
      <c r="F803" s="361"/>
      <c r="G803" s="360"/>
      <c r="H803" s="360"/>
      <c r="I803" s="362"/>
      <c r="J803" s="363"/>
      <c r="K803" s="363"/>
      <c r="L803" s="364"/>
      <c r="M803" s="363"/>
      <c r="N803" s="414"/>
      <c r="O803" s="350">
        <f t="shared" si="35"/>
        <v>0</v>
      </c>
      <c r="P803" s="70">
        <f t="shared" si="35"/>
        <v>0</v>
      </c>
      <c r="Q803" s="92" t="str">
        <f t="shared" si="34"/>
        <v/>
      </c>
    </row>
    <row r="804" spans="1:17" x14ac:dyDescent="0.2">
      <c r="A804" s="374" t="str">
        <f>IF(B804="","",COUNT('Diário 3º PA'!$A$4:$A$4242)+COUNT('Diário 4º PA'!$A$4:$A$2007)+COUNT('Diário 5º PA'!$A$4:$A$2000)+ROW()-3)</f>
        <v/>
      </c>
      <c r="B804" s="358"/>
      <c r="C804" s="383"/>
      <c r="D804" s="360"/>
      <c r="E804" s="360"/>
      <c r="F804" s="361"/>
      <c r="G804" s="360"/>
      <c r="H804" s="360"/>
      <c r="I804" s="362"/>
      <c r="J804" s="363"/>
      <c r="K804" s="363"/>
      <c r="L804" s="364"/>
      <c r="M804" s="363"/>
      <c r="N804" s="414"/>
      <c r="O804" s="350">
        <f t="shared" si="35"/>
        <v>0</v>
      </c>
      <c r="P804" s="70">
        <f t="shared" si="35"/>
        <v>0</v>
      </c>
      <c r="Q804" s="92" t="str">
        <f t="shared" si="34"/>
        <v/>
      </c>
    </row>
    <row r="805" spans="1:17" x14ac:dyDescent="0.2">
      <c r="A805" s="374" t="str">
        <f>IF(B805="","",COUNT('Diário 3º PA'!$A$4:$A$4242)+COUNT('Diário 4º PA'!$A$4:$A$2007)+COUNT('Diário 5º PA'!$A$4:$A$2000)+ROW()-3)</f>
        <v/>
      </c>
      <c r="B805" s="358"/>
      <c r="C805" s="383"/>
      <c r="D805" s="360"/>
      <c r="E805" s="360"/>
      <c r="F805" s="361"/>
      <c r="G805" s="360"/>
      <c r="H805" s="360"/>
      <c r="I805" s="362"/>
      <c r="J805" s="363"/>
      <c r="K805" s="363"/>
      <c r="L805" s="364"/>
      <c r="M805" s="363"/>
      <c r="N805" s="414"/>
      <c r="O805" s="350">
        <f t="shared" si="35"/>
        <v>0</v>
      </c>
      <c r="P805" s="70">
        <f t="shared" si="35"/>
        <v>0</v>
      </c>
      <c r="Q805" s="92" t="str">
        <f t="shared" si="34"/>
        <v/>
      </c>
    </row>
    <row r="806" spans="1:17" x14ac:dyDescent="0.2">
      <c r="A806" s="374" t="str">
        <f>IF(B806="","",COUNT('Diário 3º PA'!$A$4:$A$4242)+COUNT('Diário 4º PA'!$A$4:$A$2007)+COUNT('Diário 5º PA'!$A$4:$A$2000)+ROW()-3)</f>
        <v/>
      </c>
      <c r="B806" s="358"/>
      <c r="C806" s="383"/>
      <c r="D806" s="360"/>
      <c r="E806" s="360"/>
      <c r="F806" s="361"/>
      <c r="G806" s="360"/>
      <c r="H806" s="360"/>
      <c r="I806" s="362"/>
      <c r="J806" s="363"/>
      <c r="K806" s="363"/>
      <c r="L806" s="364"/>
      <c r="M806" s="363"/>
      <c r="N806" s="414"/>
      <c r="O806" s="350">
        <f t="shared" si="35"/>
        <v>0</v>
      </c>
      <c r="P806" s="70">
        <f t="shared" si="35"/>
        <v>0</v>
      </c>
      <c r="Q806" s="92" t="str">
        <f t="shared" si="34"/>
        <v/>
      </c>
    </row>
    <row r="807" spans="1:17" x14ac:dyDescent="0.2">
      <c r="A807" s="374" t="str">
        <f>IF(B807="","",COUNT('Diário 3º PA'!$A$4:$A$4242)+COUNT('Diário 4º PA'!$A$4:$A$2007)+COUNT('Diário 5º PA'!$A$4:$A$2000)+ROW()-3)</f>
        <v/>
      </c>
      <c r="B807" s="358"/>
      <c r="C807" s="383"/>
      <c r="D807" s="360"/>
      <c r="E807" s="360"/>
      <c r="F807" s="361"/>
      <c r="G807" s="360"/>
      <c r="H807" s="360"/>
      <c r="I807" s="362"/>
      <c r="J807" s="363"/>
      <c r="K807" s="363"/>
      <c r="L807" s="364"/>
      <c r="M807" s="363"/>
      <c r="N807" s="414"/>
      <c r="O807" s="350">
        <f t="shared" si="35"/>
        <v>0</v>
      </c>
      <c r="P807" s="70">
        <f t="shared" si="35"/>
        <v>0</v>
      </c>
      <c r="Q807" s="92" t="str">
        <f t="shared" si="34"/>
        <v/>
      </c>
    </row>
    <row r="808" spans="1:17" x14ac:dyDescent="0.2">
      <c r="A808" s="374" t="str">
        <f>IF(B808="","",COUNT('Diário 3º PA'!$A$4:$A$4242)+COUNT('Diário 4º PA'!$A$4:$A$2007)+COUNT('Diário 5º PA'!$A$4:$A$2000)+ROW()-3)</f>
        <v/>
      </c>
      <c r="B808" s="358"/>
      <c r="C808" s="383"/>
      <c r="D808" s="360"/>
      <c r="E808" s="360"/>
      <c r="F808" s="361"/>
      <c r="G808" s="360"/>
      <c r="H808" s="360"/>
      <c r="I808" s="362"/>
      <c r="J808" s="363"/>
      <c r="K808" s="363"/>
      <c r="L808" s="364"/>
      <c r="M808" s="363"/>
      <c r="N808" s="414"/>
      <c r="O808" s="350">
        <f t="shared" si="35"/>
        <v>0</v>
      </c>
      <c r="P808" s="70">
        <f t="shared" si="35"/>
        <v>0</v>
      </c>
      <c r="Q808" s="92" t="str">
        <f t="shared" si="34"/>
        <v/>
      </c>
    </row>
    <row r="809" spans="1:17" x14ac:dyDescent="0.2">
      <c r="A809" s="374" t="str">
        <f>IF(B809="","",COUNT('Diário 3º PA'!$A$4:$A$4242)+COUNT('Diário 4º PA'!$A$4:$A$2007)+COUNT('Diário 5º PA'!$A$4:$A$2000)+ROW()-3)</f>
        <v/>
      </c>
      <c r="B809" s="358"/>
      <c r="C809" s="383"/>
      <c r="D809" s="360"/>
      <c r="E809" s="360"/>
      <c r="F809" s="361"/>
      <c r="G809" s="360"/>
      <c r="H809" s="360"/>
      <c r="I809" s="362"/>
      <c r="J809" s="363"/>
      <c r="K809" s="363"/>
      <c r="L809" s="364"/>
      <c r="M809" s="363"/>
      <c r="N809" s="414"/>
      <c r="O809" s="350">
        <f t="shared" si="35"/>
        <v>0</v>
      </c>
      <c r="P809" s="70">
        <f t="shared" si="35"/>
        <v>0</v>
      </c>
      <c r="Q809" s="92" t="str">
        <f t="shared" si="34"/>
        <v/>
      </c>
    </row>
    <row r="810" spans="1:17" x14ac:dyDescent="0.2">
      <c r="A810" s="374" t="str">
        <f>IF(B810="","",COUNT('Diário 3º PA'!$A$4:$A$4242)+COUNT('Diário 4º PA'!$A$4:$A$2007)+COUNT('Diário 5º PA'!$A$4:$A$2000)+ROW()-3)</f>
        <v/>
      </c>
      <c r="B810" s="358"/>
      <c r="C810" s="383"/>
      <c r="D810" s="360"/>
      <c r="E810" s="360"/>
      <c r="F810" s="361"/>
      <c r="G810" s="360"/>
      <c r="H810" s="360"/>
      <c r="I810" s="362"/>
      <c r="J810" s="363"/>
      <c r="K810" s="363"/>
      <c r="L810" s="364"/>
      <c r="M810" s="363"/>
      <c r="N810" s="414"/>
      <c r="O810" s="350">
        <f t="shared" si="35"/>
        <v>0</v>
      </c>
      <c r="P810" s="70">
        <f t="shared" si="35"/>
        <v>0</v>
      </c>
      <c r="Q810" s="92" t="str">
        <f t="shared" si="34"/>
        <v/>
      </c>
    </row>
    <row r="811" spans="1:17" x14ac:dyDescent="0.2">
      <c r="A811" s="374" t="str">
        <f>IF(B811="","",COUNT('Diário 3º PA'!$A$4:$A$4242)+COUNT('Diário 4º PA'!$A$4:$A$2007)+COUNT('Diário 5º PA'!$A$4:$A$2000)+ROW()-3)</f>
        <v/>
      </c>
      <c r="B811" s="358"/>
      <c r="C811" s="383"/>
      <c r="D811" s="360"/>
      <c r="E811" s="360"/>
      <c r="F811" s="361"/>
      <c r="G811" s="360"/>
      <c r="H811" s="360"/>
      <c r="I811" s="362"/>
      <c r="J811" s="363"/>
      <c r="K811" s="363"/>
      <c r="L811" s="364"/>
      <c r="M811" s="363"/>
      <c r="N811" s="414"/>
      <c r="O811" s="350">
        <f t="shared" si="35"/>
        <v>0</v>
      </c>
      <c r="P811" s="70">
        <f t="shared" si="35"/>
        <v>0</v>
      </c>
      <c r="Q811" s="92" t="str">
        <f t="shared" si="34"/>
        <v/>
      </c>
    </row>
    <row r="812" spans="1:17" x14ac:dyDescent="0.2">
      <c r="A812" s="374" t="str">
        <f>IF(B812="","",COUNT('Diário 3º PA'!$A$4:$A$4242)+COUNT('Diário 4º PA'!$A$4:$A$2007)+COUNT('Diário 5º PA'!$A$4:$A$2000)+ROW()-3)</f>
        <v/>
      </c>
      <c r="B812" s="358"/>
      <c r="C812" s="383"/>
      <c r="D812" s="360"/>
      <c r="E812" s="360"/>
      <c r="F812" s="361"/>
      <c r="G812" s="360"/>
      <c r="H812" s="360"/>
      <c r="I812" s="362"/>
      <c r="J812" s="363"/>
      <c r="K812" s="363"/>
      <c r="L812" s="364"/>
      <c r="M812" s="363"/>
      <c r="N812" s="414"/>
      <c r="O812" s="350">
        <f t="shared" si="35"/>
        <v>0</v>
      </c>
      <c r="P812" s="70">
        <f t="shared" si="35"/>
        <v>0</v>
      </c>
      <c r="Q812" s="92" t="str">
        <f t="shared" si="34"/>
        <v/>
      </c>
    </row>
    <row r="813" spans="1:17" x14ac:dyDescent="0.2">
      <c r="A813" s="374" t="str">
        <f>IF(B813="","",COUNT('Diário 3º PA'!$A$4:$A$4242)+COUNT('Diário 4º PA'!$A$4:$A$2007)+COUNT('Diário 5º PA'!$A$4:$A$2000)+ROW()-3)</f>
        <v/>
      </c>
      <c r="B813" s="358"/>
      <c r="C813" s="383"/>
      <c r="D813" s="360"/>
      <c r="E813" s="360"/>
      <c r="F813" s="361"/>
      <c r="G813" s="360"/>
      <c r="H813" s="360"/>
      <c r="I813" s="362"/>
      <c r="J813" s="363"/>
      <c r="K813" s="363"/>
      <c r="L813" s="364"/>
      <c r="M813" s="363"/>
      <c r="N813" s="414"/>
      <c r="O813" s="350">
        <f t="shared" si="35"/>
        <v>0</v>
      </c>
      <c r="P813" s="70">
        <f t="shared" si="35"/>
        <v>0</v>
      </c>
      <c r="Q813" s="92" t="str">
        <f t="shared" si="34"/>
        <v/>
      </c>
    </row>
    <row r="814" spans="1:17" x14ac:dyDescent="0.2">
      <c r="A814" s="374" t="str">
        <f>IF(B814="","",COUNT('Diário 3º PA'!$A$4:$A$4242)+COUNT('Diário 4º PA'!$A$4:$A$2007)+COUNT('Diário 5º PA'!$A$4:$A$2000)+ROW()-3)</f>
        <v/>
      </c>
      <c r="B814" s="358"/>
      <c r="C814" s="383"/>
      <c r="D814" s="360"/>
      <c r="E814" s="360"/>
      <c r="F814" s="361"/>
      <c r="G814" s="360"/>
      <c r="H814" s="360"/>
      <c r="I814" s="362"/>
      <c r="J814" s="363"/>
      <c r="K814" s="363"/>
      <c r="L814" s="364"/>
      <c r="M814" s="363"/>
      <c r="N814" s="414"/>
      <c r="O814" s="350">
        <f t="shared" si="35"/>
        <v>0</v>
      </c>
      <c r="P814" s="70">
        <f t="shared" si="35"/>
        <v>0</v>
      </c>
      <c r="Q814" s="92" t="str">
        <f t="shared" si="34"/>
        <v/>
      </c>
    </row>
    <row r="815" spans="1:17" x14ac:dyDescent="0.2">
      <c r="A815" s="374" t="str">
        <f>IF(B815="","",COUNT('Diário 3º PA'!$A$4:$A$4242)+COUNT('Diário 4º PA'!$A$4:$A$2007)+COUNT('Diário 5º PA'!$A$4:$A$2000)+ROW()-3)</f>
        <v/>
      </c>
      <c r="B815" s="358"/>
      <c r="C815" s="383"/>
      <c r="D815" s="360"/>
      <c r="E815" s="360"/>
      <c r="F815" s="361"/>
      <c r="G815" s="360"/>
      <c r="H815" s="360"/>
      <c r="I815" s="362"/>
      <c r="J815" s="363"/>
      <c r="K815" s="363"/>
      <c r="L815" s="364"/>
      <c r="M815" s="363"/>
      <c r="N815" s="414"/>
      <c r="O815" s="350">
        <f t="shared" si="35"/>
        <v>0</v>
      </c>
      <c r="P815" s="70">
        <f t="shared" si="35"/>
        <v>0</v>
      </c>
      <c r="Q815" s="92" t="str">
        <f t="shared" si="34"/>
        <v/>
      </c>
    </row>
    <row r="816" spans="1:17" x14ac:dyDescent="0.2">
      <c r="A816" s="374" t="str">
        <f>IF(B816="","",COUNT('Diário 3º PA'!$A$4:$A$4242)+COUNT('Diário 4º PA'!$A$4:$A$2007)+COUNT('Diário 5º PA'!$A$4:$A$2000)+ROW()-3)</f>
        <v/>
      </c>
      <c r="B816" s="358"/>
      <c r="C816" s="383"/>
      <c r="D816" s="360"/>
      <c r="E816" s="360"/>
      <c r="F816" s="361"/>
      <c r="G816" s="360"/>
      <c r="H816" s="360"/>
      <c r="I816" s="362"/>
      <c r="J816" s="363"/>
      <c r="K816" s="363"/>
      <c r="L816" s="364"/>
      <c r="M816" s="363"/>
      <c r="N816" s="414"/>
      <c r="O816" s="350">
        <f t="shared" si="35"/>
        <v>0</v>
      </c>
      <c r="P816" s="70">
        <f t="shared" si="35"/>
        <v>0</v>
      </c>
      <c r="Q816" s="92" t="str">
        <f t="shared" si="34"/>
        <v/>
      </c>
    </row>
    <row r="817" spans="1:17" x14ac:dyDescent="0.2">
      <c r="A817" s="374" t="str">
        <f>IF(B817="","",COUNT('Diário 3º PA'!$A$4:$A$4242)+COUNT('Diário 4º PA'!$A$4:$A$2007)+COUNT('Diário 5º PA'!$A$4:$A$2000)+ROW()-3)</f>
        <v/>
      </c>
      <c r="B817" s="358"/>
      <c r="C817" s="383"/>
      <c r="D817" s="360"/>
      <c r="E817" s="360"/>
      <c r="F817" s="361"/>
      <c r="G817" s="360"/>
      <c r="H817" s="360"/>
      <c r="I817" s="362"/>
      <c r="J817" s="363"/>
      <c r="K817" s="363"/>
      <c r="L817" s="364"/>
      <c r="M817" s="363"/>
      <c r="N817" s="414"/>
      <c r="O817" s="350">
        <f t="shared" si="35"/>
        <v>0</v>
      </c>
      <c r="P817" s="70">
        <f t="shared" si="35"/>
        <v>0</v>
      </c>
      <c r="Q817" s="92" t="str">
        <f t="shared" si="34"/>
        <v/>
      </c>
    </row>
    <row r="818" spans="1:17" x14ac:dyDescent="0.2">
      <c r="A818" s="374" t="str">
        <f>IF(B818="","",COUNT('Diário 3º PA'!$A$4:$A$4242)+COUNT('Diário 4º PA'!$A$4:$A$2007)+COUNT('Diário 5º PA'!$A$4:$A$2000)+ROW()-3)</f>
        <v/>
      </c>
      <c r="B818" s="358"/>
      <c r="C818" s="383"/>
      <c r="D818" s="360"/>
      <c r="E818" s="360"/>
      <c r="F818" s="361"/>
      <c r="G818" s="360"/>
      <c r="H818" s="360"/>
      <c r="I818" s="362"/>
      <c r="J818" s="363"/>
      <c r="K818" s="363"/>
      <c r="L818" s="364"/>
      <c r="M818" s="363"/>
      <c r="N818" s="414"/>
      <c r="O818" s="350">
        <f t="shared" si="35"/>
        <v>0</v>
      </c>
      <c r="P818" s="70">
        <f t="shared" si="35"/>
        <v>0</v>
      </c>
      <c r="Q818" s="92" t="str">
        <f t="shared" si="34"/>
        <v/>
      </c>
    </row>
    <row r="819" spans="1:17" x14ac:dyDescent="0.2">
      <c r="A819" s="374" t="str">
        <f>IF(B819="","",COUNT('Diário 3º PA'!$A$4:$A$4242)+COUNT('Diário 4º PA'!$A$4:$A$2007)+COUNT('Diário 5º PA'!$A$4:$A$2000)+ROW()-3)</f>
        <v/>
      </c>
      <c r="B819" s="358"/>
      <c r="C819" s="383"/>
      <c r="D819" s="360"/>
      <c r="E819" s="360"/>
      <c r="F819" s="361"/>
      <c r="G819" s="360"/>
      <c r="H819" s="360"/>
      <c r="I819" s="362"/>
      <c r="J819" s="363"/>
      <c r="K819" s="363"/>
      <c r="L819" s="364"/>
      <c r="M819" s="363"/>
      <c r="N819" s="414"/>
      <c r="O819" s="350">
        <f t="shared" si="35"/>
        <v>0</v>
      </c>
      <c r="P819" s="70">
        <f t="shared" si="35"/>
        <v>0</v>
      </c>
      <c r="Q819" s="92" t="str">
        <f t="shared" si="34"/>
        <v/>
      </c>
    </row>
    <row r="820" spans="1:17" x14ac:dyDescent="0.2">
      <c r="A820" s="374" t="str">
        <f>IF(B820="","",COUNT('Diário 3º PA'!$A$4:$A$4242)+COUNT('Diário 4º PA'!$A$4:$A$2007)+COUNT('Diário 5º PA'!$A$4:$A$2000)+ROW()-3)</f>
        <v/>
      </c>
      <c r="B820" s="358"/>
      <c r="C820" s="383"/>
      <c r="D820" s="360"/>
      <c r="E820" s="360"/>
      <c r="F820" s="361"/>
      <c r="G820" s="360"/>
      <c r="H820" s="360"/>
      <c r="I820" s="362"/>
      <c r="J820" s="363"/>
      <c r="K820" s="363"/>
      <c r="L820" s="364"/>
      <c r="M820" s="363"/>
      <c r="N820" s="414"/>
      <c r="O820" s="350">
        <f t="shared" si="35"/>
        <v>0</v>
      </c>
      <c r="P820" s="70">
        <f t="shared" si="35"/>
        <v>0</v>
      </c>
      <c r="Q820" s="92" t="str">
        <f t="shared" si="34"/>
        <v/>
      </c>
    </row>
    <row r="821" spans="1:17" x14ac:dyDescent="0.2">
      <c r="A821" s="374" t="str">
        <f>IF(B821="","",COUNT('Diário 3º PA'!$A$4:$A$4242)+COUNT('Diário 4º PA'!$A$4:$A$2007)+COUNT('Diário 5º PA'!$A$4:$A$2000)+ROW()-3)</f>
        <v/>
      </c>
      <c r="B821" s="358"/>
      <c r="C821" s="383"/>
      <c r="D821" s="360"/>
      <c r="E821" s="360"/>
      <c r="F821" s="361"/>
      <c r="G821" s="360"/>
      <c r="H821" s="360"/>
      <c r="I821" s="362"/>
      <c r="J821" s="363"/>
      <c r="K821" s="363"/>
      <c r="L821" s="364"/>
      <c r="M821" s="363"/>
      <c r="N821" s="414"/>
      <c r="O821" s="350">
        <f t="shared" si="35"/>
        <v>0</v>
      </c>
      <c r="P821" s="70">
        <f t="shared" si="35"/>
        <v>0</v>
      </c>
      <c r="Q821" s="92" t="str">
        <f t="shared" si="34"/>
        <v/>
      </c>
    </row>
    <row r="822" spans="1:17" x14ac:dyDescent="0.2">
      <c r="A822" s="374" t="str">
        <f>IF(B822="","",COUNT('Diário 3º PA'!$A$4:$A$4242)+COUNT('Diário 4º PA'!$A$4:$A$2007)+COUNT('Diário 5º PA'!$A$4:$A$2000)+ROW()-3)</f>
        <v/>
      </c>
      <c r="B822" s="358"/>
      <c r="C822" s="383"/>
      <c r="D822" s="360"/>
      <c r="E822" s="360"/>
      <c r="F822" s="361"/>
      <c r="G822" s="360"/>
      <c r="H822" s="360"/>
      <c r="I822" s="362"/>
      <c r="J822" s="363"/>
      <c r="K822" s="363"/>
      <c r="L822" s="364"/>
      <c r="M822" s="363"/>
      <c r="N822" s="414"/>
      <c r="O822" s="350">
        <f t="shared" si="35"/>
        <v>0</v>
      </c>
      <c r="P822" s="70">
        <f t="shared" si="35"/>
        <v>0</v>
      </c>
      <c r="Q822" s="92" t="str">
        <f t="shared" si="34"/>
        <v/>
      </c>
    </row>
    <row r="823" spans="1:17" x14ac:dyDescent="0.2">
      <c r="A823" s="374" t="str">
        <f>IF(B823="","",COUNT('Diário 3º PA'!$A$4:$A$4242)+COUNT('Diário 4º PA'!$A$4:$A$2007)+COUNT('Diário 5º PA'!$A$4:$A$2000)+ROW()-3)</f>
        <v/>
      </c>
      <c r="B823" s="358"/>
      <c r="C823" s="383"/>
      <c r="D823" s="360"/>
      <c r="E823" s="360"/>
      <c r="F823" s="361"/>
      <c r="G823" s="360"/>
      <c r="H823" s="360"/>
      <c r="I823" s="362"/>
      <c r="J823" s="363"/>
      <c r="K823" s="363"/>
      <c r="L823" s="364"/>
      <c r="M823" s="363"/>
      <c r="N823" s="414"/>
      <c r="O823" s="350">
        <f t="shared" si="35"/>
        <v>0</v>
      </c>
      <c r="P823" s="70">
        <f t="shared" si="35"/>
        <v>0</v>
      </c>
      <c r="Q823" s="92" t="str">
        <f t="shared" si="34"/>
        <v/>
      </c>
    </row>
    <row r="824" spans="1:17" x14ac:dyDescent="0.2">
      <c r="A824" s="374" t="str">
        <f>IF(B824="","",COUNT('Diário 3º PA'!$A$4:$A$4242)+COUNT('Diário 4º PA'!$A$4:$A$2007)+COUNT('Diário 5º PA'!$A$4:$A$2000)+ROW()-3)</f>
        <v/>
      </c>
      <c r="B824" s="358"/>
      <c r="C824" s="383"/>
      <c r="D824" s="360"/>
      <c r="E824" s="360"/>
      <c r="F824" s="361"/>
      <c r="G824" s="360"/>
      <c r="H824" s="360"/>
      <c r="I824" s="362"/>
      <c r="J824" s="363"/>
      <c r="K824" s="363"/>
      <c r="L824" s="364"/>
      <c r="M824" s="363"/>
      <c r="N824" s="414"/>
      <c r="O824" s="350">
        <f t="shared" si="35"/>
        <v>0</v>
      </c>
      <c r="P824" s="70">
        <f t="shared" si="35"/>
        <v>0</v>
      </c>
      <c r="Q824" s="92" t="str">
        <f t="shared" si="34"/>
        <v/>
      </c>
    </row>
    <row r="825" spans="1:17" x14ac:dyDescent="0.2">
      <c r="A825" s="374" t="str">
        <f>IF(B825="","",COUNT('Diário 3º PA'!$A$4:$A$4242)+COUNT('Diário 4º PA'!$A$4:$A$2007)+COUNT('Diário 5º PA'!$A$4:$A$2000)+ROW()-3)</f>
        <v/>
      </c>
      <c r="B825" s="358"/>
      <c r="C825" s="383"/>
      <c r="D825" s="360"/>
      <c r="E825" s="360"/>
      <c r="F825" s="361"/>
      <c r="G825" s="360"/>
      <c r="H825" s="360"/>
      <c r="I825" s="362"/>
      <c r="J825" s="363"/>
      <c r="K825" s="363"/>
      <c r="L825" s="364"/>
      <c r="M825" s="363"/>
      <c r="N825" s="414"/>
      <c r="O825" s="350">
        <f t="shared" si="35"/>
        <v>0</v>
      </c>
      <c r="P825" s="70">
        <f t="shared" si="35"/>
        <v>0</v>
      </c>
      <c r="Q825" s="92" t="str">
        <f t="shared" si="34"/>
        <v/>
      </c>
    </row>
    <row r="826" spans="1:17" x14ac:dyDescent="0.2">
      <c r="A826" s="374" t="str">
        <f>IF(B826="","",COUNT('Diário 3º PA'!$A$4:$A$4242)+COUNT('Diário 4º PA'!$A$4:$A$2007)+COUNT('Diário 5º PA'!$A$4:$A$2000)+ROW()-3)</f>
        <v/>
      </c>
      <c r="B826" s="358"/>
      <c r="C826" s="383"/>
      <c r="D826" s="360"/>
      <c r="E826" s="360"/>
      <c r="F826" s="361"/>
      <c r="G826" s="360"/>
      <c r="H826" s="360"/>
      <c r="I826" s="362"/>
      <c r="J826" s="363"/>
      <c r="K826" s="363"/>
      <c r="L826" s="364"/>
      <c r="M826" s="363"/>
      <c r="N826" s="414"/>
      <c r="O826" s="350">
        <f t="shared" si="35"/>
        <v>0</v>
      </c>
      <c r="P826" s="70">
        <f t="shared" si="35"/>
        <v>0</v>
      </c>
      <c r="Q826" s="92" t="str">
        <f t="shared" si="34"/>
        <v/>
      </c>
    </row>
    <row r="827" spans="1:17" x14ac:dyDescent="0.2">
      <c r="A827" s="374" t="str">
        <f>IF(B827="","",COUNT('Diário 3º PA'!$A$4:$A$4242)+COUNT('Diário 4º PA'!$A$4:$A$2007)+COUNT('Diário 5º PA'!$A$4:$A$2000)+ROW()-3)</f>
        <v/>
      </c>
      <c r="B827" s="358"/>
      <c r="C827" s="383"/>
      <c r="D827" s="360"/>
      <c r="E827" s="360"/>
      <c r="F827" s="361"/>
      <c r="G827" s="360"/>
      <c r="H827" s="360"/>
      <c r="I827" s="362"/>
      <c r="J827" s="363"/>
      <c r="K827" s="363"/>
      <c r="L827" s="364"/>
      <c r="M827" s="363"/>
      <c r="N827" s="414"/>
      <c r="O827" s="350">
        <f t="shared" si="35"/>
        <v>0</v>
      </c>
      <c r="P827" s="70">
        <f t="shared" si="35"/>
        <v>0</v>
      </c>
      <c r="Q827" s="92" t="str">
        <f t="shared" si="34"/>
        <v/>
      </c>
    </row>
    <row r="828" spans="1:17" x14ac:dyDescent="0.2">
      <c r="A828" s="374" t="str">
        <f>IF(B828="","",COUNT('Diário 3º PA'!$A$4:$A$4242)+COUNT('Diário 4º PA'!$A$4:$A$2007)+COUNT('Diário 5º PA'!$A$4:$A$2000)+ROW()-3)</f>
        <v/>
      </c>
      <c r="B828" s="358"/>
      <c r="C828" s="383"/>
      <c r="D828" s="360"/>
      <c r="E828" s="360"/>
      <c r="F828" s="361"/>
      <c r="G828" s="360"/>
      <c r="H828" s="360"/>
      <c r="I828" s="362"/>
      <c r="J828" s="363"/>
      <c r="K828" s="363"/>
      <c r="L828" s="364"/>
      <c r="M828" s="363"/>
      <c r="N828" s="414"/>
      <c r="O828" s="350">
        <f t="shared" si="35"/>
        <v>0</v>
      </c>
      <c r="P828" s="70">
        <f t="shared" si="35"/>
        <v>0</v>
      </c>
      <c r="Q828" s="92" t="str">
        <f t="shared" si="34"/>
        <v/>
      </c>
    </row>
    <row r="829" spans="1:17" x14ac:dyDescent="0.2">
      <c r="A829" s="374" t="str">
        <f>IF(B829="","",COUNT('Diário 3º PA'!$A$4:$A$4242)+COUNT('Diário 4º PA'!$A$4:$A$2007)+COUNT('Diário 5º PA'!$A$4:$A$2000)+ROW()-3)</f>
        <v/>
      </c>
      <c r="B829" s="358"/>
      <c r="C829" s="383"/>
      <c r="D829" s="360"/>
      <c r="E829" s="360"/>
      <c r="F829" s="361"/>
      <c r="G829" s="360"/>
      <c r="H829" s="360"/>
      <c r="I829" s="362"/>
      <c r="J829" s="363"/>
      <c r="K829" s="363"/>
      <c r="L829" s="364"/>
      <c r="M829" s="363"/>
      <c r="N829" s="414"/>
      <c r="O829" s="350">
        <f t="shared" si="35"/>
        <v>0</v>
      </c>
      <c r="P829" s="70">
        <f t="shared" si="35"/>
        <v>0</v>
      </c>
      <c r="Q829" s="92" t="str">
        <f t="shared" si="34"/>
        <v/>
      </c>
    </row>
    <row r="830" spans="1:17" x14ac:dyDescent="0.2">
      <c r="A830" s="374" t="str">
        <f>IF(B830="","",COUNT('Diário 3º PA'!$A$4:$A$4242)+COUNT('Diário 4º PA'!$A$4:$A$2007)+COUNT('Diário 5º PA'!$A$4:$A$2000)+ROW()-3)</f>
        <v/>
      </c>
      <c r="B830" s="358"/>
      <c r="C830" s="383"/>
      <c r="D830" s="360"/>
      <c r="E830" s="360"/>
      <c r="F830" s="361"/>
      <c r="G830" s="360"/>
      <c r="H830" s="360"/>
      <c r="I830" s="362"/>
      <c r="J830" s="363"/>
      <c r="K830" s="363"/>
      <c r="L830" s="364"/>
      <c r="M830" s="363"/>
      <c r="N830" s="414"/>
      <c r="O830" s="350">
        <f t="shared" si="35"/>
        <v>0</v>
      </c>
      <c r="P830" s="70">
        <f t="shared" si="35"/>
        <v>0</v>
      </c>
      <c r="Q830" s="92" t="str">
        <f t="shared" si="34"/>
        <v/>
      </c>
    </row>
    <row r="831" spans="1:17" x14ac:dyDescent="0.2">
      <c r="A831" s="374" t="str">
        <f>IF(B831="","",COUNT('Diário 3º PA'!$A$4:$A$4242)+COUNT('Diário 4º PA'!$A$4:$A$2007)+COUNT('Diário 5º PA'!$A$4:$A$2000)+ROW()-3)</f>
        <v/>
      </c>
      <c r="B831" s="358"/>
      <c r="C831" s="383"/>
      <c r="D831" s="360"/>
      <c r="E831" s="360"/>
      <c r="F831" s="361"/>
      <c r="G831" s="360"/>
      <c r="H831" s="360"/>
      <c r="I831" s="362"/>
      <c r="J831" s="363"/>
      <c r="K831" s="363"/>
      <c r="L831" s="364"/>
      <c r="M831" s="363"/>
      <c r="N831" s="414"/>
      <c r="O831" s="350">
        <f t="shared" si="35"/>
        <v>0</v>
      </c>
      <c r="P831" s="70">
        <f t="shared" si="35"/>
        <v>0</v>
      </c>
      <c r="Q831" s="92" t="str">
        <f t="shared" si="34"/>
        <v/>
      </c>
    </row>
    <row r="832" spans="1:17" x14ac:dyDescent="0.2">
      <c r="A832" s="374" t="str">
        <f>IF(B832="","",COUNT('Diário 3º PA'!$A$4:$A$4242)+COUNT('Diário 4º PA'!$A$4:$A$2007)+COUNT('Diário 5º PA'!$A$4:$A$2000)+ROW()-3)</f>
        <v/>
      </c>
      <c r="B832" s="358"/>
      <c r="C832" s="383"/>
      <c r="D832" s="360"/>
      <c r="E832" s="360"/>
      <c r="F832" s="361"/>
      <c r="G832" s="360"/>
      <c r="H832" s="360"/>
      <c r="I832" s="362"/>
      <c r="J832" s="363"/>
      <c r="K832" s="363"/>
      <c r="L832" s="364"/>
      <c r="M832" s="363"/>
      <c r="N832" s="414"/>
      <c r="O832" s="350">
        <f t="shared" si="35"/>
        <v>0</v>
      </c>
      <c r="P832" s="70">
        <f t="shared" si="35"/>
        <v>0</v>
      </c>
      <c r="Q832" s="92" t="str">
        <f t="shared" si="34"/>
        <v/>
      </c>
    </row>
    <row r="833" spans="1:17" x14ac:dyDescent="0.2">
      <c r="A833" s="374" t="str">
        <f>IF(B833="","",COUNT('Diário 3º PA'!$A$4:$A$4242)+COUNT('Diário 4º PA'!$A$4:$A$2007)+COUNT('Diário 5º PA'!$A$4:$A$2000)+ROW()-3)</f>
        <v/>
      </c>
      <c r="B833" s="358"/>
      <c r="C833" s="383"/>
      <c r="D833" s="360"/>
      <c r="E833" s="360"/>
      <c r="F833" s="361"/>
      <c r="G833" s="360"/>
      <c r="H833" s="360"/>
      <c r="I833" s="362"/>
      <c r="J833" s="363"/>
      <c r="K833" s="363"/>
      <c r="L833" s="364"/>
      <c r="M833" s="363"/>
      <c r="N833" s="414"/>
      <c r="O833" s="350">
        <f t="shared" si="35"/>
        <v>0</v>
      </c>
      <c r="P833" s="70">
        <f t="shared" si="35"/>
        <v>0</v>
      </c>
      <c r="Q833" s="92" t="str">
        <f t="shared" si="34"/>
        <v/>
      </c>
    </row>
    <row r="834" spans="1:17" x14ac:dyDescent="0.2">
      <c r="A834" s="374" t="str">
        <f>IF(B834="","",COUNT('Diário 3º PA'!$A$4:$A$4242)+COUNT('Diário 4º PA'!$A$4:$A$2007)+COUNT('Diário 5º PA'!$A$4:$A$2000)+ROW()-3)</f>
        <v/>
      </c>
      <c r="B834" s="358"/>
      <c r="C834" s="383"/>
      <c r="D834" s="360"/>
      <c r="E834" s="360"/>
      <c r="F834" s="361"/>
      <c r="G834" s="360"/>
      <c r="H834" s="360"/>
      <c r="I834" s="362"/>
      <c r="J834" s="363"/>
      <c r="K834" s="363"/>
      <c r="L834" s="364"/>
      <c r="M834" s="363"/>
      <c r="N834" s="414"/>
      <c r="O834" s="350">
        <f t="shared" si="35"/>
        <v>0</v>
      </c>
      <c r="P834" s="70">
        <f t="shared" si="35"/>
        <v>0</v>
      </c>
      <c r="Q834" s="92" t="str">
        <f t="shared" si="34"/>
        <v/>
      </c>
    </row>
    <row r="835" spans="1:17" x14ac:dyDescent="0.2">
      <c r="A835" s="374" t="str">
        <f>IF(B835="","",COUNT('Diário 3º PA'!$A$4:$A$4242)+COUNT('Diário 4º PA'!$A$4:$A$2007)+COUNT('Diário 5º PA'!$A$4:$A$2000)+ROW()-3)</f>
        <v/>
      </c>
      <c r="B835" s="358"/>
      <c r="C835" s="383"/>
      <c r="D835" s="360"/>
      <c r="E835" s="360"/>
      <c r="F835" s="361"/>
      <c r="G835" s="360"/>
      <c r="H835" s="360"/>
      <c r="I835" s="362"/>
      <c r="J835" s="363"/>
      <c r="K835" s="363"/>
      <c r="L835" s="364"/>
      <c r="M835" s="363"/>
      <c r="N835" s="414"/>
      <c r="O835" s="350">
        <f t="shared" si="35"/>
        <v>0</v>
      </c>
      <c r="P835" s="70">
        <f t="shared" si="35"/>
        <v>0</v>
      </c>
      <c r="Q835" s="92" t="str">
        <f t="shared" si="34"/>
        <v/>
      </c>
    </row>
    <row r="836" spans="1:17" x14ac:dyDescent="0.2">
      <c r="A836" s="374" t="str">
        <f>IF(B836="","",COUNT('Diário 3º PA'!$A$4:$A$4242)+COUNT('Diário 4º PA'!$A$4:$A$2007)+COUNT('Diário 5º PA'!$A$4:$A$2000)+ROW()-3)</f>
        <v/>
      </c>
      <c r="B836" s="358"/>
      <c r="C836" s="383"/>
      <c r="D836" s="360"/>
      <c r="E836" s="360"/>
      <c r="F836" s="361"/>
      <c r="G836" s="360"/>
      <c r="H836" s="360"/>
      <c r="I836" s="362"/>
      <c r="J836" s="363"/>
      <c r="K836" s="363"/>
      <c r="L836" s="364"/>
      <c r="M836" s="363"/>
      <c r="N836" s="414"/>
      <c r="O836" s="350">
        <f t="shared" si="35"/>
        <v>0</v>
      </c>
      <c r="P836" s="70">
        <f t="shared" si="35"/>
        <v>0</v>
      </c>
      <c r="Q836" s="92" t="str">
        <f t="shared" si="34"/>
        <v/>
      </c>
    </row>
    <row r="837" spans="1:17" x14ac:dyDescent="0.2">
      <c r="A837" s="374" t="str">
        <f>IF(B837="","",COUNT('Diário 3º PA'!$A$4:$A$4242)+COUNT('Diário 4º PA'!$A$4:$A$2007)+COUNT('Diário 5º PA'!$A$4:$A$2000)+ROW()-3)</f>
        <v/>
      </c>
      <c r="B837" s="358"/>
      <c r="C837" s="383"/>
      <c r="D837" s="360"/>
      <c r="E837" s="360"/>
      <c r="F837" s="361"/>
      <c r="G837" s="360"/>
      <c r="H837" s="360"/>
      <c r="I837" s="362"/>
      <c r="J837" s="363"/>
      <c r="K837" s="363"/>
      <c r="L837" s="364"/>
      <c r="M837" s="363"/>
      <c r="N837" s="414"/>
      <c r="O837" s="350">
        <f t="shared" si="35"/>
        <v>0</v>
      </c>
      <c r="P837" s="70">
        <f t="shared" si="35"/>
        <v>0</v>
      </c>
      <c r="Q837" s="92" t="str">
        <f t="shared" si="34"/>
        <v/>
      </c>
    </row>
    <row r="838" spans="1:17" x14ac:dyDescent="0.2">
      <c r="A838" s="374" t="str">
        <f>IF(B838="","",COUNT('Diário 3º PA'!$A$4:$A$4242)+COUNT('Diário 4º PA'!$A$4:$A$2007)+COUNT('Diário 5º PA'!$A$4:$A$2000)+ROW()-3)</f>
        <v/>
      </c>
      <c r="B838" s="358"/>
      <c r="C838" s="383"/>
      <c r="D838" s="360"/>
      <c r="E838" s="360"/>
      <c r="F838" s="361"/>
      <c r="G838" s="360"/>
      <c r="H838" s="360"/>
      <c r="I838" s="362"/>
      <c r="J838" s="363"/>
      <c r="K838" s="363"/>
      <c r="L838" s="364"/>
      <c r="M838" s="363"/>
      <c r="N838" s="414"/>
      <c r="O838" s="350">
        <f t="shared" si="35"/>
        <v>0</v>
      </c>
      <c r="P838" s="70">
        <f t="shared" si="35"/>
        <v>0</v>
      </c>
      <c r="Q838" s="92" t="str">
        <f t="shared" si="34"/>
        <v/>
      </c>
    </row>
    <row r="839" spans="1:17" x14ac:dyDescent="0.2">
      <c r="A839" s="374" t="str">
        <f>IF(B839="","",COUNT('Diário 3º PA'!$A$4:$A$4242)+COUNT('Diário 4º PA'!$A$4:$A$2007)+COUNT('Diário 5º PA'!$A$4:$A$2000)+ROW()-3)</f>
        <v/>
      </c>
      <c r="B839" s="358"/>
      <c r="C839" s="383"/>
      <c r="D839" s="360"/>
      <c r="E839" s="360"/>
      <c r="F839" s="361"/>
      <c r="G839" s="360"/>
      <c r="H839" s="360"/>
      <c r="I839" s="362"/>
      <c r="J839" s="363"/>
      <c r="K839" s="363"/>
      <c r="L839" s="364"/>
      <c r="M839" s="363"/>
      <c r="N839" s="414"/>
      <c r="O839" s="350">
        <f t="shared" si="35"/>
        <v>0</v>
      </c>
      <c r="P839" s="70">
        <f t="shared" si="35"/>
        <v>0</v>
      </c>
      <c r="Q839" s="92" t="str">
        <f t="shared" si="34"/>
        <v/>
      </c>
    </row>
    <row r="840" spans="1:17" x14ac:dyDescent="0.2">
      <c r="A840" s="374" t="str">
        <f>IF(B840="","",COUNT('Diário 3º PA'!$A$4:$A$4242)+COUNT('Diário 4º PA'!$A$4:$A$2007)+COUNT('Diário 5º PA'!$A$4:$A$2000)+ROW()-3)</f>
        <v/>
      </c>
      <c r="B840" s="358"/>
      <c r="C840" s="383"/>
      <c r="D840" s="360"/>
      <c r="E840" s="360"/>
      <c r="F840" s="361"/>
      <c r="G840" s="360"/>
      <c r="H840" s="360"/>
      <c r="I840" s="362"/>
      <c r="J840" s="363"/>
      <c r="K840" s="363"/>
      <c r="L840" s="364"/>
      <c r="M840" s="363"/>
      <c r="N840" s="414"/>
      <c r="O840" s="350">
        <f t="shared" si="35"/>
        <v>0</v>
      </c>
      <c r="P840" s="70">
        <f t="shared" si="35"/>
        <v>0</v>
      </c>
      <c r="Q840" s="92" t="str">
        <f t="shared" ref="Q840:Q903" si="36">SUBSTITUTE(D840," ","_")</f>
        <v/>
      </c>
    </row>
    <row r="841" spans="1:17" x14ac:dyDescent="0.2">
      <c r="A841" s="374" t="str">
        <f>IF(B841="","",COUNT('Diário 3º PA'!$A$4:$A$4242)+COUNT('Diário 4º PA'!$A$4:$A$2007)+COUNT('Diário 5º PA'!$A$4:$A$2000)+ROW()-3)</f>
        <v/>
      </c>
      <c r="B841" s="358"/>
      <c r="C841" s="383"/>
      <c r="D841" s="360"/>
      <c r="E841" s="360"/>
      <c r="F841" s="361"/>
      <c r="G841" s="360"/>
      <c r="H841" s="360"/>
      <c r="I841" s="362"/>
      <c r="J841" s="363"/>
      <c r="K841" s="363"/>
      <c r="L841" s="364"/>
      <c r="M841" s="363"/>
      <c r="N841" s="414"/>
      <c r="O841" s="350">
        <f t="shared" ref="O841:P904" si="37">IF(B841=0,0,IF(YEAR(B841)=$P$1,MONTH(B841)-$O$1+1,(YEAR(B841)-$P$1)*12-$O$1+1+MONTH(B841)))</f>
        <v>0</v>
      </c>
      <c r="P841" s="70">
        <f t="shared" si="37"/>
        <v>0</v>
      </c>
      <c r="Q841" s="92" t="str">
        <f t="shared" si="36"/>
        <v/>
      </c>
    </row>
    <row r="842" spans="1:17" x14ac:dyDescent="0.2">
      <c r="A842" s="374" t="str">
        <f>IF(B842="","",COUNT('Diário 3º PA'!$A$4:$A$4242)+COUNT('Diário 4º PA'!$A$4:$A$2007)+COUNT('Diário 5º PA'!$A$4:$A$2000)+ROW()-3)</f>
        <v/>
      </c>
      <c r="B842" s="358"/>
      <c r="C842" s="383"/>
      <c r="D842" s="360"/>
      <c r="E842" s="360"/>
      <c r="F842" s="361"/>
      <c r="G842" s="360"/>
      <c r="H842" s="360"/>
      <c r="I842" s="362"/>
      <c r="J842" s="363"/>
      <c r="K842" s="363"/>
      <c r="L842" s="364"/>
      <c r="M842" s="363"/>
      <c r="N842" s="414"/>
      <c r="O842" s="350">
        <f t="shared" si="37"/>
        <v>0</v>
      </c>
      <c r="P842" s="70">
        <f t="shared" si="37"/>
        <v>0</v>
      </c>
      <c r="Q842" s="92" t="str">
        <f t="shared" si="36"/>
        <v/>
      </c>
    </row>
    <row r="843" spans="1:17" x14ac:dyDescent="0.2">
      <c r="A843" s="374" t="str">
        <f>IF(B843="","",COUNT('Diário 3º PA'!$A$4:$A$4242)+COUNT('Diário 4º PA'!$A$4:$A$2007)+COUNT('Diário 5º PA'!$A$4:$A$2000)+ROW()-3)</f>
        <v/>
      </c>
      <c r="B843" s="358"/>
      <c r="C843" s="383"/>
      <c r="D843" s="360"/>
      <c r="E843" s="360"/>
      <c r="F843" s="361"/>
      <c r="G843" s="360"/>
      <c r="H843" s="360"/>
      <c r="I843" s="362"/>
      <c r="J843" s="363"/>
      <c r="K843" s="363"/>
      <c r="L843" s="364"/>
      <c r="M843" s="363"/>
      <c r="N843" s="414"/>
      <c r="O843" s="350">
        <f t="shared" si="37"/>
        <v>0</v>
      </c>
      <c r="P843" s="70">
        <f t="shared" si="37"/>
        <v>0</v>
      </c>
      <c r="Q843" s="92" t="str">
        <f t="shared" si="36"/>
        <v/>
      </c>
    </row>
    <row r="844" spans="1:17" x14ac:dyDescent="0.2">
      <c r="A844" s="374" t="str">
        <f>IF(B844="","",COUNT('Diário 3º PA'!$A$4:$A$4242)+COUNT('Diário 4º PA'!$A$4:$A$2007)+COUNT('Diário 5º PA'!$A$4:$A$2000)+ROW()-3)</f>
        <v/>
      </c>
      <c r="B844" s="358"/>
      <c r="C844" s="383"/>
      <c r="D844" s="360"/>
      <c r="E844" s="360"/>
      <c r="F844" s="361"/>
      <c r="G844" s="360"/>
      <c r="H844" s="360"/>
      <c r="I844" s="362"/>
      <c r="J844" s="363"/>
      <c r="K844" s="363"/>
      <c r="L844" s="364"/>
      <c r="M844" s="363"/>
      <c r="N844" s="414"/>
      <c r="O844" s="350">
        <f t="shared" si="37"/>
        <v>0</v>
      </c>
      <c r="P844" s="70">
        <f t="shared" si="37"/>
        <v>0</v>
      </c>
      <c r="Q844" s="92" t="str">
        <f t="shared" si="36"/>
        <v/>
      </c>
    </row>
    <row r="845" spans="1:17" x14ac:dyDescent="0.2">
      <c r="A845" s="374" t="str">
        <f>IF(B845="","",COUNT('Diário 3º PA'!$A$4:$A$4242)+COUNT('Diário 4º PA'!$A$4:$A$2007)+COUNT('Diário 5º PA'!$A$4:$A$2000)+ROW()-3)</f>
        <v/>
      </c>
      <c r="B845" s="358"/>
      <c r="C845" s="383"/>
      <c r="D845" s="360"/>
      <c r="E845" s="360"/>
      <c r="F845" s="361"/>
      <c r="G845" s="360"/>
      <c r="H845" s="360"/>
      <c r="I845" s="362"/>
      <c r="J845" s="363"/>
      <c r="K845" s="363"/>
      <c r="L845" s="364"/>
      <c r="M845" s="363"/>
      <c r="N845" s="414"/>
      <c r="O845" s="350">
        <f t="shared" si="37"/>
        <v>0</v>
      </c>
      <c r="P845" s="70">
        <f t="shared" si="37"/>
        <v>0</v>
      </c>
      <c r="Q845" s="92" t="str">
        <f t="shared" si="36"/>
        <v/>
      </c>
    </row>
    <row r="846" spans="1:17" x14ac:dyDescent="0.2">
      <c r="A846" s="374" t="str">
        <f>IF(B846="","",COUNT('Diário 3º PA'!$A$4:$A$4242)+COUNT('Diário 4º PA'!$A$4:$A$2007)+COUNT('Diário 5º PA'!$A$4:$A$2000)+ROW()-3)</f>
        <v/>
      </c>
      <c r="B846" s="358"/>
      <c r="C846" s="383"/>
      <c r="D846" s="360"/>
      <c r="E846" s="360"/>
      <c r="F846" s="361"/>
      <c r="G846" s="360"/>
      <c r="H846" s="360"/>
      <c r="I846" s="362"/>
      <c r="J846" s="363"/>
      <c r="K846" s="363"/>
      <c r="L846" s="364"/>
      <c r="M846" s="363"/>
      <c r="N846" s="414"/>
      <c r="O846" s="350">
        <f t="shared" si="37"/>
        <v>0</v>
      </c>
      <c r="P846" s="70">
        <f t="shared" si="37"/>
        <v>0</v>
      </c>
      <c r="Q846" s="92" t="str">
        <f t="shared" si="36"/>
        <v/>
      </c>
    </row>
    <row r="847" spans="1:17" x14ac:dyDescent="0.2">
      <c r="A847" s="374" t="str">
        <f>IF(B847="","",COUNT('Diário 3º PA'!$A$4:$A$4242)+COUNT('Diário 4º PA'!$A$4:$A$2007)+COUNT('Diário 5º PA'!$A$4:$A$2000)+ROW()-3)</f>
        <v/>
      </c>
      <c r="B847" s="358"/>
      <c r="C847" s="383"/>
      <c r="D847" s="360"/>
      <c r="E847" s="360"/>
      <c r="F847" s="361"/>
      <c r="G847" s="360"/>
      <c r="H847" s="360"/>
      <c r="I847" s="362"/>
      <c r="J847" s="363"/>
      <c r="K847" s="363"/>
      <c r="L847" s="364"/>
      <c r="M847" s="363"/>
      <c r="N847" s="414"/>
      <c r="O847" s="350">
        <f t="shared" si="37"/>
        <v>0</v>
      </c>
      <c r="P847" s="70">
        <f t="shared" si="37"/>
        <v>0</v>
      </c>
      <c r="Q847" s="92" t="str">
        <f t="shared" si="36"/>
        <v/>
      </c>
    </row>
    <row r="848" spans="1:17" x14ac:dyDescent="0.2">
      <c r="A848" s="374" t="str">
        <f>IF(B848="","",COUNT('Diário 3º PA'!$A$4:$A$4242)+COUNT('Diário 4º PA'!$A$4:$A$2007)+COUNT('Diário 5º PA'!$A$4:$A$2000)+ROW()-3)</f>
        <v/>
      </c>
      <c r="B848" s="358"/>
      <c r="C848" s="383"/>
      <c r="D848" s="360"/>
      <c r="E848" s="360"/>
      <c r="F848" s="361"/>
      <c r="G848" s="360"/>
      <c r="H848" s="360"/>
      <c r="I848" s="362"/>
      <c r="J848" s="363"/>
      <c r="K848" s="363"/>
      <c r="L848" s="364"/>
      <c r="M848" s="363"/>
      <c r="N848" s="414"/>
      <c r="O848" s="350">
        <f t="shared" si="37"/>
        <v>0</v>
      </c>
      <c r="P848" s="70">
        <f t="shared" si="37"/>
        <v>0</v>
      </c>
      <c r="Q848" s="92" t="str">
        <f t="shared" si="36"/>
        <v/>
      </c>
    </row>
    <row r="849" spans="1:17" x14ac:dyDescent="0.2">
      <c r="A849" s="374" t="str">
        <f>IF(B849="","",COUNT('Diário 3º PA'!$A$4:$A$4242)+COUNT('Diário 4º PA'!$A$4:$A$2007)+COUNT('Diário 5º PA'!$A$4:$A$2000)+ROW()-3)</f>
        <v/>
      </c>
      <c r="B849" s="358"/>
      <c r="C849" s="383"/>
      <c r="D849" s="360"/>
      <c r="E849" s="360"/>
      <c r="F849" s="361"/>
      <c r="G849" s="360"/>
      <c r="H849" s="360"/>
      <c r="I849" s="362"/>
      <c r="J849" s="363"/>
      <c r="K849" s="363"/>
      <c r="L849" s="364"/>
      <c r="M849" s="363"/>
      <c r="N849" s="414"/>
      <c r="O849" s="350">
        <f t="shared" si="37"/>
        <v>0</v>
      </c>
      <c r="P849" s="70">
        <f t="shared" si="37"/>
        <v>0</v>
      </c>
      <c r="Q849" s="92" t="str">
        <f t="shared" si="36"/>
        <v/>
      </c>
    </row>
    <row r="850" spans="1:17" x14ac:dyDescent="0.2">
      <c r="A850" s="374" t="str">
        <f>IF(B850="","",COUNT('Diário 3º PA'!$A$4:$A$4242)+COUNT('Diário 4º PA'!$A$4:$A$2007)+COUNT('Diário 5º PA'!$A$4:$A$2000)+ROW()-3)</f>
        <v/>
      </c>
      <c r="B850" s="358"/>
      <c r="C850" s="383"/>
      <c r="D850" s="360"/>
      <c r="E850" s="360"/>
      <c r="F850" s="361"/>
      <c r="G850" s="360"/>
      <c r="H850" s="360"/>
      <c r="I850" s="362"/>
      <c r="J850" s="363"/>
      <c r="K850" s="363"/>
      <c r="L850" s="364"/>
      <c r="M850" s="363"/>
      <c r="N850" s="414"/>
      <c r="O850" s="350">
        <f t="shared" si="37"/>
        <v>0</v>
      </c>
      <c r="P850" s="70">
        <f t="shared" si="37"/>
        <v>0</v>
      </c>
      <c r="Q850" s="92" t="str">
        <f t="shared" si="36"/>
        <v/>
      </c>
    </row>
    <row r="851" spans="1:17" x14ac:dyDescent="0.2">
      <c r="A851" s="374" t="str">
        <f>IF(B851="","",COUNT('Diário 3º PA'!$A$4:$A$4242)+COUNT('Diário 4º PA'!$A$4:$A$2007)+COUNT('Diário 5º PA'!$A$4:$A$2000)+ROW()-3)</f>
        <v/>
      </c>
      <c r="B851" s="358"/>
      <c r="C851" s="383"/>
      <c r="D851" s="360"/>
      <c r="E851" s="360"/>
      <c r="F851" s="361"/>
      <c r="G851" s="360"/>
      <c r="H851" s="360"/>
      <c r="I851" s="362"/>
      <c r="J851" s="363"/>
      <c r="K851" s="363"/>
      <c r="L851" s="364"/>
      <c r="M851" s="363"/>
      <c r="N851" s="414"/>
      <c r="O851" s="350">
        <f t="shared" si="37"/>
        <v>0</v>
      </c>
      <c r="P851" s="70">
        <f t="shared" si="37"/>
        <v>0</v>
      </c>
      <c r="Q851" s="92" t="str">
        <f t="shared" si="36"/>
        <v/>
      </c>
    </row>
    <row r="852" spans="1:17" x14ac:dyDescent="0.2">
      <c r="A852" s="374" t="str">
        <f>IF(B852="","",COUNT('Diário 3º PA'!$A$4:$A$4242)+COUNT('Diário 4º PA'!$A$4:$A$2007)+COUNT('Diário 5º PA'!$A$4:$A$2000)+ROW()-3)</f>
        <v/>
      </c>
      <c r="B852" s="358"/>
      <c r="C852" s="383"/>
      <c r="D852" s="360"/>
      <c r="E852" s="360"/>
      <c r="F852" s="361"/>
      <c r="G852" s="360"/>
      <c r="H852" s="360"/>
      <c r="I852" s="362"/>
      <c r="J852" s="363"/>
      <c r="K852" s="363"/>
      <c r="L852" s="364"/>
      <c r="M852" s="363"/>
      <c r="N852" s="414"/>
      <c r="O852" s="350">
        <f t="shared" si="37"/>
        <v>0</v>
      </c>
      <c r="P852" s="70">
        <f t="shared" si="37"/>
        <v>0</v>
      </c>
      <c r="Q852" s="92" t="str">
        <f t="shared" si="36"/>
        <v/>
      </c>
    </row>
    <row r="853" spans="1:17" x14ac:dyDescent="0.2">
      <c r="A853" s="374" t="str">
        <f>IF(B853="","",COUNT('Diário 3º PA'!$A$4:$A$4242)+COUNT('Diário 4º PA'!$A$4:$A$2007)+COUNT('Diário 5º PA'!$A$4:$A$2000)+ROW()-3)</f>
        <v/>
      </c>
      <c r="B853" s="358"/>
      <c r="C853" s="383"/>
      <c r="D853" s="360"/>
      <c r="E853" s="360"/>
      <c r="F853" s="361"/>
      <c r="G853" s="360"/>
      <c r="H853" s="360"/>
      <c r="I853" s="362"/>
      <c r="J853" s="363"/>
      <c r="K853" s="363"/>
      <c r="L853" s="364"/>
      <c r="M853" s="363"/>
      <c r="N853" s="414"/>
      <c r="O853" s="350">
        <f t="shared" si="37"/>
        <v>0</v>
      </c>
      <c r="P853" s="70">
        <f t="shared" si="37"/>
        <v>0</v>
      </c>
      <c r="Q853" s="92" t="str">
        <f t="shared" si="36"/>
        <v/>
      </c>
    </row>
    <row r="854" spans="1:17" x14ac:dyDescent="0.2">
      <c r="A854" s="374" t="str">
        <f>IF(B854="","",COUNT('Diário 3º PA'!$A$4:$A$4242)+COUNT('Diário 4º PA'!$A$4:$A$2007)+COUNT('Diário 5º PA'!$A$4:$A$2000)+ROW()-3)</f>
        <v/>
      </c>
      <c r="B854" s="358"/>
      <c r="C854" s="383"/>
      <c r="D854" s="360"/>
      <c r="E854" s="360"/>
      <c r="F854" s="361"/>
      <c r="G854" s="360"/>
      <c r="H854" s="360"/>
      <c r="I854" s="362"/>
      <c r="J854" s="363"/>
      <c r="K854" s="363"/>
      <c r="L854" s="364"/>
      <c r="M854" s="363"/>
      <c r="N854" s="414"/>
      <c r="O854" s="350">
        <f t="shared" si="37"/>
        <v>0</v>
      </c>
      <c r="P854" s="70">
        <f t="shared" si="37"/>
        <v>0</v>
      </c>
      <c r="Q854" s="92" t="str">
        <f t="shared" si="36"/>
        <v/>
      </c>
    </row>
    <row r="855" spans="1:17" x14ac:dyDescent="0.2">
      <c r="A855" s="374" t="str">
        <f>IF(B855="","",COUNT('Diário 3º PA'!$A$4:$A$4242)+COUNT('Diário 4º PA'!$A$4:$A$2007)+COUNT('Diário 5º PA'!$A$4:$A$2000)+ROW()-3)</f>
        <v/>
      </c>
      <c r="B855" s="358"/>
      <c r="C855" s="383"/>
      <c r="D855" s="360"/>
      <c r="E855" s="360"/>
      <c r="F855" s="361"/>
      <c r="G855" s="360"/>
      <c r="H855" s="360"/>
      <c r="I855" s="362"/>
      <c r="J855" s="363"/>
      <c r="K855" s="363"/>
      <c r="L855" s="364"/>
      <c r="M855" s="363"/>
      <c r="N855" s="414"/>
      <c r="O855" s="350">
        <f t="shared" si="37"/>
        <v>0</v>
      </c>
      <c r="P855" s="70">
        <f t="shared" si="37"/>
        <v>0</v>
      </c>
      <c r="Q855" s="92" t="str">
        <f t="shared" si="36"/>
        <v/>
      </c>
    </row>
    <row r="856" spans="1:17" x14ac:dyDescent="0.2">
      <c r="A856" s="374" t="str">
        <f>IF(B856="","",COUNT('Diário 3º PA'!$A$4:$A$4242)+COUNT('Diário 4º PA'!$A$4:$A$2007)+COUNT('Diário 5º PA'!$A$4:$A$2000)+ROW()-3)</f>
        <v/>
      </c>
      <c r="B856" s="358"/>
      <c r="C856" s="383"/>
      <c r="D856" s="360"/>
      <c r="E856" s="360"/>
      <c r="F856" s="361"/>
      <c r="G856" s="360"/>
      <c r="H856" s="360"/>
      <c r="I856" s="362"/>
      <c r="J856" s="363"/>
      <c r="K856" s="363"/>
      <c r="L856" s="364"/>
      <c r="M856" s="363"/>
      <c r="N856" s="414"/>
      <c r="O856" s="350">
        <f t="shared" si="37"/>
        <v>0</v>
      </c>
      <c r="P856" s="70">
        <f t="shared" si="37"/>
        <v>0</v>
      </c>
      <c r="Q856" s="92" t="str">
        <f t="shared" si="36"/>
        <v/>
      </c>
    </row>
    <row r="857" spans="1:17" x14ac:dyDescent="0.2">
      <c r="A857" s="374" t="str">
        <f>IF(B857="","",COUNT('Diário 3º PA'!$A$4:$A$4242)+COUNT('Diário 4º PA'!$A$4:$A$2007)+COUNT('Diário 5º PA'!$A$4:$A$2000)+ROW()-3)</f>
        <v/>
      </c>
      <c r="B857" s="358"/>
      <c r="C857" s="383"/>
      <c r="D857" s="360"/>
      <c r="E857" s="360"/>
      <c r="F857" s="361"/>
      <c r="G857" s="360"/>
      <c r="H857" s="360"/>
      <c r="I857" s="362"/>
      <c r="J857" s="363"/>
      <c r="K857" s="363"/>
      <c r="L857" s="364"/>
      <c r="M857" s="363"/>
      <c r="N857" s="414"/>
      <c r="O857" s="350">
        <f t="shared" si="37"/>
        <v>0</v>
      </c>
      <c r="P857" s="70">
        <f t="shared" si="37"/>
        <v>0</v>
      </c>
      <c r="Q857" s="92" t="str">
        <f t="shared" si="36"/>
        <v/>
      </c>
    </row>
    <row r="858" spans="1:17" x14ac:dyDescent="0.2">
      <c r="A858" s="374" t="str">
        <f>IF(B858="","",COUNT('Diário 3º PA'!$A$4:$A$4242)+COUNT('Diário 4º PA'!$A$4:$A$2007)+COUNT('Diário 5º PA'!$A$4:$A$2000)+ROW()-3)</f>
        <v/>
      </c>
      <c r="B858" s="358"/>
      <c r="C858" s="383"/>
      <c r="D858" s="360"/>
      <c r="E858" s="360"/>
      <c r="F858" s="361"/>
      <c r="G858" s="360"/>
      <c r="H858" s="360"/>
      <c r="I858" s="362"/>
      <c r="J858" s="363"/>
      <c r="K858" s="363"/>
      <c r="L858" s="364"/>
      <c r="M858" s="363"/>
      <c r="N858" s="414"/>
      <c r="O858" s="350">
        <f t="shared" si="37"/>
        <v>0</v>
      </c>
      <c r="P858" s="70">
        <f t="shared" si="37"/>
        <v>0</v>
      </c>
      <c r="Q858" s="92" t="str">
        <f t="shared" si="36"/>
        <v/>
      </c>
    </row>
    <row r="859" spans="1:17" x14ac:dyDescent="0.2">
      <c r="A859" s="374" t="str">
        <f>IF(B859="","",COUNT('Diário 3º PA'!$A$4:$A$4242)+COUNT('Diário 4º PA'!$A$4:$A$2007)+COUNT('Diário 5º PA'!$A$4:$A$2000)+ROW()-3)</f>
        <v/>
      </c>
      <c r="B859" s="358"/>
      <c r="C859" s="383"/>
      <c r="D859" s="360"/>
      <c r="E859" s="360"/>
      <c r="F859" s="361"/>
      <c r="G859" s="360"/>
      <c r="H859" s="360"/>
      <c r="I859" s="362"/>
      <c r="J859" s="363"/>
      <c r="K859" s="363"/>
      <c r="L859" s="364"/>
      <c r="M859" s="363"/>
      <c r="N859" s="414"/>
      <c r="O859" s="350">
        <f t="shared" si="37"/>
        <v>0</v>
      </c>
      <c r="P859" s="70">
        <f t="shared" si="37"/>
        <v>0</v>
      </c>
      <c r="Q859" s="92" t="str">
        <f t="shared" si="36"/>
        <v/>
      </c>
    </row>
    <row r="860" spans="1:17" x14ac:dyDescent="0.2">
      <c r="A860" s="374" t="str">
        <f>IF(B860="","",COUNT('Diário 3º PA'!$A$4:$A$4242)+COUNT('Diário 4º PA'!$A$4:$A$2007)+COUNT('Diário 5º PA'!$A$4:$A$2000)+ROW()-3)</f>
        <v/>
      </c>
      <c r="B860" s="358"/>
      <c r="C860" s="383"/>
      <c r="D860" s="360"/>
      <c r="E860" s="360"/>
      <c r="F860" s="361"/>
      <c r="G860" s="360"/>
      <c r="H860" s="360"/>
      <c r="I860" s="362"/>
      <c r="J860" s="363"/>
      <c r="K860" s="363"/>
      <c r="L860" s="364"/>
      <c r="M860" s="363"/>
      <c r="N860" s="414"/>
      <c r="O860" s="350">
        <f t="shared" si="37"/>
        <v>0</v>
      </c>
      <c r="P860" s="70">
        <f t="shared" si="37"/>
        <v>0</v>
      </c>
      <c r="Q860" s="92" t="str">
        <f t="shared" si="36"/>
        <v/>
      </c>
    </row>
    <row r="861" spans="1:17" x14ac:dyDescent="0.2">
      <c r="A861" s="374" t="str">
        <f>IF(B861="","",COUNT('Diário 3º PA'!$A$4:$A$4242)+COUNT('Diário 4º PA'!$A$4:$A$2007)+COUNT('Diário 5º PA'!$A$4:$A$2000)+ROW()-3)</f>
        <v/>
      </c>
      <c r="B861" s="358"/>
      <c r="C861" s="383"/>
      <c r="D861" s="360"/>
      <c r="E861" s="360"/>
      <c r="F861" s="361"/>
      <c r="G861" s="360"/>
      <c r="H861" s="360"/>
      <c r="I861" s="362"/>
      <c r="J861" s="363"/>
      <c r="K861" s="363"/>
      <c r="L861" s="364"/>
      <c r="M861" s="363"/>
      <c r="N861" s="414"/>
      <c r="O861" s="350">
        <f t="shared" si="37"/>
        <v>0</v>
      </c>
      <c r="P861" s="70">
        <f t="shared" si="37"/>
        <v>0</v>
      </c>
      <c r="Q861" s="92" t="str">
        <f t="shared" si="36"/>
        <v/>
      </c>
    </row>
    <row r="862" spans="1:17" x14ac:dyDescent="0.2">
      <c r="A862" s="374" t="str">
        <f>IF(B862="","",COUNT('Diário 3º PA'!$A$4:$A$4242)+COUNT('Diário 4º PA'!$A$4:$A$2007)+COUNT('Diário 5º PA'!$A$4:$A$2000)+ROW()-3)</f>
        <v/>
      </c>
      <c r="B862" s="358"/>
      <c r="C862" s="383"/>
      <c r="D862" s="360"/>
      <c r="E862" s="360"/>
      <c r="F862" s="361"/>
      <c r="G862" s="360"/>
      <c r="H862" s="360"/>
      <c r="I862" s="362"/>
      <c r="J862" s="363"/>
      <c r="K862" s="363"/>
      <c r="L862" s="364"/>
      <c r="M862" s="363"/>
      <c r="N862" s="414"/>
      <c r="O862" s="350">
        <f t="shared" si="37"/>
        <v>0</v>
      </c>
      <c r="P862" s="70">
        <f t="shared" si="37"/>
        <v>0</v>
      </c>
      <c r="Q862" s="92" t="str">
        <f t="shared" si="36"/>
        <v/>
      </c>
    </row>
    <row r="863" spans="1:17" x14ac:dyDescent="0.2">
      <c r="A863" s="374" t="str">
        <f>IF(B863="","",COUNT('Diário 3º PA'!$A$4:$A$4242)+COUNT('Diário 4º PA'!$A$4:$A$2007)+COUNT('Diário 5º PA'!$A$4:$A$2000)+ROW()-3)</f>
        <v/>
      </c>
      <c r="B863" s="358"/>
      <c r="C863" s="383"/>
      <c r="D863" s="360"/>
      <c r="E863" s="360"/>
      <c r="F863" s="361"/>
      <c r="G863" s="360"/>
      <c r="H863" s="360"/>
      <c r="I863" s="362"/>
      <c r="J863" s="363"/>
      <c r="K863" s="363"/>
      <c r="L863" s="364"/>
      <c r="M863" s="363"/>
      <c r="N863" s="414"/>
      <c r="O863" s="350">
        <f t="shared" si="37"/>
        <v>0</v>
      </c>
      <c r="P863" s="70">
        <f t="shared" si="37"/>
        <v>0</v>
      </c>
      <c r="Q863" s="92" t="str">
        <f t="shared" si="36"/>
        <v/>
      </c>
    </row>
    <row r="864" spans="1:17" x14ac:dyDescent="0.2">
      <c r="A864" s="374" t="str">
        <f>IF(B864="","",COUNT('Diário 3º PA'!$A$4:$A$4242)+COUNT('Diário 4º PA'!$A$4:$A$2007)+COUNT('Diário 5º PA'!$A$4:$A$2000)+ROW()-3)</f>
        <v/>
      </c>
      <c r="B864" s="358"/>
      <c r="C864" s="383"/>
      <c r="D864" s="360"/>
      <c r="E864" s="360"/>
      <c r="F864" s="361"/>
      <c r="G864" s="360"/>
      <c r="H864" s="360"/>
      <c r="I864" s="362"/>
      <c r="J864" s="363"/>
      <c r="K864" s="363"/>
      <c r="L864" s="364"/>
      <c r="M864" s="363"/>
      <c r="N864" s="414"/>
      <c r="O864" s="350">
        <f t="shared" si="37"/>
        <v>0</v>
      </c>
      <c r="P864" s="70">
        <f t="shared" si="37"/>
        <v>0</v>
      </c>
      <c r="Q864" s="92" t="str">
        <f t="shared" si="36"/>
        <v/>
      </c>
    </row>
    <row r="865" spans="1:17" x14ac:dyDescent="0.2">
      <c r="A865" s="374" t="str">
        <f>IF(B865="","",COUNT('Diário 3º PA'!$A$4:$A$4242)+COUNT('Diário 4º PA'!$A$4:$A$2007)+COUNT('Diário 5º PA'!$A$4:$A$2000)+ROW()-3)</f>
        <v/>
      </c>
      <c r="B865" s="358"/>
      <c r="C865" s="383"/>
      <c r="D865" s="360"/>
      <c r="E865" s="360"/>
      <c r="F865" s="361"/>
      <c r="G865" s="360"/>
      <c r="H865" s="360"/>
      <c r="I865" s="362"/>
      <c r="J865" s="363"/>
      <c r="K865" s="363"/>
      <c r="L865" s="364"/>
      <c r="M865" s="363"/>
      <c r="N865" s="414"/>
      <c r="O865" s="350">
        <f t="shared" si="37"/>
        <v>0</v>
      </c>
      <c r="P865" s="70">
        <f t="shared" si="37"/>
        <v>0</v>
      </c>
      <c r="Q865" s="92" t="str">
        <f t="shared" si="36"/>
        <v/>
      </c>
    </row>
    <row r="866" spans="1:17" x14ac:dyDescent="0.2">
      <c r="A866" s="374" t="str">
        <f>IF(B866="","",COUNT('Diário 3º PA'!$A$4:$A$4242)+COUNT('Diário 4º PA'!$A$4:$A$2007)+COUNT('Diário 5º PA'!$A$4:$A$2000)+ROW()-3)</f>
        <v/>
      </c>
      <c r="B866" s="358"/>
      <c r="C866" s="383"/>
      <c r="D866" s="360"/>
      <c r="E866" s="360"/>
      <c r="F866" s="361"/>
      <c r="G866" s="360"/>
      <c r="H866" s="360"/>
      <c r="I866" s="362"/>
      <c r="J866" s="363"/>
      <c r="K866" s="363"/>
      <c r="L866" s="364"/>
      <c r="M866" s="363"/>
      <c r="N866" s="414"/>
      <c r="O866" s="350">
        <f t="shared" si="37"/>
        <v>0</v>
      </c>
      <c r="P866" s="70">
        <f t="shared" si="37"/>
        <v>0</v>
      </c>
      <c r="Q866" s="92" t="str">
        <f t="shared" si="36"/>
        <v/>
      </c>
    </row>
    <row r="867" spans="1:17" x14ac:dyDescent="0.2">
      <c r="A867" s="374" t="str">
        <f>IF(B867="","",COUNT('Diário 3º PA'!$A$4:$A$4242)+COUNT('Diário 4º PA'!$A$4:$A$2007)+COUNT('Diário 5º PA'!$A$4:$A$2000)+ROW()-3)</f>
        <v/>
      </c>
      <c r="B867" s="358"/>
      <c r="C867" s="383"/>
      <c r="D867" s="360"/>
      <c r="E867" s="360"/>
      <c r="F867" s="361"/>
      <c r="G867" s="360"/>
      <c r="H867" s="360"/>
      <c r="I867" s="362"/>
      <c r="J867" s="363"/>
      <c r="K867" s="363"/>
      <c r="L867" s="364"/>
      <c r="M867" s="363"/>
      <c r="N867" s="414"/>
      <c r="O867" s="350">
        <f t="shared" si="37"/>
        <v>0</v>
      </c>
      <c r="P867" s="70">
        <f t="shared" si="37"/>
        <v>0</v>
      </c>
      <c r="Q867" s="92" t="str">
        <f t="shared" si="36"/>
        <v/>
      </c>
    </row>
    <row r="868" spans="1:17" x14ac:dyDescent="0.2">
      <c r="A868" s="374" t="str">
        <f>IF(B868="","",COUNT('Diário 3º PA'!$A$4:$A$4242)+COUNT('Diário 4º PA'!$A$4:$A$2007)+COUNT('Diário 5º PA'!$A$4:$A$2000)+ROW()-3)</f>
        <v/>
      </c>
      <c r="B868" s="358"/>
      <c r="C868" s="383"/>
      <c r="D868" s="360"/>
      <c r="E868" s="360"/>
      <c r="F868" s="361"/>
      <c r="G868" s="360"/>
      <c r="H868" s="360"/>
      <c r="I868" s="362"/>
      <c r="J868" s="363"/>
      <c r="K868" s="363"/>
      <c r="L868" s="364"/>
      <c r="M868" s="363"/>
      <c r="N868" s="414"/>
      <c r="O868" s="350">
        <f t="shared" si="37"/>
        <v>0</v>
      </c>
      <c r="P868" s="70">
        <f t="shared" si="37"/>
        <v>0</v>
      </c>
      <c r="Q868" s="92" t="str">
        <f t="shared" si="36"/>
        <v/>
      </c>
    </row>
    <row r="869" spans="1:17" x14ac:dyDescent="0.2">
      <c r="A869" s="374" t="str">
        <f>IF(B869="","",COUNT('Diário 3º PA'!$A$4:$A$4242)+COUNT('Diário 4º PA'!$A$4:$A$2007)+COUNT('Diário 5º PA'!$A$4:$A$2000)+ROW()-3)</f>
        <v/>
      </c>
      <c r="B869" s="358"/>
      <c r="C869" s="383"/>
      <c r="D869" s="360"/>
      <c r="E869" s="360"/>
      <c r="F869" s="361"/>
      <c r="G869" s="360"/>
      <c r="H869" s="360"/>
      <c r="I869" s="362"/>
      <c r="J869" s="363"/>
      <c r="K869" s="363"/>
      <c r="L869" s="364"/>
      <c r="M869" s="363"/>
      <c r="N869" s="414"/>
      <c r="O869" s="350">
        <f t="shared" si="37"/>
        <v>0</v>
      </c>
      <c r="P869" s="70">
        <f t="shared" si="37"/>
        <v>0</v>
      </c>
      <c r="Q869" s="92" t="str">
        <f t="shared" si="36"/>
        <v/>
      </c>
    </row>
    <row r="870" spans="1:17" x14ac:dyDescent="0.2">
      <c r="A870" s="374" t="str">
        <f>IF(B870="","",COUNT('Diário 3º PA'!$A$4:$A$4242)+COUNT('Diário 4º PA'!$A$4:$A$2007)+COUNT('Diário 5º PA'!$A$4:$A$2000)+ROW()-3)</f>
        <v/>
      </c>
      <c r="B870" s="358"/>
      <c r="C870" s="383"/>
      <c r="D870" s="360"/>
      <c r="E870" s="360"/>
      <c r="F870" s="361"/>
      <c r="G870" s="360"/>
      <c r="H870" s="360"/>
      <c r="I870" s="362"/>
      <c r="J870" s="363"/>
      <c r="K870" s="363"/>
      <c r="L870" s="364"/>
      <c r="M870" s="363"/>
      <c r="N870" s="414"/>
      <c r="O870" s="350">
        <f t="shared" si="37"/>
        <v>0</v>
      </c>
      <c r="P870" s="70">
        <f t="shared" si="37"/>
        <v>0</v>
      </c>
      <c r="Q870" s="92" t="str">
        <f t="shared" si="36"/>
        <v/>
      </c>
    </row>
    <row r="871" spans="1:17" x14ac:dyDescent="0.2">
      <c r="A871" s="374" t="str">
        <f>IF(B871="","",COUNT('Diário 3º PA'!$A$4:$A$4242)+COUNT('Diário 4º PA'!$A$4:$A$2007)+COUNT('Diário 5º PA'!$A$4:$A$2000)+ROW()-3)</f>
        <v/>
      </c>
      <c r="B871" s="358"/>
      <c r="C871" s="383"/>
      <c r="D871" s="360"/>
      <c r="E871" s="360"/>
      <c r="F871" s="361"/>
      <c r="G871" s="360"/>
      <c r="H871" s="360"/>
      <c r="I871" s="362"/>
      <c r="J871" s="363"/>
      <c r="K871" s="363"/>
      <c r="L871" s="364"/>
      <c r="M871" s="363"/>
      <c r="N871" s="414"/>
      <c r="O871" s="350">
        <f t="shared" si="37"/>
        <v>0</v>
      </c>
      <c r="P871" s="70">
        <f t="shared" si="37"/>
        <v>0</v>
      </c>
      <c r="Q871" s="92" t="str">
        <f t="shared" si="36"/>
        <v/>
      </c>
    </row>
    <row r="872" spans="1:17" x14ac:dyDescent="0.2">
      <c r="A872" s="374" t="str">
        <f>IF(B872="","",COUNT('Diário 3º PA'!$A$4:$A$4242)+COUNT('Diário 4º PA'!$A$4:$A$2007)+COUNT('Diário 5º PA'!$A$4:$A$2000)+ROW()-3)</f>
        <v/>
      </c>
      <c r="B872" s="358"/>
      <c r="C872" s="383"/>
      <c r="D872" s="360"/>
      <c r="E872" s="360"/>
      <c r="F872" s="361"/>
      <c r="G872" s="360"/>
      <c r="H872" s="360"/>
      <c r="I872" s="362"/>
      <c r="J872" s="363"/>
      <c r="K872" s="363"/>
      <c r="L872" s="364"/>
      <c r="M872" s="363"/>
      <c r="N872" s="414"/>
      <c r="O872" s="350">
        <f t="shared" si="37"/>
        <v>0</v>
      </c>
      <c r="P872" s="70">
        <f t="shared" si="37"/>
        <v>0</v>
      </c>
      <c r="Q872" s="92" t="str">
        <f t="shared" si="36"/>
        <v/>
      </c>
    </row>
    <row r="873" spans="1:17" x14ac:dyDescent="0.2">
      <c r="A873" s="374" t="str">
        <f>IF(B873="","",COUNT('Diário 3º PA'!$A$4:$A$4242)+COUNT('Diário 4º PA'!$A$4:$A$2007)+COUNT('Diário 5º PA'!$A$4:$A$2000)+ROW()-3)</f>
        <v/>
      </c>
      <c r="B873" s="358"/>
      <c r="C873" s="383"/>
      <c r="D873" s="360"/>
      <c r="E873" s="360"/>
      <c r="F873" s="361"/>
      <c r="G873" s="360"/>
      <c r="H873" s="360"/>
      <c r="I873" s="362"/>
      <c r="J873" s="363"/>
      <c r="K873" s="363"/>
      <c r="L873" s="364"/>
      <c r="M873" s="363"/>
      <c r="N873" s="414"/>
      <c r="O873" s="350">
        <f t="shared" si="37"/>
        <v>0</v>
      </c>
      <c r="P873" s="70">
        <f t="shared" si="37"/>
        <v>0</v>
      </c>
      <c r="Q873" s="92" t="str">
        <f t="shared" si="36"/>
        <v/>
      </c>
    </row>
    <row r="874" spans="1:17" x14ac:dyDescent="0.2">
      <c r="A874" s="374" t="str">
        <f>IF(B874="","",COUNT('Diário 3º PA'!$A$4:$A$4242)+COUNT('Diário 4º PA'!$A$4:$A$2007)+COUNT('Diário 5º PA'!$A$4:$A$2000)+ROW()-3)</f>
        <v/>
      </c>
      <c r="B874" s="358"/>
      <c r="C874" s="383"/>
      <c r="D874" s="360"/>
      <c r="E874" s="360"/>
      <c r="F874" s="361"/>
      <c r="G874" s="360"/>
      <c r="H874" s="360"/>
      <c r="I874" s="362"/>
      <c r="J874" s="363"/>
      <c r="K874" s="363"/>
      <c r="L874" s="364"/>
      <c r="M874" s="363"/>
      <c r="N874" s="414"/>
      <c r="O874" s="350">
        <f t="shared" si="37"/>
        <v>0</v>
      </c>
      <c r="P874" s="70">
        <f t="shared" si="37"/>
        <v>0</v>
      </c>
      <c r="Q874" s="92" t="str">
        <f t="shared" si="36"/>
        <v/>
      </c>
    </row>
    <row r="875" spans="1:17" x14ac:dyDescent="0.2">
      <c r="A875" s="374" t="str">
        <f>IF(B875="","",COUNT('Diário 3º PA'!$A$4:$A$4242)+COUNT('Diário 4º PA'!$A$4:$A$2007)+COUNT('Diário 5º PA'!$A$4:$A$2000)+ROW()-3)</f>
        <v/>
      </c>
      <c r="B875" s="358"/>
      <c r="C875" s="383"/>
      <c r="D875" s="360"/>
      <c r="E875" s="360"/>
      <c r="F875" s="361"/>
      <c r="G875" s="360"/>
      <c r="H875" s="360"/>
      <c r="I875" s="362"/>
      <c r="J875" s="363"/>
      <c r="K875" s="363"/>
      <c r="L875" s="364"/>
      <c r="M875" s="363"/>
      <c r="N875" s="414"/>
      <c r="O875" s="350">
        <f t="shared" si="37"/>
        <v>0</v>
      </c>
      <c r="P875" s="70">
        <f t="shared" si="37"/>
        <v>0</v>
      </c>
      <c r="Q875" s="92" t="str">
        <f t="shared" si="36"/>
        <v/>
      </c>
    </row>
    <row r="876" spans="1:17" x14ac:dyDescent="0.2">
      <c r="A876" s="374" t="str">
        <f>IF(B876="","",COUNT('Diário 3º PA'!$A$4:$A$4242)+COUNT('Diário 4º PA'!$A$4:$A$2007)+COUNT('Diário 5º PA'!$A$4:$A$2000)+ROW()-3)</f>
        <v/>
      </c>
      <c r="B876" s="358"/>
      <c r="C876" s="383"/>
      <c r="D876" s="360"/>
      <c r="E876" s="360"/>
      <c r="F876" s="361"/>
      <c r="G876" s="360"/>
      <c r="H876" s="360"/>
      <c r="I876" s="362"/>
      <c r="J876" s="363"/>
      <c r="K876" s="363"/>
      <c r="L876" s="364"/>
      <c r="M876" s="363"/>
      <c r="N876" s="414"/>
      <c r="O876" s="350">
        <f t="shared" si="37"/>
        <v>0</v>
      </c>
      <c r="P876" s="70">
        <f t="shared" si="37"/>
        <v>0</v>
      </c>
      <c r="Q876" s="92" t="str">
        <f t="shared" si="36"/>
        <v/>
      </c>
    </row>
    <row r="877" spans="1:17" x14ac:dyDescent="0.2">
      <c r="A877" s="374" t="str">
        <f>IF(B877="","",COUNT('Diário 3º PA'!$A$4:$A$4242)+COUNT('Diário 4º PA'!$A$4:$A$2007)+COUNT('Diário 5º PA'!$A$4:$A$2000)+ROW()-3)</f>
        <v/>
      </c>
      <c r="B877" s="358"/>
      <c r="C877" s="383"/>
      <c r="D877" s="360"/>
      <c r="E877" s="360"/>
      <c r="F877" s="361"/>
      <c r="G877" s="360"/>
      <c r="H877" s="360"/>
      <c r="I877" s="362"/>
      <c r="J877" s="363"/>
      <c r="K877" s="363"/>
      <c r="L877" s="364"/>
      <c r="M877" s="363"/>
      <c r="N877" s="414"/>
      <c r="O877" s="350">
        <f t="shared" si="37"/>
        <v>0</v>
      </c>
      <c r="P877" s="70">
        <f t="shared" si="37"/>
        <v>0</v>
      </c>
      <c r="Q877" s="92" t="str">
        <f t="shared" si="36"/>
        <v/>
      </c>
    </row>
    <row r="878" spans="1:17" x14ac:dyDescent="0.2">
      <c r="A878" s="374" t="str">
        <f>IF(B878="","",COUNT('Diário 3º PA'!$A$4:$A$4242)+COUNT('Diário 4º PA'!$A$4:$A$2007)+COUNT('Diário 5º PA'!$A$4:$A$2000)+ROW()-3)</f>
        <v/>
      </c>
      <c r="B878" s="358"/>
      <c r="C878" s="383"/>
      <c r="D878" s="360"/>
      <c r="E878" s="360"/>
      <c r="F878" s="361"/>
      <c r="G878" s="360"/>
      <c r="H878" s="360"/>
      <c r="I878" s="362"/>
      <c r="J878" s="363"/>
      <c r="K878" s="363"/>
      <c r="L878" s="364"/>
      <c r="M878" s="363"/>
      <c r="N878" s="414"/>
      <c r="O878" s="350">
        <f t="shared" si="37"/>
        <v>0</v>
      </c>
      <c r="P878" s="70">
        <f t="shared" si="37"/>
        <v>0</v>
      </c>
      <c r="Q878" s="92" t="str">
        <f t="shared" si="36"/>
        <v/>
      </c>
    </row>
    <row r="879" spans="1:17" x14ac:dyDescent="0.2">
      <c r="A879" s="374" t="str">
        <f>IF(B879="","",COUNT('Diário 3º PA'!$A$4:$A$4242)+COUNT('Diário 4º PA'!$A$4:$A$2007)+COUNT('Diário 5º PA'!$A$4:$A$2000)+ROW()-3)</f>
        <v/>
      </c>
      <c r="B879" s="358"/>
      <c r="C879" s="383"/>
      <c r="D879" s="360"/>
      <c r="E879" s="360"/>
      <c r="F879" s="361"/>
      <c r="G879" s="360"/>
      <c r="H879" s="360"/>
      <c r="I879" s="362"/>
      <c r="J879" s="363"/>
      <c r="K879" s="363"/>
      <c r="L879" s="364"/>
      <c r="M879" s="363"/>
      <c r="N879" s="414"/>
      <c r="O879" s="350">
        <f t="shared" si="37"/>
        <v>0</v>
      </c>
      <c r="P879" s="70">
        <f t="shared" si="37"/>
        <v>0</v>
      </c>
      <c r="Q879" s="92" t="str">
        <f t="shared" si="36"/>
        <v/>
      </c>
    </row>
    <row r="880" spans="1:17" x14ac:dyDescent="0.2">
      <c r="A880" s="374" t="str">
        <f>IF(B880="","",COUNT('Diário 3º PA'!$A$4:$A$4242)+COUNT('Diário 4º PA'!$A$4:$A$2007)+COUNT('Diário 5º PA'!$A$4:$A$2000)+ROW()-3)</f>
        <v/>
      </c>
      <c r="B880" s="358"/>
      <c r="C880" s="383"/>
      <c r="D880" s="360"/>
      <c r="E880" s="360"/>
      <c r="F880" s="361"/>
      <c r="G880" s="360"/>
      <c r="H880" s="360"/>
      <c r="I880" s="362"/>
      <c r="J880" s="363"/>
      <c r="K880" s="363"/>
      <c r="L880" s="364"/>
      <c r="M880" s="363"/>
      <c r="N880" s="414"/>
      <c r="O880" s="350">
        <f t="shared" si="37"/>
        <v>0</v>
      </c>
      <c r="P880" s="70">
        <f t="shared" si="37"/>
        <v>0</v>
      </c>
      <c r="Q880" s="92" t="str">
        <f t="shared" si="36"/>
        <v/>
      </c>
    </row>
    <row r="881" spans="1:17" x14ac:dyDescent="0.2">
      <c r="A881" s="374" t="str">
        <f>IF(B881="","",COUNT('Diário 3º PA'!$A$4:$A$4242)+COUNT('Diário 4º PA'!$A$4:$A$2007)+COUNT('Diário 5º PA'!$A$4:$A$2000)+ROW()-3)</f>
        <v/>
      </c>
      <c r="B881" s="358"/>
      <c r="C881" s="383"/>
      <c r="D881" s="360"/>
      <c r="E881" s="360"/>
      <c r="F881" s="361"/>
      <c r="G881" s="360"/>
      <c r="H881" s="360"/>
      <c r="I881" s="362"/>
      <c r="J881" s="363"/>
      <c r="K881" s="363"/>
      <c r="L881" s="364"/>
      <c r="M881" s="363"/>
      <c r="N881" s="414"/>
      <c r="O881" s="350">
        <f t="shared" si="37"/>
        <v>0</v>
      </c>
      <c r="P881" s="70">
        <f t="shared" si="37"/>
        <v>0</v>
      </c>
      <c r="Q881" s="92" t="str">
        <f t="shared" si="36"/>
        <v/>
      </c>
    </row>
    <row r="882" spans="1:17" x14ac:dyDescent="0.2">
      <c r="A882" s="374" t="str">
        <f>IF(B882="","",COUNT('Diário 3º PA'!$A$4:$A$4242)+COUNT('Diário 4º PA'!$A$4:$A$2007)+COUNT('Diário 5º PA'!$A$4:$A$2000)+ROW()-3)</f>
        <v/>
      </c>
      <c r="B882" s="358"/>
      <c r="C882" s="383"/>
      <c r="D882" s="360"/>
      <c r="E882" s="360"/>
      <c r="F882" s="361"/>
      <c r="G882" s="360"/>
      <c r="H882" s="360"/>
      <c r="I882" s="362"/>
      <c r="J882" s="363"/>
      <c r="K882" s="363"/>
      <c r="L882" s="364"/>
      <c r="M882" s="363"/>
      <c r="N882" s="414"/>
      <c r="O882" s="350">
        <f t="shared" si="37"/>
        <v>0</v>
      </c>
      <c r="P882" s="70">
        <f t="shared" si="37"/>
        <v>0</v>
      </c>
      <c r="Q882" s="92" t="str">
        <f t="shared" si="36"/>
        <v/>
      </c>
    </row>
    <row r="883" spans="1:17" x14ac:dyDescent="0.2">
      <c r="A883" s="374" t="str">
        <f>IF(B883="","",COUNT('Diário 3º PA'!$A$4:$A$4242)+COUNT('Diário 4º PA'!$A$4:$A$2007)+COUNT('Diário 5º PA'!$A$4:$A$2000)+ROW()-3)</f>
        <v/>
      </c>
      <c r="B883" s="358"/>
      <c r="C883" s="383"/>
      <c r="D883" s="360"/>
      <c r="E883" s="360"/>
      <c r="F883" s="361"/>
      <c r="G883" s="360"/>
      <c r="H883" s="360"/>
      <c r="I883" s="362"/>
      <c r="J883" s="363"/>
      <c r="K883" s="363"/>
      <c r="L883" s="364"/>
      <c r="M883" s="363"/>
      <c r="N883" s="414"/>
      <c r="O883" s="350">
        <f t="shared" si="37"/>
        <v>0</v>
      </c>
      <c r="P883" s="70">
        <f t="shared" si="37"/>
        <v>0</v>
      </c>
      <c r="Q883" s="92" t="str">
        <f t="shared" si="36"/>
        <v/>
      </c>
    </row>
    <row r="884" spans="1:17" x14ac:dyDescent="0.2">
      <c r="A884" s="374" t="str">
        <f>IF(B884="","",COUNT('Diário 3º PA'!$A$4:$A$4242)+COUNT('Diário 4º PA'!$A$4:$A$2007)+COUNT('Diário 5º PA'!$A$4:$A$2000)+ROW()-3)</f>
        <v/>
      </c>
      <c r="B884" s="358"/>
      <c r="C884" s="383"/>
      <c r="D884" s="360"/>
      <c r="E884" s="360"/>
      <c r="F884" s="361"/>
      <c r="G884" s="360"/>
      <c r="H884" s="360"/>
      <c r="I884" s="362"/>
      <c r="J884" s="363"/>
      <c r="K884" s="363"/>
      <c r="L884" s="364"/>
      <c r="M884" s="363"/>
      <c r="N884" s="414"/>
      <c r="O884" s="350">
        <f t="shared" si="37"/>
        <v>0</v>
      </c>
      <c r="P884" s="70">
        <f t="shared" si="37"/>
        <v>0</v>
      </c>
      <c r="Q884" s="92" t="str">
        <f t="shared" si="36"/>
        <v/>
      </c>
    </row>
    <row r="885" spans="1:17" x14ac:dyDescent="0.2">
      <c r="A885" s="374" t="str">
        <f>IF(B885="","",COUNT('Diário 3º PA'!$A$4:$A$4242)+COUNT('Diário 4º PA'!$A$4:$A$2007)+COUNT('Diário 5º PA'!$A$4:$A$2000)+ROW()-3)</f>
        <v/>
      </c>
      <c r="B885" s="358"/>
      <c r="C885" s="383"/>
      <c r="D885" s="360"/>
      <c r="E885" s="360"/>
      <c r="F885" s="361"/>
      <c r="G885" s="360"/>
      <c r="H885" s="360"/>
      <c r="I885" s="362"/>
      <c r="J885" s="363"/>
      <c r="K885" s="363"/>
      <c r="L885" s="364"/>
      <c r="M885" s="363"/>
      <c r="N885" s="414"/>
      <c r="O885" s="350">
        <f t="shared" si="37"/>
        <v>0</v>
      </c>
      <c r="P885" s="70">
        <f t="shared" si="37"/>
        <v>0</v>
      </c>
      <c r="Q885" s="92" t="str">
        <f t="shared" si="36"/>
        <v/>
      </c>
    </row>
    <row r="886" spans="1:17" x14ac:dyDescent="0.2">
      <c r="A886" s="374" t="str">
        <f>IF(B886="","",COUNT('Diário 3º PA'!$A$4:$A$4242)+COUNT('Diário 4º PA'!$A$4:$A$2007)+COUNT('Diário 5º PA'!$A$4:$A$2000)+ROW()-3)</f>
        <v/>
      </c>
      <c r="B886" s="358"/>
      <c r="C886" s="383"/>
      <c r="D886" s="360"/>
      <c r="E886" s="360"/>
      <c r="F886" s="361"/>
      <c r="G886" s="360"/>
      <c r="H886" s="360"/>
      <c r="I886" s="362"/>
      <c r="J886" s="363"/>
      <c r="K886" s="363"/>
      <c r="L886" s="364"/>
      <c r="M886" s="363"/>
      <c r="N886" s="414"/>
      <c r="O886" s="350">
        <f t="shared" si="37"/>
        <v>0</v>
      </c>
      <c r="P886" s="70">
        <f t="shared" si="37"/>
        <v>0</v>
      </c>
      <c r="Q886" s="92" t="str">
        <f t="shared" si="36"/>
        <v/>
      </c>
    </row>
    <row r="887" spans="1:17" x14ac:dyDescent="0.2">
      <c r="A887" s="374" t="str">
        <f>IF(B887="","",COUNT('Diário 3º PA'!$A$4:$A$4242)+COUNT('Diário 4º PA'!$A$4:$A$2007)+COUNT('Diário 5º PA'!$A$4:$A$2000)+ROW()-3)</f>
        <v/>
      </c>
      <c r="B887" s="358"/>
      <c r="C887" s="383"/>
      <c r="D887" s="360"/>
      <c r="E887" s="360"/>
      <c r="F887" s="361"/>
      <c r="G887" s="360"/>
      <c r="H887" s="360"/>
      <c r="I887" s="362"/>
      <c r="J887" s="363"/>
      <c r="K887" s="363"/>
      <c r="L887" s="364"/>
      <c r="M887" s="363"/>
      <c r="N887" s="414"/>
      <c r="O887" s="350">
        <f t="shared" si="37"/>
        <v>0</v>
      </c>
      <c r="P887" s="70">
        <f t="shared" si="37"/>
        <v>0</v>
      </c>
      <c r="Q887" s="92" t="str">
        <f t="shared" si="36"/>
        <v/>
      </c>
    </row>
    <row r="888" spans="1:17" x14ac:dyDescent="0.2">
      <c r="A888" s="374" t="str">
        <f>IF(B888="","",COUNT('Diário 3º PA'!$A$4:$A$4242)+COUNT('Diário 4º PA'!$A$4:$A$2007)+COUNT('Diário 5º PA'!$A$4:$A$2000)+ROW()-3)</f>
        <v/>
      </c>
      <c r="B888" s="358"/>
      <c r="C888" s="383"/>
      <c r="D888" s="360"/>
      <c r="E888" s="360"/>
      <c r="F888" s="361"/>
      <c r="G888" s="360"/>
      <c r="H888" s="360"/>
      <c r="I888" s="362"/>
      <c r="J888" s="363"/>
      <c r="K888" s="363"/>
      <c r="L888" s="364"/>
      <c r="M888" s="363"/>
      <c r="N888" s="414"/>
      <c r="O888" s="350">
        <f t="shared" si="37"/>
        <v>0</v>
      </c>
      <c r="P888" s="70">
        <f t="shared" si="37"/>
        <v>0</v>
      </c>
      <c r="Q888" s="92" t="str">
        <f t="shared" si="36"/>
        <v/>
      </c>
    </row>
    <row r="889" spans="1:17" x14ac:dyDescent="0.2">
      <c r="A889" s="374" t="str">
        <f>IF(B889="","",COUNT('Diário 3º PA'!$A$4:$A$4242)+COUNT('Diário 4º PA'!$A$4:$A$2007)+COUNT('Diário 5º PA'!$A$4:$A$2000)+ROW()-3)</f>
        <v/>
      </c>
      <c r="B889" s="358"/>
      <c r="C889" s="383"/>
      <c r="D889" s="360"/>
      <c r="E889" s="360"/>
      <c r="F889" s="361"/>
      <c r="G889" s="360"/>
      <c r="H889" s="360"/>
      <c r="I889" s="362"/>
      <c r="J889" s="363"/>
      <c r="K889" s="363"/>
      <c r="L889" s="364"/>
      <c r="M889" s="363"/>
      <c r="N889" s="414"/>
      <c r="O889" s="350">
        <f t="shared" si="37"/>
        <v>0</v>
      </c>
      <c r="P889" s="70">
        <f t="shared" si="37"/>
        <v>0</v>
      </c>
      <c r="Q889" s="92" t="str">
        <f t="shared" si="36"/>
        <v/>
      </c>
    </row>
    <row r="890" spans="1:17" x14ac:dyDescent="0.2">
      <c r="A890" s="374" t="str">
        <f>IF(B890="","",COUNT('Diário 3º PA'!$A$4:$A$4242)+COUNT('Diário 4º PA'!$A$4:$A$2007)+COUNT('Diário 5º PA'!$A$4:$A$2000)+ROW()-3)</f>
        <v/>
      </c>
      <c r="B890" s="358"/>
      <c r="C890" s="383"/>
      <c r="D890" s="360"/>
      <c r="E890" s="360"/>
      <c r="F890" s="361"/>
      <c r="G890" s="360"/>
      <c r="H890" s="360"/>
      <c r="I890" s="362"/>
      <c r="J890" s="363"/>
      <c r="K890" s="363"/>
      <c r="L890" s="364"/>
      <c r="M890" s="363"/>
      <c r="N890" s="414"/>
      <c r="O890" s="350">
        <f t="shared" si="37"/>
        <v>0</v>
      </c>
      <c r="P890" s="70">
        <f t="shared" si="37"/>
        <v>0</v>
      </c>
      <c r="Q890" s="92" t="str">
        <f t="shared" si="36"/>
        <v/>
      </c>
    </row>
    <row r="891" spans="1:17" x14ac:dyDescent="0.2">
      <c r="A891" s="374" t="str">
        <f>IF(B891="","",COUNT('Diário 3º PA'!$A$4:$A$4242)+COUNT('Diário 4º PA'!$A$4:$A$2007)+COUNT('Diário 5º PA'!$A$4:$A$2000)+ROW()-3)</f>
        <v/>
      </c>
      <c r="B891" s="358"/>
      <c r="C891" s="383"/>
      <c r="D891" s="360"/>
      <c r="E891" s="360"/>
      <c r="F891" s="361"/>
      <c r="G891" s="360"/>
      <c r="H891" s="360"/>
      <c r="I891" s="362"/>
      <c r="J891" s="363"/>
      <c r="K891" s="363"/>
      <c r="L891" s="364"/>
      <c r="M891" s="363"/>
      <c r="N891" s="414"/>
      <c r="O891" s="350">
        <f t="shared" si="37"/>
        <v>0</v>
      </c>
      <c r="P891" s="70">
        <f t="shared" si="37"/>
        <v>0</v>
      </c>
      <c r="Q891" s="92" t="str">
        <f t="shared" si="36"/>
        <v/>
      </c>
    </row>
    <row r="892" spans="1:17" x14ac:dyDescent="0.2">
      <c r="A892" s="374" t="str">
        <f>IF(B892="","",COUNT('Diário 3º PA'!$A$4:$A$4242)+COUNT('Diário 4º PA'!$A$4:$A$2007)+COUNT('Diário 5º PA'!$A$4:$A$2000)+ROW()-3)</f>
        <v/>
      </c>
      <c r="B892" s="358"/>
      <c r="C892" s="383"/>
      <c r="D892" s="360"/>
      <c r="E892" s="360"/>
      <c r="F892" s="361"/>
      <c r="G892" s="360"/>
      <c r="H892" s="360"/>
      <c r="I892" s="362"/>
      <c r="J892" s="363"/>
      <c r="K892" s="363"/>
      <c r="L892" s="364"/>
      <c r="M892" s="363"/>
      <c r="N892" s="414"/>
      <c r="O892" s="350">
        <f t="shared" si="37"/>
        <v>0</v>
      </c>
      <c r="P892" s="70">
        <f t="shared" si="37"/>
        <v>0</v>
      </c>
      <c r="Q892" s="92" t="str">
        <f t="shared" si="36"/>
        <v/>
      </c>
    </row>
    <row r="893" spans="1:17" x14ac:dyDescent="0.2">
      <c r="A893" s="374" t="str">
        <f>IF(B893="","",COUNT('Diário 3º PA'!$A$4:$A$4242)+COUNT('Diário 4º PA'!$A$4:$A$2007)+COUNT('Diário 5º PA'!$A$4:$A$2000)+ROW()-3)</f>
        <v/>
      </c>
      <c r="B893" s="358"/>
      <c r="C893" s="383"/>
      <c r="D893" s="360"/>
      <c r="E893" s="360"/>
      <c r="F893" s="361"/>
      <c r="G893" s="360"/>
      <c r="H893" s="360"/>
      <c r="I893" s="362"/>
      <c r="J893" s="363"/>
      <c r="K893" s="363"/>
      <c r="L893" s="364"/>
      <c r="M893" s="363"/>
      <c r="N893" s="414"/>
      <c r="O893" s="350">
        <f t="shared" si="37"/>
        <v>0</v>
      </c>
      <c r="P893" s="70">
        <f t="shared" si="37"/>
        <v>0</v>
      </c>
      <c r="Q893" s="92" t="str">
        <f t="shared" si="36"/>
        <v/>
      </c>
    </row>
    <row r="894" spans="1:17" x14ac:dyDescent="0.2">
      <c r="A894" s="374" t="str">
        <f>IF(B894="","",COUNT('Diário 3º PA'!$A$4:$A$4242)+COUNT('Diário 4º PA'!$A$4:$A$2007)+COUNT('Diário 5º PA'!$A$4:$A$2000)+ROW()-3)</f>
        <v/>
      </c>
      <c r="B894" s="358"/>
      <c r="C894" s="383"/>
      <c r="D894" s="360"/>
      <c r="E894" s="360"/>
      <c r="F894" s="361"/>
      <c r="G894" s="360"/>
      <c r="H894" s="360"/>
      <c r="I894" s="362"/>
      <c r="J894" s="363"/>
      <c r="K894" s="363"/>
      <c r="L894" s="364"/>
      <c r="M894" s="363"/>
      <c r="N894" s="414"/>
      <c r="O894" s="350">
        <f t="shared" si="37"/>
        <v>0</v>
      </c>
      <c r="P894" s="70">
        <f t="shared" si="37"/>
        <v>0</v>
      </c>
      <c r="Q894" s="92" t="str">
        <f t="shared" si="36"/>
        <v/>
      </c>
    </row>
    <row r="895" spans="1:17" x14ac:dyDescent="0.2">
      <c r="A895" s="374" t="str">
        <f>IF(B895="","",COUNT('Diário 3º PA'!$A$4:$A$4242)+COUNT('Diário 4º PA'!$A$4:$A$2007)+COUNT('Diário 5º PA'!$A$4:$A$2000)+ROW()-3)</f>
        <v/>
      </c>
      <c r="B895" s="358"/>
      <c r="C895" s="383"/>
      <c r="D895" s="360"/>
      <c r="E895" s="360"/>
      <c r="F895" s="361"/>
      <c r="G895" s="360"/>
      <c r="H895" s="360"/>
      <c r="I895" s="362"/>
      <c r="J895" s="363"/>
      <c r="K895" s="363"/>
      <c r="L895" s="364"/>
      <c r="M895" s="363"/>
      <c r="N895" s="414"/>
      <c r="O895" s="350">
        <f t="shared" si="37"/>
        <v>0</v>
      </c>
      <c r="P895" s="70">
        <f t="shared" si="37"/>
        <v>0</v>
      </c>
      <c r="Q895" s="92" t="str">
        <f t="shared" si="36"/>
        <v/>
      </c>
    </row>
    <row r="896" spans="1:17" x14ac:dyDescent="0.2">
      <c r="A896" s="374" t="str">
        <f>IF(B896="","",COUNT('Diário 3º PA'!$A$4:$A$4242)+COUNT('Diário 4º PA'!$A$4:$A$2007)+COUNT('Diário 5º PA'!$A$4:$A$2000)+ROW()-3)</f>
        <v/>
      </c>
      <c r="B896" s="358"/>
      <c r="C896" s="383"/>
      <c r="D896" s="360"/>
      <c r="E896" s="360"/>
      <c r="F896" s="361"/>
      <c r="G896" s="360"/>
      <c r="H896" s="360"/>
      <c r="I896" s="362"/>
      <c r="J896" s="363"/>
      <c r="K896" s="363"/>
      <c r="L896" s="364"/>
      <c r="M896" s="363"/>
      <c r="N896" s="414"/>
      <c r="O896" s="350">
        <f t="shared" si="37"/>
        <v>0</v>
      </c>
      <c r="P896" s="70">
        <f t="shared" si="37"/>
        <v>0</v>
      </c>
      <c r="Q896" s="92" t="str">
        <f t="shared" si="36"/>
        <v/>
      </c>
    </row>
    <row r="897" spans="1:17" x14ac:dyDescent="0.2">
      <c r="A897" s="374" t="str">
        <f>IF(B897="","",COUNT('Diário 3º PA'!$A$4:$A$4242)+COUNT('Diário 4º PA'!$A$4:$A$2007)+COUNT('Diário 5º PA'!$A$4:$A$2000)+ROW()-3)</f>
        <v/>
      </c>
      <c r="B897" s="358"/>
      <c r="C897" s="383"/>
      <c r="D897" s="360"/>
      <c r="E897" s="360"/>
      <c r="F897" s="361"/>
      <c r="G897" s="360"/>
      <c r="H897" s="360"/>
      <c r="I897" s="362"/>
      <c r="J897" s="363"/>
      <c r="K897" s="363"/>
      <c r="L897" s="364"/>
      <c r="M897" s="363"/>
      <c r="N897" s="414"/>
      <c r="O897" s="350">
        <f t="shared" si="37"/>
        <v>0</v>
      </c>
      <c r="P897" s="70">
        <f t="shared" si="37"/>
        <v>0</v>
      </c>
      <c r="Q897" s="92" t="str">
        <f t="shared" si="36"/>
        <v/>
      </c>
    </row>
    <row r="898" spans="1:17" x14ac:dyDescent="0.2">
      <c r="A898" s="374" t="str">
        <f>IF(B898="","",COUNT('Diário 3º PA'!$A$4:$A$4242)+COUNT('Diário 4º PA'!$A$4:$A$2007)+COUNT('Diário 5º PA'!$A$4:$A$2000)+ROW()-3)</f>
        <v/>
      </c>
      <c r="B898" s="358"/>
      <c r="C898" s="383"/>
      <c r="D898" s="360"/>
      <c r="E898" s="360"/>
      <c r="F898" s="361"/>
      <c r="G898" s="360"/>
      <c r="H898" s="360"/>
      <c r="I898" s="362"/>
      <c r="J898" s="363"/>
      <c r="K898" s="363"/>
      <c r="L898" s="364"/>
      <c r="M898" s="363"/>
      <c r="N898" s="414"/>
      <c r="O898" s="350">
        <f t="shared" si="37"/>
        <v>0</v>
      </c>
      <c r="P898" s="70">
        <f t="shared" si="37"/>
        <v>0</v>
      </c>
      <c r="Q898" s="92" t="str">
        <f t="shared" si="36"/>
        <v/>
      </c>
    </row>
    <row r="899" spans="1:17" x14ac:dyDescent="0.2">
      <c r="A899" s="374" t="str">
        <f>IF(B899="","",COUNT('Diário 3º PA'!$A$4:$A$4242)+COUNT('Diário 4º PA'!$A$4:$A$2007)+COUNT('Diário 5º PA'!$A$4:$A$2000)+ROW()-3)</f>
        <v/>
      </c>
      <c r="B899" s="358"/>
      <c r="C899" s="383"/>
      <c r="D899" s="360"/>
      <c r="E899" s="360"/>
      <c r="F899" s="361"/>
      <c r="G899" s="360"/>
      <c r="H899" s="360"/>
      <c r="I899" s="362"/>
      <c r="J899" s="363"/>
      <c r="K899" s="363"/>
      <c r="L899" s="364"/>
      <c r="M899" s="363"/>
      <c r="N899" s="414"/>
      <c r="O899" s="350">
        <f t="shared" si="37"/>
        <v>0</v>
      </c>
      <c r="P899" s="70">
        <f t="shared" si="37"/>
        <v>0</v>
      </c>
      <c r="Q899" s="92" t="str">
        <f t="shared" si="36"/>
        <v/>
      </c>
    </row>
    <row r="900" spans="1:17" x14ac:dyDescent="0.2">
      <c r="A900" s="374" t="str">
        <f>IF(B900="","",COUNT('Diário 3º PA'!$A$4:$A$4242)+COUNT('Diário 4º PA'!$A$4:$A$2007)+COUNT('Diário 5º PA'!$A$4:$A$2000)+ROW()-3)</f>
        <v/>
      </c>
      <c r="B900" s="358"/>
      <c r="C900" s="383"/>
      <c r="D900" s="360"/>
      <c r="E900" s="360"/>
      <c r="F900" s="361"/>
      <c r="G900" s="360"/>
      <c r="H900" s="360"/>
      <c r="I900" s="362"/>
      <c r="J900" s="363"/>
      <c r="K900" s="363"/>
      <c r="L900" s="364"/>
      <c r="M900" s="363"/>
      <c r="N900" s="414"/>
      <c r="O900" s="350">
        <f t="shared" si="37"/>
        <v>0</v>
      </c>
      <c r="P900" s="70">
        <f t="shared" si="37"/>
        <v>0</v>
      </c>
      <c r="Q900" s="92" t="str">
        <f t="shared" si="36"/>
        <v/>
      </c>
    </row>
    <row r="901" spans="1:17" x14ac:dyDescent="0.2">
      <c r="A901" s="374" t="str">
        <f>IF(B901="","",COUNT('Diário 3º PA'!$A$4:$A$4242)+COUNT('Diário 4º PA'!$A$4:$A$2007)+COUNT('Diário 5º PA'!$A$4:$A$2000)+ROW()-3)</f>
        <v/>
      </c>
      <c r="B901" s="358"/>
      <c r="C901" s="383"/>
      <c r="D901" s="360"/>
      <c r="E901" s="360"/>
      <c r="F901" s="361"/>
      <c r="G901" s="360"/>
      <c r="H901" s="360"/>
      <c r="I901" s="362"/>
      <c r="J901" s="363"/>
      <c r="K901" s="363"/>
      <c r="L901" s="364"/>
      <c r="M901" s="363"/>
      <c r="N901" s="414"/>
      <c r="O901" s="350">
        <f t="shared" si="37"/>
        <v>0</v>
      </c>
      <c r="P901" s="70">
        <f t="shared" si="37"/>
        <v>0</v>
      </c>
      <c r="Q901" s="92" t="str">
        <f t="shared" si="36"/>
        <v/>
      </c>
    </row>
    <row r="902" spans="1:17" x14ac:dyDescent="0.2">
      <c r="A902" s="374" t="str">
        <f>IF(B902="","",COUNT('Diário 3º PA'!$A$4:$A$4242)+COUNT('Diário 4º PA'!$A$4:$A$2007)+COUNT('Diário 5º PA'!$A$4:$A$2000)+ROW()-3)</f>
        <v/>
      </c>
      <c r="B902" s="358"/>
      <c r="C902" s="383"/>
      <c r="D902" s="360"/>
      <c r="E902" s="360"/>
      <c r="F902" s="361"/>
      <c r="G902" s="360"/>
      <c r="H902" s="360"/>
      <c r="I902" s="362"/>
      <c r="J902" s="363"/>
      <c r="K902" s="363"/>
      <c r="L902" s="364"/>
      <c r="M902" s="363"/>
      <c r="N902" s="414"/>
      <c r="O902" s="350">
        <f t="shared" si="37"/>
        <v>0</v>
      </c>
      <c r="P902" s="70">
        <f t="shared" si="37"/>
        <v>0</v>
      </c>
      <c r="Q902" s="92" t="str">
        <f t="shared" si="36"/>
        <v/>
      </c>
    </row>
    <row r="903" spans="1:17" x14ac:dyDescent="0.2">
      <c r="A903" s="374" t="str">
        <f>IF(B903="","",COUNT('Diário 3º PA'!$A$4:$A$4242)+COUNT('Diário 4º PA'!$A$4:$A$2007)+COUNT('Diário 5º PA'!$A$4:$A$2000)+ROW()-3)</f>
        <v/>
      </c>
      <c r="B903" s="358"/>
      <c r="C903" s="383"/>
      <c r="D903" s="360"/>
      <c r="E903" s="360"/>
      <c r="F903" s="361"/>
      <c r="G903" s="360"/>
      <c r="H903" s="360"/>
      <c r="I903" s="362"/>
      <c r="J903" s="363"/>
      <c r="K903" s="363"/>
      <c r="L903" s="364"/>
      <c r="M903" s="363"/>
      <c r="N903" s="414"/>
      <c r="O903" s="350">
        <f t="shared" si="37"/>
        <v>0</v>
      </c>
      <c r="P903" s="70">
        <f t="shared" si="37"/>
        <v>0</v>
      </c>
      <c r="Q903" s="92" t="str">
        <f t="shared" si="36"/>
        <v/>
      </c>
    </row>
    <row r="904" spans="1:17" x14ac:dyDescent="0.2">
      <c r="A904" s="374" t="str">
        <f>IF(B904="","",COUNT('Diário 3º PA'!$A$4:$A$4242)+COUNT('Diário 4º PA'!$A$4:$A$2007)+COUNT('Diário 5º PA'!$A$4:$A$2000)+ROW()-3)</f>
        <v/>
      </c>
      <c r="B904" s="358"/>
      <c r="C904" s="383"/>
      <c r="D904" s="360"/>
      <c r="E904" s="360"/>
      <c r="F904" s="361"/>
      <c r="G904" s="360"/>
      <c r="H904" s="360"/>
      <c r="I904" s="362"/>
      <c r="J904" s="363"/>
      <c r="K904" s="363"/>
      <c r="L904" s="364"/>
      <c r="M904" s="363"/>
      <c r="N904" s="414"/>
      <c r="O904" s="350">
        <f t="shared" si="37"/>
        <v>0</v>
      </c>
      <c r="P904" s="70">
        <f t="shared" si="37"/>
        <v>0</v>
      </c>
      <c r="Q904" s="92" t="str">
        <f t="shared" ref="Q904:Q967" si="38">SUBSTITUTE(D904," ","_")</f>
        <v/>
      </c>
    </row>
    <row r="905" spans="1:17" x14ac:dyDescent="0.2">
      <c r="A905" s="374" t="str">
        <f>IF(B905="","",COUNT('Diário 3º PA'!$A$4:$A$4242)+COUNT('Diário 4º PA'!$A$4:$A$2007)+COUNT('Diário 5º PA'!$A$4:$A$2000)+ROW()-3)</f>
        <v/>
      </c>
      <c r="B905" s="358"/>
      <c r="C905" s="383"/>
      <c r="D905" s="360"/>
      <c r="E905" s="360"/>
      <c r="F905" s="361"/>
      <c r="G905" s="360"/>
      <c r="H905" s="360"/>
      <c r="I905" s="362"/>
      <c r="J905" s="363"/>
      <c r="K905" s="363"/>
      <c r="L905" s="364"/>
      <c r="M905" s="363"/>
      <c r="N905" s="414"/>
      <c r="O905" s="350">
        <f t="shared" ref="O905:P968" si="39">IF(B905=0,0,IF(YEAR(B905)=$P$1,MONTH(B905)-$O$1+1,(YEAR(B905)-$P$1)*12-$O$1+1+MONTH(B905)))</f>
        <v>0</v>
      </c>
      <c r="P905" s="70">
        <f t="shared" si="39"/>
        <v>0</v>
      </c>
      <c r="Q905" s="92" t="str">
        <f t="shared" si="38"/>
        <v/>
      </c>
    </row>
    <row r="906" spans="1:17" x14ac:dyDescent="0.2">
      <c r="A906" s="374" t="str">
        <f>IF(B906="","",COUNT('Diário 3º PA'!$A$4:$A$4242)+COUNT('Diário 4º PA'!$A$4:$A$2007)+COUNT('Diário 5º PA'!$A$4:$A$2000)+ROW()-3)</f>
        <v/>
      </c>
      <c r="B906" s="358"/>
      <c r="C906" s="383"/>
      <c r="D906" s="360"/>
      <c r="E906" s="360"/>
      <c r="F906" s="361"/>
      <c r="G906" s="360"/>
      <c r="H906" s="360"/>
      <c r="I906" s="362"/>
      <c r="J906" s="363"/>
      <c r="K906" s="363"/>
      <c r="L906" s="364"/>
      <c r="M906" s="363"/>
      <c r="N906" s="414"/>
      <c r="O906" s="350">
        <f t="shared" si="39"/>
        <v>0</v>
      </c>
      <c r="P906" s="70">
        <f t="shared" si="39"/>
        <v>0</v>
      </c>
      <c r="Q906" s="92" t="str">
        <f t="shared" si="38"/>
        <v/>
      </c>
    </row>
    <row r="907" spans="1:17" x14ac:dyDescent="0.2">
      <c r="A907" s="374" t="str">
        <f>IF(B907="","",COUNT('Diário 3º PA'!$A$4:$A$4242)+COUNT('Diário 4º PA'!$A$4:$A$2007)+COUNT('Diário 5º PA'!$A$4:$A$2000)+ROW()-3)</f>
        <v/>
      </c>
      <c r="B907" s="358"/>
      <c r="C907" s="383"/>
      <c r="D907" s="360"/>
      <c r="E907" s="360"/>
      <c r="F907" s="361"/>
      <c r="G907" s="360"/>
      <c r="H907" s="360"/>
      <c r="I907" s="362"/>
      <c r="J907" s="363"/>
      <c r="K907" s="363"/>
      <c r="L907" s="364"/>
      <c r="M907" s="363"/>
      <c r="N907" s="414"/>
      <c r="O907" s="350">
        <f t="shared" si="39"/>
        <v>0</v>
      </c>
      <c r="P907" s="70">
        <f t="shared" si="39"/>
        <v>0</v>
      </c>
      <c r="Q907" s="92" t="str">
        <f t="shared" si="38"/>
        <v/>
      </c>
    </row>
    <row r="908" spans="1:17" x14ac:dyDescent="0.2">
      <c r="A908" s="374" t="str">
        <f>IF(B908="","",COUNT('Diário 3º PA'!$A$4:$A$4242)+COUNT('Diário 4º PA'!$A$4:$A$2007)+COUNT('Diário 5º PA'!$A$4:$A$2000)+ROW()-3)</f>
        <v/>
      </c>
      <c r="B908" s="358"/>
      <c r="C908" s="383"/>
      <c r="D908" s="360"/>
      <c r="E908" s="360"/>
      <c r="F908" s="361"/>
      <c r="G908" s="360"/>
      <c r="H908" s="360"/>
      <c r="I908" s="362"/>
      <c r="J908" s="363"/>
      <c r="K908" s="363"/>
      <c r="L908" s="364"/>
      <c r="M908" s="363"/>
      <c r="N908" s="414"/>
      <c r="O908" s="350">
        <f t="shared" si="39"/>
        <v>0</v>
      </c>
      <c r="P908" s="70">
        <f t="shared" si="39"/>
        <v>0</v>
      </c>
      <c r="Q908" s="92" t="str">
        <f t="shared" si="38"/>
        <v/>
      </c>
    </row>
    <row r="909" spans="1:17" x14ac:dyDescent="0.2">
      <c r="A909" s="374" t="str">
        <f>IF(B909="","",COUNT('Diário 3º PA'!$A$4:$A$4242)+COUNT('Diário 4º PA'!$A$4:$A$2007)+COUNT('Diário 5º PA'!$A$4:$A$2000)+ROW()-3)</f>
        <v/>
      </c>
      <c r="B909" s="358"/>
      <c r="C909" s="383"/>
      <c r="D909" s="360"/>
      <c r="E909" s="360"/>
      <c r="F909" s="361"/>
      <c r="G909" s="360"/>
      <c r="H909" s="360"/>
      <c r="I909" s="362"/>
      <c r="J909" s="363"/>
      <c r="K909" s="363"/>
      <c r="L909" s="364"/>
      <c r="M909" s="363"/>
      <c r="N909" s="414"/>
      <c r="O909" s="350">
        <f t="shared" si="39"/>
        <v>0</v>
      </c>
      <c r="P909" s="70">
        <f t="shared" si="39"/>
        <v>0</v>
      </c>
      <c r="Q909" s="92" t="str">
        <f t="shared" si="38"/>
        <v/>
      </c>
    </row>
    <row r="910" spans="1:17" x14ac:dyDescent="0.2">
      <c r="A910" s="374" t="str">
        <f>IF(B910="","",COUNT('Diário 3º PA'!$A$4:$A$4242)+COUNT('Diário 4º PA'!$A$4:$A$2007)+COUNT('Diário 5º PA'!$A$4:$A$2000)+ROW()-3)</f>
        <v/>
      </c>
      <c r="B910" s="358"/>
      <c r="C910" s="383"/>
      <c r="D910" s="360"/>
      <c r="E910" s="360"/>
      <c r="F910" s="361"/>
      <c r="G910" s="360"/>
      <c r="H910" s="360"/>
      <c r="I910" s="362"/>
      <c r="J910" s="363"/>
      <c r="K910" s="363"/>
      <c r="L910" s="364"/>
      <c r="M910" s="363"/>
      <c r="N910" s="414"/>
      <c r="O910" s="350">
        <f t="shared" si="39"/>
        <v>0</v>
      </c>
      <c r="P910" s="70">
        <f t="shared" si="39"/>
        <v>0</v>
      </c>
      <c r="Q910" s="92" t="str">
        <f t="shared" si="38"/>
        <v/>
      </c>
    </row>
    <row r="911" spans="1:17" x14ac:dyDescent="0.2">
      <c r="A911" s="374" t="str">
        <f>IF(B911="","",COUNT('Diário 3º PA'!$A$4:$A$4242)+COUNT('Diário 4º PA'!$A$4:$A$2007)+COUNT('Diário 5º PA'!$A$4:$A$2000)+ROW()-3)</f>
        <v/>
      </c>
      <c r="B911" s="358"/>
      <c r="C911" s="383"/>
      <c r="D911" s="360"/>
      <c r="E911" s="360"/>
      <c r="F911" s="361"/>
      <c r="G911" s="360"/>
      <c r="H911" s="360"/>
      <c r="I911" s="362"/>
      <c r="J911" s="363"/>
      <c r="K911" s="363"/>
      <c r="L911" s="364"/>
      <c r="M911" s="363"/>
      <c r="N911" s="414"/>
      <c r="O911" s="350">
        <f t="shared" si="39"/>
        <v>0</v>
      </c>
      <c r="P911" s="70">
        <f t="shared" si="39"/>
        <v>0</v>
      </c>
      <c r="Q911" s="92" t="str">
        <f t="shared" si="38"/>
        <v/>
      </c>
    </row>
    <row r="912" spans="1:17" x14ac:dyDescent="0.2">
      <c r="A912" s="374" t="str">
        <f>IF(B912="","",COUNT('Diário 3º PA'!$A$4:$A$4242)+COUNT('Diário 4º PA'!$A$4:$A$2007)+COUNT('Diário 5º PA'!$A$4:$A$2000)+ROW()-3)</f>
        <v/>
      </c>
      <c r="B912" s="358"/>
      <c r="C912" s="383"/>
      <c r="D912" s="360"/>
      <c r="E912" s="360"/>
      <c r="F912" s="361"/>
      <c r="G912" s="360"/>
      <c r="H912" s="360"/>
      <c r="I912" s="362"/>
      <c r="J912" s="363"/>
      <c r="K912" s="363"/>
      <c r="L912" s="364"/>
      <c r="M912" s="363"/>
      <c r="N912" s="414"/>
      <c r="O912" s="350">
        <f t="shared" si="39"/>
        <v>0</v>
      </c>
      <c r="P912" s="70">
        <f t="shared" si="39"/>
        <v>0</v>
      </c>
      <c r="Q912" s="92" t="str">
        <f t="shared" si="38"/>
        <v/>
      </c>
    </row>
    <row r="913" spans="1:17" x14ac:dyDescent="0.2">
      <c r="A913" s="374" t="str">
        <f>IF(B913="","",COUNT('Diário 3º PA'!$A$4:$A$4242)+COUNT('Diário 4º PA'!$A$4:$A$2007)+COUNT('Diário 5º PA'!$A$4:$A$2000)+ROW()-3)</f>
        <v/>
      </c>
      <c r="B913" s="358"/>
      <c r="C913" s="383"/>
      <c r="D913" s="360"/>
      <c r="E913" s="360"/>
      <c r="F913" s="361"/>
      <c r="G913" s="360"/>
      <c r="H913" s="360"/>
      <c r="I913" s="362"/>
      <c r="J913" s="363"/>
      <c r="K913" s="363"/>
      <c r="L913" s="364"/>
      <c r="M913" s="363"/>
      <c r="N913" s="414"/>
      <c r="O913" s="350">
        <f t="shared" si="39"/>
        <v>0</v>
      </c>
      <c r="P913" s="70">
        <f t="shared" si="39"/>
        <v>0</v>
      </c>
      <c r="Q913" s="92" t="str">
        <f t="shared" si="38"/>
        <v/>
      </c>
    </row>
    <row r="914" spans="1:17" x14ac:dyDescent="0.2">
      <c r="A914" s="374" t="str">
        <f>IF(B914="","",COUNT('Diário 3º PA'!$A$4:$A$4242)+COUNT('Diário 4º PA'!$A$4:$A$2007)+COUNT('Diário 5º PA'!$A$4:$A$2000)+ROW()-3)</f>
        <v/>
      </c>
      <c r="B914" s="358"/>
      <c r="C914" s="383"/>
      <c r="D914" s="360"/>
      <c r="E914" s="360"/>
      <c r="F914" s="361"/>
      <c r="G914" s="360"/>
      <c r="H914" s="360"/>
      <c r="I914" s="362"/>
      <c r="J914" s="363"/>
      <c r="K914" s="363"/>
      <c r="L914" s="364"/>
      <c r="M914" s="363"/>
      <c r="N914" s="414"/>
      <c r="O914" s="350">
        <f t="shared" si="39"/>
        <v>0</v>
      </c>
      <c r="P914" s="70">
        <f t="shared" si="39"/>
        <v>0</v>
      </c>
      <c r="Q914" s="92" t="str">
        <f t="shared" si="38"/>
        <v/>
      </c>
    </row>
    <row r="915" spans="1:17" x14ac:dyDescent="0.2">
      <c r="A915" s="374" t="str">
        <f>IF(B915="","",COUNT('Diário 3º PA'!$A$4:$A$4242)+COUNT('Diário 4º PA'!$A$4:$A$2007)+COUNT('Diário 5º PA'!$A$4:$A$2000)+ROW()-3)</f>
        <v/>
      </c>
      <c r="B915" s="358"/>
      <c r="C915" s="383"/>
      <c r="D915" s="360"/>
      <c r="E915" s="360"/>
      <c r="F915" s="361"/>
      <c r="G915" s="360"/>
      <c r="H915" s="360"/>
      <c r="I915" s="362"/>
      <c r="J915" s="363"/>
      <c r="K915" s="363"/>
      <c r="L915" s="364"/>
      <c r="M915" s="363"/>
      <c r="N915" s="414"/>
      <c r="O915" s="350">
        <f t="shared" si="39"/>
        <v>0</v>
      </c>
      <c r="P915" s="70">
        <f t="shared" si="39"/>
        <v>0</v>
      </c>
      <c r="Q915" s="92" t="str">
        <f t="shared" si="38"/>
        <v/>
      </c>
    </row>
    <row r="916" spans="1:17" x14ac:dyDescent="0.2">
      <c r="A916" s="374" t="str">
        <f>IF(B916="","",COUNT('Diário 3º PA'!$A$4:$A$4242)+COUNT('Diário 4º PA'!$A$4:$A$2007)+COUNT('Diário 5º PA'!$A$4:$A$2000)+ROW()-3)</f>
        <v/>
      </c>
      <c r="B916" s="358"/>
      <c r="C916" s="383"/>
      <c r="D916" s="360"/>
      <c r="E916" s="360"/>
      <c r="F916" s="361"/>
      <c r="G916" s="360"/>
      <c r="H916" s="360"/>
      <c r="I916" s="362"/>
      <c r="J916" s="363"/>
      <c r="K916" s="363"/>
      <c r="L916" s="364"/>
      <c r="M916" s="363"/>
      <c r="N916" s="414"/>
      <c r="O916" s="350">
        <f t="shared" si="39"/>
        <v>0</v>
      </c>
      <c r="P916" s="70">
        <f t="shared" si="39"/>
        <v>0</v>
      </c>
      <c r="Q916" s="92" t="str">
        <f t="shared" si="38"/>
        <v/>
      </c>
    </row>
    <row r="917" spans="1:17" x14ac:dyDescent="0.2">
      <c r="A917" s="374" t="str">
        <f>IF(B917="","",COUNT('Diário 3º PA'!$A$4:$A$4242)+COUNT('Diário 4º PA'!$A$4:$A$2007)+COUNT('Diário 5º PA'!$A$4:$A$2000)+ROW()-3)</f>
        <v/>
      </c>
      <c r="B917" s="358"/>
      <c r="C917" s="383"/>
      <c r="D917" s="360"/>
      <c r="E917" s="360"/>
      <c r="F917" s="361"/>
      <c r="G917" s="360"/>
      <c r="H917" s="360"/>
      <c r="I917" s="362"/>
      <c r="J917" s="363"/>
      <c r="K917" s="363"/>
      <c r="L917" s="364"/>
      <c r="M917" s="363"/>
      <c r="N917" s="414"/>
      <c r="O917" s="350">
        <f t="shared" si="39"/>
        <v>0</v>
      </c>
      <c r="P917" s="70">
        <f t="shared" si="39"/>
        <v>0</v>
      </c>
      <c r="Q917" s="92" t="str">
        <f t="shared" si="38"/>
        <v/>
      </c>
    </row>
    <row r="918" spans="1:17" x14ac:dyDescent="0.2">
      <c r="A918" s="374" t="str">
        <f>IF(B918="","",COUNT('Diário 3º PA'!$A$4:$A$4242)+COUNT('Diário 4º PA'!$A$4:$A$2007)+COUNT('Diário 5º PA'!$A$4:$A$2000)+ROW()-3)</f>
        <v/>
      </c>
      <c r="B918" s="358"/>
      <c r="C918" s="383"/>
      <c r="D918" s="360"/>
      <c r="E918" s="360"/>
      <c r="F918" s="361"/>
      <c r="G918" s="360"/>
      <c r="H918" s="360"/>
      <c r="I918" s="362"/>
      <c r="J918" s="363"/>
      <c r="K918" s="363"/>
      <c r="L918" s="364"/>
      <c r="M918" s="363"/>
      <c r="N918" s="414"/>
      <c r="O918" s="350">
        <f t="shared" si="39"/>
        <v>0</v>
      </c>
      <c r="P918" s="70">
        <f t="shared" si="39"/>
        <v>0</v>
      </c>
      <c r="Q918" s="92" t="str">
        <f t="shared" si="38"/>
        <v/>
      </c>
    </row>
    <row r="919" spans="1:17" x14ac:dyDescent="0.2">
      <c r="A919" s="374" t="str">
        <f>IF(B919="","",COUNT('Diário 3º PA'!$A$4:$A$4242)+COUNT('Diário 4º PA'!$A$4:$A$2007)+COUNT('Diário 5º PA'!$A$4:$A$2000)+ROW()-3)</f>
        <v/>
      </c>
      <c r="B919" s="358"/>
      <c r="C919" s="383"/>
      <c r="D919" s="360"/>
      <c r="E919" s="360"/>
      <c r="F919" s="361"/>
      <c r="G919" s="360"/>
      <c r="H919" s="360"/>
      <c r="I919" s="362"/>
      <c r="J919" s="363"/>
      <c r="K919" s="363"/>
      <c r="L919" s="364"/>
      <c r="M919" s="363"/>
      <c r="N919" s="414"/>
      <c r="O919" s="350">
        <f t="shared" si="39"/>
        <v>0</v>
      </c>
      <c r="P919" s="70">
        <f t="shared" si="39"/>
        <v>0</v>
      </c>
      <c r="Q919" s="92" t="str">
        <f t="shared" si="38"/>
        <v/>
      </c>
    </row>
    <row r="920" spans="1:17" x14ac:dyDescent="0.2">
      <c r="A920" s="374" t="str">
        <f>IF(B920="","",COUNT('Diário 3º PA'!$A$4:$A$4242)+COUNT('Diário 4º PA'!$A$4:$A$2007)+COUNT('Diário 5º PA'!$A$4:$A$2000)+ROW()-3)</f>
        <v/>
      </c>
      <c r="B920" s="358"/>
      <c r="C920" s="383"/>
      <c r="D920" s="360"/>
      <c r="E920" s="360"/>
      <c r="F920" s="361"/>
      <c r="G920" s="360"/>
      <c r="H920" s="360"/>
      <c r="I920" s="362"/>
      <c r="J920" s="363"/>
      <c r="K920" s="363"/>
      <c r="L920" s="364"/>
      <c r="M920" s="363"/>
      <c r="N920" s="414"/>
      <c r="O920" s="350">
        <f t="shared" si="39"/>
        <v>0</v>
      </c>
      <c r="P920" s="70">
        <f t="shared" si="39"/>
        <v>0</v>
      </c>
      <c r="Q920" s="92" t="str">
        <f t="shared" si="38"/>
        <v/>
      </c>
    </row>
    <row r="921" spans="1:17" x14ac:dyDescent="0.2">
      <c r="A921" s="374" t="str">
        <f>IF(B921="","",COUNT('Diário 3º PA'!$A$4:$A$4242)+COUNT('Diário 4º PA'!$A$4:$A$2007)+COUNT('Diário 5º PA'!$A$4:$A$2000)+ROW()-3)</f>
        <v/>
      </c>
      <c r="B921" s="358"/>
      <c r="C921" s="383"/>
      <c r="D921" s="360"/>
      <c r="E921" s="360"/>
      <c r="F921" s="361"/>
      <c r="G921" s="360"/>
      <c r="H921" s="360"/>
      <c r="I921" s="362"/>
      <c r="J921" s="363"/>
      <c r="K921" s="363"/>
      <c r="L921" s="364"/>
      <c r="M921" s="363"/>
      <c r="N921" s="414"/>
      <c r="O921" s="350">
        <f t="shared" si="39"/>
        <v>0</v>
      </c>
      <c r="P921" s="70">
        <f t="shared" si="39"/>
        <v>0</v>
      </c>
      <c r="Q921" s="92" t="str">
        <f t="shared" si="38"/>
        <v/>
      </c>
    </row>
    <row r="922" spans="1:17" x14ac:dyDescent="0.2">
      <c r="A922" s="374" t="str">
        <f>IF(B922="","",COUNT('Diário 3º PA'!$A$4:$A$4242)+COUNT('Diário 4º PA'!$A$4:$A$2007)+COUNT('Diário 5º PA'!$A$4:$A$2000)+ROW()-3)</f>
        <v/>
      </c>
      <c r="B922" s="358"/>
      <c r="C922" s="383"/>
      <c r="D922" s="360"/>
      <c r="E922" s="360"/>
      <c r="F922" s="361"/>
      <c r="G922" s="360"/>
      <c r="H922" s="360"/>
      <c r="I922" s="362"/>
      <c r="J922" s="363"/>
      <c r="K922" s="363"/>
      <c r="L922" s="364"/>
      <c r="M922" s="363"/>
      <c r="N922" s="414"/>
      <c r="O922" s="350">
        <f t="shared" si="39"/>
        <v>0</v>
      </c>
      <c r="P922" s="70">
        <f t="shared" si="39"/>
        <v>0</v>
      </c>
      <c r="Q922" s="92" t="str">
        <f t="shared" si="38"/>
        <v/>
      </c>
    </row>
    <row r="923" spans="1:17" x14ac:dyDescent="0.2">
      <c r="A923" s="374" t="str">
        <f>IF(B923="","",COUNT('Diário 3º PA'!$A$4:$A$4242)+COUNT('Diário 4º PA'!$A$4:$A$2007)+COUNT('Diário 5º PA'!$A$4:$A$2000)+ROW()-3)</f>
        <v/>
      </c>
      <c r="B923" s="358"/>
      <c r="C923" s="383"/>
      <c r="D923" s="360"/>
      <c r="E923" s="360"/>
      <c r="F923" s="361"/>
      <c r="G923" s="360"/>
      <c r="H923" s="360"/>
      <c r="I923" s="362"/>
      <c r="J923" s="363"/>
      <c r="K923" s="363"/>
      <c r="L923" s="364"/>
      <c r="M923" s="363"/>
      <c r="N923" s="414"/>
      <c r="O923" s="350">
        <f t="shared" si="39"/>
        <v>0</v>
      </c>
      <c r="P923" s="70">
        <f t="shared" si="39"/>
        <v>0</v>
      </c>
      <c r="Q923" s="92" t="str">
        <f t="shared" si="38"/>
        <v/>
      </c>
    </row>
    <row r="924" spans="1:17" x14ac:dyDescent="0.2">
      <c r="A924" s="374" t="str">
        <f>IF(B924="","",COUNT('Diário 3º PA'!$A$4:$A$4242)+COUNT('Diário 4º PA'!$A$4:$A$2007)+COUNT('Diário 5º PA'!$A$4:$A$2000)+ROW()-3)</f>
        <v/>
      </c>
      <c r="B924" s="358"/>
      <c r="C924" s="383"/>
      <c r="D924" s="360"/>
      <c r="E924" s="360"/>
      <c r="F924" s="361"/>
      <c r="G924" s="360"/>
      <c r="H924" s="360"/>
      <c r="I924" s="362"/>
      <c r="J924" s="363"/>
      <c r="K924" s="363"/>
      <c r="L924" s="364"/>
      <c r="M924" s="363"/>
      <c r="N924" s="414"/>
      <c r="O924" s="350">
        <f t="shared" si="39"/>
        <v>0</v>
      </c>
      <c r="P924" s="70">
        <f t="shared" si="39"/>
        <v>0</v>
      </c>
      <c r="Q924" s="92" t="str">
        <f t="shared" si="38"/>
        <v/>
      </c>
    </row>
    <row r="925" spans="1:17" x14ac:dyDescent="0.2">
      <c r="A925" s="374" t="str">
        <f>IF(B925="","",COUNT('Diário 3º PA'!$A$4:$A$4242)+COUNT('Diário 4º PA'!$A$4:$A$2007)+COUNT('Diário 5º PA'!$A$4:$A$2000)+ROW()-3)</f>
        <v/>
      </c>
      <c r="B925" s="358"/>
      <c r="C925" s="383"/>
      <c r="D925" s="360"/>
      <c r="E925" s="360"/>
      <c r="F925" s="361"/>
      <c r="G925" s="360"/>
      <c r="H925" s="360"/>
      <c r="I925" s="362"/>
      <c r="J925" s="363"/>
      <c r="K925" s="363"/>
      <c r="L925" s="364"/>
      <c r="M925" s="363"/>
      <c r="N925" s="414"/>
      <c r="O925" s="350">
        <f t="shared" si="39"/>
        <v>0</v>
      </c>
      <c r="P925" s="70">
        <f t="shared" si="39"/>
        <v>0</v>
      </c>
      <c r="Q925" s="92" t="str">
        <f t="shared" si="38"/>
        <v/>
      </c>
    </row>
    <row r="926" spans="1:17" x14ac:dyDescent="0.2">
      <c r="A926" s="374" t="str">
        <f>IF(B926="","",COUNT('Diário 3º PA'!$A$4:$A$4242)+COUNT('Diário 4º PA'!$A$4:$A$2007)+COUNT('Diário 5º PA'!$A$4:$A$2000)+ROW()-3)</f>
        <v/>
      </c>
      <c r="B926" s="358"/>
      <c r="C926" s="383"/>
      <c r="D926" s="360"/>
      <c r="E926" s="360"/>
      <c r="F926" s="361"/>
      <c r="G926" s="360"/>
      <c r="H926" s="360"/>
      <c r="I926" s="362"/>
      <c r="J926" s="363"/>
      <c r="K926" s="363"/>
      <c r="L926" s="364"/>
      <c r="M926" s="363"/>
      <c r="N926" s="414"/>
      <c r="O926" s="350">
        <f t="shared" si="39"/>
        <v>0</v>
      </c>
      <c r="P926" s="70">
        <f t="shared" si="39"/>
        <v>0</v>
      </c>
      <c r="Q926" s="92" t="str">
        <f t="shared" si="38"/>
        <v/>
      </c>
    </row>
    <row r="927" spans="1:17" x14ac:dyDescent="0.2">
      <c r="A927" s="374" t="str">
        <f>IF(B927="","",COUNT('Diário 3º PA'!$A$4:$A$4242)+COUNT('Diário 4º PA'!$A$4:$A$2007)+COUNT('Diário 5º PA'!$A$4:$A$2000)+ROW()-3)</f>
        <v/>
      </c>
      <c r="B927" s="358"/>
      <c r="C927" s="383"/>
      <c r="D927" s="360"/>
      <c r="E927" s="360"/>
      <c r="F927" s="361"/>
      <c r="G927" s="360"/>
      <c r="H927" s="360"/>
      <c r="I927" s="362"/>
      <c r="J927" s="363"/>
      <c r="K927" s="363"/>
      <c r="L927" s="364"/>
      <c r="M927" s="363"/>
      <c r="N927" s="414"/>
      <c r="O927" s="350">
        <f t="shared" si="39"/>
        <v>0</v>
      </c>
      <c r="P927" s="70">
        <f t="shared" si="39"/>
        <v>0</v>
      </c>
      <c r="Q927" s="92" t="str">
        <f t="shared" si="38"/>
        <v/>
      </c>
    </row>
    <row r="928" spans="1:17" x14ac:dyDescent="0.2">
      <c r="A928" s="374" t="str">
        <f>IF(B928="","",COUNT('Diário 3º PA'!$A$4:$A$4242)+COUNT('Diário 4º PA'!$A$4:$A$2007)+COUNT('Diário 5º PA'!$A$4:$A$2000)+ROW()-3)</f>
        <v/>
      </c>
      <c r="B928" s="358"/>
      <c r="C928" s="383"/>
      <c r="D928" s="360"/>
      <c r="E928" s="360"/>
      <c r="F928" s="361"/>
      <c r="G928" s="360"/>
      <c r="H928" s="360"/>
      <c r="I928" s="362"/>
      <c r="J928" s="363"/>
      <c r="K928" s="363"/>
      <c r="L928" s="364"/>
      <c r="M928" s="363"/>
      <c r="N928" s="414"/>
      <c r="O928" s="350">
        <f t="shared" si="39"/>
        <v>0</v>
      </c>
      <c r="P928" s="70">
        <f t="shared" si="39"/>
        <v>0</v>
      </c>
      <c r="Q928" s="92" t="str">
        <f t="shared" si="38"/>
        <v/>
      </c>
    </row>
    <row r="929" spans="1:17" x14ac:dyDescent="0.2">
      <c r="A929" s="374" t="str">
        <f>IF(B929="","",COUNT('Diário 3º PA'!$A$4:$A$4242)+COUNT('Diário 4º PA'!$A$4:$A$2007)+COUNT('Diário 5º PA'!$A$4:$A$2000)+ROW()-3)</f>
        <v/>
      </c>
      <c r="B929" s="358"/>
      <c r="C929" s="383"/>
      <c r="D929" s="360"/>
      <c r="E929" s="360"/>
      <c r="F929" s="361"/>
      <c r="G929" s="360"/>
      <c r="H929" s="360"/>
      <c r="I929" s="362"/>
      <c r="J929" s="363"/>
      <c r="K929" s="363"/>
      <c r="L929" s="364"/>
      <c r="M929" s="363"/>
      <c r="N929" s="414"/>
      <c r="O929" s="350">
        <f t="shared" si="39"/>
        <v>0</v>
      </c>
      <c r="P929" s="70">
        <f t="shared" si="39"/>
        <v>0</v>
      </c>
      <c r="Q929" s="92" t="str">
        <f t="shared" si="38"/>
        <v/>
      </c>
    </row>
    <row r="930" spans="1:17" x14ac:dyDescent="0.2">
      <c r="A930" s="374" t="str">
        <f>IF(B930="","",COUNT('Diário 3º PA'!$A$4:$A$4242)+COUNT('Diário 4º PA'!$A$4:$A$2007)+COUNT('Diário 5º PA'!$A$4:$A$2000)+ROW()-3)</f>
        <v/>
      </c>
      <c r="B930" s="358"/>
      <c r="C930" s="383"/>
      <c r="D930" s="360"/>
      <c r="E930" s="360"/>
      <c r="F930" s="361"/>
      <c r="G930" s="360"/>
      <c r="H930" s="360"/>
      <c r="I930" s="362"/>
      <c r="J930" s="363"/>
      <c r="K930" s="363"/>
      <c r="L930" s="364"/>
      <c r="M930" s="363"/>
      <c r="N930" s="414"/>
      <c r="O930" s="350">
        <f t="shared" si="39"/>
        <v>0</v>
      </c>
      <c r="P930" s="70">
        <f t="shared" si="39"/>
        <v>0</v>
      </c>
      <c r="Q930" s="92" t="str">
        <f t="shared" si="38"/>
        <v/>
      </c>
    </row>
    <row r="931" spans="1:17" x14ac:dyDescent="0.2">
      <c r="A931" s="374" t="str">
        <f>IF(B931="","",COUNT('Diário 3º PA'!$A$4:$A$4242)+COUNT('Diário 4º PA'!$A$4:$A$2007)+COUNT('Diário 5º PA'!$A$4:$A$2000)+ROW()-3)</f>
        <v/>
      </c>
      <c r="B931" s="358"/>
      <c r="C931" s="383"/>
      <c r="D931" s="360"/>
      <c r="E931" s="360"/>
      <c r="F931" s="361"/>
      <c r="G931" s="360"/>
      <c r="H931" s="360"/>
      <c r="I931" s="362"/>
      <c r="J931" s="363"/>
      <c r="K931" s="363"/>
      <c r="L931" s="364"/>
      <c r="M931" s="363"/>
      <c r="N931" s="414"/>
      <c r="O931" s="350">
        <f t="shared" si="39"/>
        <v>0</v>
      </c>
      <c r="P931" s="70">
        <f t="shared" si="39"/>
        <v>0</v>
      </c>
      <c r="Q931" s="92" t="str">
        <f t="shared" si="38"/>
        <v/>
      </c>
    </row>
    <row r="932" spans="1:17" x14ac:dyDescent="0.2">
      <c r="A932" s="374" t="str">
        <f>IF(B932="","",COUNT('Diário 3º PA'!$A$4:$A$4242)+COUNT('Diário 4º PA'!$A$4:$A$2007)+COUNT('Diário 5º PA'!$A$4:$A$2000)+ROW()-3)</f>
        <v/>
      </c>
      <c r="B932" s="358"/>
      <c r="C932" s="383"/>
      <c r="D932" s="360"/>
      <c r="E932" s="360"/>
      <c r="F932" s="361"/>
      <c r="G932" s="360"/>
      <c r="H932" s="360"/>
      <c r="I932" s="362"/>
      <c r="J932" s="363"/>
      <c r="K932" s="363"/>
      <c r="L932" s="364"/>
      <c r="M932" s="363"/>
      <c r="N932" s="414"/>
      <c r="O932" s="350">
        <f t="shared" si="39"/>
        <v>0</v>
      </c>
      <c r="P932" s="70">
        <f t="shared" si="39"/>
        <v>0</v>
      </c>
      <c r="Q932" s="92" t="str">
        <f t="shared" si="38"/>
        <v/>
      </c>
    </row>
    <row r="933" spans="1:17" x14ac:dyDescent="0.2">
      <c r="A933" s="374" t="str">
        <f>IF(B933="","",COUNT('Diário 3º PA'!$A$4:$A$4242)+COUNT('Diário 4º PA'!$A$4:$A$2007)+COUNT('Diário 5º PA'!$A$4:$A$2000)+ROW()-3)</f>
        <v/>
      </c>
      <c r="B933" s="358"/>
      <c r="C933" s="383"/>
      <c r="D933" s="360"/>
      <c r="E933" s="360"/>
      <c r="F933" s="361"/>
      <c r="G933" s="360"/>
      <c r="H933" s="360"/>
      <c r="I933" s="362"/>
      <c r="J933" s="363"/>
      <c r="K933" s="363"/>
      <c r="L933" s="364"/>
      <c r="M933" s="363"/>
      <c r="N933" s="414"/>
      <c r="O933" s="350">
        <f t="shared" si="39"/>
        <v>0</v>
      </c>
      <c r="P933" s="70">
        <f t="shared" si="39"/>
        <v>0</v>
      </c>
      <c r="Q933" s="92" t="str">
        <f t="shared" si="38"/>
        <v/>
      </c>
    </row>
    <row r="934" spans="1:17" x14ac:dyDescent="0.2">
      <c r="A934" s="374" t="str">
        <f>IF(B934="","",COUNT('Diário 3º PA'!$A$4:$A$4242)+COUNT('Diário 4º PA'!$A$4:$A$2007)+COUNT('Diário 5º PA'!$A$4:$A$2000)+ROW()-3)</f>
        <v/>
      </c>
      <c r="B934" s="358"/>
      <c r="C934" s="383"/>
      <c r="D934" s="360"/>
      <c r="E934" s="360"/>
      <c r="F934" s="361"/>
      <c r="G934" s="360"/>
      <c r="H934" s="360"/>
      <c r="I934" s="362"/>
      <c r="J934" s="363"/>
      <c r="K934" s="363"/>
      <c r="L934" s="364"/>
      <c r="M934" s="363"/>
      <c r="N934" s="414"/>
      <c r="O934" s="350">
        <f t="shared" si="39"/>
        <v>0</v>
      </c>
      <c r="P934" s="70">
        <f t="shared" si="39"/>
        <v>0</v>
      </c>
      <c r="Q934" s="92" t="str">
        <f t="shared" si="38"/>
        <v/>
      </c>
    </row>
    <row r="935" spans="1:17" x14ac:dyDescent="0.2">
      <c r="A935" s="374" t="str">
        <f>IF(B935="","",COUNT('Diário 3º PA'!$A$4:$A$4242)+COUNT('Diário 4º PA'!$A$4:$A$2007)+COUNT('Diário 5º PA'!$A$4:$A$2000)+ROW()-3)</f>
        <v/>
      </c>
      <c r="B935" s="358"/>
      <c r="C935" s="383"/>
      <c r="D935" s="360"/>
      <c r="E935" s="360"/>
      <c r="F935" s="361"/>
      <c r="G935" s="360"/>
      <c r="H935" s="360"/>
      <c r="I935" s="362"/>
      <c r="J935" s="363"/>
      <c r="K935" s="363"/>
      <c r="L935" s="364"/>
      <c r="M935" s="363"/>
      <c r="N935" s="414"/>
      <c r="O935" s="350">
        <f t="shared" si="39"/>
        <v>0</v>
      </c>
      <c r="P935" s="70">
        <f t="shared" si="39"/>
        <v>0</v>
      </c>
      <c r="Q935" s="92" t="str">
        <f t="shared" si="38"/>
        <v/>
      </c>
    </row>
    <row r="936" spans="1:17" x14ac:dyDescent="0.2">
      <c r="A936" s="374" t="str">
        <f>IF(B936="","",COUNT('Diário 3º PA'!$A$4:$A$4242)+COUNT('Diário 4º PA'!$A$4:$A$2007)+COUNT('Diário 5º PA'!$A$4:$A$2000)+ROW()-3)</f>
        <v/>
      </c>
      <c r="B936" s="358"/>
      <c r="C936" s="383"/>
      <c r="D936" s="360"/>
      <c r="E936" s="360"/>
      <c r="F936" s="361"/>
      <c r="G936" s="360"/>
      <c r="H936" s="360"/>
      <c r="I936" s="362"/>
      <c r="J936" s="363"/>
      <c r="K936" s="363"/>
      <c r="L936" s="364"/>
      <c r="M936" s="363"/>
      <c r="N936" s="414"/>
      <c r="O936" s="350">
        <f t="shared" si="39"/>
        <v>0</v>
      </c>
      <c r="P936" s="70">
        <f t="shared" si="39"/>
        <v>0</v>
      </c>
      <c r="Q936" s="92" t="str">
        <f t="shared" si="38"/>
        <v/>
      </c>
    </row>
    <row r="937" spans="1:17" x14ac:dyDescent="0.2">
      <c r="A937" s="374" t="str">
        <f>IF(B937="","",COUNT('Diário 3º PA'!$A$4:$A$4242)+COUNT('Diário 4º PA'!$A$4:$A$2007)+COUNT('Diário 5º PA'!$A$4:$A$2000)+ROW()-3)</f>
        <v/>
      </c>
      <c r="B937" s="358"/>
      <c r="C937" s="383"/>
      <c r="D937" s="360"/>
      <c r="E937" s="360"/>
      <c r="F937" s="361"/>
      <c r="G937" s="360"/>
      <c r="H937" s="360"/>
      <c r="I937" s="362"/>
      <c r="J937" s="363"/>
      <c r="K937" s="363"/>
      <c r="L937" s="364"/>
      <c r="M937" s="363"/>
      <c r="N937" s="414"/>
      <c r="O937" s="350">
        <f t="shared" si="39"/>
        <v>0</v>
      </c>
      <c r="P937" s="70">
        <f t="shared" si="39"/>
        <v>0</v>
      </c>
      <c r="Q937" s="92" t="str">
        <f t="shared" si="38"/>
        <v/>
      </c>
    </row>
    <row r="938" spans="1:17" x14ac:dyDescent="0.2">
      <c r="A938" s="374" t="str">
        <f>IF(B938="","",COUNT('Diário 3º PA'!$A$4:$A$4242)+COUNT('Diário 4º PA'!$A$4:$A$2007)+COUNT('Diário 5º PA'!$A$4:$A$2000)+ROW()-3)</f>
        <v/>
      </c>
      <c r="B938" s="358"/>
      <c r="C938" s="383"/>
      <c r="D938" s="360"/>
      <c r="E938" s="360"/>
      <c r="F938" s="361"/>
      <c r="G938" s="360"/>
      <c r="H938" s="360"/>
      <c r="I938" s="362"/>
      <c r="J938" s="363"/>
      <c r="K938" s="363"/>
      <c r="L938" s="364"/>
      <c r="M938" s="363"/>
      <c r="N938" s="414"/>
      <c r="O938" s="350">
        <f t="shared" si="39"/>
        <v>0</v>
      </c>
      <c r="P938" s="70">
        <f t="shared" si="39"/>
        <v>0</v>
      </c>
      <c r="Q938" s="92" t="str">
        <f t="shared" si="38"/>
        <v/>
      </c>
    </row>
    <row r="939" spans="1:17" x14ac:dyDescent="0.2">
      <c r="A939" s="374" t="str">
        <f>IF(B939="","",COUNT('Diário 3º PA'!$A$4:$A$4242)+COUNT('Diário 4º PA'!$A$4:$A$2007)+COUNT('Diário 5º PA'!$A$4:$A$2000)+ROW()-3)</f>
        <v/>
      </c>
      <c r="B939" s="358"/>
      <c r="C939" s="383"/>
      <c r="D939" s="360"/>
      <c r="E939" s="360"/>
      <c r="F939" s="361"/>
      <c r="G939" s="360"/>
      <c r="H939" s="360"/>
      <c r="I939" s="362"/>
      <c r="J939" s="363"/>
      <c r="K939" s="363"/>
      <c r="L939" s="364"/>
      <c r="M939" s="363"/>
      <c r="N939" s="414"/>
      <c r="O939" s="350">
        <f t="shared" si="39"/>
        <v>0</v>
      </c>
      <c r="P939" s="70">
        <f t="shared" si="39"/>
        <v>0</v>
      </c>
      <c r="Q939" s="92" t="str">
        <f t="shared" si="38"/>
        <v/>
      </c>
    </row>
    <row r="940" spans="1:17" x14ac:dyDescent="0.2">
      <c r="A940" s="374" t="str">
        <f>IF(B940="","",COUNT('Diário 3º PA'!$A$4:$A$4242)+COUNT('Diário 4º PA'!$A$4:$A$2007)+COUNT('Diário 5º PA'!$A$4:$A$2000)+ROW()-3)</f>
        <v/>
      </c>
      <c r="B940" s="358"/>
      <c r="C940" s="383"/>
      <c r="D940" s="360"/>
      <c r="E940" s="360"/>
      <c r="F940" s="361"/>
      <c r="G940" s="360"/>
      <c r="H940" s="360"/>
      <c r="I940" s="362"/>
      <c r="J940" s="363"/>
      <c r="K940" s="363"/>
      <c r="L940" s="364"/>
      <c r="M940" s="363"/>
      <c r="N940" s="414"/>
      <c r="O940" s="350">
        <f t="shared" si="39"/>
        <v>0</v>
      </c>
      <c r="P940" s="70">
        <f t="shared" si="39"/>
        <v>0</v>
      </c>
      <c r="Q940" s="92" t="str">
        <f t="shared" si="38"/>
        <v/>
      </c>
    </row>
    <row r="941" spans="1:17" x14ac:dyDescent="0.2">
      <c r="A941" s="374" t="str">
        <f>IF(B941="","",COUNT('Diário 3º PA'!$A$4:$A$4242)+COUNT('Diário 4º PA'!$A$4:$A$2007)+COUNT('Diário 5º PA'!$A$4:$A$2000)+ROW()-3)</f>
        <v/>
      </c>
      <c r="B941" s="358"/>
      <c r="C941" s="383"/>
      <c r="D941" s="360"/>
      <c r="E941" s="360"/>
      <c r="F941" s="361"/>
      <c r="G941" s="360"/>
      <c r="H941" s="360"/>
      <c r="I941" s="362"/>
      <c r="J941" s="363"/>
      <c r="K941" s="363"/>
      <c r="L941" s="364"/>
      <c r="M941" s="363"/>
      <c r="N941" s="414"/>
      <c r="O941" s="350">
        <f t="shared" si="39"/>
        <v>0</v>
      </c>
      <c r="P941" s="70">
        <f t="shared" si="39"/>
        <v>0</v>
      </c>
      <c r="Q941" s="92" t="str">
        <f t="shared" si="38"/>
        <v/>
      </c>
    </row>
    <row r="942" spans="1:17" x14ac:dyDescent="0.2">
      <c r="A942" s="374" t="str">
        <f>IF(B942="","",COUNT('Diário 3º PA'!$A$4:$A$4242)+COUNT('Diário 4º PA'!$A$4:$A$2007)+COUNT('Diário 5º PA'!$A$4:$A$2000)+ROW()-3)</f>
        <v/>
      </c>
      <c r="B942" s="358"/>
      <c r="C942" s="383"/>
      <c r="D942" s="360"/>
      <c r="E942" s="360"/>
      <c r="F942" s="361"/>
      <c r="G942" s="360"/>
      <c r="H942" s="360"/>
      <c r="I942" s="362"/>
      <c r="J942" s="363"/>
      <c r="K942" s="363"/>
      <c r="L942" s="364"/>
      <c r="M942" s="363"/>
      <c r="N942" s="414"/>
      <c r="O942" s="350">
        <f t="shared" si="39"/>
        <v>0</v>
      </c>
      <c r="P942" s="70">
        <f t="shared" si="39"/>
        <v>0</v>
      </c>
      <c r="Q942" s="92" t="str">
        <f t="shared" si="38"/>
        <v/>
      </c>
    </row>
    <row r="943" spans="1:17" x14ac:dyDescent="0.2">
      <c r="A943" s="374" t="str">
        <f>IF(B943="","",COUNT('Diário 3º PA'!$A$4:$A$4242)+COUNT('Diário 4º PA'!$A$4:$A$2007)+COUNT('Diário 5º PA'!$A$4:$A$2000)+ROW()-3)</f>
        <v/>
      </c>
      <c r="B943" s="358"/>
      <c r="C943" s="383"/>
      <c r="D943" s="360"/>
      <c r="E943" s="360"/>
      <c r="F943" s="361"/>
      <c r="G943" s="360"/>
      <c r="H943" s="360"/>
      <c r="I943" s="362"/>
      <c r="J943" s="363"/>
      <c r="K943" s="363"/>
      <c r="L943" s="364"/>
      <c r="M943" s="363"/>
      <c r="N943" s="414"/>
      <c r="O943" s="350">
        <f t="shared" si="39"/>
        <v>0</v>
      </c>
      <c r="P943" s="70">
        <f t="shared" si="39"/>
        <v>0</v>
      </c>
      <c r="Q943" s="92" t="str">
        <f t="shared" si="38"/>
        <v/>
      </c>
    </row>
    <row r="944" spans="1:17" x14ac:dyDescent="0.2">
      <c r="A944" s="374" t="str">
        <f>IF(B944="","",COUNT('Diário 3º PA'!$A$4:$A$4242)+COUNT('Diário 4º PA'!$A$4:$A$2007)+COUNT('Diário 5º PA'!$A$4:$A$2000)+ROW()-3)</f>
        <v/>
      </c>
      <c r="B944" s="358"/>
      <c r="C944" s="383"/>
      <c r="D944" s="360"/>
      <c r="E944" s="360"/>
      <c r="F944" s="361"/>
      <c r="G944" s="360"/>
      <c r="H944" s="360"/>
      <c r="I944" s="362"/>
      <c r="J944" s="363"/>
      <c r="K944" s="363"/>
      <c r="L944" s="364"/>
      <c r="M944" s="363"/>
      <c r="N944" s="414"/>
      <c r="O944" s="350">
        <f t="shared" si="39"/>
        <v>0</v>
      </c>
      <c r="P944" s="70">
        <f t="shared" si="39"/>
        <v>0</v>
      </c>
      <c r="Q944" s="92" t="str">
        <f t="shared" si="38"/>
        <v/>
      </c>
    </row>
    <row r="945" spans="1:17" x14ac:dyDescent="0.2">
      <c r="A945" s="374" t="str">
        <f>IF(B945="","",COUNT('Diário 3º PA'!$A$4:$A$4242)+COUNT('Diário 4º PA'!$A$4:$A$2007)+COUNT('Diário 5º PA'!$A$4:$A$2000)+ROW()-3)</f>
        <v/>
      </c>
      <c r="B945" s="358"/>
      <c r="C945" s="383"/>
      <c r="D945" s="360"/>
      <c r="E945" s="360"/>
      <c r="F945" s="361"/>
      <c r="G945" s="360"/>
      <c r="H945" s="360"/>
      <c r="I945" s="362"/>
      <c r="J945" s="363"/>
      <c r="K945" s="363"/>
      <c r="L945" s="364"/>
      <c r="M945" s="363"/>
      <c r="N945" s="414"/>
      <c r="O945" s="350">
        <f t="shared" si="39"/>
        <v>0</v>
      </c>
      <c r="P945" s="70">
        <f t="shared" si="39"/>
        <v>0</v>
      </c>
      <c r="Q945" s="92" t="str">
        <f t="shared" si="38"/>
        <v/>
      </c>
    </row>
    <row r="946" spans="1:17" x14ac:dyDescent="0.2">
      <c r="A946" s="374" t="str">
        <f>IF(B946="","",COUNT('Diário 3º PA'!$A$4:$A$4242)+COUNT('Diário 4º PA'!$A$4:$A$2007)+COUNT('Diário 5º PA'!$A$4:$A$2000)+ROW()-3)</f>
        <v/>
      </c>
      <c r="B946" s="358"/>
      <c r="C946" s="383"/>
      <c r="D946" s="360"/>
      <c r="E946" s="360"/>
      <c r="F946" s="361"/>
      <c r="G946" s="360"/>
      <c r="H946" s="360"/>
      <c r="I946" s="362"/>
      <c r="J946" s="363"/>
      <c r="K946" s="363"/>
      <c r="L946" s="364"/>
      <c r="M946" s="363"/>
      <c r="N946" s="414"/>
      <c r="O946" s="350">
        <f t="shared" si="39"/>
        <v>0</v>
      </c>
      <c r="P946" s="70">
        <f t="shared" si="39"/>
        <v>0</v>
      </c>
      <c r="Q946" s="92" t="str">
        <f t="shared" si="38"/>
        <v/>
      </c>
    </row>
    <row r="947" spans="1:17" x14ac:dyDescent="0.2">
      <c r="A947" s="374" t="str">
        <f>IF(B947="","",COUNT('Diário 3º PA'!$A$4:$A$4242)+COUNT('Diário 4º PA'!$A$4:$A$2007)+COUNT('Diário 5º PA'!$A$4:$A$2000)+ROW()-3)</f>
        <v/>
      </c>
      <c r="B947" s="358"/>
      <c r="C947" s="383"/>
      <c r="D947" s="360"/>
      <c r="E947" s="360"/>
      <c r="F947" s="361"/>
      <c r="G947" s="360"/>
      <c r="H947" s="360"/>
      <c r="I947" s="362"/>
      <c r="J947" s="363"/>
      <c r="K947" s="363"/>
      <c r="L947" s="364"/>
      <c r="M947" s="363"/>
      <c r="N947" s="414"/>
      <c r="O947" s="350">
        <f t="shared" si="39"/>
        <v>0</v>
      </c>
      <c r="P947" s="70">
        <f t="shared" si="39"/>
        <v>0</v>
      </c>
      <c r="Q947" s="92" t="str">
        <f t="shared" si="38"/>
        <v/>
      </c>
    </row>
    <row r="948" spans="1:17" x14ac:dyDescent="0.2">
      <c r="A948" s="374" t="str">
        <f>IF(B948="","",COUNT('Diário 3º PA'!$A$4:$A$4242)+COUNT('Diário 4º PA'!$A$4:$A$2007)+COUNT('Diário 5º PA'!$A$4:$A$2000)+ROW()-3)</f>
        <v/>
      </c>
      <c r="B948" s="358"/>
      <c r="C948" s="383"/>
      <c r="D948" s="360"/>
      <c r="E948" s="360"/>
      <c r="F948" s="361"/>
      <c r="G948" s="360"/>
      <c r="H948" s="360"/>
      <c r="I948" s="362"/>
      <c r="J948" s="363"/>
      <c r="K948" s="363"/>
      <c r="L948" s="364"/>
      <c r="M948" s="363"/>
      <c r="N948" s="414"/>
      <c r="O948" s="350">
        <f t="shared" si="39"/>
        <v>0</v>
      </c>
      <c r="P948" s="70">
        <f t="shared" si="39"/>
        <v>0</v>
      </c>
      <c r="Q948" s="92" t="str">
        <f t="shared" si="38"/>
        <v/>
      </c>
    </row>
    <row r="949" spans="1:17" x14ac:dyDescent="0.2">
      <c r="A949" s="374" t="str">
        <f>IF(B949="","",COUNT('Diário 3º PA'!$A$4:$A$4242)+COUNT('Diário 4º PA'!$A$4:$A$2007)+COUNT('Diário 5º PA'!$A$4:$A$2000)+ROW()-3)</f>
        <v/>
      </c>
      <c r="B949" s="358"/>
      <c r="C949" s="383"/>
      <c r="D949" s="360"/>
      <c r="E949" s="360"/>
      <c r="F949" s="361"/>
      <c r="G949" s="360"/>
      <c r="H949" s="360"/>
      <c r="I949" s="362"/>
      <c r="J949" s="363"/>
      <c r="K949" s="363"/>
      <c r="L949" s="364"/>
      <c r="M949" s="363"/>
      <c r="N949" s="414"/>
      <c r="O949" s="350">
        <f t="shared" si="39"/>
        <v>0</v>
      </c>
      <c r="P949" s="70">
        <f t="shared" si="39"/>
        <v>0</v>
      </c>
      <c r="Q949" s="92" t="str">
        <f t="shared" si="38"/>
        <v/>
      </c>
    </row>
    <row r="950" spans="1:17" x14ac:dyDescent="0.2">
      <c r="A950" s="374" t="str">
        <f>IF(B950="","",COUNT('Diário 3º PA'!$A$4:$A$4242)+COUNT('Diário 4º PA'!$A$4:$A$2007)+COUNT('Diário 5º PA'!$A$4:$A$2000)+ROW()-3)</f>
        <v/>
      </c>
      <c r="B950" s="358"/>
      <c r="C950" s="383"/>
      <c r="D950" s="360"/>
      <c r="E950" s="360"/>
      <c r="F950" s="361"/>
      <c r="G950" s="360"/>
      <c r="H950" s="360"/>
      <c r="I950" s="362"/>
      <c r="J950" s="363"/>
      <c r="K950" s="363"/>
      <c r="L950" s="364"/>
      <c r="M950" s="363"/>
      <c r="N950" s="414"/>
      <c r="O950" s="350">
        <f t="shared" si="39"/>
        <v>0</v>
      </c>
      <c r="P950" s="70">
        <f t="shared" si="39"/>
        <v>0</v>
      </c>
      <c r="Q950" s="92" t="str">
        <f t="shared" si="38"/>
        <v/>
      </c>
    </row>
    <row r="951" spans="1:17" x14ac:dyDescent="0.2">
      <c r="A951" s="374" t="str">
        <f>IF(B951="","",COUNT('Diário 3º PA'!$A$4:$A$4242)+COUNT('Diário 4º PA'!$A$4:$A$2007)+COUNT('Diário 5º PA'!$A$4:$A$2000)+ROW()-3)</f>
        <v/>
      </c>
      <c r="B951" s="358"/>
      <c r="C951" s="383"/>
      <c r="D951" s="360"/>
      <c r="E951" s="360"/>
      <c r="F951" s="361"/>
      <c r="G951" s="360"/>
      <c r="H951" s="360"/>
      <c r="I951" s="362"/>
      <c r="J951" s="363"/>
      <c r="K951" s="363"/>
      <c r="L951" s="364"/>
      <c r="M951" s="363"/>
      <c r="N951" s="414"/>
      <c r="O951" s="350">
        <f t="shared" si="39"/>
        <v>0</v>
      </c>
      <c r="P951" s="70">
        <f t="shared" si="39"/>
        <v>0</v>
      </c>
      <c r="Q951" s="92" t="str">
        <f t="shared" si="38"/>
        <v/>
      </c>
    </row>
    <row r="952" spans="1:17" x14ac:dyDescent="0.2">
      <c r="A952" s="374" t="str">
        <f>IF(B952="","",COUNT('Diário 3º PA'!$A$4:$A$4242)+COUNT('Diário 4º PA'!$A$4:$A$2007)+COUNT('Diário 5º PA'!$A$4:$A$2000)+ROW()-3)</f>
        <v/>
      </c>
      <c r="B952" s="358"/>
      <c r="C952" s="383"/>
      <c r="D952" s="360"/>
      <c r="E952" s="360"/>
      <c r="F952" s="361"/>
      <c r="G952" s="360"/>
      <c r="H952" s="360"/>
      <c r="I952" s="362"/>
      <c r="J952" s="363"/>
      <c r="K952" s="363"/>
      <c r="L952" s="364"/>
      <c r="M952" s="363"/>
      <c r="N952" s="414"/>
      <c r="O952" s="350">
        <f t="shared" si="39"/>
        <v>0</v>
      </c>
      <c r="P952" s="70">
        <f t="shared" si="39"/>
        <v>0</v>
      </c>
      <c r="Q952" s="92" t="str">
        <f t="shared" si="38"/>
        <v/>
      </c>
    </row>
    <row r="953" spans="1:17" x14ac:dyDescent="0.2">
      <c r="A953" s="374" t="str">
        <f>IF(B953="","",COUNT('Diário 3º PA'!$A$4:$A$4242)+COUNT('Diário 4º PA'!$A$4:$A$2007)+COUNT('Diário 5º PA'!$A$4:$A$2000)+ROW()-3)</f>
        <v/>
      </c>
      <c r="B953" s="358"/>
      <c r="C953" s="383"/>
      <c r="D953" s="360"/>
      <c r="E953" s="360"/>
      <c r="F953" s="361"/>
      <c r="G953" s="360"/>
      <c r="H953" s="360"/>
      <c r="I953" s="362"/>
      <c r="J953" s="363"/>
      <c r="K953" s="363"/>
      <c r="L953" s="364"/>
      <c r="M953" s="363"/>
      <c r="N953" s="414"/>
      <c r="O953" s="350">
        <f t="shared" si="39"/>
        <v>0</v>
      </c>
      <c r="P953" s="70">
        <f t="shared" si="39"/>
        <v>0</v>
      </c>
      <c r="Q953" s="92" t="str">
        <f t="shared" si="38"/>
        <v/>
      </c>
    </row>
    <row r="954" spans="1:17" x14ac:dyDescent="0.2">
      <c r="A954" s="374" t="str">
        <f>IF(B954="","",COUNT('Diário 3º PA'!$A$4:$A$4242)+COUNT('Diário 4º PA'!$A$4:$A$2007)+COUNT('Diário 5º PA'!$A$4:$A$2000)+ROW()-3)</f>
        <v/>
      </c>
      <c r="B954" s="358"/>
      <c r="C954" s="383"/>
      <c r="D954" s="360"/>
      <c r="E954" s="360"/>
      <c r="F954" s="361"/>
      <c r="G954" s="360"/>
      <c r="H954" s="360"/>
      <c r="I954" s="362"/>
      <c r="J954" s="363"/>
      <c r="K954" s="363"/>
      <c r="L954" s="364"/>
      <c r="M954" s="363"/>
      <c r="N954" s="414"/>
      <c r="O954" s="350">
        <f t="shared" si="39"/>
        <v>0</v>
      </c>
      <c r="P954" s="70">
        <f t="shared" si="39"/>
        <v>0</v>
      </c>
      <c r="Q954" s="92" t="str">
        <f t="shared" si="38"/>
        <v/>
      </c>
    </row>
    <row r="955" spans="1:17" x14ac:dyDescent="0.2">
      <c r="A955" s="374" t="str">
        <f>IF(B955="","",COUNT('Diário 3º PA'!$A$4:$A$4242)+COUNT('Diário 4º PA'!$A$4:$A$2007)+COUNT('Diário 5º PA'!$A$4:$A$2000)+ROW()-3)</f>
        <v/>
      </c>
      <c r="B955" s="358"/>
      <c r="C955" s="383"/>
      <c r="D955" s="360"/>
      <c r="E955" s="360"/>
      <c r="F955" s="361"/>
      <c r="G955" s="360"/>
      <c r="H955" s="360"/>
      <c r="I955" s="362"/>
      <c r="J955" s="363"/>
      <c r="K955" s="363"/>
      <c r="L955" s="364"/>
      <c r="M955" s="363"/>
      <c r="N955" s="414"/>
      <c r="O955" s="350">
        <f t="shared" si="39"/>
        <v>0</v>
      </c>
      <c r="P955" s="70">
        <f t="shared" si="39"/>
        <v>0</v>
      </c>
      <c r="Q955" s="92" t="str">
        <f t="shared" si="38"/>
        <v/>
      </c>
    </row>
    <row r="956" spans="1:17" x14ac:dyDescent="0.2">
      <c r="A956" s="374" t="str">
        <f>IF(B956="","",COUNT('Diário 3º PA'!$A$4:$A$4242)+COUNT('Diário 4º PA'!$A$4:$A$2007)+COUNT('Diário 5º PA'!$A$4:$A$2000)+ROW()-3)</f>
        <v/>
      </c>
      <c r="B956" s="358"/>
      <c r="C956" s="383"/>
      <c r="D956" s="360"/>
      <c r="E956" s="360"/>
      <c r="F956" s="361"/>
      <c r="G956" s="360"/>
      <c r="H956" s="360"/>
      <c r="I956" s="362"/>
      <c r="J956" s="363"/>
      <c r="K956" s="363"/>
      <c r="L956" s="364"/>
      <c r="M956" s="363"/>
      <c r="N956" s="414"/>
      <c r="O956" s="350">
        <f t="shared" si="39"/>
        <v>0</v>
      </c>
      <c r="P956" s="70">
        <f t="shared" si="39"/>
        <v>0</v>
      </c>
      <c r="Q956" s="92" t="str">
        <f t="shared" si="38"/>
        <v/>
      </c>
    </row>
    <row r="957" spans="1:17" x14ac:dyDescent="0.2">
      <c r="A957" s="374" t="str">
        <f>IF(B957="","",COUNT('Diário 3º PA'!$A$4:$A$4242)+COUNT('Diário 4º PA'!$A$4:$A$2007)+COUNT('Diário 5º PA'!$A$4:$A$2000)+ROW()-3)</f>
        <v/>
      </c>
      <c r="B957" s="358"/>
      <c r="C957" s="383"/>
      <c r="D957" s="360"/>
      <c r="E957" s="360"/>
      <c r="F957" s="361"/>
      <c r="G957" s="360"/>
      <c r="H957" s="360"/>
      <c r="I957" s="362"/>
      <c r="J957" s="363"/>
      <c r="K957" s="363"/>
      <c r="L957" s="364"/>
      <c r="M957" s="363"/>
      <c r="N957" s="414"/>
      <c r="O957" s="350">
        <f t="shared" si="39"/>
        <v>0</v>
      </c>
      <c r="P957" s="70">
        <f t="shared" si="39"/>
        <v>0</v>
      </c>
      <c r="Q957" s="92" t="str">
        <f t="shared" si="38"/>
        <v/>
      </c>
    </row>
    <row r="958" spans="1:17" x14ac:dyDescent="0.2">
      <c r="A958" s="374" t="str">
        <f>IF(B958="","",COUNT('Diário 3º PA'!$A$4:$A$4242)+COUNT('Diário 4º PA'!$A$4:$A$2007)+COUNT('Diário 5º PA'!$A$4:$A$2000)+ROW()-3)</f>
        <v/>
      </c>
      <c r="B958" s="358"/>
      <c r="C958" s="383"/>
      <c r="D958" s="360"/>
      <c r="E958" s="360"/>
      <c r="F958" s="361"/>
      <c r="G958" s="360"/>
      <c r="H958" s="360"/>
      <c r="I958" s="362"/>
      <c r="J958" s="363"/>
      <c r="K958" s="363"/>
      <c r="L958" s="364"/>
      <c r="M958" s="363"/>
      <c r="N958" s="414"/>
      <c r="O958" s="350">
        <f t="shared" si="39"/>
        <v>0</v>
      </c>
      <c r="P958" s="70">
        <f t="shared" si="39"/>
        <v>0</v>
      </c>
      <c r="Q958" s="92" t="str">
        <f t="shared" si="38"/>
        <v/>
      </c>
    </row>
    <row r="959" spans="1:17" x14ac:dyDescent="0.2">
      <c r="A959" s="374" t="str">
        <f>IF(B959="","",COUNT('Diário 3º PA'!$A$4:$A$4242)+COUNT('Diário 4º PA'!$A$4:$A$2007)+COUNT('Diário 5º PA'!$A$4:$A$2000)+ROW()-3)</f>
        <v/>
      </c>
      <c r="B959" s="358"/>
      <c r="C959" s="383"/>
      <c r="D959" s="360"/>
      <c r="E959" s="360"/>
      <c r="F959" s="361"/>
      <c r="G959" s="360"/>
      <c r="H959" s="360"/>
      <c r="I959" s="362"/>
      <c r="J959" s="363"/>
      <c r="K959" s="363"/>
      <c r="L959" s="364"/>
      <c r="M959" s="363"/>
      <c r="N959" s="414"/>
      <c r="O959" s="350">
        <f t="shared" si="39"/>
        <v>0</v>
      </c>
      <c r="P959" s="70">
        <f t="shared" si="39"/>
        <v>0</v>
      </c>
      <c r="Q959" s="92" t="str">
        <f t="shared" si="38"/>
        <v/>
      </c>
    </row>
    <row r="960" spans="1:17" x14ac:dyDescent="0.2">
      <c r="A960" s="374" t="str">
        <f>IF(B960="","",COUNT('Diário 3º PA'!$A$4:$A$4242)+COUNT('Diário 4º PA'!$A$4:$A$2007)+COUNT('Diário 5º PA'!$A$4:$A$2000)+ROW()-3)</f>
        <v/>
      </c>
      <c r="B960" s="358"/>
      <c r="C960" s="383"/>
      <c r="D960" s="360"/>
      <c r="E960" s="360"/>
      <c r="F960" s="361"/>
      <c r="G960" s="360"/>
      <c r="H960" s="360"/>
      <c r="I960" s="362"/>
      <c r="J960" s="363"/>
      <c r="K960" s="363"/>
      <c r="L960" s="364"/>
      <c r="M960" s="363"/>
      <c r="N960" s="414"/>
      <c r="O960" s="350">
        <f t="shared" si="39"/>
        <v>0</v>
      </c>
      <c r="P960" s="70">
        <f t="shared" si="39"/>
        <v>0</v>
      </c>
      <c r="Q960" s="92" t="str">
        <f t="shared" si="38"/>
        <v/>
      </c>
    </row>
    <row r="961" spans="1:17" x14ac:dyDescent="0.2">
      <c r="A961" s="374" t="str">
        <f>IF(B961="","",COUNT('Diário 3º PA'!$A$4:$A$4242)+COUNT('Diário 4º PA'!$A$4:$A$2007)+COUNT('Diário 5º PA'!$A$4:$A$2000)+ROW()-3)</f>
        <v/>
      </c>
      <c r="B961" s="358"/>
      <c r="C961" s="383"/>
      <c r="D961" s="360"/>
      <c r="E961" s="360"/>
      <c r="F961" s="361"/>
      <c r="G961" s="360"/>
      <c r="H961" s="360"/>
      <c r="I961" s="362"/>
      <c r="J961" s="363"/>
      <c r="K961" s="363"/>
      <c r="L961" s="364"/>
      <c r="M961" s="363"/>
      <c r="N961" s="414"/>
      <c r="O961" s="350">
        <f t="shared" si="39"/>
        <v>0</v>
      </c>
      <c r="P961" s="70">
        <f t="shared" si="39"/>
        <v>0</v>
      </c>
      <c r="Q961" s="92" t="str">
        <f t="shared" si="38"/>
        <v/>
      </c>
    </row>
    <row r="962" spans="1:17" x14ac:dyDescent="0.2">
      <c r="A962" s="374" t="str">
        <f>IF(B962="","",COUNT('Diário 3º PA'!$A$4:$A$4242)+COUNT('Diário 4º PA'!$A$4:$A$2007)+COUNT('Diário 5º PA'!$A$4:$A$2000)+ROW()-3)</f>
        <v/>
      </c>
      <c r="B962" s="358"/>
      <c r="C962" s="383"/>
      <c r="D962" s="360"/>
      <c r="E962" s="360"/>
      <c r="F962" s="361"/>
      <c r="G962" s="360"/>
      <c r="H962" s="360"/>
      <c r="I962" s="362"/>
      <c r="J962" s="363"/>
      <c r="K962" s="363"/>
      <c r="L962" s="364"/>
      <c r="M962" s="363"/>
      <c r="N962" s="414"/>
      <c r="O962" s="350">
        <f t="shared" si="39"/>
        <v>0</v>
      </c>
      <c r="P962" s="70">
        <f t="shared" si="39"/>
        <v>0</v>
      </c>
      <c r="Q962" s="92" t="str">
        <f t="shared" si="38"/>
        <v/>
      </c>
    </row>
    <row r="963" spans="1:17" x14ac:dyDescent="0.2">
      <c r="A963" s="374" t="str">
        <f>IF(B963="","",COUNT('Diário 3º PA'!$A$4:$A$4242)+COUNT('Diário 4º PA'!$A$4:$A$2007)+COUNT('Diário 5º PA'!$A$4:$A$2000)+ROW()-3)</f>
        <v/>
      </c>
      <c r="B963" s="358"/>
      <c r="C963" s="383"/>
      <c r="D963" s="360"/>
      <c r="E963" s="360"/>
      <c r="F963" s="361"/>
      <c r="G963" s="360"/>
      <c r="H963" s="360"/>
      <c r="I963" s="362"/>
      <c r="J963" s="363"/>
      <c r="K963" s="363"/>
      <c r="L963" s="364"/>
      <c r="M963" s="363"/>
      <c r="N963" s="414"/>
      <c r="O963" s="350">
        <f t="shared" si="39"/>
        <v>0</v>
      </c>
      <c r="P963" s="70">
        <f t="shared" si="39"/>
        <v>0</v>
      </c>
      <c r="Q963" s="92" t="str">
        <f t="shared" si="38"/>
        <v/>
      </c>
    </row>
    <row r="964" spans="1:17" x14ac:dyDescent="0.2">
      <c r="A964" s="374" t="str">
        <f>IF(B964="","",COUNT('Diário 3º PA'!$A$4:$A$4242)+COUNT('Diário 4º PA'!$A$4:$A$2007)+COUNT('Diário 5º PA'!$A$4:$A$2000)+ROW()-3)</f>
        <v/>
      </c>
      <c r="B964" s="358"/>
      <c r="C964" s="383"/>
      <c r="D964" s="360"/>
      <c r="E964" s="360"/>
      <c r="F964" s="361"/>
      <c r="G964" s="360"/>
      <c r="H964" s="360"/>
      <c r="I964" s="362"/>
      <c r="J964" s="363"/>
      <c r="K964" s="363"/>
      <c r="L964" s="364"/>
      <c r="M964" s="363"/>
      <c r="N964" s="414"/>
      <c r="O964" s="350">
        <f t="shared" si="39"/>
        <v>0</v>
      </c>
      <c r="P964" s="70">
        <f t="shared" si="39"/>
        <v>0</v>
      </c>
      <c r="Q964" s="92" t="str">
        <f t="shared" si="38"/>
        <v/>
      </c>
    </row>
    <row r="965" spans="1:17" x14ac:dyDescent="0.2">
      <c r="A965" s="374" t="str">
        <f>IF(B965="","",COUNT('Diário 3º PA'!$A$4:$A$4242)+COUNT('Diário 4º PA'!$A$4:$A$2007)+COUNT('Diário 5º PA'!$A$4:$A$2000)+ROW()-3)</f>
        <v/>
      </c>
      <c r="B965" s="358"/>
      <c r="C965" s="383"/>
      <c r="D965" s="360"/>
      <c r="E965" s="360"/>
      <c r="F965" s="361"/>
      <c r="G965" s="360"/>
      <c r="H965" s="360"/>
      <c r="I965" s="362"/>
      <c r="J965" s="363"/>
      <c r="K965" s="363"/>
      <c r="L965" s="364"/>
      <c r="M965" s="363"/>
      <c r="N965" s="414"/>
      <c r="O965" s="350">
        <f t="shared" si="39"/>
        <v>0</v>
      </c>
      <c r="P965" s="70">
        <f t="shared" si="39"/>
        <v>0</v>
      </c>
      <c r="Q965" s="92" t="str">
        <f t="shared" si="38"/>
        <v/>
      </c>
    </row>
    <row r="966" spans="1:17" x14ac:dyDescent="0.2">
      <c r="A966" s="374" t="str">
        <f>IF(B966="","",COUNT('Diário 3º PA'!$A$4:$A$4242)+COUNT('Diário 4º PA'!$A$4:$A$2007)+COUNT('Diário 5º PA'!$A$4:$A$2000)+ROW()-3)</f>
        <v/>
      </c>
      <c r="B966" s="358"/>
      <c r="C966" s="383"/>
      <c r="D966" s="360"/>
      <c r="E966" s="360"/>
      <c r="F966" s="361"/>
      <c r="G966" s="360"/>
      <c r="H966" s="360"/>
      <c r="I966" s="362"/>
      <c r="J966" s="363"/>
      <c r="K966" s="363"/>
      <c r="L966" s="364"/>
      <c r="M966" s="363"/>
      <c r="N966" s="414"/>
      <c r="O966" s="350">
        <f t="shared" si="39"/>
        <v>0</v>
      </c>
      <c r="P966" s="70">
        <f t="shared" si="39"/>
        <v>0</v>
      </c>
      <c r="Q966" s="92" t="str">
        <f t="shared" si="38"/>
        <v/>
      </c>
    </row>
    <row r="967" spans="1:17" x14ac:dyDescent="0.2">
      <c r="A967" s="374" t="str">
        <f>IF(B967="","",COUNT('Diário 3º PA'!$A$4:$A$4242)+COUNT('Diário 4º PA'!$A$4:$A$2007)+COUNT('Diário 5º PA'!$A$4:$A$2000)+ROW()-3)</f>
        <v/>
      </c>
      <c r="B967" s="358"/>
      <c r="C967" s="383"/>
      <c r="D967" s="360"/>
      <c r="E967" s="360"/>
      <c r="F967" s="361"/>
      <c r="G967" s="360"/>
      <c r="H967" s="360"/>
      <c r="I967" s="362"/>
      <c r="J967" s="363"/>
      <c r="K967" s="363"/>
      <c r="L967" s="364"/>
      <c r="M967" s="363"/>
      <c r="N967" s="414"/>
      <c r="O967" s="350">
        <f t="shared" si="39"/>
        <v>0</v>
      </c>
      <c r="P967" s="70">
        <f t="shared" si="39"/>
        <v>0</v>
      </c>
      <c r="Q967" s="92" t="str">
        <f t="shared" si="38"/>
        <v/>
      </c>
    </row>
    <row r="968" spans="1:17" x14ac:dyDescent="0.2">
      <c r="A968" s="374" t="str">
        <f>IF(B968="","",COUNT('Diário 3º PA'!$A$4:$A$4242)+COUNT('Diário 4º PA'!$A$4:$A$2007)+COUNT('Diário 5º PA'!$A$4:$A$2000)+ROW()-3)</f>
        <v/>
      </c>
      <c r="B968" s="358"/>
      <c r="C968" s="383"/>
      <c r="D968" s="360"/>
      <c r="E968" s="360"/>
      <c r="F968" s="361"/>
      <c r="G968" s="360"/>
      <c r="H968" s="360"/>
      <c r="I968" s="362"/>
      <c r="J968" s="363"/>
      <c r="K968" s="363"/>
      <c r="L968" s="364"/>
      <c r="M968" s="363"/>
      <c r="N968" s="414"/>
      <c r="O968" s="350">
        <f t="shared" si="39"/>
        <v>0</v>
      </c>
      <c r="P968" s="70">
        <f t="shared" si="39"/>
        <v>0</v>
      </c>
      <c r="Q968" s="92" t="str">
        <f t="shared" ref="Q968:Q1031" si="40">SUBSTITUTE(D968," ","_")</f>
        <v/>
      </c>
    </row>
    <row r="969" spans="1:17" x14ac:dyDescent="0.2">
      <c r="A969" s="374" t="str">
        <f>IF(B969="","",COUNT('Diário 3º PA'!$A$4:$A$4242)+COUNT('Diário 4º PA'!$A$4:$A$2007)+COUNT('Diário 5º PA'!$A$4:$A$2000)+ROW()-3)</f>
        <v/>
      </c>
      <c r="B969" s="358"/>
      <c r="C969" s="383"/>
      <c r="D969" s="360"/>
      <c r="E969" s="360"/>
      <c r="F969" s="361"/>
      <c r="G969" s="360"/>
      <c r="H969" s="360"/>
      <c r="I969" s="362"/>
      <c r="J969" s="363"/>
      <c r="K969" s="363"/>
      <c r="L969" s="364"/>
      <c r="M969" s="363"/>
      <c r="N969" s="414"/>
      <c r="O969" s="350">
        <f t="shared" ref="O969:P1032" si="41">IF(B969=0,0,IF(YEAR(B969)=$P$1,MONTH(B969)-$O$1+1,(YEAR(B969)-$P$1)*12-$O$1+1+MONTH(B969)))</f>
        <v>0</v>
      </c>
      <c r="P969" s="70">
        <f t="shared" si="41"/>
        <v>0</v>
      </c>
      <c r="Q969" s="92" t="str">
        <f t="shared" si="40"/>
        <v/>
      </c>
    </row>
    <row r="970" spans="1:17" x14ac:dyDescent="0.2">
      <c r="A970" s="374" t="str">
        <f>IF(B970="","",COUNT('Diário 3º PA'!$A$4:$A$4242)+COUNT('Diário 4º PA'!$A$4:$A$2007)+COUNT('Diário 5º PA'!$A$4:$A$2000)+ROW()-3)</f>
        <v/>
      </c>
      <c r="B970" s="358"/>
      <c r="C970" s="383"/>
      <c r="D970" s="360"/>
      <c r="E970" s="360"/>
      <c r="F970" s="361"/>
      <c r="G970" s="360"/>
      <c r="H970" s="360"/>
      <c r="I970" s="362"/>
      <c r="J970" s="363"/>
      <c r="K970" s="363"/>
      <c r="L970" s="364"/>
      <c r="M970" s="363"/>
      <c r="N970" s="414"/>
      <c r="O970" s="350">
        <f t="shared" si="41"/>
        <v>0</v>
      </c>
      <c r="P970" s="70">
        <f t="shared" si="41"/>
        <v>0</v>
      </c>
      <c r="Q970" s="92" t="str">
        <f t="shared" si="40"/>
        <v/>
      </c>
    </row>
    <row r="971" spans="1:17" x14ac:dyDescent="0.2">
      <c r="A971" s="374" t="str">
        <f>IF(B971="","",COUNT('Diário 3º PA'!$A$4:$A$4242)+COUNT('Diário 4º PA'!$A$4:$A$2007)+COUNT('Diário 5º PA'!$A$4:$A$2000)+ROW()-3)</f>
        <v/>
      </c>
      <c r="B971" s="358"/>
      <c r="C971" s="383"/>
      <c r="D971" s="360"/>
      <c r="E971" s="360"/>
      <c r="F971" s="361"/>
      <c r="G971" s="360"/>
      <c r="H971" s="360"/>
      <c r="I971" s="362"/>
      <c r="J971" s="363"/>
      <c r="K971" s="363"/>
      <c r="L971" s="364"/>
      <c r="M971" s="363"/>
      <c r="N971" s="414"/>
      <c r="O971" s="350">
        <f t="shared" si="41"/>
        <v>0</v>
      </c>
      <c r="P971" s="70">
        <f t="shared" si="41"/>
        <v>0</v>
      </c>
      <c r="Q971" s="92" t="str">
        <f t="shared" si="40"/>
        <v/>
      </c>
    </row>
    <row r="972" spans="1:17" x14ac:dyDescent="0.2">
      <c r="A972" s="374" t="str">
        <f>IF(B972="","",COUNT('Diário 3º PA'!$A$4:$A$4242)+COUNT('Diário 4º PA'!$A$4:$A$2007)+COUNT('Diário 5º PA'!$A$4:$A$2000)+ROW()-3)</f>
        <v/>
      </c>
      <c r="B972" s="358"/>
      <c r="C972" s="383"/>
      <c r="D972" s="360"/>
      <c r="E972" s="360"/>
      <c r="F972" s="361"/>
      <c r="G972" s="360"/>
      <c r="H972" s="360"/>
      <c r="I972" s="362"/>
      <c r="J972" s="363"/>
      <c r="K972" s="363"/>
      <c r="L972" s="364"/>
      <c r="M972" s="363"/>
      <c r="N972" s="414"/>
      <c r="O972" s="350">
        <f t="shared" si="41"/>
        <v>0</v>
      </c>
      <c r="P972" s="70">
        <f t="shared" si="41"/>
        <v>0</v>
      </c>
      <c r="Q972" s="92" t="str">
        <f t="shared" si="40"/>
        <v/>
      </c>
    </row>
    <row r="973" spans="1:17" x14ac:dyDescent="0.2">
      <c r="A973" s="374" t="str">
        <f>IF(B973="","",COUNT('Diário 3º PA'!$A$4:$A$4242)+COUNT('Diário 4º PA'!$A$4:$A$2007)+COUNT('Diário 5º PA'!$A$4:$A$2000)+ROW()-3)</f>
        <v/>
      </c>
      <c r="B973" s="358"/>
      <c r="C973" s="383"/>
      <c r="D973" s="360"/>
      <c r="E973" s="360"/>
      <c r="F973" s="361"/>
      <c r="G973" s="360"/>
      <c r="H973" s="360"/>
      <c r="I973" s="362"/>
      <c r="J973" s="363"/>
      <c r="K973" s="363"/>
      <c r="L973" s="364"/>
      <c r="M973" s="363"/>
      <c r="N973" s="414"/>
      <c r="O973" s="350">
        <f t="shared" si="41"/>
        <v>0</v>
      </c>
      <c r="P973" s="70">
        <f t="shared" si="41"/>
        <v>0</v>
      </c>
      <c r="Q973" s="92" t="str">
        <f t="shared" si="40"/>
        <v/>
      </c>
    </row>
    <row r="974" spans="1:17" x14ac:dyDescent="0.2">
      <c r="A974" s="374" t="str">
        <f>IF(B974="","",COUNT('Diário 3º PA'!$A$4:$A$4242)+COUNT('Diário 4º PA'!$A$4:$A$2007)+COUNT('Diário 5º PA'!$A$4:$A$2000)+ROW()-3)</f>
        <v/>
      </c>
      <c r="B974" s="358"/>
      <c r="C974" s="383"/>
      <c r="D974" s="360"/>
      <c r="E974" s="360"/>
      <c r="F974" s="361"/>
      <c r="G974" s="360"/>
      <c r="H974" s="360"/>
      <c r="I974" s="362"/>
      <c r="J974" s="363"/>
      <c r="K974" s="363"/>
      <c r="L974" s="364"/>
      <c r="M974" s="363"/>
      <c r="N974" s="414"/>
      <c r="O974" s="350">
        <f t="shared" si="41"/>
        <v>0</v>
      </c>
      <c r="P974" s="70">
        <f t="shared" si="41"/>
        <v>0</v>
      </c>
      <c r="Q974" s="92" t="str">
        <f t="shared" si="40"/>
        <v/>
      </c>
    </row>
    <row r="975" spans="1:17" x14ac:dyDescent="0.2">
      <c r="A975" s="374" t="str">
        <f>IF(B975="","",COUNT('Diário 3º PA'!$A$4:$A$4242)+COUNT('Diário 4º PA'!$A$4:$A$2007)+COUNT('Diário 5º PA'!$A$4:$A$2000)+ROW()-3)</f>
        <v/>
      </c>
      <c r="B975" s="358"/>
      <c r="C975" s="383"/>
      <c r="D975" s="360"/>
      <c r="E975" s="360"/>
      <c r="F975" s="361"/>
      <c r="G975" s="360"/>
      <c r="H975" s="360"/>
      <c r="I975" s="362"/>
      <c r="J975" s="363"/>
      <c r="K975" s="363"/>
      <c r="L975" s="364"/>
      <c r="M975" s="363"/>
      <c r="N975" s="414"/>
      <c r="O975" s="350">
        <f t="shared" si="41"/>
        <v>0</v>
      </c>
      <c r="P975" s="70">
        <f t="shared" si="41"/>
        <v>0</v>
      </c>
      <c r="Q975" s="92" t="str">
        <f t="shared" si="40"/>
        <v/>
      </c>
    </row>
    <row r="976" spans="1:17" x14ac:dyDescent="0.2">
      <c r="A976" s="374" t="str">
        <f>IF(B976="","",COUNT('Diário 3º PA'!$A$4:$A$4242)+COUNT('Diário 4º PA'!$A$4:$A$2007)+COUNT('Diário 5º PA'!$A$4:$A$2000)+ROW()-3)</f>
        <v/>
      </c>
      <c r="B976" s="358"/>
      <c r="C976" s="383"/>
      <c r="D976" s="360"/>
      <c r="E976" s="360"/>
      <c r="F976" s="361"/>
      <c r="G976" s="360"/>
      <c r="H976" s="360"/>
      <c r="I976" s="362"/>
      <c r="J976" s="363"/>
      <c r="K976" s="363"/>
      <c r="L976" s="364"/>
      <c r="M976" s="363"/>
      <c r="N976" s="414"/>
      <c r="O976" s="350">
        <f t="shared" si="41"/>
        <v>0</v>
      </c>
      <c r="P976" s="70">
        <f t="shared" si="41"/>
        <v>0</v>
      </c>
      <c r="Q976" s="92" t="str">
        <f t="shared" si="40"/>
        <v/>
      </c>
    </row>
    <row r="977" spans="1:17" x14ac:dyDescent="0.2">
      <c r="A977" s="374" t="str">
        <f>IF(B977="","",COUNT('Diário 3º PA'!$A$4:$A$4242)+COUNT('Diário 4º PA'!$A$4:$A$2007)+COUNT('Diário 5º PA'!$A$4:$A$2000)+ROW()-3)</f>
        <v/>
      </c>
      <c r="B977" s="358"/>
      <c r="C977" s="383"/>
      <c r="D977" s="360"/>
      <c r="E977" s="360"/>
      <c r="F977" s="361"/>
      <c r="G977" s="360"/>
      <c r="H977" s="360"/>
      <c r="I977" s="362"/>
      <c r="J977" s="363"/>
      <c r="K977" s="363"/>
      <c r="L977" s="364"/>
      <c r="M977" s="363"/>
      <c r="N977" s="414"/>
      <c r="O977" s="350">
        <f t="shared" si="41"/>
        <v>0</v>
      </c>
      <c r="P977" s="70">
        <f t="shared" si="41"/>
        <v>0</v>
      </c>
      <c r="Q977" s="92" t="str">
        <f t="shared" si="40"/>
        <v/>
      </c>
    </row>
    <row r="978" spans="1:17" x14ac:dyDescent="0.2">
      <c r="A978" s="374" t="str">
        <f>IF(B978="","",COUNT('Diário 3º PA'!$A$4:$A$4242)+COUNT('Diário 4º PA'!$A$4:$A$2007)+COUNT('Diário 5º PA'!$A$4:$A$2000)+ROW()-3)</f>
        <v/>
      </c>
      <c r="B978" s="358"/>
      <c r="C978" s="383"/>
      <c r="D978" s="360"/>
      <c r="E978" s="360"/>
      <c r="F978" s="361"/>
      <c r="G978" s="360"/>
      <c r="H978" s="360"/>
      <c r="I978" s="362"/>
      <c r="J978" s="363"/>
      <c r="K978" s="363"/>
      <c r="L978" s="364"/>
      <c r="M978" s="363"/>
      <c r="N978" s="414"/>
      <c r="O978" s="350">
        <f t="shared" si="41"/>
        <v>0</v>
      </c>
      <c r="P978" s="70">
        <f t="shared" si="41"/>
        <v>0</v>
      </c>
      <c r="Q978" s="92" t="str">
        <f t="shared" si="40"/>
        <v/>
      </c>
    </row>
    <row r="979" spans="1:17" x14ac:dyDescent="0.2">
      <c r="A979" s="374" t="str">
        <f>IF(B979="","",COUNT('Diário 3º PA'!$A$4:$A$4242)+COUNT('Diário 4º PA'!$A$4:$A$2007)+COUNT('Diário 5º PA'!$A$4:$A$2000)+ROW()-3)</f>
        <v/>
      </c>
      <c r="B979" s="358"/>
      <c r="C979" s="383"/>
      <c r="D979" s="360"/>
      <c r="E979" s="360"/>
      <c r="F979" s="361"/>
      <c r="G979" s="360"/>
      <c r="H979" s="360"/>
      <c r="I979" s="362"/>
      <c r="J979" s="363"/>
      <c r="K979" s="363"/>
      <c r="L979" s="364"/>
      <c r="M979" s="363"/>
      <c r="N979" s="414"/>
      <c r="O979" s="350">
        <f t="shared" si="41"/>
        <v>0</v>
      </c>
      <c r="P979" s="70">
        <f t="shared" si="41"/>
        <v>0</v>
      </c>
      <c r="Q979" s="92" t="str">
        <f t="shared" si="40"/>
        <v/>
      </c>
    </row>
    <row r="980" spans="1:17" x14ac:dyDescent="0.2">
      <c r="A980" s="374" t="str">
        <f>IF(B980="","",COUNT('Diário 3º PA'!$A$4:$A$4242)+COUNT('Diário 4º PA'!$A$4:$A$2007)+COUNT('Diário 5º PA'!$A$4:$A$2000)+ROW()-3)</f>
        <v/>
      </c>
      <c r="B980" s="358"/>
      <c r="C980" s="383"/>
      <c r="D980" s="360"/>
      <c r="E980" s="360"/>
      <c r="F980" s="361"/>
      <c r="G980" s="360"/>
      <c r="H980" s="360"/>
      <c r="I980" s="362"/>
      <c r="J980" s="363"/>
      <c r="K980" s="363"/>
      <c r="L980" s="364"/>
      <c r="M980" s="363"/>
      <c r="N980" s="414"/>
      <c r="O980" s="350">
        <f t="shared" si="41"/>
        <v>0</v>
      </c>
      <c r="P980" s="70">
        <f t="shared" si="41"/>
        <v>0</v>
      </c>
      <c r="Q980" s="92" t="str">
        <f t="shared" si="40"/>
        <v/>
      </c>
    </row>
    <row r="981" spans="1:17" x14ac:dyDescent="0.2">
      <c r="A981" s="374" t="str">
        <f>IF(B981="","",COUNT('Diário 3º PA'!$A$4:$A$4242)+COUNT('Diário 4º PA'!$A$4:$A$2007)+COUNT('Diário 5º PA'!$A$4:$A$2000)+ROW()-3)</f>
        <v/>
      </c>
      <c r="B981" s="358"/>
      <c r="C981" s="383"/>
      <c r="D981" s="360"/>
      <c r="E981" s="360"/>
      <c r="F981" s="361"/>
      <c r="G981" s="360"/>
      <c r="H981" s="360"/>
      <c r="I981" s="362"/>
      <c r="J981" s="363"/>
      <c r="K981" s="363"/>
      <c r="L981" s="364"/>
      <c r="M981" s="363"/>
      <c r="N981" s="414"/>
      <c r="O981" s="350">
        <f t="shared" si="41"/>
        <v>0</v>
      </c>
      <c r="P981" s="70">
        <f t="shared" si="41"/>
        <v>0</v>
      </c>
      <c r="Q981" s="92" t="str">
        <f t="shared" si="40"/>
        <v/>
      </c>
    </row>
    <row r="982" spans="1:17" x14ac:dyDescent="0.2">
      <c r="A982" s="374" t="str">
        <f>IF(B982="","",COUNT('Diário 3º PA'!$A$4:$A$4242)+COUNT('Diário 4º PA'!$A$4:$A$2007)+COUNT('Diário 5º PA'!$A$4:$A$2000)+ROW()-3)</f>
        <v/>
      </c>
      <c r="B982" s="358"/>
      <c r="C982" s="383"/>
      <c r="D982" s="360"/>
      <c r="E982" s="360"/>
      <c r="F982" s="361"/>
      <c r="G982" s="360"/>
      <c r="H982" s="360"/>
      <c r="I982" s="362"/>
      <c r="J982" s="363"/>
      <c r="K982" s="363"/>
      <c r="L982" s="364"/>
      <c r="M982" s="363"/>
      <c r="N982" s="414"/>
      <c r="O982" s="350">
        <f t="shared" si="41"/>
        <v>0</v>
      </c>
      <c r="P982" s="70">
        <f t="shared" si="41"/>
        <v>0</v>
      </c>
      <c r="Q982" s="92" t="str">
        <f t="shared" si="40"/>
        <v/>
      </c>
    </row>
    <row r="983" spans="1:17" x14ac:dyDescent="0.2">
      <c r="A983" s="374" t="str">
        <f>IF(B983="","",COUNT('Diário 3º PA'!$A$4:$A$4242)+COUNT('Diário 4º PA'!$A$4:$A$2007)+COUNT('Diário 5º PA'!$A$4:$A$2000)+ROW()-3)</f>
        <v/>
      </c>
      <c r="B983" s="358"/>
      <c r="C983" s="383"/>
      <c r="D983" s="360"/>
      <c r="E983" s="360"/>
      <c r="F983" s="361"/>
      <c r="G983" s="360"/>
      <c r="H983" s="360"/>
      <c r="I983" s="362"/>
      <c r="J983" s="363"/>
      <c r="K983" s="363"/>
      <c r="L983" s="364"/>
      <c r="M983" s="363"/>
      <c r="N983" s="414"/>
      <c r="O983" s="350">
        <f t="shared" si="41"/>
        <v>0</v>
      </c>
      <c r="P983" s="70">
        <f t="shared" si="41"/>
        <v>0</v>
      </c>
      <c r="Q983" s="92" t="str">
        <f t="shared" si="40"/>
        <v/>
      </c>
    </row>
    <row r="984" spans="1:17" x14ac:dyDescent="0.2">
      <c r="A984" s="374" t="str">
        <f>IF(B984="","",COUNT('Diário 3º PA'!$A$4:$A$4242)+COUNT('Diário 4º PA'!$A$4:$A$2007)+COUNT('Diário 5º PA'!$A$4:$A$2000)+ROW()-3)</f>
        <v/>
      </c>
      <c r="B984" s="358"/>
      <c r="C984" s="383"/>
      <c r="D984" s="360"/>
      <c r="E984" s="360"/>
      <c r="F984" s="361"/>
      <c r="G984" s="360"/>
      <c r="H984" s="360"/>
      <c r="I984" s="362"/>
      <c r="J984" s="363"/>
      <c r="K984" s="363"/>
      <c r="L984" s="364"/>
      <c r="M984" s="363"/>
      <c r="N984" s="414"/>
      <c r="O984" s="350">
        <f t="shared" si="41"/>
        <v>0</v>
      </c>
      <c r="P984" s="70">
        <f t="shared" si="41"/>
        <v>0</v>
      </c>
      <c r="Q984" s="92" t="str">
        <f t="shared" si="40"/>
        <v/>
      </c>
    </row>
    <row r="985" spans="1:17" x14ac:dyDescent="0.2">
      <c r="A985" s="374" t="str">
        <f>IF(B985="","",COUNT('Diário 3º PA'!$A$4:$A$4242)+COUNT('Diário 4º PA'!$A$4:$A$2007)+COUNT('Diário 5º PA'!$A$4:$A$2000)+ROW()-3)</f>
        <v/>
      </c>
      <c r="B985" s="358"/>
      <c r="C985" s="383"/>
      <c r="D985" s="360"/>
      <c r="E985" s="360"/>
      <c r="F985" s="361"/>
      <c r="G985" s="360"/>
      <c r="H985" s="360"/>
      <c r="I985" s="362"/>
      <c r="J985" s="363"/>
      <c r="K985" s="363"/>
      <c r="L985" s="364"/>
      <c r="M985" s="363"/>
      <c r="N985" s="414"/>
      <c r="O985" s="350">
        <f t="shared" si="41"/>
        <v>0</v>
      </c>
      <c r="P985" s="70">
        <f t="shared" si="41"/>
        <v>0</v>
      </c>
      <c r="Q985" s="92" t="str">
        <f t="shared" si="40"/>
        <v/>
      </c>
    </row>
    <row r="986" spans="1:17" x14ac:dyDescent="0.2">
      <c r="A986" s="374" t="str">
        <f>IF(B986="","",COUNT('Diário 3º PA'!$A$4:$A$4242)+COUNT('Diário 4º PA'!$A$4:$A$2007)+COUNT('Diário 5º PA'!$A$4:$A$2000)+ROW()-3)</f>
        <v/>
      </c>
      <c r="B986" s="358"/>
      <c r="C986" s="383"/>
      <c r="D986" s="360"/>
      <c r="E986" s="360"/>
      <c r="F986" s="361"/>
      <c r="G986" s="360"/>
      <c r="H986" s="360"/>
      <c r="I986" s="362"/>
      <c r="J986" s="363"/>
      <c r="K986" s="363"/>
      <c r="L986" s="364"/>
      <c r="M986" s="363"/>
      <c r="N986" s="414"/>
      <c r="O986" s="350">
        <f t="shared" si="41"/>
        <v>0</v>
      </c>
      <c r="P986" s="70">
        <f t="shared" si="41"/>
        <v>0</v>
      </c>
      <c r="Q986" s="92" t="str">
        <f t="shared" si="40"/>
        <v/>
      </c>
    </row>
    <row r="987" spans="1:17" x14ac:dyDescent="0.2">
      <c r="A987" s="374" t="str">
        <f>IF(B987="","",COUNT('Diário 3º PA'!$A$4:$A$4242)+COUNT('Diário 4º PA'!$A$4:$A$2007)+COUNT('Diário 5º PA'!$A$4:$A$2000)+ROW()-3)</f>
        <v/>
      </c>
      <c r="B987" s="358"/>
      <c r="C987" s="383"/>
      <c r="D987" s="360"/>
      <c r="E987" s="360"/>
      <c r="F987" s="361"/>
      <c r="G987" s="360"/>
      <c r="H987" s="360"/>
      <c r="I987" s="362"/>
      <c r="J987" s="363"/>
      <c r="K987" s="363"/>
      <c r="L987" s="364"/>
      <c r="M987" s="363"/>
      <c r="N987" s="414"/>
      <c r="O987" s="350">
        <f t="shared" si="41"/>
        <v>0</v>
      </c>
      <c r="P987" s="70">
        <f t="shared" si="41"/>
        <v>0</v>
      </c>
      <c r="Q987" s="92" t="str">
        <f t="shared" si="40"/>
        <v/>
      </c>
    </row>
    <row r="988" spans="1:17" x14ac:dyDescent="0.2">
      <c r="A988" s="374" t="str">
        <f>IF(B988="","",COUNT('Diário 3º PA'!$A$4:$A$4242)+COUNT('Diário 4º PA'!$A$4:$A$2007)+COUNT('Diário 5º PA'!$A$4:$A$2000)+ROW()-3)</f>
        <v/>
      </c>
      <c r="B988" s="358"/>
      <c r="C988" s="383"/>
      <c r="D988" s="360"/>
      <c r="E988" s="360"/>
      <c r="F988" s="361"/>
      <c r="G988" s="360"/>
      <c r="H988" s="360"/>
      <c r="I988" s="362"/>
      <c r="J988" s="363"/>
      <c r="K988" s="363"/>
      <c r="L988" s="364"/>
      <c r="M988" s="363"/>
      <c r="N988" s="414"/>
      <c r="O988" s="350">
        <f t="shared" si="41"/>
        <v>0</v>
      </c>
      <c r="P988" s="70">
        <f t="shared" si="41"/>
        <v>0</v>
      </c>
      <c r="Q988" s="92" t="str">
        <f t="shared" si="40"/>
        <v/>
      </c>
    </row>
    <row r="989" spans="1:17" x14ac:dyDescent="0.2">
      <c r="A989" s="374" t="str">
        <f>IF(B989="","",COUNT('Diário 3º PA'!$A$4:$A$4242)+COUNT('Diário 4º PA'!$A$4:$A$2007)+COUNT('Diário 5º PA'!$A$4:$A$2000)+ROW()-3)</f>
        <v/>
      </c>
      <c r="B989" s="358"/>
      <c r="C989" s="383"/>
      <c r="D989" s="360"/>
      <c r="E989" s="360"/>
      <c r="F989" s="361"/>
      <c r="G989" s="360"/>
      <c r="H989" s="360"/>
      <c r="I989" s="362"/>
      <c r="J989" s="363"/>
      <c r="K989" s="363"/>
      <c r="L989" s="364"/>
      <c r="M989" s="363"/>
      <c r="N989" s="414"/>
      <c r="O989" s="350">
        <f t="shared" si="41"/>
        <v>0</v>
      </c>
      <c r="P989" s="70">
        <f t="shared" si="41"/>
        <v>0</v>
      </c>
      <c r="Q989" s="92" t="str">
        <f t="shared" si="40"/>
        <v/>
      </c>
    </row>
    <row r="990" spans="1:17" x14ac:dyDescent="0.2">
      <c r="A990" s="374" t="str">
        <f>IF(B990="","",COUNT('Diário 3º PA'!$A$4:$A$4242)+COUNT('Diário 4º PA'!$A$4:$A$2007)+COUNT('Diário 5º PA'!$A$4:$A$2000)+ROW()-3)</f>
        <v/>
      </c>
      <c r="B990" s="358"/>
      <c r="C990" s="383"/>
      <c r="D990" s="360"/>
      <c r="E990" s="360"/>
      <c r="F990" s="361"/>
      <c r="G990" s="360"/>
      <c r="H990" s="360"/>
      <c r="I990" s="362"/>
      <c r="J990" s="363"/>
      <c r="K990" s="363"/>
      <c r="L990" s="364"/>
      <c r="M990" s="363"/>
      <c r="N990" s="414"/>
      <c r="O990" s="350">
        <f t="shared" si="41"/>
        <v>0</v>
      </c>
      <c r="P990" s="70">
        <f t="shared" si="41"/>
        <v>0</v>
      </c>
      <c r="Q990" s="92" t="str">
        <f t="shared" si="40"/>
        <v/>
      </c>
    </row>
    <row r="991" spans="1:17" x14ac:dyDescent="0.2">
      <c r="A991" s="374" t="str">
        <f>IF(B991="","",COUNT('Diário 3º PA'!$A$4:$A$4242)+COUNT('Diário 4º PA'!$A$4:$A$2007)+COUNT('Diário 5º PA'!$A$4:$A$2000)+ROW()-3)</f>
        <v/>
      </c>
      <c r="B991" s="358"/>
      <c r="C991" s="383"/>
      <c r="D991" s="360"/>
      <c r="E991" s="360"/>
      <c r="F991" s="361"/>
      <c r="G991" s="360"/>
      <c r="H991" s="360"/>
      <c r="I991" s="362"/>
      <c r="J991" s="363"/>
      <c r="K991" s="363"/>
      <c r="L991" s="364"/>
      <c r="M991" s="363"/>
      <c r="N991" s="414"/>
      <c r="O991" s="350">
        <f t="shared" si="41"/>
        <v>0</v>
      </c>
      <c r="P991" s="70">
        <f t="shared" si="41"/>
        <v>0</v>
      </c>
      <c r="Q991" s="92" t="str">
        <f t="shared" si="40"/>
        <v/>
      </c>
    </row>
    <row r="992" spans="1:17" x14ac:dyDescent="0.2">
      <c r="A992" s="374" t="str">
        <f>IF(B992="","",COUNT('Diário 3º PA'!$A$4:$A$4242)+COUNT('Diário 4º PA'!$A$4:$A$2007)+COUNT('Diário 5º PA'!$A$4:$A$2000)+ROW()-3)</f>
        <v/>
      </c>
      <c r="B992" s="358"/>
      <c r="C992" s="383"/>
      <c r="D992" s="360"/>
      <c r="E992" s="360"/>
      <c r="F992" s="361"/>
      <c r="G992" s="360"/>
      <c r="H992" s="360"/>
      <c r="I992" s="362"/>
      <c r="J992" s="363"/>
      <c r="K992" s="363"/>
      <c r="L992" s="364"/>
      <c r="M992" s="363"/>
      <c r="N992" s="414"/>
      <c r="O992" s="350">
        <f t="shared" si="41"/>
        <v>0</v>
      </c>
      <c r="P992" s="70">
        <f t="shared" si="41"/>
        <v>0</v>
      </c>
      <c r="Q992" s="92" t="str">
        <f t="shared" si="40"/>
        <v/>
      </c>
    </row>
    <row r="993" spans="1:17" x14ac:dyDescent="0.2">
      <c r="A993" s="374" t="str">
        <f>IF(B993="","",COUNT('Diário 3º PA'!$A$4:$A$4242)+COUNT('Diário 4º PA'!$A$4:$A$2007)+COUNT('Diário 5º PA'!$A$4:$A$2000)+ROW()-3)</f>
        <v/>
      </c>
      <c r="B993" s="358"/>
      <c r="C993" s="383"/>
      <c r="D993" s="360"/>
      <c r="E993" s="360"/>
      <c r="F993" s="361"/>
      <c r="G993" s="360"/>
      <c r="H993" s="360"/>
      <c r="I993" s="362"/>
      <c r="J993" s="363"/>
      <c r="K993" s="363"/>
      <c r="L993" s="364"/>
      <c r="M993" s="363"/>
      <c r="N993" s="414"/>
      <c r="O993" s="350">
        <f t="shared" si="41"/>
        <v>0</v>
      </c>
      <c r="P993" s="70">
        <f t="shared" si="41"/>
        <v>0</v>
      </c>
      <c r="Q993" s="92" t="str">
        <f t="shared" si="40"/>
        <v/>
      </c>
    </row>
    <row r="994" spans="1:17" x14ac:dyDescent="0.2">
      <c r="A994" s="374" t="str">
        <f>IF(B994="","",COUNT('Diário 3º PA'!$A$4:$A$4242)+COUNT('Diário 4º PA'!$A$4:$A$2007)+COUNT('Diário 5º PA'!$A$4:$A$2000)+ROW()-3)</f>
        <v/>
      </c>
      <c r="B994" s="358"/>
      <c r="C994" s="383"/>
      <c r="D994" s="360"/>
      <c r="E994" s="360"/>
      <c r="F994" s="361"/>
      <c r="G994" s="360"/>
      <c r="H994" s="360"/>
      <c r="I994" s="362"/>
      <c r="J994" s="363"/>
      <c r="K994" s="363"/>
      <c r="L994" s="364"/>
      <c r="M994" s="363"/>
      <c r="N994" s="414"/>
      <c r="O994" s="350">
        <f t="shared" si="41"/>
        <v>0</v>
      </c>
      <c r="P994" s="70">
        <f t="shared" si="41"/>
        <v>0</v>
      </c>
      <c r="Q994" s="92" t="str">
        <f t="shared" si="40"/>
        <v/>
      </c>
    </row>
    <row r="995" spans="1:17" x14ac:dyDescent="0.2">
      <c r="A995" s="374" t="str">
        <f>IF(B995="","",COUNT('Diário 3º PA'!$A$4:$A$4242)+COUNT('Diário 4º PA'!$A$4:$A$2007)+COUNT('Diário 5º PA'!$A$4:$A$2000)+ROW()-3)</f>
        <v/>
      </c>
      <c r="B995" s="358"/>
      <c r="C995" s="383"/>
      <c r="D995" s="360"/>
      <c r="E995" s="360"/>
      <c r="F995" s="361"/>
      <c r="G995" s="360"/>
      <c r="H995" s="360"/>
      <c r="I995" s="362"/>
      <c r="J995" s="363"/>
      <c r="K995" s="363"/>
      <c r="L995" s="364"/>
      <c r="M995" s="363"/>
      <c r="N995" s="414"/>
      <c r="O995" s="350">
        <f t="shared" si="41"/>
        <v>0</v>
      </c>
      <c r="P995" s="70">
        <f t="shared" si="41"/>
        <v>0</v>
      </c>
      <c r="Q995" s="92" t="str">
        <f t="shared" si="40"/>
        <v/>
      </c>
    </row>
    <row r="996" spans="1:17" x14ac:dyDescent="0.2">
      <c r="A996" s="374" t="str">
        <f>IF(B996="","",COUNT('Diário 3º PA'!$A$4:$A$4242)+COUNT('Diário 4º PA'!$A$4:$A$2007)+COUNT('Diário 5º PA'!$A$4:$A$2000)+ROW()-3)</f>
        <v/>
      </c>
      <c r="B996" s="358"/>
      <c r="C996" s="383"/>
      <c r="D996" s="360"/>
      <c r="E996" s="360"/>
      <c r="F996" s="361"/>
      <c r="G996" s="360"/>
      <c r="H996" s="360"/>
      <c r="I996" s="362"/>
      <c r="J996" s="363"/>
      <c r="K996" s="363"/>
      <c r="L996" s="364"/>
      <c r="M996" s="363"/>
      <c r="N996" s="414"/>
      <c r="O996" s="350">
        <f t="shared" si="41"/>
        <v>0</v>
      </c>
      <c r="P996" s="70">
        <f t="shared" si="41"/>
        <v>0</v>
      </c>
      <c r="Q996" s="92" t="str">
        <f t="shared" si="40"/>
        <v/>
      </c>
    </row>
    <row r="997" spans="1:17" x14ac:dyDescent="0.2">
      <c r="A997" s="374" t="str">
        <f>IF(B997="","",COUNT('Diário 3º PA'!$A$4:$A$4242)+COUNT('Diário 4º PA'!$A$4:$A$2007)+COUNT('Diário 5º PA'!$A$4:$A$2000)+ROW()-3)</f>
        <v/>
      </c>
      <c r="B997" s="358"/>
      <c r="C997" s="383"/>
      <c r="D997" s="360"/>
      <c r="E997" s="360"/>
      <c r="F997" s="361"/>
      <c r="G997" s="360"/>
      <c r="H997" s="360"/>
      <c r="I997" s="362"/>
      <c r="J997" s="363"/>
      <c r="K997" s="363"/>
      <c r="L997" s="364"/>
      <c r="M997" s="363"/>
      <c r="N997" s="414"/>
      <c r="O997" s="350">
        <f t="shared" si="41"/>
        <v>0</v>
      </c>
      <c r="P997" s="70">
        <f t="shared" si="41"/>
        <v>0</v>
      </c>
      <c r="Q997" s="92" t="str">
        <f t="shared" si="40"/>
        <v/>
      </c>
    </row>
    <row r="998" spans="1:17" x14ac:dyDescent="0.2">
      <c r="A998" s="374" t="str">
        <f>IF(B998="","",COUNT('Diário 3º PA'!$A$4:$A$4242)+COUNT('Diário 4º PA'!$A$4:$A$2007)+COUNT('Diário 5º PA'!$A$4:$A$2000)+ROW()-3)</f>
        <v/>
      </c>
      <c r="B998" s="358"/>
      <c r="C998" s="383"/>
      <c r="D998" s="360"/>
      <c r="E998" s="360"/>
      <c r="F998" s="361"/>
      <c r="G998" s="360"/>
      <c r="H998" s="360"/>
      <c r="I998" s="362"/>
      <c r="J998" s="363"/>
      <c r="K998" s="363"/>
      <c r="L998" s="364"/>
      <c r="M998" s="363"/>
      <c r="N998" s="414"/>
      <c r="O998" s="350">
        <f t="shared" si="41"/>
        <v>0</v>
      </c>
      <c r="P998" s="70">
        <f t="shared" si="41"/>
        <v>0</v>
      </c>
      <c r="Q998" s="92" t="str">
        <f t="shared" si="40"/>
        <v/>
      </c>
    </row>
    <row r="999" spans="1:17" x14ac:dyDescent="0.2">
      <c r="A999" s="374" t="str">
        <f>IF(B999="","",COUNT('Diário 3º PA'!$A$4:$A$4242)+COUNT('Diário 4º PA'!$A$4:$A$2007)+COUNT('Diário 5º PA'!$A$4:$A$2000)+ROW()-3)</f>
        <v/>
      </c>
      <c r="B999" s="358"/>
      <c r="C999" s="383"/>
      <c r="D999" s="360"/>
      <c r="E999" s="360"/>
      <c r="F999" s="361"/>
      <c r="G999" s="360"/>
      <c r="H999" s="360"/>
      <c r="I999" s="362"/>
      <c r="J999" s="363"/>
      <c r="K999" s="363"/>
      <c r="L999" s="364"/>
      <c r="M999" s="363"/>
      <c r="N999" s="414"/>
      <c r="O999" s="350">
        <f t="shared" si="41"/>
        <v>0</v>
      </c>
      <c r="P999" s="70">
        <f t="shared" si="41"/>
        <v>0</v>
      </c>
      <c r="Q999" s="92" t="str">
        <f t="shared" si="40"/>
        <v/>
      </c>
    </row>
    <row r="1000" spans="1:17" x14ac:dyDescent="0.2">
      <c r="A1000" s="374" t="str">
        <f>IF(B1000="","",COUNT('Diário 3º PA'!$A$4:$A$4242)+COUNT('Diário 4º PA'!$A$4:$A$2007)+COUNT('Diário 5º PA'!$A$4:$A$2000)+ROW()-3)</f>
        <v/>
      </c>
      <c r="B1000" s="358"/>
      <c r="C1000" s="383"/>
      <c r="D1000" s="360"/>
      <c r="E1000" s="360"/>
      <c r="F1000" s="361"/>
      <c r="G1000" s="360"/>
      <c r="H1000" s="360"/>
      <c r="I1000" s="362"/>
      <c r="J1000" s="363"/>
      <c r="K1000" s="363"/>
      <c r="L1000" s="364"/>
      <c r="M1000" s="363"/>
      <c r="N1000" s="414"/>
      <c r="O1000" s="350">
        <f t="shared" si="41"/>
        <v>0</v>
      </c>
      <c r="P1000" s="70">
        <f t="shared" si="41"/>
        <v>0</v>
      </c>
      <c r="Q1000" s="92" t="str">
        <f t="shared" si="40"/>
        <v/>
      </c>
    </row>
    <row r="1001" spans="1:17" x14ac:dyDescent="0.2">
      <c r="A1001" s="374" t="str">
        <f>IF(B1001="","",COUNT('Diário 3º PA'!$A$4:$A$4242)+COUNT('Diário 4º PA'!$A$4:$A$2007)+COUNT('Diário 5º PA'!$A$4:$A$2000)+ROW()-3)</f>
        <v/>
      </c>
      <c r="B1001" s="358"/>
      <c r="C1001" s="383"/>
      <c r="D1001" s="360"/>
      <c r="E1001" s="360"/>
      <c r="F1001" s="361"/>
      <c r="G1001" s="360"/>
      <c r="H1001" s="360"/>
      <c r="I1001" s="362"/>
      <c r="J1001" s="363"/>
      <c r="K1001" s="363"/>
      <c r="L1001" s="364"/>
      <c r="M1001" s="363"/>
      <c r="N1001" s="414"/>
      <c r="O1001" s="350">
        <f t="shared" si="41"/>
        <v>0</v>
      </c>
      <c r="P1001" s="70">
        <f t="shared" si="41"/>
        <v>0</v>
      </c>
      <c r="Q1001" s="92" t="str">
        <f t="shared" si="40"/>
        <v/>
      </c>
    </row>
    <row r="1002" spans="1:17" x14ac:dyDescent="0.2">
      <c r="A1002" s="374" t="str">
        <f>IF(B1002="","",COUNT('Diário 3º PA'!$A$4:$A$4242)+COUNT('Diário 4º PA'!$A$4:$A$2007)+COUNT('Diário 5º PA'!$A$4:$A$2000)+ROW()-3)</f>
        <v/>
      </c>
      <c r="B1002" s="358"/>
      <c r="C1002" s="383"/>
      <c r="D1002" s="360"/>
      <c r="E1002" s="360"/>
      <c r="F1002" s="361"/>
      <c r="G1002" s="360"/>
      <c r="H1002" s="360"/>
      <c r="I1002" s="362"/>
      <c r="J1002" s="363"/>
      <c r="K1002" s="363"/>
      <c r="L1002" s="364"/>
      <c r="M1002" s="363"/>
      <c r="N1002" s="414"/>
      <c r="O1002" s="350">
        <f t="shared" si="41"/>
        <v>0</v>
      </c>
      <c r="P1002" s="70">
        <f t="shared" si="41"/>
        <v>0</v>
      </c>
      <c r="Q1002" s="92" t="str">
        <f t="shared" si="40"/>
        <v/>
      </c>
    </row>
    <row r="1003" spans="1:17" x14ac:dyDescent="0.2">
      <c r="A1003" s="374" t="str">
        <f>IF(B1003="","",COUNT('Diário 3º PA'!$A$4:$A$4242)+COUNT('Diário 4º PA'!$A$4:$A$2007)+COUNT('Diário 5º PA'!$A$4:$A$2000)+ROW()-3)</f>
        <v/>
      </c>
      <c r="B1003" s="358"/>
      <c r="C1003" s="383"/>
      <c r="D1003" s="360"/>
      <c r="E1003" s="360"/>
      <c r="F1003" s="361"/>
      <c r="G1003" s="360"/>
      <c r="H1003" s="360"/>
      <c r="I1003" s="362"/>
      <c r="J1003" s="363"/>
      <c r="K1003" s="363"/>
      <c r="L1003" s="364"/>
      <c r="M1003" s="363"/>
      <c r="N1003" s="414"/>
      <c r="O1003" s="350">
        <f t="shared" si="41"/>
        <v>0</v>
      </c>
      <c r="P1003" s="70">
        <f t="shared" si="41"/>
        <v>0</v>
      </c>
      <c r="Q1003" s="92" t="str">
        <f t="shared" si="40"/>
        <v/>
      </c>
    </row>
    <row r="1004" spans="1:17" x14ac:dyDescent="0.2">
      <c r="A1004" s="374" t="str">
        <f>IF(B1004="","",COUNT('Diário 3º PA'!$A$4:$A$4242)+COUNT('Diário 4º PA'!$A$4:$A$2007)+COUNT('Diário 5º PA'!$A$4:$A$2000)+ROW()-3)</f>
        <v/>
      </c>
      <c r="B1004" s="358"/>
      <c r="C1004" s="383"/>
      <c r="D1004" s="360"/>
      <c r="E1004" s="360"/>
      <c r="F1004" s="361"/>
      <c r="G1004" s="360"/>
      <c r="H1004" s="360"/>
      <c r="I1004" s="362"/>
      <c r="J1004" s="363"/>
      <c r="K1004" s="363"/>
      <c r="L1004" s="364"/>
      <c r="M1004" s="363"/>
      <c r="N1004" s="414"/>
      <c r="O1004" s="350">
        <f t="shared" si="41"/>
        <v>0</v>
      </c>
      <c r="P1004" s="70">
        <f t="shared" si="41"/>
        <v>0</v>
      </c>
      <c r="Q1004" s="92" t="str">
        <f t="shared" si="40"/>
        <v/>
      </c>
    </row>
    <row r="1005" spans="1:17" x14ac:dyDescent="0.2">
      <c r="A1005" s="374" t="str">
        <f>IF(B1005="","",COUNT('Diário 3º PA'!$A$4:$A$4242)+COUNT('Diário 4º PA'!$A$4:$A$2007)+COUNT('Diário 5º PA'!$A$4:$A$2000)+ROW()-3)</f>
        <v/>
      </c>
      <c r="B1005" s="358"/>
      <c r="C1005" s="383"/>
      <c r="D1005" s="360"/>
      <c r="E1005" s="360"/>
      <c r="F1005" s="361"/>
      <c r="G1005" s="360"/>
      <c r="H1005" s="360"/>
      <c r="I1005" s="362"/>
      <c r="J1005" s="363"/>
      <c r="K1005" s="363"/>
      <c r="L1005" s="364"/>
      <c r="M1005" s="363"/>
      <c r="N1005" s="414"/>
      <c r="O1005" s="350">
        <f t="shared" si="41"/>
        <v>0</v>
      </c>
      <c r="P1005" s="70">
        <f t="shared" si="41"/>
        <v>0</v>
      </c>
      <c r="Q1005" s="92" t="str">
        <f t="shared" si="40"/>
        <v/>
      </c>
    </row>
    <row r="1006" spans="1:17" x14ac:dyDescent="0.2">
      <c r="A1006" s="374" t="str">
        <f>IF(B1006="","",COUNT('Diário 3º PA'!$A$4:$A$4242)+COUNT('Diário 4º PA'!$A$4:$A$2007)+COUNT('Diário 5º PA'!$A$4:$A$2000)+ROW()-3)</f>
        <v/>
      </c>
      <c r="B1006" s="358"/>
      <c r="C1006" s="383"/>
      <c r="D1006" s="360"/>
      <c r="E1006" s="360"/>
      <c r="F1006" s="361"/>
      <c r="G1006" s="360"/>
      <c r="H1006" s="360"/>
      <c r="I1006" s="362"/>
      <c r="J1006" s="363"/>
      <c r="K1006" s="363"/>
      <c r="L1006" s="364"/>
      <c r="M1006" s="363"/>
      <c r="N1006" s="414"/>
      <c r="O1006" s="350">
        <f t="shared" si="41"/>
        <v>0</v>
      </c>
      <c r="P1006" s="70">
        <f t="shared" si="41"/>
        <v>0</v>
      </c>
      <c r="Q1006" s="92" t="str">
        <f t="shared" si="40"/>
        <v/>
      </c>
    </row>
    <row r="1007" spans="1:17" x14ac:dyDescent="0.2">
      <c r="A1007" s="374" t="str">
        <f>IF(B1007="","",COUNT('Diário 3º PA'!$A$4:$A$4242)+COUNT('Diário 4º PA'!$A$4:$A$2007)+COUNT('Diário 5º PA'!$A$4:$A$2000)+ROW()-3)</f>
        <v/>
      </c>
      <c r="B1007" s="358"/>
      <c r="C1007" s="383"/>
      <c r="D1007" s="360"/>
      <c r="E1007" s="360"/>
      <c r="F1007" s="361"/>
      <c r="G1007" s="360"/>
      <c r="H1007" s="360"/>
      <c r="I1007" s="362"/>
      <c r="J1007" s="363"/>
      <c r="K1007" s="363"/>
      <c r="L1007" s="364"/>
      <c r="M1007" s="363"/>
      <c r="N1007" s="414"/>
      <c r="O1007" s="350">
        <f t="shared" si="41"/>
        <v>0</v>
      </c>
      <c r="P1007" s="70">
        <f t="shared" si="41"/>
        <v>0</v>
      </c>
      <c r="Q1007" s="92" t="str">
        <f t="shared" si="40"/>
        <v/>
      </c>
    </row>
    <row r="1008" spans="1:17" x14ac:dyDescent="0.2">
      <c r="A1008" s="374" t="str">
        <f>IF(B1008="","",COUNT('Diário 3º PA'!$A$4:$A$4242)+COUNT('Diário 4º PA'!$A$4:$A$2007)+COUNT('Diário 5º PA'!$A$4:$A$2000)+ROW()-3)</f>
        <v/>
      </c>
      <c r="B1008" s="358"/>
      <c r="C1008" s="383"/>
      <c r="D1008" s="360"/>
      <c r="E1008" s="360"/>
      <c r="F1008" s="361"/>
      <c r="G1008" s="360"/>
      <c r="H1008" s="360"/>
      <c r="I1008" s="362"/>
      <c r="J1008" s="363"/>
      <c r="K1008" s="363"/>
      <c r="L1008" s="364"/>
      <c r="M1008" s="363"/>
      <c r="N1008" s="390"/>
      <c r="O1008" s="350">
        <f t="shared" si="41"/>
        <v>0</v>
      </c>
      <c r="P1008" s="70">
        <f t="shared" si="41"/>
        <v>0</v>
      </c>
      <c r="Q1008" s="92" t="str">
        <f t="shared" si="40"/>
        <v/>
      </c>
    </row>
    <row r="1009" spans="1:17" x14ac:dyDescent="0.2">
      <c r="A1009" s="374" t="str">
        <f>IF(B1009="","",COUNT('Diário 3º PA'!$A$4:$A$4242)+COUNT('Diário 4º PA'!$A$4:$A$2007)+COUNT('Diário 5º PA'!$A$4:$A$2000)+ROW()-3)</f>
        <v/>
      </c>
      <c r="B1009" s="358"/>
      <c r="C1009" s="383"/>
      <c r="D1009" s="360"/>
      <c r="E1009" s="360"/>
      <c r="F1009" s="361"/>
      <c r="G1009" s="360"/>
      <c r="H1009" s="360"/>
      <c r="I1009" s="362"/>
      <c r="J1009" s="363"/>
      <c r="K1009" s="363"/>
      <c r="L1009" s="364"/>
      <c r="M1009" s="363"/>
      <c r="N1009" s="390"/>
      <c r="O1009" s="350">
        <f t="shared" si="41"/>
        <v>0</v>
      </c>
      <c r="P1009" s="70">
        <f t="shared" si="41"/>
        <v>0</v>
      </c>
      <c r="Q1009" s="92" t="str">
        <f t="shared" si="40"/>
        <v/>
      </c>
    </row>
    <row r="1010" spans="1:17" x14ac:dyDescent="0.2">
      <c r="A1010" s="374" t="str">
        <f>IF(B1010="","",COUNT('Diário 3º PA'!$A$4:$A$4242)+COUNT('Diário 4º PA'!$A$4:$A$2007)+COUNT('Diário 5º PA'!$A$4:$A$2000)+ROW()-3)</f>
        <v/>
      </c>
      <c r="B1010" s="358"/>
      <c r="C1010" s="383"/>
      <c r="D1010" s="360"/>
      <c r="E1010" s="360"/>
      <c r="F1010" s="361"/>
      <c r="G1010" s="360"/>
      <c r="H1010" s="360"/>
      <c r="I1010" s="362"/>
      <c r="J1010" s="363"/>
      <c r="K1010" s="363"/>
      <c r="L1010" s="364"/>
      <c r="M1010" s="363"/>
      <c r="N1010" s="390"/>
      <c r="O1010" s="350">
        <f t="shared" si="41"/>
        <v>0</v>
      </c>
      <c r="P1010" s="70">
        <f t="shared" si="41"/>
        <v>0</v>
      </c>
      <c r="Q1010" s="92" t="str">
        <f t="shared" si="40"/>
        <v/>
      </c>
    </row>
    <row r="1011" spans="1:17" x14ac:dyDescent="0.2">
      <c r="A1011" s="374" t="str">
        <f>IF(B1011="","",COUNT('Diário 3º PA'!$A$4:$A$4242)+COUNT('Diário 4º PA'!$A$4:$A$2007)+COUNT('Diário 5º PA'!$A$4:$A$2000)+ROW()-3)</f>
        <v/>
      </c>
      <c r="B1011" s="358"/>
      <c r="C1011" s="383"/>
      <c r="D1011" s="360"/>
      <c r="E1011" s="360"/>
      <c r="F1011" s="361"/>
      <c r="G1011" s="360"/>
      <c r="H1011" s="360"/>
      <c r="I1011" s="362"/>
      <c r="J1011" s="363"/>
      <c r="K1011" s="363"/>
      <c r="L1011" s="364"/>
      <c r="M1011" s="363"/>
      <c r="N1011" s="390"/>
      <c r="O1011" s="350">
        <f t="shared" si="41"/>
        <v>0</v>
      </c>
      <c r="P1011" s="70">
        <f t="shared" si="41"/>
        <v>0</v>
      </c>
      <c r="Q1011" s="92" t="str">
        <f t="shared" si="40"/>
        <v/>
      </c>
    </row>
    <row r="1012" spans="1:17" x14ac:dyDescent="0.2">
      <c r="A1012" s="374" t="str">
        <f>IF(B1012="","",COUNT('Diário 3º PA'!$A$4:$A$4242)+COUNT('Diário 4º PA'!$A$4:$A$2007)+COUNT('Diário 5º PA'!$A$4:$A$2000)+ROW()-3)</f>
        <v/>
      </c>
      <c r="B1012" s="358"/>
      <c r="C1012" s="383"/>
      <c r="D1012" s="360"/>
      <c r="E1012" s="360"/>
      <c r="F1012" s="361"/>
      <c r="G1012" s="360"/>
      <c r="H1012" s="360"/>
      <c r="I1012" s="362"/>
      <c r="J1012" s="363"/>
      <c r="K1012" s="363"/>
      <c r="L1012" s="364"/>
      <c r="M1012" s="363"/>
      <c r="N1012" s="390"/>
      <c r="O1012" s="350">
        <f t="shared" si="41"/>
        <v>0</v>
      </c>
      <c r="P1012" s="70">
        <f t="shared" si="41"/>
        <v>0</v>
      </c>
      <c r="Q1012" s="92" t="str">
        <f t="shared" si="40"/>
        <v/>
      </c>
    </row>
    <row r="1013" spans="1:17" x14ac:dyDescent="0.2">
      <c r="A1013" s="374" t="str">
        <f>IF(B1013="","",COUNT('Diário 3º PA'!$A$4:$A$4242)+COUNT('Diário 4º PA'!$A$4:$A$2007)+COUNT('Diário 5º PA'!$A$4:$A$2000)+ROW()-3)</f>
        <v/>
      </c>
      <c r="B1013" s="358"/>
      <c r="C1013" s="383"/>
      <c r="D1013" s="360"/>
      <c r="E1013" s="360"/>
      <c r="F1013" s="361"/>
      <c r="G1013" s="360"/>
      <c r="H1013" s="360"/>
      <c r="I1013" s="362"/>
      <c r="J1013" s="363"/>
      <c r="K1013" s="363"/>
      <c r="L1013" s="364"/>
      <c r="M1013" s="363"/>
      <c r="N1013" s="390"/>
      <c r="O1013" s="350">
        <f t="shared" si="41"/>
        <v>0</v>
      </c>
      <c r="P1013" s="70">
        <f t="shared" si="41"/>
        <v>0</v>
      </c>
      <c r="Q1013" s="92" t="str">
        <f t="shared" si="40"/>
        <v/>
      </c>
    </row>
    <row r="1014" spans="1:17" x14ac:dyDescent="0.2">
      <c r="A1014" s="374" t="str">
        <f>IF(B1014="","",COUNT('Diário 3º PA'!$A$4:$A$4242)+COUNT('Diário 4º PA'!$A$4:$A$2007)+COUNT('Diário 5º PA'!$A$4:$A$2000)+ROW()-3)</f>
        <v/>
      </c>
      <c r="B1014" s="358"/>
      <c r="C1014" s="383"/>
      <c r="D1014" s="360"/>
      <c r="E1014" s="360"/>
      <c r="F1014" s="361"/>
      <c r="G1014" s="360"/>
      <c r="H1014" s="360"/>
      <c r="I1014" s="362"/>
      <c r="J1014" s="363"/>
      <c r="K1014" s="363"/>
      <c r="L1014" s="364"/>
      <c r="M1014" s="363"/>
      <c r="N1014" s="390"/>
      <c r="O1014" s="350">
        <f t="shared" si="41"/>
        <v>0</v>
      </c>
      <c r="P1014" s="70">
        <f t="shared" si="41"/>
        <v>0</v>
      </c>
      <c r="Q1014" s="92" t="str">
        <f t="shared" si="40"/>
        <v/>
      </c>
    </row>
    <row r="1015" spans="1:17" x14ac:dyDescent="0.2">
      <c r="A1015" s="374" t="str">
        <f>IF(B1015="","",COUNT('Diário 3º PA'!$A$4:$A$4242)+COUNT('Diário 4º PA'!$A$4:$A$2007)+COUNT('Diário 5º PA'!$A$4:$A$2000)+ROW()-3)</f>
        <v/>
      </c>
      <c r="B1015" s="358"/>
      <c r="C1015" s="383"/>
      <c r="D1015" s="360"/>
      <c r="E1015" s="360"/>
      <c r="F1015" s="361"/>
      <c r="G1015" s="360"/>
      <c r="H1015" s="360"/>
      <c r="I1015" s="362"/>
      <c r="J1015" s="363"/>
      <c r="K1015" s="363"/>
      <c r="L1015" s="364"/>
      <c r="M1015" s="363"/>
      <c r="N1015" s="390"/>
      <c r="O1015" s="350">
        <f t="shared" si="41"/>
        <v>0</v>
      </c>
      <c r="P1015" s="70">
        <f t="shared" si="41"/>
        <v>0</v>
      </c>
      <c r="Q1015" s="92" t="str">
        <f t="shared" si="40"/>
        <v/>
      </c>
    </row>
    <row r="1016" spans="1:17" x14ac:dyDescent="0.2">
      <c r="A1016" s="374" t="str">
        <f>IF(B1016="","",COUNT('Diário 3º PA'!$A$4:$A$4242)+COUNT('Diário 4º PA'!$A$4:$A$2007)+COUNT('Diário 5º PA'!$A$4:$A$2000)+ROW()-3)</f>
        <v/>
      </c>
      <c r="B1016" s="358"/>
      <c r="C1016" s="383"/>
      <c r="D1016" s="360"/>
      <c r="E1016" s="360"/>
      <c r="F1016" s="361"/>
      <c r="G1016" s="360"/>
      <c r="H1016" s="360"/>
      <c r="I1016" s="362"/>
      <c r="J1016" s="363"/>
      <c r="K1016" s="363"/>
      <c r="L1016" s="364"/>
      <c r="M1016" s="363"/>
      <c r="N1016" s="390"/>
      <c r="O1016" s="350">
        <f t="shared" si="41"/>
        <v>0</v>
      </c>
      <c r="P1016" s="70">
        <f t="shared" si="41"/>
        <v>0</v>
      </c>
      <c r="Q1016" s="92" t="str">
        <f t="shared" si="40"/>
        <v/>
      </c>
    </row>
    <row r="1017" spans="1:17" x14ac:dyDescent="0.2">
      <c r="A1017" s="374" t="str">
        <f>IF(B1017="","",COUNT('Diário 3º PA'!$A$4:$A$4242)+COUNT('Diário 4º PA'!$A$4:$A$2007)+COUNT('Diário 5º PA'!$A$4:$A$2000)+ROW()-3)</f>
        <v/>
      </c>
      <c r="B1017" s="358"/>
      <c r="C1017" s="383"/>
      <c r="D1017" s="360"/>
      <c r="E1017" s="360"/>
      <c r="F1017" s="361"/>
      <c r="G1017" s="360"/>
      <c r="H1017" s="360"/>
      <c r="I1017" s="362"/>
      <c r="J1017" s="363"/>
      <c r="K1017" s="363"/>
      <c r="L1017" s="364"/>
      <c r="M1017" s="363"/>
      <c r="N1017" s="390"/>
      <c r="O1017" s="350">
        <f t="shared" si="41"/>
        <v>0</v>
      </c>
      <c r="P1017" s="70">
        <f t="shared" si="41"/>
        <v>0</v>
      </c>
      <c r="Q1017" s="92" t="str">
        <f t="shared" si="40"/>
        <v/>
      </c>
    </row>
    <row r="1018" spans="1:17" x14ac:dyDescent="0.2">
      <c r="A1018" s="374" t="str">
        <f>IF(B1018="","",COUNT('Diário 3º PA'!$A$4:$A$4242)+COUNT('Diário 4º PA'!$A$4:$A$2007)+COUNT('Diário 5º PA'!$A$4:$A$2000)+ROW()-3)</f>
        <v/>
      </c>
      <c r="B1018" s="358"/>
      <c r="C1018" s="383"/>
      <c r="D1018" s="360"/>
      <c r="E1018" s="360"/>
      <c r="F1018" s="361"/>
      <c r="G1018" s="360"/>
      <c r="H1018" s="360"/>
      <c r="I1018" s="362"/>
      <c r="J1018" s="363"/>
      <c r="K1018" s="363"/>
      <c r="L1018" s="364"/>
      <c r="M1018" s="363"/>
      <c r="N1018" s="390"/>
      <c r="O1018" s="350">
        <f t="shared" si="41"/>
        <v>0</v>
      </c>
      <c r="P1018" s="70">
        <f t="shared" si="41"/>
        <v>0</v>
      </c>
      <c r="Q1018" s="92" t="str">
        <f t="shared" si="40"/>
        <v/>
      </c>
    </row>
    <row r="1019" spans="1:17" x14ac:dyDescent="0.2">
      <c r="A1019" s="374" t="str">
        <f>IF(B1019="","",COUNT('Diário 3º PA'!$A$4:$A$4242)+COUNT('Diário 4º PA'!$A$4:$A$2007)+COUNT('Diário 5º PA'!$A$4:$A$2000)+ROW()-3)</f>
        <v/>
      </c>
      <c r="B1019" s="358"/>
      <c r="C1019" s="383"/>
      <c r="D1019" s="360"/>
      <c r="E1019" s="360"/>
      <c r="F1019" s="361"/>
      <c r="G1019" s="360"/>
      <c r="H1019" s="360"/>
      <c r="I1019" s="362"/>
      <c r="J1019" s="363"/>
      <c r="K1019" s="363"/>
      <c r="L1019" s="364"/>
      <c r="M1019" s="363"/>
      <c r="N1019" s="390"/>
      <c r="O1019" s="350">
        <f t="shared" si="41"/>
        <v>0</v>
      </c>
      <c r="P1019" s="70">
        <f t="shared" si="41"/>
        <v>0</v>
      </c>
      <c r="Q1019" s="92" t="str">
        <f t="shared" si="40"/>
        <v/>
      </c>
    </row>
    <row r="1020" spans="1:17" x14ac:dyDescent="0.2">
      <c r="A1020" s="374" t="str">
        <f>IF(B1020="","",COUNT('Diário 3º PA'!$A$4:$A$4242)+COUNT('Diário 4º PA'!$A$4:$A$2007)+COUNT('Diário 5º PA'!$A$4:$A$2000)+ROW()-3)</f>
        <v/>
      </c>
      <c r="B1020" s="358"/>
      <c r="C1020" s="383"/>
      <c r="D1020" s="360"/>
      <c r="E1020" s="360"/>
      <c r="F1020" s="361"/>
      <c r="G1020" s="360"/>
      <c r="H1020" s="360"/>
      <c r="I1020" s="362"/>
      <c r="J1020" s="363"/>
      <c r="K1020" s="363"/>
      <c r="L1020" s="364"/>
      <c r="M1020" s="363"/>
      <c r="N1020" s="390"/>
      <c r="O1020" s="350">
        <f t="shared" si="41"/>
        <v>0</v>
      </c>
      <c r="P1020" s="70">
        <f t="shared" si="41"/>
        <v>0</v>
      </c>
      <c r="Q1020" s="92" t="str">
        <f t="shared" si="40"/>
        <v/>
      </c>
    </row>
    <row r="1021" spans="1:17" x14ac:dyDescent="0.2">
      <c r="A1021" s="374" t="str">
        <f>IF(B1021="","",COUNT('Diário 3º PA'!$A$4:$A$4242)+COUNT('Diário 4º PA'!$A$4:$A$2007)+COUNT('Diário 5º PA'!$A$4:$A$2000)+ROW()-3)</f>
        <v/>
      </c>
      <c r="B1021" s="358"/>
      <c r="C1021" s="383"/>
      <c r="D1021" s="360"/>
      <c r="E1021" s="360"/>
      <c r="F1021" s="361"/>
      <c r="G1021" s="360"/>
      <c r="H1021" s="360"/>
      <c r="I1021" s="362"/>
      <c r="J1021" s="363"/>
      <c r="K1021" s="363"/>
      <c r="L1021" s="364"/>
      <c r="M1021" s="363"/>
      <c r="N1021" s="390"/>
      <c r="O1021" s="350">
        <f t="shared" si="41"/>
        <v>0</v>
      </c>
      <c r="P1021" s="70">
        <f t="shared" si="41"/>
        <v>0</v>
      </c>
      <c r="Q1021" s="92" t="str">
        <f t="shared" si="40"/>
        <v/>
      </c>
    </row>
    <row r="1022" spans="1:17" x14ac:dyDescent="0.2">
      <c r="A1022" s="374" t="str">
        <f>IF(B1022="","",COUNT('Diário 3º PA'!$A$4:$A$4242)+COUNT('Diário 4º PA'!$A$4:$A$2007)+COUNT('Diário 5º PA'!$A$4:$A$2000)+ROW()-3)</f>
        <v/>
      </c>
      <c r="B1022" s="358"/>
      <c r="C1022" s="383"/>
      <c r="D1022" s="360"/>
      <c r="E1022" s="360"/>
      <c r="F1022" s="361"/>
      <c r="G1022" s="360"/>
      <c r="H1022" s="360"/>
      <c r="I1022" s="362"/>
      <c r="J1022" s="363"/>
      <c r="K1022" s="363"/>
      <c r="L1022" s="364"/>
      <c r="M1022" s="363"/>
      <c r="N1022" s="390"/>
      <c r="O1022" s="350">
        <f t="shared" si="41"/>
        <v>0</v>
      </c>
      <c r="P1022" s="70">
        <f t="shared" si="41"/>
        <v>0</v>
      </c>
      <c r="Q1022" s="92" t="str">
        <f t="shared" si="40"/>
        <v/>
      </c>
    </row>
    <row r="1023" spans="1:17" x14ac:dyDescent="0.2">
      <c r="A1023" s="374" t="str">
        <f>IF(B1023="","",COUNT('Diário 3º PA'!$A$4:$A$4242)+COUNT('Diário 4º PA'!$A$4:$A$2007)+COUNT('Diário 5º PA'!$A$4:$A$2000)+ROW()-3)</f>
        <v/>
      </c>
      <c r="B1023" s="358"/>
      <c r="C1023" s="383"/>
      <c r="D1023" s="360"/>
      <c r="E1023" s="360"/>
      <c r="F1023" s="361"/>
      <c r="G1023" s="360"/>
      <c r="H1023" s="360"/>
      <c r="I1023" s="362"/>
      <c r="J1023" s="363"/>
      <c r="K1023" s="363"/>
      <c r="L1023" s="364"/>
      <c r="M1023" s="363"/>
      <c r="N1023" s="390"/>
      <c r="O1023" s="350">
        <f t="shared" si="41"/>
        <v>0</v>
      </c>
      <c r="P1023" s="70">
        <f t="shared" si="41"/>
        <v>0</v>
      </c>
      <c r="Q1023" s="92" t="str">
        <f t="shared" si="40"/>
        <v/>
      </c>
    </row>
    <row r="1024" spans="1:17" x14ac:dyDescent="0.2">
      <c r="A1024" s="374" t="str">
        <f>IF(B1024="","",COUNT('Diário 3º PA'!$A$4:$A$4242)+COUNT('Diário 4º PA'!$A$4:$A$2007)+COUNT('Diário 5º PA'!$A$4:$A$2000)+ROW()-3)</f>
        <v/>
      </c>
      <c r="B1024" s="358"/>
      <c r="C1024" s="383"/>
      <c r="D1024" s="360"/>
      <c r="E1024" s="360"/>
      <c r="F1024" s="361"/>
      <c r="G1024" s="360"/>
      <c r="H1024" s="360"/>
      <c r="I1024" s="362"/>
      <c r="J1024" s="363"/>
      <c r="K1024" s="363"/>
      <c r="L1024" s="364"/>
      <c r="M1024" s="363"/>
      <c r="N1024" s="390"/>
      <c r="O1024" s="350">
        <f t="shared" si="41"/>
        <v>0</v>
      </c>
      <c r="P1024" s="70">
        <f t="shared" si="41"/>
        <v>0</v>
      </c>
      <c r="Q1024" s="92" t="str">
        <f t="shared" si="40"/>
        <v/>
      </c>
    </row>
    <row r="1025" spans="1:17" x14ac:dyDescent="0.2">
      <c r="A1025" s="374" t="str">
        <f>IF(B1025="","",COUNT('Diário 3º PA'!$A$4:$A$4242)+COUNT('Diário 4º PA'!$A$4:$A$2007)+COUNT('Diário 5º PA'!$A$4:$A$2000)+ROW()-3)</f>
        <v/>
      </c>
      <c r="B1025" s="358"/>
      <c r="C1025" s="383"/>
      <c r="D1025" s="360"/>
      <c r="E1025" s="360"/>
      <c r="F1025" s="361"/>
      <c r="G1025" s="360"/>
      <c r="H1025" s="360"/>
      <c r="I1025" s="362"/>
      <c r="J1025" s="363"/>
      <c r="K1025" s="363"/>
      <c r="L1025" s="364"/>
      <c r="M1025" s="363"/>
      <c r="N1025" s="390"/>
      <c r="O1025" s="350">
        <f t="shared" si="41"/>
        <v>0</v>
      </c>
      <c r="P1025" s="70">
        <f t="shared" si="41"/>
        <v>0</v>
      </c>
      <c r="Q1025" s="92" t="str">
        <f t="shared" si="40"/>
        <v/>
      </c>
    </row>
    <row r="1026" spans="1:17" x14ac:dyDescent="0.2">
      <c r="A1026" s="374" t="str">
        <f>IF(B1026="","",COUNT('Diário 3º PA'!$A$4:$A$4242)+COUNT('Diário 4º PA'!$A$4:$A$2007)+COUNT('Diário 5º PA'!$A$4:$A$2000)+ROW()-3)</f>
        <v/>
      </c>
      <c r="B1026" s="358"/>
      <c r="C1026" s="383"/>
      <c r="D1026" s="360"/>
      <c r="E1026" s="360"/>
      <c r="F1026" s="361"/>
      <c r="G1026" s="360"/>
      <c r="H1026" s="360"/>
      <c r="I1026" s="362"/>
      <c r="J1026" s="363"/>
      <c r="K1026" s="363"/>
      <c r="L1026" s="364"/>
      <c r="M1026" s="363"/>
      <c r="N1026" s="390"/>
      <c r="O1026" s="350">
        <f t="shared" si="41"/>
        <v>0</v>
      </c>
      <c r="P1026" s="70">
        <f t="shared" si="41"/>
        <v>0</v>
      </c>
      <c r="Q1026" s="92" t="str">
        <f t="shared" si="40"/>
        <v/>
      </c>
    </row>
    <row r="1027" spans="1:17" x14ac:dyDescent="0.2">
      <c r="A1027" s="374" t="str">
        <f>IF(B1027="","",COUNT('Diário 3º PA'!$A$4:$A$4242)+COUNT('Diário 4º PA'!$A$4:$A$2007)+COUNT('Diário 5º PA'!$A$4:$A$2000)+ROW()-3)</f>
        <v/>
      </c>
      <c r="B1027" s="358"/>
      <c r="C1027" s="383"/>
      <c r="D1027" s="360"/>
      <c r="E1027" s="360"/>
      <c r="F1027" s="361"/>
      <c r="G1027" s="360"/>
      <c r="H1027" s="360"/>
      <c r="I1027" s="362"/>
      <c r="J1027" s="363"/>
      <c r="K1027" s="363"/>
      <c r="L1027" s="364"/>
      <c r="M1027" s="363"/>
      <c r="N1027" s="390"/>
      <c r="O1027" s="350">
        <f t="shared" si="41"/>
        <v>0</v>
      </c>
      <c r="P1027" s="70">
        <f t="shared" si="41"/>
        <v>0</v>
      </c>
      <c r="Q1027" s="92" t="str">
        <f t="shared" si="40"/>
        <v/>
      </c>
    </row>
    <row r="1028" spans="1:17" x14ac:dyDescent="0.2">
      <c r="A1028" s="374" t="str">
        <f>IF(B1028="","",COUNT('Diário 3º PA'!$A$4:$A$4242)+COUNT('Diário 4º PA'!$A$4:$A$2007)+COUNT('Diário 5º PA'!$A$4:$A$2000)+ROW()-3)</f>
        <v/>
      </c>
      <c r="B1028" s="358"/>
      <c r="C1028" s="383"/>
      <c r="D1028" s="360"/>
      <c r="E1028" s="360"/>
      <c r="F1028" s="361"/>
      <c r="G1028" s="360"/>
      <c r="H1028" s="360"/>
      <c r="I1028" s="362"/>
      <c r="J1028" s="363"/>
      <c r="K1028" s="363"/>
      <c r="L1028" s="364"/>
      <c r="M1028" s="363"/>
      <c r="N1028" s="390"/>
      <c r="O1028" s="350">
        <f t="shared" si="41"/>
        <v>0</v>
      </c>
      <c r="P1028" s="70">
        <f t="shared" si="41"/>
        <v>0</v>
      </c>
      <c r="Q1028" s="92" t="str">
        <f t="shared" si="40"/>
        <v/>
      </c>
    </row>
    <row r="1029" spans="1:17" x14ac:dyDescent="0.2">
      <c r="A1029" s="374" t="str">
        <f>IF(B1029="","",COUNT('Diário 3º PA'!$A$4:$A$4242)+COUNT('Diário 4º PA'!$A$4:$A$2007)+COUNT('Diário 5º PA'!$A$4:$A$2000)+ROW()-3)</f>
        <v/>
      </c>
      <c r="B1029" s="358"/>
      <c r="C1029" s="383"/>
      <c r="D1029" s="360"/>
      <c r="E1029" s="360"/>
      <c r="F1029" s="361"/>
      <c r="G1029" s="360"/>
      <c r="H1029" s="360"/>
      <c r="I1029" s="362"/>
      <c r="J1029" s="363"/>
      <c r="K1029" s="363"/>
      <c r="L1029" s="364"/>
      <c r="M1029" s="363"/>
      <c r="N1029" s="390"/>
      <c r="O1029" s="350">
        <f t="shared" si="41"/>
        <v>0</v>
      </c>
      <c r="P1029" s="70">
        <f t="shared" si="41"/>
        <v>0</v>
      </c>
      <c r="Q1029" s="92" t="str">
        <f t="shared" si="40"/>
        <v/>
      </c>
    </row>
    <row r="1030" spans="1:17" x14ac:dyDescent="0.2">
      <c r="A1030" s="374" t="str">
        <f>IF(B1030="","",COUNT('Diário 3º PA'!$A$4:$A$4242)+COUNT('Diário 4º PA'!$A$4:$A$2007)+COUNT('Diário 5º PA'!$A$4:$A$2000)+ROW()-3)</f>
        <v/>
      </c>
      <c r="B1030" s="358"/>
      <c r="C1030" s="383"/>
      <c r="D1030" s="360"/>
      <c r="E1030" s="360"/>
      <c r="F1030" s="361"/>
      <c r="G1030" s="360"/>
      <c r="H1030" s="360"/>
      <c r="I1030" s="362"/>
      <c r="J1030" s="363"/>
      <c r="K1030" s="363"/>
      <c r="L1030" s="364"/>
      <c r="M1030" s="363"/>
      <c r="N1030" s="390"/>
      <c r="O1030" s="350">
        <f t="shared" si="41"/>
        <v>0</v>
      </c>
      <c r="P1030" s="70">
        <f t="shared" si="41"/>
        <v>0</v>
      </c>
      <c r="Q1030" s="92" t="str">
        <f t="shared" si="40"/>
        <v/>
      </c>
    </row>
    <row r="1031" spans="1:17" x14ac:dyDescent="0.2">
      <c r="A1031" s="374" t="str">
        <f>IF(B1031="","",COUNT('Diário 3º PA'!$A$4:$A$4242)+COUNT('Diário 4º PA'!$A$4:$A$2007)+COUNT('Diário 5º PA'!$A$4:$A$2000)+ROW()-3)</f>
        <v/>
      </c>
      <c r="B1031" s="358"/>
      <c r="C1031" s="383"/>
      <c r="D1031" s="360"/>
      <c r="E1031" s="360"/>
      <c r="F1031" s="361"/>
      <c r="G1031" s="360"/>
      <c r="H1031" s="360"/>
      <c r="I1031" s="362"/>
      <c r="J1031" s="363"/>
      <c r="K1031" s="363"/>
      <c r="L1031" s="364"/>
      <c r="M1031" s="363"/>
      <c r="N1031" s="390"/>
      <c r="O1031" s="350">
        <f t="shared" si="41"/>
        <v>0</v>
      </c>
      <c r="P1031" s="70">
        <f t="shared" si="41"/>
        <v>0</v>
      </c>
      <c r="Q1031" s="92" t="str">
        <f t="shared" si="40"/>
        <v/>
      </c>
    </row>
    <row r="1032" spans="1:17" x14ac:dyDescent="0.2">
      <c r="A1032" s="374" t="str">
        <f>IF(B1032="","",COUNT('Diário 3º PA'!$A$4:$A$4242)+COUNT('Diário 4º PA'!$A$4:$A$2007)+COUNT('Diário 5º PA'!$A$4:$A$2000)+ROW()-3)</f>
        <v/>
      </c>
      <c r="B1032" s="358"/>
      <c r="C1032" s="383"/>
      <c r="D1032" s="360"/>
      <c r="E1032" s="360"/>
      <c r="F1032" s="361"/>
      <c r="G1032" s="360"/>
      <c r="H1032" s="360"/>
      <c r="I1032" s="362"/>
      <c r="J1032" s="363"/>
      <c r="K1032" s="363"/>
      <c r="L1032" s="364"/>
      <c r="M1032" s="363"/>
      <c r="N1032" s="390"/>
      <c r="O1032" s="350">
        <f t="shared" si="41"/>
        <v>0</v>
      </c>
      <c r="P1032" s="70">
        <f t="shared" si="41"/>
        <v>0</v>
      </c>
      <c r="Q1032" s="92" t="str">
        <f t="shared" ref="Q1032:Q1095" si="42">SUBSTITUTE(D1032," ","_")</f>
        <v/>
      </c>
    </row>
    <row r="1033" spans="1:17" x14ac:dyDescent="0.2">
      <c r="A1033" s="374" t="str">
        <f>IF(B1033="","",COUNT('Diário 3º PA'!$A$4:$A$4242)+COUNT('Diário 4º PA'!$A$4:$A$2007)+COUNT('Diário 5º PA'!$A$4:$A$2000)+ROW()-3)</f>
        <v/>
      </c>
      <c r="B1033" s="358"/>
      <c r="C1033" s="383"/>
      <c r="D1033" s="360"/>
      <c r="E1033" s="360"/>
      <c r="F1033" s="361"/>
      <c r="G1033" s="360"/>
      <c r="H1033" s="360"/>
      <c r="I1033" s="362"/>
      <c r="J1033" s="363"/>
      <c r="K1033" s="363"/>
      <c r="L1033" s="364"/>
      <c r="M1033" s="363"/>
      <c r="N1033" s="390"/>
      <c r="O1033" s="350">
        <f t="shared" ref="O1033:P1096" si="43">IF(B1033=0,0,IF(YEAR(B1033)=$P$1,MONTH(B1033)-$O$1+1,(YEAR(B1033)-$P$1)*12-$O$1+1+MONTH(B1033)))</f>
        <v>0</v>
      </c>
      <c r="P1033" s="70">
        <f t="shared" si="43"/>
        <v>0</v>
      </c>
      <c r="Q1033" s="92" t="str">
        <f t="shared" si="42"/>
        <v/>
      </c>
    </row>
    <row r="1034" spans="1:17" x14ac:dyDescent="0.2">
      <c r="A1034" s="374" t="str">
        <f>IF(B1034="","",COUNT('Diário 3º PA'!$A$4:$A$4242)+COUNT('Diário 4º PA'!$A$4:$A$2007)+COUNT('Diário 5º PA'!$A$4:$A$2000)+ROW()-3)</f>
        <v/>
      </c>
      <c r="B1034" s="358"/>
      <c r="C1034" s="383"/>
      <c r="D1034" s="360"/>
      <c r="E1034" s="360"/>
      <c r="F1034" s="361"/>
      <c r="G1034" s="360"/>
      <c r="H1034" s="360"/>
      <c r="I1034" s="362"/>
      <c r="J1034" s="363"/>
      <c r="K1034" s="363"/>
      <c r="L1034" s="364"/>
      <c r="M1034" s="363"/>
      <c r="N1034" s="414"/>
      <c r="O1034" s="350">
        <f t="shared" si="43"/>
        <v>0</v>
      </c>
      <c r="P1034" s="70">
        <f t="shared" si="43"/>
        <v>0</v>
      </c>
      <c r="Q1034" s="92" t="str">
        <f t="shared" si="42"/>
        <v/>
      </c>
    </row>
    <row r="1035" spans="1:17" x14ac:dyDescent="0.2">
      <c r="A1035" s="374" t="str">
        <f>IF(B1035="","",COUNT('Diário 3º PA'!$A$4:$A$4242)+COUNT('Diário 4º PA'!$A$4:$A$2007)+COUNT('Diário 5º PA'!$A$4:$A$2000)+ROW()-3)</f>
        <v/>
      </c>
      <c r="B1035" s="358"/>
      <c r="C1035" s="383"/>
      <c r="D1035" s="360"/>
      <c r="E1035" s="360"/>
      <c r="F1035" s="361"/>
      <c r="G1035" s="360"/>
      <c r="H1035" s="360"/>
      <c r="I1035" s="362"/>
      <c r="J1035" s="363"/>
      <c r="K1035" s="363"/>
      <c r="L1035" s="364"/>
      <c r="M1035" s="363"/>
      <c r="N1035" s="414"/>
      <c r="O1035" s="350">
        <f t="shared" si="43"/>
        <v>0</v>
      </c>
      <c r="P1035" s="70">
        <f t="shared" si="43"/>
        <v>0</v>
      </c>
      <c r="Q1035" s="92" t="str">
        <f t="shared" si="42"/>
        <v/>
      </c>
    </row>
    <row r="1036" spans="1:17" x14ac:dyDescent="0.2">
      <c r="A1036" s="374" t="str">
        <f>IF(B1036="","",COUNT('Diário 3º PA'!$A$4:$A$4242)+COUNT('Diário 4º PA'!$A$4:$A$2007)+COUNT('Diário 5º PA'!$A$4:$A$2000)+ROW()-3)</f>
        <v/>
      </c>
      <c r="B1036" s="358"/>
      <c r="C1036" s="383"/>
      <c r="D1036" s="360"/>
      <c r="E1036" s="360"/>
      <c r="F1036" s="361"/>
      <c r="G1036" s="360"/>
      <c r="H1036" s="360"/>
      <c r="I1036" s="362"/>
      <c r="J1036" s="363"/>
      <c r="K1036" s="363"/>
      <c r="L1036" s="364"/>
      <c r="M1036" s="363"/>
      <c r="N1036" s="414"/>
      <c r="O1036" s="350">
        <f t="shared" si="43"/>
        <v>0</v>
      </c>
      <c r="P1036" s="70">
        <f t="shared" si="43"/>
        <v>0</v>
      </c>
      <c r="Q1036" s="92" t="str">
        <f t="shared" si="42"/>
        <v/>
      </c>
    </row>
    <row r="1037" spans="1:17" x14ac:dyDescent="0.2">
      <c r="A1037" s="374" t="str">
        <f>IF(B1037="","",COUNT('Diário 3º PA'!$A$4:$A$4242)+COUNT('Diário 4º PA'!$A$4:$A$2007)+COUNT('Diário 5º PA'!$A$4:$A$2000)+ROW()-3)</f>
        <v/>
      </c>
      <c r="B1037" s="358"/>
      <c r="C1037" s="383"/>
      <c r="D1037" s="360"/>
      <c r="E1037" s="360"/>
      <c r="F1037" s="361"/>
      <c r="G1037" s="360"/>
      <c r="H1037" s="360"/>
      <c r="I1037" s="362"/>
      <c r="J1037" s="363"/>
      <c r="K1037" s="363"/>
      <c r="L1037" s="364"/>
      <c r="M1037" s="363"/>
      <c r="N1037" s="414"/>
      <c r="O1037" s="350">
        <f t="shared" si="43"/>
        <v>0</v>
      </c>
      <c r="P1037" s="70">
        <f t="shared" si="43"/>
        <v>0</v>
      </c>
      <c r="Q1037" s="92" t="str">
        <f t="shared" si="42"/>
        <v/>
      </c>
    </row>
    <row r="1038" spans="1:17" x14ac:dyDescent="0.2">
      <c r="A1038" s="374" t="str">
        <f>IF(B1038="","",COUNT('Diário 3º PA'!$A$4:$A$4242)+COUNT('Diário 4º PA'!$A$4:$A$2007)+COUNT('Diário 5º PA'!$A$4:$A$2000)+ROW()-3)</f>
        <v/>
      </c>
      <c r="B1038" s="358"/>
      <c r="C1038" s="383"/>
      <c r="D1038" s="360"/>
      <c r="E1038" s="360"/>
      <c r="F1038" s="361"/>
      <c r="G1038" s="360"/>
      <c r="H1038" s="360"/>
      <c r="I1038" s="362"/>
      <c r="J1038" s="363"/>
      <c r="K1038" s="363"/>
      <c r="L1038" s="364"/>
      <c r="M1038" s="363"/>
      <c r="N1038" s="414"/>
      <c r="O1038" s="350">
        <f t="shared" si="43"/>
        <v>0</v>
      </c>
      <c r="P1038" s="70">
        <f t="shared" si="43"/>
        <v>0</v>
      </c>
      <c r="Q1038" s="92" t="str">
        <f t="shared" si="42"/>
        <v/>
      </c>
    </row>
    <row r="1039" spans="1:17" x14ac:dyDescent="0.2">
      <c r="A1039" s="374" t="str">
        <f>IF(B1039="","",COUNT('Diário 3º PA'!$A$4:$A$4242)+COUNT('Diário 4º PA'!$A$4:$A$2007)+COUNT('Diário 5º PA'!$A$4:$A$2000)+ROW()-3)</f>
        <v/>
      </c>
      <c r="B1039" s="358"/>
      <c r="C1039" s="383"/>
      <c r="D1039" s="360"/>
      <c r="E1039" s="360"/>
      <c r="F1039" s="361"/>
      <c r="G1039" s="360"/>
      <c r="H1039" s="360"/>
      <c r="I1039" s="362"/>
      <c r="J1039" s="363"/>
      <c r="K1039" s="363"/>
      <c r="L1039" s="364"/>
      <c r="M1039" s="363"/>
      <c r="N1039" s="414"/>
      <c r="O1039" s="350">
        <f t="shared" si="43"/>
        <v>0</v>
      </c>
      <c r="P1039" s="70">
        <f t="shared" si="43"/>
        <v>0</v>
      </c>
      <c r="Q1039" s="92" t="str">
        <f t="shared" si="42"/>
        <v/>
      </c>
    </row>
    <row r="1040" spans="1:17" x14ac:dyDescent="0.2">
      <c r="A1040" s="374" t="str">
        <f>IF(B1040="","",COUNT('Diário 3º PA'!$A$4:$A$4242)+COUNT('Diário 4º PA'!$A$4:$A$2007)+COUNT('Diário 5º PA'!$A$4:$A$2000)+ROW()-3)</f>
        <v/>
      </c>
      <c r="B1040" s="358"/>
      <c r="C1040" s="383"/>
      <c r="D1040" s="360"/>
      <c r="E1040" s="360"/>
      <c r="F1040" s="361"/>
      <c r="G1040" s="360"/>
      <c r="H1040" s="360"/>
      <c r="I1040" s="362"/>
      <c r="J1040" s="363"/>
      <c r="K1040" s="363"/>
      <c r="L1040" s="364"/>
      <c r="M1040" s="363"/>
      <c r="N1040" s="414"/>
      <c r="O1040" s="350">
        <f t="shared" si="43"/>
        <v>0</v>
      </c>
      <c r="P1040" s="70">
        <f t="shared" si="43"/>
        <v>0</v>
      </c>
      <c r="Q1040" s="92" t="str">
        <f t="shared" si="42"/>
        <v/>
      </c>
    </row>
    <row r="1041" spans="1:17" x14ac:dyDescent="0.2">
      <c r="A1041" s="374" t="str">
        <f>IF(B1041="","",COUNT('Diário 3º PA'!$A$4:$A$4242)+COUNT('Diário 4º PA'!$A$4:$A$2007)+COUNT('Diário 5º PA'!$A$4:$A$2000)+ROW()-3)</f>
        <v/>
      </c>
      <c r="B1041" s="358"/>
      <c r="C1041" s="383"/>
      <c r="D1041" s="360"/>
      <c r="E1041" s="360"/>
      <c r="F1041" s="361"/>
      <c r="G1041" s="360"/>
      <c r="H1041" s="360"/>
      <c r="I1041" s="362"/>
      <c r="J1041" s="363"/>
      <c r="K1041" s="363"/>
      <c r="L1041" s="364"/>
      <c r="M1041" s="363"/>
      <c r="N1041" s="414"/>
      <c r="O1041" s="350">
        <f t="shared" si="43"/>
        <v>0</v>
      </c>
      <c r="P1041" s="70">
        <f t="shared" si="43"/>
        <v>0</v>
      </c>
      <c r="Q1041" s="92" t="str">
        <f t="shared" si="42"/>
        <v/>
      </c>
    </row>
    <row r="1042" spans="1:17" x14ac:dyDescent="0.2">
      <c r="A1042" s="374" t="str">
        <f>IF(B1042="","",COUNT('Diário 3º PA'!$A$4:$A$4242)+COUNT('Diário 4º PA'!$A$4:$A$2007)+COUNT('Diário 5º PA'!$A$4:$A$2000)+ROW()-3)</f>
        <v/>
      </c>
      <c r="B1042" s="358"/>
      <c r="C1042" s="383"/>
      <c r="D1042" s="360"/>
      <c r="E1042" s="360"/>
      <c r="F1042" s="361"/>
      <c r="G1042" s="360"/>
      <c r="H1042" s="360"/>
      <c r="I1042" s="362"/>
      <c r="J1042" s="363"/>
      <c r="K1042" s="363"/>
      <c r="L1042" s="364"/>
      <c r="M1042" s="363"/>
      <c r="N1042" s="414"/>
      <c r="O1042" s="350">
        <f t="shared" si="43"/>
        <v>0</v>
      </c>
      <c r="P1042" s="70">
        <f t="shared" si="43"/>
        <v>0</v>
      </c>
      <c r="Q1042" s="92" t="str">
        <f t="shared" si="42"/>
        <v/>
      </c>
    </row>
    <row r="1043" spans="1:17" x14ac:dyDescent="0.2">
      <c r="A1043" s="374" t="str">
        <f>IF(B1043="","",COUNT('Diário 3º PA'!$A$4:$A$4242)+COUNT('Diário 4º PA'!$A$4:$A$2007)+COUNT('Diário 5º PA'!$A$4:$A$2000)+ROW()-3)</f>
        <v/>
      </c>
      <c r="B1043" s="358"/>
      <c r="C1043" s="383"/>
      <c r="D1043" s="360"/>
      <c r="E1043" s="360"/>
      <c r="F1043" s="361"/>
      <c r="G1043" s="360"/>
      <c r="H1043" s="360"/>
      <c r="I1043" s="362"/>
      <c r="J1043" s="363"/>
      <c r="K1043" s="363"/>
      <c r="L1043" s="364"/>
      <c r="M1043" s="363"/>
      <c r="N1043" s="414"/>
      <c r="O1043" s="350">
        <f t="shared" si="43"/>
        <v>0</v>
      </c>
      <c r="P1043" s="70">
        <f t="shared" si="43"/>
        <v>0</v>
      </c>
      <c r="Q1043" s="92" t="str">
        <f t="shared" si="42"/>
        <v/>
      </c>
    </row>
    <row r="1044" spans="1:17" x14ac:dyDescent="0.2">
      <c r="A1044" s="374" t="str">
        <f>IF(B1044="","",COUNT('Diário 3º PA'!$A$4:$A$4242)+COUNT('Diário 4º PA'!$A$4:$A$2007)+COUNT('Diário 5º PA'!$A$4:$A$2000)+ROW()-3)</f>
        <v/>
      </c>
      <c r="B1044" s="358"/>
      <c r="C1044" s="383"/>
      <c r="D1044" s="360"/>
      <c r="E1044" s="360"/>
      <c r="F1044" s="361"/>
      <c r="G1044" s="360"/>
      <c r="H1044" s="360"/>
      <c r="I1044" s="362"/>
      <c r="J1044" s="363"/>
      <c r="K1044" s="363"/>
      <c r="L1044" s="364"/>
      <c r="M1044" s="363"/>
      <c r="N1044" s="414"/>
      <c r="O1044" s="350">
        <f t="shared" si="43"/>
        <v>0</v>
      </c>
      <c r="P1044" s="70">
        <f t="shared" si="43"/>
        <v>0</v>
      </c>
      <c r="Q1044" s="92" t="str">
        <f t="shared" si="42"/>
        <v/>
      </c>
    </row>
    <row r="1045" spans="1:17" x14ac:dyDescent="0.2">
      <c r="A1045" s="374" t="str">
        <f>IF(B1045="","",COUNT('Diário 3º PA'!$A$4:$A$4242)+COUNT('Diário 4º PA'!$A$4:$A$2007)+COUNT('Diário 5º PA'!$A$4:$A$2000)+ROW()-3)</f>
        <v/>
      </c>
      <c r="B1045" s="358"/>
      <c r="C1045" s="383"/>
      <c r="D1045" s="360"/>
      <c r="E1045" s="360"/>
      <c r="F1045" s="361"/>
      <c r="G1045" s="360"/>
      <c r="H1045" s="360"/>
      <c r="I1045" s="362"/>
      <c r="J1045" s="363"/>
      <c r="K1045" s="363"/>
      <c r="L1045" s="364"/>
      <c r="M1045" s="363"/>
      <c r="N1045" s="414"/>
      <c r="O1045" s="350">
        <f t="shared" si="43"/>
        <v>0</v>
      </c>
      <c r="P1045" s="70">
        <f t="shared" si="43"/>
        <v>0</v>
      </c>
      <c r="Q1045" s="92" t="str">
        <f t="shared" si="42"/>
        <v/>
      </c>
    </row>
    <row r="1046" spans="1:17" x14ac:dyDescent="0.2">
      <c r="A1046" s="374" t="str">
        <f>IF(B1046="","",COUNT('Diário 3º PA'!$A$4:$A$4242)+COUNT('Diário 4º PA'!$A$4:$A$2007)+COUNT('Diário 5º PA'!$A$4:$A$2000)+ROW()-3)</f>
        <v/>
      </c>
      <c r="B1046" s="358"/>
      <c r="C1046" s="383"/>
      <c r="D1046" s="360"/>
      <c r="E1046" s="360"/>
      <c r="F1046" s="361"/>
      <c r="G1046" s="360"/>
      <c r="H1046" s="360"/>
      <c r="I1046" s="362"/>
      <c r="J1046" s="363"/>
      <c r="K1046" s="363"/>
      <c r="L1046" s="364"/>
      <c r="M1046" s="363"/>
      <c r="N1046" s="414"/>
      <c r="O1046" s="350">
        <f t="shared" si="43"/>
        <v>0</v>
      </c>
      <c r="P1046" s="70">
        <f t="shared" si="43"/>
        <v>0</v>
      </c>
      <c r="Q1046" s="92" t="str">
        <f t="shared" si="42"/>
        <v/>
      </c>
    </row>
    <row r="1047" spans="1:17" x14ac:dyDescent="0.2">
      <c r="A1047" s="374" t="str">
        <f>IF(B1047="","",COUNT('Diário 3º PA'!$A$4:$A$4242)+COUNT('Diário 4º PA'!$A$4:$A$2007)+COUNT('Diário 5º PA'!$A$4:$A$2000)+ROW()-3)</f>
        <v/>
      </c>
      <c r="B1047" s="358"/>
      <c r="C1047" s="383"/>
      <c r="D1047" s="360"/>
      <c r="E1047" s="360"/>
      <c r="F1047" s="361"/>
      <c r="G1047" s="360"/>
      <c r="H1047" s="360"/>
      <c r="I1047" s="362"/>
      <c r="J1047" s="363"/>
      <c r="K1047" s="363"/>
      <c r="L1047" s="364"/>
      <c r="M1047" s="363"/>
      <c r="N1047" s="414"/>
      <c r="O1047" s="350">
        <f t="shared" si="43"/>
        <v>0</v>
      </c>
      <c r="P1047" s="70">
        <f t="shared" si="43"/>
        <v>0</v>
      </c>
      <c r="Q1047" s="92" t="str">
        <f t="shared" si="42"/>
        <v/>
      </c>
    </row>
    <row r="1048" spans="1:17" x14ac:dyDescent="0.2">
      <c r="A1048" s="374" t="str">
        <f>IF(B1048="","",COUNT('Diário 3º PA'!$A$4:$A$4242)+COUNT('Diário 4º PA'!$A$4:$A$2007)+COUNT('Diário 5º PA'!$A$4:$A$2000)+ROW()-3)</f>
        <v/>
      </c>
      <c r="B1048" s="358"/>
      <c r="C1048" s="383"/>
      <c r="D1048" s="360"/>
      <c r="E1048" s="360"/>
      <c r="F1048" s="361"/>
      <c r="G1048" s="360"/>
      <c r="H1048" s="360"/>
      <c r="I1048" s="362"/>
      <c r="J1048" s="363"/>
      <c r="K1048" s="363"/>
      <c r="L1048" s="364"/>
      <c r="M1048" s="363"/>
      <c r="N1048" s="414"/>
      <c r="O1048" s="350">
        <f t="shared" si="43"/>
        <v>0</v>
      </c>
      <c r="P1048" s="70">
        <f t="shared" si="43"/>
        <v>0</v>
      </c>
      <c r="Q1048" s="92" t="str">
        <f t="shared" si="42"/>
        <v/>
      </c>
    </row>
    <row r="1049" spans="1:17" x14ac:dyDescent="0.2">
      <c r="A1049" s="374" t="str">
        <f>IF(B1049="","",COUNT('Diário 3º PA'!$A$4:$A$4242)+COUNT('Diário 4º PA'!$A$4:$A$2007)+COUNT('Diário 5º PA'!$A$4:$A$2000)+ROW()-3)</f>
        <v/>
      </c>
      <c r="B1049" s="358"/>
      <c r="C1049" s="383"/>
      <c r="D1049" s="360"/>
      <c r="E1049" s="360"/>
      <c r="F1049" s="361"/>
      <c r="G1049" s="360"/>
      <c r="H1049" s="360"/>
      <c r="I1049" s="362"/>
      <c r="J1049" s="363"/>
      <c r="K1049" s="363"/>
      <c r="L1049" s="364"/>
      <c r="M1049" s="363"/>
      <c r="N1049" s="414"/>
      <c r="O1049" s="350">
        <f t="shared" si="43"/>
        <v>0</v>
      </c>
      <c r="P1049" s="70">
        <f t="shared" si="43"/>
        <v>0</v>
      </c>
      <c r="Q1049" s="92" t="str">
        <f t="shared" si="42"/>
        <v/>
      </c>
    </row>
    <row r="1050" spans="1:17" x14ac:dyDescent="0.2">
      <c r="A1050" s="374" t="str">
        <f>IF(B1050="","",COUNT('Diário 3º PA'!$A$4:$A$4242)+COUNT('Diário 4º PA'!$A$4:$A$2007)+COUNT('Diário 5º PA'!$A$4:$A$2000)+ROW()-3)</f>
        <v/>
      </c>
      <c r="B1050" s="358"/>
      <c r="C1050" s="383"/>
      <c r="D1050" s="360"/>
      <c r="E1050" s="360"/>
      <c r="F1050" s="361"/>
      <c r="G1050" s="360"/>
      <c r="H1050" s="360"/>
      <c r="I1050" s="362"/>
      <c r="J1050" s="363"/>
      <c r="K1050" s="363"/>
      <c r="L1050" s="364"/>
      <c r="M1050" s="363"/>
      <c r="N1050" s="414"/>
      <c r="O1050" s="350">
        <f t="shared" si="43"/>
        <v>0</v>
      </c>
      <c r="P1050" s="70">
        <f t="shared" si="43"/>
        <v>0</v>
      </c>
      <c r="Q1050" s="92" t="str">
        <f t="shared" si="42"/>
        <v/>
      </c>
    </row>
    <row r="1051" spans="1:17" x14ac:dyDescent="0.2">
      <c r="A1051" s="374" t="str">
        <f>IF(B1051="","",COUNT('Diário 3º PA'!$A$4:$A$4242)+COUNT('Diário 4º PA'!$A$4:$A$2007)+COUNT('Diário 5º PA'!$A$4:$A$2000)+ROW()-3)</f>
        <v/>
      </c>
      <c r="B1051" s="358"/>
      <c r="C1051" s="383"/>
      <c r="D1051" s="360"/>
      <c r="E1051" s="360"/>
      <c r="F1051" s="361"/>
      <c r="G1051" s="360"/>
      <c r="H1051" s="360"/>
      <c r="I1051" s="362"/>
      <c r="J1051" s="363"/>
      <c r="K1051" s="363"/>
      <c r="L1051" s="364"/>
      <c r="M1051" s="363"/>
      <c r="N1051" s="414"/>
      <c r="O1051" s="350">
        <f t="shared" si="43"/>
        <v>0</v>
      </c>
      <c r="P1051" s="70">
        <f t="shared" si="43"/>
        <v>0</v>
      </c>
      <c r="Q1051" s="92" t="str">
        <f t="shared" si="42"/>
        <v/>
      </c>
    </row>
    <row r="1052" spans="1:17" x14ac:dyDescent="0.2">
      <c r="A1052" s="374" t="str">
        <f>IF(B1052="","",COUNT('Diário 3º PA'!$A$4:$A$4242)+COUNT('Diário 4º PA'!$A$4:$A$2007)+COUNT('Diário 5º PA'!$A$4:$A$2000)+ROW()-3)</f>
        <v/>
      </c>
      <c r="B1052" s="358"/>
      <c r="C1052" s="383"/>
      <c r="D1052" s="360"/>
      <c r="E1052" s="360"/>
      <c r="F1052" s="361"/>
      <c r="G1052" s="360"/>
      <c r="H1052" s="360"/>
      <c r="I1052" s="362"/>
      <c r="J1052" s="363"/>
      <c r="K1052" s="363"/>
      <c r="L1052" s="364"/>
      <c r="M1052" s="363"/>
      <c r="N1052" s="414"/>
      <c r="O1052" s="350">
        <f t="shared" si="43"/>
        <v>0</v>
      </c>
      <c r="P1052" s="70">
        <f t="shared" si="43"/>
        <v>0</v>
      </c>
      <c r="Q1052" s="92" t="str">
        <f t="shared" si="42"/>
        <v/>
      </c>
    </row>
    <row r="1053" spans="1:17" x14ac:dyDescent="0.2">
      <c r="A1053" s="374" t="str">
        <f>IF(B1053="","",COUNT('Diário 3º PA'!$A$4:$A$4242)+COUNT('Diário 4º PA'!$A$4:$A$2007)+COUNT('Diário 5º PA'!$A$4:$A$2000)+ROW()-3)</f>
        <v/>
      </c>
      <c r="B1053" s="358"/>
      <c r="C1053" s="383"/>
      <c r="D1053" s="360"/>
      <c r="E1053" s="360"/>
      <c r="F1053" s="361"/>
      <c r="G1053" s="360"/>
      <c r="H1053" s="360"/>
      <c r="I1053" s="362"/>
      <c r="J1053" s="363"/>
      <c r="K1053" s="363"/>
      <c r="L1053" s="364"/>
      <c r="M1053" s="363"/>
      <c r="N1053" s="414"/>
      <c r="O1053" s="350">
        <f t="shared" si="43"/>
        <v>0</v>
      </c>
      <c r="P1053" s="70">
        <f t="shared" si="43"/>
        <v>0</v>
      </c>
      <c r="Q1053" s="92" t="str">
        <f t="shared" si="42"/>
        <v/>
      </c>
    </row>
    <row r="1054" spans="1:17" x14ac:dyDescent="0.2">
      <c r="A1054" s="374" t="str">
        <f>IF(B1054="","",COUNT('Diário 3º PA'!$A$4:$A$4242)+COUNT('Diário 4º PA'!$A$4:$A$2007)+COUNT('Diário 5º PA'!$A$4:$A$2000)+ROW()-3)</f>
        <v/>
      </c>
      <c r="B1054" s="358"/>
      <c r="C1054" s="383"/>
      <c r="D1054" s="360"/>
      <c r="E1054" s="360"/>
      <c r="F1054" s="361"/>
      <c r="G1054" s="360"/>
      <c r="H1054" s="360"/>
      <c r="I1054" s="362"/>
      <c r="J1054" s="363"/>
      <c r="K1054" s="363"/>
      <c r="L1054" s="364"/>
      <c r="M1054" s="363"/>
      <c r="N1054" s="414"/>
      <c r="O1054" s="350">
        <f t="shared" si="43"/>
        <v>0</v>
      </c>
      <c r="P1054" s="70">
        <f t="shared" si="43"/>
        <v>0</v>
      </c>
      <c r="Q1054" s="92" t="str">
        <f t="shared" si="42"/>
        <v/>
      </c>
    </row>
    <row r="1055" spans="1:17" x14ac:dyDescent="0.2">
      <c r="A1055" s="374" t="str">
        <f>IF(B1055="","",COUNT('Diário 3º PA'!$A$4:$A$4242)+COUNT('Diário 4º PA'!$A$4:$A$2007)+COUNT('Diário 5º PA'!$A$4:$A$2000)+ROW()-3)</f>
        <v/>
      </c>
      <c r="B1055" s="358"/>
      <c r="C1055" s="383"/>
      <c r="D1055" s="360"/>
      <c r="E1055" s="360"/>
      <c r="F1055" s="361"/>
      <c r="G1055" s="360"/>
      <c r="H1055" s="360"/>
      <c r="I1055" s="362"/>
      <c r="J1055" s="363"/>
      <c r="K1055" s="363"/>
      <c r="L1055" s="364"/>
      <c r="M1055" s="363"/>
      <c r="N1055" s="414"/>
      <c r="O1055" s="350">
        <f t="shared" si="43"/>
        <v>0</v>
      </c>
      <c r="P1055" s="70">
        <f t="shared" si="43"/>
        <v>0</v>
      </c>
      <c r="Q1055" s="92" t="str">
        <f t="shared" si="42"/>
        <v/>
      </c>
    </row>
    <row r="1056" spans="1:17" x14ac:dyDescent="0.2">
      <c r="A1056" s="374" t="str">
        <f>IF(B1056="","",COUNT('Diário 3º PA'!$A$4:$A$4242)+COUNT('Diário 4º PA'!$A$4:$A$2007)+COUNT('Diário 5º PA'!$A$4:$A$2000)+ROW()-3)</f>
        <v/>
      </c>
      <c r="B1056" s="358"/>
      <c r="C1056" s="383"/>
      <c r="D1056" s="360"/>
      <c r="E1056" s="360"/>
      <c r="F1056" s="361"/>
      <c r="G1056" s="360"/>
      <c r="H1056" s="360"/>
      <c r="I1056" s="362"/>
      <c r="J1056" s="363"/>
      <c r="K1056" s="363"/>
      <c r="L1056" s="364"/>
      <c r="M1056" s="363"/>
      <c r="N1056" s="414"/>
      <c r="O1056" s="350">
        <f t="shared" si="43"/>
        <v>0</v>
      </c>
      <c r="P1056" s="70">
        <f t="shared" si="43"/>
        <v>0</v>
      </c>
      <c r="Q1056" s="92" t="str">
        <f t="shared" si="42"/>
        <v/>
      </c>
    </row>
    <row r="1057" spans="1:17" x14ac:dyDescent="0.2">
      <c r="A1057" s="374" t="str">
        <f>IF(B1057="","",COUNT('Diário 3º PA'!$A$4:$A$4242)+COUNT('Diário 4º PA'!$A$4:$A$2007)+COUNT('Diário 5º PA'!$A$4:$A$2000)+ROW()-3)</f>
        <v/>
      </c>
      <c r="B1057" s="358"/>
      <c r="C1057" s="383"/>
      <c r="D1057" s="360"/>
      <c r="E1057" s="360"/>
      <c r="F1057" s="361"/>
      <c r="G1057" s="360"/>
      <c r="H1057" s="360"/>
      <c r="I1057" s="362"/>
      <c r="J1057" s="363"/>
      <c r="K1057" s="363"/>
      <c r="L1057" s="364"/>
      <c r="M1057" s="363"/>
      <c r="N1057" s="414"/>
      <c r="O1057" s="350">
        <f t="shared" si="43"/>
        <v>0</v>
      </c>
      <c r="P1057" s="70">
        <f t="shared" si="43"/>
        <v>0</v>
      </c>
      <c r="Q1057" s="92" t="str">
        <f t="shared" si="42"/>
        <v/>
      </c>
    </row>
    <row r="1058" spans="1:17" x14ac:dyDescent="0.2">
      <c r="A1058" s="374" t="str">
        <f>IF(B1058="","",COUNT('Diário 3º PA'!$A$4:$A$4242)+COUNT('Diário 4º PA'!$A$4:$A$2007)+COUNT('Diário 5º PA'!$A$4:$A$2000)+ROW()-3)</f>
        <v/>
      </c>
      <c r="B1058" s="358"/>
      <c r="C1058" s="383"/>
      <c r="D1058" s="360"/>
      <c r="E1058" s="360"/>
      <c r="F1058" s="361"/>
      <c r="G1058" s="360"/>
      <c r="H1058" s="360"/>
      <c r="I1058" s="362"/>
      <c r="J1058" s="363"/>
      <c r="K1058" s="363"/>
      <c r="L1058" s="364"/>
      <c r="M1058" s="363"/>
      <c r="N1058" s="414"/>
      <c r="O1058" s="350">
        <f t="shared" si="43"/>
        <v>0</v>
      </c>
      <c r="P1058" s="70">
        <f t="shared" si="43"/>
        <v>0</v>
      </c>
      <c r="Q1058" s="92" t="str">
        <f t="shared" si="42"/>
        <v/>
      </c>
    </row>
    <row r="1059" spans="1:17" x14ac:dyDescent="0.2">
      <c r="A1059" s="374" t="str">
        <f>IF(B1059="","",COUNT('Diário 3º PA'!$A$4:$A$4242)+COUNT('Diário 4º PA'!$A$4:$A$2007)+COUNT('Diário 5º PA'!$A$4:$A$2000)+ROW()-3)</f>
        <v/>
      </c>
      <c r="B1059" s="358"/>
      <c r="C1059" s="383"/>
      <c r="D1059" s="360"/>
      <c r="E1059" s="360"/>
      <c r="F1059" s="361"/>
      <c r="G1059" s="360"/>
      <c r="H1059" s="360"/>
      <c r="I1059" s="362"/>
      <c r="J1059" s="363"/>
      <c r="K1059" s="363"/>
      <c r="L1059" s="364"/>
      <c r="M1059" s="363"/>
      <c r="N1059" s="414"/>
      <c r="O1059" s="350">
        <f t="shared" si="43"/>
        <v>0</v>
      </c>
      <c r="P1059" s="70">
        <f t="shared" si="43"/>
        <v>0</v>
      </c>
      <c r="Q1059" s="92" t="str">
        <f t="shared" si="42"/>
        <v/>
      </c>
    </row>
    <row r="1060" spans="1:17" x14ac:dyDescent="0.2">
      <c r="A1060" s="374" t="str">
        <f>IF(B1060="","",COUNT('Diário 3º PA'!$A$4:$A$4242)+COUNT('Diário 4º PA'!$A$4:$A$2007)+COUNT('Diário 5º PA'!$A$4:$A$2000)+ROW()-3)</f>
        <v/>
      </c>
      <c r="B1060" s="358"/>
      <c r="C1060" s="383"/>
      <c r="D1060" s="360"/>
      <c r="E1060" s="360"/>
      <c r="F1060" s="361"/>
      <c r="G1060" s="360"/>
      <c r="H1060" s="360"/>
      <c r="I1060" s="362"/>
      <c r="J1060" s="363"/>
      <c r="K1060" s="363"/>
      <c r="L1060" s="364"/>
      <c r="M1060" s="363"/>
      <c r="N1060" s="414"/>
      <c r="O1060" s="350">
        <f t="shared" si="43"/>
        <v>0</v>
      </c>
      <c r="P1060" s="70">
        <f t="shared" si="43"/>
        <v>0</v>
      </c>
      <c r="Q1060" s="92" t="str">
        <f t="shared" si="42"/>
        <v/>
      </c>
    </row>
    <row r="1061" spans="1:17" x14ac:dyDescent="0.2">
      <c r="A1061" s="374" t="str">
        <f>IF(B1061="","",COUNT('Diário 3º PA'!$A$4:$A$4242)+COUNT('Diário 4º PA'!$A$4:$A$2007)+COUNT('Diário 5º PA'!$A$4:$A$2000)+ROW()-3)</f>
        <v/>
      </c>
      <c r="B1061" s="358"/>
      <c r="C1061" s="383"/>
      <c r="D1061" s="360"/>
      <c r="E1061" s="360"/>
      <c r="F1061" s="361"/>
      <c r="G1061" s="360"/>
      <c r="H1061" s="360"/>
      <c r="I1061" s="362"/>
      <c r="J1061" s="363"/>
      <c r="K1061" s="363"/>
      <c r="L1061" s="364"/>
      <c r="M1061" s="363"/>
      <c r="N1061" s="414"/>
      <c r="O1061" s="350">
        <f t="shared" si="43"/>
        <v>0</v>
      </c>
      <c r="P1061" s="70">
        <f t="shared" si="43"/>
        <v>0</v>
      </c>
      <c r="Q1061" s="92" t="str">
        <f t="shared" si="42"/>
        <v/>
      </c>
    </row>
    <row r="1062" spans="1:17" x14ac:dyDescent="0.2">
      <c r="A1062" s="374" t="str">
        <f>IF(B1062="","",COUNT('Diário 3º PA'!$A$4:$A$4242)+COUNT('Diário 4º PA'!$A$4:$A$2007)+COUNT('Diário 5º PA'!$A$4:$A$2000)+ROW()-3)</f>
        <v/>
      </c>
      <c r="B1062" s="358"/>
      <c r="C1062" s="383"/>
      <c r="D1062" s="360"/>
      <c r="E1062" s="360"/>
      <c r="F1062" s="361"/>
      <c r="G1062" s="360"/>
      <c r="H1062" s="360"/>
      <c r="I1062" s="362"/>
      <c r="J1062" s="363"/>
      <c r="K1062" s="363"/>
      <c r="L1062" s="364"/>
      <c r="M1062" s="363"/>
      <c r="N1062" s="414"/>
      <c r="O1062" s="350">
        <f t="shared" si="43"/>
        <v>0</v>
      </c>
      <c r="P1062" s="70">
        <f t="shared" si="43"/>
        <v>0</v>
      </c>
      <c r="Q1062" s="92" t="str">
        <f t="shared" si="42"/>
        <v/>
      </c>
    </row>
    <row r="1063" spans="1:17" x14ac:dyDescent="0.2">
      <c r="A1063" s="374" t="str">
        <f>IF(B1063="","",COUNT('Diário 3º PA'!$A$4:$A$4242)+COUNT('Diário 4º PA'!$A$4:$A$2007)+COUNT('Diário 5º PA'!$A$4:$A$2000)+ROW()-3)</f>
        <v/>
      </c>
      <c r="B1063" s="358"/>
      <c r="C1063" s="383"/>
      <c r="D1063" s="360"/>
      <c r="E1063" s="360"/>
      <c r="F1063" s="361"/>
      <c r="G1063" s="360"/>
      <c r="H1063" s="360"/>
      <c r="I1063" s="362"/>
      <c r="J1063" s="363"/>
      <c r="K1063" s="363"/>
      <c r="L1063" s="364"/>
      <c r="M1063" s="363"/>
      <c r="N1063" s="414"/>
      <c r="O1063" s="350">
        <f t="shared" si="43"/>
        <v>0</v>
      </c>
      <c r="P1063" s="70">
        <f t="shared" si="43"/>
        <v>0</v>
      </c>
      <c r="Q1063" s="92" t="str">
        <f t="shared" si="42"/>
        <v/>
      </c>
    </row>
    <row r="1064" spans="1:17" x14ac:dyDescent="0.2">
      <c r="A1064" s="374" t="str">
        <f>IF(B1064="","",COUNT('Diário 3º PA'!$A$4:$A$4242)+COUNT('Diário 4º PA'!$A$4:$A$2007)+COUNT('Diário 5º PA'!$A$4:$A$2000)+ROW()-3)</f>
        <v/>
      </c>
      <c r="B1064" s="358"/>
      <c r="C1064" s="383"/>
      <c r="D1064" s="360"/>
      <c r="E1064" s="360"/>
      <c r="F1064" s="361"/>
      <c r="G1064" s="360"/>
      <c r="H1064" s="360"/>
      <c r="I1064" s="362"/>
      <c r="J1064" s="363"/>
      <c r="K1064" s="363"/>
      <c r="L1064" s="364"/>
      <c r="M1064" s="363"/>
      <c r="N1064" s="414"/>
      <c r="O1064" s="350">
        <f t="shared" si="43"/>
        <v>0</v>
      </c>
      <c r="P1064" s="70">
        <f t="shared" si="43"/>
        <v>0</v>
      </c>
      <c r="Q1064" s="92" t="str">
        <f t="shared" si="42"/>
        <v/>
      </c>
    </row>
    <row r="1065" spans="1:17" x14ac:dyDescent="0.2">
      <c r="A1065" s="374" t="str">
        <f>IF(B1065="","",COUNT('Diário 3º PA'!$A$4:$A$4242)+COUNT('Diário 4º PA'!$A$4:$A$2007)+COUNT('Diário 5º PA'!$A$4:$A$2000)+ROW()-3)</f>
        <v/>
      </c>
      <c r="B1065" s="358"/>
      <c r="C1065" s="383"/>
      <c r="D1065" s="360"/>
      <c r="E1065" s="360"/>
      <c r="F1065" s="361"/>
      <c r="G1065" s="360"/>
      <c r="H1065" s="360"/>
      <c r="I1065" s="362"/>
      <c r="J1065" s="363"/>
      <c r="K1065" s="363"/>
      <c r="L1065" s="364"/>
      <c r="M1065" s="363"/>
      <c r="N1065" s="414"/>
      <c r="O1065" s="350">
        <f t="shared" si="43"/>
        <v>0</v>
      </c>
      <c r="P1065" s="70">
        <f t="shared" si="43"/>
        <v>0</v>
      </c>
      <c r="Q1065" s="92" t="str">
        <f t="shared" si="42"/>
        <v/>
      </c>
    </row>
    <row r="1066" spans="1:17" x14ac:dyDescent="0.2">
      <c r="A1066" s="374" t="str">
        <f>IF(B1066="","",COUNT('Diário 3º PA'!$A$4:$A$4242)+COUNT('Diário 4º PA'!$A$4:$A$2007)+COUNT('Diário 5º PA'!$A$4:$A$2000)+ROW()-3)</f>
        <v/>
      </c>
      <c r="B1066" s="358"/>
      <c r="C1066" s="383"/>
      <c r="D1066" s="360"/>
      <c r="E1066" s="360"/>
      <c r="F1066" s="361"/>
      <c r="G1066" s="360"/>
      <c r="H1066" s="360"/>
      <c r="I1066" s="362"/>
      <c r="J1066" s="363"/>
      <c r="K1066" s="363"/>
      <c r="L1066" s="364"/>
      <c r="M1066" s="363"/>
      <c r="N1066" s="414"/>
      <c r="O1066" s="350">
        <f t="shared" si="43"/>
        <v>0</v>
      </c>
      <c r="P1066" s="70">
        <f t="shared" si="43"/>
        <v>0</v>
      </c>
      <c r="Q1066" s="92" t="str">
        <f t="shared" si="42"/>
        <v/>
      </c>
    </row>
    <row r="1067" spans="1:17" x14ac:dyDescent="0.2">
      <c r="A1067" s="374" t="str">
        <f>IF(B1067="","",COUNT('Diário 3º PA'!$A$4:$A$4242)+COUNT('Diário 4º PA'!$A$4:$A$2007)+COUNT('Diário 5º PA'!$A$4:$A$2000)+ROW()-3)</f>
        <v/>
      </c>
      <c r="B1067" s="358"/>
      <c r="C1067" s="383"/>
      <c r="D1067" s="360"/>
      <c r="E1067" s="360"/>
      <c r="F1067" s="361"/>
      <c r="G1067" s="360"/>
      <c r="H1067" s="360"/>
      <c r="I1067" s="362"/>
      <c r="J1067" s="363"/>
      <c r="K1067" s="363"/>
      <c r="L1067" s="364"/>
      <c r="M1067" s="363"/>
      <c r="N1067" s="414"/>
      <c r="O1067" s="350">
        <f t="shared" si="43"/>
        <v>0</v>
      </c>
      <c r="P1067" s="70">
        <f t="shared" si="43"/>
        <v>0</v>
      </c>
      <c r="Q1067" s="92" t="str">
        <f t="shared" si="42"/>
        <v/>
      </c>
    </row>
    <row r="1068" spans="1:17" x14ac:dyDescent="0.2">
      <c r="A1068" s="374" t="str">
        <f>IF(B1068="","",COUNT('Diário 3º PA'!$A$4:$A$4242)+COUNT('Diário 4º PA'!$A$4:$A$2007)+COUNT('Diário 5º PA'!$A$4:$A$2000)+ROW()-3)</f>
        <v/>
      </c>
      <c r="B1068" s="358"/>
      <c r="C1068" s="383"/>
      <c r="D1068" s="360"/>
      <c r="E1068" s="360"/>
      <c r="F1068" s="361"/>
      <c r="G1068" s="360"/>
      <c r="H1068" s="360"/>
      <c r="I1068" s="362"/>
      <c r="J1068" s="363"/>
      <c r="K1068" s="363"/>
      <c r="L1068" s="364"/>
      <c r="M1068" s="363"/>
      <c r="N1068" s="414"/>
      <c r="O1068" s="350">
        <f t="shared" si="43"/>
        <v>0</v>
      </c>
      <c r="P1068" s="70">
        <f t="shared" si="43"/>
        <v>0</v>
      </c>
      <c r="Q1068" s="92" t="str">
        <f t="shared" si="42"/>
        <v/>
      </c>
    </row>
    <row r="1069" spans="1:17" x14ac:dyDescent="0.2">
      <c r="A1069" s="374" t="str">
        <f>IF(B1069="","",COUNT('Diário 3º PA'!$A$4:$A$4242)+COUNT('Diário 4º PA'!$A$4:$A$2007)+COUNT('Diário 5º PA'!$A$4:$A$2000)+ROW()-3)</f>
        <v/>
      </c>
      <c r="B1069" s="358"/>
      <c r="C1069" s="383"/>
      <c r="D1069" s="360"/>
      <c r="E1069" s="360"/>
      <c r="F1069" s="361"/>
      <c r="G1069" s="360"/>
      <c r="H1069" s="360"/>
      <c r="I1069" s="362"/>
      <c r="J1069" s="363"/>
      <c r="K1069" s="363"/>
      <c r="L1069" s="364"/>
      <c r="M1069" s="363"/>
      <c r="N1069" s="414"/>
      <c r="O1069" s="350">
        <f t="shared" si="43"/>
        <v>0</v>
      </c>
      <c r="P1069" s="70">
        <f t="shared" si="43"/>
        <v>0</v>
      </c>
      <c r="Q1069" s="92" t="str">
        <f t="shared" si="42"/>
        <v/>
      </c>
    </row>
    <row r="1070" spans="1:17" x14ac:dyDescent="0.2">
      <c r="A1070" s="374" t="str">
        <f>IF(B1070="","",COUNT('Diário 3º PA'!$A$4:$A$4242)+COUNT('Diário 4º PA'!$A$4:$A$2007)+COUNT('Diário 5º PA'!$A$4:$A$2000)+ROW()-3)</f>
        <v/>
      </c>
      <c r="B1070" s="358"/>
      <c r="C1070" s="383"/>
      <c r="D1070" s="360"/>
      <c r="E1070" s="360"/>
      <c r="F1070" s="361"/>
      <c r="G1070" s="360"/>
      <c r="H1070" s="360"/>
      <c r="I1070" s="362"/>
      <c r="J1070" s="363"/>
      <c r="K1070" s="363"/>
      <c r="L1070" s="364"/>
      <c r="M1070" s="363"/>
      <c r="N1070" s="414"/>
      <c r="O1070" s="350">
        <f t="shared" si="43"/>
        <v>0</v>
      </c>
      <c r="P1070" s="70">
        <f t="shared" si="43"/>
        <v>0</v>
      </c>
      <c r="Q1070" s="92" t="str">
        <f t="shared" si="42"/>
        <v/>
      </c>
    </row>
    <row r="1071" spans="1:17" x14ac:dyDescent="0.2">
      <c r="A1071" s="374" t="str">
        <f>IF(B1071="","",COUNT('Diário 3º PA'!$A$4:$A$4242)+COUNT('Diário 4º PA'!$A$4:$A$2007)+COUNT('Diário 5º PA'!$A$4:$A$2000)+ROW()-3)</f>
        <v/>
      </c>
      <c r="B1071" s="358"/>
      <c r="C1071" s="383"/>
      <c r="D1071" s="360"/>
      <c r="E1071" s="360"/>
      <c r="F1071" s="361"/>
      <c r="G1071" s="360"/>
      <c r="H1071" s="360"/>
      <c r="I1071" s="362"/>
      <c r="J1071" s="363"/>
      <c r="K1071" s="363"/>
      <c r="L1071" s="364"/>
      <c r="M1071" s="363"/>
      <c r="N1071" s="414"/>
      <c r="O1071" s="350">
        <f t="shared" si="43"/>
        <v>0</v>
      </c>
      <c r="P1071" s="70">
        <f t="shared" si="43"/>
        <v>0</v>
      </c>
      <c r="Q1071" s="92" t="str">
        <f t="shared" si="42"/>
        <v/>
      </c>
    </row>
    <row r="1072" spans="1:17" x14ac:dyDescent="0.2">
      <c r="A1072" s="374" t="str">
        <f>IF(B1072="","",COUNT('Diário 3º PA'!$A$4:$A$4242)+COUNT('Diário 4º PA'!$A$4:$A$2007)+COUNT('Diário 5º PA'!$A$4:$A$2000)+ROW()-3)</f>
        <v/>
      </c>
      <c r="B1072" s="358"/>
      <c r="C1072" s="383"/>
      <c r="D1072" s="360"/>
      <c r="E1072" s="360"/>
      <c r="F1072" s="361"/>
      <c r="G1072" s="360"/>
      <c r="H1072" s="360"/>
      <c r="I1072" s="362"/>
      <c r="J1072" s="363"/>
      <c r="K1072" s="363"/>
      <c r="L1072" s="364"/>
      <c r="M1072" s="363"/>
      <c r="N1072" s="414"/>
      <c r="O1072" s="350">
        <f t="shared" si="43"/>
        <v>0</v>
      </c>
      <c r="P1072" s="70">
        <f t="shared" si="43"/>
        <v>0</v>
      </c>
      <c r="Q1072" s="92" t="str">
        <f t="shared" si="42"/>
        <v/>
      </c>
    </row>
    <row r="1073" spans="1:17" x14ac:dyDescent="0.2">
      <c r="A1073" s="374" t="str">
        <f>IF(B1073="","",COUNT('Diário 3º PA'!$A$4:$A$4242)+COUNT('Diário 4º PA'!$A$4:$A$2007)+COUNT('Diário 5º PA'!$A$4:$A$2000)+ROW()-3)</f>
        <v/>
      </c>
      <c r="B1073" s="358"/>
      <c r="C1073" s="383"/>
      <c r="D1073" s="360"/>
      <c r="E1073" s="360"/>
      <c r="F1073" s="361"/>
      <c r="G1073" s="360"/>
      <c r="H1073" s="360"/>
      <c r="I1073" s="362"/>
      <c r="J1073" s="363"/>
      <c r="K1073" s="363"/>
      <c r="L1073" s="364"/>
      <c r="M1073" s="363"/>
      <c r="N1073" s="414"/>
      <c r="O1073" s="350">
        <f t="shared" si="43"/>
        <v>0</v>
      </c>
      <c r="P1073" s="70">
        <f t="shared" si="43"/>
        <v>0</v>
      </c>
      <c r="Q1073" s="92" t="str">
        <f t="shared" si="42"/>
        <v/>
      </c>
    </row>
    <row r="1074" spans="1:17" x14ac:dyDescent="0.2">
      <c r="A1074" s="374" t="str">
        <f>IF(B1074="","",COUNT('Diário 3º PA'!$A$4:$A$4242)+COUNT('Diário 4º PA'!$A$4:$A$2007)+COUNT('Diário 5º PA'!$A$4:$A$2000)+ROW()-3)</f>
        <v/>
      </c>
      <c r="B1074" s="358"/>
      <c r="C1074" s="383"/>
      <c r="D1074" s="360"/>
      <c r="E1074" s="360"/>
      <c r="F1074" s="361"/>
      <c r="G1074" s="360"/>
      <c r="H1074" s="360"/>
      <c r="I1074" s="362"/>
      <c r="J1074" s="363"/>
      <c r="K1074" s="363"/>
      <c r="L1074" s="364"/>
      <c r="M1074" s="363"/>
      <c r="N1074" s="414"/>
      <c r="O1074" s="350">
        <f t="shared" si="43"/>
        <v>0</v>
      </c>
      <c r="P1074" s="70">
        <f t="shared" si="43"/>
        <v>0</v>
      </c>
      <c r="Q1074" s="92" t="str">
        <f t="shared" si="42"/>
        <v/>
      </c>
    </row>
    <row r="1075" spans="1:17" x14ac:dyDescent="0.2">
      <c r="A1075" s="374" t="str">
        <f>IF(B1075="","",COUNT('Diário 3º PA'!$A$4:$A$4242)+COUNT('Diário 4º PA'!$A$4:$A$2007)+COUNT('Diário 5º PA'!$A$4:$A$2000)+ROW()-3)</f>
        <v/>
      </c>
      <c r="B1075" s="358"/>
      <c r="C1075" s="383"/>
      <c r="D1075" s="360"/>
      <c r="E1075" s="360"/>
      <c r="F1075" s="361"/>
      <c r="G1075" s="360"/>
      <c r="H1075" s="360"/>
      <c r="I1075" s="362"/>
      <c r="J1075" s="363"/>
      <c r="K1075" s="363"/>
      <c r="L1075" s="364"/>
      <c r="M1075" s="363"/>
      <c r="N1075" s="414"/>
      <c r="O1075" s="350">
        <f t="shared" si="43"/>
        <v>0</v>
      </c>
      <c r="P1075" s="70">
        <f t="shared" si="43"/>
        <v>0</v>
      </c>
      <c r="Q1075" s="92" t="str">
        <f t="shared" si="42"/>
        <v/>
      </c>
    </row>
    <row r="1076" spans="1:17" x14ac:dyDescent="0.2">
      <c r="A1076" s="374" t="str">
        <f>IF(B1076="","",COUNT('Diário 3º PA'!$A$4:$A$4242)+COUNT('Diário 4º PA'!$A$4:$A$2007)+COUNT('Diário 5º PA'!$A$4:$A$2000)+ROW()-3)</f>
        <v/>
      </c>
      <c r="B1076" s="358"/>
      <c r="C1076" s="383"/>
      <c r="D1076" s="360"/>
      <c r="E1076" s="360"/>
      <c r="F1076" s="361"/>
      <c r="G1076" s="360"/>
      <c r="H1076" s="360"/>
      <c r="I1076" s="362"/>
      <c r="J1076" s="363"/>
      <c r="K1076" s="363"/>
      <c r="L1076" s="364"/>
      <c r="M1076" s="363"/>
      <c r="N1076" s="414"/>
      <c r="O1076" s="350">
        <f t="shared" si="43"/>
        <v>0</v>
      </c>
      <c r="P1076" s="70">
        <f t="shared" si="43"/>
        <v>0</v>
      </c>
      <c r="Q1076" s="92" t="str">
        <f t="shared" si="42"/>
        <v/>
      </c>
    </row>
    <row r="1077" spans="1:17" x14ac:dyDescent="0.2">
      <c r="A1077" s="374" t="str">
        <f>IF(B1077="","",COUNT('Diário 3º PA'!$A$4:$A$4242)+COUNT('Diário 4º PA'!$A$4:$A$2007)+COUNT('Diário 5º PA'!$A$4:$A$2000)+ROW()-3)</f>
        <v/>
      </c>
      <c r="B1077" s="358"/>
      <c r="C1077" s="383"/>
      <c r="D1077" s="360"/>
      <c r="E1077" s="360"/>
      <c r="F1077" s="361"/>
      <c r="G1077" s="360"/>
      <c r="H1077" s="360"/>
      <c r="I1077" s="362"/>
      <c r="J1077" s="363"/>
      <c r="K1077" s="363"/>
      <c r="L1077" s="364"/>
      <c r="M1077" s="363"/>
      <c r="N1077" s="414"/>
      <c r="O1077" s="350">
        <f t="shared" si="43"/>
        <v>0</v>
      </c>
      <c r="P1077" s="70">
        <f t="shared" si="43"/>
        <v>0</v>
      </c>
      <c r="Q1077" s="92" t="str">
        <f t="shared" si="42"/>
        <v/>
      </c>
    </row>
    <row r="1078" spans="1:17" x14ac:dyDescent="0.2">
      <c r="A1078" s="374" t="str">
        <f>IF(B1078="","",COUNT('Diário 3º PA'!$A$4:$A$4242)+COUNT('Diário 4º PA'!$A$4:$A$2007)+COUNT('Diário 5º PA'!$A$4:$A$2000)+ROW()-3)</f>
        <v/>
      </c>
      <c r="B1078" s="358"/>
      <c r="C1078" s="383"/>
      <c r="D1078" s="360"/>
      <c r="E1078" s="360"/>
      <c r="F1078" s="361"/>
      <c r="G1078" s="360"/>
      <c r="H1078" s="360"/>
      <c r="I1078" s="362"/>
      <c r="J1078" s="363"/>
      <c r="K1078" s="363"/>
      <c r="L1078" s="364"/>
      <c r="M1078" s="363"/>
      <c r="N1078" s="414"/>
      <c r="O1078" s="350">
        <f t="shared" si="43"/>
        <v>0</v>
      </c>
      <c r="P1078" s="70">
        <f t="shared" si="43"/>
        <v>0</v>
      </c>
      <c r="Q1078" s="92" t="str">
        <f t="shared" si="42"/>
        <v/>
      </c>
    </row>
    <row r="1079" spans="1:17" x14ac:dyDescent="0.2">
      <c r="A1079" s="374" t="str">
        <f>IF(B1079="","",COUNT('Diário 3º PA'!$A$4:$A$4242)+COUNT('Diário 4º PA'!$A$4:$A$2007)+COUNT('Diário 5º PA'!$A$4:$A$2000)+ROW()-3)</f>
        <v/>
      </c>
      <c r="B1079" s="358"/>
      <c r="C1079" s="383"/>
      <c r="D1079" s="360"/>
      <c r="E1079" s="360"/>
      <c r="F1079" s="361"/>
      <c r="G1079" s="360"/>
      <c r="H1079" s="360"/>
      <c r="I1079" s="362"/>
      <c r="J1079" s="363"/>
      <c r="K1079" s="363"/>
      <c r="L1079" s="364"/>
      <c r="M1079" s="363"/>
      <c r="N1079" s="414"/>
      <c r="O1079" s="350">
        <f t="shared" si="43"/>
        <v>0</v>
      </c>
      <c r="P1079" s="70">
        <f t="shared" si="43"/>
        <v>0</v>
      </c>
      <c r="Q1079" s="92" t="str">
        <f t="shared" si="42"/>
        <v/>
      </c>
    </row>
    <row r="1080" spans="1:17" x14ac:dyDescent="0.2">
      <c r="A1080" s="374" t="str">
        <f>IF(B1080="","",COUNT('Diário 3º PA'!$A$4:$A$4242)+COUNT('Diário 4º PA'!$A$4:$A$2007)+COUNT('Diário 5º PA'!$A$4:$A$2000)+ROW()-3)</f>
        <v/>
      </c>
      <c r="B1080" s="358"/>
      <c r="C1080" s="383"/>
      <c r="D1080" s="360"/>
      <c r="E1080" s="360"/>
      <c r="F1080" s="361"/>
      <c r="G1080" s="360"/>
      <c r="H1080" s="360"/>
      <c r="I1080" s="362"/>
      <c r="J1080" s="363"/>
      <c r="K1080" s="363"/>
      <c r="L1080" s="364"/>
      <c r="M1080" s="363"/>
      <c r="N1080" s="414"/>
      <c r="O1080" s="350">
        <f t="shared" si="43"/>
        <v>0</v>
      </c>
      <c r="P1080" s="70">
        <f t="shared" si="43"/>
        <v>0</v>
      </c>
      <c r="Q1080" s="92" t="str">
        <f t="shared" si="42"/>
        <v/>
      </c>
    </row>
    <row r="1081" spans="1:17" x14ac:dyDescent="0.2">
      <c r="A1081" s="374" t="str">
        <f>IF(B1081="","",COUNT('Diário 3º PA'!$A$4:$A$4242)+COUNT('Diário 4º PA'!$A$4:$A$2007)+COUNT('Diário 5º PA'!$A$4:$A$2000)+ROW()-3)</f>
        <v/>
      </c>
      <c r="B1081" s="358"/>
      <c r="C1081" s="383"/>
      <c r="D1081" s="360"/>
      <c r="E1081" s="360"/>
      <c r="F1081" s="361"/>
      <c r="G1081" s="360"/>
      <c r="H1081" s="360"/>
      <c r="I1081" s="362"/>
      <c r="J1081" s="363"/>
      <c r="K1081" s="363"/>
      <c r="L1081" s="364"/>
      <c r="M1081" s="363"/>
      <c r="N1081" s="414"/>
      <c r="O1081" s="350">
        <f t="shared" si="43"/>
        <v>0</v>
      </c>
      <c r="P1081" s="70">
        <f t="shared" si="43"/>
        <v>0</v>
      </c>
      <c r="Q1081" s="92" t="str">
        <f t="shared" si="42"/>
        <v/>
      </c>
    </row>
    <row r="1082" spans="1:17" x14ac:dyDescent="0.2">
      <c r="A1082" s="374" t="str">
        <f>IF(B1082="","",COUNT('Diário 3º PA'!$A$4:$A$4242)+COUNT('Diário 4º PA'!$A$4:$A$2007)+COUNT('Diário 5º PA'!$A$4:$A$2000)+ROW()-3)</f>
        <v/>
      </c>
      <c r="B1082" s="358"/>
      <c r="C1082" s="383"/>
      <c r="D1082" s="360"/>
      <c r="E1082" s="360"/>
      <c r="F1082" s="361"/>
      <c r="G1082" s="360"/>
      <c r="H1082" s="360"/>
      <c r="I1082" s="362"/>
      <c r="J1082" s="363"/>
      <c r="K1082" s="363"/>
      <c r="L1082" s="364"/>
      <c r="M1082" s="363"/>
      <c r="N1082" s="414"/>
      <c r="O1082" s="350">
        <f t="shared" si="43"/>
        <v>0</v>
      </c>
      <c r="P1082" s="70">
        <f t="shared" si="43"/>
        <v>0</v>
      </c>
      <c r="Q1082" s="92" t="str">
        <f t="shared" si="42"/>
        <v/>
      </c>
    </row>
    <row r="1083" spans="1:17" x14ac:dyDescent="0.2">
      <c r="A1083" s="374" t="str">
        <f>IF(B1083="","",COUNT('Diário 3º PA'!$A$4:$A$4242)+COUNT('Diário 4º PA'!$A$4:$A$2007)+COUNT('Diário 5º PA'!$A$4:$A$2000)+ROW()-3)</f>
        <v/>
      </c>
      <c r="B1083" s="358"/>
      <c r="C1083" s="383"/>
      <c r="D1083" s="360"/>
      <c r="E1083" s="360"/>
      <c r="F1083" s="361"/>
      <c r="G1083" s="360"/>
      <c r="H1083" s="360"/>
      <c r="I1083" s="362"/>
      <c r="J1083" s="363"/>
      <c r="K1083" s="363"/>
      <c r="L1083" s="364"/>
      <c r="M1083" s="363"/>
      <c r="N1083" s="414"/>
      <c r="O1083" s="350">
        <f t="shared" si="43"/>
        <v>0</v>
      </c>
      <c r="P1083" s="70">
        <f t="shared" si="43"/>
        <v>0</v>
      </c>
      <c r="Q1083" s="92" t="str">
        <f t="shared" si="42"/>
        <v/>
      </c>
    </row>
    <row r="1084" spans="1:17" x14ac:dyDescent="0.2">
      <c r="A1084" s="374" t="str">
        <f>IF(B1084="","",COUNT('Diário 3º PA'!$A$4:$A$4242)+COUNT('Diário 4º PA'!$A$4:$A$2007)+COUNT('Diário 5º PA'!$A$4:$A$2000)+ROW()-3)</f>
        <v/>
      </c>
      <c r="B1084" s="358"/>
      <c r="C1084" s="383"/>
      <c r="D1084" s="360"/>
      <c r="E1084" s="360"/>
      <c r="F1084" s="361"/>
      <c r="G1084" s="360"/>
      <c r="H1084" s="360"/>
      <c r="I1084" s="362"/>
      <c r="J1084" s="363"/>
      <c r="K1084" s="363"/>
      <c r="L1084" s="364"/>
      <c r="M1084" s="363"/>
      <c r="N1084" s="414"/>
      <c r="O1084" s="350">
        <f t="shared" si="43"/>
        <v>0</v>
      </c>
      <c r="P1084" s="70">
        <f t="shared" si="43"/>
        <v>0</v>
      </c>
      <c r="Q1084" s="92" t="str">
        <f t="shared" si="42"/>
        <v/>
      </c>
    </row>
    <row r="1085" spans="1:17" x14ac:dyDescent="0.2">
      <c r="A1085" s="374" t="str">
        <f>IF(B1085="","",COUNT('Diário 3º PA'!$A$4:$A$4242)+COUNT('Diário 4º PA'!$A$4:$A$2007)+COUNT('Diário 5º PA'!$A$4:$A$2000)+ROW()-3)</f>
        <v/>
      </c>
      <c r="B1085" s="358"/>
      <c r="C1085" s="383"/>
      <c r="D1085" s="360"/>
      <c r="E1085" s="360"/>
      <c r="F1085" s="361"/>
      <c r="G1085" s="360"/>
      <c r="H1085" s="360"/>
      <c r="I1085" s="362"/>
      <c r="J1085" s="363"/>
      <c r="K1085" s="363"/>
      <c r="L1085" s="364"/>
      <c r="M1085" s="363"/>
      <c r="N1085" s="414"/>
      <c r="O1085" s="350">
        <f t="shared" si="43"/>
        <v>0</v>
      </c>
      <c r="P1085" s="70">
        <f t="shared" si="43"/>
        <v>0</v>
      </c>
      <c r="Q1085" s="92" t="str">
        <f t="shared" si="42"/>
        <v/>
      </c>
    </row>
    <row r="1086" spans="1:17" x14ac:dyDescent="0.2">
      <c r="A1086" s="374" t="str">
        <f>IF(B1086="","",COUNT('Diário 3º PA'!$A$4:$A$4242)+COUNT('Diário 4º PA'!$A$4:$A$2007)+COUNT('Diário 5º PA'!$A$4:$A$2000)+ROW()-3)</f>
        <v/>
      </c>
      <c r="B1086" s="358"/>
      <c r="C1086" s="383"/>
      <c r="D1086" s="360"/>
      <c r="E1086" s="360"/>
      <c r="F1086" s="361"/>
      <c r="G1086" s="360"/>
      <c r="H1086" s="360"/>
      <c r="I1086" s="362"/>
      <c r="J1086" s="363"/>
      <c r="K1086" s="363"/>
      <c r="L1086" s="364"/>
      <c r="M1086" s="363"/>
      <c r="N1086" s="414"/>
      <c r="O1086" s="350">
        <f t="shared" si="43"/>
        <v>0</v>
      </c>
      <c r="P1086" s="70">
        <f t="shared" si="43"/>
        <v>0</v>
      </c>
      <c r="Q1086" s="92" t="str">
        <f t="shared" si="42"/>
        <v/>
      </c>
    </row>
    <row r="1087" spans="1:17" x14ac:dyDescent="0.2">
      <c r="A1087" s="374" t="str">
        <f>IF(B1087="","",COUNT('Diário 3º PA'!$A$4:$A$4242)+COUNT('Diário 4º PA'!$A$4:$A$2007)+COUNT('Diário 5º PA'!$A$4:$A$2000)+ROW()-3)</f>
        <v/>
      </c>
      <c r="B1087" s="358"/>
      <c r="C1087" s="383"/>
      <c r="D1087" s="360"/>
      <c r="E1087" s="360"/>
      <c r="F1087" s="361"/>
      <c r="G1087" s="360"/>
      <c r="H1087" s="360"/>
      <c r="I1087" s="362"/>
      <c r="J1087" s="363"/>
      <c r="K1087" s="363"/>
      <c r="L1087" s="364"/>
      <c r="M1087" s="363"/>
      <c r="N1087" s="414"/>
      <c r="O1087" s="350">
        <f t="shared" si="43"/>
        <v>0</v>
      </c>
      <c r="P1087" s="70">
        <f t="shared" si="43"/>
        <v>0</v>
      </c>
      <c r="Q1087" s="92" t="str">
        <f t="shared" si="42"/>
        <v/>
      </c>
    </row>
    <row r="1088" spans="1:17" x14ac:dyDescent="0.2">
      <c r="A1088" s="374" t="str">
        <f>IF(B1088="","",COUNT('Diário 3º PA'!$A$4:$A$4242)+COUNT('Diário 4º PA'!$A$4:$A$2007)+COUNT('Diário 5º PA'!$A$4:$A$2000)+ROW()-3)</f>
        <v/>
      </c>
      <c r="B1088" s="358"/>
      <c r="C1088" s="383"/>
      <c r="D1088" s="360"/>
      <c r="E1088" s="360"/>
      <c r="F1088" s="361"/>
      <c r="G1088" s="360"/>
      <c r="H1088" s="360"/>
      <c r="I1088" s="362"/>
      <c r="J1088" s="363"/>
      <c r="K1088" s="363"/>
      <c r="L1088" s="364"/>
      <c r="M1088" s="363"/>
      <c r="N1088" s="414"/>
      <c r="O1088" s="350">
        <f t="shared" si="43"/>
        <v>0</v>
      </c>
      <c r="P1088" s="70">
        <f t="shared" si="43"/>
        <v>0</v>
      </c>
      <c r="Q1088" s="92" t="str">
        <f t="shared" si="42"/>
        <v/>
      </c>
    </row>
    <row r="1089" spans="1:17" x14ac:dyDescent="0.2">
      <c r="A1089" s="374" t="str">
        <f>IF(B1089="","",COUNT('Diário 3º PA'!$A$4:$A$4242)+COUNT('Diário 4º PA'!$A$4:$A$2007)+COUNT('Diário 5º PA'!$A$4:$A$2000)+ROW()-3)</f>
        <v/>
      </c>
      <c r="B1089" s="358"/>
      <c r="C1089" s="383"/>
      <c r="D1089" s="360"/>
      <c r="E1089" s="360"/>
      <c r="F1089" s="361"/>
      <c r="G1089" s="360"/>
      <c r="H1089" s="360"/>
      <c r="I1089" s="362"/>
      <c r="J1089" s="363"/>
      <c r="K1089" s="363"/>
      <c r="L1089" s="364"/>
      <c r="M1089" s="363"/>
      <c r="N1089" s="414"/>
      <c r="O1089" s="350">
        <f t="shared" si="43"/>
        <v>0</v>
      </c>
      <c r="P1089" s="70">
        <f t="shared" si="43"/>
        <v>0</v>
      </c>
      <c r="Q1089" s="92" t="str">
        <f t="shared" si="42"/>
        <v/>
      </c>
    </row>
    <row r="1090" spans="1:17" x14ac:dyDescent="0.2">
      <c r="A1090" s="374" t="str">
        <f>IF(B1090="","",COUNT('Diário 3º PA'!$A$4:$A$4242)+COUNT('Diário 4º PA'!$A$4:$A$2007)+COUNT('Diário 5º PA'!$A$4:$A$2000)+ROW()-3)</f>
        <v/>
      </c>
      <c r="B1090" s="358"/>
      <c r="C1090" s="383"/>
      <c r="D1090" s="360"/>
      <c r="E1090" s="360"/>
      <c r="F1090" s="361"/>
      <c r="G1090" s="360"/>
      <c r="H1090" s="360"/>
      <c r="I1090" s="362"/>
      <c r="J1090" s="363"/>
      <c r="K1090" s="363"/>
      <c r="L1090" s="364"/>
      <c r="M1090" s="363"/>
      <c r="N1090" s="414"/>
      <c r="O1090" s="350">
        <f t="shared" si="43"/>
        <v>0</v>
      </c>
      <c r="P1090" s="70">
        <f t="shared" si="43"/>
        <v>0</v>
      </c>
      <c r="Q1090" s="92" t="str">
        <f t="shared" si="42"/>
        <v/>
      </c>
    </row>
    <row r="1091" spans="1:17" x14ac:dyDescent="0.2">
      <c r="A1091" s="374" t="str">
        <f>IF(B1091="","",COUNT('Diário 3º PA'!$A$4:$A$4242)+COUNT('Diário 4º PA'!$A$4:$A$2007)+COUNT('Diário 5º PA'!$A$4:$A$2000)+ROW()-3)</f>
        <v/>
      </c>
      <c r="B1091" s="358"/>
      <c r="C1091" s="383"/>
      <c r="D1091" s="360"/>
      <c r="E1091" s="360"/>
      <c r="F1091" s="361"/>
      <c r="G1091" s="360"/>
      <c r="H1091" s="360"/>
      <c r="I1091" s="362"/>
      <c r="J1091" s="363"/>
      <c r="K1091" s="363"/>
      <c r="L1091" s="364"/>
      <c r="M1091" s="363"/>
      <c r="N1091" s="414"/>
      <c r="O1091" s="350">
        <f t="shared" si="43"/>
        <v>0</v>
      </c>
      <c r="P1091" s="70">
        <f t="shared" si="43"/>
        <v>0</v>
      </c>
      <c r="Q1091" s="92" t="str">
        <f t="shared" si="42"/>
        <v/>
      </c>
    </row>
    <row r="1092" spans="1:17" x14ac:dyDescent="0.2">
      <c r="A1092" s="374" t="str">
        <f>IF(B1092="","",COUNT('Diário 3º PA'!$A$4:$A$4242)+COUNT('Diário 4º PA'!$A$4:$A$2007)+COUNT('Diário 5º PA'!$A$4:$A$2000)+ROW()-3)</f>
        <v/>
      </c>
      <c r="B1092" s="358"/>
      <c r="C1092" s="383"/>
      <c r="D1092" s="360"/>
      <c r="E1092" s="360"/>
      <c r="F1092" s="361"/>
      <c r="G1092" s="360"/>
      <c r="H1092" s="360"/>
      <c r="I1092" s="362"/>
      <c r="J1092" s="363"/>
      <c r="K1092" s="363"/>
      <c r="L1092" s="364"/>
      <c r="M1092" s="363"/>
      <c r="N1092" s="414"/>
      <c r="O1092" s="350">
        <f t="shared" si="43"/>
        <v>0</v>
      </c>
      <c r="P1092" s="70">
        <f t="shared" si="43"/>
        <v>0</v>
      </c>
      <c r="Q1092" s="92" t="str">
        <f t="shared" si="42"/>
        <v/>
      </c>
    </row>
    <row r="1093" spans="1:17" x14ac:dyDescent="0.2">
      <c r="A1093" s="374" t="str">
        <f>IF(B1093="","",COUNT('Diário 3º PA'!$A$4:$A$4242)+COUNT('Diário 4º PA'!$A$4:$A$2007)+COUNT('Diário 5º PA'!$A$4:$A$2000)+ROW()-3)</f>
        <v/>
      </c>
      <c r="B1093" s="358"/>
      <c r="C1093" s="383"/>
      <c r="D1093" s="360"/>
      <c r="E1093" s="360"/>
      <c r="F1093" s="361"/>
      <c r="G1093" s="360"/>
      <c r="H1093" s="360"/>
      <c r="I1093" s="362"/>
      <c r="J1093" s="363"/>
      <c r="K1093" s="363"/>
      <c r="L1093" s="364"/>
      <c r="M1093" s="363"/>
      <c r="N1093" s="414"/>
      <c r="O1093" s="350">
        <f t="shared" si="43"/>
        <v>0</v>
      </c>
      <c r="P1093" s="70">
        <f t="shared" si="43"/>
        <v>0</v>
      </c>
      <c r="Q1093" s="92" t="str">
        <f t="shared" si="42"/>
        <v/>
      </c>
    </row>
    <row r="1094" spans="1:17" x14ac:dyDescent="0.2">
      <c r="A1094" s="374" t="str">
        <f>IF(B1094="","",COUNT('Diário 3º PA'!$A$4:$A$4242)+COUNT('Diário 4º PA'!$A$4:$A$2007)+COUNT('Diário 5º PA'!$A$4:$A$2000)+ROW()-3)</f>
        <v/>
      </c>
      <c r="B1094" s="358"/>
      <c r="C1094" s="383"/>
      <c r="D1094" s="360"/>
      <c r="E1094" s="360"/>
      <c r="F1094" s="361"/>
      <c r="G1094" s="360"/>
      <c r="H1094" s="360"/>
      <c r="I1094" s="362"/>
      <c r="J1094" s="363"/>
      <c r="K1094" s="363"/>
      <c r="L1094" s="364"/>
      <c r="M1094" s="363"/>
      <c r="N1094" s="414"/>
      <c r="O1094" s="350">
        <f t="shared" si="43"/>
        <v>0</v>
      </c>
      <c r="P1094" s="70">
        <f t="shared" si="43"/>
        <v>0</v>
      </c>
      <c r="Q1094" s="92" t="str">
        <f t="shared" si="42"/>
        <v/>
      </c>
    </row>
    <row r="1095" spans="1:17" x14ac:dyDescent="0.2">
      <c r="A1095" s="374" t="str">
        <f>IF(B1095="","",COUNT('Diário 3º PA'!$A$4:$A$4242)+COUNT('Diário 4º PA'!$A$4:$A$2007)+COUNT('Diário 5º PA'!$A$4:$A$2000)+ROW()-3)</f>
        <v/>
      </c>
      <c r="B1095" s="358"/>
      <c r="C1095" s="383"/>
      <c r="D1095" s="360"/>
      <c r="E1095" s="360"/>
      <c r="F1095" s="361"/>
      <c r="G1095" s="360"/>
      <c r="H1095" s="360"/>
      <c r="I1095" s="362"/>
      <c r="J1095" s="363"/>
      <c r="K1095" s="363"/>
      <c r="L1095" s="364"/>
      <c r="M1095" s="363"/>
      <c r="N1095" s="414"/>
      <c r="O1095" s="350">
        <f t="shared" si="43"/>
        <v>0</v>
      </c>
      <c r="P1095" s="70">
        <f t="shared" si="43"/>
        <v>0</v>
      </c>
      <c r="Q1095" s="92" t="str">
        <f t="shared" si="42"/>
        <v/>
      </c>
    </row>
    <row r="1096" spans="1:17" x14ac:dyDescent="0.2">
      <c r="A1096" s="374" t="str">
        <f>IF(B1096="","",COUNT('Diário 3º PA'!$A$4:$A$4242)+COUNT('Diário 4º PA'!$A$4:$A$2007)+COUNT('Diário 5º PA'!$A$4:$A$2000)+ROW()-3)</f>
        <v/>
      </c>
      <c r="B1096" s="358"/>
      <c r="C1096" s="383"/>
      <c r="D1096" s="360"/>
      <c r="E1096" s="360"/>
      <c r="F1096" s="361"/>
      <c r="G1096" s="360"/>
      <c r="H1096" s="360"/>
      <c r="I1096" s="362"/>
      <c r="J1096" s="363"/>
      <c r="K1096" s="363"/>
      <c r="L1096" s="364"/>
      <c r="M1096" s="363"/>
      <c r="N1096" s="414"/>
      <c r="O1096" s="350">
        <f t="shared" si="43"/>
        <v>0</v>
      </c>
      <c r="P1096" s="70">
        <f t="shared" si="43"/>
        <v>0</v>
      </c>
      <c r="Q1096" s="92" t="str">
        <f t="shared" ref="Q1096:Q1159" si="44">SUBSTITUTE(D1096," ","_")</f>
        <v/>
      </c>
    </row>
    <row r="1097" spans="1:17" x14ac:dyDescent="0.2">
      <c r="A1097" s="374" t="str">
        <f>IF(B1097="","",COUNT('Diário 3º PA'!$A$4:$A$4242)+COUNT('Diário 4º PA'!$A$4:$A$2007)+COUNT('Diário 5º PA'!$A$4:$A$2000)+ROW()-3)</f>
        <v/>
      </c>
      <c r="B1097" s="358"/>
      <c r="C1097" s="383"/>
      <c r="D1097" s="360"/>
      <c r="E1097" s="360"/>
      <c r="F1097" s="361"/>
      <c r="G1097" s="360"/>
      <c r="H1097" s="360"/>
      <c r="I1097" s="362"/>
      <c r="J1097" s="363"/>
      <c r="K1097" s="363"/>
      <c r="L1097" s="364"/>
      <c r="M1097" s="363"/>
      <c r="N1097" s="414"/>
      <c r="O1097" s="350">
        <f t="shared" ref="O1097:P1160" si="45">IF(B1097=0,0,IF(YEAR(B1097)=$P$1,MONTH(B1097)-$O$1+1,(YEAR(B1097)-$P$1)*12-$O$1+1+MONTH(B1097)))</f>
        <v>0</v>
      </c>
      <c r="P1097" s="70">
        <f t="shared" si="45"/>
        <v>0</v>
      </c>
      <c r="Q1097" s="92" t="str">
        <f t="shared" si="44"/>
        <v/>
      </c>
    </row>
    <row r="1098" spans="1:17" x14ac:dyDescent="0.2">
      <c r="A1098" s="374" t="str">
        <f>IF(B1098="","",COUNT('Diário 3º PA'!$A$4:$A$4242)+COUNT('Diário 4º PA'!$A$4:$A$2007)+COUNT('Diário 5º PA'!$A$4:$A$2000)+ROW()-3)</f>
        <v/>
      </c>
      <c r="B1098" s="358"/>
      <c r="C1098" s="383"/>
      <c r="D1098" s="360"/>
      <c r="E1098" s="360"/>
      <c r="F1098" s="361"/>
      <c r="G1098" s="360"/>
      <c r="H1098" s="360"/>
      <c r="I1098" s="362"/>
      <c r="J1098" s="363"/>
      <c r="K1098" s="363"/>
      <c r="L1098" s="364"/>
      <c r="M1098" s="363"/>
      <c r="N1098" s="414"/>
      <c r="O1098" s="350">
        <f t="shared" si="45"/>
        <v>0</v>
      </c>
      <c r="P1098" s="70">
        <f t="shared" si="45"/>
        <v>0</v>
      </c>
      <c r="Q1098" s="92" t="str">
        <f t="shared" si="44"/>
        <v/>
      </c>
    </row>
    <row r="1099" spans="1:17" x14ac:dyDescent="0.2">
      <c r="A1099" s="374" t="str">
        <f>IF(B1099="","",COUNT('Diário 3º PA'!$A$4:$A$4242)+COUNT('Diário 4º PA'!$A$4:$A$2007)+COUNT('Diário 5º PA'!$A$4:$A$2000)+ROW()-3)</f>
        <v/>
      </c>
      <c r="B1099" s="358"/>
      <c r="C1099" s="383"/>
      <c r="D1099" s="360"/>
      <c r="E1099" s="360"/>
      <c r="F1099" s="361"/>
      <c r="G1099" s="360"/>
      <c r="H1099" s="360"/>
      <c r="I1099" s="362"/>
      <c r="J1099" s="363"/>
      <c r="K1099" s="363"/>
      <c r="L1099" s="364"/>
      <c r="M1099" s="363"/>
      <c r="N1099" s="414"/>
      <c r="O1099" s="350">
        <f t="shared" si="45"/>
        <v>0</v>
      </c>
      <c r="P1099" s="70">
        <f t="shared" si="45"/>
        <v>0</v>
      </c>
      <c r="Q1099" s="92" t="str">
        <f t="shared" si="44"/>
        <v/>
      </c>
    </row>
    <row r="1100" spans="1:17" x14ac:dyDescent="0.2">
      <c r="A1100" s="374" t="str">
        <f>IF(B1100="","",COUNT('Diário 3º PA'!$A$4:$A$4242)+COUNT('Diário 4º PA'!$A$4:$A$2007)+COUNT('Diário 5º PA'!$A$4:$A$2000)+ROW()-3)</f>
        <v/>
      </c>
      <c r="B1100" s="358"/>
      <c r="C1100" s="383"/>
      <c r="D1100" s="360"/>
      <c r="E1100" s="360"/>
      <c r="F1100" s="361"/>
      <c r="G1100" s="360"/>
      <c r="H1100" s="360"/>
      <c r="I1100" s="362"/>
      <c r="J1100" s="363"/>
      <c r="K1100" s="363"/>
      <c r="L1100" s="364"/>
      <c r="M1100" s="363"/>
      <c r="N1100" s="414"/>
      <c r="O1100" s="350">
        <f t="shared" si="45"/>
        <v>0</v>
      </c>
      <c r="P1100" s="70">
        <f t="shared" si="45"/>
        <v>0</v>
      </c>
      <c r="Q1100" s="92" t="str">
        <f t="shared" si="44"/>
        <v/>
      </c>
    </row>
    <row r="1101" spans="1:17" x14ac:dyDescent="0.2">
      <c r="A1101" s="374" t="str">
        <f>IF(B1101="","",COUNT('Diário 3º PA'!$A$4:$A$4242)+COUNT('Diário 4º PA'!$A$4:$A$2007)+COUNT('Diário 5º PA'!$A$4:$A$2000)+ROW()-3)</f>
        <v/>
      </c>
      <c r="B1101" s="358"/>
      <c r="C1101" s="383"/>
      <c r="D1101" s="360"/>
      <c r="E1101" s="360"/>
      <c r="F1101" s="361"/>
      <c r="G1101" s="360"/>
      <c r="H1101" s="360"/>
      <c r="I1101" s="362"/>
      <c r="J1101" s="363"/>
      <c r="K1101" s="363"/>
      <c r="L1101" s="364"/>
      <c r="M1101" s="363"/>
      <c r="N1101" s="414"/>
      <c r="O1101" s="350">
        <f t="shared" si="45"/>
        <v>0</v>
      </c>
      <c r="P1101" s="70">
        <f t="shared" si="45"/>
        <v>0</v>
      </c>
      <c r="Q1101" s="92" t="str">
        <f t="shared" si="44"/>
        <v/>
      </c>
    </row>
    <row r="1102" spans="1:17" x14ac:dyDescent="0.2">
      <c r="A1102" s="374" t="str">
        <f>IF(B1102="","",COUNT('Diário 3º PA'!$A$4:$A$4242)+COUNT('Diário 4º PA'!$A$4:$A$2007)+COUNT('Diário 5º PA'!$A$4:$A$2000)+ROW()-3)</f>
        <v/>
      </c>
      <c r="B1102" s="358"/>
      <c r="C1102" s="383"/>
      <c r="D1102" s="360"/>
      <c r="E1102" s="360"/>
      <c r="F1102" s="361"/>
      <c r="G1102" s="360"/>
      <c r="H1102" s="360"/>
      <c r="I1102" s="362"/>
      <c r="J1102" s="363"/>
      <c r="K1102" s="363"/>
      <c r="L1102" s="364"/>
      <c r="M1102" s="363"/>
      <c r="N1102" s="414"/>
      <c r="O1102" s="350">
        <f t="shared" si="45"/>
        <v>0</v>
      </c>
      <c r="P1102" s="70">
        <f t="shared" si="45"/>
        <v>0</v>
      </c>
      <c r="Q1102" s="92" t="str">
        <f t="shared" si="44"/>
        <v/>
      </c>
    </row>
    <row r="1103" spans="1:17" x14ac:dyDescent="0.2">
      <c r="A1103" s="374" t="str">
        <f>IF(B1103="","",COUNT('Diário 3º PA'!$A$4:$A$4242)+COUNT('Diário 4º PA'!$A$4:$A$2007)+COUNT('Diário 5º PA'!$A$4:$A$2000)+ROW()-3)</f>
        <v/>
      </c>
      <c r="B1103" s="358"/>
      <c r="C1103" s="383"/>
      <c r="D1103" s="360"/>
      <c r="E1103" s="360"/>
      <c r="F1103" s="361"/>
      <c r="G1103" s="360"/>
      <c r="H1103" s="360"/>
      <c r="I1103" s="362"/>
      <c r="J1103" s="363"/>
      <c r="K1103" s="363"/>
      <c r="L1103" s="364"/>
      <c r="M1103" s="363"/>
      <c r="N1103" s="414"/>
      <c r="O1103" s="350">
        <f t="shared" si="45"/>
        <v>0</v>
      </c>
      <c r="P1103" s="70">
        <f t="shared" si="45"/>
        <v>0</v>
      </c>
      <c r="Q1103" s="92" t="str">
        <f t="shared" si="44"/>
        <v/>
      </c>
    </row>
    <row r="1104" spans="1:17" x14ac:dyDescent="0.2">
      <c r="A1104" s="374" t="str">
        <f>IF(B1104="","",COUNT('Diário 3º PA'!$A$4:$A$4242)+COUNT('Diário 4º PA'!$A$4:$A$2007)+COUNT('Diário 5º PA'!$A$4:$A$2000)+ROW()-3)</f>
        <v/>
      </c>
      <c r="B1104" s="358"/>
      <c r="C1104" s="383"/>
      <c r="D1104" s="360"/>
      <c r="E1104" s="360"/>
      <c r="F1104" s="361"/>
      <c r="G1104" s="360"/>
      <c r="H1104" s="360"/>
      <c r="I1104" s="362"/>
      <c r="J1104" s="363"/>
      <c r="K1104" s="363"/>
      <c r="L1104" s="364"/>
      <c r="M1104" s="363"/>
      <c r="N1104" s="414"/>
      <c r="O1104" s="350">
        <f t="shared" si="45"/>
        <v>0</v>
      </c>
      <c r="P1104" s="70">
        <f t="shared" si="45"/>
        <v>0</v>
      </c>
      <c r="Q1104" s="92" t="str">
        <f t="shared" si="44"/>
        <v/>
      </c>
    </row>
    <row r="1105" spans="1:17" x14ac:dyDescent="0.2">
      <c r="A1105" s="374" t="str">
        <f>IF(B1105="","",COUNT('Diário 3º PA'!$A$4:$A$4242)+COUNT('Diário 4º PA'!$A$4:$A$2007)+COUNT('Diário 5º PA'!$A$4:$A$2000)+ROW()-3)</f>
        <v/>
      </c>
      <c r="B1105" s="358"/>
      <c r="C1105" s="383"/>
      <c r="D1105" s="360"/>
      <c r="E1105" s="360"/>
      <c r="F1105" s="361"/>
      <c r="G1105" s="360"/>
      <c r="H1105" s="360"/>
      <c r="I1105" s="362"/>
      <c r="J1105" s="363"/>
      <c r="K1105" s="363"/>
      <c r="L1105" s="364"/>
      <c r="M1105" s="363"/>
      <c r="N1105" s="414"/>
      <c r="O1105" s="350">
        <f t="shared" si="45"/>
        <v>0</v>
      </c>
      <c r="P1105" s="70">
        <f t="shared" si="45"/>
        <v>0</v>
      </c>
      <c r="Q1105" s="92" t="str">
        <f t="shared" si="44"/>
        <v/>
      </c>
    </row>
    <row r="1106" spans="1:17" x14ac:dyDescent="0.2">
      <c r="A1106" s="374" t="str">
        <f>IF(B1106="","",COUNT('Diário 3º PA'!$A$4:$A$4242)+COUNT('Diário 4º PA'!$A$4:$A$2007)+COUNT('Diário 5º PA'!$A$4:$A$2000)+ROW()-3)</f>
        <v/>
      </c>
      <c r="B1106" s="358"/>
      <c r="C1106" s="383"/>
      <c r="D1106" s="360"/>
      <c r="E1106" s="360"/>
      <c r="F1106" s="361"/>
      <c r="G1106" s="360"/>
      <c r="H1106" s="360"/>
      <c r="I1106" s="362"/>
      <c r="J1106" s="363"/>
      <c r="K1106" s="363"/>
      <c r="L1106" s="364"/>
      <c r="M1106" s="363"/>
      <c r="N1106" s="414"/>
      <c r="O1106" s="350">
        <f t="shared" si="45"/>
        <v>0</v>
      </c>
      <c r="P1106" s="70">
        <f t="shared" si="45"/>
        <v>0</v>
      </c>
      <c r="Q1106" s="92" t="str">
        <f t="shared" si="44"/>
        <v/>
      </c>
    </row>
    <row r="1107" spans="1:17" x14ac:dyDescent="0.2">
      <c r="A1107" s="374" t="str">
        <f>IF(B1107="","",COUNT('Diário 3º PA'!$A$4:$A$4242)+COUNT('Diário 4º PA'!$A$4:$A$2007)+COUNT('Diário 5º PA'!$A$4:$A$2000)+ROW()-3)</f>
        <v/>
      </c>
      <c r="B1107" s="358"/>
      <c r="C1107" s="383"/>
      <c r="D1107" s="360"/>
      <c r="E1107" s="360"/>
      <c r="F1107" s="361"/>
      <c r="G1107" s="360"/>
      <c r="H1107" s="360"/>
      <c r="I1107" s="362"/>
      <c r="J1107" s="363"/>
      <c r="K1107" s="363"/>
      <c r="L1107" s="364"/>
      <c r="M1107" s="363"/>
      <c r="N1107" s="414"/>
      <c r="O1107" s="350">
        <f t="shared" si="45"/>
        <v>0</v>
      </c>
      <c r="P1107" s="70">
        <f t="shared" si="45"/>
        <v>0</v>
      </c>
      <c r="Q1107" s="92" t="str">
        <f t="shared" si="44"/>
        <v/>
      </c>
    </row>
    <row r="1108" spans="1:17" x14ac:dyDescent="0.2">
      <c r="A1108" s="374" t="str">
        <f>IF(B1108="","",COUNT('Diário 3º PA'!$A$4:$A$4242)+COUNT('Diário 4º PA'!$A$4:$A$2007)+COUNT('Diário 5º PA'!$A$4:$A$2000)+ROW()-3)</f>
        <v/>
      </c>
      <c r="B1108" s="358"/>
      <c r="C1108" s="383"/>
      <c r="D1108" s="360"/>
      <c r="E1108" s="360"/>
      <c r="F1108" s="361"/>
      <c r="G1108" s="360"/>
      <c r="H1108" s="360"/>
      <c r="I1108" s="362"/>
      <c r="J1108" s="363"/>
      <c r="K1108" s="363"/>
      <c r="L1108" s="364"/>
      <c r="M1108" s="363"/>
      <c r="N1108" s="414"/>
      <c r="O1108" s="350">
        <f t="shared" si="45"/>
        <v>0</v>
      </c>
      <c r="P1108" s="70">
        <f t="shared" si="45"/>
        <v>0</v>
      </c>
      <c r="Q1108" s="92" t="str">
        <f t="shared" si="44"/>
        <v/>
      </c>
    </row>
    <row r="1109" spans="1:17" x14ac:dyDescent="0.2">
      <c r="A1109" s="374" t="str">
        <f>IF(B1109="","",COUNT('Diário 3º PA'!$A$4:$A$4242)+COUNT('Diário 4º PA'!$A$4:$A$2007)+COUNT('Diário 5º PA'!$A$4:$A$2000)+ROW()-3)</f>
        <v/>
      </c>
      <c r="B1109" s="358"/>
      <c r="C1109" s="383"/>
      <c r="D1109" s="360"/>
      <c r="E1109" s="360"/>
      <c r="F1109" s="361"/>
      <c r="G1109" s="360"/>
      <c r="H1109" s="360"/>
      <c r="I1109" s="362"/>
      <c r="J1109" s="363"/>
      <c r="K1109" s="363"/>
      <c r="L1109" s="364"/>
      <c r="M1109" s="363"/>
      <c r="N1109" s="414"/>
      <c r="O1109" s="350">
        <f t="shared" si="45"/>
        <v>0</v>
      </c>
      <c r="P1109" s="70">
        <f t="shared" si="45"/>
        <v>0</v>
      </c>
      <c r="Q1109" s="92" t="str">
        <f t="shared" si="44"/>
        <v/>
      </c>
    </row>
    <row r="1110" spans="1:17" x14ac:dyDescent="0.2">
      <c r="A1110" s="374" t="str">
        <f>IF(B1110="","",COUNT('Diário 3º PA'!$A$4:$A$4242)+COUNT('Diário 4º PA'!$A$4:$A$2007)+COUNT('Diário 5º PA'!$A$4:$A$2000)+ROW()-3)</f>
        <v/>
      </c>
      <c r="B1110" s="358"/>
      <c r="C1110" s="383"/>
      <c r="D1110" s="360"/>
      <c r="E1110" s="360"/>
      <c r="F1110" s="361"/>
      <c r="G1110" s="360"/>
      <c r="H1110" s="360"/>
      <c r="I1110" s="362"/>
      <c r="J1110" s="363"/>
      <c r="K1110" s="363"/>
      <c r="L1110" s="364"/>
      <c r="M1110" s="363"/>
      <c r="N1110" s="414"/>
      <c r="O1110" s="350">
        <f t="shared" si="45"/>
        <v>0</v>
      </c>
      <c r="P1110" s="70">
        <f t="shared" si="45"/>
        <v>0</v>
      </c>
      <c r="Q1110" s="92" t="str">
        <f t="shared" si="44"/>
        <v/>
      </c>
    </row>
    <row r="1111" spans="1:17" x14ac:dyDescent="0.2">
      <c r="A1111" s="374" t="str">
        <f>IF(B1111="","",COUNT('Diário 3º PA'!$A$4:$A$4242)+COUNT('Diário 4º PA'!$A$4:$A$2007)+COUNT('Diário 5º PA'!$A$4:$A$2000)+ROW()-3)</f>
        <v/>
      </c>
      <c r="B1111" s="358"/>
      <c r="C1111" s="383"/>
      <c r="D1111" s="360"/>
      <c r="E1111" s="360"/>
      <c r="F1111" s="361"/>
      <c r="G1111" s="360"/>
      <c r="H1111" s="360"/>
      <c r="I1111" s="362"/>
      <c r="J1111" s="363"/>
      <c r="K1111" s="363"/>
      <c r="L1111" s="364"/>
      <c r="M1111" s="363"/>
      <c r="N1111" s="414"/>
      <c r="O1111" s="350">
        <f t="shared" si="45"/>
        <v>0</v>
      </c>
      <c r="P1111" s="70">
        <f t="shared" si="45"/>
        <v>0</v>
      </c>
      <c r="Q1111" s="92" t="str">
        <f t="shared" si="44"/>
        <v/>
      </c>
    </row>
    <row r="1112" spans="1:17" x14ac:dyDescent="0.2">
      <c r="A1112" s="374" t="str">
        <f>IF(B1112="","",COUNT('Diário 3º PA'!$A$4:$A$4242)+COUNT('Diário 4º PA'!$A$4:$A$2007)+COUNT('Diário 5º PA'!$A$4:$A$2000)+ROW()-3)</f>
        <v/>
      </c>
      <c r="B1112" s="358"/>
      <c r="C1112" s="383"/>
      <c r="D1112" s="360"/>
      <c r="E1112" s="360"/>
      <c r="F1112" s="361"/>
      <c r="G1112" s="360"/>
      <c r="H1112" s="360"/>
      <c r="I1112" s="362"/>
      <c r="J1112" s="363"/>
      <c r="K1112" s="363"/>
      <c r="L1112" s="364"/>
      <c r="M1112" s="363"/>
      <c r="N1112" s="414"/>
      <c r="O1112" s="350">
        <f t="shared" si="45"/>
        <v>0</v>
      </c>
      <c r="P1112" s="70">
        <f t="shared" si="45"/>
        <v>0</v>
      </c>
      <c r="Q1112" s="92" t="str">
        <f t="shared" si="44"/>
        <v/>
      </c>
    </row>
    <row r="1113" spans="1:17" x14ac:dyDescent="0.2">
      <c r="A1113" s="374" t="str">
        <f>IF(B1113="","",COUNT('Diário 3º PA'!$A$4:$A$4242)+COUNT('Diário 4º PA'!$A$4:$A$2007)+COUNT('Diário 5º PA'!$A$4:$A$2000)+ROW()-3)</f>
        <v/>
      </c>
      <c r="B1113" s="358"/>
      <c r="C1113" s="383"/>
      <c r="D1113" s="360"/>
      <c r="E1113" s="360"/>
      <c r="F1113" s="361"/>
      <c r="G1113" s="360"/>
      <c r="H1113" s="360"/>
      <c r="I1113" s="362"/>
      <c r="J1113" s="363"/>
      <c r="K1113" s="363"/>
      <c r="L1113" s="364"/>
      <c r="M1113" s="363"/>
      <c r="N1113" s="414"/>
      <c r="O1113" s="350">
        <f t="shared" si="45"/>
        <v>0</v>
      </c>
      <c r="P1113" s="70">
        <f t="shared" si="45"/>
        <v>0</v>
      </c>
      <c r="Q1113" s="92" t="str">
        <f t="shared" si="44"/>
        <v/>
      </c>
    </row>
    <row r="1114" spans="1:17" x14ac:dyDescent="0.2">
      <c r="A1114" s="374" t="str">
        <f>IF(B1114="","",COUNT('Diário 3º PA'!$A$4:$A$4242)+COUNT('Diário 4º PA'!$A$4:$A$2007)+COUNT('Diário 5º PA'!$A$4:$A$2000)+ROW()-3)</f>
        <v/>
      </c>
      <c r="B1114" s="358"/>
      <c r="C1114" s="383"/>
      <c r="D1114" s="360"/>
      <c r="E1114" s="360"/>
      <c r="F1114" s="361"/>
      <c r="G1114" s="360"/>
      <c r="H1114" s="360"/>
      <c r="I1114" s="362"/>
      <c r="J1114" s="363"/>
      <c r="K1114" s="363"/>
      <c r="L1114" s="364"/>
      <c r="M1114" s="363"/>
      <c r="N1114" s="414"/>
      <c r="O1114" s="350">
        <f t="shared" si="45"/>
        <v>0</v>
      </c>
      <c r="P1114" s="70">
        <f t="shared" si="45"/>
        <v>0</v>
      </c>
      <c r="Q1114" s="92" t="str">
        <f t="shared" si="44"/>
        <v/>
      </c>
    </row>
    <row r="1115" spans="1:17" x14ac:dyDescent="0.2">
      <c r="A1115" s="374" t="str">
        <f>IF(B1115="","",COUNT('Diário 3º PA'!$A$4:$A$4242)+COUNT('Diário 4º PA'!$A$4:$A$2007)+COUNT('Diário 5º PA'!$A$4:$A$2000)+ROW()-3)</f>
        <v/>
      </c>
      <c r="B1115" s="358"/>
      <c r="C1115" s="383"/>
      <c r="D1115" s="360"/>
      <c r="E1115" s="360"/>
      <c r="F1115" s="361"/>
      <c r="G1115" s="360"/>
      <c r="H1115" s="360"/>
      <c r="I1115" s="362"/>
      <c r="J1115" s="363"/>
      <c r="K1115" s="363"/>
      <c r="L1115" s="364"/>
      <c r="M1115" s="363"/>
      <c r="N1115" s="414"/>
      <c r="O1115" s="350">
        <f t="shared" si="45"/>
        <v>0</v>
      </c>
      <c r="P1115" s="70">
        <f t="shared" si="45"/>
        <v>0</v>
      </c>
      <c r="Q1115" s="92" t="str">
        <f t="shared" si="44"/>
        <v/>
      </c>
    </row>
    <row r="1116" spans="1:17" x14ac:dyDescent="0.2">
      <c r="A1116" s="374" t="str">
        <f>IF(B1116="","",COUNT('Diário 3º PA'!$A$4:$A$4242)+COUNT('Diário 4º PA'!$A$4:$A$2007)+COUNT('Diário 5º PA'!$A$4:$A$2000)+ROW()-3)</f>
        <v/>
      </c>
      <c r="B1116" s="358"/>
      <c r="C1116" s="383"/>
      <c r="D1116" s="360"/>
      <c r="E1116" s="360"/>
      <c r="F1116" s="361"/>
      <c r="G1116" s="360"/>
      <c r="H1116" s="360"/>
      <c r="I1116" s="362"/>
      <c r="J1116" s="363"/>
      <c r="K1116" s="363"/>
      <c r="L1116" s="364"/>
      <c r="M1116" s="363"/>
      <c r="N1116" s="414"/>
      <c r="O1116" s="350">
        <f t="shared" si="45"/>
        <v>0</v>
      </c>
      <c r="P1116" s="70">
        <f t="shared" si="45"/>
        <v>0</v>
      </c>
      <c r="Q1116" s="92" t="str">
        <f t="shared" si="44"/>
        <v/>
      </c>
    </row>
    <row r="1117" spans="1:17" x14ac:dyDescent="0.2">
      <c r="A1117" s="374" t="str">
        <f>IF(B1117="","",COUNT('Diário 3º PA'!$A$4:$A$4242)+COUNT('Diário 4º PA'!$A$4:$A$2007)+COUNT('Diário 5º PA'!$A$4:$A$2000)+ROW()-3)</f>
        <v/>
      </c>
      <c r="B1117" s="358"/>
      <c r="C1117" s="383"/>
      <c r="D1117" s="360"/>
      <c r="E1117" s="360"/>
      <c r="F1117" s="361"/>
      <c r="G1117" s="360"/>
      <c r="H1117" s="360"/>
      <c r="I1117" s="362"/>
      <c r="J1117" s="363"/>
      <c r="K1117" s="363"/>
      <c r="L1117" s="364"/>
      <c r="M1117" s="363"/>
      <c r="N1117" s="414"/>
      <c r="O1117" s="350">
        <f t="shared" si="45"/>
        <v>0</v>
      </c>
      <c r="P1117" s="70">
        <f t="shared" si="45"/>
        <v>0</v>
      </c>
      <c r="Q1117" s="92" t="str">
        <f t="shared" si="44"/>
        <v/>
      </c>
    </row>
    <row r="1118" spans="1:17" x14ac:dyDescent="0.2">
      <c r="A1118" s="374" t="str">
        <f>IF(B1118="","",COUNT('Diário 3º PA'!$A$4:$A$4242)+COUNT('Diário 4º PA'!$A$4:$A$2007)+COUNT('Diário 5º PA'!$A$4:$A$2000)+ROW()-3)</f>
        <v/>
      </c>
      <c r="B1118" s="358"/>
      <c r="C1118" s="383"/>
      <c r="D1118" s="360"/>
      <c r="E1118" s="360"/>
      <c r="F1118" s="361"/>
      <c r="G1118" s="360"/>
      <c r="H1118" s="360"/>
      <c r="I1118" s="362"/>
      <c r="J1118" s="363"/>
      <c r="K1118" s="363"/>
      <c r="L1118" s="364"/>
      <c r="M1118" s="363"/>
      <c r="N1118" s="414"/>
      <c r="O1118" s="350">
        <f t="shared" si="45"/>
        <v>0</v>
      </c>
      <c r="P1118" s="70">
        <f t="shared" si="45"/>
        <v>0</v>
      </c>
      <c r="Q1118" s="92" t="str">
        <f t="shared" si="44"/>
        <v/>
      </c>
    </row>
    <row r="1119" spans="1:17" x14ac:dyDescent="0.2">
      <c r="A1119" s="374" t="str">
        <f>IF(B1119="","",COUNT('Diário 3º PA'!$A$4:$A$4242)+COUNT('Diário 4º PA'!$A$4:$A$2007)+COUNT('Diário 5º PA'!$A$4:$A$2000)+ROW()-3)</f>
        <v/>
      </c>
      <c r="B1119" s="358"/>
      <c r="C1119" s="383"/>
      <c r="D1119" s="360"/>
      <c r="E1119" s="360"/>
      <c r="F1119" s="361"/>
      <c r="G1119" s="360"/>
      <c r="H1119" s="360"/>
      <c r="I1119" s="362"/>
      <c r="J1119" s="363"/>
      <c r="K1119" s="363"/>
      <c r="L1119" s="364"/>
      <c r="M1119" s="363"/>
      <c r="N1119" s="414"/>
      <c r="O1119" s="350">
        <f t="shared" si="45"/>
        <v>0</v>
      </c>
      <c r="P1119" s="70">
        <f t="shared" si="45"/>
        <v>0</v>
      </c>
      <c r="Q1119" s="92" t="str">
        <f t="shared" si="44"/>
        <v/>
      </c>
    </row>
    <row r="1120" spans="1:17" x14ac:dyDescent="0.2">
      <c r="A1120" s="374" t="str">
        <f>IF(B1120="","",COUNT('Diário 3º PA'!$A$4:$A$4242)+COUNT('Diário 4º PA'!$A$4:$A$2007)+COUNT('Diário 5º PA'!$A$4:$A$2000)+ROW()-3)</f>
        <v/>
      </c>
      <c r="B1120" s="358"/>
      <c r="C1120" s="383"/>
      <c r="D1120" s="360"/>
      <c r="E1120" s="360"/>
      <c r="F1120" s="361"/>
      <c r="G1120" s="360"/>
      <c r="H1120" s="360"/>
      <c r="I1120" s="362"/>
      <c r="J1120" s="363"/>
      <c r="K1120" s="363"/>
      <c r="L1120" s="364"/>
      <c r="M1120" s="363"/>
      <c r="N1120" s="414"/>
      <c r="O1120" s="350">
        <f t="shared" si="45"/>
        <v>0</v>
      </c>
      <c r="P1120" s="70">
        <f t="shared" si="45"/>
        <v>0</v>
      </c>
      <c r="Q1120" s="92" t="str">
        <f t="shared" si="44"/>
        <v/>
      </c>
    </row>
    <row r="1121" spans="1:17" x14ac:dyDescent="0.2">
      <c r="A1121" s="374" t="str">
        <f>IF(B1121="","",COUNT('Diário 3º PA'!$A$4:$A$4242)+COUNT('Diário 4º PA'!$A$4:$A$2007)+COUNT('Diário 5º PA'!$A$4:$A$2000)+ROW()-3)</f>
        <v/>
      </c>
      <c r="B1121" s="358"/>
      <c r="C1121" s="383"/>
      <c r="D1121" s="360"/>
      <c r="E1121" s="360"/>
      <c r="F1121" s="361"/>
      <c r="G1121" s="360"/>
      <c r="H1121" s="360"/>
      <c r="I1121" s="362"/>
      <c r="J1121" s="363"/>
      <c r="K1121" s="363"/>
      <c r="L1121" s="364"/>
      <c r="M1121" s="363"/>
      <c r="N1121" s="414"/>
      <c r="O1121" s="350">
        <f t="shared" si="45"/>
        <v>0</v>
      </c>
      <c r="P1121" s="70">
        <f t="shared" si="45"/>
        <v>0</v>
      </c>
      <c r="Q1121" s="92" t="str">
        <f t="shared" si="44"/>
        <v/>
      </c>
    </row>
    <row r="1122" spans="1:17" x14ac:dyDescent="0.2">
      <c r="A1122" s="374" t="str">
        <f>IF(B1122="","",COUNT('Diário 3º PA'!$A$4:$A$4242)+COUNT('Diário 4º PA'!$A$4:$A$2007)+COUNT('Diário 5º PA'!$A$4:$A$2000)+ROW()-3)</f>
        <v/>
      </c>
      <c r="B1122" s="358"/>
      <c r="C1122" s="383"/>
      <c r="D1122" s="360"/>
      <c r="E1122" s="360"/>
      <c r="F1122" s="361"/>
      <c r="G1122" s="360"/>
      <c r="H1122" s="360"/>
      <c r="I1122" s="362"/>
      <c r="J1122" s="363"/>
      <c r="K1122" s="363"/>
      <c r="L1122" s="364"/>
      <c r="M1122" s="363"/>
      <c r="N1122" s="414"/>
      <c r="O1122" s="350">
        <f t="shared" si="45"/>
        <v>0</v>
      </c>
      <c r="P1122" s="70">
        <f t="shared" si="45"/>
        <v>0</v>
      </c>
      <c r="Q1122" s="92" t="str">
        <f t="shared" si="44"/>
        <v/>
      </c>
    </row>
    <row r="1123" spans="1:17" x14ac:dyDescent="0.2">
      <c r="A1123" s="374" t="str">
        <f>IF(B1123="","",COUNT('Diário 3º PA'!$A$4:$A$4242)+COUNT('Diário 4º PA'!$A$4:$A$2007)+COUNT('Diário 5º PA'!$A$4:$A$2000)+ROW()-3)</f>
        <v/>
      </c>
      <c r="B1123" s="358"/>
      <c r="C1123" s="383"/>
      <c r="D1123" s="360"/>
      <c r="E1123" s="360"/>
      <c r="F1123" s="361"/>
      <c r="G1123" s="360"/>
      <c r="H1123" s="360"/>
      <c r="I1123" s="362"/>
      <c r="J1123" s="363"/>
      <c r="K1123" s="363"/>
      <c r="L1123" s="364"/>
      <c r="M1123" s="363"/>
      <c r="N1123" s="414"/>
      <c r="O1123" s="350">
        <f t="shared" si="45"/>
        <v>0</v>
      </c>
      <c r="P1123" s="70">
        <f t="shared" si="45"/>
        <v>0</v>
      </c>
      <c r="Q1123" s="92" t="str">
        <f t="shared" si="44"/>
        <v/>
      </c>
    </row>
    <row r="1124" spans="1:17" x14ac:dyDescent="0.2">
      <c r="A1124" s="374" t="str">
        <f>IF(B1124="","",COUNT('Diário 3º PA'!$A$4:$A$4242)+COUNT('Diário 4º PA'!$A$4:$A$2007)+COUNT('Diário 5º PA'!$A$4:$A$2000)+ROW()-3)</f>
        <v/>
      </c>
      <c r="B1124" s="358"/>
      <c r="C1124" s="383"/>
      <c r="D1124" s="360"/>
      <c r="E1124" s="360"/>
      <c r="F1124" s="361"/>
      <c r="G1124" s="360"/>
      <c r="H1124" s="360"/>
      <c r="I1124" s="362"/>
      <c r="J1124" s="363"/>
      <c r="K1124" s="363"/>
      <c r="L1124" s="364"/>
      <c r="M1124" s="363"/>
      <c r="N1124" s="414"/>
      <c r="O1124" s="350">
        <f t="shared" si="45"/>
        <v>0</v>
      </c>
      <c r="P1124" s="70">
        <f t="shared" si="45"/>
        <v>0</v>
      </c>
      <c r="Q1124" s="92" t="str">
        <f t="shared" si="44"/>
        <v/>
      </c>
    </row>
    <row r="1125" spans="1:17" x14ac:dyDescent="0.2">
      <c r="A1125" s="374" t="str">
        <f>IF(B1125="","",COUNT('Diário 3º PA'!$A$4:$A$4242)+COUNT('Diário 4º PA'!$A$4:$A$2007)+COUNT('Diário 5º PA'!$A$4:$A$2000)+ROW()-3)</f>
        <v/>
      </c>
      <c r="B1125" s="358"/>
      <c r="C1125" s="383"/>
      <c r="D1125" s="360"/>
      <c r="E1125" s="360"/>
      <c r="F1125" s="361"/>
      <c r="G1125" s="360"/>
      <c r="H1125" s="360"/>
      <c r="I1125" s="362"/>
      <c r="J1125" s="363"/>
      <c r="K1125" s="363"/>
      <c r="L1125" s="364"/>
      <c r="M1125" s="363"/>
      <c r="N1125" s="414"/>
      <c r="O1125" s="350">
        <f t="shared" si="45"/>
        <v>0</v>
      </c>
      <c r="P1125" s="70">
        <f t="shared" si="45"/>
        <v>0</v>
      </c>
      <c r="Q1125" s="92" t="str">
        <f t="shared" si="44"/>
        <v/>
      </c>
    </row>
    <row r="1126" spans="1:17" x14ac:dyDescent="0.2">
      <c r="A1126" s="374" t="str">
        <f>IF(B1126="","",COUNT('Diário 3º PA'!$A$4:$A$4242)+COUNT('Diário 4º PA'!$A$4:$A$2007)+COUNT('Diário 5º PA'!$A$4:$A$2000)+ROW()-3)</f>
        <v/>
      </c>
      <c r="B1126" s="358"/>
      <c r="C1126" s="383"/>
      <c r="D1126" s="360"/>
      <c r="E1126" s="360"/>
      <c r="F1126" s="361"/>
      <c r="G1126" s="360"/>
      <c r="H1126" s="360"/>
      <c r="I1126" s="362"/>
      <c r="J1126" s="363"/>
      <c r="K1126" s="363"/>
      <c r="L1126" s="364"/>
      <c r="M1126" s="363"/>
      <c r="N1126" s="414"/>
      <c r="O1126" s="350">
        <f t="shared" si="45"/>
        <v>0</v>
      </c>
      <c r="P1126" s="70">
        <f t="shared" si="45"/>
        <v>0</v>
      </c>
      <c r="Q1126" s="92" t="str">
        <f t="shared" si="44"/>
        <v/>
      </c>
    </row>
    <row r="1127" spans="1:17" x14ac:dyDescent="0.2">
      <c r="A1127" s="374" t="str">
        <f>IF(B1127="","",COUNT('Diário 3º PA'!$A$4:$A$4242)+COUNT('Diário 4º PA'!$A$4:$A$2007)+COUNT('Diário 5º PA'!$A$4:$A$2000)+ROW()-3)</f>
        <v/>
      </c>
      <c r="B1127" s="358"/>
      <c r="C1127" s="383"/>
      <c r="D1127" s="360"/>
      <c r="E1127" s="360"/>
      <c r="F1127" s="361"/>
      <c r="G1127" s="360"/>
      <c r="H1127" s="360"/>
      <c r="I1127" s="362"/>
      <c r="J1127" s="363"/>
      <c r="K1127" s="363"/>
      <c r="L1127" s="364"/>
      <c r="M1127" s="363"/>
      <c r="N1127" s="414"/>
      <c r="O1127" s="350">
        <f t="shared" si="45"/>
        <v>0</v>
      </c>
      <c r="P1127" s="70">
        <f t="shared" si="45"/>
        <v>0</v>
      </c>
      <c r="Q1127" s="92" t="str">
        <f t="shared" si="44"/>
        <v/>
      </c>
    </row>
    <row r="1128" spans="1:17" x14ac:dyDescent="0.2">
      <c r="A1128" s="374" t="str">
        <f>IF(B1128="","",COUNT('Diário 3º PA'!$A$4:$A$4242)+COUNT('Diário 4º PA'!$A$4:$A$2007)+COUNT('Diário 5º PA'!$A$4:$A$2000)+ROW()-3)</f>
        <v/>
      </c>
      <c r="B1128" s="358"/>
      <c r="C1128" s="383"/>
      <c r="D1128" s="360"/>
      <c r="E1128" s="360"/>
      <c r="F1128" s="361"/>
      <c r="G1128" s="360"/>
      <c r="H1128" s="360"/>
      <c r="I1128" s="362"/>
      <c r="J1128" s="363"/>
      <c r="K1128" s="363"/>
      <c r="L1128" s="364"/>
      <c r="M1128" s="363"/>
      <c r="N1128" s="414"/>
      <c r="O1128" s="350">
        <f t="shared" si="45"/>
        <v>0</v>
      </c>
      <c r="P1128" s="70">
        <f t="shared" si="45"/>
        <v>0</v>
      </c>
      <c r="Q1128" s="92" t="str">
        <f t="shared" si="44"/>
        <v/>
      </c>
    </row>
    <row r="1129" spans="1:17" x14ac:dyDescent="0.2">
      <c r="A1129" s="374" t="str">
        <f>IF(B1129="","",COUNT('Diário 3º PA'!$A$4:$A$4242)+COUNT('Diário 4º PA'!$A$4:$A$2007)+COUNT('Diário 5º PA'!$A$4:$A$2000)+ROW()-3)</f>
        <v/>
      </c>
      <c r="B1129" s="358"/>
      <c r="C1129" s="383"/>
      <c r="D1129" s="360"/>
      <c r="E1129" s="360"/>
      <c r="F1129" s="361"/>
      <c r="G1129" s="360"/>
      <c r="H1129" s="360"/>
      <c r="I1129" s="362"/>
      <c r="J1129" s="363"/>
      <c r="K1129" s="363"/>
      <c r="L1129" s="364"/>
      <c r="M1129" s="363"/>
      <c r="N1129" s="414"/>
      <c r="O1129" s="350">
        <f t="shared" si="45"/>
        <v>0</v>
      </c>
      <c r="P1129" s="70">
        <f t="shared" si="45"/>
        <v>0</v>
      </c>
      <c r="Q1129" s="92" t="str">
        <f t="shared" si="44"/>
        <v/>
      </c>
    </row>
    <row r="1130" spans="1:17" x14ac:dyDescent="0.2">
      <c r="A1130" s="374" t="str">
        <f>IF(B1130="","",COUNT('Diário 3º PA'!$A$4:$A$4242)+COUNT('Diário 4º PA'!$A$4:$A$2007)+COUNT('Diário 5º PA'!$A$4:$A$2000)+ROW()-3)</f>
        <v/>
      </c>
      <c r="B1130" s="358"/>
      <c r="C1130" s="383"/>
      <c r="D1130" s="360"/>
      <c r="E1130" s="360"/>
      <c r="F1130" s="361"/>
      <c r="G1130" s="360"/>
      <c r="H1130" s="360"/>
      <c r="I1130" s="362"/>
      <c r="J1130" s="363"/>
      <c r="K1130" s="363"/>
      <c r="L1130" s="364"/>
      <c r="M1130" s="363"/>
      <c r="N1130" s="414"/>
      <c r="O1130" s="350">
        <f t="shared" si="45"/>
        <v>0</v>
      </c>
      <c r="P1130" s="70">
        <f t="shared" si="45"/>
        <v>0</v>
      </c>
      <c r="Q1130" s="92" t="str">
        <f t="shared" si="44"/>
        <v/>
      </c>
    </row>
    <row r="1131" spans="1:17" x14ac:dyDescent="0.2">
      <c r="A1131" s="374" t="str">
        <f>IF(B1131="","",COUNT('Diário 3º PA'!$A$4:$A$4242)+COUNT('Diário 4º PA'!$A$4:$A$2007)+COUNT('Diário 5º PA'!$A$4:$A$2000)+ROW()-3)</f>
        <v/>
      </c>
      <c r="B1131" s="358"/>
      <c r="C1131" s="383"/>
      <c r="D1131" s="360"/>
      <c r="E1131" s="360"/>
      <c r="F1131" s="361"/>
      <c r="G1131" s="360"/>
      <c r="H1131" s="360"/>
      <c r="I1131" s="362"/>
      <c r="J1131" s="363"/>
      <c r="K1131" s="363"/>
      <c r="L1131" s="364"/>
      <c r="M1131" s="363"/>
      <c r="N1131" s="414"/>
      <c r="O1131" s="350">
        <f t="shared" si="45"/>
        <v>0</v>
      </c>
      <c r="P1131" s="70">
        <f t="shared" si="45"/>
        <v>0</v>
      </c>
      <c r="Q1131" s="92" t="str">
        <f t="shared" si="44"/>
        <v/>
      </c>
    </row>
    <row r="1132" spans="1:17" x14ac:dyDescent="0.2">
      <c r="A1132" s="374" t="str">
        <f>IF(B1132="","",COUNT('Diário 3º PA'!$A$4:$A$4242)+COUNT('Diário 4º PA'!$A$4:$A$2007)+COUNT('Diário 5º PA'!$A$4:$A$2000)+ROW()-3)</f>
        <v/>
      </c>
      <c r="B1132" s="358"/>
      <c r="C1132" s="383"/>
      <c r="D1132" s="360"/>
      <c r="E1132" s="360"/>
      <c r="F1132" s="361"/>
      <c r="G1132" s="360"/>
      <c r="H1132" s="360"/>
      <c r="I1132" s="362"/>
      <c r="J1132" s="363"/>
      <c r="K1132" s="363"/>
      <c r="L1132" s="364"/>
      <c r="M1132" s="363"/>
      <c r="N1132" s="414"/>
      <c r="O1132" s="350">
        <f t="shared" si="45"/>
        <v>0</v>
      </c>
      <c r="P1132" s="70">
        <f t="shared" si="45"/>
        <v>0</v>
      </c>
      <c r="Q1132" s="92" t="str">
        <f t="shared" si="44"/>
        <v/>
      </c>
    </row>
    <row r="1133" spans="1:17" x14ac:dyDescent="0.2">
      <c r="A1133" s="374" t="str">
        <f>IF(B1133="","",COUNT('Diário 3º PA'!$A$4:$A$4242)+COUNT('Diário 4º PA'!$A$4:$A$2007)+COUNT('Diário 5º PA'!$A$4:$A$2000)+ROW()-3)</f>
        <v/>
      </c>
      <c r="B1133" s="358"/>
      <c r="C1133" s="383"/>
      <c r="D1133" s="360"/>
      <c r="E1133" s="360"/>
      <c r="F1133" s="361"/>
      <c r="G1133" s="360"/>
      <c r="H1133" s="360"/>
      <c r="I1133" s="362"/>
      <c r="J1133" s="363"/>
      <c r="K1133" s="363"/>
      <c r="L1133" s="364"/>
      <c r="M1133" s="363"/>
      <c r="N1133" s="414"/>
      <c r="O1133" s="350">
        <f t="shared" si="45"/>
        <v>0</v>
      </c>
      <c r="P1133" s="70">
        <f t="shared" si="45"/>
        <v>0</v>
      </c>
      <c r="Q1133" s="92" t="str">
        <f t="shared" si="44"/>
        <v/>
      </c>
    </row>
    <row r="1134" spans="1:17" x14ac:dyDescent="0.2">
      <c r="A1134" s="374" t="str">
        <f>IF(B1134="","",COUNT('Diário 3º PA'!$A$4:$A$4242)+COUNT('Diário 4º PA'!$A$4:$A$2007)+COUNT('Diário 5º PA'!$A$4:$A$2000)+ROW()-3)</f>
        <v/>
      </c>
      <c r="B1134" s="358"/>
      <c r="C1134" s="383"/>
      <c r="D1134" s="360"/>
      <c r="E1134" s="360"/>
      <c r="F1134" s="361"/>
      <c r="G1134" s="360"/>
      <c r="H1134" s="360"/>
      <c r="I1134" s="362"/>
      <c r="J1134" s="363"/>
      <c r="K1134" s="363"/>
      <c r="L1134" s="364"/>
      <c r="M1134" s="363"/>
      <c r="N1134" s="414"/>
      <c r="O1134" s="350">
        <f t="shared" si="45"/>
        <v>0</v>
      </c>
      <c r="P1134" s="70">
        <f t="shared" si="45"/>
        <v>0</v>
      </c>
      <c r="Q1134" s="92" t="str">
        <f t="shared" si="44"/>
        <v/>
      </c>
    </row>
    <row r="1135" spans="1:17" x14ac:dyDescent="0.2">
      <c r="A1135" s="374" t="str">
        <f>IF(B1135="","",COUNT('Diário 3º PA'!$A$4:$A$4242)+COUNT('Diário 4º PA'!$A$4:$A$2007)+COUNT('Diário 5º PA'!$A$4:$A$2000)+ROW()-3)</f>
        <v/>
      </c>
      <c r="B1135" s="358"/>
      <c r="C1135" s="383"/>
      <c r="D1135" s="360"/>
      <c r="E1135" s="360"/>
      <c r="F1135" s="361"/>
      <c r="G1135" s="360"/>
      <c r="H1135" s="360"/>
      <c r="I1135" s="362"/>
      <c r="J1135" s="363"/>
      <c r="K1135" s="363"/>
      <c r="L1135" s="364"/>
      <c r="M1135" s="363"/>
      <c r="N1135" s="414"/>
      <c r="O1135" s="350">
        <f t="shared" si="45"/>
        <v>0</v>
      </c>
      <c r="P1135" s="70">
        <f t="shared" si="45"/>
        <v>0</v>
      </c>
      <c r="Q1135" s="92" t="str">
        <f t="shared" si="44"/>
        <v/>
      </c>
    </row>
    <row r="1136" spans="1:17" x14ac:dyDescent="0.2">
      <c r="A1136" s="374" t="str">
        <f>IF(B1136="","",COUNT('Diário 3º PA'!$A$4:$A$4242)+COUNT('Diário 4º PA'!$A$4:$A$2007)+COUNT('Diário 5º PA'!$A$4:$A$2000)+ROW()-3)</f>
        <v/>
      </c>
      <c r="B1136" s="358"/>
      <c r="C1136" s="383"/>
      <c r="D1136" s="360"/>
      <c r="E1136" s="360"/>
      <c r="F1136" s="361"/>
      <c r="G1136" s="360"/>
      <c r="H1136" s="360"/>
      <c r="I1136" s="362"/>
      <c r="J1136" s="363"/>
      <c r="K1136" s="363"/>
      <c r="L1136" s="364"/>
      <c r="M1136" s="363"/>
      <c r="N1136" s="414"/>
      <c r="O1136" s="350">
        <f t="shared" si="45"/>
        <v>0</v>
      </c>
      <c r="P1136" s="70">
        <f t="shared" si="45"/>
        <v>0</v>
      </c>
      <c r="Q1136" s="92" t="str">
        <f t="shared" si="44"/>
        <v/>
      </c>
    </row>
    <row r="1137" spans="1:17" x14ac:dyDescent="0.2">
      <c r="A1137" s="374" t="str">
        <f>IF(B1137="","",COUNT('Diário 3º PA'!$A$4:$A$4242)+COUNT('Diário 4º PA'!$A$4:$A$2007)+COUNT('Diário 5º PA'!$A$4:$A$2000)+ROW()-3)</f>
        <v/>
      </c>
      <c r="B1137" s="358"/>
      <c r="C1137" s="383"/>
      <c r="D1137" s="360"/>
      <c r="E1137" s="360"/>
      <c r="F1137" s="361"/>
      <c r="G1137" s="360"/>
      <c r="H1137" s="360"/>
      <c r="I1137" s="362"/>
      <c r="J1137" s="363"/>
      <c r="K1137" s="363"/>
      <c r="L1137" s="364"/>
      <c r="M1137" s="363"/>
      <c r="N1137" s="414"/>
      <c r="O1137" s="350">
        <f t="shared" si="45"/>
        <v>0</v>
      </c>
      <c r="P1137" s="70">
        <f t="shared" si="45"/>
        <v>0</v>
      </c>
      <c r="Q1137" s="92" t="str">
        <f t="shared" si="44"/>
        <v/>
      </c>
    </row>
    <row r="1138" spans="1:17" x14ac:dyDescent="0.2">
      <c r="A1138" s="374" t="str">
        <f>IF(B1138="","",COUNT('Diário 3º PA'!$A$4:$A$4242)+COUNT('Diário 4º PA'!$A$4:$A$2007)+COUNT('Diário 5º PA'!$A$4:$A$2000)+ROW()-3)</f>
        <v/>
      </c>
      <c r="B1138" s="358"/>
      <c r="C1138" s="383"/>
      <c r="D1138" s="360"/>
      <c r="E1138" s="360"/>
      <c r="F1138" s="361"/>
      <c r="G1138" s="360"/>
      <c r="H1138" s="360"/>
      <c r="I1138" s="362"/>
      <c r="J1138" s="363"/>
      <c r="K1138" s="363"/>
      <c r="L1138" s="364"/>
      <c r="M1138" s="363"/>
      <c r="N1138" s="414"/>
      <c r="O1138" s="350">
        <f t="shared" si="45"/>
        <v>0</v>
      </c>
      <c r="P1138" s="70">
        <f t="shared" si="45"/>
        <v>0</v>
      </c>
      <c r="Q1138" s="92" t="str">
        <f t="shared" si="44"/>
        <v/>
      </c>
    </row>
    <row r="1139" spans="1:17" x14ac:dyDescent="0.2">
      <c r="A1139" s="374" t="str">
        <f>IF(B1139="","",COUNT('Diário 3º PA'!$A$4:$A$4242)+COUNT('Diário 4º PA'!$A$4:$A$2007)+COUNT('Diário 5º PA'!$A$4:$A$2000)+ROW()-3)</f>
        <v/>
      </c>
      <c r="B1139" s="358"/>
      <c r="C1139" s="383"/>
      <c r="D1139" s="360"/>
      <c r="E1139" s="360"/>
      <c r="F1139" s="361"/>
      <c r="G1139" s="360"/>
      <c r="H1139" s="360"/>
      <c r="I1139" s="362"/>
      <c r="J1139" s="363"/>
      <c r="K1139" s="363"/>
      <c r="L1139" s="364"/>
      <c r="M1139" s="363"/>
      <c r="N1139" s="414"/>
      <c r="O1139" s="350">
        <f t="shared" si="45"/>
        <v>0</v>
      </c>
      <c r="P1139" s="70">
        <f t="shared" si="45"/>
        <v>0</v>
      </c>
      <c r="Q1139" s="92" t="str">
        <f t="shared" si="44"/>
        <v/>
      </c>
    </row>
    <row r="1140" spans="1:17" x14ac:dyDescent="0.2">
      <c r="A1140" s="374" t="str">
        <f>IF(B1140="","",COUNT('Diário 3º PA'!$A$4:$A$4242)+COUNT('Diário 4º PA'!$A$4:$A$2007)+COUNT('Diário 5º PA'!$A$4:$A$2000)+ROW()-3)</f>
        <v/>
      </c>
      <c r="B1140" s="358"/>
      <c r="C1140" s="383"/>
      <c r="D1140" s="360"/>
      <c r="E1140" s="360"/>
      <c r="F1140" s="361"/>
      <c r="G1140" s="360"/>
      <c r="H1140" s="360"/>
      <c r="I1140" s="362"/>
      <c r="J1140" s="363"/>
      <c r="K1140" s="363"/>
      <c r="L1140" s="364"/>
      <c r="M1140" s="363"/>
      <c r="N1140" s="414"/>
      <c r="O1140" s="350">
        <f t="shared" si="45"/>
        <v>0</v>
      </c>
      <c r="P1140" s="70">
        <f t="shared" si="45"/>
        <v>0</v>
      </c>
      <c r="Q1140" s="92" t="str">
        <f t="shared" si="44"/>
        <v/>
      </c>
    </row>
    <row r="1141" spans="1:17" x14ac:dyDescent="0.2">
      <c r="A1141" s="374" t="str">
        <f>IF(B1141="","",COUNT('Diário 3º PA'!$A$4:$A$4242)+COUNT('Diário 4º PA'!$A$4:$A$2007)+COUNT('Diário 5º PA'!$A$4:$A$2000)+ROW()-3)</f>
        <v/>
      </c>
      <c r="B1141" s="358"/>
      <c r="C1141" s="383"/>
      <c r="D1141" s="360"/>
      <c r="E1141" s="360"/>
      <c r="F1141" s="361"/>
      <c r="G1141" s="360"/>
      <c r="H1141" s="360"/>
      <c r="I1141" s="362"/>
      <c r="J1141" s="363"/>
      <c r="K1141" s="363"/>
      <c r="L1141" s="364"/>
      <c r="M1141" s="363"/>
      <c r="N1141" s="414"/>
      <c r="O1141" s="350">
        <f t="shared" si="45"/>
        <v>0</v>
      </c>
      <c r="P1141" s="70">
        <f t="shared" si="45"/>
        <v>0</v>
      </c>
      <c r="Q1141" s="92" t="str">
        <f t="shared" si="44"/>
        <v/>
      </c>
    </row>
    <row r="1142" spans="1:17" x14ac:dyDescent="0.2">
      <c r="A1142" s="374" t="str">
        <f>IF(B1142="","",COUNT('Diário 3º PA'!$A$4:$A$4242)+COUNT('Diário 4º PA'!$A$4:$A$2007)+COUNT('Diário 5º PA'!$A$4:$A$2000)+ROW()-3)</f>
        <v/>
      </c>
      <c r="B1142" s="358"/>
      <c r="C1142" s="383"/>
      <c r="D1142" s="360"/>
      <c r="E1142" s="360"/>
      <c r="F1142" s="361"/>
      <c r="G1142" s="360"/>
      <c r="H1142" s="360"/>
      <c r="I1142" s="362"/>
      <c r="J1142" s="363"/>
      <c r="K1142" s="363"/>
      <c r="L1142" s="364"/>
      <c r="M1142" s="363"/>
      <c r="N1142" s="414"/>
      <c r="O1142" s="350">
        <f t="shared" si="45"/>
        <v>0</v>
      </c>
      <c r="P1142" s="70">
        <f t="shared" si="45"/>
        <v>0</v>
      </c>
      <c r="Q1142" s="92" t="str">
        <f t="shared" si="44"/>
        <v/>
      </c>
    </row>
    <row r="1143" spans="1:17" x14ac:dyDescent="0.2">
      <c r="A1143" s="374" t="str">
        <f>IF(B1143="","",COUNT('Diário 3º PA'!$A$4:$A$4242)+COUNT('Diário 4º PA'!$A$4:$A$2007)+COUNT('Diário 5º PA'!$A$4:$A$2000)+ROW()-3)</f>
        <v/>
      </c>
      <c r="B1143" s="358"/>
      <c r="C1143" s="383"/>
      <c r="D1143" s="360"/>
      <c r="E1143" s="360"/>
      <c r="F1143" s="361"/>
      <c r="G1143" s="360"/>
      <c r="H1143" s="360"/>
      <c r="I1143" s="362"/>
      <c r="J1143" s="363"/>
      <c r="K1143" s="363"/>
      <c r="L1143" s="364"/>
      <c r="M1143" s="363"/>
      <c r="N1143" s="414"/>
      <c r="O1143" s="350">
        <f t="shared" si="45"/>
        <v>0</v>
      </c>
      <c r="P1143" s="70">
        <f t="shared" si="45"/>
        <v>0</v>
      </c>
      <c r="Q1143" s="92" t="str">
        <f t="shared" si="44"/>
        <v/>
      </c>
    </row>
    <row r="1144" spans="1:17" x14ac:dyDescent="0.2">
      <c r="A1144" s="374" t="str">
        <f>IF(B1144="","",COUNT('Diário 3º PA'!$A$4:$A$4242)+COUNT('Diário 4º PA'!$A$4:$A$2007)+COUNT('Diário 5º PA'!$A$4:$A$2000)+ROW()-3)</f>
        <v/>
      </c>
      <c r="B1144" s="358"/>
      <c r="C1144" s="383"/>
      <c r="D1144" s="360"/>
      <c r="E1144" s="360"/>
      <c r="F1144" s="361"/>
      <c r="G1144" s="360"/>
      <c r="H1144" s="360"/>
      <c r="I1144" s="362"/>
      <c r="J1144" s="363"/>
      <c r="K1144" s="363"/>
      <c r="L1144" s="364"/>
      <c r="M1144" s="363"/>
      <c r="N1144" s="414"/>
      <c r="O1144" s="350">
        <f t="shared" si="45"/>
        <v>0</v>
      </c>
      <c r="P1144" s="70">
        <f t="shared" si="45"/>
        <v>0</v>
      </c>
      <c r="Q1144" s="92" t="str">
        <f t="shared" si="44"/>
        <v/>
      </c>
    </row>
    <row r="1145" spans="1:17" x14ac:dyDescent="0.2">
      <c r="A1145" s="374" t="str">
        <f>IF(B1145="","",COUNT('Diário 3º PA'!$A$4:$A$4242)+COUNT('Diário 4º PA'!$A$4:$A$2007)+COUNT('Diário 5º PA'!$A$4:$A$2000)+ROW()-3)</f>
        <v/>
      </c>
      <c r="B1145" s="358"/>
      <c r="C1145" s="383"/>
      <c r="D1145" s="360"/>
      <c r="E1145" s="360"/>
      <c r="F1145" s="361"/>
      <c r="G1145" s="360"/>
      <c r="H1145" s="360"/>
      <c r="I1145" s="362"/>
      <c r="J1145" s="363"/>
      <c r="K1145" s="363"/>
      <c r="L1145" s="364"/>
      <c r="M1145" s="363"/>
      <c r="N1145" s="414"/>
      <c r="O1145" s="350">
        <f t="shared" si="45"/>
        <v>0</v>
      </c>
      <c r="P1145" s="70">
        <f t="shared" si="45"/>
        <v>0</v>
      </c>
      <c r="Q1145" s="92" t="str">
        <f t="shared" si="44"/>
        <v/>
      </c>
    </row>
    <row r="1146" spans="1:17" x14ac:dyDescent="0.2">
      <c r="A1146" s="374" t="str">
        <f>IF(B1146="","",COUNT('Diário 3º PA'!$A$4:$A$4242)+COUNT('Diário 4º PA'!$A$4:$A$2007)+COUNT('Diário 5º PA'!$A$4:$A$2000)+ROW()-3)</f>
        <v/>
      </c>
      <c r="B1146" s="358"/>
      <c r="C1146" s="383"/>
      <c r="D1146" s="360"/>
      <c r="E1146" s="360"/>
      <c r="F1146" s="361"/>
      <c r="G1146" s="360"/>
      <c r="H1146" s="360"/>
      <c r="I1146" s="362"/>
      <c r="J1146" s="363"/>
      <c r="K1146" s="363"/>
      <c r="L1146" s="364"/>
      <c r="M1146" s="363"/>
      <c r="N1146" s="414"/>
      <c r="O1146" s="350">
        <f t="shared" si="45"/>
        <v>0</v>
      </c>
      <c r="P1146" s="70">
        <f t="shared" si="45"/>
        <v>0</v>
      </c>
      <c r="Q1146" s="92" t="str">
        <f t="shared" si="44"/>
        <v/>
      </c>
    </row>
    <row r="1147" spans="1:17" x14ac:dyDescent="0.2">
      <c r="A1147" s="374" t="str">
        <f>IF(B1147="","",COUNT('Diário 3º PA'!$A$4:$A$4242)+COUNT('Diário 4º PA'!$A$4:$A$2007)+COUNT('Diário 5º PA'!$A$4:$A$2000)+ROW()-3)</f>
        <v/>
      </c>
      <c r="B1147" s="358"/>
      <c r="C1147" s="383"/>
      <c r="D1147" s="360"/>
      <c r="E1147" s="360"/>
      <c r="F1147" s="361"/>
      <c r="G1147" s="360"/>
      <c r="H1147" s="360"/>
      <c r="I1147" s="362"/>
      <c r="J1147" s="363"/>
      <c r="K1147" s="363"/>
      <c r="L1147" s="364"/>
      <c r="M1147" s="363"/>
      <c r="N1147" s="414"/>
      <c r="O1147" s="350">
        <f t="shared" si="45"/>
        <v>0</v>
      </c>
      <c r="P1147" s="70">
        <f t="shared" si="45"/>
        <v>0</v>
      </c>
      <c r="Q1147" s="92" t="str">
        <f t="shared" si="44"/>
        <v/>
      </c>
    </row>
    <row r="1148" spans="1:17" x14ac:dyDescent="0.2">
      <c r="A1148" s="374" t="str">
        <f>IF(B1148="","",COUNT('Diário 3º PA'!$A$4:$A$4242)+COUNT('Diário 4º PA'!$A$4:$A$2007)+COUNT('Diário 5º PA'!$A$4:$A$2000)+ROW()-3)</f>
        <v/>
      </c>
      <c r="B1148" s="358"/>
      <c r="C1148" s="383"/>
      <c r="D1148" s="360"/>
      <c r="E1148" s="360"/>
      <c r="F1148" s="361"/>
      <c r="G1148" s="360"/>
      <c r="H1148" s="360"/>
      <c r="I1148" s="362"/>
      <c r="J1148" s="363"/>
      <c r="K1148" s="363"/>
      <c r="L1148" s="364"/>
      <c r="M1148" s="363"/>
      <c r="N1148" s="414"/>
      <c r="O1148" s="350">
        <f t="shared" si="45"/>
        <v>0</v>
      </c>
      <c r="P1148" s="70">
        <f t="shared" si="45"/>
        <v>0</v>
      </c>
      <c r="Q1148" s="92" t="str">
        <f t="shared" si="44"/>
        <v/>
      </c>
    </row>
    <row r="1149" spans="1:17" x14ac:dyDescent="0.2">
      <c r="A1149" s="374" t="str">
        <f>IF(B1149="","",COUNT('Diário 3º PA'!$A$4:$A$4242)+COUNT('Diário 4º PA'!$A$4:$A$2007)+COUNT('Diário 5º PA'!$A$4:$A$2000)+ROW()-3)</f>
        <v/>
      </c>
      <c r="B1149" s="358"/>
      <c r="C1149" s="383"/>
      <c r="D1149" s="360"/>
      <c r="E1149" s="360"/>
      <c r="F1149" s="361"/>
      <c r="G1149" s="360"/>
      <c r="H1149" s="360"/>
      <c r="I1149" s="362"/>
      <c r="J1149" s="363"/>
      <c r="K1149" s="363"/>
      <c r="L1149" s="364"/>
      <c r="M1149" s="363"/>
      <c r="N1149" s="414"/>
      <c r="O1149" s="350">
        <f t="shared" si="45"/>
        <v>0</v>
      </c>
      <c r="P1149" s="70">
        <f t="shared" si="45"/>
        <v>0</v>
      </c>
      <c r="Q1149" s="92" t="str">
        <f t="shared" si="44"/>
        <v/>
      </c>
    </row>
    <row r="1150" spans="1:17" x14ac:dyDescent="0.2">
      <c r="A1150" s="374" t="str">
        <f>IF(B1150="","",COUNT('Diário 3º PA'!$A$4:$A$4242)+COUNT('Diário 4º PA'!$A$4:$A$2007)+COUNT('Diário 5º PA'!$A$4:$A$2000)+ROW()-3)</f>
        <v/>
      </c>
      <c r="B1150" s="358"/>
      <c r="C1150" s="383"/>
      <c r="D1150" s="360"/>
      <c r="E1150" s="360"/>
      <c r="F1150" s="361"/>
      <c r="G1150" s="360"/>
      <c r="H1150" s="360"/>
      <c r="I1150" s="362"/>
      <c r="J1150" s="363"/>
      <c r="K1150" s="363"/>
      <c r="L1150" s="364"/>
      <c r="M1150" s="363"/>
      <c r="N1150" s="414"/>
      <c r="O1150" s="350">
        <f t="shared" si="45"/>
        <v>0</v>
      </c>
      <c r="P1150" s="70">
        <f t="shared" si="45"/>
        <v>0</v>
      </c>
      <c r="Q1150" s="92" t="str">
        <f t="shared" si="44"/>
        <v/>
      </c>
    </row>
    <row r="1151" spans="1:17" x14ac:dyDescent="0.2">
      <c r="A1151" s="374" t="str">
        <f>IF(B1151="","",COUNT('Diário 3º PA'!$A$4:$A$4242)+COUNT('Diário 4º PA'!$A$4:$A$2007)+COUNT('Diário 5º PA'!$A$4:$A$2000)+ROW()-3)</f>
        <v/>
      </c>
      <c r="B1151" s="358"/>
      <c r="C1151" s="383"/>
      <c r="D1151" s="360"/>
      <c r="E1151" s="360"/>
      <c r="F1151" s="361"/>
      <c r="G1151" s="360"/>
      <c r="H1151" s="360"/>
      <c r="I1151" s="362"/>
      <c r="J1151" s="363"/>
      <c r="K1151" s="363"/>
      <c r="L1151" s="364"/>
      <c r="M1151" s="363"/>
      <c r="N1151" s="414"/>
      <c r="O1151" s="350">
        <f t="shared" si="45"/>
        <v>0</v>
      </c>
      <c r="P1151" s="70">
        <f t="shared" si="45"/>
        <v>0</v>
      </c>
      <c r="Q1151" s="92" t="str">
        <f t="shared" si="44"/>
        <v/>
      </c>
    </row>
    <row r="1152" spans="1:17" x14ac:dyDescent="0.2">
      <c r="A1152" s="374" t="str">
        <f>IF(B1152="","",COUNT('Diário 3º PA'!$A$4:$A$4242)+COUNT('Diário 4º PA'!$A$4:$A$2007)+COUNT('Diário 5º PA'!$A$4:$A$2000)+ROW()-3)</f>
        <v/>
      </c>
      <c r="B1152" s="358"/>
      <c r="C1152" s="383"/>
      <c r="D1152" s="360"/>
      <c r="E1152" s="360"/>
      <c r="F1152" s="361"/>
      <c r="G1152" s="360"/>
      <c r="H1152" s="360"/>
      <c r="I1152" s="362"/>
      <c r="J1152" s="363"/>
      <c r="K1152" s="363"/>
      <c r="L1152" s="364"/>
      <c r="M1152" s="363"/>
      <c r="N1152" s="414"/>
      <c r="O1152" s="350">
        <f t="shared" si="45"/>
        <v>0</v>
      </c>
      <c r="P1152" s="70">
        <f t="shared" si="45"/>
        <v>0</v>
      </c>
      <c r="Q1152" s="92" t="str">
        <f t="shared" si="44"/>
        <v/>
      </c>
    </row>
    <row r="1153" spans="1:17" x14ac:dyDescent="0.2">
      <c r="A1153" s="374" t="str">
        <f>IF(B1153="","",COUNT('Diário 3º PA'!$A$4:$A$4242)+COUNT('Diário 4º PA'!$A$4:$A$2007)+COUNT('Diário 5º PA'!$A$4:$A$2000)+ROW()-3)</f>
        <v/>
      </c>
      <c r="B1153" s="358"/>
      <c r="C1153" s="383"/>
      <c r="D1153" s="360"/>
      <c r="E1153" s="360"/>
      <c r="F1153" s="361"/>
      <c r="G1153" s="360"/>
      <c r="H1153" s="360"/>
      <c r="I1153" s="362"/>
      <c r="J1153" s="363"/>
      <c r="K1153" s="363"/>
      <c r="L1153" s="364"/>
      <c r="M1153" s="363"/>
      <c r="N1153" s="414"/>
      <c r="O1153" s="350">
        <f t="shared" si="45"/>
        <v>0</v>
      </c>
      <c r="P1153" s="70">
        <f t="shared" si="45"/>
        <v>0</v>
      </c>
      <c r="Q1153" s="92" t="str">
        <f t="shared" si="44"/>
        <v/>
      </c>
    </row>
    <row r="1154" spans="1:17" x14ac:dyDescent="0.2">
      <c r="A1154" s="374" t="str">
        <f>IF(B1154="","",COUNT('Diário 3º PA'!$A$4:$A$4242)+COUNT('Diário 4º PA'!$A$4:$A$2007)+COUNT('Diário 5º PA'!$A$4:$A$2000)+ROW()-3)</f>
        <v/>
      </c>
      <c r="B1154" s="358"/>
      <c r="C1154" s="383"/>
      <c r="D1154" s="360"/>
      <c r="E1154" s="360"/>
      <c r="F1154" s="361"/>
      <c r="G1154" s="360"/>
      <c r="H1154" s="360"/>
      <c r="I1154" s="362"/>
      <c r="J1154" s="363"/>
      <c r="K1154" s="363"/>
      <c r="L1154" s="364"/>
      <c r="M1154" s="363"/>
      <c r="N1154" s="414"/>
      <c r="O1154" s="350">
        <f t="shared" si="45"/>
        <v>0</v>
      </c>
      <c r="P1154" s="70">
        <f t="shared" si="45"/>
        <v>0</v>
      </c>
      <c r="Q1154" s="92" t="str">
        <f t="shared" si="44"/>
        <v/>
      </c>
    </row>
    <row r="1155" spans="1:17" x14ac:dyDescent="0.2">
      <c r="A1155" s="374" t="str">
        <f>IF(B1155="","",COUNT('Diário 3º PA'!$A$4:$A$4242)+COUNT('Diário 4º PA'!$A$4:$A$2007)+COUNT('Diário 5º PA'!$A$4:$A$2000)+ROW()-3)</f>
        <v/>
      </c>
      <c r="B1155" s="358"/>
      <c r="C1155" s="383"/>
      <c r="D1155" s="360"/>
      <c r="E1155" s="360"/>
      <c r="F1155" s="361"/>
      <c r="G1155" s="360"/>
      <c r="H1155" s="360"/>
      <c r="I1155" s="362"/>
      <c r="J1155" s="363"/>
      <c r="K1155" s="363"/>
      <c r="L1155" s="364"/>
      <c r="M1155" s="363"/>
      <c r="N1155" s="414"/>
      <c r="O1155" s="350">
        <f t="shared" si="45"/>
        <v>0</v>
      </c>
      <c r="P1155" s="70">
        <f t="shared" si="45"/>
        <v>0</v>
      </c>
      <c r="Q1155" s="92" t="str">
        <f t="shared" si="44"/>
        <v/>
      </c>
    </row>
    <row r="1156" spans="1:17" x14ac:dyDescent="0.2">
      <c r="A1156" s="374" t="str">
        <f>IF(B1156="","",COUNT('Diário 3º PA'!$A$4:$A$4242)+COUNT('Diário 4º PA'!$A$4:$A$2007)+COUNT('Diário 5º PA'!$A$4:$A$2000)+ROW()-3)</f>
        <v/>
      </c>
      <c r="B1156" s="358"/>
      <c r="C1156" s="383"/>
      <c r="D1156" s="360"/>
      <c r="E1156" s="360"/>
      <c r="F1156" s="361"/>
      <c r="G1156" s="360"/>
      <c r="H1156" s="360"/>
      <c r="I1156" s="362"/>
      <c r="J1156" s="363"/>
      <c r="K1156" s="363"/>
      <c r="L1156" s="364"/>
      <c r="M1156" s="363"/>
      <c r="N1156" s="414"/>
      <c r="O1156" s="350">
        <f t="shared" si="45"/>
        <v>0</v>
      </c>
      <c r="P1156" s="70">
        <f t="shared" si="45"/>
        <v>0</v>
      </c>
      <c r="Q1156" s="92" t="str">
        <f t="shared" si="44"/>
        <v/>
      </c>
    </row>
    <row r="1157" spans="1:17" x14ac:dyDescent="0.2">
      <c r="A1157" s="374" t="str">
        <f>IF(B1157="","",COUNT('Diário 3º PA'!$A$4:$A$4242)+COUNT('Diário 4º PA'!$A$4:$A$2007)+COUNT('Diário 5º PA'!$A$4:$A$2000)+ROW()-3)</f>
        <v/>
      </c>
      <c r="B1157" s="358"/>
      <c r="C1157" s="383"/>
      <c r="D1157" s="360"/>
      <c r="E1157" s="360"/>
      <c r="F1157" s="361"/>
      <c r="G1157" s="360"/>
      <c r="H1157" s="360"/>
      <c r="I1157" s="362"/>
      <c r="J1157" s="363"/>
      <c r="K1157" s="363"/>
      <c r="L1157" s="364"/>
      <c r="M1157" s="363"/>
      <c r="N1157" s="414"/>
      <c r="O1157" s="350">
        <f t="shared" si="45"/>
        <v>0</v>
      </c>
      <c r="P1157" s="70">
        <f t="shared" si="45"/>
        <v>0</v>
      </c>
      <c r="Q1157" s="92" t="str">
        <f t="shared" si="44"/>
        <v/>
      </c>
    </row>
    <row r="1158" spans="1:17" x14ac:dyDescent="0.2">
      <c r="A1158" s="374" t="str">
        <f>IF(B1158="","",COUNT('Diário 3º PA'!$A$4:$A$4242)+COUNT('Diário 4º PA'!$A$4:$A$2007)+COUNT('Diário 5º PA'!$A$4:$A$2000)+ROW()-3)</f>
        <v/>
      </c>
      <c r="B1158" s="358"/>
      <c r="C1158" s="383"/>
      <c r="D1158" s="360"/>
      <c r="E1158" s="360"/>
      <c r="F1158" s="361"/>
      <c r="G1158" s="360"/>
      <c r="H1158" s="360"/>
      <c r="I1158" s="362"/>
      <c r="J1158" s="363"/>
      <c r="K1158" s="363"/>
      <c r="L1158" s="364"/>
      <c r="M1158" s="363"/>
      <c r="N1158" s="414"/>
      <c r="O1158" s="350">
        <f t="shared" si="45"/>
        <v>0</v>
      </c>
      <c r="P1158" s="70">
        <f t="shared" si="45"/>
        <v>0</v>
      </c>
      <c r="Q1158" s="92" t="str">
        <f t="shared" si="44"/>
        <v/>
      </c>
    </row>
    <row r="1159" spans="1:17" x14ac:dyDescent="0.2">
      <c r="A1159" s="374" t="str">
        <f>IF(B1159="","",COUNT('Diário 3º PA'!$A$4:$A$4242)+COUNT('Diário 4º PA'!$A$4:$A$2007)+COUNT('Diário 5º PA'!$A$4:$A$2000)+ROW()-3)</f>
        <v/>
      </c>
      <c r="B1159" s="358"/>
      <c r="C1159" s="383"/>
      <c r="D1159" s="360"/>
      <c r="E1159" s="360"/>
      <c r="F1159" s="361"/>
      <c r="G1159" s="360"/>
      <c r="H1159" s="360"/>
      <c r="I1159" s="362"/>
      <c r="J1159" s="363"/>
      <c r="K1159" s="363"/>
      <c r="L1159" s="364"/>
      <c r="M1159" s="363"/>
      <c r="N1159" s="414"/>
      <c r="O1159" s="350">
        <f t="shared" si="45"/>
        <v>0</v>
      </c>
      <c r="P1159" s="70">
        <f t="shared" si="45"/>
        <v>0</v>
      </c>
      <c r="Q1159" s="92" t="str">
        <f t="shared" si="44"/>
        <v/>
      </c>
    </row>
    <row r="1160" spans="1:17" x14ac:dyDescent="0.2">
      <c r="A1160" s="374" t="str">
        <f>IF(B1160="","",COUNT('Diário 3º PA'!$A$4:$A$4242)+COUNT('Diário 4º PA'!$A$4:$A$2007)+COUNT('Diário 5º PA'!$A$4:$A$2000)+ROW()-3)</f>
        <v/>
      </c>
      <c r="B1160" s="358"/>
      <c r="C1160" s="383"/>
      <c r="D1160" s="360"/>
      <c r="E1160" s="360"/>
      <c r="F1160" s="361"/>
      <c r="G1160" s="360"/>
      <c r="H1160" s="360"/>
      <c r="I1160" s="362"/>
      <c r="J1160" s="363"/>
      <c r="K1160" s="363"/>
      <c r="L1160" s="364"/>
      <c r="M1160" s="363"/>
      <c r="N1160" s="414"/>
      <c r="O1160" s="350">
        <f t="shared" si="45"/>
        <v>0</v>
      </c>
      <c r="P1160" s="70">
        <f t="shared" si="45"/>
        <v>0</v>
      </c>
      <c r="Q1160" s="92" t="str">
        <f t="shared" ref="Q1160:Q1223" si="46">SUBSTITUTE(D1160," ","_")</f>
        <v/>
      </c>
    </row>
    <row r="1161" spans="1:17" x14ac:dyDescent="0.2">
      <c r="A1161" s="374" t="str">
        <f>IF(B1161="","",COUNT('Diário 3º PA'!$A$4:$A$4242)+COUNT('Diário 4º PA'!$A$4:$A$2007)+COUNT('Diário 5º PA'!$A$4:$A$2000)+ROW()-3)</f>
        <v/>
      </c>
      <c r="B1161" s="358"/>
      <c r="C1161" s="383"/>
      <c r="D1161" s="360"/>
      <c r="E1161" s="360"/>
      <c r="F1161" s="361"/>
      <c r="G1161" s="360"/>
      <c r="H1161" s="360"/>
      <c r="I1161" s="362"/>
      <c r="J1161" s="363"/>
      <c r="K1161" s="363"/>
      <c r="L1161" s="364"/>
      <c r="M1161" s="363"/>
      <c r="N1161" s="414"/>
      <c r="O1161" s="350">
        <f t="shared" ref="O1161:P1224" si="47">IF(B1161=0,0,IF(YEAR(B1161)=$P$1,MONTH(B1161)-$O$1+1,(YEAR(B1161)-$P$1)*12-$O$1+1+MONTH(B1161)))</f>
        <v>0</v>
      </c>
      <c r="P1161" s="70">
        <f t="shared" si="47"/>
        <v>0</v>
      </c>
      <c r="Q1161" s="92" t="str">
        <f t="shared" si="46"/>
        <v/>
      </c>
    </row>
    <row r="1162" spans="1:17" x14ac:dyDescent="0.2">
      <c r="A1162" s="374" t="str">
        <f>IF(B1162="","",COUNT('Diário 3º PA'!$A$4:$A$4242)+COUNT('Diário 4º PA'!$A$4:$A$2007)+COUNT('Diário 5º PA'!$A$4:$A$2000)+ROW()-3)</f>
        <v/>
      </c>
      <c r="B1162" s="358"/>
      <c r="C1162" s="383"/>
      <c r="D1162" s="360"/>
      <c r="E1162" s="360"/>
      <c r="F1162" s="361"/>
      <c r="G1162" s="360"/>
      <c r="H1162" s="360"/>
      <c r="I1162" s="362"/>
      <c r="J1162" s="363"/>
      <c r="K1162" s="363"/>
      <c r="L1162" s="364"/>
      <c r="M1162" s="363"/>
      <c r="N1162" s="414"/>
      <c r="O1162" s="350">
        <f t="shared" si="47"/>
        <v>0</v>
      </c>
      <c r="P1162" s="70">
        <f t="shared" si="47"/>
        <v>0</v>
      </c>
      <c r="Q1162" s="92" t="str">
        <f t="shared" si="46"/>
        <v/>
      </c>
    </row>
    <row r="1163" spans="1:17" x14ac:dyDescent="0.2">
      <c r="A1163" s="374" t="str">
        <f>IF(B1163="","",COUNT('Diário 3º PA'!$A$4:$A$4242)+COUNT('Diário 4º PA'!$A$4:$A$2007)+COUNT('Diário 5º PA'!$A$4:$A$2000)+ROW()-3)</f>
        <v/>
      </c>
      <c r="B1163" s="358"/>
      <c r="C1163" s="383"/>
      <c r="D1163" s="360"/>
      <c r="E1163" s="360"/>
      <c r="F1163" s="361"/>
      <c r="G1163" s="360"/>
      <c r="H1163" s="360"/>
      <c r="I1163" s="362"/>
      <c r="J1163" s="363"/>
      <c r="K1163" s="363"/>
      <c r="L1163" s="364"/>
      <c r="M1163" s="363"/>
      <c r="N1163" s="414"/>
      <c r="O1163" s="350">
        <f t="shared" si="47"/>
        <v>0</v>
      </c>
      <c r="P1163" s="70">
        <f t="shared" si="47"/>
        <v>0</v>
      </c>
      <c r="Q1163" s="92" t="str">
        <f t="shared" si="46"/>
        <v/>
      </c>
    </row>
    <row r="1164" spans="1:17" x14ac:dyDescent="0.2">
      <c r="A1164" s="374" t="str">
        <f>IF(B1164="","",COUNT('Diário 3º PA'!$A$4:$A$4242)+COUNT('Diário 4º PA'!$A$4:$A$2007)+COUNT('Diário 5º PA'!$A$4:$A$2000)+ROW()-3)</f>
        <v/>
      </c>
      <c r="B1164" s="358"/>
      <c r="C1164" s="383"/>
      <c r="D1164" s="360"/>
      <c r="E1164" s="360"/>
      <c r="F1164" s="361"/>
      <c r="G1164" s="360"/>
      <c r="H1164" s="360"/>
      <c r="I1164" s="362"/>
      <c r="J1164" s="363"/>
      <c r="K1164" s="363"/>
      <c r="L1164" s="364"/>
      <c r="M1164" s="363"/>
      <c r="N1164" s="414"/>
      <c r="O1164" s="350">
        <f t="shared" si="47"/>
        <v>0</v>
      </c>
      <c r="P1164" s="70">
        <f t="shared" si="47"/>
        <v>0</v>
      </c>
      <c r="Q1164" s="92" t="str">
        <f t="shared" si="46"/>
        <v/>
      </c>
    </row>
    <row r="1165" spans="1:17" x14ac:dyDescent="0.2">
      <c r="A1165" s="374" t="str">
        <f>IF(B1165="","",COUNT('Diário 3º PA'!$A$4:$A$4242)+COUNT('Diário 4º PA'!$A$4:$A$2007)+COUNT('Diário 5º PA'!$A$4:$A$2000)+ROW()-3)</f>
        <v/>
      </c>
      <c r="B1165" s="358"/>
      <c r="C1165" s="383"/>
      <c r="D1165" s="360"/>
      <c r="E1165" s="360"/>
      <c r="F1165" s="361"/>
      <c r="G1165" s="360"/>
      <c r="H1165" s="360"/>
      <c r="I1165" s="362"/>
      <c r="J1165" s="363"/>
      <c r="K1165" s="363"/>
      <c r="L1165" s="364"/>
      <c r="M1165" s="363"/>
      <c r="N1165" s="414"/>
      <c r="O1165" s="350">
        <f t="shared" si="47"/>
        <v>0</v>
      </c>
      <c r="P1165" s="70">
        <f t="shared" si="47"/>
        <v>0</v>
      </c>
      <c r="Q1165" s="92" t="str">
        <f t="shared" si="46"/>
        <v/>
      </c>
    </row>
    <row r="1166" spans="1:17" x14ac:dyDescent="0.2">
      <c r="A1166" s="374" t="str">
        <f>IF(B1166="","",COUNT('Diário 3º PA'!$A$4:$A$4242)+COUNT('Diário 4º PA'!$A$4:$A$2007)+COUNT('Diário 5º PA'!$A$4:$A$2000)+ROW()-3)</f>
        <v/>
      </c>
      <c r="B1166" s="358"/>
      <c r="C1166" s="383"/>
      <c r="D1166" s="360"/>
      <c r="E1166" s="360"/>
      <c r="F1166" s="361"/>
      <c r="G1166" s="360"/>
      <c r="H1166" s="360"/>
      <c r="I1166" s="362"/>
      <c r="J1166" s="363"/>
      <c r="K1166" s="363"/>
      <c r="L1166" s="364"/>
      <c r="M1166" s="363"/>
      <c r="N1166" s="414"/>
      <c r="O1166" s="350">
        <f t="shared" si="47"/>
        <v>0</v>
      </c>
      <c r="P1166" s="70">
        <f t="shared" si="47"/>
        <v>0</v>
      </c>
      <c r="Q1166" s="92" t="str">
        <f t="shared" si="46"/>
        <v/>
      </c>
    </row>
    <row r="1167" spans="1:17" x14ac:dyDescent="0.2">
      <c r="A1167" s="374" t="str">
        <f>IF(B1167="","",COUNT('Diário 3º PA'!$A$4:$A$4242)+COUNT('Diário 4º PA'!$A$4:$A$2007)+COUNT('Diário 5º PA'!$A$4:$A$2000)+ROW()-3)</f>
        <v/>
      </c>
      <c r="B1167" s="358"/>
      <c r="C1167" s="383"/>
      <c r="D1167" s="360"/>
      <c r="E1167" s="360"/>
      <c r="F1167" s="361"/>
      <c r="G1167" s="360"/>
      <c r="H1167" s="360"/>
      <c r="I1167" s="362"/>
      <c r="J1167" s="363"/>
      <c r="K1167" s="363"/>
      <c r="L1167" s="364"/>
      <c r="M1167" s="363"/>
      <c r="N1167" s="414"/>
      <c r="O1167" s="350">
        <f t="shared" si="47"/>
        <v>0</v>
      </c>
      <c r="P1167" s="70">
        <f t="shared" si="47"/>
        <v>0</v>
      </c>
      <c r="Q1167" s="92" t="str">
        <f t="shared" si="46"/>
        <v/>
      </c>
    </row>
    <row r="1168" spans="1:17" x14ac:dyDescent="0.2">
      <c r="A1168" s="374" t="str">
        <f>IF(B1168="","",COUNT('Diário 3º PA'!$A$4:$A$4242)+COUNT('Diário 4º PA'!$A$4:$A$2007)+COUNT('Diário 5º PA'!$A$4:$A$2000)+ROW()-3)</f>
        <v/>
      </c>
      <c r="B1168" s="358"/>
      <c r="C1168" s="383"/>
      <c r="D1168" s="360"/>
      <c r="E1168" s="360"/>
      <c r="F1168" s="361"/>
      <c r="G1168" s="360"/>
      <c r="H1168" s="360"/>
      <c r="I1168" s="362"/>
      <c r="J1168" s="363"/>
      <c r="K1168" s="363"/>
      <c r="L1168" s="364"/>
      <c r="M1168" s="363"/>
      <c r="N1168" s="414"/>
      <c r="O1168" s="350">
        <f t="shared" si="47"/>
        <v>0</v>
      </c>
      <c r="P1168" s="70">
        <f t="shared" si="47"/>
        <v>0</v>
      </c>
      <c r="Q1168" s="92" t="str">
        <f t="shared" si="46"/>
        <v/>
      </c>
    </row>
    <row r="1169" spans="1:17" x14ac:dyDescent="0.2">
      <c r="A1169" s="374" t="str">
        <f>IF(B1169="","",COUNT('Diário 3º PA'!$A$4:$A$4242)+COUNT('Diário 4º PA'!$A$4:$A$2007)+COUNT('Diário 5º PA'!$A$4:$A$2000)+ROW()-3)</f>
        <v/>
      </c>
      <c r="B1169" s="358"/>
      <c r="C1169" s="383"/>
      <c r="D1169" s="360"/>
      <c r="E1169" s="360"/>
      <c r="F1169" s="361"/>
      <c r="G1169" s="360"/>
      <c r="H1169" s="360"/>
      <c r="I1169" s="362"/>
      <c r="J1169" s="363"/>
      <c r="K1169" s="363"/>
      <c r="L1169" s="364"/>
      <c r="M1169" s="363"/>
      <c r="N1169" s="414"/>
      <c r="O1169" s="350">
        <f t="shared" si="47"/>
        <v>0</v>
      </c>
      <c r="P1169" s="70">
        <f t="shared" si="47"/>
        <v>0</v>
      </c>
      <c r="Q1169" s="92" t="str">
        <f t="shared" si="46"/>
        <v/>
      </c>
    </row>
    <row r="1170" spans="1:17" x14ac:dyDescent="0.2">
      <c r="A1170" s="374" t="str">
        <f>IF(B1170="","",COUNT('Diário 3º PA'!$A$4:$A$4242)+COUNT('Diário 4º PA'!$A$4:$A$2007)+COUNT('Diário 5º PA'!$A$4:$A$2000)+ROW()-3)</f>
        <v/>
      </c>
      <c r="B1170" s="358"/>
      <c r="C1170" s="383"/>
      <c r="D1170" s="360"/>
      <c r="E1170" s="360"/>
      <c r="F1170" s="361"/>
      <c r="G1170" s="360"/>
      <c r="H1170" s="360"/>
      <c r="I1170" s="362"/>
      <c r="J1170" s="363"/>
      <c r="K1170" s="363"/>
      <c r="L1170" s="364"/>
      <c r="M1170" s="363"/>
      <c r="N1170" s="414"/>
      <c r="O1170" s="350">
        <f t="shared" si="47"/>
        <v>0</v>
      </c>
      <c r="P1170" s="70">
        <f t="shared" si="47"/>
        <v>0</v>
      </c>
      <c r="Q1170" s="92" t="str">
        <f t="shared" si="46"/>
        <v/>
      </c>
    </row>
    <row r="1171" spans="1:17" x14ac:dyDescent="0.2">
      <c r="A1171" s="374" t="str">
        <f>IF(B1171="","",COUNT('Diário 3º PA'!$A$4:$A$4242)+COUNT('Diário 4º PA'!$A$4:$A$2007)+COUNT('Diário 5º PA'!$A$4:$A$2000)+ROW()-3)</f>
        <v/>
      </c>
      <c r="B1171" s="358"/>
      <c r="C1171" s="383"/>
      <c r="D1171" s="360"/>
      <c r="E1171" s="360"/>
      <c r="F1171" s="361"/>
      <c r="G1171" s="360"/>
      <c r="H1171" s="360"/>
      <c r="I1171" s="362"/>
      <c r="J1171" s="363"/>
      <c r="K1171" s="363"/>
      <c r="L1171" s="364"/>
      <c r="M1171" s="363"/>
      <c r="N1171" s="414"/>
      <c r="O1171" s="350">
        <f t="shared" si="47"/>
        <v>0</v>
      </c>
      <c r="P1171" s="70">
        <f t="shared" si="47"/>
        <v>0</v>
      </c>
      <c r="Q1171" s="92" t="str">
        <f t="shared" si="46"/>
        <v/>
      </c>
    </row>
    <row r="1172" spans="1:17" x14ac:dyDescent="0.2">
      <c r="A1172" s="374" t="str">
        <f>IF(B1172="","",COUNT('Diário 3º PA'!$A$4:$A$4242)+COUNT('Diário 4º PA'!$A$4:$A$2007)+COUNT('Diário 5º PA'!$A$4:$A$2000)+ROW()-3)</f>
        <v/>
      </c>
      <c r="B1172" s="358"/>
      <c r="C1172" s="383"/>
      <c r="D1172" s="360"/>
      <c r="E1172" s="360"/>
      <c r="F1172" s="361"/>
      <c r="G1172" s="360"/>
      <c r="H1172" s="360"/>
      <c r="I1172" s="362"/>
      <c r="J1172" s="363"/>
      <c r="K1172" s="363"/>
      <c r="L1172" s="364"/>
      <c r="M1172" s="363"/>
      <c r="N1172" s="414"/>
      <c r="O1172" s="350">
        <f t="shared" si="47"/>
        <v>0</v>
      </c>
      <c r="P1172" s="70">
        <f t="shared" si="47"/>
        <v>0</v>
      </c>
      <c r="Q1172" s="92" t="str">
        <f t="shared" si="46"/>
        <v/>
      </c>
    </row>
    <row r="1173" spans="1:17" x14ac:dyDescent="0.2">
      <c r="A1173" s="374" t="str">
        <f>IF(B1173="","",COUNT('Diário 3º PA'!$A$4:$A$4242)+COUNT('Diário 4º PA'!$A$4:$A$2007)+COUNT('Diário 5º PA'!$A$4:$A$2000)+ROW()-3)</f>
        <v/>
      </c>
      <c r="B1173" s="358"/>
      <c r="C1173" s="383"/>
      <c r="D1173" s="360"/>
      <c r="E1173" s="360"/>
      <c r="F1173" s="361"/>
      <c r="G1173" s="360"/>
      <c r="H1173" s="360"/>
      <c r="I1173" s="362"/>
      <c r="J1173" s="363"/>
      <c r="K1173" s="363"/>
      <c r="L1173" s="364"/>
      <c r="M1173" s="363"/>
      <c r="N1173" s="414"/>
      <c r="O1173" s="350">
        <f t="shared" si="47"/>
        <v>0</v>
      </c>
      <c r="P1173" s="70">
        <f t="shared" si="47"/>
        <v>0</v>
      </c>
      <c r="Q1173" s="92" t="str">
        <f t="shared" si="46"/>
        <v/>
      </c>
    </row>
    <row r="1174" spans="1:17" x14ac:dyDescent="0.2">
      <c r="A1174" s="374" t="str">
        <f>IF(B1174="","",COUNT('Diário 3º PA'!$A$4:$A$4242)+COUNT('Diário 4º PA'!$A$4:$A$2007)+COUNT('Diário 5º PA'!$A$4:$A$2000)+ROW()-3)</f>
        <v/>
      </c>
      <c r="B1174" s="358"/>
      <c r="C1174" s="383"/>
      <c r="D1174" s="360"/>
      <c r="E1174" s="360"/>
      <c r="F1174" s="361"/>
      <c r="G1174" s="360"/>
      <c r="H1174" s="360"/>
      <c r="I1174" s="362"/>
      <c r="J1174" s="363"/>
      <c r="K1174" s="363"/>
      <c r="L1174" s="364"/>
      <c r="M1174" s="363"/>
      <c r="N1174" s="414"/>
      <c r="O1174" s="350">
        <f t="shared" si="47"/>
        <v>0</v>
      </c>
      <c r="P1174" s="70">
        <f t="shared" si="47"/>
        <v>0</v>
      </c>
      <c r="Q1174" s="92" t="str">
        <f t="shared" si="46"/>
        <v/>
      </c>
    </row>
    <row r="1175" spans="1:17" x14ac:dyDescent="0.2">
      <c r="A1175" s="374" t="str">
        <f>IF(B1175="","",COUNT('Diário 3º PA'!$A$4:$A$4242)+COUNT('Diário 4º PA'!$A$4:$A$2007)+COUNT('Diário 5º PA'!$A$4:$A$2000)+ROW()-3)</f>
        <v/>
      </c>
      <c r="B1175" s="358"/>
      <c r="C1175" s="383"/>
      <c r="D1175" s="360"/>
      <c r="E1175" s="360"/>
      <c r="F1175" s="361"/>
      <c r="G1175" s="360"/>
      <c r="H1175" s="360"/>
      <c r="I1175" s="362"/>
      <c r="J1175" s="363"/>
      <c r="K1175" s="363"/>
      <c r="L1175" s="364"/>
      <c r="M1175" s="363"/>
      <c r="N1175" s="414"/>
      <c r="O1175" s="350">
        <f t="shared" si="47"/>
        <v>0</v>
      </c>
      <c r="P1175" s="70">
        <f t="shared" si="47"/>
        <v>0</v>
      </c>
      <c r="Q1175" s="92" t="str">
        <f t="shared" si="46"/>
        <v/>
      </c>
    </row>
    <row r="1176" spans="1:17" x14ac:dyDescent="0.2">
      <c r="A1176" s="374" t="str">
        <f>IF(B1176="","",COUNT('Diário 3º PA'!$A$4:$A$4242)+COUNT('Diário 4º PA'!$A$4:$A$2007)+COUNT('Diário 5º PA'!$A$4:$A$2000)+ROW()-3)</f>
        <v/>
      </c>
      <c r="B1176" s="358"/>
      <c r="C1176" s="383"/>
      <c r="D1176" s="360"/>
      <c r="E1176" s="360"/>
      <c r="F1176" s="361"/>
      <c r="G1176" s="360"/>
      <c r="H1176" s="360"/>
      <c r="I1176" s="362"/>
      <c r="J1176" s="363"/>
      <c r="K1176" s="363"/>
      <c r="L1176" s="364"/>
      <c r="M1176" s="363"/>
      <c r="N1176" s="414"/>
      <c r="O1176" s="350">
        <f t="shared" si="47"/>
        <v>0</v>
      </c>
      <c r="P1176" s="70">
        <f t="shared" si="47"/>
        <v>0</v>
      </c>
      <c r="Q1176" s="92" t="str">
        <f t="shared" si="46"/>
        <v/>
      </c>
    </row>
    <row r="1177" spans="1:17" x14ac:dyDescent="0.2">
      <c r="A1177" s="374" t="str">
        <f>IF(B1177="","",COUNT('Diário 3º PA'!$A$4:$A$4242)+COUNT('Diário 4º PA'!$A$4:$A$2007)+COUNT('Diário 5º PA'!$A$4:$A$2000)+ROW()-3)</f>
        <v/>
      </c>
      <c r="B1177" s="358"/>
      <c r="C1177" s="383"/>
      <c r="D1177" s="360"/>
      <c r="E1177" s="360"/>
      <c r="F1177" s="361"/>
      <c r="G1177" s="360"/>
      <c r="H1177" s="360"/>
      <c r="I1177" s="362"/>
      <c r="J1177" s="363"/>
      <c r="K1177" s="363"/>
      <c r="L1177" s="364"/>
      <c r="M1177" s="363"/>
      <c r="N1177" s="414"/>
      <c r="O1177" s="350">
        <f t="shared" si="47"/>
        <v>0</v>
      </c>
      <c r="P1177" s="70">
        <f t="shared" si="47"/>
        <v>0</v>
      </c>
      <c r="Q1177" s="92" t="str">
        <f t="shared" si="46"/>
        <v/>
      </c>
    </row>
    <row r="1178" spans="1:17" x14ac:dyDescent="0.2">
      <c r="A1178" s="374" t="str">
        <f>IF(B1178="","",COUNT('Diário 3º PA'!$A$4:$A$4242)+COUNT('Diário 4º PA'!$A$4:$A$2007)+COUNT('Diário 5º PA'!$A$4:$A$2000)+ROW()-3)</f>
        <v/>
      </c>
      <c r="B1178" s="358"/>
      <c r="C1178" s="383"/>
      <c r="D1178" s="360"/>
      <c r="E1178" s="360"/>
      <c r="F1178" s="361"/>
      <c r="G1178" s="360"/>
      <c r="H1178" s="360"/>
      <c r="I1178" s="362"/>
      <c r="J1178" s="363"/>
      <c r="K1178" s="363"/>
      <c r="L1178" s="364"/>
      <c r="M1178" s="363"/>
      <c r="N1178" s="414"/>
      <c r="O1178" s="350">
        <f t="shared" si="47"/>
        <v>0</v>
      </c>
      <c r="P1178" s="70">
        <f t="shared" si="47"/>
        <v>0</v>
      </c>
      <c r="Q1178" s="92" t="str">
        <f t="shared" si="46"/>
        <v/>
      </c>
    </row>
    <row r="1179" spans="1:17" x14ac:dyDescent="0.2">
      <c r="A1179" s="374" t="str">
        <f>IF(B1179="","",COUNT('Diário 3º PA'!$A$4:$A$4242)+COUNT('Diário 4º PA'!$A$4:$A$2007)+COUNT('Diário 5º PA'!$A$4:$A$2000)+ROW()-3)</f>
        <v/>
      </c>
      <c r="B1179" s="358"/>
      <c r="C1179" s="383"/>
      <c r="D1179" s="360"/>
      <c r="E1179" s="360"/>
      <c r="F1179" s="361"/>
      <c r="G1179" s="360"/>
      <c r="H1179" s="360"/>
      <c r="I1179" s="362"/>
      <c r="J1179" s="363"/>
      <c r="K1179" s="363"/>
      <c r="L1179" s="364"/>
      <c r="M1179" s="363"/>
      <c r="N1179" s="414"/>
      <c r="O1179" s="350">
        <f t="shared" si="47"/>
        <v>0</v>
      </c>
      <c r="P1179" s="70">
        <f t="shared" si="47"/>
        <v>0</v>
      </c>
      <c r="Q1179" s="92" t="str">
        <f t="shared" si="46"/>
        <v/>
      </c>
    </row>
    <row r="1180" spans="1:17" x14ac:dyDescent="0.2">
      <c r="A1180" s="374" t="str">
        <f>IF(B1180="","",COUNT('Diário 3º PA'!$A$4:$A$4242)+COUNT('Diário 4º PA'!$A$4:$A$2007)+COUNT('Diário 5º PA'!$A$4:$A$2000)+ROW()-3)</f>
        <v/>
      </c>
      <c r="B1180" s="358"/>
      <c r="C1180" s="383"/>
      <c r="D1180" s="360"/>
      <c r="E1180" s="360"/>
      <c r="F1180" s="361"/>
      <c r="G1180" s="360"/>
      <c r="H1180" s="360"/>
      <c r="I1180" s="362"/>
      <c r="J1180" s="363"/>
      <c r="K1180" s="363"/>
      <c r="L1180" s="364"/>
      <c r="M1180" s="363"/>
      <c r="N1180" s="414"/>
      <c r="O1180" s="350">
        <f t="shared" si="47"/>
        <v>0</v>
      </c>
      <c r="P1180" s="70">
        <f t="shared" si="47"/>
        <v>0</v>
      </c>
      <c r="Q1180" s="92" t="str">
        <f t="shared" si="46"/>
        <v/>
      </c>
    </row>
    <row r="1181" spans="1:17" x14ac:dyDescent="0.2">
      <c r="A1181" s="374" t="str">
        <f>IF(B1181="","",COUNT('Diário 3º PA'!$A$4:$A$4242)+COUNT('Diário 4º PA'!$A$4:$A$2007)+COUNT('Diário 5º PA'!$A$4:$A$2000)+ROW()-3)</f>
        <v/>
      </c>
      <c r="B1181" s="358"/>
      <c r="C1181" s="383"/>
      <c r="D1181" s="360"/>
      <c r="E1181" s="360"/>
      <c r="F1181" s="361"/>
      <c r="G1181" s="360"/>
      <c r="H1181" s="360"/>
      <c r="I1181" s="362"/>
      <c r="J1181" s="363"/>
      <c r="K1181" s="363"/>
      <c r="L1181" s="364"/>
      <c r="M1181" s="363"/>
      <c r="N1181" s="414"/>
      <c r="O1181" s="350">
        <f t="shared" si="47"/>
        <v>0</v>
      </c>
      <c r="P1181" s="70">
        <f t="shared" si="47"/>
        <v>0</v>
      </c>
      <c r="Q1181" s="92" t="str">
        <f t="shared" si="46"/>
        <v/>
      </c>
    </row>
    <row r="1182" spans="1:17" x14ac:dyDescent="0.2">
      <c r="A1182" s="374" t="str">
        <f>IF(B1182="","",COUNT('Diário 3º PA'!$A$4:$A$4242)+COUNT('Diário 4º PA'!$A$4:$A$2007)+COUNT('Diário 5º PA'!$A$4:$A$2000)+ROW()-3)</f>
        <v/>
      </c>
      <c r="B1182" s="358"/>
      <c r="C1182" s="383"/>
      <c r="D1182" s="360"/>
      <c r="E1182" s="360"/>
      <c r="F1182" s="361"/>
      <c r="G1182" s="360"/>
      <c r="H1182" s="360"/>
      <c r="I1182" s="362"/>
      <c r="J1182" s="363"/>
      <c r="K1182" s="363"/>
      <c r="L1182" s="364"/>
      <c r="M1182" s="363"/>
      <c r="N1182" s="414"/>
      <c r="O1182" s="350">
        <f t="shared" si="47"/>
        <v>0</v>
      </c>
      <c r="P1182" s="70">
        <f t="shared" si="47"/>
        <v>0</v>
      </c>
      <c r="Q1182" s="92" t="str">
        <f t="shared" si="46"/>
        <v/>
      </c>
    </row>
    <row r="1183" spans="1:17" x14ac:dyDescent="0.2">
      <c r="A1183" s="374" t="str">
        <f>IF(B1183="","",COUNT('Diário 3º PA'!$A$4:$A$4242)+COUNT('Diário 4º PA'!$A$4:$A$2007)+COUNT('Diário 5º PA'!$A$4:$A$2000)+ROW()-3)</f>
        <v/>
      </c>
      <c r="B1183" s="358"/>
      <c r="C1183" s="383"/>
      <c r="D1183" s="360"/>
      <c r="E1183" s="360"/>
      <c r="F1183" s="361"/>
      <c r="G1183" s="360"/>
      <c r="H1183" s="360"/>
      <c r="I1183" s="362"/>
      <c r="J1183" s="363"/>
      <c r="K1183" s="363"/>
      <c r="L1183" s="364"/>
      <c r="M1183" s="363"/>
      <c r="N1183" s="414"/>
      <c r="O1183" s="350">
        <f t="shared" si="47"/>
        <v>0</v>
      </c>
      <c r="P1183" s="70">
        <f t="shared" si="47"/>
        <v>0</v>
      </c>
      <c r="Q1183" s="92" t="str">
        <f t="shared" si="46"/>
        <v/>
      </c>
    </row>
    <row r="1184" spans="1:17" x14ac:dyDescent="0.2">
      <c r="A1184" s="374" t="str">
        <f>IF(B1184="","",COUNT('Diário 3º PA'!$A$4:$A$4242)+COUNT('Diário 4º PA'!$A$4:$A$2007)+COUNT('Diário 5º PA'!$A$4:$A$2000)+ROW()-3)</f>
        <v/>
      </c>
      <c r="B1184" s="358"/>
      <c r="C1184" s="383"/>
      <c r="D1184" s="360"/>
      <c r="E1184" s="360"/>
      <c r="F1184" s="361"/>
      <c r="G1184" s="360"/>
      <c r="H1184" s="360"/>
      <c r="I1184" s="362"/>
      <c r="J1184" s="363"/>
      <c r="K1184" s="363"/>
      <c r="L1184" s="364"/>
      <c r="M1184" s="363"/>
      <c r="N1184" s="414"/>
      <c r="O1184" s="350">
        <f t="shared" si="47"/>
        <v>0</v>
      </c>
      <c r="P1184" s="70">
        <f t="shared" si="47"/>
        <v>0</v>
      </c>
      <c r="Q1184" s="92" t="str">
        <f t="shared" si="46"/>
        <v/>
      </c>
    </row>
    <row r="1185" spans="1:17" x14ac:dyDescent="0.2">
      <c r="A1185" s="374" t="str">
        <f>IF(B1185="","",COUNT('Diário 3º PA'!$A$4:$A$4242)+COUNT('Diário 4º PA'!$A$4:$A$2007)+COUNT('Diário 5º PA'!$A$4:$A$2000)+ROW()-3)</f>
        <v/>
      </c>
      <c r="B1185" s="358"/>
      <c r="C1185" s="383"/>
      <c r="D1185" s="360"/>
      <c r="E1185" s="360"/>
      <c r="F1185" s="361"/>
      <c r="G1185" s="360"/>
      <c r="H1185" s="360"/>
      <c r="I1185" s="362"/>
      <c r="J1185" s="363"/>
      <c r="K1185" s="363"/>
      <c r="L1185" s="364"/>
      <c r="M1185" s="363"/>
      <c r="N1185" s="414"/>
      <c r="O1185" s="350">
        <f t="shared" si="47"/>
        <v>0</v>
      </c>
      <c r="P1185" s="70">
        <f t="shared" si="47"/>
        <v>0</v>
      </c>
      <c r="Q1185" s="92" t="str">
        <f t="shared" si="46"/>
        <v/>
      </c>
    </row>
    <row r="1186" spans="1:17" x14ac:dyDescent="0.2">
      <c r="A1186" s="374" t="str">
        <f>IF(B1186="","",COUNT('Diário 3º PA'!$A$4:$A$4242)+COUNT('Diário 4º PA'!$A$4:$A$2007)+COUNT('Diário 5º PA'!$A$4:$A$2000)+ROW()-3)</f>
        <v/>
      </c>
      <c r="B1186" s="358"/>
      <c r="C1186" s="383"/>
      <c r="D1186" s="360"/>
      <c r="E1186" s="360"/>
      <c r="F1186" s="361"/>
      <c r="G1186" s="360"/>
      <c r="H1186" s="360"/>
      <c r="I1186" s="362"/>
      <c r="J1186" s="363"/>
      <c r="K1186" s="363"/>
      <c r="L1186" s="364"/>
      <c r="M1186" s="363"/>
      <c r="N1186" s="414"/>
      <c r="O1186" s="350">
        <f t="shared" si="47"/>
        <v>0</v>
      </c>
      <c r="P1186" s="70">
        <f t="shared" si="47"/>
        <v>0</v>
      </c>
      <c r="Q1186" s="92" t="str">
        <f t="shared" si="46"/>
        <v/>
      </c>
    </row>
    <row r="1187" spans="1:17" x14ac:dyDescent="0.2">
      <c r="A1187" s="374" t="str">
        <f>IF(B1187="","",COUNT('Diário 3º PA'!$A$4:$A$4242)+COUNT('Diário 4º PA'!$A$4:$A$2007)+COUNT('Diário 5º PA'!$A$4:$A$2000)+ROW()-3)</f>
        <v/>
      </c>
      <c r="B1187" s="358"/>
      <c r="C1187" s="383"/>
      <c r="D1187" s="360"/>
      <c r="E1187" s="360"/>
      <c r="F1187" s="361"/>
      <c r="G1187" s="360"/>
      <c r="H1187" s="360"/>
      <c r="I1187" s="362"/>
      <c r="J1187" s="363"/>
      <c r="K1187" s="363"/>
      <c r="L1187" s="364"/>
      <c r="M1187" s="363"/>
      <c r="N1187" s="414"/>
      <c r="O1187" s="350">
        <f t="shared" si="47"/>
        <v>0</v>
      </c>
      <c r="P1187" s="70">
        <f t="shared" si="47"/>
        <v>0</v>
      </c>
      <c r="Q1187" s="92" t="str">
        <f t="shared" si="46"/>
        <v/>
      </c>
    </row>
    <row r="1188" spans="1:17" x14ac:dyDescent="0.2">
      <c r="A1188" s="374" t="str">
        <f>IF(B1188="","",COUNT('Diário 3º PA'!$A$4:$A$4242)+COUNT('Diário 4º PA'!$A$4:$A$2007)+COUNT('Diário 5º PA'!$A$4:$A$2000)+ROW()-3)</f>
        <v/>
      </c>
      <c r="B1188" s="358"/>
      <c r="C1188" s="383"/>
      <c r="D1188" s="360"/>
      <c r="E1188" s="360"/>
      <c r="F1188" s="361"/>
      <c r="G1188" s="360"/>
      <c r="H1188" s="360"/>
      <c r="I1188" s="362"/>
      <c r="J1188" s="363"/>
      <c r="K1188" s="363"/>
      <c r="L1188" s="364"/>
      <c r="M1188" s="363"/>
      <c r="N1188" s="414"/>
      <c r="O1188" s="350">
        <f t="shared" si="47"/>
        <v>0</v>
      </c>
      <c r="P1188" s="70">
        <f t="shared" si="47"/>
        <v>0</v>
      </c>
      <c r="Q1188" s="92" t="str">
        <f t="shared" si="46"/>
        <v/>
      </c>
    </row>
    <row r="1189" spans="1:17" x14ac:dyDescent="0.2">
      <c r="A1189" s="374" t="str">
        <f>IF(B1189="","",COUNT('Diário 3º PA'!$A$4:$A$4242)+COUNT('Diário 4º PA'!$A$4:$A$2007)+COUNT('Diário 5º PA'!$A$4:$A$2000)+ROW()-3)</f>
        <v/>
      </c>
      <c r="B1189" s="358"/>
      <c r="C1189" s="383"/>
      <c r="D1189" s="360"/>
      <c r="E1189" s="360"/>
      <c r="F1189" s="361"/>
      <c r="G1189" s="360"/>
      <c r="H1189" s="360"/>
      <c r="I1189" s="362"/>
      <c r="J1189" s="363"/>
      <c r="K1189" s="363"/>
      <c r="L1189" s="364"/>
      <c r="M1189" s="363"/>
      <c r="N1189" s="414"/>
      <c r="O1189" s="350">
        <f t="shared" si="47"/>
        <v>0</v>
      </c>
      <c r="P1189" s="70">
        <f t="shared" si="47"/>
        <v>0</v>
      </c>
      <c r="Q1189" s="92" t="str">
        <f t="shared" si="46"/>
        <v/>
      </c>
    </row>
    <row r="1190" spans="1:17" x14ac:dyDescent="0.2">
      <c r="A1190" s="374" t="str">
        <f>IF(B1190="","",COUNT('Diário 3º PA'!$A$4:$A$4242)+COUNT('Diário 4º PA'!$A$4:$A$2007)+COUNT('Diário 5º PA'!$A$4:$A$2000)+ROW()-3)</f>
        <v/>
      </c>
      <c r="B1190" s="358"/>
      <c r="C1190" s="383"/>
      <c r="D1190" s="360"/>
      <c r="E1190" s="360"/>
      <c r="F1190" s="361"/>
      <c r="G1190" s="360"/>
      <c r="H1190" s="360"/>
      <c r="I1190" s="362"/>
      <c r="J1190" s="363"/>
      <c r="K1190" s="363"/>
      <c r="L1190" s="364"/>
      <c r="M1190" s="363"/>
      <c r="N1190" s="414"/>
      <c r="O1190" s="350">
        <f t="shared" si="47"/>
        <v>0</v>
      </c>
      <c r="P1190" s="70">
        <f t="shared" si="47"/>
        <v>0</v>
      </c>
      <c r="Q1190" s="92" t="str">
        <f t="shared" si="46"/>
        <v/>
      </c>
    </row>
    <row r="1191" spans="1:17" x14ac:dyDescent="0.2">
      <c r="A1191" s="374" t="str">
        <f>IF(B1191="","",COUNT('Diário 3º PA'!$A$4:$A$4242)+COUNT('Diário 4º PA'!$A$4:$A$2007)+COUNT('Diário 5º PA'!$A$4:$A$2000)+ROW()-3)</f>
        <v/>
      </c>
      <c r="B1191" s="358"/>
      <c r="C1191" s="383"/>
      <c r="D1191" s="360"/>
      <c r="E1191" s="360"/>
      <c r="F1191" s="361"/>
      <c r="G1191" s="360"/>
      <c r="H1191" s="360"/>
      <c r="I1191" s="362"/>
      <c r="J1191" s="363"/>
      <c r="K1191" s="363"/>
      <c r="L1191" s="364"/>
      <c r="M1191" s="363"/>
      <c r="N1191" s="414"/>
      <c r="O1191" s="350">
        <f t="shared" si="47"/>
        <v>0</v>
      </c>
      <c r="P1191" s="70">
        <f t="shared" si="47"/>
        <v>0</v>
      </c>
      <c r="Q1191" s="92" t="str">
        <f t="shared" si="46"/>
        <v/>
      </c>
    </row>
    <row r="1192" spans="1:17" x14ac:dyDescent="0.2">
      <c r="A1192" s="374" t="str">
        <f>IF(B1192="","",COUNT('Diário 3º PA'!$A$4:$A$4242)+COUNT('Diário 4º PA'!$A$4:$A$2007)+COUNT('Diário 5º PA'!$A$4:$A$2000)+ROW()-3)</f>
        <v/>
      </c>
      <c r="B1192" s="358"/>
      <c r="C1192" s="383"/>
      <c r="D1192" s="360"/>
      <c r="E1192" s="360"/>
      <c r="F1192" s="361"/>
      <c r="G1192" s="360"/>
      <c r="H1192" s="360"/>
      <c r="I1192" s="362"/>
      <c r="J1192" s="363"/>
      <c r="K1192" s="363"/>
      <c r="L1192" s="364"/>
      <c r="M1192" s="363"/>
      <c r="N1192" s="414"/>
      <c r="O1192" s="350">
        <f t="shared" si="47"/>
        <v>0</v>
      </c>
      <c r="P1192" s="70">
        <f t="shared" si="47"/>
        <v>0</v>
      </c>
      <c r="Q1192" s="92" t="str">
        <f t="shared" si="46"/>
        <v/>
      </c>
    </row>
    <row r="1193" spans="1:17" x14ac:dyDescent="0.2">
      <c r="A1193" s="374" t="str">
        <f>IF(B1193="","",COUNT('Diário 3º PA'!$A$4:$A$4242)+COUNT('Diário 4º PA'!$A$4:$A$2007)+COUNT('Diário 5º PA'!$A$4:$A$2000)+ROW()-3)</f>
        <v/>
      </c>
      <c r="B1193" s="358"/>
      <c r="C1193" s="383"/>
      <c r="D1193" s="360"/>
      <c r="E1193" s="360"/>
      <c r="F1193" s="361"/>
      <c r="G1193" s="360"/>
      <c r="H1193" s="360"/>
      <c r="I1193" s="362"/>
      <c r="J1193" s="363"/>
      <c r="K1193" s="363"/>
      <c r="L1193" s="364"/>
      <c r="M1193" s="363"/>
      <c r="N1193" s="414"/>
      <c r="O1193" s="350">
        <f t="shared" si="47"/>
        <v>0</v>
      </c>
      <c r="P1193" s="70">
        <f t="shared" si="47"/>
        <v>0</v>
      </c>
      <c r="Q1193" s="92" t="str">
        <f t="shared" si="46"/>
        <v/>
      </c>
    </row>
    <row r="1194" spans="1:17" x14ac:dyDescent="0.2">
      <c r="A1194" s="374" t="str">
        <f>IF(B1194="","",COUNT('Diário 3º PA'!$A$4:$A$4242)+COUNT('Diário 4º PA'!$A$4:$A$2007)+COUNT('Diário 5º PA'!$A$4:$A$2000)+ROW()-3)</f>
        <v/>
      </c>
      <c r="B1194" s="358"/>
      <c r="C1194" s="383"/>
      <c r="D1194" s="360"/>
      <c r="E1194" s="360"/>
      <c r="F1194" s="361"/>
      <c r="G1194" s="360"/>
      <c r="H1194" s="360"/>
      <c r="I1194" s="362"/>
      <c r="J1194" s="363"/>
      <c r="K1194" s="363"/>
      <c r="L1194" s="364"/>
      <c r="M1194" s="363"/>
      <c r="N1194" s="414"/>
      <c r="O1194" s="350">
        <f t="shared" si="47"/>
        <v>0</v>
      </c>
      <c r="P1194" s="70">
        <f t="shared" si="47"/>
        <v>0</v>
      </c>
      <c r="Q1194" s="92" t="str">
        <f t="shared" si="46"/>
        <v/>
      </c>
    </row>
    <row r="1195" spans="1:17" x14ac:dyDescent="0.2">
      <c r="A1195" s="374" t="str">
        <f>IF(B1195="","",COUNT('Diário 3º PA'!$A$4:$A$4242)+COUNT('Diário 4º PA'!$A$4:$A$2007)+COUNT('Diário 5º PA'!$A$4:$A$2000)+ROW()-3)</f>
        <v/>
      </c>
      <c r="B1195" s="358"/>
      <c r="C1195" s="383"/>
      <c r="D1195" s="360"/>
      <c r="E1195" s="360"/>
      <c r="F1195" s="361"/>
      <c r="G1195" s="360"/>
      <c r="H1195" s="360"/>
      <c r="I1195" s="362"/>
      <c r="J1195" s="363"/>
      <c r="K1195" s="363"/>
      <c r="L1195" s="364"/>
      <c r="M1195" s="363"/>
      <c r="N1195" s="414"/>
      <c r="O1195" s="350">
        <f t="shared" si="47"/>
        <v>0</v>
      </c>
      <c r="P1195" s="70">
        <f t="shared" si="47"/>
        <v>0</v>
      </c>
      <c r="Q1195" s="92" t="str">
        <f t="shared" si="46"/>
        <v/>
      </c>
    </row>
    <row r="1196" spans="1:17" x14ac:dyDescent="0.2">
      <c r="A1196" s="374" t="str">
        <f>IF(B1196="","",COUNT('Diário 3º PA'!$A$4:$A$4242)+COUNT('Diário 4º PA'!$A$4:$A$2007)+COUNT('Diário 5º PA'!$A$4:$A$2000)+ROW()-3)</f>
        <v/>
      </c>
      <c r="B1196" s="358"/>
      <c r="C1196" s="383"/>
      <c r="D1196" s="360"/>
      <c r="E1196" s="360"/>
      <c r="F1196" s="361"/>
      <c r="G1196" s="360"/>
      <c r="H1196" s="360"/>
      <c r="I1196" s="362"/>
      <c r="J1196" s="363"/>
      <c r="K1196" s="363"/>
      <c r="L1196" s="364"/>
      <c r="M1196" s="363"/>
      <c r="N1196" s="414"/>
      <c r="O1196" s="350">
        <f t="shared" si="47"/>
        <v>0</v>
      </c>
      <c r="P1196" s="70">
        <f t="shared" si="47"/>
        <v>0</v>
      </c>
      <c r="Q1196" s="92" t="str">
        <f t="shared" si="46"/>
        <v/>
      </c>
    </row>
    <row r="1197" spans="1:17" x14ac:dyDescent="0.2">
      <c r="A1197" s="374" t="str">
        <f>IF(B1197="","",COUNT('Diário 3º PA'!$A$4:$A$4242)+COUNT('Diário 4º PA'!$A$4:$A$2007)+COUNT('Diário 5º PA'!$A$4:$A$2000)+ROW()-3)</f>
        <v/>
      </c>
      <c r="B1197" s="358"/>
      <c r="C1197" s="383"/>
      <c r="D1197" s="360"/>
      <c r="E1197" s="360"/>
      <c r="F1197" s="361"/>
      <c r="G1197" s="360"/>
      <c r="H1197" s="360"/>
      <c r="I1197" s="362"/>
      <c r="J1197" s="363"/>
      <c r="K1197" s="363"/>
      <c r="L1197" s="364"/>
      <c r="M1197" s="363"/>
      <c r="N1197" s="414"/>
      <c r="O1197" s="350">
        <f t="shared" si="47"/>
        <v>0</v>
      </c>
      <c r="P1197" s="70">
        <f t="shared" si="47"/>
        <v>0</v>
      </c>
      <c r="Q1197" s="92" t="str">
        <f t="shared" si="46"/>
        <v/>
      </c>
    </row>
    <row r="1198" spans="1:17" x14ac:dyDescent="0.2">
      <c r="A1198" s="374" t="str">
        <f>IF(B1198="","",COUNT('Diário 3º PA'!$A$4:$A$4242)+COUNT('Diário 4º PA'!$A$4:$A$2007)+COUNT('Diário 5º PA'!$A$4:$A$2000)+ROW()-3)</f>
        <v/>
      </c>
      <c r="B1198" s="358"/>
      <c r="C1198" s="383"/>
      <c r="D1198" s="360"/>
      <c r="E1198" s="360"/>
      <c r="F1198" s="361"/>
      <c r="G1198" s="360"/>
      <c r="H1198" s="360"/>
      <c r="I1198" s="362"/>
      <c r="J1198" s="363"/>
      <c r="K1198" s="363"/>
      <c r="L1198" s="364"/>
      <c r="M1198" s="363"/>
      <c r="N1198" s="414"/>
      <c r="O1198" s="350">
        <f t="shared" si="47"/>
        <v>0</v>
      </c>
      <c r="P1198" s="70">
        <f t="shared" si="47"/>
        <v>0</v>
      </c>
      <c r="Q1198" s="92" t="str">
        <f t="shared" si="46"/>
        <v/>
      </c>
    </row>
    <row r="1199" spans="1:17" x14ac:dyDescent="0.2">
      <c r="A1199" s="374" t="str">
        <f>IF(B1199="","",COUNT('Diário 3º PA'!$A$4:$A$4242)+COUNT('Diário 4º PA'!$A$4:$A$2007)+COUNT('Diário 5º PA'!$A$4:$A$2000)+ROW()-3)</f>
        <v/>
      </c>
      <c r="B1199" s="358"/>
      <c r="C1199" s="383"/>
      <c r="D1199" s="360"/>
      <c r="E1199" s="360"/>
      <c r="F1199" s="361"/>
      <c r="G1199" s="360"/>
      <c r="H1199" s="360"/>
      <c r="I1199" s="362"/>
      <c r="J1199" s="363"/>
      <c r="K1199" s="363"/>
      <c r="L1199" s="364"/>
      <c r="M1199" s="363"/>
      <c r="N1199" s="414"/>
      <c r="O1199" s="350">
        <f t="shared" si="47"/>
        <v>0</v>
      </c>
      <c r="P1199" s="70">
        <f t="shared" si="47"/>
        <v>0</v>
      </c>
      <c r="Q1199" s="92" t="str">
        <f t="shared" si="46"/>
        <v/>
      </c>
    </row>
    <row r="1200" spans="1:17" x14ac:dyDescent="0.2">
      <c r="A1200" s="374" t="str">
        <f>IF(B1200="","",COUNT('Diário 3º PA'!$A$4:$A$4242)+COUNT('Diário 4º PA'!$A$4:$A$2007)+COUNT('Diário 5º PA'!$A$4:$A$2000)+ROW()-3)</f>
        <v/>
      </c>
      <c r="B1200" s="358"/>
      <c r="C1200" s="383"/>
      <c r="D1200" s="360"/>
      <c r="E1200" s="360"/>
      <c r="F1200" s="361"/>
      <c r="G1200" s="360"/>
      <c r="H1200" s="360"/>
      <c r="I1200" s="362"/>
      <c r="J1200" s="363"/>
      <c r="K1200" s="363"/>
      <c r="L1200" s="364"/>
      <c r="M1200" s="363"/>
      <c r="N1200" s="414"/>
      <c r="O1200" s="350">
        <f t="shared" si="47"/>
        <v>0</v>
      </c>
      <c r="P1200" s="70">
        <f t="shared" si="47"/>
        <v>0</v>
      </c>
      <c r="Q1200" s="92" t="str">
        <f t="shared" si="46"/>
        <v/>
      </c>
    </row>
    <row r="1201" spans="1:17" x14ac:dyDescent="0.2">
      <c r="A1201" s="374" t="str">
        <f>IF(B1201="","",COUNT('Diário 3º PA'!$A$4:$A$4242)+COUNT('Diário 4º PA'!$A$4:$A$2007)+COUNT('Diário 5º PA'!$A$4:$A$2000)+ROW()-3)</f>
        <v/>
      </c>
      <c r="B1201" s="358"/>
      <c r="C1201" s="383"/>
      <c r="D1201" s="360"/>
      <c r="E1201" s="360"/>
      <c r="F1201" s="361"/>
      <c r="G1201" s="360"/>
      <c r="H1201" s="360"/>
      <c r="I1201" s="362"/>
      <c r="J1201" s="363"/>
      <c r="K1201" s="363"/>
      <c r="L1201" s="364"/>
      <c r="M1201" s="363"/>
      <c r="N1201" s="414"/>
      <c r="O1201" s="350">
        <f t="shared" si="47"/>
        <v>0</v>
      </c>
      <c r="P1201" s="70">
        <f t="shared" si="47"/>
        <v>0</v>
      </c>
      <c r="Q1201" s="92" t="str">
        <f t="shared" si="46"/>
        <v/>
      </c>
    </row>
    <row r="1202" spans="1:17" x14ac:dyDescent="0.2">
      <c r="A1202" s="374" t="str">
        <f>IF(B1202="","",COUNT('Diário 3º PA'!$A$4:$A$4242)+COUNT('Diário 4º PA'!$A$4:$A$2007)+COUNT('Diário 5º PA'!$A$4:$A$2000)+ROW()-3)</f>
        <v/>
      </c>
      <c r="B1202" s="358"/>
      <c r="C1202" s="383"/>
      <c r="D1202" s="360"/>
      <c r="E1202" s="360"/>
      <c r="F1202" s="361"/>
      <c r="G1202" s="360"/>
      <c r="H1202" s="360"/>
      <c r="I1202" s="362"/>
      <c r="J1202" s="363"/>
      <c r="K1202" s="363"/>
      <c r="L1202" s="364"/>
      <c r="M1202" s="363"/>
      <c r="N1202" s="414"/>
      <c r="O1202" s="350">
        <f t="shared" si="47"/>
        <v>0</v>
      </c>
      <c r="P1202" s="70">
        <f t="shared" si="47"/>
        <v>0</v>
      </c>
      <c r="Q1202" s="92" t="str">
        <f t="shared" si="46"/>
        <v/>
      </c>
    </row>
    <row r="1203" spans="1:17" x14ac:dyDescent="0.2">
      <c r="A1203" s="374" t="str">
        <f>IF(B1203="","",COUNT('Diário 3º PA'!$A$4:$A$4242)+COUNT('Diário 4º PA'!$A$4:$A$2007)+COUNT('Diário 5º PA'!$A$4:$A$2000)+ROW()-3)</f>
        <v/>
      </c>
      <c r="B1203" s="358"/>
      <c r="C1203" s="383"/>
      <c r="D1203" s="360"/>
      <c r="E1203" s="360"/>
      <c r="F1203" s="361"/>
      <c r="G1203" s="360"/>
      <c r="H1203" s="360"/>
      <c r="I1203" s="362"/>
      <c r="J1203" s="363"/>
      <c r="K1203" s="363"/>
      <c r="L1203" s="364"/>
      <c r="M1203" s="363"/>
      <c r="N1203" s="414"/>
      <c r="O1203" s="350">
        <f t="shared" si="47"/>
        <v>0</v>
      </c>
      <c r="P1203" s="70">
        <f t="shared" si="47"/>
        <v>0</v>
      </c>
      <c r="Q1203" s="92" t="str">
        <f t="shared" si="46"/>
        <v/>
      </c>
    </row>
    <row r="1204" spans="1:17" x14ac:dyDescent="0.2">
      <c r="A1204" s="374" t="str">
        <f>IF(B1204="","",COUNT('Diário 3º PA'!$A$4:$A$4242)+COUNT('Diário 4º PA'!$A$4:$A$2007)+COUNT('Diário 5º PA'!$A$4:$A$2000)+ROW()-3)</f>
        <v/>
      </c>
      <c r="B1204" s="358"/>
      <c r="C1204" s="383"/>
      <c r="D1204" s="360"/>
      <c r="E1204" s="360"/>
      <c r="F1204" s="361"/>
      <c r="G1204" s="360"/>
      <c r="H1204" s="360"/>
      <c r="I1204" s="362"/>
      <c r="J1204" s="363"/>
      <c r="K1204" s="363"/>
      <c r="L1204" s="364"/>
      <c r="M1204" s="363"/>
      <c r="N1204" s="414"/>
      <c r="O1204" s="350">
        <f t="shared" si="47"/>
        <v>0</v>
      </c>
      <c r="P1204" s="70">
        <f t="shared" si="47"/>
        <v>0</v>
      </c>
      <c r="Q1204" s="92" t="str">
        <f t="shared" si="46"/>
        <v/>
      </c>
    </row>
    <row r="1205" spans="1:17" x14ac:dyDescent="0.2">
      <c r="A1205" s="374" t="str">
        <f>IF(B1205="","",COUNT('Diário 3º PA'!$A$4:$A$4242)+COUNT('Diário 4º PA'!$A$4:$A$2007)+COUNT('Diário 5º PA'!$A$4:$A$2000)+ROW()-3)</f>
        <v/>
      </c>
      <c r="B1205" s="358"/>
      <c r="C1205" s="383"/>
      <c r="D1205" s="360"/>
      <c r="E1205" s="360"/>
      <c r="F1205" s="361"/>
      <c r="G1205" s="360"/>
      <c r="H1205" s="360"/>
      <c r="I1205" s="362"/>
      <c r="J1205" s="363"/>
      <c r="K1205" s="363"/>
      <c r="L1205" s="364"/>
      <c r="M1205" s="363"/>
      <c r="N1205" s="414"/>
      <c r="O1205" s="350">
        <f t="shared" si="47"/>
        <v>0</v>
      </c>
      <c r="P1205" s="70">
        <f t="shared" si="47"/>
        <v>0</v>
      </c>
      <c r="Q1205" s="92" t="str">
        <f t="shared" si="46"/>
        <v/>
      </c>
    </row>
    <row r="1206" spans="1:17" x14ac:dyDescent="0.2">
      <c r="A1206" s="374" t="str">
        <f>IF(B1206="","",COUNT('Diário 3º PA'!$A$4:$A$4242)+COUNT('Diário 4º PA'!$A$4:$A$2007)+COUNT('Diário 5º PA'!$A$4:$A$2000)+ROW()-3)</f>
        <v/>
      </c>
      <c r="B1206" s="358"/>
      <c r="C1206" s="383"/>
      <c r="D1206" s="360"/>
      <c r="E1206" s="360"/>
      <c r="F1206" s="361"/>
      <c r="G1206" s="360"/>
      <c r="H1206" s="360"/>
      <c r="I1206" s="362"/>
      <c r="J1206" s="363"/>
      <c r="K1206" s="363"/>
      <c r="L1206" s="364"/>
      <c r="M1206" s="363"/>
      <c r="N1206" s="414"/>
      <c r="O1206" s="350">
        <f t="shared" si="47"/>
        <v>0</v>
      </c>
      <c r="P1206" s="70">
        <f t="shared" si="47"/>
        <v>0</v>
      </c>
      <c r="Q1206" s="92" t="str">
        <f t="shared" si="46"/>
        <v/>
      </c>
    </row>
    <row r="1207" spans="1:17" x14ac:dyDescent="0.2">
      <c r="A1207" s="374" t="str">
        <f>IF(B1207="","",COUNT('Diário 3º PA'!$A$4:$A$4242)+COUNT('Diário 4º PA'!$A$4:$A$2007)+COUNT('Diário 5º PA'!$A$4:$A$2000)+ROW()-3)</f>
        <v/>
      </c>
      <c r="B1207" s="358"/>
      <c r="C1207" s="383"/>
      <c r="D1207" s="360"/>
      <c r="E1207" s="360"/>
      <c r="F1207" s="361"/>
      <c r="G1207" s="360"/>
      <c r="H1207" s="360"/>
      <c r="I1207" s="362"/>
      <c r="J1207" s="363"/>
      <c r="K1207" s="363"/>
      <c r="L1207" s="364"/>
      <c r="M1207" s="363"/>
      <c r="N1207" s="414"/>
      <c r="O1207" s="350">
        <f t="shared" si="47"/>
        <v>0</v>
      </c>
      <c r="P1207" s="70">
        <f t="shared" si="47"/>
        <v>0</v>
      </c>
      <c r="Q1207" s="92" t="str">
        <f t="shared" si="46"/>
        <v/>
      </c>
    </row>
    <row r="1208" spans="1:17" x14ac:dyDescent="0.2">
      <c r="A1208" s="374" t="str">
        <f>IF(B1208="","",COUNT('Diário 3º PA'!$A$4:$A$4242)+COUNT('Diário 4º PA'!$A$4:$A$2007)+COUNT('Diário 5º PA'!$A$4:$A$2000)+ROW()-3)</f>
        <v/>
      </c>
      <c r="B1208" s="358"/>
      <c r="C1208" s="383"/>
      <c r="D1208" s="360"/>
      <c r="E1208" s="360"/>
      <c r="F1208" s="361"/>
      <c r="G1208" s="360"/>
      <c r="H1208" s="360"/>
      <c r="I1208" s="362"/>
      <c r="J1208" s="363"/>
      <c r="K1208" s="363"/>
      <c r="L1208" s="364"/>
      <c r="M1208" s="363"/>
      <c r="N1208" s="414"/>
      <c r="O1208" s="350">
        <f t="shared" si="47"/>
        <v>0</v>
      </c>
      <c r="P1208" s="70">
        <f t="shared" si="47"/>
        <v>0</v>
      </c>
      <c r="Q1208" s="92" t="str">
        <f t="shared" si="46"/>
        <v/>
      </c>
    </row>
    <row r="1209" spans="1:17" x14ac:dyDescent="0.2">
      <c r="A1209" s="374" t="str">
        <f>IF(B1209="","",COUNT('Diário 3º PA'!$A$4:$A$4242)+COUNT('Diário 4º PA'!$A$4:$A$2007)+COUNT('Diário 5º PA'!$A$4:$A$2000)+ROW()-3)</f>
        <v/>
      </c>
      <c r="B1209" s="358"/>
      <c r="C1209" s="383"/>
      <c r="D1209" s="360"/>
      <c r="E1209" s="360"/>
      <c r="F1209" s="361"/>
      <c r="G1209" s="360"/>
      <c r="H1209" s="360"/>
      <c r="I1209" s="362"/>
      <c r="J1209" s="363"/>
      <c r="K1209" s="363"/>
      <c r="L1209" s="364"/>
      <c r="M1209" s="363"/>
      <c r="N1209" s="414"/>
      <c r="O1209" s="350">
        <f t="shared" si="47"/>
        <v>0</v>
      </c>
      <c r="P1209" s="70">
        <f t="shared" si="47"/>
        <v>0</v>
      </c>
      <c r="Q1209" s="92" t="str">
        <f t="shared" si="46"/>
        <v/>
      </c>
    </row>
    <row r="1210" spans="1:17" x14ac:dyDescent="0.2">
      <c r="A1210" s="374" t="str">
        <f>IF(B1210="","",COUNT('Diário 3º PA'!$A$4:$A$4242)+COUNT('Diário 4º PA'!$A$4:$A$2007)+COUNT('Diário 5º PA'!$A$4:$A$2000)+ROW()-3)</f>
        <v/>
      </c>
      <c r="B1210" s="358"/>
      <c r="C1210" s="383"/>
      <c r="D1210" s="360"/>
      <c r="E1210" s="360"/>
      <c r="F1210" s="361"/>
      <c r="G1210" s="360"/>
      <c r="H1210" s="360"/>
      <c r="I1210" s="362"/>
      <c r="J1210" s="363"/>
      <c r="K1210" s="363"/>
      <c r="L1210" s="364"/>
      <c r="M1210" s="363"/>
      <c r="N1210" s="414"/>
      <c r="O1210" s="350">
        <f t="shared" si="47"/>
        <v>0</v>
      </c>
      <c r="P1210" s="70">
        <f t="shared" si="47"/>
        <v>0</v>
      </c>
      <c r="Q1210" s="92" t="str">
        <f t="shared" si="46"/>
        <v/>
      </c>
    </row>
    <row r="1211" spans="1:17" x14ac:dyDescent="0.2">
      <c r="A1211" s="374" t="str">
        <f>IF(B1211="","",COUNT('Diário 3º PA'!$A$4:$A$4242)+COUNT('Diário 4º PA'!$A$4:$A$2007)+COUNT('Diário 5º PA'!$A$4:$A$2000)+ROW()-3)</f>
        <v/>
      </c>
      <c r="B1211" s="358"/>
      <c r="C1211" s="383"/>
      <c r="D1211" s="360"/>
      <c r="E1211" s="360"/>
      <c r="F1211" s="361"/>
      <c r="G1211" s="360"/>
      <c r="H1211" s="360"/>
      <c r="I1211" s="362"/>
      <c r="J1211" s="363"/>
      <c r="K1211" s="363"/>
      <c r="L1211" s="364"/>
      <c r="M1211" s="363"/>
      <c r="N1211" s="414"/>
      <c r="O1211" s="350">
        <f t="shared" si="47"/>
        <v>0</v>
      </c>
      <c r="P1211" s="70">
        <f t="shared" si="47"/>
        <v>0</v>
      </c>
      <c r="Q1211" s="92" t="str">
        <f t="shared" si="46"/>
        <v/>
      </c>
    </row>
    <row r="1212" spans="1:17" x14ac:dyDescent="0.2">
      <c r="A1212" s="374" t="str">
        <f>IF(B1212="","",COUNT('Diário 3º PA'!$A$4:$A$4242)+COUNT('Diário 4º PA'!$A$4:$A$2007)+COUNT('Diário 5º PA'!$A$4:$A$2000)+ROW()-3)</f>
        <v/>
      </c>
      <c r="B1212" s="358"/>
      <c r="C1212" s="383"/>
      <c r="D1212" s="360"/>
      <c r="E1212" s="360"/>
      <c r="F1212" s="361"/>
      <c r="G1212" s="360"/>
      <c r="H1212" s="360"/>
      <c r="I1212" s="362"/>
      <c r="J1212" s="363"/>
      <c r="K1212" s="363"/>
      <c r="L1212" s="364"/>
      <c r="M1212" s="363"/>
      <c r="N1212" s="414"/>
      <c r="O1212" s="350">
        <f t="shared" si="47"/>
        <v>0</v>
      </c>
      <c r="P1212" s="70">
        <f t="shared" si="47"/>
        <v>0</v>
      </c>
      <c r="Q1212" s="92" t="str">
        <f t="shared" si="46"/>
        <v/>
      </c>
    </row>
    <row r="1213" spans="1:17" x14ac:dyDescent="0.2">
      <c r="A1213" s="374" t="str">
        <f>IF(B1213="","",COUNT('Diário 3º PA'!$A$4:$A$4242)+COUNT('Diário 4º PA'!$A$4:$A$2007)+COUNT('Diário 5º PA'!$A$4:$A$2000)+ROW()-3)</f>
        <v/>
      </c>
      <c r="B1213" s="358"/>
      <c r="C1213" s="383"/>
      <c r="D1213" s="360"/>
      <c r="E1213" s="360"/>
      <c r="F1213" s="361"/>
      <c r="G1213" s="360"/>
      <c r="H1213" s="360"/>
      <c r="I1213" s="362"/>
      <c r="J1213" s="363"/>
      <c r="K1213" s="363"/>
      <c r="L1213" s="364"/>
      <c r="M1213" s="363"/>
      <c r="N1213" s="414"/>
      <c r="O1213" s="350">
        <f t="shared" si="47"/>
        <v>0</v>
      </c>
      <c r="P1213" s="70">
        <f t="shared" si="47"/>
        <v>0</v>
      </c>
      <c r="Q1213" s="92" t="str">
        <f t="shared" si="46"/>
        <v/>
      </c>
    </row>
    <row r="1214" spans="1:17" x14ac:dyDescent="0.2">
      <c r="A1214" s="374" t="str">
        <f>IF(B1214="","",COUNT('Diário 3º PA'!$A$4:$A$4242)+COUNT('Diário 4º PA'!$A$4:$A$2007)+COUNT('Diário 5º PA'!$A$4:$A$2000)+ROW()-3)</f>
        <v/>
      </c>
      <c r="B1214" s="358"/>
      <c r="C1214" s="383"/>
      <c r="D1214" s="360"/>
      <c r="E1214" s="360"/>
      <c r="F1214" s="361"/>
      <c r="G1214" s="360"/>
      <c r="H1214" s="360"/>
      <c r="I1214" s="362"/>
      <c r="J1214" s="363"/>
      <c r="K1214" s="363"/>
      <c r="L1214" s="364"/>
      <c r="M1214" s="363"/>
      <c r="N1214" s="414"/>
      <c r="O1214" s="350">
        <f t="shared" si="47"/>
        <v>0</v>
      </c>
      <c r="P1214" s="70">
        <f t="shared" si="47"/>
        <v>0</v>
      </c>
      <c r="Q1214" s="92" t="str">
        <f t="shared" si="46"/>
        <v/>
      </c>
    </row>
    <row r="1215" spans="1:17" x14ac:dyDescent="0.2">
      <c r="A1215" s="374" t="str">
        <f>IF(B1215="","",COUNT('Diário 3º PA'!$A$4:$A$4242)+COUNT('Diário 4º PA'!$A$4:$A$2007)+COUNT('Diário 5º PA'!$A$4:$A$2000)+ROW()-3)</f>
        <v/>
      </c>
      <c r="B1215" s="358"/>
      <c r="C1215" s="383"/>
      <c r="D1215" s="360"/>
      <c r="E1215" s="360"/>
      <c r="F1215" s="361"/>
      <c r="G1215" s="360"/>
      <c r="H1215" s="360"/>
      <c r="I1215" s="362"/>
      <c r="J1215" s="363"/>
      <c r="K1215" s="363"/>
      <c r="L1215" s="364"/>
      <c r="M1215" s="363"/>
      <c r="N1215" s="414"/>
      <c r="O1215" s="350">
        <f t="shared" si="47"/>
        <v>0</v>
      </c>
      <c r="P1215" s="70">
        <f t="shared" si="47"/>
        <v>0</v>
      </c>
      <c r="Q1215" s="92" t="str">
        <f t="shared" si="46"/>
        <v/>
      </c>
    </row>
    <row r="1216" spans="1:17" x14ac:dyDescent="0.2">
      <c r="A1216" s="374" t="str">
        <f>IF(B1216="","",COUNT('Diário 3º PA'!$A$4:$A$4242)+COUNT('Diário 4º PA'!$A$4:$A$2007)+COUNT('Diário 5º PA'!$A$4:$A$2000)+ROW()-3)</f>
        <v/>
      </c>
      <c r="B1216" s="358"/>
      <c r="C1216" s="383"/>
      <c r="D1216" s="360"/>
      <c r="E1216" s="360"/>
      <c r="F1216" s="361"/>
      <c r="G1216" s="360"/>
      <c r="H1216" s="360"/>
      <c r="I1216" s="362"/>
      <c r="J1216" s="363"/>
      <c r="K1216" s="363"/>
      <c r="L1216" s="364"/>
      <c r="M1216" s="363"/>
      <c r="N1216" s="414"/>
      <c r="O1216" s="350">
        <f t="shared" si="47"/>
        <v>0</v>
      </c>
      <c r="P1216" s="70">
        <f t="shared" si="47"/>
        <v>0</v>
      </c>
      <c r="Q1216" s="92" t="str">
        <f t="shared" si="46"/>
        <v/>
      </c>
    </row>
    <row r="1217" spans="1:17" x14ac:dyDescent="0.2">
      <c r="A1217" s="374" t="str">
        <f>IF(B1217="","",COUNT('Diário 3º PA'!$A$4:$A$4242)+COUNT('Diário 4º PA'!$A$4:$A$2007)+COUNT('Diário 5º PA'!$A$4:$A$2000)+ROW()-3)</f>
        <v/>
      </c>
      <c r="B1217" s="358"/>
      <c r="C1217" s="383"/>
      <c r="D1217" s="360"/>
      <c r="E1217" s="360"/>
      <c r="F1217" s="361"/>
      <c r="G1217" s="360"/>
      <c r="H1217" s="360"/>
      <c r="I1217" s="362"/>
      <c r="J1217" s="363"/>
      <c r="K1217" s="363"/>
      <c r="L1217" s="364"/>
      <c r="M1217" s="363"/>
      <c r="N1217" s="414"/>
      <c r="O1217" s="350">
        <f t="shared" si="47"/>
        <v>0</v>
      </c>
      <c r="P1217" s="70">
        <f t="shared" si="47"/>
        <v>0</v>
      </c>
      <c r="Q1217" s="92" t="str">
        <f t="shared" si="46"/>
        <v/>
      </c>
    </row>
    <row r="1218" spans="1:17" x14ac:dyDescent="0.2">
      <c r="A1218" s="374" t="str">
        <f>IF(B1218="","",COUNT('Diário 3º PA'!$A$4:$A$4242)+COUNT('Diário 4º PA'!$A$4:$A$2007)+COUNT('Diário 5º PA'!$A$4:$A$2000)+ROW()-3)</f>
        <v/>
      </c>
      <c r="B1218" s="358"/>
      <c r="C1218" s="383"/>
      <c r="D1218" s="360"/>
      <c r="E1218" s="360"/>
      <c r="F1218" s="361"/>
      <c r="G1218" s="360"/>
      <c r="H1218" s="360"/>
      <c r="I1218" s="362"/>
      <c r="J1218" s="363"/>
      <c r="K1218" s="363"/>
      <c r="L1218" s="364"/>
      <c r="M1218" s="363"/>
      <c r="N1218" s="414"/>
      <c r="O1218" s="350">
        <f t="shared" si="47"/>
        <v>0</v>
      </c>
      <c r="P1218" s="70">
        <f t="shared" si="47"/>
        <v>0</v>
      </c>
      <c r="Q1218" s="92" t="str">
        <f t="shared" si="46"/>
        <v/>
      </c>
    </row>
    <row r="1219" spans="1:17" x14ac:dyDescent="0.2">
      <c r="A1219" s="374" t="str">
        <f>IF(B1219="","",COUNT('Diário 3º PA'!$A$4:$A$4242)+COUNT('Diário 4º PA'!$A$4:$A$2007)+COUNT('Diário 5º PA'!$A$4:$A$2000)+ROW()-3)</f>
        <v/>
      </c>
      <c r="B1219" s="358"/>
      <c r="C1219" s="383"/>
      <c r="D1219" s="360"/>
      <c r="E1219" s="360"/>
      <c r="F1219" s="361"/>
      <c r="G1219" s="360"/>
      <c r="H1219" s="360"/>
      <c r="I1219" s="362"/>
      <c r="J1219" s="363"/>
      <c r="K1219" s="363"/>
      <c r="L1219" s="364"/>
      <c r="M1219" s="363"/>
      <c r="N1219" s="414"/>
      <c r="O1219" s="350">
        <f t="shared" si="47"/>
        <v>0</v>
      </c>
      <c r="P1219" s="70">
        <f t="shared" si="47"/>
        <v>0</v>
      </c>
      <c r="Q1219" s="92" t="str">
        <f t="shared" si="46"/>
        <v/>
      </c>
    </row>
    <row r="1220" spans="1:17" x14ac:dyDescent="0.2">
      <c r="A1220" s="374" t="str">
        <f>IF(B1220="","",COUNT('Diário 3º PA'!$A$4:$A$4242)+COUNT('Diário 4º PA'!$A$4:$A$2007)+COUNT('Diário 5º PA'!$A$4:$A$2000)+ROW()-3)</f>
        <v/>
      </c>
      <c r="B1220" s="358"/>
      <c r="C1220" s="383"/>
      <c r="D1220" s="360"/>
      <c r="E1220" s="360"/>
      <c r="F1220" s="361"/>
      <c r="G1220" s="360"/>
      <c r="H1220" s="360"/>
      <c r="I1220" s="362"/>
      <c r="J1220" s="363"/>
      <c r="K1220" s="363"/>
      <c r="L1220" s="364"/>
      <c r="M1220" s="363"/>
      <c r="N1220" s="414"/>
      <c r="O1220" s="350">
        <f t="shared" si="47"/>
        <v>0</v>
      </c>
      <c r="P1220" s="70">
        <f t="shared" si="47"/>
        <v>0</v>
      </c>
      <c r="Q1220" s="92" t="str">
        <f t="shared" si="46"/>
        <v/>
      </c>
    </row>
    <row r="1221" spans="1:17" x14ac:dyDescent="0.2">
      <c r="A1221" s="374" t="str">
        <f>IF(B1221="","",COUNT('Diário 3º PA'!$A$4:$A$4242)+COUNT('Diário 4º PA'!$A$4:$A$2007)+COUNT('Diário 5º PA'!$A$4:$A$2000)+ROW()-3)</f>
        <v/>
      </c>
      <c r="B1221" s="358"/>
      <c r="C1221" s="383"/>
      <c r="D1221" s="360"/>
      <c r="E1221" s="360"/>
      <c r="F1221" s="361"/>
      <c r="G1221" s="360"/>
      <c r="H1221" s="360"/>
      <c r="I1221" s="362"/>
      <c r="J1221" s="363"/>
      <c r="K1221" s="363"/>
      <c r="L1221" s="364"/>
      <c r="M1221" s="363"/>
      <c r="N1221" s="414"/>
      <c r="O1221" s="350">
        <f t="shared" si="47"/>
        <v>0</v>
      </c>
      <c r="P1221" s="70">
        <f t="shared" si="47"/>
        <v>0</v>
      </c>
      <c r="Q1221" s="92" t="str">
        <f t="shared" si="46"/>
        <v/>
      </c>
    </row>
    <row r="1222" spans="1:17" x14ac:dyDescent="0.2">
      <c r="A1222" s="374" t="str">
        <f>IF(B1222="","",COUNT('Diário 3º PA'!$A$4:$A$4242)+COUNT('Diário 4º PA'!$A$4:$A$2007)+COUNT('Diário 5º PA'!$A$4:$A$2000)+ROW()-3)</f>
        <v/>
      </c>
      <c r="B1222" s="358"/>
      <c r="C1222" s="383"/>
      <c r="D1222" s="360"/>
      <c r="E1222" s="360"/>
      <c r="F1222" s="361"/>
      <c r="G1222" s="360"/>
      <c r="H1222" s="360"/>
      <c r="I1222" s="362"/>
      <c r="J1222" s="363"/>
      <c r="K1222" s="363"/>
      <c r="L1222" s="364"/>
      <c r="M1222" s="363"/>
      <c r="N1222" s="414"/>
      <c r="O1222" s="350">
        <f t="shared" si="47"/>
        <v>0</v>
      </c>
      <c r="P1222" s="70">
        <f t="shared" si="47"/>
        <v>0</v>
      </c>
      <c r="Q1222" s="92" t="str">
        <f t="shared" si="46"/>
        <v/>
      </c>
    </row>
    <row r="1223" spans="1:17" x14ac:dyDescent="0.2">
      <c r="A1223" s="374" t="str">
        <f>IF(B1223="","",COUNT('Diário 3º PA'!$A$4:$A$4242)+COUNT('Diário 4º PA'!$A$4:$A$2007)+COUNT('Diário 5º PA'!$A$4:$A$2000)+ROW()-3)</f>
        <v/>
      </c>
      <c r="B1223" s="358"/>
      <c r="C1223" s="383"/>
      <c r="D1223" s="360"/>
      <c r="E1223" s="360"/>
      <c r="F1223" s="361"/>
      <c r="G1223" s="360"/>
      <c r="H1223" s="360"/>
      <c r="I1223" s="362"/>
      <c r="J1223" s="363"/>
      <c r="K1223" s="363"/>
      <c r="L1223" s="364"/>
      <c r="M1223" s="363"/>
      <c r="N1223" s="414"/>
      <c r="O1223" s="350">
        <f t="shared" si="47"/>
        <v>0</v>
      </c>
      <c r="P1223" s="70">
        <f t="shared" si="47"/>
        <v>0</v>
      </c>
      <c r="Q1223" s="92" t="str">
        <f t="shared" si="46"/>
        <v/>
      </c>
    </row>
    <row r="1224" spans="1:17" x14ac:dyDescent="0.2">
      <c r="A1224" s="374" t="str">
        <f>IF(B1224="","",COUNT('Diário 3º PA'!$A$4:$A$4242)+COUNT('Diário 4º PA'!$A$4:$A$2007)+COUNT('Diário 5º PA'!$A$4:$A$2000)+ROW()-3)</f>
        <v/>
      </c>
      <c r="B1224" s="358"/>
      <c r="C1224" s="383"/>
      <c r="D1224" s="360"/>
      <c r="E1224" s="360"/>
      <c r="F1224" s="361"/>
      <c r="G1224" s="360"/>
      <c r="H1224" s="360"/>
      <c r="I1224" s="362"/>
      <c r="J1224" s="363"/>
      <c r="K1224" s="363"/>
      <c r="L1224" s="364"/>
      <c r="M1224" s="363"/>
      <c r="N1224" s="414"/>
      <c r="O1224" s="350">
        <f t="shared" si="47"/>
        <v>0</v>
      </c>
      <c r="P1224" s="70">
        <f t="shared" si="47"/>
        <v>0</v>
      </c>
      <c r="Q1224" s="92" t="str">
        <f t="shared" ref="Q1224:Q1287" si="48">SUBSTITUTE(D1224," ","_")</f>
        <v/>
      </c>
    </row>
    <row r="1225" spans="1:17" x14ac:dyDescent="0.2">
      <c r="A1225" s="374" t="str">
        <f>IF(B1225="","",COUNT('Diário 3º PA'!$A$4:$A$4242)+COUNT('Diário 4º PA'!$A$4:$A$2007)+COUNT('Diário 5º PA'!$A$4:$A$2000)+ROW()-3)</f>
        <v/>
      </c>
      <c r="B1225" s="358"/>
      <c r="C1225" s="383"/>
      <c r="D1225" s="360"/>
      <c r="E1225" s="360"/>
      <c r="F1225" s="361"/>
      <c r="G1225" s="360"/>
      <c r="H1225" s="360"/>
      <c r="I1225" s="362"/>
      <c r="J1225" s="363"/>
      <c r="K1225" s="363"/>
      <c r="L1225" s="364"/>
      <c r="M1225" s="363"/>
      <c r="N1225" s="414"/>
      <c r="O1225" s="350">
        <f t="shared" ref="O1225:P1288" si="49">IF(B1225=0,0,IF(YEAR(B1225)=$P$1,MONTH(B1225)-$O$1+1,(YEAR(B1225)-$P$1)*12-$O$1+1+MONTH(B1225)))</f>
        <v>0</v>
      </c>
      <c r="P1225" s="70">
        <f t="shared" si="49"/>
        <v>0</v>
      </c>
      <c r="Q1225" s="92" t="str">
        <f t="shared" si="48"/>
        <v/>
      </c>
    </row>
    <row r="1226" spans="1:17" x14ac:dyDescent="0.2">
      <c r="A1226" s="374" t="str">
        <f>IF(B1226="","",COUNT('Diário 3º PA'!$A$4:$A$4242)+COUNT('Diário 4º PA'!$A$4:$A$2007)+COUNT('Diário 5º PA'!$A$4:$A$2000)+ROW()-3)</f>
        <v/>
      </c>
      <c r="B1226" s="358"/>
      <c r="C1226" s="383"/>
      <c r="D1226" s="360"/>
      <c r="E1226" s="360"/>
      <c r="F1226" s="361"/>
      <c r="G1226" s="360"/>
      <c r="H1226" s="360"/>
      <c r="I1226" s="362"/>
      <c r="J1226" s="363"/>
      <c r="K1226" s="363"/>
      <c r="L1226" s="364"/>
      <c r="M1226" s="363"/>
      <c r="N1226" s="414"/>
      <c r="O1226" s="350">
        <f t="shared" si="49"/>
        <v>0</v>
      </c>
      <c r="P1226" s="70">
        <f t="shared" si="49"/>
        <v>0</v>
      </c>
      <c r="Q1226" s="92" t="str">
        <f t="shared" si="48"/>
        <v/>
      </c>
    </row>
    <row r="1227" spans="1:17" x14ac:dyDescent="0.2">
      <c r="A1227" s="374" t="str">
        <f>IF(B1227="","",COUNT('Diário 3º PA'!$A$4:$A$4242)+COUNT('Diário 4º PA'!$A$4:$A$2007)+COUNT('Diário 5º PA'!$A$4:$A$2000)+ROW()-3)</f>
        <v/>
      </c>
      <c r="B1227" s="358"/>
      <c r="C1227" s="383"/>
      <c r="D1227" s="360"/>
      <c r="E1227" s="360"/>
      <c r="F1227" s="361"/>
      <c r="G1227" s="360"/>
      <c r="H1227" s="360"/>
      <c r="I1227" s="362"/>
      <c r="J1227" s="363"/>
      <c r="K1227" s="363"/>
      <c r="L1227" s="364"/>
      <c r="M1227" s="363"/>
      <c r="N1227" s="414"/>
      <c r="O1227" s="350">
        <f t="shared" si="49"/>
        <v>0</v>
      </c>
      <c r="P1227" s="70">
        <f t="shared" si="49"/>
        <v>0</v>
      </c>
      <c r="Q1227" s="92" t="str">
        <f t="shared" si="48"/>
        <v/>
      </c>
    </row>
    <row r="1228" spans="1:17" x14ac:dyDescent="0.2">
      <c r="A1228" s="374" t="str">
        <f>IF(B1228="","",COUNT('Diário 3º PA'!$A$4:$A$4242)+COUNT('Diário 4º PA'!$A$4:$A$2007)+COUNT('Diário 5º PA'!$A$4:$A$2000)+ROW()-3)</f>
        <v/>
      </c>
      <c r="B1228" s="358"/>
      <c r="C1228" s="383"/>
      <c r="D1228" s="360"/>
      <c r="E1228" s="360"/>
      <c r="F1228" s="361"/>
      <c r="G1228" s="360"/>
      <c r="H1228" s="360"/>
      <c r="I1228" s="362"/>
      <c r="J1228" s="363"/>
      <c r="K1228" s="363"/>
      <c r="L1228" s="364"/>
      <c r="M1228" s="363"/>
      <c r="N1228" s="414"/>
      <c r="O1228" s="350">
        <f t="shared" si="49"/>
        <v>0</v>
      </c>
      <c r="P1228" s="70">
        <f t="shared" si="49"/>
        <v>0</v>
      </c>
      <c r="Q1228" s="92" t="str">
        <f t="shared" si="48"/>
        <v/>
      </c>
    </row>
    <row r="1229" spans="1:17" x14ac:dyDescent="0.2">
      <c r="A1229" s="374" t="str">
        <f>IF(B1229="","",COUNT('Diário 3º PA'!$A$4:$A$4242)+COUNT('Diário 4º PA'!$A$4:$A$2007)+COUNT('Diário 5º PA'!$A$4:$A$2000)+ROW()-3)</f>
        <v/>
      </c>
      <c r="B1229" s="358"/>
      <c r="C1229" s="383"/>
      <c r="D1229" s="360"/>
      <c r="E1229" s="360"/>
      <c r="F1229" s="361"/>
      <c r="G1229" s="360"/>
      <c r="H1229" s="360"/>
      <c r="I1229" s="362"/>
      <c r="J1229" s="363"/>
      <c r="K1229" s="363"/>
      <c r="L1229" s="364"/>
      <c r="M1229" s="363"/>
      <c r="N1229" s="414"/>
      <c r="O1229" s="350">
        <f t="shared" si="49"/>
        <v>0</v>
      </c>
      <c r="P1229" s="70">
        <f t="shared" si="49"/>
        <v>0</v>
      </c>
      <c r="Q1229" s="92" t="str">
        <f t="shared" si="48"/>
        <v/>
      </c>
    </row>
    <row r="1230" spans="1:17" x14ac:dyDescent="0.2">
      <c r="A1230" s="374" t="str">
        <f>IF(B1230="","",COUNT('Diário 3º PA'!$A$4:$A$4242)+COUNT('Diário 4º PA'!$A$4:$A$2007)+COUNT('Diário 5º PA'!$A$4:$A$2000)+ROW()-3)</f>
        <v/>
      </c>
      <c r="B1230" s="358"/>
      <c r="C1230" s="383"/>
      <c r="D1230" s="360"/>
      <c r="E1230" s="360"/>
      <c r="F1230" s="361"/>
      <c r="G1230" s="360"/>
      <c r="H1230" s="360"/>
      <c r="I1230" s="362"/>
      <c r="J1230" s="363"/>
      <c r="K1230" s="363"/>
      <c r="L1230" s="364"/>
      <c r="M1230" s="363"/>
      <c r="N1230" s="414"/>
      <c r="O1230" s="350">
        <f t="shared" si="49"/>
        <v>0</v>
      </c>
      <c r="P1230" s="70">
        <f t="shared" si="49"/>
        <v>0</v>
      </c>
      <c r="Q1230" s="92" t="str">
        <f t="shared" si="48"/>
        <v/>
      </c>
    </row>
    <row r="1231" spans="1:17" x14ac:dyDescent="0.2">
      <c r="A1231" s="374" t="str">
        <f>IF(B1231="","",COUNT('Diário 3º PA'!$A$4:$A$4242)+COUNT('Diário 4º PA'!$A$4:$A$2007)+COUNT('Diário 5º PA'!$A$4:$A$2000)+ROW()-3)</f>
        <v/>
      </c>
      <c r="B1231" s="358"/>
      <c r="C1231" s="383"/>
      <c r="D1231" s="360"/>
      <c r="E1231" s="360"/>
      <c r="F1231" s="361"/>
      <c r="G1231" s="360"/>
      <c r="H1231" s="360"/>
      <c r="I1231" s="362"/>
      <c r="J1231" s="363"/>
      <c r="K1231" s="363"/>
      <c r="L1231" s="364"/>
      <c r="M1231" s="363"/>
      <c r="N1231" s="414"/>
      <c r="O1231" s="350">
        <f t="shared" si="49"/>
        <v>0</v>
      </c>
      <c r="P1231" s="70">
        <f t="shared" si="49"/>
        <v>0</v>
      </c>
      <c r="Q1231" s="92" t="str">
        <f t="shared" si="48"/>
        <v/>
      </c>
    </row>
    <row r="1232" spans="1:17" x14ac:dyDescent="0.2">
      <c r="A1232" s="374" t="str">
        <f>IF(B1232="","",COUNT('Diário 3º PA'!$A$4:$A$4242)+COUNT('Diário 4º PA'!$A$4:$A$2007)+COUNT('Diário 5º PA'!$A$4:$A$2000)+ROW()-3)</f>
        <v/>
      </c>
      <c r="B1232" s="358"/>
      <c r="C1232" s="383"/>
      <c r="D1232" s="360"/>
      <c r="E1232" s="360"/>
      <c r="F1232" s="361"/>
      <c r="G1232" s="360"/>
      <c r="H1232" s="360"/>
      <c r="I1232" s="362"/>
      <c r="J1232" s="363"/>
      <c r="K1232" s="363"/>
      <c r="L1232" s="364"/>
      <c r="M1232" s="363"/>
      <c r="N1232" s="414"/>
      <c r="O1232" s="350">
        <f t="shared" si="49"/>
        <v>0</v>
      </c>
      <c r="P1232" s="70">
        <f t="shared" si="49"/>
        <v>0</v>
      </c>
      <c r="Q1232" s="92" t="str">
        <f t="shared" si="48"/>
        <v/>
      </c>
    </row>
    <row r="1233" spans="1:17" x14ac:dyDescent="0.2">
      <c r="A1233" s="374" t="str">
        <f>IF(B1233="","",COUNT('Diário 3º PA'!$A$4:$A$4242)+COUNT('Diário 4º PA'!$A$4:$A$2007)+COUNT('Diário 5º PA'!$A$4:$A$2000)+ROW()-3)</f>
        <v/>
      </c>
      <c r="B1233" s="358"/>
      <c r="C1233" s="383"/>
      <c r="D1233" s="360"/>
      <c r="E1233" s="360"/>
      <c r="F1233" s="361"/>
      <c r="G1233" s="360"/>
      <c r="H1233" s="360"/>
      <c r="I1233" s="362"/>
      <c r="J1233" s="363"/>
      <c r="K1233" s="363"/>
      <c r="L1233" s="364"/>
      <c r="M1233" s="363"/>
      <c r="N1233" s="414"/>
      <c r="O1233" s="350">
        <f t="shared" si="49"/>
        <v>0</v>
      </c>
      <c r="P1233" s="70">
        <f t="shared" si="49"/>
        <v>0</v>
      </c>
      <c r="Q1233" s="92" t="str">
        <f t="shared" si="48"/>
        <v/>
      </c>
    </row>
    <row r="1234" spans="1:17" x14ac:dyDescent="0.2">
      <c r="A1234" s="374" t="str">
        <f>IF(B1234="","",COUNT('Diário 3º PA'!$A$4:$A$4242)+COUNT('Diário 4º PA'!$A$4:$A$2007)+COUNT('Diário 5º PA'!$A$4:$A$2000)+ROW()-3)</f>
        <v/>
      </c>
      <c r="B1234" s="358"/>
      <c r="C1234" s="383"/>
      <c r="D1234" s="360"/>
      <c r="E1234" s="360"/>
      <c r="F1234" s="361"/>
      <c r="G1234" s="360"/>
      <c r="H1234" s="360"/>
      <c r="I1234" s="362"/>
      <c r="J1234" s="363"/>
      <c r="K1234" s="363"/>
      <c r="L1234" s="364"/>
      <c r="M1234" s="363"/>
      <c r="N1234" s="414"/>
      <c r="O1234" s="350">
        <f t="shared" si="49"/>
        <v>0</v>
      </c>
      <c r="P1234" s="70">
        <f t="shared" si="49"/>
        <v>0</v>
      </c>
      <c r="Q1234" s="92" t="str">
        <f t="shared" si="48"/>
        <v/>
      </c>
    </row>
    <row r="1235" spans="1:17" x14ac:dyDescent="0.2">
      <c r="A1235" s="374" t="str">
        <f>IF(B1235="","",COUNT('Diário 3º PA'!$A$4:$A$4242)+COUNT('Diário 4º PA'!$A$4:$A$2007)+COUNT('Diário 5º PA'!$A$4:$A$2000)+ROW()-3)</f>
        <v/>
      </c>
      <c r="B1235" s="358"/>
      <c r="C1235" s="383"/>
      <c r="D1235" s="360"/>
      <c r="E1235" s="360"/>
      <c r="F1235" s="361"/>
      <c r="G1235" s="360"/>
      <c r="H1235" s="360"/>
      <c r="I1235" s="362"/>
      <c r="J1235" s="363"/>
      <c r="K1235" s="363"/>
      <c r="L1235" s="364"/>
      <c r="M1235" s="363"/>
      <c r="N1235" s="414"/>
      <c r="O1235" s="350">
        <f t="shared" si="49"/>
        <v>0</v>
      </c>
      <c r="P1235" s="70">
        <f t="shared" si="49"/>
        <v>0</v>
      </c>
      <c r="Q1235" s="92" t="str">
        <f t="shared" si="48"/>
        <v/>
      </c>
    </row>
    <row r="1236" spans="1:17" x14ac:dyDescent="0.2">
      <c r="A1236" s="374" t="str">
        <f>IF(B1236="","",COUNT('Diário 3º PA'!$A$4:$A$4242)+COUNT('Diário 4º PA'!$A$4:$A$2007)+COUNT('Diário 5º PA'!$A$4:$A$2000)+ROW()-3)</f>
        <v/>
      </c>
      <c r="B1236" s="358"/>
      <c r="C1236" s="383"/>
      <c r="D1236" s="360"/>
      <c r="E1236" s="360"/>
      <c r="F1236" s="361"/>
      <c r="G1236" s="360"/>
      <c r="H1236" s="360"/>
      <c r="I1236" s="362"/>
      <c r="J1236" s="363"/>
      <c r="K1236" s="363"/>
      <c r="L1236" s="364"/>
      <c r="M1236" s="363"/>
      <c r="N1236" s="414"/>
      <c r="O1236" s="350">
        <f t="shared" si="49"/>
        <v>0</v>
      </c>
      <c r="P1236" s="70">
        <f t="shared" si="49"/>
        <v>0</v>
      </c>
      <c r="Q1236" s="92" t="str">
        <f t="shared" si="48"/>
        <v/>
      </c>
    </row>
    <row r="1237" spans="1:17" x14ac:dyDescent="0.2">
      <c r="A1237" s="374" t="str">
        <f>IF(B1237="","",COUNT('Diário 3º PA'!$A$4:$A$4242)+COUNT('Diário 4º PA'!$A$4:$A$2007)+COUNT('Diário 5º PA'!$A$4:$A$2000)+ROW()-3)</f>
        <v/>
      </c>
      <c r="B1237" s="358"/>
      <c r="C1237" s="383"/>
      <c r="D1237" s="360"/>
      <c r="E1237" s="360"/>
      <c r="F1237" s="361"/>
      <c r="G1237" s="360"/>
      <c r="H1237" s="360"/>
      <c r="I1237" s="362"/>
      <c r="J1237" s="363"/>
      <c r="K1237" s="363"/>
      <c r="L1237" s="364"/>
      <c r="M1237" s="363"/>
      <c r="N1237" s="414"/>
      <c r="O1237" s="350">
        <f t="shared" si="49"/>
        <v>0</v>
      </c>
      <c r="P1237" s="70">
        <f t="shared" si="49"/>
        <v>0</v>
      </c>
      <c r="Q1237" s="92" t="str">
        <f t="shared" si="48"/>
        <v/>
      </c>
    </row>
    <row r="1238" spans="1:17" x14ac:dyDescent="0.2">
      <c r="A1238" s="374" t="str">
        <f>IF(B1238="","",COUNT('Diário 3º PA'!$A$4:$A$4242)+COUNT('Diário 4º PA'!$A$4:$A$2007)+COUNT('Diário 5º PA'!$A$4:$A$2000)+ROW()-3)</f>
        <v/>
      </c>
      <c r="B1238" s="358"/>
      <c r="C1238" s="383"/>
      <c r="D1238" s="360"/>
      <c r="E1238" s="360"/>
      <c r="F1238" s="361"/>
      <c r="G1238" s="360"/>
      <c r="H1238" s="360"/>
      <c r="I1238" s="362"/>
      <c r="J1238" s="363"/>
      <c r="K1238" s="363"/>
      <c r="L1238" s="364"/>
      <c r="M1238" s="363"/>
      <c r="N1238" s="414"/>
      <c r="O1238" s="350">
        <f t="shared" si="49"/>
        <v>0</v>
      </c>
      <c r="P1238" s="70">
        <f t="shared" si="49"/>
        <v>0</v>
      </c>
      <c r="Q1238" s="92" t="str">
        <f t="shared" si="48"/>
        <v/>
      </c>
    </row>
    <row r="1239" spans="1:17" x14ac:dyDescent="0.2">
      <c r="A1239" s="374" t="str">
        <f>IF(B1239="","",COUNT('Diário 3º PA'!$A$4:$A$4242)+COUNT('Diário 4º PA'!$A$4:$A$2007)+COUNT('Diário 5º PA'!$A$4:$A$2000)+ROW()-3)</f>
        <v/>
      </c>
      <c r="B1239" s="358"/>
      <c r="C1239" s="383"/>
      <c r="D1239" s="360"/>
      <c r="E1239" s="360"/>
      <c r="F1239" s="361"/>
      <c r="G1239" s="360"/>
      <c r="H1239" s="360"/>
      <c r="I1239" s="362"/>
      <c r="J1239" s="363"/>
      <c r="K1239" s="363"/>
      <c r="L1239" s="364"/>
      <c r="M1239" s="363"/>
      <c r="N1239" s="414"/>
      <c r="O1239" s="350">
        <f t="shared" si="49"/>
        <v>0</v>
      </c>
      <c r="P1239" s="70">
        <f t="shared" si="49"/>
        <v>0</v>
      </c>
      <c r="Q1239" s="92" t="str">
        <f t="shared" si="48"/>
        <v/>
      </c>
    </row>
    <row r="1240" spans="1:17" x14ac:dyDescent="0.2">
      <c r="A1240" s="374" t="str">
        <f>IF(B1240="","",COUNT('Diário 3º PA'!$A$4:$A$4242)+COUNT('Diário 4º PA'!$A$4:$A$2007)+COUNT('Diário 5º PA'!$A$4:$A$2000)+ROW()-3)</f>
        <v/>
      </c>
      <c r="B1240" s="358"/>
      <c r="C1240" s="383"/>
      <c r="D1240" s="360"/>
      <c r="E1240" s="360"/>
      <c r="F1240" s="361"/>
      <c r="G1240" s="360"/>
      <c r="H1240" s="360"/>
      <c r="I1240" s="362"/>
      <c r="J1240" s="363"/>
      <c r="K1240" s="363"/>
      <c r="L1240" s="364"/>
      <c r="M1240" s="363"/>
      <c r="N1240" s="414"/>
      <c r="O1240" s="350">
        <f t="shared" si="49"/>
        <v>0</v>
      </c>
      <c r="P1240" s="70">
        <f t="shared" si="49"/>
        <v>0</v>
      </c>
      <c r="Q1240" s="92" t="str">
        <f t="shared" si="48"/>
        <v/>
      </c>
    </row>
    <row r="1241" spans="1:17" x14ac:dyDescent="0.2">
      <c r="A1241" s="374" t="str">
        <f>IF(B1241="","",COUNT('Diário 3º PA'!$A$4:$A$4242)+COUNT('Diário 4º PA'!$A$4:$A$2007)+COUNT('Diário 5º PA'!$A$4:$A$2000)+ROW()-3)</f>
        <v/>
      </c>
      <c r="B1241" s="358"/>
      <c r="C1241" s="383"/>
      <c r="D1241" s="360"/>
      <c r="E1241" s="360"/>
      <c r="F1241" s="361"/>
      <c r="G1241" s="360"/>
      <c r="H1241" s="360"/>
      <c r="I1241" s="362"/>
      <c r="J1241" s="363"/>
      <c r="K1241" s="363"/>
      <c r="L1241" s="364"/>
      <c r="M1241" s="363"/>
      <c r="N1241" s="414"/>
      <c r="O1241" s="350">
        <f t="shared" si="49"/>
        <v>0</v>
      </c>
      <c r="P1241" s="70">
        <f t="shared" si="49"/>
        <v>0</v>
      </c>
      <c r="Q1241" s="92" t="str">
        <f t="shared" si="48"/>
        <v/>
      </c>
    </row>
    <row r="1242" spans="1:17" x14ac:dyDescent="0.2">
      <c r="A1242" s="374" t="str">
        <f>IF(B1242="","",COUNT('Diário 3º PA'!$A$4:$A$4242)+COUNT('Diário 4º PA'!$A$4:$A$2007)+COUNT('Diário 5º PA'!$A$4:$A$2000)+ROW()-3)</f>
        <v/>
      </c>
      <c r="B1242" s="358"/>
      <c r="C1242" s="383"/>
      <c r="D1242" s="360"/>
      <c r="E1242" s="360"/>
      <c r="F1242" s="361"/>
      <c r="G1242" s="360"/>
      <c r="H1242" s="360"/>
      <c r="I1242" s="362"/>
      <c r="J1242" s="363"/>
      <c r="K1242" s="363"/>
      <c r="L1242" s="364"/>
      <c r="M1242" s="363"/>
      <c r="N1242" s="414"/>
      <c r="O1242" s="350">
        <f t="shared" si="49"/>
        <v>0</v>
      </c>
      <c r="P1242" s="70">
        <f t="shared" si="49"/>
        <v>0</v>
      </c>
      <c r="Q1242" s="92" t="str">
        <f t="shared" si="48"/>
        <v/>
      </c>
    </row>
    <row r="1243" spans="1:17" x14ac:dyDescent="0.2">
      <c r="A1243" s="374" t="str">
        <f>IF(B1243="","",COUNT('Diário 3º PA'!$A$4:$A$4242)+COUNT('Diário 4º PA'!$A$4:$A$2007)+COUNT('Diário 5º PA'!$A$4:$A$2000)+ROW()-3)</f>
        <v/>
      </c>
      <c r="B1243" s="358"/>
      <c r="C1243" s="383"/>
      <c r="D1243" s="360"/>
      <c r="E1243" s="360"/>
      <c r="F1243" s="361"/>
      <c r="G1243" s="360"/>
      <c r="H1243" s="360"/>
      <c r="I1243" s="362"/>
      <c r="J1243" s="363"/>
      <c r="K1243" s="363"/>
      <c r="L1243" s="364"/>
      <c r="M1243" s="363"/>
      <c r="N1243" s="414"/>
      <c r="O1243" s="350">
        <f t="shared" si="49"/>
        <v>0</v>
      </c>
      <c r="P1243" s="70">
        <f t="shared" si="49"/>
        <v>0</v>
      </c>
      <c r="Q1243" s="92" t="str">
        <f t="shared" si="48"/>
        <v/>
      </c>
    </row>
    <row r="1244" spans="1:17" x14ac:dyDescent="0.2">
      <c r="A1244" s="374" t="str">
        <f>IF(B1244="","",COUNT('Diário 3º PA'!$A$4:$A$4242)+COUNT('Diário 4º PA'!$A$4:$A$2007)+COUNT('Diário 5º PA'!$A$4:$A$2000)+ROW()-3)</f>
        <v/>
      </c>
      <c r="B1244" s="358"/>
      <c r="C1244" s="383"/>
      <c r="D1244" s="360"/>
      <c r="E1244" s="360"/>
      <c r="F1244" s="361"/>
      <c r="G1244" s="360"/>
      <c r="H1244" s="360"/>
      <c r="I1244" s="362"/>
      <c r="J1244" s="363"/>
      <c r="K1244" s="363"/>
      <c r="L1244" s="364"/>
      <c r="M1244" s="363"/>
      <c r="N1244" s="414"/>
      <c r="O1244" s="350">
        <f t="shared" si="49"/>
        <v>0</v>
      </c>
      <c r="P1244" s="70">
        <f t="shared" si="49"/>
        <v>0</v>
      </c>
      <c r="Q1244" s="92" t="str">
        <f t="shared" si="48"/>
        <v/>
      </c>
    </row>
    <row r="1245" spans="1:17" x14ac:dyDescent="0.2">
      <c r="A1245" s="374" t="str">
        <f>IF(B1245="","",COUNT('Diário 3º PA'!$A$4:$A$4242)+COUNT('Diário 4º PA'!$A$4:$A$2007)+COUNT('Diário 5º PA'!$A$4:$A$2000)+ROW()-3)</f>
        <v/>
      </c>
      <c r="B1245" s="358"/>
      <c r="C1245" s="383"/>
      <c r="D1245" s="360"/>
      <c r="E1245" s="360"/>
      <c r="F1245" s="361"/>
      <c r="G1245" s="360"/>
      <c r="H1245" s="360"/>
      <c r="I1245" s="362"/>
      <c r="J1245" s="363"/>
      <c r="K1245" s="363"/>
      <c r="L1245" s="364"/>
      <c r="M1245" s="363"/>
      <c r="N1245" s="414"/>
      <c r="O1245" s="350">
        <f t="shared" si="49"/>
        <v>0</v>
      </c>
      <c r="P1245" s="70">
        <f t="shared" si="49"/>
        <v>0</v>
      </c>
      <c r="Q1245" s="92" t="str">
        <f t="shared" si="48"/>
        <v/>
      </c>
    </row>
    <row r="1246" spans="1:17" x14ac:dyDescent="0.2">
      <c r="A1246" s="374" t="str">
        <f>IF(B1246="","",COUNT('Diário 3º PA'!$A$4:$A$4242)+COUNT('Diário 4º PA'!$A$4:$A$2007)+COUNT('Diário 5º PA'!$A$4:$A$2000)+ROW()-3)</f>
        <v/>
      </c>
      <c r="B1246" s="358"/>
      <c r="C1246" s="383"/>
      <c r="D1246" s="360"/>
      <c r="E1246" s="360"/>
      <c r="F1246" s="361"/>
      <c r="G1246" s="360"/>
      <c r="H1246" s="360"/>
      <c r="I1246" s="362"/>
      <c r="J1246" s="363"/>
      <c r="K1246" s="363"/>
      <c r="L1246" s="364"/>
      <c r="M1246" s="363"/>
      <c r="N1246" s="414"/>
      <c r="O1246" s="350">
        <f t="shared" si="49"/>
        <v>0</v>
      </c>
      <c r="P1246" s="70">
        <f t="shared" si="49"/>
        <v>0</v>
      </c>
      <c r="Q1246" s="92" t="str">
        <f t="shared" si="48"/>
        <v/>
      </c>
    </row>
    <row r="1247" spans="1:17" x14ac:dyDescent="0.2">
      <c r="A1247" s="374" t="str">
        <f>IF(B1247="","",COUNT('Diário 3º PA'!$A$4:$A$4242)+COUNT('Diário 4º PA'!$A$4:$A$2007)+COUNT('Diário 5º PA'!$A$4:$A$2000)+ROW()-3)</f>
        <v/>
      </c>
      <c r="B1247" s="358"/>
      <c r="C1247" s="383"/>
      <c r="D1247" s="360"/>
      <c r="E1247" s="360"/>
      <c r="F1247" s="361"/>
      <c r="G1247" s="360"/>
      <c r="H1247" s="360"/>
      <c r="I1247" s="362"/>
      <c r="J1247" s="363"/>
      <c r="K1247" s="363"/>
      <c r="L1247" s="364"/>
      <c r="M1247" s="363"/>
      <c r="N1247" s="414"/>
      <c r="O1247" s="350">
        <f t="shared" si="49"/>
        <v>0</v>
      </c>
      <c r="P1247" s="70">
        <f t="shared" si="49"/>
        <v>0</v>
      </c>
      <c r="Q1247" s="92" t="str">
        <f t="shared" si="48"/>
        <v/>
      </c>
    </row>
    <row r="1248" spans="1:17" x14ac:dyDescent="0.2">
      <c r="A1248" s="374" t="str">
        <f>IF(B1248="","",COUNT('Diário 3º PA'!$A$4:$A$4242)+COUNT('Diário 4º PA'!$A$4:$A$2007)+COUNT('Diário 5º PA'!$A$4:$A$2000)+ROW()-3)</f>
        <v/>
      </c>
      <c r="B1248" s="358"/>
      <c r="C1248" s="383"/>
      <c r="D1248" s="360"/>
      <c r="E1248" s="360"/>
      <c r="F1248" s="361"/>
      <c r="G1248" s="360"/>
      <c r="H1248" s="360"/>
      <c r="I1248" s="362"/>
      <c r="J1248" s="363"/>
      <c r="K1248" s="363"/>
      <c r="L1248" s="364"/>
      <c r="M1248" s="363"/>
      <c r="N1248" s="414"/>
      <c r="O1248" s="350">
        <f t="shared" si="49"/>
        <v>0</v>
      </c>
      <c r="P1248" s="70">
        <f t="shared" si="49"/>
        <v>0</v>
      </c>
      <c r="Q1248" s="92" t="str">
        <f t="shared" si="48"/>
        <v/>
      </c>
    </row>
    <row r="1249" spans="1:17" x14ac:dyDescent="0.2">
      <c r="A1249" s="374" t="str">
        <f>IF(B1249="","",COUNT('Diário 3º PA'!$A$4:$A$4242)+COUNT('Diário 4º PA'!$A$4:$A$2007)+COUNT('Diário 5º PA'!$A$4:$A$2000)+ROW()-3)</f>
        <v/>
      </c>
      <c r="B1249" s="358"/>
      <c r="C1249" s="383"/>
      <c r="D1249" s="360"/>
      <c r="E1249" s="360"/>
      <c r="F1249" s="361"/>
      <c r="G1249" s="360"/>
      <c r="H1249" s="360"/>
      <c r="I1249" s="362"/>
      <c r="J1249" s="363"/>
      <c r="K1249" s="363"/>
      <c r="L1249" s="364"/>
      <c r="M1249" s="363"/>
      <c r="N1249" s="414"/>
      <c r="O1249" s="350">
        <f t="shared" si="49"/>
        <v>0</v>
      </c>
      <c r="P1249" s="70">
        <f t="shared" si="49"/>
        <v>0</v>
      </c>
      <c r="Q1249" s="92" t="str">
        <f t="shared" si="48"/>
        <v/>
      </c>
    </row>
    <row r="1250" spans="1:17" x14ac:dyDescent="0.2">
      <c r="A1250" s="374" t="str">
        <f>IF(B1250="","",COUNT('Diário 3º PA'!$A$4:$A$4242)+COUNT('Diário 4º PA'!$A$4:$A$2007)+COUNT('Diário 5º PA'!$A$4:$A$2000)+ROW()-3)</f>
        <v/>
      </c>
      <c r="B1250" s="358"/>
      <c r="C1250" s="383"/>
      <c r="D1250" s="360"/>
      <c r="E1250" s="360"/>
      <c r="F1250" s="361"/>
      <c r="G1250" s="360"/>
      <c r="H1250" s="360"/>
      <c r="I1250" s="362"/>
      <c r="J1250" s="363"/>
      <c r="K1250" s="363"/>
      <c r="L1250" s="364"/>
      <c r="M1250" s="363"/>
      <c r="N1250" s="414"/>
      <c r="O1250" s="350">
        <f t="shared" si="49"/>
        <v>0</v>
      </c>
      <c r="P1250" s="70">
        <f t="shared" si="49"/>
        <v>0</v>
      </c>
      <c r="Q1250" s="92" t="str">
        <f t="shared" si="48"/>
        <v/>
      </c>
    </row>
    <row r="1251" spans="1:17" x14ac:dyDescent="0.2">
      <c r="A1251" s="374" t="str">
        <f>IF(B1251="","",COUNT('Diário 3º PA'!$A$4:$A$4242)+COUNT('Diário 4º PA'!$A$4:$A$2007)+COUNT('Diário 5º PA'!$A$4:$A$2000)+ROW()-3)</f>
        <v/>
      </c>
      <c r="B1251" s="358"/>
      <c r="C1251" s="383"/>
      <c r="D1251" s="360"/>
      <c r="E1251" s="360"/>
      <c r="F1251" s="361"/>
      <c r="G1251" s="360"/>
      <c r="H1251" s="360"/>
      <c r="I1251" s="362"/>
      <c r="J1251" s="363"/>
      <c r="K1251" s="363"/>
      <c r="L1251" s="364"/>
      <c r="M1251" s="363"/>
      <c r="N1251" s="414"/>
      <c r="O1251" s="350">
        <f t="shared" si="49"/>
        <v>0</v>
      </c>
      <c r="P1251" s="70">
        <f t="shared" si="49"/>
        <v>0</v>
      </c>
      <c r="Q1251" s="92" t="str">
        <f t="shared" si="48"/>
        <v/>
      </c>
    </row>
    <row r="1252" spans="1:17" x14ac:dyDescent="0.2">
      <c r="A1252" s="374" t="str">
        <f>IF(B1252="","",COUNT('Diário 3º PA'!$A$4:$A$4242)+COUNT('Diário 4º PA'!$A$4:$A$2007)+COUNT('Diário 5º PA'!$A$4:$A$2000)+ROW()-3)</f>
        <v/>
      </c>
      <c r="B1252" s="358"/>
      <c r="C1252" s="383"/>
      <c r="D1252" s="360"/>
      <c r="E1252" s="360"/>
      <c r="F1252" s="361"/>
      <c r="G1252" s="360"/>
      <c r="H1252" s="360"/>
      <c r="I1252" s="362"/>
      <c r="J1252" s="363"/>
      <c r="K1252" s="363"/>
      <c r="L1252" s="364"/>
      <c r="M1252" s="363"/>
      <c r="N1252" s="414"/>
      <c r="O1252" s="350">
        <f t="shared" si="49"/>
        <v>0</v>
      </c>
      <c r="P1252" s="70">
        <f t="shared" si="49"/>
        <v>0</v>
      </c>
      <c r="Q1252" s="92" t="str">
        <f t="shared" si="48"/>
        <v/>
      </c>
    </row>
    <row r="1253" spans="1:17" x14ac:dyDescent="0.2">
      <c r="A1253" s="374" t="str">
        <f>IF(B1253="","",COUNT('Diário 3º PA'!$A$4:$A$4242)+COUNT('Diário 4º PA'!$A$4:$A$2007)+COUNT('Diário 5º PA'!$A$4:$A$2000)+ROW()-3)</f>
        <v/>
      </c>
      <c r="B1253" s="358"/>
      <c r="C1253" s="383"/>
      <c r="D1253" s="360"/>
      <c r="E1253" s="360"/>
      <c r="F1253" s="361"/>
      <c r="G1253" s="360"/>
      <c r="H1253" s="360"/>
      <c r="I1253" s="362"/>
      <c r="J1253" s="363"/>
      <c r="K1253" s="363"/>
      <c r="L1253" s="364"/>
      <c r="M1253" s="363"/>
      <c r="N1253" s="414"/>
      <c r="O1253" s="350">
        <f t="shared" si="49"/>
        <v>0</v>
      </c>
      <c r="P1253" s="70">
        <f t="shared" si="49"/>
        <v>0</v>
      </c>
      <c r="Q1253" s="92" t="str">
        <f t="shared" si="48"/>
        <v/>
      </c>
    </row>
    <row r="1254" spans="1:17" x14ac:dyDescent="0.2">
      <c r="A1254" s="374" t="str">
        <f>IF(B1254="","",COUNT('Diário 3º PA'!$A$4:$A$4242)+COUNT('Diário 4º PA'!$A$4:$A$2007)+COUNT('Diário 5º PA'!$A$4:$A$2000)+ROW()-3)</f>
        <v/>
      </c>
      <c r="B1254" s="358"/>
      <c r="C1254" s="383"/>
      <c r="D1254" s="360"/>
      <c r="E1254" s="360"/>
      <c r="F1254" s="361"/>
      <c r="G1254" s="360"/>
      <c r="H1254" s="360"/>
      <c r="I1254" s="362"/>
      <c r="J1254" s="363"/>
      <c r="K1254" s="363"/>
      <c r="L1254" s="364"/>
      <c r="M1254" s="363"/>
      <c r="N1254" s="414"/>
      <c r="O1254" s="350">
        <f t="shared" si="49"/>
        <v>0</v>
      </c>
      <c r="P1254" s="70">
        <f t="shared" si="49"/>
        <v>0</v>
      </c>
      <c r="Q1254" s="92" t="str">
        <f t="shared" si="48"/>
        <v/>
      </c>
    </row>
    <row r="1255" spans="1:17" x14ac:dyDescent="0.2">
      <c r="A1255" s="374" t="str">
        <f>IF(B1255="","",COUNT('Diário 3º PA'!$A$4:$A$4242)+COUNT('Diário 4º PA'!$A$4:$A$2007)+COUNT('Diário 5º PA'!$A$4:$A$2000)+ROW()-3)</f>
        <v/>
      </c>
      <c r="B1255" s="358"/>
      <c r="C1255" s="383"/>
      <c r="D1255" s="360"/>
      <c r="E1255" s="360"/>
      <c r="F1255" s="361"/>
      <c r="G1255" s="360"/>
      <c r="H1255" s="360"/>
      <c r="I1255" s="362"/>
      <c r="J1255" s="363"/>
      <c r="K1255" s="363"/>
      <c r="L1255" s="364"/>
      <c r="M1255" s="363"/>
      <c r="N1255" s="414"/>
      <c r="O1255" s="350">
        <f t="shared" si="49"/>
        <v>0</v>
      </c>
      <c r="P1255" s="70">
        <f t="shared" si="49"/>
        <v>0</v>
      </c>
      <c r="Q1255" s="92" t="str">
        <f t="shared" si="48"/>
        <v/>
      </c>
    </row>
    <row r="1256" spans="1:17" x14ac:dyDescent="0.2">
      <c r="A1256" s="374" t="str">
        <f>IF(B1256="","",COUNT('Diário 3º PA'!$A$4:$A$4242)+COUNT('Diário 4º PA'!$A$4:$A$2007)+COUNT('Diário 5º PA'!$A$4:$A$2000)+ROW()-3)</f>
        <v/>
      </c>
      <c r="B1256" s="358"/>
      <c r="C1256" s="383"/>
      <c r="D1256" s="360"/>
      <c r="E1256" s="360"/>
      <c r="F1256" s="361"/>
      <c r="G1256" s="360"/>
      <c r="H1256" s="360"/>
      <c r="I1256" s="362"/>
      <c r="J1256" s="363"/>
      <c r="K1256" s="363"/>
      <c r="L1256" s="364"/>
      <c r="M1256" s="363"/>
      <c r="N1256" s="414"/>
      <c r="O1256" s="350">
        <f t="shared" si="49"/>
        <v>0</v>
      </c>
      <c r="P1256" s="70">
        <f t="shared" si="49"/>
        <v>0</v>
      </c>
      <c r="Q1256" s="92" t="str">
        <f t="shared" si="48"/>
        <v/>
      </c>
    </row>
    <row r="1257" spans="1:17" x14ac:dyDescent="0.2">
      <c r="A1257" s="374" t="str">
        <f>IF(B1257="","",COUNT('Diário 3º PA'!$A$4:$A$4242)+COUNT('Diário 4º PA'!$A$4:$A$2007)+COUNT('Diário 5º PA'!$A$4:$A$2000)+ROW()-3)</f>
        <v/>
      </c>
      <c r="B1257" s="358"/>
      <c r="C1257" s="383"/>
      <c r="D1257" s="360"/>
      <c r="E1257" s="360"/>
      <c r="F1257" s="361"/>
      <c r="G1257" s="360"/>
      <c r="H1257" s="360"/>
      <c r="I1257" s="362"/>
      <c r="J1257" s="363"/>
      <c r="K1257" s="363"/>
      <c r="L1257" s="364"/>
      <c r="M1257" s="363"/>
      <c r="N1257" s="414"/>
      <c r="O1257" s="350">
        <f t="shared" si="49"/>
        <v>0</v>
      </c>
      <c r="P1257" s="70">
        <f t="shared" si="49"/>
        <v>0</v>
      </c>
      <c r="Q1257" s="92" t="str">
        <f t="shared" si="48"/>
        <v/>
      </c>
    </row>
    <row r="1258" spans="1:17" x14ac:dyDescent="0.2">
      <c r="A1258" s="374" t="str">
        <f>IF(B1258="","",COUNT('Diário 3º PA'!$A$4:$A$4242)+COUNT('Diário 4º PA'!$A$4:$A$2007)+COUNT('Diário 5º PA'!$A$4:$A$2000)+ROW()-3)</f>
        <v/>
      </c>
      <c r="B1258" s="358"/>
      <c r="C1258" s="383"/>
      <c r="D1258" s="360"/>
      <c r="E1258" s="360"/>
      <c r="F1258" s="361"/>
      <c r="G1258" s="360"/>
      <c r="H1258" s="360"/>
      <c r="I1258" s="362"/>
      <c r="J1258" s="363"/>
      <c r="K1258" s="363"/>
      <c r="L1258" s="364"/>
      <c r="M1258" s="363"/>
      <c r="N1258" s="414"/>
      <c r="O1258" s="350">
        <f t="shared" si="49"/>
        <v>0</v>
      </c>
      <c r="P1258" s="70">
        <f t="shared" si="49"/>
        <v>0</v>
      </c>
      <c r="Q1258" s="92" t="str">
        <f t="shared" si="48"/>
        <v/>
      </c>
    </row>
    <row r="1259" spans="1:17" x14ac:dyDescent="0.2">
      <c r="A1259" s="374" t="str">
        <f>IF(B1259="","",COUNT('Diário 3º PA'!$A$4:$A$4242)+COUNT('Diário 4º PA'!$A$4:$A$2007)+COUNT('Diário 5º PA'!$A$4:$A$2000)+ROW()-3)</f>
        <v/>
      </c>
      <c r="B1259" s="358"/>
      <c r="C1259" s="383"/>
      <c r="D1259" s="360"/>
      <c r="E1259" s="360"/>
      <c r="F1259" s="361"/>
      <c r="G1259" s="360"/>
      <c r="H1259" s="360"/>
      <c r="I1259" s="362"/>
      <c r="J1259" s="363"/>
      <c r="K1259" s="363"/>
      <c r="L1259" s="364"/>
      <c r="M1259" s="363"/>
      <c r="N1259" s="414"/>
      <c r="O1259" s="350">
        <f t="shared" si="49"/>
        <v>0</v>
      </c>
      <c r="P1259" s="70">
        <f t="shared" si="49"/>
        <v>0</v>
      </c>
      <c r="Q1259" s="92" t="str">
        <f t="shared" si="48"/>
        <v/>
      </c>
    </row>
    <row r="1260" spans="1:17" x14ac:dyDescent="0.2">
      <c r="A1260" s="374" t="str">
        <f>IF(B1260="","",COUNT('Diário 3º PA'!$A$4:$A$4242)+COUNT('Diário 4º PA'!$A$4:$A$2007)+COUNT('Diário 5º PA'!$A$4:$A$2000)+ROW()-3)</f>
        <v/>
      </c>
      <c r="B1260" s="358"/>
      <c r="C1260" s="383"/>
      <c r="D1260" s="360"/>
      <c r="E1260" s="360"/>
      <c r="F1260" s="361"/>
      <c r="G1260" s="360"/>
      <c r="H1260" s="360"/>
      <c r="I1260" s="362"/>
      <c r="J1260" s="363"/>
      <c r="K1260" s="363"/>
      <c r="L1260" s="364"/>
      <c r="M1260" s="363"/>
      <c r="N1260" s="414"/>
      <c r="O1260" s="350">
        <f t="shared" si="49"/>
        <v>0</v>
      </c>
      <c r="P1260" s="70">
        <f t="shared" si="49"/>
        <v>0</v>
      </c>
      <c r="Q1260" s="92" t="str">
        <f t="shared" si="48"/>
        <v/>
      </c>
    </row>
    <row r="1261" spans="1:17" x14ac:dyDescent="0.2">
      <c r="A1261" s="374" t="str">
        <f>IF(B1261="","",COUNT('Diário 3º PA'!$A$4:$A$4242)+COUNT('Diário 4º PA'!$A$4:$A$2007)+COUNT('Diário 5º PA'!$A$4:$A$2000)+ROW()-3)</f>
        <v/>
      </c>
      <c r="B1261" s="358"/>
      <c r="C1261" s="383"/>
      <c r="D1261" s="360"/>
      <c r="E1261" s="360"/>
      <c r="F1261" s="361"/>
      <c r="G1261" s="360"/>
      <c r="H1261" s="360"/>
      <c r="I1261" s="362"/>
      <c r="J1261" s="363"/>
      <c r="K1261" s="363"/>
      <c r="L1261" s="364"/>
      <c r="M1261" s="363"/>
      <c r="N1261" s="414"/>
      <c r="O1261" s="350">
        <f t="shared" si="49"/>
        <v>0</v>
      </c>
      <c r="P1261" s="70">
        <f t="shared" si="49"/>
        <v>0</v>
      </c>
      <c r="Q1261" s="92" t="str">
        <f t="shared" si="48"/>
        <v/>
      </c>
    </row>
    <row r="1262" spans="1:17" x14ac:dyDescent="0.2">
      <c r="A1262" s="374" t="str">
        <f>IF(B1262="","",COUNT('Diário 3º PA'!$A$4:$A$4242)+COUNT('Diário 4º PA'!$A$4:$A$2007)+COUNT('Diário 5º PA'!$A$4:$A$2000)+ROW()-3)</f>
        <v/>
      </c>
      <c r="B1262" s="358"/>
      <c r="C1262" s="383"/>
      <c r="D1262" s="360"/>
      <c r="E1262" s="360"/>
      <c r="F1262" s="361"/>
      <c r="G1262" s="360"/>
      <c r="H1262" s="360"/>
      <c r="I1262" s="362"/>
      <c r="J1262" s="363"/>
      <c r="K1262" s="363"/>
      <c r="L1262" s="364"/>
      <c r="M1262" s="363"/>
      <c r="N1262" s="414"/>
      <c r="O1262" s="350">
        <f t="shared" si="49"/>
        <v>0</v>
      </c>
      <c r="P1262" s="70">
        <f t="shared" si="49"/>
        <v>0</v>
      </c>
      <c r="Q1262" s="92" t="str">
        <f t="shared" si="48"/>
        <v/>
      </c>
    </row>
    <row r="1263" spans="1:17" x14ac:dyDescent="0.2">
      <c r="A1263" s="374" t="str">
        <f>IF(B1263="","",COUNT('Diário 3º PA'!$A$4:$A$4242)+COUNT('Diário 4º PA'!$A$4:$A$2007)+COUNT('Diário 5º PA'!$A$4:$A$2000)+ROW()-3)</f>
        <v/>
      </c>
      <c r="B1263" s="358"/>
      <c r="C1263" s="383"/>
      <c r="D1263" s="360"/>
      <c r="E1263" s="360"/>
      <c r="F1263" s="361"/>
      <c r="G1263" s="360"/>
      <c r="H1263" s="360"/>
      <c r="I1263" s="362"/>
      <c r="J1263" s="363"/>
      <c r="K1263" s="363"/>
      <c r="L1263" s="364"/>
      <c r="M1263" s="363"/>
      <c r="N1263" s="414"/>
      <c r="O1263" s="350">
        <f t="shared" si="49"/>
        <v>0</v>
      </c>
      <c r="P1263" s="70">
        <f t="shared" si="49"/>
        <v>0</v>
      </c>
      <c r="Q1263" s="92" t="str">
        <f t="shared" si="48"/>
        <v/>
      </c>
    </row>
    <row r="1264" spans="1:17" x14ac:dyDescent="0.2">
      <c r="A1264" s="374" t="str">
        <f>IF(B1264="","",COUNT('Diário 3º PA'!$A$4:$A$4242)+COUNT('Diário 4º PA'!$A$4:$A$2007)+COUNT('Diário 5º PA'!$A$4:$A$2000)+ROW()-3)</f>
        <v/>
      </c>
      <c r="B1264" s="358"/>
      <c r="C1264" s="383"/>
      <c r="D1264" s="360"/>
      <c r="E1264" s="360"/>
      <c r="F1264" s="361"/>
      <c r="G1264" s="360"/>
      <c r="H1264" s="360"/>
      <c r="I1264" s="362"/>
      <c r="J1264" s="363"/>
      <c r="K1264" s="363"/>
      <c r="L1264" s="364"/>
      <c r="M1264" s="363"/>
      <c r="N1264" s="414"/>
      <c r="O1264" s="350">
        <f t="shared" si="49"/>
        <v>0</v>
      </c>
      <c r="P1264" s="70">
        <f t="shared" si="49"/>
        <v>0</v>
      </c>
      <c r="Q1264" s="92" t="str">
        <f t="shared" si="48"/>
        <v/>
      </c>
    </row>
    <row r="1265" spans="1:17" x14ac:dyDescent="0.2">
      <c r="A1265" s="374" t="str">
        <f>IF(B1265="","",COUNT('Diário 3º PA'!$A$4:$A$4242)+COUNT('Diário 4º PA'!$A$4:$A$2007)+COUNT('Diário 5º PA'!$A$4:$A$2000)+ROW()-3)</f>
        <v/>
      </c>
      <c r="B1265" s="358"/>
      <c r="C1265" s="383"/>
      <c r="D1265" s="360"/>
      <c r="E1265" s="360"/>
      <c r="F1265" s="361"/>
      <c r="G1265" s="360"/>
      <c r="H1265" s="360"/>
      <c r="I1265" s="362"/>
      <c r="J1265" s="363"/>
      <c r="K1265" s="363"/>
      <c r="L1265" s="364"/>
      <c r="M1265" s="363"/>
      <c r="N1265" s="414"/>
      <c r="O1265" s="350">
        <f t="shared" si="49"/>
        <v>0</v>
      </c>
      <c r="P1265" s="70">
        <f t="shared" si="49"/>
        <v>0</v>
      </c>
      <c r="Q1265" s="92" t="str">
        <f t="shared" si="48"/>
        <v/>
      </c>
    </row>
    <row r="1266" spans="1:17" x14ac:dyDescent="0.2">
      <c r="A1266" s="374" t="str">
        <f>IF(B1266="","",COUNT('Diário 3º PA'!$A$4:$A$4242)+COUNT('Diário 4º PA'!$A$4:$A$2007)+COUNT('Diário 5º PA'!$A$4:$A$2000)+ROW()-3)</f>
        <v/>
      </c>
      <c r="B1266" s="358"/>
      <c r="C1266" s="383"/>
      <c r="D1266" s="360"/>
      <c r="E1266" s="360"/>
      <c r="F1266" s="361"/>
      <c r="G1266" s="360"/>
      <c r="H1266" s="360"/>
      <c r="I1266" s="362"/>
      <c r="J1266" s="363"/>
      <c r="K1266" s="363"/>
      <c r="L1266" s="364"/>
      <c r="M1266" s="363"/>
      <c r="N1266" s="414"/>
      <c r="O1266" s="350">
        <f t="shared" si="49"/>
        <v>0</v>
      </c>
      <c r="P1266" s="70">
        <f t="shared" si="49"/>
        <v>0</v>
      </c>
      <c r="Q1266" s="92" t="str">
        <f t="shared" si="48"/>
        <v/>
      </c>
    </row>
    <row r="1267" spans="1:17" x14ac:dyDescent="0.2">
      <c r="A1267" s="374" t="str">
        <f>IF(B1267="","",COUNT('Diário 3º PA'!$A$4:$A$4242)+COUNT('Diário 4º PA'!$A$4:$A$2007)+COUNT('Diário 5º PA'!$A$4:$A$2000)+ROW()-3)</f>
        <v/>
      </c>
      <c r="B1267" s="358"/>
      <c r="C1267" s="383"/>
      <c r="D1267" s="360"/>
      <c r="E1267" s="360"/>
      <c r="F1267" s="361"/>
      <c r="G1267" s="360"/>
      <c r="H1267" s="360"/>
      <c r="I1267" s="362"/>
      <c r="J1267" s="363"/>
      <c r="K1267" s="363"/>
      <c r="L1267" s="364"/>
      <c r="M1267" s="363"/>
      <c r="N1267" s="414"/>
      <c r="O1267" s="350">
        <f t="shared" si="49"/>
        <v>0</v>
      </c>
      <c r="P1267" s="70">
        <f t="shared" si="49"/>
        <v>0</v>
      </c>
      <c r="Q1267" s="92" t="str">
        <f t="shared" si="48"/>
        <v/>
      </c>
    </row>
    <row r="1268" spans="1:17" x14ac:dyDescent="0.2">
      <c r="A1268" s="374" t="str">
        <f>IF(B1268="","",COUNT('Diário 3º PA'!$A$4:$A$4242)+COUNT('Diário 4º PA'!$A$4:$A$2007)+COUNT('Diário 5º PA'!$A$4:$A$2000)+ROW()-3)</f>
        <v/>
      </c>
      <c r="B1268" s="358"/>
      <c r="C1268" s="383"/>
      <c r="D1268" s="360"/>
      <c r="E1268" s="360"/>
      <c r="F1268" s="361"/>
      <c r="G1268" s="360"/>
      <c r="H1268" s="360"/>
      <c r="I1268" s="362"/>
      <c r="J1268" s="363"/>
      <c r="K1268" s="363"/>
      <c r="L1268" s="364"/>
      <c r="M1268" s="363"/>
      <c r="N1268" s="414"/>
      <c r="O1268" s="350">
        <f t="shared" si="49"/>
        <v>0</v>
      </c>
      <c r="P1268" s="70">
        <f t="shared" si="49"/>
        <v>0</v>
      </c>
      <c r="Q1268" s="92" t="str">
        <f t="shared" si="48"/>
        <v/>
      </c>
    </row>
    <row r="1269" spans="1:17" x14ac:dyDescent="0.2">
      <c r="A1269" s="374" t="str">
        <f>IF(B1269="","",COUNT('Diário 3º PA'!$A$4:$A$4242)+COUNT('Diário 4º PA'!$A$4:$A$2007)+COUNT('Diário 5º PA'!$A$4:$A$2000)+ROW()-3)</f>
        <v/>
      </c>
      <c r="B1269" s="358"/>
      <c r="C1269" s="383"/>
      <c r="D1269" s="360"/>
      <c r="E1269" s="360"/>
      <c r="F1269" s="361"/>
      <c r="G1269" s="360"/>
      <c r="H1269" s="360"/>
      <c r="I1269" s="362"/>
      <c r="J1269" s="363"/>
      <c r="K1269" s="363"/>
      <c r="L1269" s="364"/>
      <c r="M1269" s="363"/>
      <c r="N1269" s="414"/>
      <c r="O1269" s="350">
        <f t="shared" si="49"/>
        <v>0</v>
      </c>
      <c r="P1269" s="70">
        <f t="shared" si="49"/>
        <v>0</v>
      </c>
      <c r="Q1269" s="92" t="str">
        <f t="shared" si="48"/>
        <v/>
      </c>
    </row>
    <row r="1270" spans="1:17" x14ac:dyDescent="0.2">
      <c r="A1270" s="374" t="str">
        <f>IF(B1270="","",COUNT('Diário 3º PA'!$A$4:$A$4242)+COUNT('Diário 4º PA'!$A$4:$A$2007)+COUNT('Diário 5º PA'!$A$4:$A$2000)+ROW()-3)</f>
        <v/>
      </c>
      <c r="B1270" s="358"/>
      <c r="C1270" s="383"/>
      <c r="D1270" s="360"/>
      <c r="E1270" s="360"/>
      <c r="F1270" s="361"/>
      <c r="G1270" s="360"/>
      <c r="H1270" s="360"/>
      <c r="I1270" s="362"/>
      <c r="J1270" s="363"/>
      <c r="K1270" s="363"/>
      <c r="L1270" s="364"/>
      <c r="M1270" s="363"/>
      <c r="N1270" s="414"/>
      <c r="O1270" s="350">
        <f t="shared" si="49"/>
        <v>0</v>
      </c>
      <c r="P1270" s="70">
        <f t="shared" si="49"/>
        <v>0</v>
      </c>
      <c r="Q1270" s="92" t="str">
        <f t="shared" si="48"/>
        <v/>
      </c>
    </row>
    <row r="1271" spans="1:17" x14ac:dyDescent="0.2">
      <c r="A1271" s="374" t="str">
        <f>IF(B1271="","",COUNT('Diário 3º PA'!$A$4:$A$4242)+COUNT('Diário 4º PA'!$A$4:$A$2007)+COUNT('Diário 5º PA'!$A$4:$A$2000)+ROW()-3)</f>
        <v/>
      </c>
      <c r="B1271" s="358"/>
      <c r="C1271" s="383"/>
      <c r="D1271" s="360"/>
      <c r="E1271" s="360"/>
      <c r="F1271" s="361"/>
      <c r="G1271" s="360"/>
      <c r="H1271" s="360"/>
      <c r="I1271" s="362"/>
      <c r="J1271" s="363"/>
      <c r="K1271" s="363"/>
      <c r="L1271" s="364"/>
      <c r="M1271" s="363"/>
      <c r="N1271" s="414"/>
      <c r="O1271" s="350">
        <f t="shared" si="49"/>
        <v>0</v>
      </c>
      <c r="P1271" s="70">
        <f t="shared" si="49"/>
        <v>0</v>
      </c>
      <c r="Q1271" s="92" t="str">
        <f t="shared" si="48"/>
        <v/>
      </c>
    </row>
    <row r="1272" spans="1:17" x14ac:dyDescent="0.2">
      <c r="A1272" s="374" t="str">
        <f>IF(B1272="","",COUNT('Diário 3º PA'!$A$4:$A$4242)+COUNT('Diário 4º PA'!$A$4:$A$2007)+COUNT('Diário 5º PA'!$A$4:$A$2000)+ROW()-3)</f>
        <v/>
      </c>
      <c r="B1272" s="358"/>
      <c r="C1272" s="383"/>
      <c r="D1272" s="360"/>
      <c r="E1272" s="360"/>
      <c r="F1272" s="361"/>
      <c r="G1272" s="360"/>
      <c r="H1272" s="360"/>
      <c r="I1272" s="362"/>
      <c r="J1272" s="363"/>
      <c r="K1272" s="363"/>
      <c r="L1272" s="364"/>
      <c r="M1272" s="363"/>
      <c r="N1272" s="414"/>
      <c r="O1272" s="350">
        <f t="shared" si="49"/>
        <v>0</v>
      </c>
      <c r="P1272" s="70">
        <f t="shared" si="49"/>
        <v>0</v>
      </c>
      <c r="Q1272" s="92" t="str">
        <f t="shared" si="48"/>
        <v/>
      </c>
    </row>
    <row r="1273" spans="1:17" x14ac:dyDescent="0.2">
      <c r="A1273" s="374" t="str">
        <f>IF(B1273="","",COUNT('Diário 3º PA'!$A$4:$A$4242)+COUNT('Diário 4º PA'!$A$4:$A$2007)+COUNT('Diário 5º PA'!$A$4:$A$2000)+ROW()-3)</f>
        <v/>
      </c>
      <c r="B1273" s="358"/>
      <c r="C1273" s="383"/>
      <c r="D1273" s="360"/>
      <c r="E1273" s="360"/>
      <c r="F1273" s="361"/>
      <c r="G1273" s="360"/>
      <c r="H1273" s="360"/>
      <c r="I1273" s="362"/>
      <c r="J1273" s="363"/>
      <c r="K1273" s="363"/>
      <c r="L1273" s="364"/>
      <c r="M1273" s="363"/>
      <c r="N1273" s="414"/>
      <c r="O1273" s="350">
        <f t="shared" si="49"/>
        <v>0</v>
      </c>
      <c r="P1273" s="70">
        <f t="shared" si="49"/>
        <v>0</v>
      </c>
      <c r="Q1273" s="92" t="str">
        <f t="shared" si="48"/>
        <v/>
      </c>
    </row>
    <row r="1274" spans="1:17" x14ac:dyDescent="0.2">
      <c r="A1274" s="374" t="str">
        <f>IF(B1274="","",COUNT('Diário 3º PA'!$A$4:$A$4242)+COUNT('Diário 4º PA'!$A$4:$A$2007)+COUNT('Diário 5º PA'!$A$4:$A$2000)+ROW()-3)</f>
        <v/>
      </c>
      <c r="B1274" s="358"/>
      <c r="C1274" s="383"/>
      <c r="D1274" s="360"/>
      <c r="E1274" s="360"/>
      <c r="F1274" s="361"/>
      <c r="G1274" s="360"/>
      <c r="H1274" s="360"/>
      <c r="I1274" s="362"/>
      <c r="J1274" s="363"/>
      <c r="K1274" s="363"/>
      <c r="L1274" s="364"/>
      <c r="M1274" s="363"/>
      <c r="N1274" s="414"/>
      <c r="O1274" s="350">
        <f t="shared" si="49"/>
        <v>0</v>
      </c>
      <c r="P1274" s="70">
        <f t="shared" si="49"/>
        <v>0</v>
      </c>
      <c r="Q1274" s="92" t="str">
        <f t="shared" si="48"/>
        <v/>
      </c>
    </row>
    <row r="1275" spans="1:17" x14ac:dyDescent="0.2">
      <c r="A1275" s="374" t="str">
        <f>IF(B1275="","",COUNT('Diário 3º PA'!$A$4:$A$4242)+COUNT('Diário 4º PA'!$A$4:$A$2007)+COUNT('Diário 5º PA'!$A$4:$A$2000)+ROW()-3)</f>
        <v/>
      </c>
      <c r="B1275" s="358"/>
      <c r="C1275" s="383"/>
      <c r="D1275" s="360"/>
      <c r="E1275" s="360"/>
      <c r="F1275" s="361"/>
      <c r="G1275" s="360"/>
      <c r="H1275" s="360"/>
      <c r="I1275" s="362"/>
      <c r="J1275" s="363"/>
      <c r="K1275" s="363"/>
      <c r="L1275" s="364"/>
      <c r="M1275" s="363"/>
      <c r="N1275" s="414"/>
      <c r="O1275" s="350">
        <f t="shared" si="49"/>
        <v>0</v>
      </c>
      <c r="P1275" s="70">
        <f t="shared" si="49"/>
        <v>0</v>
      </c>
      <c r="Q1275" s="92" t="str">
        <f t="shared" si="48"/>
        <v/>
      </c>
    </row>
    <row r="1276" spans="1:17" x14ac:dyDescent="0.2">
      <c r="A1276" s="374" t="str">
        <f>IF(B1276="","",COUNT('Diário 3º PA'!$A$4:$A$4242)+COUNT('Diário 4º PA'!$A$4:$A$2007)+COUNT('Diário 5º PA'!$A$4:$A$2000)+ROW()-3)</f>
        <v/>
      </c>
      <c r="B1276" s="358"/>
      <c r="C1276" s="383"/>
      <c r="D1276" s="360"/>
      <c r="E1276" s="360"/>
      <c r="F1276" s="361"/>
      <c r="G1276" s="360"/>
      <c r="H1276" s="360"/>
      <c r="I1276" s="362"/>
      <c r="J1276" s="363"/>
      <c r="K1276" s="363"/>
      <c r="L1276" s="364"/>
      <c r="M1276" s="363"/>
      <c r="N1276" s="414"/>
      <c r="O1276" s="350">
        <f t="shared" si="49"/>
        <v>0</v>
      </c>
      <c r="P1276" s="70">
        <f t="shared" si="49"/>
        <v>0</v>
      </c>
      <c r="Q1276" s="92" t="str">
        <f t="shared" si="48"/>
        <v/>
      </c>
    </row>
    <row r="1277" spans="1:17" x14ac:dyDescent="0.2">
      <c r="A1277" s="374" t="str">
        <f>IF(B1277="","",COUNT('Diário 3º PA'!$A$4:$A$4242)+COUNT('Diário 4º PA'!$A$4:$A$2007)+COUNT('Diário 5º PA'!$A$4:$A$2000)+ROW()-3)</f>
        <v/>
      </c>
      <c r="B1277" s="358"/>
      <c r="C1277" s="383"/>
      <c r="D1277" s="360"/>
      <c r="E1277" s="360"/>
      <c r="F1277" s="361"/>
      <c r="G1277" s="360"/>
      <c r="H1277" s="360"/>
      <c r="I1277" s="362"/>
      <c r="J1277" s="363"/>
      <c r="K1277" s="363"/>
      <c r="L1277" s="364"/>
      <c r="M1277" s="363"/>
      <c r="N1277" s="414"/>
      <c r="O1277" s="350">
        <f t="shared" si="49"/>
        <v>0</v>
      </c>
      <c r="P1277" s="70">
        <f t="shared" si="49"/>
        <v>0</v>
      </c>
      <c r="Q1277" s="92" t="str">
        <f t="shared" si="48"/>
        <v/>
      </c>
    </row>
    <row r="1278" spans="1:17" x14ac:dyDescent="0.2">
      <c r="A1278" s="374" t="str">
        <f>IF(B1278="","",COUNT('Diário 3º PA'!$A$4:$A$4242)+COUNT('Diário 4º PA'!$A$4:$A$2007)+COUNT('Diário 5º PA'!$A$4:$A$2000)+ROW()-3)</f>
        <v/>
      </c>
      <c r="B1278" s="358"/>
      <c r="C1278" s="383"/>
      <c r="D1278" s="360"/>
      <c r="E1278" s="360"/>
      <c r="F1278" s="361"/>
      <c r="G1278" s="360"/>
      <c r="H1278" s="360"/>
      <c r="I1278" s="362"/>
      <c r="J1278" s="363"/>
      <c r="K1278" s="363"/>
      <c r="L1278" s="364"/>
      <c r="M1278" s="363"/>
      <c r="N1278" s="414"/>
      <c r="O1278" s="350">
        <f t="shared" si="49"/>
        <v>0</v>
      </c>
      <c r="P1278" s="70">
        <f t="shared" si="49"/>
        <v>0</v>
      </c>
      <c r="Q1278" s="92" t="str">
        <f t="shared" si="48"/>
        <v/>
      </c>
    </row>
    <row r="1279" spans="1:17" x14ac:dyDescent="0.2">
      <c r="A1279" s="374" t="str">
        <f>IF(B1279="","",COUNT('Diário 3º PA'!$A$4:$A$4242)+COUNT('Diário 4º PA'!$A$4:$A$2007)+COUNT('Diário 5º PA'!$A$4:$A$2000)+ROW()-3)</f>
        <v/>
      </c>
      <c r="B1279" s="358"/>
      <c r="C1279" s="383"/>
      <c r="D1279" s="360"/>
      <c r="E1279" s="360"/>
      <c r="F1279" s="361"/>
      <c r="G1279" s="360"/>
      <c r="H1279" s="360"/>
      <c r="I1279" s="362"/>
      <c r="J1279" s="363"/>
      <c r="K1279" s="363"/>
      <c r="L1279" s="364"/>
      <c r="M1279" s="363"/>
      <c r="N1279" s="414"/>
      <c r="O1279" s="350">
        <f t="shared" si="49"/>
        <v>0</v>
      </c>
      <c r="P1279" s="70">
        <f t="shared" si="49"/>
        <v>0</v>
      </c>
      <c r="Q1279" s="92" t="str">
        <f t="shared" si="48"/>
        <v/>
      </c>
    </row>
    <row r="1280" spans="1:17" x14ac:dyDescent="0.2">
      <c r="A1280" s="374" t="str">
        <f>IF(B1280="","",COUNT('Diário 3º PA'!$A$4:$A$4242)+COUNT('Diário 4º PA'!$A$4:$A$2007)+COUNT('Diário 5º PA'!$A$4:$A$2000)+ROW()-3)</f>
        <v/>
      </c>
      <c r="B1280" s="358"/>
      <c r="C1280" s="383"/>
      <c r="D1280" s="360"/>
      <c r="E1280" s="360"/>
      <c r="F1280" s="361"/>
      <c r="G1280" s="360"/>
      <c r="H1280" s="360"/>
      <c r="I1280" s="362"/>
      <c r="J1280" s="363"/>
      <c r="K1280" s="363"/>
      <c r="L1280" s="364"/>
      <c r="M1280" s="363"/>
      <c r="N1280" s="414"/>
      <c r="O1280" s="350">
        <f t="shared" si="49"/>
        <v>0</v>
      </c>
      <c r="P1280" s="70">
        <f t="shared" si="49"/>
        <v>0</v>
      </c>
      <c r="Q1280" s="92" t="str">
        <f t="shared" si="48"/>
        <v/>
      </c>
    </row>
    <row r="1281" spans="1:17" x14ac:dyDescent="0.2">
      <c r="A1281" s="374" t="str">
        <f>IF(B1281="","",COUNT('Diário 3º PA'!$A$4:$A$4242)+COUNT('Diário 4º PA'!$A$4:$A$2007)+COUNT('Diário 5º PA'!$A$4:$A$2000)+ROW()-3)</f>
        <v/>
      </c>
      <c r="B1281" s="358"/>
      <c r="C1281" s="383"/>
      <c r="D1281" s="360"/>
      <c r="E1281" s="360"/>
      <c r="F1281" s="361"/>
      <c r="G1281" s="360"/>
      <c r="H1281" s="360"/>
      <c r="I1281" s="362"/>
      <c r="J1281" s="363"/>
      <c r="K1281" s="363"/>
      <c r="L1281" s="364"/>
      <c r="M1281" s="363"/>
      <c r="N1281" s="414"/>
      <c r="O1281" s="350">
        <f t="shared" si="49"/>
        <v>0</v>
      </c>
      <c r="P1281" s="70">
        <f t="shared" si="49"/>
        <v>0</v>
      </c>
      <c r="Q1281" s="92" t="str">
        <f t="shared" si="48"/>
        <v/>
      </c>
    </row>
    <row r="1282" spans="1:17" x14ac:dyDescent="0.2">
      <c r="A1282" s="374" t="str">
        <f>IF(B1282="","",COUNT('Diário 3º PA'!$A$4:$A$4242)+COUNT('Diário 4º PA'!$A$4:$A$2007)+COUNT('Diário 5º PA'!$A$4:$A$2000)+ROW()-3)</f>
        <v/>
      </c>
      <c r="B1282" s="358"/>
      <c r="C1282" s="383"/>
      <c r="D1282" s="360"/>
      <c r="E1282" s="360"/>
      <c r="F1282" s="361"/>
      <c r="G1282" s="360"/>
      <c r="H1282" s="360"/>
      <c r="I1282" s="362"/>
      <c r="J1282" s="363"/>
      <c r="K1282" s="363"/>
      <c r="L1282" s="364"/>
      <c r="M1282" s="363"/>
      <c r="N1282" s="414"/>
      <c r="O1282" s="350">
        <f t="shared" si="49"/>
        <v>0</v>
      </c>
      <c r="P1282" s="70">
        <f t="shared" si="49"/>
        <v>0</v>
      </c>
      <c r="Q1282" s="92" t="str">
        <f t="shared" si="48"/>
        <v/>
      </c>
    </row>
    <row r="1283" spans="1:17" x14ac:dyDescent="0.2">
      <c r="A1283" s="374" t="str">
        <f>IF(B1283="","",COUNT('Diário 3º PA'!$A$4:$A$4242)+COUNT('Diário 4º PA'!$A$4:$A$2007)+COUNT('Diário 5º PA'!$A$4:$A$2000)+ROW()-3)</f>
        <v/>
      </c>
      <c r="B1283" s="358"/>
      <c r="C1283" s="383"/>
      <c r="D1283" s="360"/>
      <c r="E1283" s="360"/>
      <c r="F1283" s="361"/>
      <c r="G1283" s="360"/>
      <c r="H1283" s="360"/>
      <c r="I1283" s="362"/>
      <c r="J1283" s="363"/>
      <c r="K1283" s="363"/>
      <c r="L1283" s="364"/>
      <c r="M1283" s="363"/>
      <c r="N1283" s="414"/>
      <c r="O1283" s="350">
        <f t="shared" si="49"/>
        <v>0</v>
      </c>
      <c r="P1283" s="70">
        <f t="shared" si="49"/>
        <v>0</v>
      </c>
      <c r="Q1283" s="92" t="str">
        <f t="shared" si="48"/>
        <v/>
      </c>
    </row>
    <row r="1284" spans="1:17" x14ac:dyDescent="0.2">
      <c r="A1284" s="374" t="str">
        <f>IF(B1284="","",COUNT('Diário 3º PA'!$A$4:$A$4242)+COUNT('Diário 4º PA'!$A$4:$A$2007)+COUNT('Diário 5º PA'!$A$4:$A$2000)+ROW()-3)</f>
        <v/>
      </c>
      <c r="B1284" s="358"/>
      <c r="C1284" s="383"/>
      <c r="D1284" s="360"/>
      <c r="E1284" s="360"/>
      <c r="F1284" s="361"/>
      <c r="G1284" s="360"/>
      <c r="H1284" s="360"/>
      <c r="I1284" s="362"/>
      <c r="J1284" s="363"/>
      <c r="K1284" s="363"/>
      <c r="L1284" s="364"/>
      <c r="M1284" s="363"/>
      <c r="N1284" s="414"/>
      <c r="O1284" s="350">
        <f t="shared" si="49"/>
        <v>0</v>
      </c>
      <c r="P1284" s="70">
        <f t="shared" si="49"/>
        <v>0</v>
      </c>
      <c r="Q1284" s="92" t="str">
        <f t="shared" si="48"/>
        <v/>
      </c>
    </row>
    <row r="1285" spans="1:17" x14ac:dyDescent="0.2">
      <c r="A1285" s="374" t="str">
        <f>IF(B1285="","",COUNT('Diário 3º PA'!$A$4:$A$4242)+COUNT('Diário 4º PA'!$A$4:$A$2007)+COUNT('Diário 5º PA'!$A$4:$A$2000)+ROW()-3)</f>
        <v/>
      </c>
      <c r="B1285" s="358"/>
      <c r="C1285" s="383"/>
      <c r="D1285" s="360"/>
      <c r="E1285" s="360"/>
      <c r="F1285" s="361"/>
      <c r="G1285" s="360"/>
      <c r="H1285" s="360"/>
      <c r="I1285" s="362"/>
      <c r="J1285" s="363"/>
      <c r="K1285" s="363"/>
      <c r="L1285" s="364"/>
      <c r="M1285" s="363"/>
      <c r="N1285" s="414"/>
      <c r="O1285" s="350">
        <f t="shared" si="49"/>
        <v>0</v>
      </c>
      <c r="P1285" s="70">
        <f t="shared" si="49"/>
        <v>0</v>
      </c>
      <c r="Q1285" s="92" t="str">
        <f t="shared" si="48"/>
        <v/>
      </c>
    </row>
    <row r="1286" spans="1:17" x14ac:dyDescent="0.2">
      <c r="A1286" s="374" t="str">
        <f>IF(B1286="","",COUNT('Diário 3º PA'!$A$4:$A$4242)+COUNT('Diário 4º PA'!$A$4:$A$2007)+COUNT('Diário 5º PA'!$A$4:$A$2000)+ROW()-3)</f>
        <v/>
      </c>
      <c r="B1286" s="358"/>
      <c r="C1286" s="383"/>
      <c r="D1286" s="360"/>
      <c r="E1286" s="360"/>
      <c r="F1286" s="361"/>
      <c r="G1286" s="360"/>
      <c r="H1286" s="360"/>
      <c r="I1286" s="362"/>
      <c r="J1286" s="363"/>
      <c r="K1286" s="363"/>
      <c r="L1286" s="364"/>
      <c r="M1286" s="363"/>
      <c r="N1286" s="414"/>
      <c r="O1286" s="350">
        <f t="shared" si="49"/>
        <v>0</v>
      </c>
      <c r="P1286" s="70">
        <f t="shared" si="49"/>
        <v>0</v>
      </c>
      <c r="Q1286" s="92" t="str">
        <f t="shared" si="48"/>
        <v/>
      </c>
    </row>
    <row r="1287" spans="1:17" x14ac:dyDescent="0.2">
      <c r="A1287" s="374" t="str">
        <f>IF(B1287="","",COUNT('Diário 3º PA'!$A$4:$A$4242)+COUNT('Diário 4º PA'!$A$4:$A$2007)+COUNT('Diário 5º PA'!$A$4:$A$2000)+ROW()-3)</f>
        <v/>
      </c>
      <c r="B1287" s="358"/>
      <c r="C1287" s="383"/>
      <c r="D1287" s="360"/>
      <c r="E1287" s="360"/>
      <c r="F1287" s="361"/>
      <c r="G1287" s="360"/>
      <c r="H1287" s="360"/>
      <c r="I1287" s="362"/>
      <c r="J1287" s="363"/>
      <c r="K1287" s="363"/>
      <c r="L1287" s="364"/>
      <c r="M1287" s="363"/>
      <c r="N1287" s="414"/>
      <c r="O1287" s="350">
        <f t="shared" si="49"/>
        <v>0</v>
      </c>
      <c r="P1287" s="70">
        <f t="shared" si="49"/>
        <v>0</v>
      </c>
      <c r="Q1287" s="92" t="str">
        <f t="shared" si="48"/>
        <v/>
      </c>
    </row>
    <row r="1288" spans="1:17" x14ac:dyDescent="0.2">
      <c r="A1288" s="374" t="str">
        <f>IF(B1288="","",COUNT('Diário 3º PA'!$A$4:$A$4242)+COUNT('Diário 4º PA'!$A$4:$A$2007)+COUNT('Diário 5º PA'!$A$4:$A$2000)+ROW()-3)</f>
        <v/>
      </c>
      <c r="B1288" s="358"/>
      <c r="C1288" s="383"/>
      <c r="D1288" s="360"/>
      <c r="E1288" s="360"/>
      <c r="F1288" s="361"/>
      <c r="G1288" s="360"/>
      <c r="H1288" s="360"/>
      <c r="I1288" s="362"/>
      <c r="J1288" s="363"/>
      <c r="K1288" s="363"/>
      <c r="L1288" s="364"/>
      <c r="M1288" s="363"/>
      <c r="N1288" s="414"/>
      <c r="O1288" s="350">
        <f t="shared" si="49"/>
        <v>0</v>
      </c>
      <c r="P1288" s="70">
        <f t="shared" si="49"/>
        <v>0</v>
      </c>
      <c r="Q1288" s="92" t="str">
        <f t="shared" ref="Q1288:Q1351" si="50">SUBSTITUTE(D1288," ","_")</f>
        <v/>
      </c>
    </row>
    <row r="1289" spans="1:17" x14ac:dyDescent="0.2">
      <c r="A1289" s="374" t="str">
        <f>IF(B1289="","",COUNT('Diário 3º PA'!$A$4:$A$4242)+COUNT('Diário 4º PA'!$A$4:$A$2007)+COUNT('Diário 5º PA'!$A$4:$A$2000)+ROW()-3)</f>
        <v/>
      </c>
      <c r="B1289" s="358"/>
      <c r="C1289" s="383"/>
      <c r="D1289" s="360"/>
      <c r="E1289" s="360"/>
      <c r="F1289" s="361"/>
      <c r="G1289" s="360"/>
      <c r="H1289" s="360"/>
      <c r="I1289" s="362"/>
      <c r="J1289" s="363"/>
      <c r="K1289" s="363"/>
      <c r="L1289" s="364"/>
      <c r="M1289" s="363"/>
      <c r="N1289" s="414"/>
      <c r="O1289" s="350">
        <f t="shared" ref="O1289:P1352" si="51">IF(B1289=0,0,IF(YEAR(B1289)=$P$1,MONTH(B1289)-$O$1+1,(YEAR(B1289)-$P$1)*12-$O$1+1+MONTH(B1289)))</f>
        <v>0</v>
      </c>
      <c r="P1289" s="70">
        <f t="shared" si="51"/>
        <v>0</v>
      </c>
      <c r="Q1289" s="92" t="str">
        <f t="shared" si="50"/>
        <v/>
      </c>
    </row>
    <row r="1290" spans="1:17" x14ac:dyDescent="0.2">
      <c r="A1290" s="374" t="str">
        <f>IF(B1290="","",COUNT('Diário 3º PA'!$A$4:$A$4242)+COUNT('Diário 4º PA'!$A$4:$A$2007)+COUNT('Diário 5º PA'!$A$4:$A$2000)+ROW()-3)</f>
        <v/>
      </c>
      <c r="B1290" s="358"/>
      <c r="C1290" s="383"/>
      <c r="D1290" s="360"/>
      <c r="E1290" s="360"/>
      <c r="F1290" s="361"/>
      <c r="G1290" s="360"/>
      <c r="H1290" s="360"/>
      <c r="I1290" s="362"/>
      <c r="J1290" s="363"/>
      <c r="K1290" s="363"/>
      <c r="L1290" s="364"/>
      <c r="M1290" s="363"/>
      <c r="N1290" s="414"/>
      <c r="O1290" s="350">
        <f t="shared" si="51"/>
        <v>0</v>
      </c>
      <c r="P1290" s="70">
        <f t="shared" si="51"/>
        <v>0</v>
      </c>
      <c r="Q1290" s="92" t="str">
        <f t="shared" si="50"/>
        <v/>
      </c>
    </row>
    <row r="1291" spans="1:17" x14ac:dyDescent="0.2">
      <c r="A1291" s="374" t="str">
        <f>IF(B1291="","",COUNT('Diário 3º PA'!$A$4:$A$4242)+COUNT('Diário 4º PA'!$A$4:$A$2007)+COUNT('Diário 5º PA'!$A$4:$A$2000)+ROW()-3)</f>
        <v/>
      </c>
      <c r="B1291" s="358"/>
      <c r="C1291" s="383"/>
      <c r="D1291" s="360"/>
      <c r="E1291" s="360"/>
      <c r="F1291" s="361"/>
      <c r="G1291" s="360"/>
      <c r="H1291" s="360"/>
      <c r="I1291" s="362"/>
      <c r="J1291" s="363"/>
      <c r="K1291" s="363"/>
      <c r="L1291" s="364"/>
      <c r="M1291" s="363"/>
      <c r="N1291" s="414"/>
      <c r="O1291" s="350">
        <f t="shared" si="51"/>
        <v>0</v>
      </c>
      <c r="P1291" s="70">
        <f t="shared" si="51"/>
        <v>0</v>
      </c>
      <c r="Q1291" s="92" t="str">
        <f t="shared" si="50"/>
        <v/>
      </c>
    </row>
    <row r="1292" spans="1:17" x14ac:dyDescent="0.2">
      <c r="A1292" s="374" t="str">
        <f>IF(B1292="","",COUNT('Diário 3º PA'!$A$4:$A$4242)+COUNT('Diário 4º PA'!$A$4:$A$2007)+COUNT('Diário 5º PA'!$A$4:$A$2000)+ROW()-3)</f>
        <v/>
      </c>
      <c r="B1292" s="358"/>
      <c r="C1292" s="383"/>
      <c r="D1292" s="360"/>
      <c r="E1292" s="360"/>
      <c r="F1292" s="361"/>
      <c r="G1292" s="360"/>
      <c r="H1292" s="360"/>
      <c r="I1292" s="362"/>
      <c r="J1292" s="363"/>
      <c r="K1292" s="363"/>
      <c r="L1292" s="364"/>
      <c r="M1292" s="363"/>
      <c r="N1292" s="414"/>
      <c r="O1292" s="350">
        <f t="shared" si="51"/>
        <v>0</v>
      </c>
      <c r="P1292" s="70">
        <f t="shared" si="51"/>
        <v>0</v>
      </c>
      <c r="Q1292" s="92" t="str">
        <f t="shared" si="50"/>
        <v/>
      </c>
    </row>
    <row r="1293" spans="1:17" x14ac:dyDescent="0.2">
      <c r="A1293" s="374" t="str">
        <f>IF(B1293="","",COUNT('Diário 3º PA'!$A$4:$A$4242)+COUNT('Diário 4º PA'!$A$4:$A$2007)+COUNT('Diário 5º PA'!$A$4:$A$2000)+ROW()-3)</f>
        <v/>
      </c>
      <c r="B1293" s="358"/>
      <c r="C1293" s="383"/>
      <c r="D1293" s="360"/>
      <c r="E1293" s="360"/>
      <c r="F1293" s="361"/>
      <c r="G1293" s="360"/>
      <c r="H1293" s="360"/>
      <c r="I1293" s="362"/>
      <c r="J1293" s="363"/>
      <c r="K1293" s="363"/>
      <c r="L1293" s="364"/>
      <c r="M1293" s="363"/>
      <c r="N1293" s="414"/>
      <c r="O1293" s="350">
        <f t="shared" si="51"/>
        <v>0</v>
      </c>
      <c r="P1293" s="70">
        <f t="shared" si="51"/>
        <v>0</v>
      </c>
      <c r="Q1293" s="92" t="str">
        <f t="shared" si="50"/>
        <v/>
      </c>
    </row>
    <row r="1294" spans="1:17" x14ac:dyDescent="0.2">
      <c r="A1294" s="374" t="str">
        <f>IF(B1294="","",COUNT('Diário 3º PA'!$A$4:$A$4242)+COUNT('Diário 4º PA'!$A$4:$A$2007)+COUNT('Diário 5º PA'!$A$4:$A$2000)+ROW()-3)</f>
        <v/>
      </c>
      <c r="B1294" s="358"/>
      <c r="C1294" s="383"/>
      <c r="D1294" s="360"/>
      <c r="E1294" s="360"/>
      <c r="F1294" s="361"/>
      <c r="G1294" s="360"/>
      <c r="H1294" s="360"/>
      <c r="I1294" s="362"/>
      <c r="J1294" s="363"/>
      <c r="K1294" s="363"/>
      <c r="L1294" s="364"/>
      <c r="M1294" s="363"/>
      <c r="N1294" s="414"/>
      <c r="O1294" s="350">
        <f t="shared" si="51"/>
        <v>0</v>
      </c>
      <c r="P1294" s="70">
        <f t="shared" si="51"/>
        <v>0</v>
      </c>
      <c r="Q1294" s="92" t="str">
        <f t="shared" si="50"/>
        <v/>
      </c>
    </row>
    <row r="1295" spans="1:17" x14ac:dyDescent="0.2">
      <c r="A1295" s="374" t="str">
        <f>IF(B1295="","",COUNT('Diário 3º PA'!$A$4:$A$4242)+COUNT('Diário 4º PA'!$A$4:$A$2007)+COUNT('Diário 5º PA'!$A$4:$A$2000)+ROW()-3)</f>
        <v/>
      </c>
      <c r="B1295" s="358"/>
      <c r="C1295" s="383"/>
      <c r="D1295" s="360"/>
      <c r="E1295" s="360"/>
      <c r="F1295" s="361"/>
      <c r="G1295" s="360"/>
      <c r="H1295" s="360"/>
      <c r="I1295" s="362"/>
      <c r="J1295" s="363"/>
      <c r="K1295" s="363"/>
      <c r="L1295" s="364"/>
      <c r="M1295" s="363"/>
      <c r="N1295" s="414"/>
      <c r="O1295" s="350">
        <f t="shared" si="51"/>
        <v>0</v>
      </c>
      <c r="P1295" s="70">
        <f t="shared" si="51"/>
        <v>0</v>
      </c>
      <c r="Q1295" s="92" t="str">
        <f t="shared" si="50"/>
        <v/>
      </c>
    </row>
    <row r="1296" spans="1:17" x14ac:dyDescent="0.2">
      <c r="A1296" s="374" t="str">
        <f>IF(B1296="","",COUNT('Diário 3º PA'!$A$4:$A$4242)+COUNT('Diário 4º PA'!$A$4:$A$2007)+COUNT('Diário 5º PA'!$A$4:$A$2000)+ROW()-3)</f>
        <v/>
      </c>
      <c r="B1296" s="358"/>
      <c r="C1296" s="383"/>
      <c r="D1296" s="360"/>
      <c r="E1296" s="360"/>
      <c r="F1296" s="361"/>
      <c r="G1296" s="360"/>
      <c r="H1296" s="360"/>
      <c r="I1296" s="362"/>
      <c r="J1296" s="363"/>
      <c r="K1296" s="363"/>
      <c r="L1296" s="364"/>
      <c r="M1296" s="363"/>
      <c r="N1296" s="414"/>
      <c r="O1296" s="350">
        <f t="shared" si="51"/>
        <v>0</v>
      </c>
      <c r="P1296" s="70">
        <f t="shared" si="51"/>
        <v>0</v>
      </c>
      <c r="Q1296" s="92" t="str">
        <f t="shared" si="50"/>
        <v/>
      </c>
    </row>
    <row r="1297" spans="1:17" x14ac:dyDescent="0.2">
      <c r="A1297" s="374" t="str">
        <f>IF(B1297="","",COUNT('Diário 3º PA'!$A$4:$A$4242)+COUNT('Diário 4º PA'!$A$4:$A$2007)+COUNT('Diário 5º PA'!$A$4:$A$2000)+ROW()-3)</f>
        <v/>
      </c>
      <c r="B1297" s="358"/>
      <c r="C1297" s="383"/>
      <c r="D1297" s="360"/>
      <c r="E1297" s="360"/>
      <c r="F1297" s="361"/>
      <c r="G1297" s="360"/>
      <c r="H1297" s="360"/>
      <c r="I1297" s="362"/>
      <c r="J1297" s="363"/>
      <c r="K1297" s="363"/>
      <c r="L1297" s="364"/>
      <c r="M1297" s="363"/>
      <c r="N1297" s="414"/>
      <c r="O1297" s="350">
        <f t="shared" si="51"/>
        <v>0</v>
      </c>
      <c r="P1297" s="70">
        <f t="shared" si="51"/>
        <v>0</v>
      </c>
      <c r="Q1297" s="92" t="str">
        <f t="shared" si="50"/>
        <v/>
      </c>
    </row>
    <row r="1298" spans="1:17" x14ac:dyDescent="0.2">
      <c r="A1298" s="374" t="str">
        <f>IF(B1298="","",COUNT('Diário 3º PA'!$A$4:$A$4242)+COUNT('Diário 4º PA'!$A$4:$A$2007)+COUNT('Diário 5º PA'!$A$4:$A$2000)+ROW()-3)</f>
        <v/>
      </c>
      <c r="B1298" s="358"/>
      <c r="C1298" s="383"/>
      <c r="D1298" s="360"/>
      <c r="E1298" s="360"/>
      <c r="F1298" s="361"/>
      <c r="G1298" s="360"/>
      <c r="H1298" s="360"/>
      <c r="I1298" s="362"/>
      <c r="J1298" s="363"/>
      <c r="K1298" s="363"/>
      <c r="L1298" s="364"/>
      <c r="M1298" s="363"/>
      <c r="N1298" s="414"/>
      <c r="O1298" s="350">
        <f t="shared" si="51"/>
        <v>0</v>
      </c>
      <c r="P1298" s="70">
        <f t="shared" si="51"/>
        <v>0</v>
      </c>
      <c r="Q1298" s="92" t="str">
        <f t="shared" si="50"/>
        <v/>
      </c>
    </row>
    <row r="1299" spans="1:17" x14ac:dyDescent="0.2">
      <c r="A1299" s="374" t="str">
        <f>IF(B1299="","",COUNT('Diário 3º PA'!$A$4:$A$4242)+COUNT('Diário 4º PA'!$A$4:$A$2007)+COUNT('Diário 5º PA'!$A$4:$A$2000)+ROW()-3)</f>
        <v/>
      </c>
      <c r="B1299" s="358"/>
      <c r="C1299" s="383"/>
      <c r="D1299" s="360"/>
      <c r="E1299" s="360"/>
      <c r="F1299" s="361"/>
      <c r="G1299" s="360"/>
      <c r="H1299" s="360"/>
      <c r="I1299" s="362"/>
      <c r="J1299" s="363"/>
      <c r="K1299" s="363"/>
      <c r="L1299" s="364"/>
      <c r="M1299" s="363"/>
      <c r="N1299" s="414"/>
      <c r="O1299" s="350">
        <f t="shared" si="51"/>
        <v>0</v>
      </c>
      <c r="P1299" s="70">
        <f t="shared" si="51"/>
        <v>0</v>
      </c>
      <c r="Q1299" s="92" t="str">
        <f t="shared" si="50"/>
        <v/>
      </c>
    </row>
    <row r="1300" spans="1:17" x14ac:dyDescent="0.2">
      <c r="A1300" s="374" t="str">
        <f>IF(B1300="","",COUNT('Diário 3º PA'!$A$4:$A$4242)+COUNT('Diário 4º PA'!$A$4:$A$2007)+COUNT('Diário 5º PA'!$A$4:$A$2000)+ROW()-3)</f>
        <v/>
      </c>
      <c r="B1300" s="358"/>
      <c r="C1300" s="383"/>
      <c r="D1300" s="360"/>
      <c r="E1300" s="360"/>
      <c r="F1300" s="361"/>
      <c r="G1300" s="360"/>
      <c r="H1300" s="360"/>
      <c r="I1300" s="362"/>
      <c r="J1300" s="363"/>
      <c r="K1300" s="363"/>
      <c r="L1300" s="364"/>
      <c r="M1300" s="363"/>
      <c r="N1300" s="414"/>
      <c r="O1300" s="350">
        <f t="shared" si="51"/>
        <v>0</v>
      </c>
      <c r="P1300" s="70">
        <f t="shared" si="51"/>
        <v>0</v>
      </c>
      <c r="Q1300" s="92" t="str">
        <f t="shared" si="50"/>
        <v/>
      </c>
    </row>
    <row r="1301" spans="1:17" x14ac:dyDescent="0.2">
      <c r="A1301" s="374" t="str">
        <f>IF(B1301="","",COUNT('Diário 3º PA'!$A$4:$A$4242)+COUNT('Diário 4º PA'!$A$4:$A$2007)+COUNT('Diário 5º PA'!$A$4:$A$2000)+ROW()-3)</f>
        <v/>
      </c>
      <c r="B1301" s="358"/>
      <c r="C1301" s="383"/>
      <c r="D1301" s="360"/>
      <c r="E1301" s="360"/>
      <c r="F1301" s="361"/>
      <c r="G1301" s="360"/>
      <c r="H1301" s="360"/>
      <c r="I1301" s="362"/>
      <c r="J1301" s="363"/>
      <c r="K1301" s="363"/>
      <c r="L1301" s="364"/>
      <c r="M1301" s="363"/>
      <c r="N1301" s="414"/>
      <c r="O1301" s="350">
        <f t="shared" si="51"/>
        <v>0</v>
      </c>
      <c r="P1301" s="70">
        <f t="shared" si="51"/>
        <v>0</v>
      </c>
      <c r="Q1301" s="92" t="str">
        <f t="shared" si="50"/>
        <v/>
      </c>
    </row>
    <row r="1302" spans="1:17" x14ac:dyDescent="0.2">
      <c r="A1302" s="374" t="str">
        <f>IF(B1302="","",COUNT('Diário 3º PA'!$A$4:$A$4242)+COUNT('Diário 4º PA'!$A$4:$A$2007)+COUNT('Diário 5º PA'!$A$4:$A$2000)+ROW()-3)</f>
        <v/>
      </c>
      <c r="B1302" s="358"/>
      <c r="C1302" s="383"/>
      <c r="D1302" s="360"/>
      <c r="E1302" s="360"/>
      <c r="F1302" s="361"/>
      <c r="G1302" s="360"/>
      <c r="H1302" s="360"/>
      <c r="I1302" s="362"/>
      <c r="J1302" s="363"/>
      <c r="K1302" s="363"/>
      <c r="L1302" s="364"/>
      <c r="M1302" s="363"/>
      <c r="N1302" s="414"/>
      <c r="O1302" s="350">
        <f t="shared" si="51"/>
        <v>0</v>
      </c>
      <c r="P1302" s="70">
        <f t="shared" si="51"/>
        <v>0</v>
      </c>
      <c r="Q1302" s="92" t="str">
        <f t="shared" si="50"/>
        <v/>
      </c>
    </row>
    <row r="1303" spans="1:17" x14ac:dyDescent="0.2">
      <c r="A1303" s="374" t="str">
        <f>IF(B1303="","",COUNT('Diário 3º PA'!$A$4:$A$4242)+COUNT('Diário 4º PA'!$A$4:$A$2007)+COUNT('Diário 5º PA'!$A$4:$A$2000)+ROW()-3)</f>
        <v/>
      </c>
      <c r="B1303" s="358"/>
      <c r="C1303" s="383"/>
      <c r="D1303" s="360"/>
      <c r="E1303" s="360"/>
      <c r="F1303" s="361"/>
      <c r="G1303" s="360"/>
      <c r="H1303" s="360"/>
      <c r="I1303" s="362"/>
      <c r="J1303" s="363"/>
      <c r="K1303" s="363"/>
      <c r="L1303" s="364"/>
      <c r="M1303" s="363"/>
      <c r="N1303" s="414"/>
      <c r="O1303" s="350">
        <f t="shared" si="51"/>
        <v>0</v>
      </c>
      <c r="P1303" s="70">
        <f t="shared" si="51"/>
        <v>0</v>
      </c>
      <c r="Q1303" s="92" t="str">
        <f t="shared" si="50"/>
        <v/>
      </c>
    </row>
    <row r="1304" spans="1:17" x14ac:dyDescent="0.2">
      <c r="A1304" s="374" t="str">
        <f>IF(B1304="","",COUNT('Diário 3º PA'!$A$4:$A$4242)+COUNT('Diário 4º PA'!$A$4:$A$2007)+COUNT('Diário 5º PA'!$A$4:$A$2000)+ROW()-3)</f>
        <v/>
      </c>
      <c r="B1304" s="358"/>
      <c r="C1304" s="383"/>
      <c r="D1304" s="360"/>
      <c r="E1304" s="360"/>
      <c r="F1304" s="361"/>
      <c r="G1304" s="360"/>
      <c r="H1304" s="360"/>
      <c r="I1304" s="362"/>
      <c r="J1304" s="363"/>
      <c r="K1304" s="363"/>
      <c r="L1304" s="364"/>
      <c r="M1304" s="363"/>
      <c r="N1304" s="414"/>
      <c r="O1304" s="350">
        <f t="shared" si="51"/>
        <v>0</v>
      </c>
      <c r="P1304" s="70">
        <f t="shared" si="51"/>
        <v>0</v>
      </c>
      <c r="Q1304" s="92" t="str">
        <f t="shared" si="50"/>
        <v/>
      </c>
    </row>
    <row r="1305" spans="1:17" x14ac:dyDescent="0.2">
      <c r="A1305" s="374" t="str">
        <f>IF(B1305="","",COUNT('Diário 3º PA'!$A$4:$A$4242)+COUNT('Diário 4º PA'!$A$4:$A$2007)+COUNT('Diário 5º PA'!$A$4:$A$2000)+ROW()-3)</f>
        <v/>
      </c>
      <c r="B1305" s="358"/>
      <c r="C1305" s="383"/>
      <c r="D1305" s="360"/>
      <c r="E1305" s="360"/>
      <c r="F1305" s="361"/>
      <c r="G1305" s="360"/>
      <c r="H1305" s="360"/>
      <c r="I1305" s="362"/>
      <c r="J1305" s="363"/>
      <c r="K1305" s="363"/>
      <c r="L1305" s="364"/>
      <c r="M1305" s="363"/>
      <c r="N1305" s="414"/>
      <c r="O1305" s="350">
        <f t="shared" si="51"/>
        <v>0</v>
      </c>
      <c r="P1305" s="70">
        <f t="shared" si="51"/>
        <v>0</v>
      </c>
      <c r="Q1305" s="92" t="str">
        <f t="shared" si="50"/>
        <v/>
      </c>
    </row>
    <row r="1306" spans="1:17" x14ac:dyDescent="0.2">
      <c r="A1306" s="374" t="str">
        <f>IF(B1306="","",COUNT('Diário 3º PA'!$A$4:$A$4242)+COUNT('Diário 4º PA'!$A$4:$A$2007)+COUNT('Diário 5º PA'!$A$4:$A$2000)+ROW()-3)</f>
        <v/>
      </c>
      <c r="B1306" s="358"/>
      <c r="C1306" s="383"/>
      <c r="D1306" s="360"/>
      <c r="E1306" s="360"/>
      <c r="F1306" s="361"/>
      <c r="G1306" s="360"/>
      <c r="H1306" s="360"/>
      <c r="I1306" s="362"/>
      <c r="J1306" s="363"/>
      <c r="K1306" s="363"/>
      <c r="L1306" s="364"/>
      <c r="M1306" s="363"/>
      <c r="N1306" s="414"/>
      <c r="O1306" s="350">
        <f t="shared" si="51"/>
        <v>0</v>
      </c>
      <c r="P1306" s="70">
        <f t="shared" si="51"/>
        <v>0</v>
      </c>
      <c r="Q1306" s="92" t="str">
        <f t="shared" si="50"/>
        <v/>
      </c>
    </row>
    <row r="1307" spans="1:17" x14ac:dyDescent="0.2">
      <c r="A1307" s="374" t="str">
        <f>IF(B1307="","",COUNT('Diário 3º PA'!$A$4:$A$4242)+COUNT('Diário 4º PA'!$A$4:$A$2007)+COUNT('Diário 5º PA'!$A$4:$A$2000)+ROW()-3)</f>
        <v/>
      </c>
      <c r="B1307" s="358"/>
      <c r="C1307" s="383"/>
      <c r="D1307" s="360"/>
      <c r="E1307" s="360"/>
      <c r="F1307" s="361"/>
      <c r="G1307" s="360"/>
      <c r="H1307" s="360"/>
      <c r="I1307" s="362"/>
      <c r="J1307" s="363"/>
      <c r="K1307" s="363"/>
      <c r="L1307" s="364"/>
      <c r="M1307" s="363"/>
      <c r="N1307" s="414"/>
      <c r="O1307" s="350">
        <f t="shared" si="51"/>
        <v>0</v>
      </c>
      <c r="P1307" s="70">
        <f t="shared" si="51"/>
        <v>0</v>
      </c>
      <c r="Q1307" s="92" t="str">
        <f t="shared" si="50"/>
        <v/>
      </c>
    </row>
    <row r="1308" spans="1:17" x14ac:dyDescent="0.2">
      <c r="A1308" s="374" t="str">
        <f>IF(B1308="","",COUNT('Diário 3º PA'!$A$4:$A$4242)+COUNT('Diário 4º PA'!$A$4:$A$2007)+COUNT('Diário 5º PA'!$A$4:$A$2000)+ROW()-3)</f>
        <v/>
      </c>
      <c r="B1308" s="358"/>
      <c r="C1308" s="383"/>
      <c r="D1308" s="360"/>
      <c r="E1308" s="360"/>
      <c r="F1308" s="361"/>
      <c r="G1308" s="360"/>
      <c r="H1308" s="360"/>
      <c r="I1308" s="362"/>
      <c r="J1308" s="363"/>
      <c r="K1308" s="363"/>
      <c r="L1308" s="364"/>
      <c r="M1308" s="363"/>
      <c r="N1308" s="414"/>
      <c r="O1308" s="350">
        <f t="shared" si="51"/>
        <v>0</v>
      </c>
      <c r="P1308" s="70">
        <f t="shared" si="51"/>
        <v>0</v>
      </c>
      <c r="Q1308" s="92" t="str">
        <f t="shared" si="50"/>
        <v/>
      </c>
    </row>
    <row r="1309" spans="1:17" x14ac:dyDescent="0.2">
      <c r="A1309" s="374" t="str">
        <f>IF(B1309="","",COUNT('Diário 3º PA'!$A$4:$A$4242)+COUNT('Diário 4º PA'!$A$4:$A$2007)+COUNT('Diário 5º PA'!$A$4:$A$2000)+ROW()-3)</f>
        <v/>
      </c>
      <c r="B1309" s="358"/>
      <c r="C1309" s="383"/>
      <c r="D1309" s="360"/>
      <c r="E1309" s="360"/>
      <c r="F1309" s="361"/>
      <c r="G1309" s="360"/>
      <c r="H1309" s="360"/>
      <c r="I1309" s="362"/>
      <c r="J1309" s="363"/>
      <c r="K1309" s="363"/>
      <c r="L1309" s="364"/>
      <c r="M1309" s="363"/>
      <c r="N1309" s="414"/>
      <c r="O1309" s="350">
        <f t="shared" si="51"/>
        <v>0</v>
      </c>
      <c r="P1309" s="70">
        <f t="shared" si="51"/>
        <v>0</v>
      </c>
      <c r="Q1309" s="92" t="str">
        <f t="shared" si="50"/>
        <v/>
      </c>
    </row>
    <row r="1310" spans="1:17" x14ac:dyDescent="0.2">
      <c r="A1310" s="374" t="str">
        <f>IF(B1310="","",COUNT('Diário 3º PA'!$A$4:$A$4242)+COUNT('Diário 4º PA'!$A$4:$A$2007)+COUNT('Diário 5º PA'!$A$4:$A$2000)+ROW()-3)</f>
        <v/>
      </c>
      <c r="B1310" s="358"/>
      <c r="C1310" s="383"/>
      <c r="D1310" s="360"/>
      <c r="E1310" s="360"/>
      <c r="F1310" s="361"/>
      <c r="G1310" s="360"/>
      <c r="H1310" s="360"/>
      <c r="I1310" s="362"/>
      <c r="J1310" s="363"/>
      <c r="K1310" s="363"/>
      <c r="L1310" s="364"/>
      <c r="M1310" s="363"/>
      <c r="N1310" s="414"/>
      <c r="O1310" s="350">
        <f t="shared" si="51"/>
        <v>0</v>
      </c>
      <c r="P1310" s="70">
        <f t="shared" si="51"/>
        <v>0</v>
      </c>
      <c r="Q1310" s="92" t="str">
        <f t="shared" si="50"/>
        <v/>
      </c>
    </row>
    <row r="1311" spans="1:17" x14ac:dyDescent="0.2">
      <c r="A1311" s="374" t="str">
        <f>IF(B1311="","",COUNT('Diário 3º PA'!$A$4:$A$4242)+COUNT('Diário 4º PA'!$A$4:$A$2007)+COUNT('Diário 5º PA'!$A$4:$A$2000)+ROW()-3)</f>
        <v/>
      </c>
      <c r="B1311" s="358"/>
      <c r="C1311" s="383"/>
      <c r="D1311" s="360"/>
      <c r="E1311" s="360"/>
      <c r="F1311" s="361"/>
      <c r="G1311" s="360"/>
      <c r="H1311" s="360"/>
      <c r="I1311" s="362"/>
      <c r="J1311" s="363"/>
      <c r="K1311" s="363"/>
      <c r="L1311" s="364"/>
      <c r="M1311" s="363"/>
      <c r="N1311" s="414"/>
      <c r="O1311" s="350">
        <f t="shared" si="51"/>
        <v>0</v>
      </c>
      <c r="P1311" s="70">
        <f t="shared" si="51"/>
        <v>0</v>
      </c>
      <c r="Q1311" s="92" t="str">
        <f t="shared" si="50"/>
        <v/>
      </c>
    </row>
    <row r="1312" spans="1:17" x14ac:dyDescent="0.2">
      <c r="A1312" s="374" t="str">
        <f>IF(B1312="","",COUNT('Diário 3º PA'!$A$4:$A$4242)+COUNT('Diário 4º PA'!$A$4:$A$2007)+COUNT('Diário 5º PA'!$A$4:$A$2000)+ROW()-3)</f>
        <v/>
      </c>
      <c r="B1312" s="358"/>
      <c r="C1312" s="383"/>
      <c r="D1312" s="360"/>
      <c r="E1312" s="360"/>
      <c r="F1312" s="361"/>
      <c r="G1312" s="360"/>
      <c r="H1312" s="360"/>
      <c r="I1312" s="362"/>
      <c r="J1312" s="363"/>
      <c r="K1312" s="363"/>
      <c r="L1312" s="364"/>
      <c r="M1312" s="363"/>
      <c r="N1312" s="414"/>
      <c r="O1312" s="350">
        <f t="shared" si="51"/>
        <v>0</v>
      </c>
      <c r="P1312" s="70">
        <f t="shared" si="51"/>
        <v>0</v>
      </c>
      <c r="Q1312" s="92" t="str">
        <f t="shared" si="50"/>
        <v/>
      </c>
    </row>
    <row r="1313" spans="1:17" x14ac:dyDescent="0.2">
      <c r="A1313" s="374" t="str">
        <f>IF(B1313="","",COUNT('Diário 3º PA'!$A$4:$A$4242)+COUNT('Diário 4º PA'!$A$4:$A$2007)+COUNT('Diário 5º PA'!$A$4:$A$2000)+ROW()-3)</f>
        <v/>
      </c>
      <c r="B1313" s="358"/>
      <c r="C1313" s="383"/>
      <c r="D1313" s="360"/>
      <c r="E1313" s="360"/>
      <c r="F1313" s="361"/>
      <c r="G1313" s="360"/>
      <c r="H1313" s="360"/>
      <c r="I1313" s="362"/>
      <c r="J1313" s="363"/>
      <c r="K1313" s="363"/>
      <c r="L1313" s="364"/>
      <c r="M1313" s="363"/>
      <c r="N1313" s="414"/>
      <c r="O1313" s="350">
        <f t="shared" si="51"/>
        <v>0</v>
      </c>
      <c r="P1313" s="70">
        <f t="shared" si="51"/>
        <v>0</v>
      </c>
      <c r="Q1313" s="92" t="str">
        <f t="shared" si="50"/>
        <v/>
      </c>
    </row>
    <row r="1314" spans="1:17" x14ac:dyDescent="0.2">
      <c r="A1314" s="374" t="str">
        <f>IF(B1314="","",COUNT('Diário 3º PA'!$A$4:$A$4242)+COUNT('Diário 4º PA'!$A$4:$A$2007)+COUNT('Diário 5º PA'!$A$4:$A$2000)+ROW()-3)</f>
        <v/>
      </c>
      <c r="B1314" s="358"/>
      <c r="C1314" s="383"/>
      <c r="D1314" s="360"/>
      <c r="E1314" s="360"/>
      <c r="F1314" s="361"/>
      <c r="G1314" s="360"/>
      <c r="H1314" s="360"/>
      <c r="I1314" s="362"/>
      <c r="J1314" s="363"/>
      <c r="K1314" s="363"/>
      <c r="L1314" s="364"/>
      <c r="M1314" s="363"/>
      <c r="N1314" s="414"/>
      <c r="O1314" s="350">
        <f t="shared" si="51"/>
        <v>0</v>
      </c>
      <c r="P1314" s="70">
        <f t="shared" si="51"/>
        <v>0</v>
      </c>
      <c r="Q1314" s="92" t="str">
        <f t="shared" si="50"/>
        <v/>
      </c>
    </row>
    <row r="1315" spans="1:17" x14ac:dyDescent="0.2">
      <c r="A1315" s="374" t="str">
        <f>IF(B1315="","",COUNT('Diário 3º PA'!$A$4:$A$4242)+COUNT('Diário 4º PA'!$A$4:$A$2007)+COUNT('Diário 5º PA'!$A$4:$A$2000)+ROW()-3)</f>
        <v/>
      </c>
      <c r="B1315" s="358"/>
      <c r="C1315" s="383"/>
      <c r="D1315" s="360"/>
      <c r="E1315" s="360"/>
      <c r="F1315" s="361"/>
      <c r="G1315" s="360"/>
      <c r="H1315" s="360"/>
      <c r="I1315" s="362"/>
      <c r="J1315" s="363"/>
      <c r="K1315" s="363"/>
      <c r="L1315" s="364"/>
      <c r="M1315" s="363"/>
      <c r="N1315" s="414"/>
      <c r="O1315" s="350">
        <f t="shared" si="51"/>
        <v>0</v>
      </c>
      <c r="P1315" s="70">
        <f t="shared" si="51"/>
        <v>0</v>
      </c>
      <c r="Q1315" s="92" t="str">
        <f t="shared" si="50"/>
        <v/>
      </c>
    </row>
    <row r="1316" spans="1:17" x14ac:dyDescent="0.2">
      <c r="A1316" s="374" t="str">
        <f>IF(B1316="","",COUNT('Diário 3º PA'!$A$4:$A$4242)+COUNT('Diário 4º PA'!$A$4:$A$2007)+COUNT('Diário 5º PA'!$A$4:$A$2000)+ROW()-3)</f>
        <v/>
      </c>
      <c r="B1316" s="358"/>
      <c r="C1316" s="383"/>
      <c r="D1316" s="360"/>
      <c r="E1316" s="360"/>
      <c r="F1316" s="361"/>
      <c r="G1316" s="360"/>
      <c r="H1316" s="360"/>
      <c r="I1316" s="362"/>
      <c r="J1316" s="363"/>
      <c r="K1316" s="363"/>
      <c r="L1316" s="364"/>
      <c r="M1316" s="363"/>
      <c r="N1316" s="414"/>
      <c r="O1316" s="350">
        <f t="shared" si="51"/>
        <v>0</v>
      </c>
      <c r="P1316" s="70">
        <f t="shared" si="51"/>
        <v>0</v>
      </c>
      <c r="Q1316" s="92" t="str">
        <f t="shared" si="50"/>
        <v/>
      </c>
    </row>
    <row r="1317" spans="1:17" x14ac:dyDescent="0.2">
      <c r="A1317" s="374" t="str">
        <f>IF(B1317="","",COUNT('Diário 3º PA'!$A$4:$A$4242)+COUNT('Diário 4º PA'!$A$4:$A$2007)+COUNT('Diário 5º PA'!$A$4:$A$2000)+ROW()-3)</f>
        <v/>
      </c>
      <c r="B1317" s="358"/>
      <c r="C1317" s="383"/>
      <c r="D1317" s="360"/>
      <c r="E1317" s="360"/>
      <c r="F1317" s="361"/>
      <c r="G1317" s="360"/>
      <c r="H1317" s="360"/>
      <c r="I1317" s="362"/>
      <c r="J1317" s="363"/>
      <c r="K1317" s="363"/>
      <c r="L1317" s="364"/>
      <c r="M1317" s="363"/>
      <c r="N1317" s="414"/>
      <c r="O1317" s="350">
        <f t="shared" si="51"/>
        <v>0</v>
      </c>
      <c r="P1317" s="70">
        <f t="shared" si="51"/>
        <v>0</v>
      </c>
      <c r="Q1317" s="92" t="str">
        <f t="shared" si="50"/>
        <v/>
      </c>
    </row>
    <row r="1318" spans="1:17" x14ac:dyDescent="0.2">
      <c r="A1318" s="374" t="str">
        <f>IF(B1318="","",COUNT('Diário 3º PA'!$A$4:$A$4242)+COUNT('Diário 4º PA'!$A$4:$A$2007)+COUNT('Diário 5º PA'!$A$4:$A$2000)+ROW()-3)</f>
        <v/>
      </c>
      <c r="B1318" s="358"/>
      <c r="C1318" s="383"/>
      <c r="D1318" s="360"/>
      <c r="E1318" s="360"/>
      <c r="F1318" s="361"/>
      <c r="G1318" s="360"/>
      <c r="H1318" s="360"/>
      <c r="I1318" s="362"/>
      <c r="J1318" s="363"/>
      <c r="K1318" s="363"/>
      <c r="L1318" s="364"/>
      <c r="M1318" s="363"/>
      <c r="N1318" s="414"/>
      <c r="O1318" s="350">
        <f t="shared" si="51"/>
        <v>0</v>
      </c>
      <c r="P1318" s="70">
        <f t="shared" si="51"/>
        <v>0</v>
      </c>
      <c r="Q1318" s="92" t="str">
        <f t="shared" si="50"/>
        <v/>
      </c>
    </row>
    <row r="1319" spans="1:17" x14ac:dyDescent="0.2">
      <c r="A1319" s="374" t="str">
        <f>IF(B1319="","",COUNT('Diário 3º PA'!$A$4:$A$4242)+COUNT('Diário 4º PA'!$A$4:$A$2007)+COUNT('Diário 5º PA'!$A$4:$A$2000)+ROW()-3)</f>
        <v/>
      </c>
      <c r="B1319" s="358"/>
      <c r="C1319" s="383"/>
      <c r="D1319" s="360"/>
      <c r="E1319" s="360"/>
      <c r="F1319" s="361"/>
      <c r="G1319" s="360"/>
      <c r="H1319" s="360"/>
      <c r="I1319" s="362"/>
      <c r="J1319" s="363"/>
      <c r="K1319" s="363"/>
      <c r="L1319" s="364"/>
      <c r="M1319" s="363"/>
      <c r="N1319" s="414"/>
      <c r="O1319" s="350">
        <f t="shared" si="51"/>
        <v>0</v>
      </c>
      <c r="P1319" s="70">
        <f t="shared" si="51"/>
        <v>0</v>
      </c>
      <c r="Q1319" s="92" t="str">
        <f t="shared" si="50"/>
        <v/>
      </c>
    </row>
    <row r="1320" spans="1:17" x14ac:dyDescent="0.2">
      <c r="A1320" s="374" t="str">
        <f>IF(B1320="","",COUNT('Diário 3º PA'!$A$4:$A$4242)+COUNT('Diário 4º PA'!$A$4:$A$2007)+COUNT('Diário 5º PA'!$A$4:$A$2000)+ROW()-3)</f>
        <v/>
      </c>
      <c r="B1320" s="358"/>
      <c r="C1320" s="383"/>
      <c r="D1320" s="360"/>
      <c r="E1320" s="360"/>
      <c r="F1320" s="361"/>
      <c r="G1320" s="360"/>
      <c r="H1320" s="360"/>
      <c r="I1320" s="362"/>
      <c r="J1320" s="363"/>
      <c r="K1320" s="363"/>
      <c r="L1320" s="364"/>
      <c r="M1320" s="363"/>
      <c r="N1320" s="414"/>
      <c r="O1320" s="350">
        <f t="shared" si="51"/>
        <v>0</v>
      </c>
      <c r="P1320" s="70">
        <f t="shared" si="51"/>
        <v>0</v>
      </c>
      <c r="Q1320" s="92" t="str">
        <f t="shared" si="50"/>
        <v/>
      </c>
    </row>
    <row r="1321" spans="1:17" x14ac:dyDescent="0.2">
      <c r="A1321" s="374" t="str">
        <f>IF(B1321="","",COUNT('Diário 3º PA'!$A$4:$A$4242)+COUNT('Diário 4º PA'!$A$4:$A$2007)+COUNT('Diário 5º PA'!$A$4:$A$2000)+ROW()-3)</f>
        <v/>
      </c>
      <c r="B1321" s="358"/>
      <c r="C1321" s="383"/>
      <c r="D1321" s="360"/>
      <c r="E1321" s="360"/>
      <c r="F1321" s="361"/>
      <c r="G1321" s="360"/>
      <c r="H1321" s="360"/>
      <c r="I1321" s="362"/>
      <c r="J1321" s="363"/>
      <c r="K1321" s="363"/>
      <c r="L1321" s="364"/>
      <c r="M1321" s="363"/>
      <c r="N1321" s="414"/>
      <c r="O1321" s="350">
        <f t="shared" si="51"/>
        <v>0</v>
      </c>
      <c r="P1321" s="70">
        <f t="shared" si="51"/>
        <v>0</v>
      </c>
      <c r="Q1321" s="92" t="str">
        <f t="shared" si="50"/>
        <v/>
      </c>
    </row>
    <row r="1322" spans="1:17" x14ac:dyDescent="0.2">
      <c r="A1322" s="374" t="str">
        <f>IF(B1322="","",COUNT('Diário 3º PA'!$A$4:$A$4242)+COUNT('Diário 4º PA'!$A$4:$A$2007)+COUNT('Diário 5º PA'!$A$4:$A$2000)+ROW()-3)</f>
        <v/>
      </c>
      <c r="B1322" s="358"/>
      <c r="C1322" s="383"/>
      <c r="D1322" s="360"/>
      <c r="E1322" s="360"/>
      <c r="F1322" s="361"/>
      <c r="G1322" s="360"/>
      <c r="H1322" s="360"/>
      <c r="I1322" s="362"/>
      <c r="J1322" s="363"/>
      <c r="K1322" s="363"/>
      <c r="L1322" s="364"/>
      <c r="M1322" s="363"/>
      <c r="N1322" s="414"/>
      <c r="O1322" s="350">
        <f t="shared" si="51"/>
        <v>0</v>
      </c>
      <c r="P1322" s="70">
        <f t="shared" si="51"/>
        <v>0</v>
      </c>
      <c r="Q1322" s="92" t="str">
        <f t="shared" si="50"/>
        <v/>
      </c>
    </row>
    <row r="1323" spans="1:17" x14ac:dyDescent="0.2">
      <c r="A1323" s="374" t="str">
        <f>IF(B1323="","",COUNT('Diário 3º PA'!$A$4:$A$4242)+COUNT('Diário 4º PA'!$A$4:$A$2007)+COUNT('Diário 5º PA'!$A$4:$A$2000)+ROW()-3)</f>
        <v/>
      </c>
      <c r="B1323" s="358"/>
      <c r="C1323" s="383"/>
      <c r="D1323" s="360"/>
      <c r="E1323" s="360"/>
      <c r="F1323" s="361"/>
      <c r="G1323" s="360"/>
      <c r="H1323" s="360"/>
      <c r="I1323" s="362"/>
      <c r="J1323" s="363"/>
      <c r="K1323" s="363"/>
      <c r="L1323" s="364"/>
      <c r="M1323" s="363"/>
      <c r="N1323" s="414"/>
      <c r="O1323" s="350">
        <f t="shared" si="51"/>
        <v>0</v>
      </c>
      <c r="P1323" s="70">
        <f t="shared" si="51"/>
        <v>0</v>
      </c>
      <c r="Q1323" s="92" t="str">
        <f t="shared" si="50"/>
        <v/>
      </c>
    </row>
    <row r="1324" spans="1:17" x14ac:dyDescent="0.2">
      <c r="A1324" s="374" t="str">
        <f>IF(B1324="","",COUNT('Diário 3º PA'!$A$4:$A$4242)+COUNT('Diário 4º PA'!$A$4:$A$2007)+COUNT('Diário 5º PA'!$A$4:$A$2000)+ROW()-3)</f>
        <v/>
      </c>
      <c r="B1324" s="358"/>
      <c r="C1324" s="383"/>
      <c r="D1324" s="360"/>
      <c r="E1324" s="360"/>
      <c r="F1324" s="361"/>
      <c r="G1324" s="360"/>
      <c r="H1324" s="360"/>
      <c r="I1324" s="362"/>
      <c r="J1324" s="363"/>
      <c r="K1324" s="363"/>
      <c r="L1324" s="364"/>
      <c r="M1324" s="363"/>
      <c r="N1324" s="414"/>
      <c r="O1324" s="350">
        <f t="shared" si="51"/>
        <v>0</v>
      </c>
      <c r="P1324" s="70">
        <f t="shared" si="51"/>
        <v>0</v>
      </c>
      <c r="Q1324" s="92" t="str">
        <f t="shared" si="50"/>
        <v/>
      </c>
    </row>
    <row r="1325" spans="1:17" x14ac:dyDescent="0.2">
      <c r="A1325" s="374" t="str">
        <f>IF(B1325="","",COUNT('Diário 3º PA'!$A$4:$A$4242)+COUNT('Diário 4º PA'!$A$4:$A$2007)+COUNT('Diário 5º PA'!$A$4:$A$2000)+ROW()-3)</f>
        <v/>
      </c>
      <c r="B1325" s="358"/>
      <c r="C1325" s="383"/>
      <c r="D1325" s="360"/>
      <c r="E1325" s="360"/>
      <c r="F1325" s="361"/>
      <c r="G1325" s="360"/>
      <c r="H1325" s="360"/>
      <c r="I1325" s="362"/>
      <c r="J1325" s="363"/>
      <c r="K1325" s="363"/>
      <c r="L1325" s="364"/>
      <c r="M1325" s="363"/>
      <c r="N1325" s="414"/>
      <c r="O1325" s="350">
        <f t="shared" si="51"/>
        <v>0</v>
      </c>
      <c r="P1325" s="70">
        <f t="shared" si="51"/>
        <v>0</v>
      </c>
      <c r="Q1325" s="92" t="str">
        <f t="shared" si="50"/>
        <v/>
      </c>
    </row>
    <row r="1326" spans="1:17" x14ac:dyDescent="0.2">
      <c r="A1326" s="374" t="str">
        <f>IF(B1326="","",COUNT('Diário 3º PA'!$A$4:$A$4242)+COUNT('Diário 4º PA'!$A$4:$A$2007)+COUNT('Diário 5º PA'!$A$4:$A$2000)+ROW()-3)</f>
        <v/>
      </c>
      <c r="B1326" s="358"/>
      <c r="C1326" s="383"/>
      <c r="D1326" s="360"/>
      <c r="E1326" s="360"/>
      <c r="F1326" s="361"/>
      <c r="G1326" s="360"/>
      <c r="H1326" s="360"/>
      <c r="I1326" s="362"/>
      <c r="J1326" s="363"/>
      <c r="K1326" s="363"/>
      <c r="L1326" s="364"/>
      <c r="M1326" s="363"/>
      <c r="N1326" s="414"/>
      <c r="O1326" s="350">
        <f t="shared" si="51"/>
        <v>0</v>
      </c>
      <c r="P1326" s="70">
        <f t="shared" si="51"/>
        <v>0</v>
      </c>
      <c r="Q1326" s="92" t="str">
        <f t="shared" si="50"/>
        <v/>
      </c>
    </row>
    <row r="1327" spans="1:17" x14ac:dyDescent="0.2">
      <c r="A1327" s="374" t="str">
        <f>IF(B1327="","",COUNT('Diário 3º PA'!$A$4:$A$4242)+COUNT('Diário 4º PA'!$A$4:$A$2007)+COUNT('Diário 5º PA'!$A$4:$A$2000)+ROW()-3)</f>
        <v/>
      </c>
      <c r="B1327" s="358"/>
      <c r="C1327" s="383"/>
      <c r="D1327" s="360"/>
      <c r="E1327" s="360"/>
      <c r="F1327" s="361"/>
      <c r="G1327" s="360"/>
      <c r="H1327" s="360"/>
      <c r="I1327" s="362"/>
      <c r="J1327" s="363"/>
      <c r="K1327" s="363"/>
      <c r="L1327" s="364"/>
      <c r="M1327" s="363"/>
      <c r="N1327" s="414"/>
      <c r="O1327" s="350">
        <f t="shared" si="51"/>
        <v>0</v>
      </c>
      <c r="P1327" s="70">
        <f t="shared" si="51"/>
        <v>0</v>
      </c>
      <c r="Q1327" s="92" t="str">
        <f t="shared" si="50"/>
        <v/>
      </c>
    </row>
    <row r="1328" spans="1:17" x14ac:dyDescent="0.2">
      <c r="A1328" s="374" t="str">
        <f>IF(B1328="","",COUNT('Diário 3º PA'!$A$4:$A$4242)+COUNT('Diário 4º PA'!$A$4:$A$2007)+COUNT('Diário 5º PA'!$A$4:$A$2000)+ROW()-3)</f>
        <v/>
      </c>
      <c r="B1328" s="358"/>
      <c r="C1328" s="383"/>
      <c r="D1328" s="360"/>
      <c r="E1328" s="360"/>
      <c r="F1328" s="361"/>
      <c r="G1328" s="360"/>
      <c r="H1328" s="360"/>
      <c r="I1328" s="362"/>
      <c r="J1328" s="363"/>
      <c r="K1328" s="363"/>
      <c r="L1328" s="364"/>
      <c r="M1328" s="363"/>
      <c r="N1328" s="414"/>
      <c r="O1328" s="350">
        <f t="shared" si="51"/>
        <v>0</v>
      </c>
      <c r="P1328" s="70">
        <f t="shared" si="51"/>
        <v>0</v>
      </c>
      <c r="Q1328" s="92" t="str">
        <f t="shared" si="50"/>
        <v/>
      </c>
    </row>
    <row r="1329" spans="1:17" x14ac:dyDescent="0.2">
      <c r="A1329" s="374" t="str">
        <f>IF(B1329="","",COUNT('Diário 3º PA'!$A$4:$A$4242)+COUNT('Diário 4º PA'!$A$4:$A$2007)+COUNT('Diário 5º PA'!$A$4:$A$2000)+ROW()-3)</f>
        <v/>
      </c>
      <c r="B1329" s="358"/>
      <c r="C1329" s="383"/>
      <c r="D1329" s="360"/>
      <c r="E1329" s="360"/>
      <c r="F1329" s="361"/>
      <c r="G1329" s="360"/>
      <c r="H1329" s="360"/>
      <c r="I1329" s="362"/>
      <c r="J1329" s="363"/>
      <c r="K1329" s="363"/>
      <c r="L1329" s="364"/>
      <c r="M1329" s="363"/>
      <c r="N1329" s="414"/>
      <c r="O1329" s="350">
        <f t="shared" si="51"/>
        <v>0</v>
      </c>
      <c r="P1329" s="70">
        <f t="shared" si="51"/>
        <v>0</v>
      </c>
      <c r="Q1329" s="92" t="str">
        <f t="shared" si="50"/>
        <v/>
      </c>
    </row>
    <row r="1330" spans="1:17" x14ac:dyDescent="0.2">
      <c r="A1330" s="374" t="str">
        <f>IF(B1330="","",COUNT('Diário 3º PA'!$A$4:$A$4242)+COUNT('Diário 4º PA'!$A$4:$A$2007)+COUNT('Diário 5º PA'!$A$4:$A$2000)+ROW()-3)</f>
        <v/>
      </c>
      <c r="B1330" s="358"/>
      <c r="C1330" s="383"/>
      <c r="D1330" s="360"/>
      <c r="E1330" s="360"/>
      <c r="F1330" s="361"/>
      <c r="G1330" s="360"/>
      <c r="H1330" s="360"/>
      <c r="I1330" s="362"/>
      <c r="J1330" s="363"/>
      <c r="K1330" s="363"/>
      <c r="L1330" s="364"/>
      <c r="M1330" s="363"/>
      <c r="N1330" s="414"/>
      <c r="O1330" s="350">
        <f t="shared" si="51"/>
        <v>0</v>
      </c>
      <c r="P1330" s="70">
        <f t="shared" si="51"/>
        <v>0</v>
      </c>
      <c r="Q1330" s="92" t="str">
        <f t="shared" si="50"/>
        <v/>
      </c>
    </row>
    <row r="1331" spans="1:17" x14ac:dyDescent="0.2">
      <c r="A1331" s="374" t="str">
        <f>IF(B1331="","",COUNT('Diário 3º PA'!$A$4:$A$4242)+COUNT('Diário 4º PA'!$A$4:$A$2007)+COUNT('Diário 5º PA'!$A$4:$A$2000)+ROW()-3)</f>
        <v/>
      </c>
      <c r="B1331" s="358"/>
      <c r="C1331" s="383"/>
      <c r="D1331" s="360"/>
      <c r="E1331" s="360"/>
      <c r="F1331" s="361"/>
      <c r="G1331" s="360"/>
      <c r="H1331" s="360"/>
      <c r="I1331" s="362"/>
      <c r="J1331" s="363"/>
      <c r="K1331" s="363"/>
      <c r="L1331" s="364"/>
      <c r="M1331" s="363"/>
      <c r="N1331" s="414"/>
      <c r="O1331" s="350">
        <f t="shared" si="51"/>
        <v>0</v>
      </c>
      <c r="P1331" s="70">
        <f t="shared" si="51"/>
        <v>0</v>
      </c>
      <c r="Q1331" s="92" t="str">
        <f t="shared" si="50"/>
        <v/>
      </c>
    </row>
    <row r="1332" spans="1:17" x14ac:dyDescent="0.2">
      <c r="A1332" s="374" t="str">
        <f>IF(B1332="","",COUNT('Diário 3º PA'!$A$4:$A$4242)+COUNT('Diário 4º PA'!$A$4:$A$2007)+COUNT('Diário 5º PA'!$A$4:$A$2000)+ROW()-3)</f>
        <v/>
      </c>
      <c r="B1332" s="358"/>
      <c r="C1332" s="383"/>
      <c r="D1332" s="360"/>
      <c r="E1332" s="360"/>
      <c r="F1332" s="361"/>
      <c r="G1332" s="360"/>
      <c r="H1332" s="360"/>
      <c r="I1332" s="362"/>
      <c r="J1332" s="363"/>
      <c r="K1332" s="363"/>
      <c r="L1332" s="364"/>
      <c r="M1332" s="363"/>
      <c r="N1332" s="414"/>
      <c r="O1332" s="350">
        <f t="shared" si="51"/>
        <v>0</v>
      </c>
      <c r="P1332" s="70">
        <f t="shared" si="51"/>
        <v>0</v>
      </c>
      <c r="Q1332" s="92" t="str">
        <f t="shared" si="50"/>
        <v/>
      </c>
    </row>
    <row r="1333" spans="1:17" x14ac:dyDescent="0.2">
      <c r="A1333" s="374" t="str">
        <f>IF(B1333="","",COUNT('Diário 3º PA'!$A$4:$A$4242)+COUNT('Diário 4º PA'!$A$4:$A$2007)+COUNT('Diário 5º PA'!$A$4:$A$2000)+ROW()-3)</f>
        <v/>
      </c>
      <c r="B1333" s="358"/>
      <c r="C1333" s="383"/>
      <c r="D1333" s="360"/>
      <c r="E1333" s="360"/>
      <c r="F1333" s="361"/>
      <c r="G1333" s="360"/>
      <c r="H1333" s="360"/>
      <c r="I1333" s="362"/>
      <c r="J1333" s="363"/>
      <c r="K1333" s="363"/>
      <c r="L1333" s="364"/>
      <c r="M1333" s="363"/>
      <c r="N1333" s="414"/>
      <c r="O1333" s="350">
        <f t="shared" si="51"/>
        <v>0</v>
      </c>
      <c r="P1333" s="70">
        <f t="shared" si="51"/>
        <v>0</v>
      </c>
      <c r="Q1333" s="92" t="str">
        <f t="shared" si="50"/>
        <v/>
      </c>
    </row>
    <row r="1334" spans="1:17" x14ac:dyDescent="0.2">
      <c r="A1334" s="374" t="str">
        <f>IF(B1334="","",COUNT('Diário 3º PA'!$A$4:$A$4242)+COUNT('Diário 4º PA'!$A$4:$A$2007)+COUNT('Diário 5º PA'!$A$4:$A$2000)+ROW()-3)</f>
        <v/>
      </c>
      <c r="B1334" s="358"/>
      <c r="C1334" s="383"/>
      <c r="D1334" s="360"/>
      <c r="E1334" s="360"/>
      <c r="F1334" s="361"/>
      <c r="G1334" s="360"/>
      <c r="H1334" s="360"/>
      <c r="I1334" s="362"/>
      <c r="J1334" s="363"/>
      <c r="K1334" s="363"/>
      <c r="L1334" s="364"/>
      <c r="M1334" s="363"/>
      <c r="N1334" s="414"/>
      <c r="O1334" s="350">
        <f t="shared" si="51"/>
        <v>0</v>
      </c>
      <c r="P1334" s="70">
        <f t="shared" si="51"/>
        <v>0</v>
      </c>
      <c r="Q1334" s="92" t="str">
        <f t="shared" si="50"/>
        <v/>
      </c>
    </row>
    <row r="1335" spans="1:17" x14ac:dyDescent="0.2">
      <c r="A1335" s="374" t="str">
        <f>IF(B1335="","",COUNT('Diário 3º PA'!$A$4:$A$4242)+COUNT('Diário 4º PA'!$A$4:$A$2007)+COUNT('Diário 5º PA'!$A$4:$A$2000)+ROW()-3)</f>
        <v/>
      </c>
      <c r="B1335" s="358"/>
      <c r="C1335" s="383"/>
      <c r="D1335" s="360"/>
      <c r="E1335" s="360"/>
      <c r="F1335" s="361"/>
      <c r="G1335" s="360"/>
      <c r="H1335" s="360"/>
      <c r="I1335" s="362"/>
      <c r="J1335" s="363"/>
      <c r="K1335" s="363"/>
      <c r="L1335" s="364"/>
      <c r="M1335" s="363"/>
      <c r="N1335" s="414"/>
      <c r="O1335" s="350">
        <f t="shared" si="51"/>
        <v>0</v>
      </c>
      <c r="P1335" s="70">
        <f t="shared" si="51"/>
        <v>0</v>
      </c>
      <c r="Q1335" s="92" t="str">
        <f t="shared" si="50"/>
        <v/>
      </c>
    </row>
    <row r="1336" spans="1:17" x14ac:dyDescent="0.2">
      <c r="A1336" s="374" t="str">
        <f>IF(B1336="","",COUNT('Diário 3º PA'!$A$4:$A$4242)+COUNT('Diário 4º PA'!$A$4:$A$2007)+COUNT('Diário 5º PA'!$A$4:$A$2000)+ROW()-3)</f>
        <v/>
      </c>
      <c r="B1336" s="358"/>
      <c r="C1336" s="383"/>
      <c r="D1336" s="360"/>
      <c r="E1336" s="360"/>
      <c r="F1336" s="361"/>
      <c r="G1336" s="360"/>
      <c r="H1336" s="360"/>
      <c r="I1336" s="362"/>
      <c r="J1336" s="363"/>
      <c r="K1336" s="363"/>
      <c r="L1336" s="364"/>
      <c r="M1336" s="363"/>
      <c r="N1336" s="414"/>
      <c r="O1336" s="350">
        <f t="shared" si="51"/>
        <v>0</v>
      </c>
      <c r="P1336" s="70">
        <f t="shared" si="51"/>
        <v>0</v>
      </c>
      <c r="Q1336" s="92" t="str">
        <f t="shared" si="50"/>
        <v/>
      </c>
    </row>
    <row r="1337" spans="1:17" x14ac:dyDescent="0.2">
      <c r="A1337" s="374" t="str">
        <f>IF(B1337="","",COUNT('Diário 3º PA'!$A$4:$A$4242)+COUNT('Diário 4º PA'!$A$4:$A$2007)+COUNT('Diário 5º PA'!$A$4:$A$2000)+ROW()-3)</f>
        <v/>
      </c>
      <c r="B1337" s="358"/>
      <c r="C1337" s="383"/>
      <c r="D1337" s="360"/>
      <c r="E1337" s="360"/>
      <c r="F1337" s="361"/>
      <c r="G1337" s="360"/>
      <c r="H1337" s="360"/>
      <c r="I1337" s="362"/>
      <c r="J1337" s="363"/>
      <c r="K1337" s="363"/>
      <c r="L1337" s="364"/>
      <c r="M1337" s="363"/>
      <c r="N1337" s="414"/>
      <c r="O1337" s="350">
        <f t="shared" si="51"/>
        <v>0</v>
      </c>
      <c r="P1337" s="70">
        <f t="shared" si="51"/>
        <v>0</v>
      </c>
      <c r="Q1337" s="92" t="str">
        <f t="shared" si="50"/>
        <v/>
      </c>
    </row>
    <row r="1338" spans="1:17" x14ac:dyDescent="0.2">
      <c r="A1338" s="374" t="str">
        <f>IF(B1338="","",COUNT('Diário 3º PA'!$A$4:$A$4242)+COUNT('Diário 4º PA'!$A$4:$A$2007)+COUNT('Diário 5º PA'!$A$4:$A$2000)+ROW()-3)</f>
        <v/>
      </c>
      <c r="B1338" s="358"/>
      <c r="C1338" s="383"/>
      <c r="D1338" s="360"/>
      <c r="E1338" s="360"/>
      <c r="F1338" s="361"/>
      <c r="G1338" s="360"/>
      <c r="H1338" s="360"/>
      <c r="I1338" s="362"/>
      <c r="J1338" s="363"/>
      <c r="K1338" s="363"/>
      <c r="L1338" s="364"/>
      <c r="M1338" s="363"/>
      <c r="N1338" s="414"/>
      <c r="O1338" s="350">
        <f t="shared" si="51"/>
        <v>0</v>
      </c>
      <c r="P1338" s="70">
        <f t="shared" si="51"/>
        <v>0</v>
      </c>
      <c r="Q1338" s="92" t="str">
        <f t="shared" si="50"/>
        <v/>
      </c>
    </row>
    <row r="1339" spans="1:17" x14ac:dyDescent="0.2">
      <c r="A1339" s="374" t="str">
        <f>IF(B1339="","",COUNT('Diário 3º PA'!$A$4:$A$4242)+COUNT('Diário 4º PA'!$A$4:$A$2007)+COUNT('Diário 5º PA'!$A$4:$A$2000)+ROW()-3)</f>
        <v/>
      </c>
      <c r="B1339" s="358"/>
      <c r="C1339" s="383"/>
      <c r="D1339" s="360"/>
      <c r="E1339" s="360"/>
      <c r="F1339" s="361"/>
      <c r="G1339" s="360"/>
      <c r="H1339" s="360"/>
      <c r="I1339" s="362"/>
      <c r="J1339" s="363"/>
      <c r="K1339" s="363"/>
      <c r="L1339" s="364"/>
      <c r="M1339" s="363"/>
      <c r="N1339" s="414"/>
      <c r="O1339" s="350">
        <f t="shared" si="51"/>
        <v>0</v>
      </c>
      <c r="P1339" s="70">
        <f t="shared" si="51"/>
        <v>0</v>
      </c>
      <c r="Q1339" s="92" t="str">
        <f t="shared" si="50"/>
        <v/>
      </c>
    </row>
    <row r="1340" spans="1:17" x14ac:dyDescent="0.2">
      <c r="A1340" s="374" t="str">
        <f>IF(B1340="","",COUNT('Diário 3º PA'!$A$4:$A$4242)+COUNT('Diário 4º PA'!$A$4:$A$2007)+COUNT('Diário 5º PA'!$A$4:$A$2000)+ROW()-3)</f>
        <v/>
      </c>
      <c r="B1340" s="358"/>
      <c r="C1340" s="383"/>
      <c r="D1340" s="360"/>
      <c r="E1340" s="360"/>
      <c r="F1340" s="361"/>
      <c r="G1340" s="360"/>
      <c r="H1340" s="360"/>
      <c r="I1340" s="362"/>
      <c r="J1340" s="363"/>
      <c r="K1340" s="363"/>
      <c r="L1340" s="364"/>
      <c r="M1340" s="363"/>
      <c r="N1340" s="414"/>
      <c r="O1340" s="350">
        <f t="shared" si="51"/>
        <v>0</v>
      </c>
      <c r="P1340" s="70">
        <f t="shared" si="51"/>
        <v>0</v>
      </c>
      <c r="Q1340" s="92" t="str">
        <f t="shared" si="50"/>
        <v/>
      </c>
    </row>
    <row r="1341" spans="1:17" x14ac:dyDescent="0.2">
      <c r="A1341" s="374" t="str">
        <f>IF(B1341="","",COUNT('Diário 3º PA'!$A$4:$A$4242)+COUNT('Diário 4º PA'!$A$4:$A$2007)+COUNT('Diário 5º PA'!$A$4:$A$2000)+ROW()-3)</f>
        <v/>
      </c>
      <c r="B1341" s="358"/>
      <c r="C1341" s="383"/>
      <c r="D1341" s="360"/>
      <c r="E1341" s="360"/>
      <c r="F1341" s="361"/>
      <c r="G1341" s="360"/>
      <c r="H1341" s="360"/>
      <c r="I1341" s="362"/>
      <c r="J1341" s="363"/>
      <c r="K1341" s="363"/>
      <c r="L1341" s="364"/>
      <c r="M1341" s="363"/>
      <c r="N1341" s="414"/>
      <c r="O1341" s="350">
        <f t="shared" si="51"/>
        <v>0</v>
      </c>
      <c r="P1341" s="70">
        <f t="shared" si="51"/>
        <v>0</v>
      </c>
      <c r="Q1341" s="92" t="str">
        <f t="shared" si="50"/>
        <v/>
      </c>
    </row>
    <row r="1342" spans="1:17" x14ac:dyDescent="0.2">
      <c r="A1342" s="374" t="str">
        <f>IF(B1342="","",COUNT('Diário 3º PA'!$A$4:$A$4242)+COUNT('Diário 4º PA'!$A$4:$A$2007)+COUNT('Diário 5º PA'!$A$4:$A$2000)+ROW()-3)</f>
        <v/>
      </c>
      <c r="B1342" s="358"/>
      <c r="C1342" s="383"/>
      <c r="D1342" s="360"/>
      <c r="E1342" s="360"/>
      <c r="F1342" s="361"/>
      <c r="G1342" s="360"/>
      <c r="H1342" s="360"/>
      <c r="I1342" s="362"/>
      <c r="J1342" s="363"/>
      <c r="K1342" s="363"/>
      <c r="L1342" s="364"/>
      <c r="M1342" s="363"/>
      <c r="N1342" s="414"/>
      <c r="O1342" s="350">
        <f t="shared" si="51"/>
        <v>0</v>
      </c>
      <c r="P1342" s="70">
        <f t="shared" si="51"/>
        <v>0</v>
      </c>
      <c r="Q1342" s="92" t="str">
        <f t="shared" si="50"/>
        <v/>
      </c>
    </row>
    <row r="1343" spans="1:17" x14ac:dyDescent="0.2">
      <c r="A1343" s="374" t="str">
        <f>IF(B1343="","",COUNT('Diário 3º PA'!$A$4:$A$4242)+COUNT('Diário 4º PA'!$A$4:$A$2007)+COUNT('Diário 5º PA'!$A$4:$A$2000)+ROW()-3)</f>
        <v/>
      </c>
      <c r="B1343" s="358"/>
      <c r="C1343" s="383"/>
      <c r="D1343" s="360"/>
      <c r="E1343" s="360"/>
      <c r="F1343" s="361"/>
      <c r="G1343" s="360"/>
      <c r="H1343" s="360"/>
      <c r="I1343" s="362"/>
      <c r="J1343" s="363"/>
      <c r="K1343" s="363"/>
      <c r="L1343" s="364"/>
      <c r="M1343" s="363"/>
      <c r="N1343" s="414"/>
      <c r="O1343" s="350">
        <f t="shared" si="51"/>
        <v>0</v>
      </c>
      <c r="P1343" s="70">
        <f t="shared" si="51"/>
        <v>0</v>
      </c>
      <c r="Q1343" s="92" t="str">
        <f t="shared" si="50"/>
        <v/>
      </c>
    </row>
    <row r="1344" spans="1:17" x14ac:dyDescent="0.2">
      <c r="A1344" s="374" t="str">
        <f>IF(B1344="","",COUNT('Diário 3º PA'!$A$4:$A$4242)+COUNT('Diário 4º PA'!$A$4:$A$2007)+COUNT('Diário 5º PA'!$A$4:$A$2000)+ROW()-3)</f>
        <v/>
      </c>
      <c r="B1344" s="358"/>
      <c r="C1344" s="383"/>
      <c r="D1344" s="360"/>
      <c r="E1344" s="360"/>
      <c r="F1344" s="361"/>
      <c r="G1344" s="360"/>
      <c r="H1344" s="360"/>
      <c r="I1344" s="362"/>
      <c r="J1344" s="363"/>
      <c r="K1344" s="363"/>
      <c r="L1344" s="364"/>
      <c r="M1344" s="363"/>
      <c r="N1344" s="414"/>
      <c r="O1344" s="350">
        <f t="shared" si="51"/>
        <v>0</v>
      </c>
      <c r="P1344" s="70">
        <f t="shared" si="51"/>
        <v>0</v>
      </c>
      <c r="Q1344" s="92" t="str">
        <f t="shared" si="50"/>
        <v/>
      </c>
    </row>
    <row r="1345" spans="1:17" x14ac:dyDescent="0.2">
      <c r="A1345" s="374" t="str">
        <f>IF(B1345="","",COUNT('Diário 3º PA'!$A$4:$A$4242)+COUNT('Diário 4º PA'!$A$4:$A$2007)+COUNT('Diário 5º PA'!$A$4:$A$2000)+ROW()-3)</f>
        <v/>
      </c>
      <c r="B1345" s="358"/>
      <c r="C1345" s="383"/>
      <c r="D1345" s="360"/>
      <c r="E1345" s="360"/>
      <c r="F1345" s="361"/>
      <c r="G1345" s="360"/>
      <c r="H1345" s="360"/>
      <c r="I1345" s="362"/>
      <c r="J1345" s="363"/>
      <c r="K1345" s="363"/>
      <c r="L1345" s="364"/>
      <c r="M1345" s="363"/>
      <c r="N1345" s="414"/>
      <c r="O1345" s="350">
        <f t="shared" si="51"/>
        <v>0</v>
      </c>
      <c r="P1345" s="70">
        <f t="shared" si="51"/>
        <v>0</v>
      </c>
      <c r="Q1345" s="92" t="str">
        <f t="shared" si="50"/>
        <v/>
      </c>
    </row>
    <row r="1346" spans="1:17" x14ac:dyDescent="0.2">
      <c r="A1346" s="374" t="str">
        <f>IF(B1346="","",COUNT('Diário 3º PA'!$A$4:$A$4242)+COUNT('Diário 4º PA'!$A$4:$A$2007)+COUNT('Diário 5º PA'!$A$4:$A$2000)+ROW()-3)</f>
        <v/>
      </c>
      <c r="B1346" s="358"/>
      <c r="C1346" s="383"/>
      <c r="D1346" s="360"/>
      <c r="E1346" s="360"/>
      <c r="F1346" s="361"/>
      <c r="G1346" s="360"/>
      <c r="H1346" s="360"/>
      <c r="I1346" s="362"/>
      <c r="J1346" s="363"/>
      <c r="K1346" s="363"/>
      <c r="L1346" s="364"/>
      <c r="M1346" s="363"/>
      <c r="N1346" s="414"/>
      <c r="O1346" s="350">
        <f t="shared" si="51"/>
        <v>0</v>
      </c>
      <c r="P1346" s="70">
        <f t="shared" si="51"/>
        <v>0</v>
      </c>
      <c r="Q1346" s="92" t="str">
        <f t="shared" si="50"/>
        <v/>
      </c>
    </row>
    <row r="1347" spans="1:17" x14ac:dyDescent="0.2">
      <c r="A1347" s="374" t="str">
        <f>IF(B1347="","",COUNT('Diário 3º PA'!$A$4:$A$4242)+COUNT('Diário 4º PA'!$A$4:$A$2007)+COUNT('Diário 5º PA'!$A$4:$A$2000)+ROW()-3)</f>
        <v/>
      </c>
      <c r="B1347" s="358"/>
      <c r="C1347" s="383"/>
      <c r="D1347" s="360"/>
      <c r="E1347" s="360"/>
      <c r="F1347" s="361"/>
      <c r="G1347" s="360"/>
      <c r="H1347" s="360"/>
      <c r="I1347" s="362"/>
      <c r="J1347" s="363"/>
      <c r="K1347" s="363"/>
      <c r="L1347" s="364"/>
      <c r="M1347" s="363"/>
      <c r="N1347" s="414"/>
      <c r="O1347" s="350">
        <f t="shared" si="51"/>
        <v>0</v>
      </c>
      <c r="P1347" s="70">
        <f t="shared" si="51"/>
        <v>0</v>
      </c>
      <c r="Q1347" s="92" t="str">
        <f t="shared" si="50"/>
        <v/>
      </c>
    </row>
    <row r="1348" spans="1:17" x14ac:dyDescent="0.2">
      <c r="A1348" s="374" t="str">
        <f>IF(B1348="","",COUNT('Diário 3º PA'!$A$4:$A$4242)+COUNT('Diário 4º PA'!$A$4:$A$2007)+COUNT('Diário 5º PA'!$A$4:$A$2000)+ROW()-3)</f>
        <v/>
      </c>
      <c r="B1348" s="358"/>
      <c r="C1348" s="383"/>
      <c r="D1348" s="360"/>
      <c r="E1348" s="360"/>
      <c r="F1348" s="361"/>
      <c r="G1348" s="360"/>
      <c r="H1348" s="360"/>
      <c r="I1348" s="362"/>
      <c r="J1348" s="363"/>
      <c r="K1348" s="363"/>
      <c r="L1348" s="364"/>
      <c r="M1348" s="363"/>
      <c r="N1348" s="414"/>
      <c r="O1348" s="350">
        <f t="shared" si="51"/>
        <v>0</v>
      </c>
      <c r="P1348" s="70">
        <f t="shared" si="51"/>
        <v>0</v>
      </c>
      <c r="Q1348" s="92" t="str">
        <f t="shared" si="50"/>
        <v/>
      </c>
    </row>
    <row r="1349" spans="1:17" x14ac:dyDescent="0.2">
      <c r="A1349" s="374" t="str">
        <f>IF(B1349="","",COUNT('Diário 3º PA'!$A$4:$A$4242)+COUNT('Diário 4º PA'!$A$4:$A$2007)+COUNT('Diário 5º PA'!$A$4:$A$2000)+ROW()-3)</f>
        <v/>
      </c>
      <c r="B1349" s="358"/>
      <c r="C1349" s="383"/>
      <c r="D1349" s="360"/>
      <c r="E1349" s="360"/>
      <c r="F1349" s="361"/>
      <c r="G1349" s="360"/>
      <c r="H1349" s="360"/>
      <c r="I1349" s="362"/>
      <c r="J1349" s="363"/>
      <c r="K1349" s="363"/>
      <c r="L1349" s="364"/>
      <c r="M1349" s="363"/>
      <c r="N1349" s="414"/>
      <c r="O1349" s="350">
        <f t="shared" si="51"/>
        <v>0</v>
      </c>
      <c r="P1349" s="70">
        <f t="shared" si="51"/>
        <v>0</v>
      </c>
      <c r="Q1349" s="92" t="str">
        <f t="shared" si="50"/>
        <v/>
      </c>
    </row>
    <row r="1350" spans="1:17" x14ac:dyDescent="0.2">
      <c r="A1350" s="374" t="str">
        <f>IF(B1350="","",COUNT('Diário 3º PA'!$A$4:$A$4242)+COUNT('Diário 4º PA'!$A$4:$A$2007)+COUNT('Diário 5º PA'!$A$4:$A$2000)+ROW()-3)</f>
        <v/>
      </c>
      <c r="B1350" s="358"/>
      <c r="C1350" s="383"/>
      <c r="D1350" s="360"/>
      <c r="E1350" s="360"/>
      <c r="F1350" s="361"/>
      <c r="G1350" s="360"/>
      <c r="H1350" s="360"/>
      <c r="I1350" s="362"/>
      <c r="J1350" s="363"/>
      <c r="K1350" s="363"/>
      <c r="L1350" s="364"/>
      <c r="M1350" s="363"/>
      <c r="N1350" s="414"/>
      <c r="O1350" s="350">
        <f t="shared" si="51"/>
        <v>0</v>
      </c>
      <c r="P1350" s="70">
        <f t="shared" si="51"/>
        <v>0</v>
      </c>
      <c r="Q1350" s="92" t="str">
        <f t="shared" si="50"/>
        <v/>
      </c>
    </row>
    <row r="1351" spans="1:17" x14ac:dyDescent="0.2">
      <c r="A1351" s="374" t="str">
        <f>IF(B1351="","",COUNT('Diário 3º PA'!$A$4:$A$4242)+COUNT('Diário 4º PA'!$A$4:$A$2007)+COUNT('Diário 5º PA'!$A$4:$A$2000)+ROW()-3)</f>
        <v/>
      </c>
      <c r="B1351" s="358"/>
      <c r="C1351" s="383"/>
      <c r="D1351" s="360"/>
      <c r="E1351" s="360"/>
      <c r="F1351" s="361"/>
      <c r="G1351" s="360"/>
      <c r="H1351" s="360"/>
      <c r="I1351" s="362"/>
      <c r="J1351" s="363"/>
      <c r="K1351" s="363"/>
      <c r="L1351" s="364"/>
      <c r="M1351" s="363"/>
      <c r="N1351" s="414"/>
      <c r="O1351" s="350">
        <f t="shared" si="51"/>
        <v>0</v>
      </c>
      <c r="P1351" s="70">
        <f t="shared" si="51"/>
        <v>0</v>
      </c>
      <c r="Q1351" s="92" t="str">
        <f t="shared" si="50"/>
        <v/>
      </c>
    </row>
    <row r="1352" spans="1:17" x14ac:dyDescent="0.2">
      <c r="A1352" s="374" t="str">
        <f>IF(B1352="","",COUNT('Diário 3º PA'!$A$4:$A$4242)+COUNT('Diário 4º PA'!$A$4:$A$2007)+COUNT('Diário 5º PA'!$A$4:$A$2000)+ROW()-3)</f>
        <v/>
      </c>
      <c r="B1352" s="358"/>
      <c r="C1352" s="383"/>
      <c r="D1352" s="360"/>
      <c r="E1352" s="360"/>
      <c r="F1352" s="361"/>
      <c r="G1352" s="360"/>
      <c r="H1352" s="360"/>
      <c r="I1352" s="362"/>
      <c r="J1352" s="363"/>
      <c r="K1352" s="363"/>
      <c r="L1352" s="364"/>
      <c r="M1352" s="363"/>
      <c r="N1352" s="414"/>
      <c r="O1352" s="350">
        <f t="shared" si="51"/>
        <v>0</v>
      </c>
      <c r="P1352" s="70">
        <f t="shared" si="51"/>
        <v>0</v>
      </c>
      <c r="Q1352" s="92" t="str">
        <f t="shared" ref="Q1352:Q1415" si="52">SUBSTITUTE(D1352," ","_")</f>
        <v/>
      </c>
    </row>
    <row r="1353" spans="1:17" x14ac:dyDescent="0.2">
      <c r="A1353" s="374" t="str">
        <f>IF(B1353="","",COUNT('Diário 3º PA'!$A$4:$A$4242)+COUNT('Diário 4º PA'!$A$4:$A$2007)+COUNT('Diário 5º PA'!$A$4:$A$2000)+ROW()-3)</f>
        <v/>
      </c>
      <c r="B1353" s="358"/>
      <c r="C1353" s="383"/>
      <c r="D1353" s="360"/>
      <c r="E1353" s="360"/>
      <c r="F1353" s="361"/>
      <c r="G1353" s="360"/>
      <c r="H1353" s="360"/>
      <c r="I1353" s="362"/>
      <c r="J1353" s="363"/>
      <c r="K1353" s="363"/>
      <c r="L1353" s="364"/>
      <c r="M1353" s="363"/>
      <c r="N1353" s="414"/>
      <c r="O1353" s="350">
        <f t="shared" ref="O1353:P1416" si="53">IF(B1353=0,0,IF(YEAR(B1353)=$P$1,MONTH(B1353)-$O$1+1,(YEAR(B1353)-$P$1)*12-$O$1+1+MONTH(B1353)))</f>
        <v>0</v>
      </c>
      <c r="P1353" s="70">
        <f t="shared" si="53"/>
        <v>0</v>
      </c>
      <c r="Q1353" s="92" t="str">
        <f t="shared" si="52"/>
        <v/>
      </c>
    </row>
    <row r="1354" spans="1:17" x14ac:dyDescent="0.2">
      <c r="A1354" s="374" t="str">
        <f>IF(B1354="","",COUNT('Diário 3º PA'!$A$4:$A$4242)+COUNT('Diário 4º PA'!$A$4:$A$2007)+COUNT('Diário 5º PA'!$A$4:$A$2000)+ROW()-3)</f>
        <v/>
      </c>
      <c r="B1354" s="358"/>
      <c r="C1354" s="383"/>
      <c r="D1354" s="360"/>
      <c r="E1354" s="360"/>
      <c r="F1354" s="361"/>
      <c r="G1354" s="360"/>
      <c r="H1354" s="360"/>
      <c r="I1354" s="362"/>
      <c r="J1354" s="363"/>
      <c r="K1354" s="363"/>
      <c r="L1354" s="364"/>
      <c r="M1354" s="363"/>
      <c r="N1354" s="414"/>
      <c r="O1354" s="350">
        <f t="shared" si="53"/>
        <v>0</v>
      </c>
      <c r="P1354" s="70">
        <f t="shared" si="53"/>
        <v>0</v>
      </c>
      <c r="Q1354" s="92" t="str">
        <f t="shared" si="52"/>
        <v/>
      </c>
    </row>
    <row r="1355" spans="1:17" x14ac:dyDescent="0.2">
      <c r="A1355" s="374" t="str">
        <f>IF(B1355="","",COUNT('Diário 3º PA'!$A$4:$A$4242)+COUNT('Diário 4º PA'!$A$4:$A$2007)+COUNT('Diário 5º PA'!$A$4:$A$2000)+ROW()-3)</f>
        <v/>
      </c>
      <c r="B1355" s="358"/>
      <c r="C1355" s="383"/>
      <c r="D1355" s="360"/>
      <c r="E1355" s="360"/>
      <c r="F1355" s="361"/>
      <c r="G1355" s="360"/>
      <c r="H1355" s="360"/>
      <c r="I1355" s="362"/>
      <c r="J1355" s="363"/>
      <c r="K1355" s="363"/>
      <c r="L1355" s="364"/>
      <c r="M1355" s="363"/>
      <c r="N1355" s="414"/>
      <c r="O1355" s="350">
        <f t="shared" si="53"/>
        <v>0</v>
      </c>
      <c r="P1355" s="70">
        <f t="shared" si="53"/>
        <v>0</v>
      </c>
      <c r="Q1355" s="92" t="str">
        <f t="shared" si="52"/>
        <v/>
      </c>
    </row>
    <row r="1356" spans="1:17" x14ac:dyDescent="0.2">
      <c r="A1356" s="374" t="str">
        <f>IF(B1356="","",COUNT('Diário 3º PA'!$A$4:$A$4242)+COUNT('Diário 4º PA'!$A$4:$A$2007)+COUNT('Diário 5º PA'!$A$4:$A$2000)+ROW()-3)</f>
        <v/>
      </c>
      <c r="B1356" s="358"/>
      <c r="C1356" s="383"/>
      <c r="D1356" s="360"/>
      <c r="E1356" s="360"/>
      <c r="F1356" s="361"/>
      <c r="G1356" s="360"/>
      <c r="H1356" s="360"/>
      <c r="I1356" s="362"/>
      <c r="J1356" s="363"/>
      <c r="K1356" s="363"/>
      <c r="L1356" s="364"/>
      <c r="M1356" s="363"/>
      <c r="N1356" s="414"/>
      <c r="O1356" s="350">
        <f t="shared" si="53"/>
        <v>0</v>
      </c>
      <c r="P1356" s="70">
        <f t="shared" si="53"/>
        <v>0</v>
      </c>
      <c r="Q1356" s="92" t="str">
        <f t="shared" si="52"/>
        <v/>
      </c>
    </row>
    <row r="1357" spans="1:17" x14ac:dyDescent="0.2">
      <c r="A1357" s="374" t="str">
        <f>IF(B1357="","",COUNT('Diário 3º PA'!$A$4:$A$4242)+COUNT('Diário 4º PA'!$A$4:$A$2007)+COUNT('Diário 5º PA'!$A$4:$A$2000)+ROW()-3)</f>
        <v/>
      </c>
      <c r="B1357" s="358"/>
      <c r="C1357" s="383"/>
      <c r="D1357" s="360"/>
      <c r="E1357" s="360"/>
      <c r="F1357" s="361"/>
      <c r="G1357" s="360"/>
      <c r="H1357" s="360"/>
      <c r="I1357" s="362"/>
      <c r="J1357" s="363"/>
      <c r="K1357" s="363"/>
      <c r="L1357" s="364"/>
      <c r="M1357" s="363"/>
      <c r="N1357" s="414"/>
      <c r="O1357" s="350">
        <f t="shared" si="53"/>
        <v>0</v>
      </c>
      <c r="P1357" s="70">
        <f t="shared" si="53"/>
        <v>0</v>
      </c>
      <c r="Q1357" s="92" t="str">
        <f t="shared" si="52"/>
        <v/>
      </c>
    </row>
    <row r="1358" spans="1:17" x14ac:dyDescent="0.2">
      <c r="A1358" s="374" t="str">
        <f>IF(B1358="","",COUNT('Diário 3º PA'!$A$4:$A$4242)+COUNT('Diário 4º PA'!$A$4:$A$2007)+COUNT('Diário 5º PA'!$A$4:$A$2000)+ROW()-3)</f>
        <v/>
      </c>
      <c r="B1358" s="358"/>
      <c r="C1358" s="383"/>
      <c r="D1358" s="360"/>
      <c r="E1358" s="360"/>
      <c r="F1358" s="361"/>
      <c r="G1358" s="360"/>
      <c r="H1358" s="360"/>
      <c r="I1358" s="362"/>
      <c r="J1358" s="363"/>
      <c r="K1358" s="363"/>
      <c r="L1358" s="364"/>
      <c r="M1358" s="363"/>
      <c r="N1358" s="414"/>
      <c r="O1358" s="350">
        <f t="shared" si="53"/>
        <v>0</v>
      </c>
      <c r="P1358" s="70">
        <f t="shared" si="53"/>
        <v>0</v>
      </c>
      <c r="Q1358" s="92" t="str">
        <f t="shared" si="52"/>
        <v/>
      </c>
    </row>
    <row r="1359" spans="1:17" x14ac:dyDescent="0.2">
      <c r="A1359" s="374" t="str">
        <f>IF(B1359="","",COUNT('Diário 3º PA'!$A$4:$A$4242)+COUNT('Diário 4º PA'!$A$4:$A$2007)+COUNT('Diário 5º PA'!$A$4:$A$2000)+ROW()-3)</f>
        <v/>
      </c>
      <c r="B1359" s="358"/>
      <c r="C1359" s="383"/>
      <c r="D1359" s="360"/>
      <c r="E1359" s="360"/>
      <c r="F1359" s="361"/>
      <c r="G1359" s="360"/>
      <c r="H1359" s="360"/>
      <c r="I1359" s="362"/>
      <c r="J1359" s="363"/>
      <c r="K1359" s="363"/>
      <c r="L1359" s="364"/>
      <c r="M1359" s="363"/>
      <c r="N1359" s="414"/>
      <c r="O1359" s="350">
        <f t="shared" si="53"/>
        <v>0</v>
      </c>
      <c r="P1359" s="70">
        <f t="shared" si="53"/>
        <v>0</v>
      </c>
      <c r="Q1359" s="92" t="str">
        <f t="shared" si="52"/>
        <v/>
      </c>
    </row>
    <row r="1360" spans="1:17" x14ac:dyDescent="0.2">
      <c r="A1360" s="374" t="str">
        <f>IF(B1360="","",COUNT('Diário 3º PA'!$A$4:$A$4242)+COUNT('Diário 4º PA'!$A$4:$A$2007)+COUNT('Diário 5º PA'!$A$4:$A$2000)+ROW()-3)</f>
        <v/>
      </c>
      <c r="B1360" s="358"/>
      <c r="C1360" s="383"/>
      <c r="D1360" s="360"/>
      <c r="E1360" s="360"/>
      <c r="F1360" s="361"/>
      <c r="G1360" s="360"/>
      <c r="H1360" s="360"/>
      <c r="I1360" s="362"/>
      <c r="J1360" s="363"/>
      <c r="K1360" s="363"/>
      <c r="L1360" s="364"/>
      <c r="M1360" s="363"/>
      <c r="N1360" s="414"/>
      <c r="O1360" s="350">
        <f t="shared" si="53"/>
        <v>0</v>
      </c>
      <c r="P1360" s="70">
        <f t="shared" si="53"/>
        <v>0</v>
      </c>
      <c r="Q1360" s="92" t="str">
        <f t="shared" si="52"/>
        <v/>
      </c>
    </row>
    <row r="1361" spans="1:17" x14ac:dyDescent="0.2">
      <c r="A1361" s="374" t="str">
        <f>IF(B1361="","",COUNT('Diário 3º PA'!$A$4:$A$4242)+COUNT('Diário 4º PA'!$A$4:$A$2007)+COUNT('Diário 5º PA'!$A$4:$A$2000)+ROW()-3)</f>
        <v/>
      </c>
      <c r="B1361" s="358"/>
      <c r="C1361" s="383"/>
      <c r="D1361" s="360"/>
      <c r="E1361" s="360"/>
      <c r="F1361" s="361"/>
      <c r="G1361" s="360"/>
      <c r="H1361" s="360"/>
      <c r="I1361" s="362"/>
      <c r="J1361" s="363"/>
      <c r="K1361" s="363"/>
      <c r="L1361" s="364"/>
      <c r="M1361" s="363"/>
      <c r="N1361" s="414"/>
      <c r="O1361" s="350">
        <f t="shared" si="53"/>
        <v>0</v>
      </c>
      <c r="P1361" s="70">
        <f t="shared" si="53"/>
        <v>0</v>
      </c>
      <c r="Q1361" s="92" t="str">
        <f t="shared" si="52"/>
        <v/>
      </c>
    </row>
    <row r="1362" spans="1:17" x14ac:dyDescent="0.2">
      <c r="A1362" s="374" t="str">
        <f>IF(B1362="","",COUNT('Diário 3º PA'!$A$4:$A$4242)+COUNT('Diário 4º PA'!$A$4:$A$2007)+COUNT('Diário 5º PA'!$A$4:$A$2000)+ROW()-3)</f>
        <v/>
      </c>
      <c r="B1362" s="358"/>
      <c r="C1362" s="383"/>
      <c r="D1362" s="360"/>
      <c r="E1362" s="360"/>
      <c r="F1362" s="361"/>
      <c r="G1362" s="360"/>
      <c r="H1362" s="360"/>
      <c r="I1362" s="362"/>
      <c r="J1362" s="363"/>
      <c r="K1362" s="363"/>
      <c r="L1362" s="364"/>
      <c r="M1362" s="363"/>
      <c r="N1362" s="414"/>
      <c r="O1362" s="350">
        <f t="shared" si="53"/>
        <v>0</v>
      </c>
      <c r="P1362" s="70">
        <f t="shared" si="53"/>
        <v>0</v>
      </c>
      <c r="Q1362" s="92" t="str">
        <f t="shared" si="52"/>
        <v/>
      </c>
    </row>
    <row r="1363" spans="1:17" x14ac:dyDescent="0.2">
      <c r="A1363" s="374" t="str">
        <f>IF(B1363="","",COUNT('Diário 3º PA'!$A$4:$A$4242)+COUNT('Diário 4º PA'!$A$4:$A$2007)+COUNT('Diário 5º PA'!$A$4:$A$2000)+ROW()-3)</f>
        <v/>
      </c>
      <c r="B1363" s="358"/>
      <c r="C1363" s="383"/>
      <c r="D1363" s="360"/>
      <c r="E1363" s="360"/>
      <c r="F1363" s="361"/>
      <c r="G1363" s="360"/>
      <c r="H1363" s="360"/>
      <c r="I1363" s="362"/>
      <c r="J1363" s="363"/>
      <c r="K1363" s="363"/>
      <c r="L1363" s="364"/>
      <c r="M1363" s="363"/>
      <c r="N1363" s="414"/>
      <c r="O1363" s="350">
        <f t="shared" si="53"/>
        <v>0</v>
      </c>
      <c r="P1363" s="70">
        <f t="shared" si="53"/>
        <v>0</v>
      </c>
      <c r="Q1363" s="92" t="str">
        <f t="shared" si="52"/>
        <v/>
      </c>
    </row>
    <row r="1364" spans="1:17" x14ac:dyDescent="0.2">
      <c r="A1364" s="374" t="str">
        <f>IF(B1364="","",COUNT('Diário 3º PA'!$A$4:$A$4242)+COUNT('Diário 4º PA'!$A$4:$A$2007)+COUNT('Diário 5º PA'!$A$4:$A$2000)+ROW()-3)</f>
        <v/>
      </c>
      <c r="B1364" s="358"/>
      <c r="C1364" s="383"/>
      <c r="D1364" s="360"/>
      <c r="E1364" s="360"/>
      <c r="F1364" s="361"/>
      <c r="G1364" s="360"/>
      <c r="H1364" s="360"/>
      <c r="I1364" s="362"/>
      <c r="J1364" s="363"/>
      <c r="K1364" s="363"/>
      <c r="L1364" s="364"/>
      <c r="M1364" s="363"/>
      <c r="N1364" s="414"/>
      <c r="O1364" s="350">
        <f t="shared" si="53"/>
        <v>0</v>
      </c>
      <c r="P1364" s="70">
        <f t="shared" si="53"/>
        <v>0</v>
      </c>
      <c r="Q1364" s="92" t="str">
        <f t="shared" si="52"/>
        <v/>
      </c>
    </row>
    <row r="1365" spans="1:17" x14ac:dyDescent="0.2">
      <c r="A1365" s="374" t="str">
        <f>IF(B1365="","",COUNT('Diário 3º PA'!$A$4:$A$4242)+COUNT('Diário 4º PA'!$A$4:$A$2007)+COUNT('Diário 5º PA'!$A$4:$A$2000)+ROW()-3)</f>
        <v/>
      </c>
      <c r="B1365" s="358"/>
      <c r="C1365" s="383"/>
      <c r="D1365" s="360"/>
      <c r="E1365" s="360"/>
      <c r="F1365" s="361"/>
      <c r="G1365" s="360"/>
      <c r="H1365" s="360"/>
      <c r="I1365" s="362"/>
      <c r="J1365" s="363"/>
      <c r="K1365" s="363"/>
      <c r="L1365" s="364"/>
      <c r="M1365" s="363"/>
      <c r="N1365" s="414"/>
      <c r="O1365" s="350">
        <f t="shared" si="53"/>
        <v>0</v>
      </c>
      <c r="P1365" s="70">
        <f t="shared" si="53"/>
        <v>0</v>
      </c>
      <c r="Q1365" s="92" t="str">
        <f t="shared" si="52"/>
        <v/>
      </c>
    </row>
    <row r="1366" spans="1:17" x14ac:dyDescent="0.2">
      <c r="A1366" s="374" t="str">
        <f>IF(B1366="","",COUNT('Diário 3º PA'!$A$4:$A$4242)+COUNT('Diário 4º PA'!$A$4:$A$2007)+COUNT('Diário 5º PA'!$A$4:$A$2000)+ROW()-3)</f>
        <v/>
      </c>
      <c r="B1366" s="358"/>
      <c r="C1366" s="383"/>
      <c r="D1366" s="360"/>
      <c r="E1366" s="360"/>
      <c r="F1366" s="361"/>
      <c r="G1366" s="360"/>
      <c r="H1366" s="360"/>
      <c r="I1366" s="362"/>
      <c r="J1366" s="363"/>
      <c r="K1366" s="363"/>
      <c r="L1366" s="364"/>
      <c r="M1366" s="363"/>
      <c r="N1366" s="414"/>
      <c r="O1366" s="350">
        <f t="shared" si="53"/>
        <v>0</v>
      </c>
      <c r="P1366" s="70">
        <f t="shared" si="53"/>
        <v>0</v>
      </c>
      <c r="Q1366" s="92" t="str">
        <f t="shared" si="52"/>
        <v/>
      </c>
    </row>
    <row r="1367" spans="1:17" x14ac:dyDescent="0.2">
      <c r="A1367" s="374" t="str">
        <f>IF(B1367="","",COUNT('Diário 3º PA'!$A$4:$A$4242)+COUNT('Diário 4º PA'!$A$4:$A$2007)+COUNT('Diário 5º PA'!$A$4:$A$2000)+ROW()-3)</f>
        <v/>
      </c>
      <c r="B1367" s="358"/>
      <c r="C1367" s="383"/>
      <c r="D1367" s="360"/>
      <c r="E1367" s="360"/>
      <c r="F1367" s="361"/>
      <c r="G1367" s="360"/>
      <c r="H1367" s="360"/>
      <c r="I1367" s="362"/>
      <c r="J1367" s="363"/>
      <c r="K1367" s="363"/>
      <c r="L1367" s="364"/>
      <c r="M1367" s="363"/>
      <c r="N1367" s="414"/>
      <c r="O1367" s="350">
        <f t="shared" si="53"/>
        <v>0</v>
      </c>
      <c r="P1367" s="70">
        <f t="shared" si="53"/>
        <v>0</v>
      </c>
      <c r="Q1367" s="92" t="str">
        <f t="shared" si="52"/>
        <v/>
      </c>
    </row>
    <row r="1368" spans="1:17" x14ac:dyDescent="0.2">
      <c r="A1368" s="374" t="str">
        <f>IF(B1368="","",COUNT('Diário 3º PA'!$A$4:$A$4242)+COUNT('Diário 4º PA'!$A$4:$A$2007)+COUNT('Diário 5º PA'!$A$4:$A$2000)+ROW()-3)</f>
        <v/>
      </c>
      <c r="B1368" s="358"/>
      <c r="C1368" s="383"/>
      <c r="D1368" s="360"/>
      <c r="E1368" s="360"/>
      <c r="F1368" s="361"/>
      <c r="G1368" s="360"/>
      <c r="H1368" s="360"/>
      <c r="I1368" s="362"/>
      <c r="J1368" s="363"/>
      <c r="K1368" s="363"/>
      <c r="L1368" s="364"/>
      <c r="M1368" s="363"/>
      <c r="N1368" s="414"/>
      <c r="O1368" s="350">
        <f t="shared" si="53"/>
        <v>0</v>
      </c>
      <c r="P1368" s="70">
        <f t="shared" si="53"/>
        <v>0</v>
      </c>
      <c r="Q1368" s="92" t="str">
        <f t="shared" si="52"/>
        <v/>
      </c>
    </row>
    <row r="1369" spans="1:17" x14ac:dyDescent="0.2">
      <c r="A1369" s="374" t="str">
        <f>IF(B1369="","",COUNT('Diário 3º PA'!$A$4:$A$4242)+COUNT('Diário 4º PA'!$A$4:$A$2007)+COUNT('Diário 5º PA'!$A$4:$A$2000)+ROW()-3)</f>
        <v/>
      </c>
      <c r="B1369" s="358"/>
      <c r="C1369" s="383"/>
      <c r="D1369" s="360"/>
      <c r="E1369" s="360"/>
      <c r="F1369" s="361"/>
      <c r="G1369" s="360"/>
      <c r="H1369" s="360"/>
      <c r="I1369" s="362"/>
      <c r="J1369" s="363"/>
      <c r="K1369" s="363"/>
      <c r="L1369" s="364"/>
      <c r="M1369" s="363"/>
      <c r="N1369" s="414"/>
      <c r="O1369" s="350">
        <f t="shared" si="53"/>
        <v>0</v>
      </c>
      <c r="P1369" s="70">
        <f t="shared" si="53"/>
        <v>0</v>
      </c>
      <c r="Q1369" s="92" t="str">
        <f t="shared" si="52"/>
        <v/>
      </c>
    </row>
    <row r="1370" spans="1:17" x14ac:dyDescent="0.2">
      <c r="A1370" s="374" t="str">
        <f>IF(B1370="","",COUNT('Diário 3º PA'!$A$4:$A$4242)+COUNT('Diário 4º PA'!$A$4:$A$2007)+COUNT('Diário 5º PA'!$A$4:$A$2000)+ROW()-3)</f>
        <v/>
      </c>
      <c r="B1370" s="358"/>
      <c r="C1370" s="383"/>
      <c r="D1370" s="360"/>
      <c r="E1370" s="360"/>
      <c r="F1370" s="361"/>
      <c r="G1370" s="360"/>
      <c r="H1370" s="360"/>
      <c r="I1370" s="362"/>
      <c r="J1370" s="363"/>
      <c r="K1370" s="363"/>
      <c r="L1370" s="364"/>
      <c r="M1370" s="363"/>
      <c r="N1370" s="414"/>
      <c r="O1370" s="350">
        <f t="shared" si="53"/>
        <v>0</v>
      </c>
      <c r="P1370" s="70">
        <f t="shared" si="53"/>
        <v>0</v>
      </c>
      <c r="Q1370" s="92" t="str">
        <f t="shared" si="52"/>
        <v/>
      </c>
    </row>
    <row r="1371" spans="1:17" x14ac:dyDescent="0.2">
      <c r="A1371" s="374" t="str">
        <f>IF(B1371="","",COUNT('Diário 3º PA'!$A$4:$A$4242)+COUNT('Diário 4º PA'!$A$4:$A$2007)+COUNT('Diário 5º PA'!$A$4:$A$2000)+ROW()-3)</f>
        <v/>
      </c>
      <c r="B1371" s="358"/>
      <c r="C1371" s="383"/>
      <c r="D1371" s="360"/>
      <c r="E1371" s="360"/>
      <c r="F1371" s="361"/>
      <c r="G1371" s="360"/>
      <c r="H1371" s="360"/>
      <c r="I1371" s="362"/>
      <c r="J1371" s="363"/>
      <c r="K1371" s="363"/>
      <c r="L1371" s="364"/>
      <c r="M1371" s="363"/>
      <c r="N1371" s="414"/>
      <c r="O1371" s="350">
        <f t="shared" si="53"/>
        <v>0</v>
      </c>
      <c r="P1371" s="70">
        <f t="shared" si="53"/>
        <v>0</v>
      </c>
      <c r="Q1371" s="92" t="str">
        <f t="shared" si="52"/>
        <v/>
      </c>
    </row>
    <row r="1372" spans="1:17" x14ac:dyDescent="0.2">
      <c r="A1372" s="374" t="str">
        <f>IF(B1372="","",COUNT('Diário 3º PA'!$A$4:$A$4242)+COUNT('Diário 4º PA'!$A$4:$A$2007)+COUNT('Diário 5º PA'!$A$4:$A$2000)+ROW()-3)</f>
        <v/>
      </c>
      <c r="B1372" s="358"/>
      <c r="C1372" s="383"/>
      <c r="D1372" s="360"/>
      <c r="E1372" s="360"/>
      <c r="F1372" s="361"/>
      <c r="G1372" s="360"/>
      <c r="H1372" s="360"/>
      <c r="I1372" s="362"/>
      <c r="J1372" s="363"/>
      <c r="K1372" s="363"/>
      <c r="L1372" s="364"/>
      <c r="M1372" s="363"/>
      <c r="N1372" s="414"/>
      <c r="O1372" s="350">
        <f t="shared" si="53"/>
        <v>0</v>
      </c>
      <c r="P1372" s="70">
        <f t="shared" si="53"/>
        <v>0</v>
      </c>
      <c r="Q1372" s="92" t="str">
        <f t="shared" si="52"/>
        <v/>
      </c>
    </row>
    <row r="1373" spans="1:17" x14ac:dyDescent="0.2">
      <c r="A1373" s="374" t="str">
        <f>IF(B1373="","",COUNT('Diário 3º PA'!$A$4:$A$4242)+COUNT('Diário 4º PA'!$A$4:$A$2007)+COUNT('Diário 5º PA'!$A$4:$A$2000)+ROW()-3)</f>
        <v/>
      </c>
      <c r="B1373" s="358"/>
      <c r="C1373" s="383"/>
      <c r="D1373" s="360"/>
      <c r="E1373" s="360"/>
      <c r="F1373" s="361"/>
      <c r="G1373" s="360"/>
      <c r="H1373" s="360"/>
      <c r="I1373" s="362"/>
      <c r="J1373" s="363"/>
      <c r="K1373" s="363"/>
      <c r="L1373" s="364"/>
      <c r="M1373" s="363"/>
      <c r="N1373" s="414"/>
      <c r="O1373" s="350">
        <f t="shared" si="53"/>
        <v>0</v>
      </c>
      <c r="P1373" s="70">
        <f t="shared" si="53"/>
        <v>0</v>
      </c>
      <c r="Q1373" s="92" t="str">
        <f t="shared" si="52"/>
        <v/>
      </c>
    </row>
    <row r="1374" spans="1:17" x14ac:dyDescent="0.2">
      <c r="A1374" s="374" t="str">
        <f>IF(B1374="","",COUNT('Diário 3º PA'!$A$4:$A$4242)+COUNT('Diário 4º PA'!$A$4:$A$2007)+COUNT('Diário 5º PA'!$A$4:$A$2000)+ROW()-3)</f>
        <v/>
      </c>
      <c r="B1374" s="358"/>
      <c r="C1374" s="383"/>
      <c r="D1374" s="360"/>
      <c r="E1374" s="360"/>
      <c r="F1374" s="361"/>
      <c r="G1374" s="360"/>
      <c r="H1374" s="360"/>
      <c r="I1374" s="362"/>
      <c r="J1374" s="363"/>
      <c r="K1374" s="363"/>
      <c r="L1374" s="364"/>
      <c r="M1374" s="363"/>
      <c r="N1374" s="414"/>
      <c r="O1374" s="350">
        <f t="shared" si="53"/>
        <v>0</v>
      </c>
      <c r="P1374" s="70">
        <f t="shared" si="53"/>
        <v>0</v>
      </c>
      <c r="Q1374" s="92" t="str">
        <f t="shared" si="52"/>
        <v/>
      </c>
    </row>
    <row r="1375" spans="1:17" x14ac:dyDescent="0.2">
      <c r="A1375" s="374" t="str">
        <f>IF(B1375="","",COUNT('Diário 3º PA'!$A$4:$A$4242)+COUNT('Diário 4º PA'!$A$4:$A$2007)+COUNT('Diário 5º PA'!$A$4:$A$2000)+ROW()-3)</f>
        <v/>
      </c>
      <c r="B1375" s="358"/>
      <c r="C1375" s="383"/>
      <c r="D1375" s="360"/>
      <c r="E1375" s="360"/>
      <c r="F1375" s="361"/>
      <c r="G1375" s="360"/>
      <c r="H1375" s="360"/>
      <c r="I1375" s="362"/>
      <c r="J1375" s="363"/>
      <c r="K1375" s="363"/>
      <c r="L1375" s="364"/>
      <c r="M1375" s="363"/>
      <c r="N1375" s="414"/>
      <c r="O1375" s="350">
        <f t="shared" si="53"/>
        <v>0</v>
      </c>
      <c r="P1375" s="70">
        <f t="shared" si="53"/>
        <v>0</v>
      </c>
      <c r="Q1375" s="92" t="str">
        <f t="shared" si="52"/>
        <v/>
      </c>
    </row>
    <row r="1376" spans="1:17" x14ac:dyDescent="0.2">
      <c r="A1376" s="374" t="str">
        <f>IF(B1376="","",COUNT('Diário 3º PA'!$A$4:$A$4242)+COUNT('Diário 4º PA'!$A$4:$A$2007)+COUNT('Diário 5º PA'!$A$4:$A$2000)+ROW()-3)</f>
        <v/>
      </c>
      <c r="B1376" s="358"/>
      <c r="C1376" s="383"/>
      <c r="D1376" s="360"/>
      <c r="E1376" s="360"/>
      <c r="F1376" s="361"/>
      <c r="G1376" s="360"/>
      <c r="H1376" s="360"/>
      <c r="I1376" s="362"/>
      <c r="J1376" s="363"/>
      <c r="K1376" s="363"/>
      <c r="L1376" s="364"/>
      <c r="M1376" s="363"/>
      <c r="N1376" s="414"/>
      <c r="O1376" s="350">
        <f t="shared" si="53"/>
        <v>0</v>
      </c>
      <c r="P1376" s="70">
        <f t="shared" si="53"/>
        <v>0</v>
      </c>
      <c r="Q1376" s="92" t="str">
        <f t="shared" si="52"/>
        <v/>
      </c>
    </row>
    <row r="1377" spans="1:17" x14ac:dyDescent="0.2">
      <c r="A1377" s="374" t="str">
        <f>IF(B1377="","",COUNT('Diário 3º PA'!$A$4:$A$4242)+COUNT('Diário 4º PA'!$A$4:$A$2007)+COUNT('Diário 5º PA'!$A$4:$A$2000)+ROW()-3)</f>
        <v/>
      </c>
      <c r="B1377" s="358"/>
      <c r="C1377" s="383"/>
      <c r="D1377" s="360"/>
      <c r="E1377" s="360"/>
      <c r="F1377" s="361"/>
      <c r="G1377" s="360"/>
      <c r="H1377" s="360"/>
      <c r="I1377" s="362"/>
      <c r="J1377" s="363"/>
      <c r="K1377" s="363"/>
      <c r="L1377" s="364"/>
      <c r="M1377" s="363"/>
      <c r="N1377" s="414"/>
      <c r="O1377" s="350">
        <f t="shared" si="53"/>
        <v>0</v>
      </c>
      <c r="P1377" s="70">
        <f t="shared" si="53"/>
        <v>0</v>
      </c>
      <c r="Q1377" s="92" t="str">
        <f t="shared" si="52"/>
        <v/>
      </c>
    </row>
    <row r="1378" spans="1:17" x14ac:dyDescent="0.2">
      <c r="A1378" s="374" t="str">
        <f>IF(B1378="","",COUNT('Diário 3º PA'!$A$4:$A$4242)+COUNT('Diário 4º PA'!$A$4:$A$2007)+COUNT('Diário 5º PA'!$A$4:$A$2000)+ROW()-3)</f>
        <v/>
      </c>
      <c r="B1378" s="358"/>
      <c r="C1378" s="383"/>
      <c r="D1378" s="360"/>
      <c r="E1378" s="360"/>
      <c r="F1378" s="361"/>
      <c r="G1378" s="360"/>
      <c r="H1378" s="360"/>
      <c r="I1378" s="362"/>
      <c r="J1378" s="363"/>
      <c r="K1378" s="363"/>
      <c r="L1378" s="364"/>
      <c r="M1378" s="363"/>
      <c r="N1378" s="414"/>
      <c r="O1378" s="350">
        <f t="shared" si="53"/>
        <v>0</v>
      </c>
      <c r="P1378" s="70">
        <f t="shared" si="53"/>
        <v>0</v>
      </c>
      <c r="Q1378" s="92" t="str">
        <f t="shared" si="52"/>
        <v/>
      </c>
    </row>
    <row r="1379" spans="1:17" x14ac:dyDescent="0.2">
      <c r="A1379" s="374" t="str">
        <f>IF(B1379="","",COUNT('Diário 3º PA'!$A$4:$A$4242)+COUNT('Diário 4º PA'!$A$4:$A$2007)+COUNT('Diário 5º PA'!$A$4:$A$2000)+ROW()-3)</f>
        <v/>
      </c>
      <c r="B1379" s="358"/>
      <c r="C1379" s="383"/>
      <c r="D1379" s="360"/>
      <c r="E1379" s="360"/>
      <c r="F1379" s="361"/>
      <c r="G1379" s="360"/>
      <c r="H1379" s="360"/>
      <c r="I1379" s="362"/>
      <c r="J1379" s="363"/>
      <c r="K1379" s="363"/>
      <c r="L1379" s="364"/>
      <c r="M1379" s="363"/>
      <c r="N1379" s="414"/>
      <c r="O1379" s="350">
        <f t="shared" si="53"/>
        <v>0</v>
      </c>
      <c r="P1379" s="70">
        <f t="shared" si="53"/>
        <v>0</v>
      </c>
      <c r="Q1379" s="92" t="str">
        <f t="shared" si="52"/>
        <v/>
      </c>
    </row>
    <row r="1380" spans="1:17" x14ac:dyDescent="0.2">
      <c r="A1380" s="374" t="str">
        <f>IF(B1380="","",COUNT('Diário 3º PA'!$A$4:$A$4242)+COUNT('Diário 4º PA'!$A$4:$A$2007)+COUNT('Diário 5º PA'!$A$4:$A$2000)+ROW()-3)</f>
        <v/>
      </c>
      <c r="B1380" s="358"/>
      <c r="C1380" s="383"/>
      <c r="D1380" s="360"/>
      <c r="E1380" s="360"/>
      <c r="F1380" s="361"/>
      <c r="G1380" s="360"/>
      <c r="H1380" s="360"/>
      <c r="I1380" s="362"/>
      <c r="J1380" s="363"/>
      <c r="K1380" s="363"/>
      <c r="L1380" s="364"/>
      <c r="M1380" s="363"/>
      <c r="N1380" s="414"/>
      <c r="O1380" s="350">
        <f t="shared" si="53"/>
        <v>0</v>
      </c>
      <c r="P1380" s="70">
        <f t="shared" si="53"/>
        <v>0</v>
      </c>
      <c r="Q1380" s="92" t="str">
        <f t="shared" si="52"/>
        <v/>
      </c>
    </row>
    <row r="1381" spans="1:17" x14ac:dyDescent="0.2">
      <c r="A1381" s="374" t="str">
        <f>IF(B1381="","",COUNT('Diário 3º PA'!$A$4:$A$4242)+COUNT('Diário 4º PA'!$A$4:$A$2007)+COUNT('Diário 5º PA'!$A$4:$A$2000)+ROW()-3)</f>
        <v/>
      </c>
      <c r="B1381" s="358"/>
      <c r="C1381" s="383"/>
      <c r="D1381" s="360"/>
      <c r="E1381" s="360"/>
      <c r="F1381" s="361"/>
      <c r="G1381" s="360"/>
      <c r="H1381" s="360"/>
      <c r="I1381" s="362"/>
      <c r="J1381" s="363"/>
      <c r="K1381" s="363"/>
      <c r="L1381" s="364"/>
      <c r="M1381" s="363"/>
      <c r="N1381" s="414"/>
      <c r="O1381" s="350">
        <f t="shared" si="53"/>
        <v>0</v>
      </c>
      <c r="P1381" s="70">
        <f t="shared" si="53"/>
        <v>0</v>
      </c>
      <c r="Q1381" s="92" t="str">
        <f t="shared" si="52"/>
        <v/>
      </c>
    </row>
    <row r="1382" spans="1:17" x14ac:dyDescent="0.2">
      <c r="A1382" s="374" t="str">
        <f>IF(B1382="","",COUNT('Diário 3º PA'!$A$4:$A$4242)+COUNT('Diário 4º PA'!$A$4:$A$2007)+COUNT('Diário 5º PA'!$A$4:$A$2000)+ROW()-3)</f>
        <v/>
      </c>
      <c r="B1382" s="358"/>
      <c r="C1382" s="383"/>
      <c r="D1382" s="360"/>
      <c r="E1382" s="360"/>
      <c r="F1382" s="361"/>
      <c r="G1382" s="360"/>
      <c r="H1382" s="360"/>
      <c r="I1382" s="362"/>
      <c r="J1382" s="363"/>
      <c r="K1382" s="363"/>
      <c r="L1382" s="364"/>
      <c r="M1382" s="363"/>
      <c r="N1382" s="414"/>
      <c r="O1382" s="350">
        <f t="shared" si="53"/>
        <v>0</v>
      </c>
      <c r="P1382" s="70">
        <f t="shared" si="53"/>
        <v>0</v>
      </c>
      <c r="Q1382" s="92" t="str">
        <f t="shared" si="52"/>
        <v/>
      </c>
    </row>
    <row r="1383" spans="1:17" x14ac:dyDescent="0.2">
      <c r="A1383" s="374" t="str">
        <f>IF(B1383="","",COUNT('Diário 3º PA'!$A$4:$A$4242)+COUNT('Diário 4º PA'!$A$4:$A$2007)+COUNT('Diário 5º PA'!$A$4:$A$2000)+ROW()-3)</f>
        <v/>
      </c>
      <c r="B1383" s="358"/>
      <c r="C1383" s="383"/>
      <c r="D1383" s="360"/>
      <c r="E1383" s="360"/>
      <c r="F1383" s="361"/>
      <c r="G1383" s="360"/>
      <c r="H1383" s="360"/>
      <c r="I1383" s="362"/>
      <c r="J1383" s="363"/>
      <c r="K1383" s="363"/>
      <c r="L1383" s="364"/>
      <c r="M1383" s="363"/>
      <c r="N1383" s="414"/>
      <c r="O1383" s="350">
        <f t="shared" si="53"/>
        <v>0</v>
      </c>
      <c r="P1383" s="70">
        <f t="shared" si="53"/>
        <v>0</v>
      </c>
      <c r="Q1383" s="92" t="str">
        <f t="shared" si="52"/>
        <v/>
      </c>
    </row>
    <row r="1384" spans="1:17" x14ac:dyDescent="0.2">
      <c r="A1384" s="374" t="str">
        <f>IF(B1384="","",COUNT('Diário 3º PA'!$A$4:$A$4242)+COUNT('Diário 4º PA'!$A$4:$A$2007)+COUNT('Diário 5º PA'!$A$4:$A$2000)+ROW()-3)</f>
        <v/>
      </c>
      <c r="B1384" s="358"/>
      <c r="C1384" s="383"/>
      <c r="D1384" s="360"/>
      <c r="E1384" s="360"/>
      <c r="F1384" s="361"/>
      <c r="G1384" s="360"/>
      <c r="H1384" s="360"/>
      <c r="I1384" s="362"/>
      <c r="J1384" s="363"/>
      <c r="K1384" s="363"/>
      <c r="L1384" s="364"/>
      <c r="M1384" s="363"/>
      <c r="N1384" s="414"/>
      <c r="O1384" s="350">
        <f t="shared" si="53"/>
        <v>0</v>
      </c>
      <c r="P1384" s="70">
        <f t="shared" si="53"/>
        <v>0</v>
      </c>
      <c r="Q1384" s="92" t="str">
        <f t="shared" si="52"/>
        <v/>
      </c>
    </row>
    <row r="1385" spans="1:17" x14ac:dyDescent="0.2">
      <c r="A1385" s="374" t="str">
        <f>IF(B1385="","",COUNT('Diário 3º PA'!$A$4:$A$4242)+COUNT('Diário 4º PA'!$A$4:$A$2007)+COUNT('Diário 5º PA'!$A$4:$A$2000)+ROW()-3)</f>
        <v/>
      </c>
      <c r="B1385" s="358"/>
      <c r="C1385" s="383"/>
      <c r="D1385" s="360"/>
      <c r="E1385" s="360"/>
      <c r="F1385" s="361"/>
      <c r="G1385" s="360"/>
      <c r="H1385" s="360"/>
      <c r="I1385" s="362"/>
      <c r="J1385" s="363"/>
      <c r="K1385" s="363"/>
      <c r="L1385" s="364"/>
      <c r="M1385" s="363"/>
      <c r="N1385" s="414"/>
      <c r="O1385" s="350">
        <f t="shared" si="53"/>
        <v>0</v>
      </c>
      <c r="P1385" s="70">
        <f t="shared" si="53"/>
        <v>0</v>
      </c>
      <c r="Q1385" s="92" t="str">
        <f t="shared" si="52"/>
        <v/>
      </c>
    </row>
    <row r="1386" spans="1:17" x14ac:dyDescent="0.2">
      <c r="A1386" s="374" t="str">
        <f>IF(B1386="","",COUNT('Diário 3º PA'!$A$4:$A$4242)+COUNT('Diário 4º PA'!$A$4:$A$2007)+COUNT('Diário 5º PA'!$A$4:$A$2000)+ROW()-3)</f>
        <v/>
      </c>
      <c r="B1386" s="358"/>
      <c r="C1386" s="383"/>
      <c r="D1386" s="360"/>
      <c r="E1386" s="360"/>
      <c r="F1386" s="361"/>
      <c r="G1386" s="360"/>
      <c r="H1386" s="360"/>
      <c r="I1386" s="362"/>
      <c r="J1386" s="363"/>
      <c r="K1386" s="363"/>
      <c r="L1386" s="364"/>
      <c r="M1386" s="363"/>
      <c r="N1386" s="414"/>
      <c r="O1386" s="350">
        <f t="shared" si="53"/>
        <v>0</v>
      </c>
      <c r="P1386" s="70">
        <f t="shared" si="53"/>
        <v>0</v>
      </c>
      <c r="Q1386" s="92" t="str">
        <f t="shared" si="52"/>
        <v/>
      </c>
    </row>
    <row r="1387" spans="1:17" x14ac:dyDescent="0.2">
      <c r="A1387" s="374" t="str">
        <f>IF(B1387="","",COUNT('Diário 3º PA'!$A$4:$A$4242)+COUNT('Diário 4º PA'!$A$4:$A$2007)+COUNT('Diário 5º PA'!$A$4:$A$2000)+ROW()-3)</f>
        <v/>
      </c>
      <c r="B1387" s="358"/>
      <c r="C1387" s="383"/>
      <c r="D1387" s="360"/>
      <c r="E1387" s="360"/>
      <c r="F1387" s="361"/>
      <c r="G1387" s="360"/>
      <c r="H1387" s="360"/>
      <c r="I1387" s="362"/>
      <c r="J1387" s="363"/>
      <c r="K1387" s="363"/>
      <c r="L1387" s="364"/>
      <c r="M1387" s="363"/>
      <c r="N1387" s="414"/>
      <c r="O1387" s="350">
        <f t="shared" si="53"/>
        <v>0</v>
      </c>
      <c r="P1387" s="70">
        <f t="shared" si="53"/>
        <v>0</v>
      </c>
      <c r="Q1387" s="92" t="str">
        <f t="shared" si="52"/>
        <v/>
      </c>
    </row>
    <row r="1388" spans="1:17" x14ac:dyDescent="0.2">
      <c r="A1388" s="374" t="str">
        <f>IF(B1388="","",COUNT('Diário 3º PA'!$A$4:$A$4242)+COUNT('Diário 4º PA'!$A$4:$A$2007)+COUNT('Diário 5º PA'!$A$4:$A$2000)+ROW()-3)</f>
        <v/>
      </c>
      <c r="B1388" s="358"/>
      <c r="C1388" s="383"/>
      <c r="D1388" s="360"/>
      <c r="E1388" s="360"/>
      <c r="F1388" s="361"/>
      <c r="G1388" s="360"/>
      <c r="H1388" s="360"/>
      <c r="I1388" s="362"/>
      <c r="J1388" s="363"/>
      <c r="K1388" s="363"/>
      <c r="L1388" s="364"/>
      <c r="M1388" s="363"/>
      <c r="N1388" s="414"/>
      <c r="O1388" s="350">
        <f t="shared" si="53"/>
        <v>0</v>
      </c>
      <c r="P1388" s="70">
        <f t="shared" si="53"/>
        <v>0</v>
      </c>
      <c r="Q1388" s="92" t="str">
        <f t="shared" si="52"/>
        <v/>
      </c>
    </row>
    <row r="1389" spans="1:17" x14ac:dyDescent="0.2">
      <c r="A1389" s="374" t="str">
        <f>IF(B1389="","",COUNT('Diário 3º PA'!$A$4:$A$4242)+COUNT('Diário 4º PA'!$A$4:$A$2007)+COUNT('Diário 5º PA'!$A$4:$A$2000)+ROW()-3)</f>
        <v/>
      </c>
      <c r="B1389" s="358"/>
      <c r="C1389" s="383"/>
      <c r="D1389" s="360"/>
      <c r="E1389" s="360"/>
      <c r="F1389" s="361"/>
      <c r="G1389" s="360"/>
      <c r="H1389" s="360"/>
      <c r="I1389" s="362"/>
      <c r="J1389" s="363"/>
      <c r="K1389" s="363"/>
      <c r="L1389" s="364"/>
      <c r="M1389" s="363"/>
      <c r="N1389" s="414"/>
      <c r="O1389" s="350">
        <f t="shared" si="53"/>
        <v>0</v>
      </c>
      <c r="P1389" s="70">
        <f t="shared" si="53"/>
        <v>0</v>
      </c>
      <c r="Q1389" s="92" t="str">
        <f t="shared" si="52"/>
        <v/>
      </c>
    </row>
    <row r="1390" spans="1:17" x14ac:dyDescent="0.2">
      <c r="A1390" s="374" t="str">
        <f>IF(B1390="","",COUNT('Diário 3º PA'!$A$4:$A$4242)+COUNT('Diário 4º PA'!$A$4:$A$2007)+COUNT('Diário 5º PA'!$A$4:$A$2000)+ROW()-3)</f>
        <v/>
      </c>
      <c r="B1390" s="358"/>
      <c r="C1390" s="383"/>
      <c r="D1390" s="360"/>
      <c r="E1390" s="360"/>
      <c r="F1390" s="361"/>
      <c r="G1390" s="360"/>
      <c r="H1390" s="360"/>
      <c r="I1390" s="362"/>
      <c r="J1390" s="363"/>
      <c r="K1390" s="363"/>
      <c r="L1390" s="364"/>
      <c r="M1390" s="363"/>
      <c r="N1390" s="414"/>
      <c r="O1390" s="350">
        <f t="shared" si="53"/>
        <v>0</v>
      </c>
      <c r="P1390" s="70">
        <f t="shared" si="53"/>
        <v>0</v>
      </c>
      <c r="Q1390" s="92" t="str">
        <f t="shared" si="52"/>
        <v/>
      </c>
    </row>
    <row r="1391" spans="1:17" x14ac:dyDescent="0.2">
      <c r="A1391" s="374" t="str">
        <f>IF(B1391="","",COUNT('Diário 3º PA'!$A$4:$A$4242)+COUNT('Diário 4º PA'!$A$4:$A$2007)+COUNT('Diário 5º PA'!$A$4:$A$2000)+ROW()-3)</f>
        <v/>
      </c>
      <c r="B1391" s="358"/>
      <c r="C1391" s="383"/>
      <c r="D1391" s="360"/>
      <c r="E1391" s="360"/>
      <c r="F1391" s="361"/>
      <c r="G1391" s="360"/>
      <c r="H1391" s="360"/>
      <c r="I1391" s="362"/>
      <c r="J1391" s="363"/>
      <c r="K1391" s="363"/>
      <c r="L1391" s="364"/>
      <c r="M1391" s="363"/>
      <c r="N1391" s="414"/>
      <c r="O1391" s="350">
        <f t="shared" si="53"/>
        <v>0</v>
      </c>
      <c r="P1391" s="70">
        <f t="shared" si="53"/>
        <v>0</v>
      </c>
      <c r="Q1391" s="92" t="str">
        <f t="shared" si="52"/>
        <v/>
      </c>
    </row>
    <row r="1392" spans="1:17" x14ac:dyDescent="0.2">
      <c r="A1392" s="374" t="str">
        <f>IF(B1392="","",COUNT('Diário 3º PA'!$A$4:$A$4242)+COUNT('Diário 4º PA'!$A$4:$A$2007)+COUNT('Diário 5º PA'!$A$4:$A$2000)+ROW()-3)</f>
        <v/>
      </c>
      <c r="B1392" s="358"/>
      <c r="C1392" s="383"/>
      <c r="D1392" s="360"/>
      <c r="E1392" s="360"/>
      <c r="F1392" s="361"/>
      <c r="G1392" s="360"/>
      <c r="H1392" s="360"/>
      <c r="I1392" s="362"/>
      <c r="J1392" s="363"/>
      <c r="K1392" s="363"/>
      <c r="L1392" s="364"/>
      <c r="M1392" s="363"/>
      <c r="N1392" s="414"/>
      <c r="O1392" s="350">
        <f t="shared" si="53"/>
        <v>0</v>
      </c>
      <c r="P1392" s="70">
        <f t="shared" si="53"/>
        <v>0</v>
      </c>
      <c r="Q1392" s="92" t="str">
        <f t="shared" si="52"/>
        <v/>
      </c>
    </row>
    <row r="1393" spans="1:17" x14ac:dyDescent="0.2">
      <c r="A1393" s="374" t="str">
        <f>IF(B1393="","",COUNT('Diário 3º PA'!$A$4:$A$4242)+COUNT('Diário 4º PA'!$A$4:$A$2007)+COUNT('Diário 5º PA'!$A$4:$A$2000)+ROW()-3)</f>
        <v/>
      </c>
      <c r="B1393" s="358"/>
      <c r="C1393" s="383"/>
      <c r="D1393" s="360"/>
      <c r="E1393" s="360"/>
      <c r="F1393" s="361"/>
      <c r="G1393" s="360"/>
      <c r="H1393" s="360"/>
      <c r="I1393" s="362"/>
      <c r="J1393" s="363"/>
      <c r="K1393" s="363"/>
      <c r="L1393" s="364"/>
      <c r="M1393" s="363"/>
      <c r="N1393" s="414"/>
      <c r="O1393" s="350">
        <f t="shared" si="53"/>
        <v>0</v>
      </c>
      <c r="P1393" s="70">
        <f t="shared" si="53"/>
        <v>0</v>
      </c>
      <c r="Q1393" s="92" t="str">
        <f t="shared" si="52"/>
        <v/>
      </c>
    </row>
    <row r="1394" spans="1:17" x14ac:dyDescent="0.2">
      <c r="A1394" s="374" t="str">
        <f>IF(B1394="","",COUNT('Diário 3º PA'!$A$4:$A$4242)+COUNT('Diário 4º PA'!$A$4:$A$2007)+COUNT('Diário 5º PA'!$A$4:$A$2000)+ROW()-3)</f>
        <v/>
      </c>
      <c r="B1394" s="358"/>
      <c r="C1394" s="383"/>
      <c r="D1394" s="360"/>
      <c r="E1394" s="360"/>
      <c r="F1394" s="361"/>
      <c r="G1394" s="360"/>
      <c r="H1394" s="360"/>
      <c r="I1394" s="362"/>
      <c r="J1394" s="363"/>
      <c r="K1394" s="363"/>
      <c r="L1394" s="364"/>
      <c r="M1394" s="363"/>
      <c r="N1394" s="414"/>
      <c r="O1394" s="350">
        <f t="shared" si="53"/>
        <v>0</v>
      </c>
      <c r="P1394" s="70">
        <f t="shared" si="53"/>
        <v>0</v>
      </c>
      <c r="Q1394" s="92" t="str">
        <f t="shared" si="52"/>
        <v/>
      </c>
    </row>
    <row r="1395" spans="1:17" x14ac:dyDescent="0.2">
      <c r="A1395" s="374" t="str">
        <f>IF(B1395="","",COUNT('Diário 3º PA'!$A$4:$A$4242)+COUNT('Diário 4º PA'!$A$4:$A$2007)+COUNT('Diário 5º PA'!$A$4:$A$2000)+ROW()-3)</f>
        <v/>
      </c>
      <c r="B1395" s="358"/>
      <c r="C1395" s="383"/>
      <c r="D1395" s="360"/>
      <c r="E1395" s="360"/>
      <c r="F1395" s="361"/>
      <c r="G1395" s="360"/>
      <c r="H1395" s="360"/>
      <c r="I1395" s="362"/>
      <c r="J1395" s="363"/>
      <c r="K1395" s="363"/>
      <c r="L1395" s="364"/>
      <c r="M1395" s="363"/>
      <c r="N1395" s="414"/>
      <c r="O1395" s="350">
        <f t="shared" si="53"/>
        <v>0</v>
      </c>
      <c r="P1395" s="70">
        <f t="shared" si="53"/>
        <v>0</v>
      </c>
      <c r="Q1395" s="92" t="str">
        <f t="shared" si="52"/>
        <v/>
      </c>
    </row>
    <row r="1396" spans="1:17" x14ac:dyDescent="0.2">
      <c r="A1396" s="374" t="str">
        <f>IF(B1396="","",COUNT('Diário 3º PA'!$A$4:$A$4242)+COUNT('Diário 4º PA'!$A$4:$A$2007)+COUNT('Diário 5º PA'!$A$4:$A$2000)+ROW()-3)</f>
        <v/>
      </c>
      <c r="B1396" s="358"/>
      <c r="C1396" s="383"/>
      <c r="D1396" s="360"/>
      <c r="E1396" s="360"/>
      <c r="F1396" s="361"/>
      <c r="G1396" s="360"/>
      <c r="H1396" s="360"/>
      <c r="I1396" s="362"/>
      <c r="J1396" s="363"/>
      <c r="K1396" s="363"/>
      <c r="L1396" s="364"/>
      <c r="M1396" s="363"/>
      <c r="N1396" s="414"/>
      <c r="O1396" s="350">
        <f t="shared" si="53"/>
        <v>0</v>
      </c>
      <c r="P1396" s="70">
        <f t="shared" si="53"/>
        <v>0</v>
      </c>
      <c r="Q1396" s="92" t="str">
        <f t="shared" si="52"/>
        <v/>
      </c>
    </row>
    <row r="1397" spans="1:17" x14ac:dyDescent="0.2">
      <c r="A1397" s="374" t="str">
        <f>IF(B1397="","",COUNT('Diário 3º PA'!$A$4:$A$4242)+COUNT('Diário 4º PA'!$A$4:$A$2007)+COUNT('Diário 5º PA'!$A$4:$A$2000)+ROW()-3)</f>
        <v/>
      </c>
      <c r="B1397" s="358"/>
      <c r="C1397" s="383"/>
      <c r="D1397" s="360"/>
      <c r="E1397" s="360"/>
      <c r="F1397" s="361"/>
      <c r="G1397" s="360"/>
      <c r="H1397" s="360"/>
      <c r="I1397" s="362"/>
      <c r="J1397" s="363"/>
      <c r="K1397" s="363"/>
      <c r="L1397" s="364"/>
      <c r="M1397" s="363"/>
      <c r="N1397" s="414"/>
      <c r="O1397" s="350">
        <f t="shared" si="53"/>
        <v>0</v>
      </c>
      <c r="P1397" s="70">
        <f t="shared" si="53"/>
        <v>0</v>
      </c>
      <c r="Q1397" s="92" t="str">
        <f t="shared" si="52"/>
        <v/>
      </c>
    </row>
    <row r="1398" spans="1:17" x14ac:dyDescent="0.2">
      <c r="A1398" s="374" t="str">
        <f>IF(B1398="","",COUNT('Diário 3º PA'!$A$4:$A$4242)+COUNT('Diário 4º PA'!$A$4:$A$2007)+COUNT('Diário 5º PA'!$A$4:$A$2000)+ROW()-3)</f>
        <v/>
      </c>
      <c r="B1398" s="358"/>
      <c r="C1398" s="383"/>
      <c r="D1398" s="360"/>
      <c r="E1398" s="360"/>
      <c r="F1398" s="361"/>
      <c r="G1398" s="360"/>
      <c r="H1398" s="360"/>
      <c r="I1398" s="362"/>
      <c r="J1398" s="363"/>
      <c r="K1398" s="363"/>
      <c r="L1398" s="364"/>
      <c r="M1398" s="363"/>
      <c r="N1398" s="414"/>
      <c r="O1398" s="350">
        <f t="shared" si="53"/>
        <v>0</v>
      </c>
      <c r="P1398" s="70">
        <f t="shared" si="53"/>
        <v>0</v>
      </c>
      <c r="Q1398" s="92" t="str">
        <f t="shared" si="52"/>
        <v/>
      </c>
    </row>
    <row r="1399" spans="1:17" x14ac:dyDescent="0.2">
      <c r="A1399" s="374" t="str">
        <f>IF(B1399="","",COUNT('Diário 3º PA'!$A$4:$A$4242)+COUNT('Diário 4º PA'!$A$4:$A$2007)+COUNT('Diário 5º PA'!$A$4:$A$2000)+ROW()-3)</f>
        <v/>
      </c>
      <c r="B1399" s="358"/>
      <c r="C1399" s="383"/>
      <c r="D1399" s="360"/>
      <c r="E1399" s="360"/>
      <c r="F1399" s="361"/>
      <c r="G1399" s="360"/>
      <c r="H1399" s="360"/>
      <c r="I1399" s="362"/>
      <c r="J1399" s="363"/>
      <c r="K1399" s="363"/>
      <c r="L1399" s="364"/>
      <c r="M1399" s="363"/>
      <c r="N1399" s="414"/>
      <c r="O1399" s="350">
        <f t="shared" si="53"/>
        <v>0</v>
      </c>
      <c r="P1399" s="70">
        <f t="shared" si="53"/>
        <v>0</v>
      </c>
      <c r="Q1399" s="92" t="str">
        <f t="shared" si="52"/>
        <v/>
      </c>
    </row>
    <row r="1400" spans="1:17" x14ac:dyDescent="0.2">
      <c r="A1400" s="374" t="str">
        <f>IF(B1400="","",COUNT('Diário 3º PA'!$A$4:$A$4242)+COUNT('Diário 4º PA'!$A$4:$A$2007)+COUNT('Diário 5º PA'!$A$4:$A$2000)+ROW()-3)</f>
        <v/>
      </c>
      <c r="B1400" s="358"/>
      <c r="C1400" s="383"/>
      <c r="D1400" s="360"/>
      <c r="E1400" s="360"/>
      <c r="F1400" s="361"/>
      <c r="G1400" s="360"/>
      <c r="H1400" s="360"/>
      <c r="I1400" s="362"/>
      <c r="J1400" s="363"/>
      <c r="K1400" s="363"/>
      <c r="L1400" s="364"/>
      <c r="M1400" s="363"/>
      <c r="N1400" s="414"/>
      <c r="O1400" s="350">
        <f t="shared" si="53"/>
        <v>0</v>
      </c>
      <c r="P1400" s="70">
        <f t="shared" si="53"/>
        <v>0</v>
      </c>
      <c r="Q1400" s="92" t="str">
        <f t="shared" si="52"/>
        <v/>
      </c>
    </row>
    <row r="1401" spans="1:17" x14ac:dyDescent="0.2">
      <c r="A1401" s="374" t="str">
        <f>IF(B1401="","",COUNT('Diário 3º PA'!$A$4:$A$4242)+COUNT('Diário 4º PA'!$A$4:$A$2007)+COUNT('Diário 5º PA'!$A$4:$A$2000)+ROW()-3)</f>
        <v/>
      </c>
      <c r="B1401" s="358"/>
      <c r="C1401" s="383"/>
      <c r="D1401" s="360"/>
      <c r="E1401" s="360"/>
      <c r="F1401" s="361"/>
      <c r="G1401" s="360"/>
      <c r="H1401" s="360"/>
      <c r="I1401" s="362"/>
      <c r="J1401" s="363"/>
      <c r="K1401" s="363"/>
      <c r="L1401" s="364"/>
      <c r="M1401" s="363"/>
      <c r="N1401" s="414"/>
      <c r="O1401" s="350">
        <f t="shared" si="53"/>
        <v>0</v>
      </c>
      <c r="P1401" s="70">
        <f t="shared" si="53"/>
        <v>0</v>
      </c>
      <c r="Q1401" s="92" t="str">
        <f t="shared" si="52"/>
        <v/>
      </c>
    </row>
    <row r="1402" spans="1:17" x14ac:dyDescent="0.2">
      <c r="A1402" s="374" t="str">
        <f>IF(B1402="","",COUNT('Diário 3º PA'!$A$4:$A$4242)+COUNT('Diário 4º PA'!$A$4:$A$2007)+COUNT('Diário 5º PA'!$A$4:$A$2000)+ROW()-3)</f>
        <v/>
      </c>
      <c r="B1402" s="358"/>
      <c r="C1402" s="383"/>
      <c r="D1402" s="360"/>
      <c r="E1402" s="360"/>
      <c r="F1402" s="361"/>
      <c r="G1402" s="360"/>
      <c r="H1402" s="360"/>
      <c r="I1402" s="362"/>
      <c r="J1402" s="363"/>
      <c r="K1402" s="363"/>
      <c r="L1402" s="364"/>
      <c r="M1402" s="363"/>
      <c r="N1402" s="414"/>
      <c r="O1402" s="350">
        <f t="shared" si="53"/>
        <v>0</v>
      </c>
      <c r="P1402" s="70">
        <f t="shared" si="53"/>
        <v>0</v>
      </c>
      <c r="Q1402" s="92" t="str">
        <f t="shared" si="52"/>
        <v/>
      </c>
    </row>
    <row r="1403" spans="1:17" x14ac:dyDescent="0.2">
      <c r="A1403" s="374" t="str">
        <f>IF(B1403="","",COUNT('Diário 3º PA'!$A$4:$A$4242)+COUNT('Diário 4º PA'!$A$4:$A$2007)+COUNT('Diário 5º PA'!$A$4:$A$2000)+ROW()-3)</f>
        <v/>
      </c>
      <c r="B1403" s="358"/>
      <c r="C1403" s="383"/>
      <c r="D1403" s="360"/>
      <c r="E1403" s="360"/>
      <c r="F1403" s="361"/>
      <c r="G1403" s="360"/>
      <c r="H1403" s="360"/>
      <c r="I1403" s="362"/>
      <c r="J1403" s="363"/>
      <c r="K1403" s="363"/>
      <c r="L1403" s="364"/>
      <c r="M1403" s="363"/>
      <c r="N1403" s="414"/>
      <c r="O1403" s="350">
        <f t="shared" si="53"/>
        <v>0</v>
      </c>
      <c r="P1403" s="70">
        <f t="shared" si="53"/>
        <v>0</v>
      </c>
      <c r="Q1403" s="92" t="str">
        <f t="shared" si="52"/>
        <v/>
      </c>
    </row>
    <row r="1404" spans="1:17" x14ac:dyDescent="0.2">
      <c r="A1404" s="374" t="str">
        <f>IF(B1404="","",COUNT('Diário 3º PA'!$A$4:$A$4242)+COUNT('Diário 4º PA'!$A$4:$A$2007)+COUNT('Diário 5º PA'!$A$4:$A$2000)+ROW()-3)</f>
        <v/>
      </c>
      <c r="B1404" s="358"/>
      <c r="C1404" s="383"/>
      <c r="D1404" s="360"/>
      <c r="E1404" s="360"/>
      <c r="F1404" s="361"/>
      <c r="G1404" s="360"/>
      <c r="H1404" s="360"/>
      <c r="I1404" s="362"/>
      <c r="J1404" s="363"/>
      <c r="K1404" s="363"/>
      <c r="L1404" s="364"/>
      <c r="M1404" s="363"/>
      <c r="N1404" s="414"/>
      <c r="O1404" s="350">
        <f t="shared" si="53"/>
        <v>0</v>
      </c>
      <c r="P1404" s="70">
        <f t="shared" si="53"/>
        <v>0</v>
      </c>
      <c r="Q1404" s="92" t="str">
        <f t="shared" si="52"/>
        <v/>
      </c>
    </row>
    <row r="1405" spans="1:17" x14ac:dyDescent="0.2">
      <c r="A1405" s="374" t="str">
        <f>IF(B1405="","",COUNT('Diário 3º PA'!$A$4:$A$4242)+COUNT('Diário 4º PA'!$A$4:$A$2007)+COUNT('Diário 5º PA'!$A$4:$A$2000)+ROW()-3)</f>
        <v/>
      </c>
      <c r="B1405" s="358"/>
      <c r="C1405" s="383"/>
      <c r="D1405" s="360"/>
      <c r="E1405" s="360"/>
      <c r="F1405" s="361"/>
      <c r="G1405" s="360"/>
      <c r="H1405" s="360"/>
      <c r="I1405" s="362"/>
      <c r="J1405" s="363"/>
      <c r="K1405" s="363"/>
      <c r="L1405" s="364"/>
      <c r="M1405" s="363"/>
      <c r="N1405" s="414"/>
      <c r="O1405" s="350">
        <f t="shared" si="53"/>
        <v>0</v>
      </c>
      <c r="P1405" s="70">
        <f t="shared" si="53"/>
        <v>0</v>
      </c>
      <c r="Q1405" s="92" t="str">
        <f t="shared" si="52"/>
        <v/>
      </c>
    </row>
    <row r="1406" spans="1:17" x14ac:dyDescent="0.2">
      <c r="A1406" s="374" t="str">
        <f>IF(B1406="","",COUNT('Diário 3º PA'!$A$4:$A$4242)+COUNT('Diário 4º PA'!$A$4:$A$2007)+COUNT('Diário 5º PA'!$A$4:$A$2000)+ROW()-3)</f>
        <v/>
      </c>
      <c r="B1406" s="358"/>
      <c r="C1406" s="383"/>
      <c r="D1406" s="360"/>
      <c r="E1406" s="360"/>
      <c r="F1406" s="361"/>
      <c r="G1406" s="360"/>
      <c r="H1406" s="360"/>
      <c r="I1406" s="362"/>
      <c r="J1406" s="363"/>
      <c r="K1406" s="363"/>
      <c r="L1406" s="364"/>
      <c r="M1406" s="363"/>
      <c r="N1406" s="414"/>
      <c r="O1406" s="350">
        <f t="shared" si="53"/>
        <v>0</v>
      </c>
      <c r="P1406" s="70">
        <f t="shared" si="53"/>
        <v>0</v>
      </c>
      <c r="Q1406" s="92" t="str">
        <f t="shared" si="52"/>
        <v/>
      </c>
    </row>
    <row r="1407" spans="1:17" x14ac:dyDescent="0.2">
      <c r="A1407" s="374" t="str">
        <f>IF(B1407="","",COUNT('Diário 3º PA'!$A$4:$A$4242)+COUNT('Diário 4º PA'!$A$4:$A$2007)+COUNT('Diário 5º PA'!$A$4:$A$2000)+ROW()-3)</f>
        <v/>
      </c>
      <c r="B1407" s="358"/>
      <c r="C1407" s="383"/>
      <c r="D1407" s="360"/>
      <c r="E1407" s="360"/>
      <c r="F1407" s="361"/>
      <c r="G1407" s="360"/>
      <c r="H1407" s="360"/>
      <c r="I1407" s="362"/>
      <c r="J1407" s="363"/>
      <c r="K1407" s="363"/>
      <c r="L1407" s="364"/>
      <c r="M1407" s="363"/>
      <c r="N1407" s="414"/>
      <c r="O1407" s="350">
        <f t="shared" si="53"/>
        <v>0</v>
      </c>
      <c r="P1407" s="70">
        <f t="shared" si="53"/>
        <v>0</v>
      </c>
      <c r="Q1407" s="92" t="str">
        <f t="shared" si="52"/>
        <v/>
      </c>
    </row>
    <row r="1408" spans="1:17" x14ac:dyDescent="0.2">
      <c r="A1408" s="374" t="str">
        <f>IF(B1408="","",COUNT('Diário 3º PA'!$A$4:$A$4242)+COUNT('Diário 4º PA'!$A$4:$A$2007)+COUNT('Diário 5º PA'!$A$4:$A$2000)+ROW()-3)</f>
        <v/>
      </c>
      <c r="B1408" s="358"/>
      <c r="C1408" s="383"/>
      <c r="D1408" s="360"/>
      <c r="E1408" s="360"/>
      <c r="F1408" s="361"/>
      <c r="G1408" s="360"/>
      <c r="H1408" s="360"/>
      <c r="I1408" s="362"/>
      <c r="J1408" s="363"/>
      <c r="K1408" s="363"/>
      <c r="L1408" s="364"/>
      <c r="M1408" s="363"/>
      <c r="N1408" s="414"/>
      <c r="O1408" s="350">
        <f t="shared" si="53"/>
        <v>0</v>
      </c>
      <c r="P1408" s="70">
        <f t="shared" si="53"/>
        <v>0</v>
      </c>
      <c r="Q1408" s="92" t="str">
        <f t="shared" si="52"/>
        <v/>
      </c>
    </row>
    <row r="1409" spans="1:17" x14ac:dyDescent="0.2">
      <c r="A1409" s="374" t="str">
        <f>IF(B1409="","",COUNT('Diário 3º PA'!$A$4:$A$4242)+COUNT('Diário 4º PA'!$A$4:$A$2007)+COUNT('Diário 5º PA'!$A$4:$A$2000)+ROW()-3)</f>
        <v/>
      </c>
      <c r="B1409" s="358"/>
      <c r="C1409" s="383"/>
      <c r="D1409" s="360"/>
      <c r="E1409" s="360"/>
      <c r="F1409" s="361"/>
      <c r="G1409" s="360"/>
      <c r="H1409" s="360"/>
      <c r="I1409" s="362"/>
      <c r="J1409" s="363"/>
      <c r="K1409" s="363"/>
      <c r="L1409" s="364"/>
      <c r="M1409" s="363"/>
      <c r="N1409" s="414"/>
      <c r="O1409" s="350">
        <f t="shared" si="53"/>
        <v>0</v>
      </c>
      <c r="P1409" s="70">
        <f t="shared" si="53"/>
        <v>0</v>
      </c>
      <c r="Q1409" s="92" t="str">
        <f t="shared" si="52"/>
        <v/>
      </c>
    </row>
    <row r="1410" spans="1:17" x14ac:dyDescent="0.2">
      <c r="A1410" s="374" t="str">
        <f>IF(B1410="","",COUNT('Diário 3º PA'!$A$4:$A$4242)+COUNT('Diário 4º PA'!$A$4:$A$2007)+COUNT('Diário 5º PA'!$A$4:$A$2000)+ROW()-3)</f>
        <v/>
      </c>
      <c r="B1410" s="358"/>
      <c r="C1410" s="383"/>
      <c r="D1410" s="360"/>
      <c r="E1410" s="360"/>
      <c r="F1410" s="361"/>
      <c r="G1410" s="360"/>
      <c r="H1410" s="360"/>
      <c r="I1410" s="362"/>
      <c r="J1410" s="363"/>
      <c r="K1410" s="363"/>
      <c r="L1410" s="364"/>
      <c r="M1410" s="363"/>
      <c r="N1410" s="414"/>
      <c r="O1410" s="350">
        <f t="shared" si="53"/>
        <v>0</v>
      </c>
      <c r="P1410" s="70">
        <f t="shared" si="53"/>
        <v>0</v>
      </c>
      <c r="Q1410" s="92" t="str">
        <f t="shared" si="52"/>
        <v/>
      </c>
    </row>
    <row r="1411" spans="1:17" x14ac:dyDescent="0.2">
      <c r="A1411" s="374" t="str">
        <f>IF(B1411="","",COUNT('Diário 3º PA'!$A$4:$A$4242)+COUNT('Diário 4º PA'!$A$4:$A$2007)+COUNT('Diário 5º PA'!$A$4:$A$2000)+ROW()-3)</f>
        <v/>
      </c>
      <c r="B1411" s="358"/>
      <c r="C1411" s="383"/>
      <c r="D1411" s="360"/>
      <c r="E1411" s="360"/>
      <c r="F1411" s="361"/>
      <c r="G1411" s="360"/>
      <c r="H1411" s="360"/>
      <c r="I1411" s="362"/>
      <c r="J1411" s="363"/>
      <c r="K1411" s="363"/>
      <c r="L1411" s="364"/>
      <c r="M1411" s="363"/>
      <c r="N1411" s="414"/>
      <c r="O1411" s="350">
        <f t="shared" si="53"/>
        <v>0</v>
      </c>
      <c r="P1411" s="70">
        <f t="shared" si="53"/>
        <v>0</v>
      </c>
      <c r="Q1411" s="92" t="str">
        <f t="shared" si="52"/>
        <v/>
      </c>
    </row>
    <row r="1412" spans="1:17" x14ac:dyDescent="0.2">
      <c r="A1412" s="374" t="str">
        <f>IF(B1412="","",COUNT('Diário 3º PA'!$A$4:$A$4242)+COUNT('Diário 4º PA'!$A$4:$A$2007)+COUNT('Diário 5º PA'!$A$4:$A$2000)+ROW()-3)</f>
        <v/>
      </c>
      <c r="B1412" s="358"/>
      <c r="C1412" s="383"/>
      <c r="D1412" s="360"/>
      <c r="E1412" s="360"/>
      <c r="F1412" s="361"/>
      <c r="G1412" s="360"/>
      <c r="H1412" s="360"/>
      <c r="I1412" s="362"/>
      <c r="J1412" s="363"/>
      <c r="K1412" s="363"/>
      <c r="L1412" s="364"/>
      <c r="M1412" s="363"/>
      <c r="N1412" s="414"/>
      <c r="O1412" s="350">
        <f t="shared" si="53"/>
        <v>0</v>
      </c>
      <c r="P1412" s="70">
        <f t="shared" si="53"/>
        <v>0</v>
      </c>
      <c r="Q1412" s="92" t="str">
        <f t="shared" si="52"/>
        <v/>
      </c>
    </row>
    <row r="1413" spans="1:17" x14ac:dyDescent="0.2">
      <c r="A1413" s="374" t="str">
        <f>IF(B1413="","",COUNT('Diário 3º PA'!$A$4:$A$4242)+COUNT('Diário 4º PA'!$A$4:$A$2007)+COUNT('Diário 5º PA'!$A$4:$A$2000)+ROW()-3)</f>
        <v/>
      </c>
      <c r="B1413" s="358"/>
      <c r="C1413" s="383"/>
      <c r="D1413" s="360"/>
      <c r="E1413" s="360"/>
      <c r="F1413" s="361"/>
      <c r="G1413" s="360"/>
      <c r="H1413" s="360"/>
      <c r="I1413" s="362"/>
      <c r="J1413" s="363"/>
      <c r="K1413" s="363"/>
      <c r="L1413" s="364"/>
      <c r="M1413" s="363"/>
      <c r="N1413" s="414"/>
      <c r="O1413" s="350">
        <f t="shared" si="53"/>
        <v>0</v>
      </c>
      <c r="P1413" s="70">
        <f t="shared" si="53"/>
        <v>0</v>
      </c>
      <c r="Q1413" s="92" t="str">
        <f t="shared" si="52"/>
        <v/>
      </c>
    </row>
    <row r="1414" spans="1:17" x14ac:dyDescent="0.2">
      <c r="A1414" s="374" t="str">
        <f>IF(B1414="","",COUNT('Diário 3º PA'!$A$4:$A$4242)+COUNT('Diário 4º PA'!$A$4:$A$2007)+COUNT('Diário 5º PA'!$A$4:$A$2000)+ROW()-3)</f>
        <v/>
      </c>
      <c r="B1414" s="358"/>
      <c r="C1414" s="383"/>
      <c r="D1414" s="360"/>
      <c r="E1414" s="360"/>
      <c r="F1414" s="361"/>
      <c r="G1414" s="360"/>
      <c r="H1414" s="360"/>
      <c r="I1414" s="362"/>
      <c r="J1414" s="363"/>
      <c r="K1414" s="363"/>
      <c r="L1414" s="364"/>
      <c r="M1414" s="363"/>
      <c r="N1414" s="414"/>
      <c r="O1414" s="350">
        <f t="shared" si="53"/>
        <v>0</v>
      </c>
      <c r="P1414" s="70">
        <f t="shared" si="53"/>
        <v>0</v>
      </c>
      <c r="Q1414" s="92" t="str">
        <f t="shared" si="52"/>
        <v/>
      </c>
    </row>
    <row r="1415" spans="1:17" x14ac:dyDescent="0.2">
      <c r="A1415" s="374" t="str">
        <f>IF(B1415="","",COUNT('Diário 3º PA'!$A$4:$A$4242)+COUNT('Diário 4º PA'!$A$4:$A$2007)+COUNT('Diário 5º PA'!$A$4:$A$2000)+ROW()-3)</f>
        <v/>
      </c>
      <c r="B1415" s="358"/>
      <c r="C1415" s="383"/>
      <c r="D1415" s="360"/>
      <c r="E1415" s="360"/>
      <c r="F1415" s="361"/>
      <c r="G1415" s="360"/>
      <c r="H1415" s="360"/>
      <c r="I1415" s="362"/>
      <c r="J1415" s="363"/>
      <c r="K1415" s="363"/>
      <c r="L1415" s="364"/>
      <c r="M1415" s="363"/>
      <c r="N1415" s="414"/>
      <c r="O1415" s="350">
        <f t="shared" si="53"/>
        <v>0</v>
      </c>
      <c r="P1415" s="70">
        <f t="shared" si="53"/>
        <v>0</v>
      </c>
      <c r="Q1415" s="92" t="str">
        <f t="shared" si="52"/>
        <v/>
      </c>
    </row>
    <row r="1416" spans="1:17" x14ac:dyDescent="0.2">
      <c r="A1416" s="374" t="str">
        <f>IF(B1416="","",COUNT('Diário 3º PA'!$A$4:$A$4242)+COUNT('Diário 4º PA'!$A$4:$A$2007)+COUNT('Diário 5º PA'!$A$4:$A$2000)+ROW()-3)</f>
        <v/>
      </c>
      <c r="B1416" s="358"/>
      <c r="C1416" s="383"/>
      <c r="D1416" s="360"/>
      <c r="E1416" s="360"/>
      <c r="F1416" s="361"/>
      <c r="G1416" s="360"/>
      <c r="H1416" s="360"/>
      <c r="I1416" s="362"/>
      <c r="J1416" s="363"/>
      <c r="K1416" s="363"/>
      <c r="L1416" s="364"/>
      <c r="M1416" s="363"/>
      <c r="N1416" s="414"/>
      <c r="O1416" s="350">
        <f t="shared" si="53"/>
        <v>0</v>
      </c>
      <c r="P1416" s="70">
        <f t="shared" si="53"/>
        <v>0</v>
      </c>
      <c r="Q1416" s="92" t="str">
        <f t="shared" ref="Q1416:Q1479" si="54">SUBSTITUTE(D1416," ","_")</f>
        <v/>
      </c>
    </row>
    <row r="1417" spans="1:17" x14ac:dyDescent="0.2">
      <c r="A1417" s="374" t="str">
        <f>IF(B1417="","",COUNT('Diário 3º PA'!$A$4:$A$4242)+COUNT('Diário 4º PA'!$A$4:$A$2007)+COUNT('Diário 5º PA'!$A$4:$A$2000)+ROW()-3)</f>
        <v/>
      </c>
      <c r="B1417" s="358"/>
      <c r="C1417" s="383"/>
      <c r="D1417" s="360"/>
      <c r="E1417" s="360"/>
      <c r="F1417" s="361"/>
      <c r="G1417" s="360"/>
      <c r="H1417" s="360"/>
      <c r="I1417" s="362"/>
      <c r="J1417" s="363"/>
      <c r="K1417" s="363"/>
      <c r="L1417" s="364"/>
      <c r="M1417" s="363"/>
      <c r="N1417" s="414"/>
      <c r="O1417" s="350">
        <f t="shared" ref="O1417:P1480" si="55">IF(B1417=0,0,IF(YEAR(B1417)=$P$1,MONTH(B1417)-$O$1+1,(YEAR(B1417)-$P$1)*12-$O$1+1+MONTH(B1417)))</f>
        <v>0</v>
      </c>
      <c r="P1417" s="70">
        <f t="shared" si="55"/>
        <v>0</v>
      </c>
      <c r="Q1417" s="92" t="str">
        <f t="shared" si="54"/>
        <v/>
      </c>
    </row>
    <row r="1418" spans="1:17" x14ac:dyDescent="0.2">
      <c r="A1418" s="374" t="str">
        <f>IF(B1418="","",COUNT('Diário 3º PA'!$A$4:$A$4242)+COUNT('Diário 4º PA'!$A$4:$A$2007)+COUNT('Diário 5º PA'!$A$4:$A$2000)+ROW()-3)</f>
        <v/>
      </c>
      <c r="B1418" s="358"/>
      <c r="C1418" s="383"/>
      <c r="D1418" s="360"/>
      <c r="E1418" s="360"/>
      <c r="F1418" s="361"/>
      <c r="G1418" s="360"/>
      <c r="H1418" s="360"/>
      <c r="I1418" s="362"/>
      <c r="J1418" s="363"/>
      <c r="K1418" s="363"/>
      <c r="L1418" s="364"/>
      <c r="M1418" s="363"/>
      <c r="N1418" s="414"/>
      <c r="O1418" s="350">
        <f t="shared" si="55"/>
        <v>0</v>
      </c>
      <c r="P1418" s="70">
        <f t="shared" si="55"/>
        <v>0</v>
      </c>
      <c r="Q1418" s="92" t="str">
        <f t="shared" si="54"/>
        <v/>
      </c>
    </row>
    <row r="1419" spans="1:17" x14ac:dyDescent="0.2">
      <c r="A1419" s="374" t="str">
        <f>IF(B1419="","",COUNT('Diário 3º PA'!$A$4:$A$4242)+COUNT('Diário 4º PA'!$A$4:$A$2007)+COUNT('Diário 5º PA'!$A$4:$A$2000)+ROW()-3)</f>
        <v/>
      </c>
      <c r="B1419" s="358"/>
      <c r="C1419" s="383"/>
      <c r="D1419" s="360"/>
      <c r="E1419" s="360"/>
      <c r="F1419" s="361"/>
      <c r="G1419" s="360"/>
      <c r="H1419" s="360"/>
      <c r="I1419" s="362"/>
      <c r="J1419" s="363"/>
      <c r="K1419" s="363"/>
      <c r="L1419" s="364"/>
      <c r="M1419" s="363"/>
      <c r="N1419" s="414"/>
      <c r="O1419" s="350">
        <f t="shared" si="55"/>
        <v>0</v>
      </c>
      <c r="P1419" s="70">
        <f t="shared" si="55"/>
        <v>0</v>
      </c>
      <c r="Q1419" s="92" t="str">
        <f t="shared" si="54"/>
        <v/>
      </c>
    </row>
    <row r="1420" spans="1:17" x14ac:dyDescent="0.2">
      <c r="A1420" s="374" t="str">
        <f>IF(B1420="","",COUNT('Diário 3º PA'!$A$4:$A$4242)+COUNT('Diário 4º PA'!$A$4:$A$2007)+COUNT('Diário 5º PA'!$A$4:$A$2000)+ROW()-3)</f>
        <v/>
      </c>
      <c r="B1420" s="358"/>
      <c r="C1420" s="383"/>
      <c r="D1420" s="360"/>
      <c r="E1420" s="360"/>
      <c r="F1420" s="361"/>
      <c r="G1420" s="360"/>
      <c r="H1420" s="360"/>
      <c r="I1420" s="362"/>
      <c r="J1420" s="363"/>
      <c r="K1420" s="363"/>
      <c r="L1420" s="364"/>
      <c r="M1420" s="363"/>
      <c r="N1420" s="414"/>
      <c r="O1420" s="350">
        <f t="shared" si="55"/>
        <v>0</v>
      </c>
      <c r="P1420" s="70">
        <f t="shared" si="55"/>
        <v>0</v>
      </c>
      <c r="Q1420" s="92" t="str">
        <f t="shared" si="54"/>
        <v/>
      </c>
    </row>
    <row r="1421" spans="1:17" x14ac:dyDescent="0.2">
      <c r="A1421" s="374" t="str">
        <f>IF(B1421="","",COUNT('Diário 3º PA'!$A$4:$A$4242)+COUNT('Diário 4º PA'!$A$4:$A$2007)+COUNT('Diário 5º PA'!$A$4:$A$2000)+ROW()-3)</f>
        <v/>
      </c>
      <c r="B1421" s="358"/>
      <c r="C1421" s="383"/>
      <c r="D1421" s="360"/>
      <c r="E1421" s="360"/>
      <c r="F1421" s="361"/>
      <c r="G1421" s="360"/>
      <c r="H1421" s="360"/>
      <c r="I1421" s="362"/>
      <c r="J1421" s="363"/>
      <c r="K1421" s="363"/>
      <c r="L1421" s="364"/>
      <c r="M1421" s="363"/>
      <c r="N1421" s="414"/>
      <c r="O1421" s="350">
        <f t="shared" si="55"/>
        <v>0</v>
      </c>
      <c r="P1421" s="70">
        <f t="shared" si="55"/>
        <v>0</v>
      </c>
      <c r="Q1421" s="92" t="str">
        <f t="shared" si="54"/>
        <v/>
      </c>
    </row>
    <row r="1422" spans="1:17" x14ac:dyDescent="0.2">
      <c r="A1422" s="374" t="str">
        <f>IF(B1422="","",COUNT('Diário 3º PA'!$A$4:$A$4242)+COUNT('Diário 4º PA'!$A$4:$A$2007)+COUNT('Diário 5º PA'!$A$4:$A$2000)+ROW()-3)</f>
        <v/>
      </c>
      <c r="B1422" s="358"/>
      <c r="C1422" s="383"/>
      <c r="D1422" s="360"/>
      <c r="E1422" s="360"/>
      <c r="F1422" s="361"/>
      <c r="G1422" s="360"/>
      <c r="H1422" s="360"/>
      <c r="I1422" s="362"/>
      <c r="J1422" s="363"/>
      <c r="K1422" s="363"/>
      <c r="L1422" s="364"/>
      <c r="M1422" s="363"/>
      <c r="N1422" s="414"/>
      <c r="O1422" s="350">
        <f t="shared" si="55"/>
        <v>0</v>
      </c>
      <c r="P1422" s="70">
        <f t="shared" si="55"/>
        <v>0</v>
      </c>
      <c r="Q1422" s="92" t="str">
        <f t="shared" si="54"/>
        <v/>
      </c>
    </row>
    <row r="1423" spans="1:17" x14ac:dyDescent="0.2">
      <c r="A1423" s="374" t="str">
        <f>IF(B1423="","",COUNT('Diário 3º PA'!$A$4:$A$4242)+COUNT('Diário 4º PA'!$A$4:$A$2007)+COUNT('Diário 5º PA'!$A$4:$A$2000)+ROW()-3)</f>
        <v/>
      </c>
      <c r="B1423" s="358"/>
      <c r="C1423" s="383"/>
      <c r="D1423" s="360"/>
      <c r="E1423" s="360"/>
      <c r="F1423" s="361"/>
      <c r="G1423" s="360"/>
      <c r="H1423" s="360"/>
      <c r="I1423" s="362"/>
      <c r="J1423" s="363"/>
      <c r="K1423" s="363"/>
      <c r="L1423" s="364"/>
      <c r="M1423" s="363"/>
      <c r="N1423" s="414"/>
      <c r="O1423" s="350">
        <f t="shared" si="55"/>
        <v>0</v>
      </c>
      <c r="P1423" s="70">
        <f t="shared" si="55"/>
        <v>0</v>
      </c>
      <c r="Q1423" s="92" t="str">
        <f t="shared" si="54"/>
        <v/>
      </c>
    </row>
    <row r="1424" spans="1:17" x14ac:dyDescent="0.2">
      <c r="A1424" s="374" t="str">
        <f>IF(B1424="","",COUNT('Diário 3º PA'!$A$4:$A$4242)+COUNT('Diário 4º PA'!$A$4:$A$2007)+COUNT('Diário 5º PA'!$A$4:$A$2000)+ROW()-3)</f>
        <v/>
      </c>
      <c r="B1424" s="358"/>
      <c r="C1424" s="383"/>
      <c r="D1424" s="360"/>
      <c r="E1424" s="360"/>
      <c r="F1424" s="361"/>
      <c r="G1424" s="360"/>
      <c r="H1424" s="360"/>
      <c r="I1424" s="362"/>
      <c r="J1424" s="363"/>
      <c r="K1424" s="363"/>
      <c r="L1424" s="364"/>
      <c r="M1424" s="363"/>
      <c r="N1424" s="414"/>
      <c r="O1424" s="350">
        <f t="shared" si="55"/>
        <v>0</v>
      </c>
      <c r="P1424" s="70">
        <f t="shared" si="55"/>
        <v>0</v>
      </c>
      <c r="Q1424" s="92" t="str">
        <f t="shared" si="54"/>
        <v/>
      </c>
    </row>
    <row r="1425" spans="1:17" x14ac:dyDescent="0.2">
      <c r="A1425" s="374" t="str">
        <f>IF(B1425="","",COUNT('Diário 3º PA'!$A$4:$A$4242)+COUNT('Diário 4º PA'!$A$4:$A$2007)+COUNT('Diário 5º PA'!$A$4:$A$2000)+ROW()-3)</f>
        <v/>
      </c>
      <c r="B1425" s="358"/>
      <c r="C1425" s="383"/>
      <c r="D1425" s="360"/>
      <c r="E1425" s="360"/>
      <c r="F1425" s="361"/>
      <c r="G1425" s="360"/>
      <c r="H1425" s="360"/>
      <c r="I1425" s="362"/>
      <c r="J1425" s="363"/>
      <c r="K1425" s="363"/>
      <c r="L1425" s="364"/>
      <c r="M1425" s="363"/>
      <c r="N1425" s="414"/>
      <c r="O1425" s="350">
        <f t="shared" si="55"/>
        <v>0</v>
      </c>
      <c r="P1425" s="70">
        <f t="shared" si="55"/>
        <v>0</v>
      </c>
      <c r="Q1425" s="92" t="str">
        <f t="shared" si="54"/>
        <v/>
      </c>
    </row>
    <row r="1426" spans="1:17" x14ac:dyDescent="0.2">
      <c r="A1426" s="374" t="str">
        <f>IF(B1426="","",COUNT('Diário 3º PA'!$A$4:$A$4242)+COUNT('Diário 4º PA'!$A$4:$A$2007)+COUNT('Diário 5º PA'!$A$4:$A$2000)+ROW()-3)</f>
        <v/>
      </c>
      <c r="B1426" s="358"/>
      <c r="C1426" s="383"/>
      <c r="D1426" s="360"/>
      <c r="E1426" s="360"/>
      <c r="F1426" s="361"/>
      <c r="G1426" s="360"/>
      <c r="H1426" s="360"/>
      <c r="I1426" s="362"/>
      <c r="J1426" s="363"/>
      <c r="K1426" s="363"/>
      <c r="L1426" s="364"/>
      <c r="M1426" s="363"/>
      <c r="N1426" s="414"/>
      <c r="O1426" s="350">
        <f t="shared" si="55"/>
        <v>0</v>
      </c>
      <c r="P1426" s="70">
        <f t="shared" si="55"/>
        <v>0</v>
      </c>
      <c r="Q1426" s="92" t="str">
        <f t="shared" si="54"/>
        <v/>
      </c>
    </row>
    <row r="1427" spans="1:17" x14ac:dyDescent="0.2">
      <c r="A1427" s="374" t="str">
        <f>IF(B1427="","",COUNT('Diário 3º PA'!$A$4:$A$4242)+COUNT('Diário 4º PA'!$A$4:$A$2007)+COUNT('Diário 5º PA'!$A$4:$A$2000)+ROW()-3)</f>
        <v/>
      </c>
      <c r="B1427" s="358"/>
      <c r="C1427" s="383"/>
      <c r="D1427" s="360"/>
      <c r="E1427" s="360"/>
      <c r="F1427" s="361"/>
      <c r="G1427" s="360"/>
      <c r="H1427" s="360"/>
      <c r="I1427" s="362"/>
      <c r="J1427" s="363"/>
      <c r="K1427" s="363"/>
      <c r="L1427" s="364"/>
      <c r="M1427" s="363"/>
      <c r="N1427" s="414"/>
      <c r="O1427" s="350">
        <f t="shared" si="55"/>
        <v>0</v>
      </c>
      <c r="P1427" s="70">
        <f t="shared" si="55"/>
        <v>0</v>
      </c>
      <c r="Q1427" s="92" t="str">
        <f t="shared" si="54"/>
        <v/>
      </c>
    </row>
    <row r="1428" spans="1:17" x14ac:dyDescent="0.2">
      <c r="A1428" s="374" t="str">
        <f>IF(B1428="","",COUNT('Diário 3º PA'!$A$4:$A$4242)+COUNT('Diário 4º PA'!$A$4:$A$2007)+COUNT('Diário 5º PA'!$A$4:$A$2000)+ROW()-3)</f>
        <v/>
      </c>
      <c r="B1428" s="358"/>
      <c r="C1428" s="383"/>
      <c r="D1428" s="360"/>
      <c r="E1428" s="360"/>
      <c r="F1428" s="361"/>
      <c r="G1428" s="360"/>
      <c r="H1428" s="360"/>
      <c r="I1428" s="362"/>
      <c r="J1428" s="363"/>
      <c r="K1428" s="363"/>
      <c r="L1428" s="364"/>
      <c r="M1428" s="363"/>
      <c r="N1428" s="414"/>
      <c r="O1428" s="350">
        <f t="shared" si="55"/>
        <v>0</v>
      </c>
      <c r="P1428" s="70">
        <f t="shared" si="55"/>
        <v>0</v>
      </c>
      <c r="Q1428" s="92" t="str">
        <f t="shared" si="54"/>
        <v/>
      </c>
    </row>
    <row r="1429" spans="1:17" x14ac:dyDescent="0.2">
      <c r="A1429" s="374" t="str">
        <f>IF(B1429="","",COUNT('Diário 3º PA'!$A$4:$A$4242)+COUNT('Diário 4º PA'!$A$4:$A$2007)+COUNT('Diário 5º PA'!$A$4:$A$2000)+ROW()-3)</f>
        <v/>
      </c>
      <c r="B1429" s="358"/>
      <c r="C1429" s="383"/>
      <c r="D1429" s="360"/>
      <c r="E1429" s="360"/>
      <c r="F1429" s="361"/>
      <c r="G1429" s="360"/>
      <c r="H1429" s="360"/>
      <c r="I1429" s="362"/>
      <c r="J1429" s="363"/>
      <c r="K1429" s="363"/>
      <c r="L1429" s="364"/>
      <c r="M1429" s="363"/>
      <c r="N1429" s="414"/>
      <c r="O1429" s="350">
        <f t="shared" si="55"/>
        <v>0</v>
      </c>
      <c r="P1429" s="70">
        <f t="shared" si="55"/>
        <v>0</v>
      </c>
      <c r="Q1429" s="92" t="str">
        <f t="shared" si="54"/>
        <v/>
      </c>
    </row>
    <row r="1430" spans="1:17" x14ac:dyDescent="0.2">
      <c r="A1430" s="374" t="str">
        <f>IF(B1430="","",COUNT('Diário 3º PA'!$A$4:$A$4242)+COUNT('Diário 4º PA'!$A$4:$A$2007)+COUNT('Diário 5º PA'!$A$4:$A$2000)+ROW()-3)</f>
        <v/>
      </c>
      <c r="B1430" s="358"/>
      <c r="C1430" s="383"/>
      <c r="D1430" s="360"/>
      <c r="E1430" s="360"/>
      <c r="F1430" s="361"/>
      <c r="G1430" s="360"/>
      <c r="H1430" s="360"/>
      <c r="I1430" s="362"/>
      <c r="J1430" s="363"/>
      <c r="K1430" s="363"/>
      <c r="L1430" s="364"/>
      <c r="M1430" s="363"/>
      <c r="N1430" s="414"/>
      <c r="O1430" s="350">
        <f t="shared" si="55"/>
        <v>0</v>
      </c>
      <c r="P1430" s="70">
        <f t="shared" si="55"/>
        <v>0</v>
      </c>
      <c r="Q1430" s="92" t="str">
        <f t="shared" si="54"/>
        <v/>
      </c>
    </row>
    <row r="1431" spans="1:17" x14ac:dyDescent="0.2">
      <c r="A1431" s="374" t="str">
        <f>IF(B1431="","",COUNT('Diário 3º PA'!$A$4:$A$4242)+COUNT('Diário 4º PA'!$A$4:$A$2007)+COUNT('Diário 5º PA'!$A$4:$A$2000)+ROW()-3)</f>
        <v/>
      </c>
      <c r="B1431" s="358"/>
      <c r="C1431" s="383"/>
      <c r="D1431" s="360"/>
      <c r="E1431" s="360"/>
      <c r="F1431" s="361"/>
      <c r="G1431" s="360"/>
      <c r="H1431" s="360"/>
      <c r="I1431" s="362"/>
      <c r="J1431" s="363"/>
      <c r="K1431" s="363"/>
      <c r="L1431" s="364"/>
      <c r="M1431" s="363"/>
      <c r="N1431" s="414"/>
      <c r="O1431" s="350">
        <f t="shared" si="55"/>
        <v>0</v>
      </c>
      <c r="P1431" s="70">
        <f t="shared" si="55"/>
        <v>0</v>
      </c>
      <c r="Q1431" s="92" t="str">
        <f t="shared" si="54"/>
        <v/>
      </c>
    </row>
    <row r="1432" spans="1:17" x14ac:dyDescent="0.2">
      <c r="A1432" s="374" t="str">
        <f>IF(B1432="","",COUNT('Diário 3º PA'!$A$4:$A$4242)+COUNT('Diário 4º PA'!$A$4:$A$2007)+COUNT('Diário 5º PA'!$A$4:$A$2000)+ROW()-3)</f>
        <v/>
      </c>
      <c r="B1432" s="358"/>
      <c r="C1432" s="383"/>
      <c r="D1432" s="360"/>
      <c r="E1432" s="360"/>
      <c r="F1432" s="361"/>
      <c r="G1432" s="360"/>
      <c r="H1432" s="360"/>
      <c r="I1432" s="362"/>
      <c r="J1432" s="363"/>
      <c r="K1432" s="363"/>
      <c r="L1432" s="364"/>
      <c r="M1432" s="363"/>
      <c r="N1432" s="414"/>
      <c r="O1432" s="350">
        <f t="shared" si="55"/>
        <v>0</v>
      </c>
      <c r="P1432" s="70">
        <f t="shared" si="55"/>
        <v>0</v>
      </c>
      <c r="Q1432" s="92" t="str">
        <f t="shared" si="54"/>
        <v/>
      </c>
    </row>
    <row r="1433" spans="1:17" x14ac:dyDescent="0.2">
      <c r="A1433" s="374" t="str">
        <f>IF(B1433="","",COUNT('Diário 3º PA'!$A$4:$A$4242)+COUNT('Diário 4º PA'!$A$4:$A$2007)+COUNT('Diário 5º PA'!$A$4:$A$2000)+ROW()-3)</f>
        <v/>
      </c>
      <c r="B1433" s="358"/>
      <c r="C1433" s="383"/>
      <c r="D1433" s="360"/>
      <c r="E1433" s="360"/>
      <c r="F1433" s="361"/>
      <c r="G1433" s="360"/>
      <c r="H1433" s="360"/>
      <c r="I1433" s="362"/>
      <c r="J1433" s="363"/>
      <c r="K1433" s="363"/>
      <c r="L1433" s="364"/>
      <c r="M1433" s="363"/>
      <c r="N1433" s="414"/>
      <c r="O1433" s="350">
        <f t="shared" si="55"/>
        <v>0</v>
      </c>
      <c r="P1433" s="70">
        <f t="shared" si="55"/>
        <v>0</v>
      </c>
      <c r="Q1433" s="92" t="str">
        <f t="shared" si="54"/>
        <v/>
      </c>
    </row>
    <row r="1434" spans="1:17" x14ac:dyDescent="0.2">
      <c r="A1434" s="374" t="str">
        <f>IF(B1434="","",COUNT('Diário 3º PA'!$A$4:$A$4242)+COUNT('Diário 4º PA'!$A$4:$A$2007)+COUNT('Diário 5º PA'!$A$4:$A$2000)+ROW()-3)</f>
        <v/>
      </c>
      <c r="B1434" s="358"/>
      <c r="C1434" s="383"/>
      <c r="D1434" s="360"/>
      <c r="E1434" s="360"/>
      <c r="F1434" s="361"/>
      <c r="G1434" s="360"/>
      <c r="H1434" s="360"/>
      <c r="I1434" s="362"/>
      <c r="J1434" s="363"/>
      <c r="K1434" s="363"/>
      <c r="L1434" s="364"/>
      <c r="M1434" s="363"/>
      <c r="N1434" s="414"/>
      <c r="O1434" s="350">
        <f t="shared" si="55"/>
        <v>0</v>
      </c>
      <c r="P1434" s="70">
        <f t="shared" si="55"/>
        <v>0</v>
      </c>
      <c r="Q1434" s="92" t="str">
        <f t="shared" si="54"/>
        <v/>
      </c>
    </row>
    <row r="1435" spans="1:17" x14ac:dyDescent="0.2">
      <c r="A1435" s="374" t="str">
        <f>IF(B1435="","",COUNT('Diário 3º PA'!$A$4:$A$4242)+COUNT('Diário 4º PA'!$A$4:$A$2007)+COUNT('Diário 5º PA'!$A$4:$A$2000)+ROW()-3)</f>
        <v/>
      </c>
      <c r="B1435" s="358"/>
      <c r="C1435" s="383"/>
      <c r="D1435" s="360"/>
      <c r="E1435" s="360"/>
      <c r="F1435" s="361"/>
      <c r="G1435" s="360"/>
      <c r="H1435" s="360"/>
      <c r="I1435" s="362"/>
      <c r="J1435" s="363"/>
      <c r="K1435" s="363"/>
      <c r="L1435" s="364"/>
      <c r="M1435" s="363"/>
      <c r="N1435" s="414"/>
      <c r="O1435" s="350">
        <f t="shared" si="55"/>
        <v>0</v>
      </c>
      <c r="P1435" s="70">
        <f t="shared" si="55"/>
        <v>0</v>
      </c>
      <c r="Q1435" s="92" t="str">
        <f t="shared" si="54"/>
        <v/>
      </c>
    </row>
    <row r="1436" spans="1:17" x14ac:dyDescent="0.2">
      <c r="A1436" s="374" t="str">
        <f>IF(B1436="","",COUNT('Diário 3º PA'!$A$4:$A$4242)+COUNT('Diário 4º PA'!$A$4:$A$2007)+COUNT('Diário 5º PA'!$A$4:$A$2000)+ROW()-3)</f>
        <v/>
      </c>
      <c r="B1436" s="358"/>
      <c r="C1436" s="383"/>
      <c r="D1436" s="360"/>
      <c r="E1436" s="360"/>
      <c r="F1436" s="361"/>
      <c r="G1436" s="360"/>
      <c r="H1436" s="360"/>
      <c r="I1436" s="362"/>
      <c r="J1436" s="363"/>
      <c r="K1436" s="363"/>
      <c r="L1436" s="364"/>
      <c r="M1436" s="363"/>
      <c r="N1436" s="414"/>
      <c r="O1436" s="350">
        <f t="shared" si="55"/>
        <v>0</v>
      </c>
      <c r="P1436" s="70">
        <f t="shared" si="55"/>
        <v>0</v>
      </c>
      <c r="Q1436" s="92" t="str">
        <f t="shared" si="54"/>
        <v/>
      </c>
    </row>
    <row r="1437" spans="1:17" x14ac:dyDescent="0.2">
      <c r="A1437" s="374" t="str">
        <f>IF(B1437="","",COUNT('Diário 3º PA'!$A$4:$A$4242)+COUNT('Diário 4º PA'!$A$4:$A$2007)+COUNT('Diário 5º PA'!$A$4:$A$2000)+ROW()-3)</f>
        <v/>
      </c>
      <c r="B1437" s="358"/>
      <c r="C1437" s="383"/>
      <c r="D1437" s="360"/>
      <c r="E1437" s="360"/>
      <c r="F1437" s="361"/>
      <c r="G1437" s="360"/>
      <c r="H1437" s="360"/>
      <c r="I1437" s="362"/>
      <c r="J1437" s="363"/>
      <c r="K1437" s="363"/>
      <c r="L1437" s="364"/>
      <c r="M1437" s="363"/>
      <c r="N1437" s="414"/>
      <c r="O1437" s="350">
        <f t="shared" si="55"/>
        <v>0</v>
      </c>
      <c r="P1437" s="70">
        <f t="shared" si="55"/>
        <v>0</v>
      </c>
      <c r="Q1437" s="92" t="str">
        <f t="shared" si="54"/>
        <v/>
      </c>
    </row>
    <row r="1438" spans="1:17" x14ac:dyDescent="0.2">
      <c r="A1438" s="374" t="str">
        <f>IF(B1438="","",COUNT('Diário 3º PA'!$A$4:$A$4242)+COUNT('Diário 4º PA'!$A$4:$A$2007)+COUNT('Diário 5º PA'!$A$4:$A$2000)+ROW()-3)</f>
        <v/>
      </c>
      <c r="B1438" s="358"/>
      <c r="C1438" s="383"/>
      <c r="D1438" s="360"/>
      <c r="E1438" s="360"/>
      <c r="F1438" s="361"/>
      <c r="G1438" s="360"/>
      <c r="H1438" s="360"/>
      <c r="I1438" s="362"/>
      <c r="J1438" s="363"/>
      <c r="K1438" s="363"/>
      <c r="L1438" s="364"/>
      <c r="M1438" s="363"/>
      <c r="N1438" s="414"/>
      <c r="O1438" s="350">
        <f t="shared" si="55"/>
        <v>0</v>
      </c>
      <c r="P1438" s="70">
        <f t="shared" si="55"/>
        <v>0</v>
      </c>
      <c r="Q1438" s="92" t="str">
        <f t="shared" si="54"/>
        <v/>
      </c>
    </row>
    <row r="1439" spans="1:17" x14ac:dyDescent="0.2">
      <c r="A1439" s="374" t="str">
        <f>IF(B1439="","",COUNT('Diário 3º PA'!$A$4:$A$4242)+COUNT('Diário 4º PA'!$A$4:$A$2007)+COUNT('Diário 5º PA'!$A$4:$A$2000)+ROW()-3)</f>
        <v/>
      </c>
      <c r="B1439" s="358"/>
      <c r="C1439" s="383"/>
      <c r="D1439" s="360"/>
      <c r="E1439" s="360"/>
      <c r="F1439" s="361"/>
      <c r="G1439" s="360"/>
      <c r="H1439" s="360"/>
      <c r="I1439" s="362"/>
      <c r="J1439" s="363"/>
      <c r="K1439" s="363"/>
      <c r="L1439" s="364"/>
      <c r="M1439" s="363"/>
      <c r="N1439" s="414"/>
      <c r="O1439" s="350">
        <f t="shared" si="55"/>
        <v>0</v>
      </c>
      <c r="P1439" s="70">
        <f t="shared" si="55"/>
        <v>0</v>
      </c>
      <c r="Q1439" s="92" t="str">
        <f t="shared" si="54"/>
        <v/>
      </c>
    </row>
    <row r="1440" spans="1:17" x14ac:dyDescent="0.2">
      <c r="A1440" s="374" t="str">
        <f>IF(B1440="","",COUNT('Diário 3º PA'!$A$4:$A$4242)+COUNT('Diário 4º PA'!$A$4:$A$2007)+COUNT('Diário 5º PA'!$A$4:$A$2000)+ROW()-3)</f>
        <v/>
      </c>
      <c r="B1440" s="358"/>
      <c r="C1440" s="383"/>
      <c r="D1440" s="360"/>
      <c r="E1440" s="360"/>
      <c r="F1440" s="361"/>
      <c r="G1440" s="360"/>
      <c r="H1440" s="360"/>
      <c r="I1440" s="362"/>
      <c r="J1440" s="363"/>
      <c r="K1440" s="363"/>
      <c r="L1440" s="364"/>
      <c r="M1440" s="363"/>
      <c r="N1440" s="414"/>
      <c r="O1440" s="350">
        <f t="shared" si="55"/>
        <v>0</v>
      </c>
      <c r="P1440" s="70">
        <f t="shared" si="55"/>
        <v>0</v>
      </c>
      <c r="Q1440" s="92" t="str">
        <f t="shared" si="54"/>
        <v/>
      </c>
    </row>
    <row r="1441" spans="1:17" x14ac:dyDescent="0.2">
      <c r="A1441" s="374" t="str">
        <f>IF(B1441="","",COUNT('Diário 3º PA'!$A$4:$A$4242)+COUNT('Diário 4º PA'!$A$4:$A$2007)+COUNT('Diário 5º PA'!$A$4:$A$2000)+ROW()-3)</f>
        <v/>
      </c>
      <c r="B1441" s="358"/>
      <c r="C1441" s="383"/>
      <c r="D1441" s="360"/>
      <c r="E1441" s="360"/>
      <c r="F1441" s="361"/>
      <c r="G1441" s="360"/>
      <c r="H1441" s="360"/>
      <c r="I1441" s="362"/>
      <c r="J1441" s="363"/>
      <c r="K1441" s="363"/>
      <c r="L1441" s="364"/>
      <c r="M1441" s="363"/>
      <c r="N1441" s="414"/>
      <c r="O1441" s="350">
        <f t="shared" si="55"/>
        <v>0</v>
      </c>
      <c r="P1441" s="70">
        <f t="shared" si="55"/>
        <v>0</v>
      </c>
      <c r="Q1441" s="92" t="str">
        <f t="shared" si="54"/>
        <v/>
      </c>
    </row>
    <row r="1442" spans="1:17" x14ac:dyDescent="0.2">
      <c r="A1442" s="374" t="str">
        <f>IF(B1442="","",COUNT('Diário 3º PA'!$A$4:$A$4242)+COUNT('Diário 4º PA'!$A$4:$A$2007)+COUNT('Diário 5º PA'!$A$4:$A$2000)+ROW()-3)</f>
        <v/>
      </c>
      <c r="B1442" s="358"/>
      <c r="C1442" s="383"/>
      <c r="D1442" s="360"/>
      <c r="E1442" s="360"/>
      <c r="F1442" s="361"/>
      <c r="G1442" s="360"/>
      <c r="H1442" s="360"/>
      <c r="I1442" s="362"/>
      <c r="J1442" s="363"/>
      <c r="K1442" s="363"/>
      <c r="L1442" s="364"/>
      <c r="M1442" s="363"/>
      <c r="N1442" s="414"/>
      <c r="O1442" s="350">
        <f t="shared" si="55"/>
        <v>0</v>
      </c>
      <c r="P1442" s="70">
        <f t="shared" si="55"/>
        <v>0</v>
      </c>
      <c r="Q1442" s="92" t="str">
        <f t="shared" si="54"/>
        <v/>
      </c>
    </row>
    <row r="1443" spans="1:17" x14ac:dyDescent="0.2">
      <c r="A1443" s="374" t="str">
        <f>IF(B1443="","",COUNT('Diário 3º PA'!$A$4:$A$4242)+COUNT('Diário 4º PA'!$A$4:$A$2007)+COUNT('Diário 5º PA'!$A$4:$A$2000)+ROW()-3)</f>
        <v/>
      </c>
      <c r="B1443" s="358"/>
      <c r="C1443" s="383"/>
      <c r="D1443" s="360"/>
      <c r="E1443" s="360"/>
      <c r="F1443" s="361"/>
      <c r="G1443" s="360"/>
      <c r="H1443" s="360"/>
      <c r="I1443" s="362"/>
      <c r="J1443" s="363"/>
      <c r="K1443" s="363"/>
      <c r="L1443" s="364"/>
      <c r="M1443" s="363"/>
      <c r="N1443" s="414"/>
      <c r="O1443" s="350">
        <f t="shared" si="55"/>
        <v>0</v>
      </c>
      <c r="P1443" s="70">
        <f t="shared" si="55"/>
        <v>0</v>
      </c>
      <c r="Q1443" s="92" t="str">
        <f t="shared" si="54"/>
        <v/>
      </c>
    </row>
    <row r="1444" spans="1:17" x14ac:dyDescent="0.2">
      <c r="A1444" s="374" t="str">
        <f>IF(B1444="","",COUNT('Diário 3º PA'!$A$4:$A$4242)+COUNT('Diário 4º PA'!$A$4:$A$2007)+COUNT('Diário 5º PA'!$A$4:$A$2000)+ROW()-3)</f>
        <v/>
      </c>
      <c r="B1444" s="358"/>
      <c r="C1444" s="383"/>
      <c r="D1444" s="360"/>
      <c r="E1444" s="360"/>
      <c r="F1444" s="361"/>
      <c r="G1444" s="360"/>
      <c r="H1444" s="360"/>
      <c r="I1444" s="362"/>
      <c r="J1444" s="363"/>
      <c r="K1444" s="363"/>
      <c r="L1444" s="364"/>
      <c r="M1444" s="363"/>
      <c r="N1444" s="414"/>
      <c r="O1444" s="350">
        <f t="shared" si="55"/>
        <v>0</v>
      </c>
      <c r="P1444" s="70">
        <f t="shared" si="55"/>
        <v>0</v>
      </c>
      <c r="Q1444" s="92" t="str">
        <f t="shared" si="54"/>
        <v/>
      </c>
    </row>
    <row r="1445" spans="1:17" x14ac:dyDescent="0.2">
      <c r="A1445" s="374" t="str">
        <f>IF(B1445="","",COUNT('Diário 3º PA'!$A$4:$A$4242)+COUNT('Diário 4º PA'!$A$4:$A$2007)+COUNT('Diário 5º PA'!$A$4:$A$2000)+ROW()-3)</f>
        <v/>
      </c>
      <c r="B1445" s="358"/>
      <c r="C1445" s="383"/>
      <c r="D1445" s="360"/>
      <c r="E1445" s="360"/>
      <c r="F1445" s="361"/>
      <c r="G1445" s="360"/>
      <c r="H1445" s="360"/>
      <c r="I1445" s="362"/>
      <c r="J1445" s="363"/>
      <c r="K1445" s="363"/>
      <c r="L1445" s="364"/>
      <c r="M1445" s="363"/>
      <c r="N1445" s="414"/>
      <c r="O1445" s="350">
        <f t="shared" si="55"/>
        <v>0</v>
      </c>
      <c r="P1445" s="70">
        <f t="shared" si="55"/>
        <v>0</v>
      </c>
      <c r="Q1445" s="92" t="str">
        <f t="shared" si="54"/>
        <v/>
      </c>
    </row>
    <row r="1446" spans="1:17" x14ac:dyDescent="0.2">
      <c r="A1446" s="374" t="str">
        <f>IF(B1446="","",COUNT('Diário 3º PA'!$A$4:$A$4242)+COUNT('Diário 4º PA'!$A$4:$A$2007)+COUNT('Diário 5º PA'!$A$4:$A$2000)+ROW()-3)</f>
        <v/>
      </c>
      <c r="B1446" s="358"/>
      <c r="C1446" s="383"/>
      <c r="D1446" s="360"/>
      <c r="E1446" s="360"/>
      <c r="F1446" s="361"/>
      <c r="G1446" s="360"/>
      <c r="H1446" s="360"/>
      <c r="I1446" s="362"/>
      <c r="J1446" s="363"/>
      <c r="K1446" s="363"/>
      <c r="L1446" s="364"/>
      <c r="M1446" s="363"/>
      <c r="N1446" s="414"/>
      <c r="O1446" s="350">
        <f t="shared" si="55"/>
        <v>0</v>
      </c>
      <c r="P1446" s="70">
        <f t="shared" si="55"/>
        <v>0</v>
      </c>
      <c r="Q1446" s="92" t="str">
        <f t="shared" si="54"/>
        <v/>
      </c>
    </row>
    <row r="1447" spans="1:17" x14ac:dyDescent="0.2">
      <c r="A1447" s="374" t="str">
        <f>IF(B1447="","",COUNT('Diário 3º PA'!$A$4:$A$4242)+COUNT('Diário 4º PA'!$A$4:$A$2007)+COUNT('Diário 5º PA'!$A$4:$A$2000)+ROW()-3)</f>
        <v/>
      </c>
      <c r="B1447" s="358"/>
      <c r="C1447" s="383"/>
      <c r="D1447" s="360"/>
      <c r="E1447" s="360"/>
      <c r="F1447" s="361"/>
      <c r="G1447" s="360"/>
      <c r="H1447" s="360"/>
      <c r="I1447" s="362"/>
      <c r="J1447" s="363"/>
      <c r="K1447" s="363"/>
      <c r="L1447" s="364"/>
      <c r="M1447" s="363"/>
      <c r="N1447" s="414"/>
      <c r="O1447" s="350">
        <f t="shared" si="55"/>
        <v>0</v>
      </c>
      <c r="P1447" s="70">
        <f t="shared" si="55"/>
        <v>0</v>
      </c>
      <c r="Q1447" s="92" t="str">
        <f t="shared" si="54"/>
        <v/>
      </c>
    </row>
    <row r="1448" spans="1:17" x14ac:dyDescent="0.2">
      <c r="A1448" s="374" t="str">
        <f>IF(B1448="","",COUNT('Diário 3º PA'!$A$4:$A$4242)+COUNT('Diário 4º PA'!$A$4:$A$2007)+COUNT('Diário 5º PA'!$A$4:$A$2000)+ROW()-3)</f>
        <v/>
      </c>
      <c r="B1448" s="358"/>
      <c r="C1448" s="383"/>
      <c r="D1448" s="360"/>
      <c r="E1448" s="360"/>
      <c r="F1448" s="361"/>
      <c r="G1448" s="360"/>
      <c r="H1448" s="360"/>
      <c r="I1448" s="362"/>
      <c r="J1448" s="363"/>
      <c r="K1448" s="363"/>
      <c r="L1448" s="364"/>
      <c r="M1448" s="363"/>
      <c r="N1448" s="414"/>
      <c r="O1448" s="350">
        <f t="shared" si="55"/>
        <v>0</v>
      </c>
      <c r="P1448" s="70">
        <f t="shared" si="55"/>
        <v>0</v>
      </c>
      <c r="Q1448" s="92" t="str">
        <f t="shared" si="54"/>
        <v/>
      </c>
    </row>
    <row r="1449" spans="1:17" x14ac:dyDescent="0.2">
      <c r="A1449" s="374" t="str">
        <f>IF(B1449="","",COUNT('Diário 3º PA'!$A$4:$A$4242)+COUNT('Diário 4º PA'!$A$4:$A$2007)+COUNT('Diário 5º PA'!$A$4:$A$2000)+ROW()-3)</f>
        <v/>
      </c>
      <c r="B1449" s="358"/>
      <c r="C1449" s="383"/>
      <c r="D1449" s="360"/>
      <c r="E1449" s="360"/>
      <c r="F1449" s="361"/>
      <c r="G1449" s="360"/>
      <c r="H1449" s="360"/>
      <c r="I1449" s="362"/>
      <c r="J1449" s="363"/>
      <c r="K1449" s="363"/>
      <c r="L1449" s="364"/>
      <c r="M1449" s="363"/>
      <c r="N1449" s="414"/>
      <c r="O1449" s="350">
        <f t="shared" si="55"/>
        <v>0</v>
      </c>
      <c r="P1449" s="70">
        <f t="shared" si="55"/>
        <v>0</v>
      </c>
      <c r="Q1449" s="92" t="str">
        <f t="shared" si="54"/>
        <v/>
      </c>
    </row>
    <row r="1450" spans="1:17" x14ac:dyDescent="0.2">
      <c r="A1450" s="374" t="str">
        <f>IF(B1450="","",COUNT('Diário 3º PA'!$A$4:$A$4242)+COUNT('Diário 4º PA'!$A$4:$A$2007)+COUNT('Diário 5º PA'!$A$4:$A$2000)+ROW()-3)</f>
        <v/>
      </c>
      <c r="B1450" s="358"/>
      <c r="C1450" s="383"/>
      <c r="D1450" s="360"/>
      <c r="E1450" s="360"/>
      <c r="F1450" s="361"/>
      <c r="G1450" s="360"/>
      <c r="H1450" s="360"/>
      <c r="I1450" s="362"/>
      <c r="J1450" s="363"/>
      <c r="K1450" s="363"/>
      <c r="L1450" s="364"/>
      <c r="M1450" s="363"/>
      <c r="N1450" s="414"/>
      <c r="O1450" s="350">
        <f t="shared" si="55"/>
        <v>0</v>
      </c>
      <c r="P1450" s="70">
        <f t="shared" si="55"/>
        <v>0</v>
      </c>
      <c r="Q1450" s="92" t="str">
        <f t="shared" si="54"/>
        <v/>
      </c>
    </row>
    <row r="1451" spans="1:17" x14ac:dyDescent="0.2">
      <c r="A1451" s="374" t="str">
        <f>IF(B1451="","",COUNT('Diário 3º PA'!$A$4:$A$4242)+COUNT('Diário 4º PA'!$A$4:$A$2007)+COUNT('Diário 5º PA'!$A$4:$A$2000)+ROW()-3)</f>
        <v/>
      </c>
      <c r="B1451" s="358"/>
      <c r="C1451" s="383"/>
      <c r="D1451" s="360"/>
      <c r="E1451" s="360"/>
      <c r="F1451" s="361"/>
      <c r="G1451" s="360"/>
      <c r="H1451" s="360"/>
      <c r="I1451" s="362"/>
      <c r="J1451" s="363"/>
      <c r="K1451" s="363"/>
      <c r="L1451" s="364"/>
      <c r="M1451" s="363"/>
      <c r="N1451" s="414"/>
      <c r="O1451" s="350">
        <f t="shared" si="55"/>
        <v>0</v>
      </c>
      <c r="P1451" s="70">
        <f t="shared" si="55"/>
        <v>0</v>
      </c>
      <c r="Q1451" s="92" t="str">
        <f t="shared" si="54"/>
        <v/>
      </c>
    </row>
    <row r="1452" spans="1:17" x14ac:dyDescent="0.2">
      <c r="A1452" s="374" t="str">
        <f>IF(B1452="","",COUNT('Diário 3º PA'!$A$4:$A$4242)+COUNT('Diário 4º PA'!$A$4:$A$2007)+COUNT('Diário 5º PA'!$A$4:$A$2000)+ROW()-3)</f>
        <v/>
      </c>
      <c r="B1452" s="358"/>
      <c r="C1452" s="383"/>
      <c r="D1452" s="360"/>
      <c r="E1452" s="360"/>
      <c r="F1452" s="361"/>
      <c r="G1452" s="360"/>
      <c r="H1452" s="360"/>
      <c r="I1452" s="362"/>
      <c r="J1452" s="363"/>
      <c r="K1452" s="363"/>
      <c r="L1452" s="364"/>
      <c r="M1452" s="363"/>
      <c r="N1452" s="414"/>
      <c r="O1452" s="350">
        <f t="shared" si="55"/>
        <v>0</v>
      </c>
      <c r="P1452" s="70">
        <f t="shared" si="55"/>
        <v>0</v>
      </c>
      <c r="Q1452" s="92" t="str">
        <f t="shared" si="54"/>
        <v/>
      </c>
    </row>
    <row r="1453" spans="1:17" x14ac:dyDescent="0.2">
      <c r="A1453" s="374" t="str">
        <f>IF(B1453="","",COUNT('Diário 3º PA'!$A$4:$A$4242)+COUNT('Diário 4º PA'!$A$4:$A$2007)+COUNT('Diário 5º PA'!$A$4:$A$2000)+ROW()-3)</f>
        <v/>
      </c>
      <c r="B1453" s="358"/>
      <c r="C1453" s="383"/>
      <c r="D1453" s="360"/>
      <c r="E1453" s="360"/>
      <c r="F1453" s="361"/>
      <c r="G1453" s="360"/>
      <c r="H1453" s="360"/>
      <c r="I1453" s="362"/>
      <c r="J1453" s="363"/>
      <c r="K1453" s="363"/>
      <c r="L1453" s="364"/>
      <c r="M1453" s="363"/>
      <c r="N1453" s="414"/>
      <c r="O1453" s="350">
        <f t="shared" si="55"/>
        <v>0</v>
      </c>
      <c r="P1453" s="70">
        <f t="shared" si="55"/>
        <v>0</v>
      </c>
      <c r="Q1453" s="92" t="str">
        <f t="shared" si="54"/>
        <v/>
      </c>
    </row>
    <row r="1454" spans="1:17" x14ac:dyDescent="0.2">
      <c r="A1454" s="374" t="str">
        <f>IF(B1454="","",COUNT('Diário 3º PA'!$A$4:$A$4242)+COUNT('Diário 4º PA'!$A$4:$A$2007)+COUNT('Diário 5º PA'!$A$4:$A$2000)+ROW()-3)</f>
        <v/>
      </c>
      <c r="B1454" s="358"/>
      <c r="C1454" s="383"/>
      <c r="D1454" s="360"/>
      <c r="E1454" s="360"/>
      <c r="F1454" s="361"/>
      <c r="G1454" s="360"/>
      <c r="H1454" s="360"/>
      <c r="I1454" s="362"/>
      <c r="J1454" s="363"/>
      <c r="K1454" s="363"/>
      <c r="L1454" s="364"/>
      <c r="M1454" s="363"/>
      <c r="N1454" s="414"/>
      <c r="O1454" s="350">
        <f t="shared" si="55"/>
        <v>0</v>
      </c>
      <c r="P1454" s="70">
        <f t="shared" si="55"/>
        <v>0</v>
      </c>
      <c r="Q1454" s="92" t="str">
        <f t="shared" si="54"/>
        <v/>
      </c>
    </row>
    <row r="1455" spans="1:17" x14ac:dyDescent="0.2">
      <c r="A1455" s="374" t="str">
        <f>IF(B1455="","",COUNT('Diário 3º PA'!$A$4:$A$4242)+COUNT('Diário 4º PA'!$A$4:$A$2007)+COUNT('Diário 5º PA'!$A$4:$A$2000)+ROW()-3)</f>
        <v/>
      </c>
      <c r="B1455" s="358"/>
      <c r="C1455" s="383"/>
      <c r="D1455" s="360"/>
      <c r="E1455" s="360"/>
      <c r="F1455" s="361"/>
      <c r="G1455" s="360"/>
      <c r="H1455" s="360"/>
      <c r="I1455" s="362"/>
      <c r="J1455" s="363"/>
      <c r="K1455" s="363"/>
      <c r="L1455" s="364"/>
      <c r="M1455" s="363"/>
      <c r="N1455" s="414"/>
      <c r="O1455" s="350">
        <f t="shared" si="55"/>
        <v>0</v>
      </c>
      <c r="P1455" s="70">
        <f t="shared" si="55"/>
        <v>0</v>
      </c>
      <c r="Q1455" s="92" t="str">
        <f t="shared" si="54"/>
        <v/>
      </c>
    </row>
    <row r="1456" spans="1:17" x14ac:dyDescent="0.2">
      <c r="A1456" s="374" t="str">
        <f>IF(B1456="","",COUNT('Diário 3º PA'!$A$4:$A$4242)+COUNT('Diário 4º PA'!$A$4:$A$2007)+COUNT('Diário 5º PA'!$A$4:$A$2000)+ROW()-3)</f>
        <v/>
      </c>
      <c r="B1456" s="358"/>
      <c r="C1456" s="383"/>
      <c r="D1456" s="360"/>
      <c r="E1456" s="360"/>
      <c r="F1456" s="361"/>
      <c r="G1456" s="360"/>
      <c r="H1456" s="360"/>
      <c r="I1456" s="362"/>
      <c r="J1456" s="363"/>
      <c r="K1456" s="363"/>
      <c r="L1456" s="364"/>
      <c r="M1456" s="363"/>
      <c r="N1456" s="414"/>
      <c r="O1456" s="350">
        <f t="shared" si="55"/>
        <v>0</v>
      </c>
      <c r="P1456" s="70">
        <f t="shared" si="55"/>
        <v>0</v>
      </c>
      <c r="Q1456" s="92" t="str">
        <f t="shared" si="54"/>
        <v/>
      </c>
    </row>
    <row r="1457" spans="1:17" x14ac:dyDescent="0.2">
      <c r="A1457" s="374" t="str">
        <f>IF(B1457="","",COUNT('Diário 3º PA'!$A$4:$A$4242)+COUNT('Diário 4º PA'!$A$4:$A$2007)+COUNT('Diário 5º PA'!$A$4:$A$2000)+ROW()-3)</f>
        <v/>
      </c>
      <c r="B1457" s="358"/>
      <c r="C1457" s="383"/>
      <c r="D1457" s="360"/>
      <c r="E1457" s="360"/>
      <c r="F1457" s="361"/>
      <c r="G1457" s="360"/>
      <c r="H1457" s="360"/>
      <c r="I1457" s="362"/>
      <c r="J1457" s="363"/>
      <c r="K1457" s="363"/>
      <c r="L1457" s="364"/>
      <c r="M1457" s="363"/>
      <c r="N1457" s="414"/>
      <c r="O1457" s="350">
        <f t="shared" si="55"/>
        <v>0</v>
      </c>
      <c r="P1457" s="70">
        <f t="shared" si="55"/>
        <v>0</v>
      </c>
      <c r="Q1457" s="92" t="str">
        <f t="shared" si="54"/>
        <v/>
      </c>
    </row>
    <row r="1458" spans="1:17" x14ac:dyDescent="0.2">
      <c r="A1458" s="374" t="str">
        <f>IF(B1458="","",COUNT('Diário 3º PA'!$A$4:$A$4242)+COUNT('Diário 4º PA'!$A$4:$A$2007)+COUNT('Diário 5º PA'!$A$4:$A$2000)+ROW()-3)</f>
        <v/>
      </c>
      <c r="B1458" s="358"/>
      <c r="C1458" s="383"/>
      <c r="D1458" s="360"/>
      <c r="E1458" s="360"/>
      <c r="F1458" s="361"/>
      <c r="G1458" s="360"/>
      <c r="H1458" s="360"/>
      <c r="I1458" s="362"/>
      <c r="J1458" s="363"/>
      <c r="K1458" s="363"/>
      <c r="L1458" s="364"/>
      <c r="M1458" s="363"/>
      <c r="N1458" s="414"/>
      <c r="O1458" s="350">
        <f t="shared" si="55"/>
        <v>0</v>
      </c>
      <c r="P1458" s="70">
        <f t="shared" si="55"/>
        <v>0</v>
      </c>
      <c r="Q1458" s="92" t="str">
        <f t="shared" si="54"/>
        <v/>
      </c>
    </row>
    <row r="1459" spans="1:17" x14ac:dyDescent="0.2">
      <c r="A1459" s="374" t="str">
        <f>IF(B1459="","",COUNT('Diário 3º PA'!$A$4:$A$4242)+COUNT('Diário 4º PA'!$A$4:$A$2007)+COUNT('Diário 5º PA'!$A$4:$A$2000)+ROW()-3)</f>
        <v/>
      </c>
      <c r="B1459" s="358"/>
      <c r="C1459" s="383"/>
      <c r="D1459" s="360"/>
      <c r="E1459" s="360"/>
      <c r="F1459" s="361"/>
      <c r="G1459" s="360"/>
      <c r="H1459" s="360"/>
      <c r="I1459" s="362"/>
      <c r="J1459" s="363"/>
      <c r="K1459" s="363"/>
      <c r="L1459" s="364"/>
      <c r="M1459" s="363"/>
      <c r="N1459" s="414"/>
      <c r="O1459" s="350">
        <f t="shared" si="55"/>
        <v>0</v>
      </c>
      <c r="P1459" s="70">
        <f t="shared" si="55"/>
        <v>0</v>
      </c>
      <c r="Q1459" s="92" t="str">
        <f t="shared" si="54"/>
        <v/>
      </c>
    </row>
    <row r="1460" spans="1:17" x14ac:dyDescent="0.2">
      <c r="A1460" s="374" t="str">
        <f>IF(B1460="","",COUNT('Diário 3º PA'!$A$4:$A$4242)+COUNT('Diário 4º PA'!$A$4:$A$2007)+COUNT('Diário 5º PA'!$A$4:$A$2000)+ROW()-3)</f>
        <v/>
      </c>
      <c r="B1460" s="358"/>
      <c r="C1460" s="383"/>
      <c r="D1460" s="360"/>
      <c r="E1460" s="360"/>
      <c r="F1460" s="361"/>
      <c r="G1460" s="360"/>
      <c r="H1460" s="360"/>
      <c r="I1460" s="362"/>
      <c r="J1460" s="363"/>
      <c r="K1460" s="363"/>
      <c r="L1460" s="364"/>
      <c r="M1460" s="363"/>
      <c r="N1460" s="414"/>
      <c r="O1460" s="350">
        <f t="shared" si="55"/>
        <v>0</v>
      </c>
      <c r="P1460" s="70">
        <f t="shared" si="55"/>
        <v>0</v>
      </c>
      <c r="Q1460" s="92" t="str">
        <f t="shared" si="54"/>
        <v/>
      </c>
    </row>
    <row r="1461" spans="1:17" x14ac:dyDescent="0.2">
      <c r="A1461" s="374" t="str">
        <f>IF(B1461="","",COUNT('Diário 3º PA'!$A$4:$A$4242)+COUNT('Diário 4º PA'!$A$4:$A$2007)+COUNT('Diário 5º PA'!$A$4:$A$2000)+ROW()-3)</f>
        <v/>
      </c>
      <c r="B1461" s="358"/>
      <c r="C1461" s="383"/>
      <c r="D1461" s="360"/>
      <c r="E1461" s="360"/>
      <c r="F1461" s="361"/>
      <c r="G1461" s="360"/>
      <c r="H1461" s="360"/>
      <c r="I1461" s="362"/>
      <c r="J1461" s="363"/>
      <c r="K1461" s="363"/>
      <c r="L1461" s="364"/>
      <c r="M1461" s="363"/>
      <c r="N1461" s="414"/>
      <c r="O1461" s="350">
        <f t="shared" si="55"/>
        <v>0</v>
      </c>
      <c r="P1461" s="70">
        <f t="shared" si="55"/>
        <v>0</v>
      </c>
      <c r="Q1461" s="92" t="str">
        <f t="shared" si="54"/>
        <v/>
      </c>
    </row>
    <row r="1462" spans="1:17" x14ac:dyDescent="0.2">
      <c r="A1462" s="374" t="str">
        <f>IF(B1462="","",COUNT('Diário 3º PA'!$A$4:$A$4242)+COUNT('Diário 4º PA'!$A$4:$A$2007)+COUNT('Diário 5º PA'!$A$4:$A$2000)+ROW()-3)</f>
        <v/>
      </c>
      <c r="B1462" s="358"/>
      <c r="C1462" s="383"/>
      <c r="D1462" s="360"/>
      <c r="E1462" s="360"/>
      <c r="F1462" s="361"/>
      <c r="G1462" s="360"/>
      <c r="H1462" s="360"/>
      <c r="I1462" s="362"/>
      <c r="J1462" s="363"/>
      <c r="K1462" s="363"/>
      <c r="L1462" s="364"/>
      <c r="M1462" s="363"/>
      <c r="N1462" s="414"/>
      <c r="O1462" s="350">
        <f t="shared" si="55"/>
        <v>0</v>
      </c>
      <c r="P1462" s="70">
        <f t="shared" si="55"/>
        <v>0</v>
      </c>
      <c r="Q1462" s="92" t="str">
        <f t="shared" si="54"/>
        <v/>
      </c>
    </row>
    <row r="1463" spans="1:17" x14ac:dyDescent="0.2">
      <c r="A1463" s="374" t="str">
        <f>IF(B1463="","",COUNT('Diário 3º PA'!$A$4:$A$4242)+COUNT('Diário 4º PA'!$A$4:$A$2007)+COUNT('Diário 5º PA'!$A$4:$A$2000)+ROW()-3)</f>
        <v/>
      </c>
      <c r="B1463" s="358"/>
      <c r="C1463" s="383"/>
      <c r="D1463" s="360"/>
      <c r="E1463" s="360"/>
      <c r="F1463" s="361"/>
      <c r="G1463" s="360"/>
      <c r="H1463" s="360"/>
      <c r="I1463" s="362"/>
      <c r="J1463" s="363"/>
      <c r="K1463" s="363"/>
      <c r="L1463" s="364"/>
      <c r="M1463" s="363"/>
      <c r="N1463" s="414"/>
      <c r="O1463" s="350">
        <f t="shared" si="55"/>
        <v>0</v>
      </c>
      <c r="P1463" s="70">
        <f t="shared" si="55"/>
        <v>0</v>
      </c>
      <c r="Q1463" s="92" t="str">
        <f t="shared" si="54"/>
        <v/>
      </c>
    </row>
    <row r="1464" spans="1:17" x14ac:dyDescent="0.2">
      <c r="A1464" s="374" t="str">
        <f>IF(B1464="","",COUNT('Diário 3º PA'!$A$4:$A$4242)+COUNT('Diário 4º PA'!$A$4:$A$2007)+COUNT('Diário 5º PA'!$A$4:$A$2000)+ROW()-3)</f>
        <v/>
      </c>
      <c r="B1464" s="358"/>
      <c r="C1464" s="383"/>
      <c r="D1464" s="360"/>
      <c r="E1464" s="360"/>
      <c r="F1464" s="361"/>
      <c r="G1464" s="360"/>
      <c r="H1464" s="360"/>
      <c r="I1464" s="362"/>
      <c r="J1464" s="363"/>
      <c r="K1464" s="363"/>
      <c r="L1464" s="364"/>
      <c r="M1464" s="363"/>
      <c r="N1464" s="414"/>
      <c r="O1464" s="350">
        <f t="shared" si="55"/>
        <v>0</v>
      </c>
      <c r="P1464" s="70">
        <f t="shared" si="55"/>
        <v>0</v>
      </c>
      <c r="Q1464" s="92" t="str">
        <f t="shared" si="54"/>
        <v/>
      </c>
    </row>
    <row r="1465" spans="1:17" x14ac:dyDescent="0.2">
      <c r="A1465" s="374" t="str">
        <f>IF(B1465="","",COUNT('Diário 3º PA'!$A$4:$A$4242)+COUNT('Diário 4º PA'!$A$4:$A$2007)+COUNT('Diário 5º PA'!$A$4:$A$2000)+ROW()-3)</f>
        <v/>
      </c>
      <c r="B1465" s="358"/>
      <c r="C1465" s="383"/>
      <c r="D1465" s="360"/>
      <c r="E1465" s="360"/>
      <c r="F1465" s="361"/>
      <c r="G1465" s="360"/>
      <c r="H1465" s="360"/>
      <c r="I1465" s="362"/>
      <c r="J1465" s="363"/>
      <c r="K1465" s="363"/>
      <c r="L1465" s="364"/>
      <c r="M1465" s="363"/>
      <c r="N1465" s="414"/>
      <c r="O1465" s="350">
        <f t="shared" si="55"/>
        <v>0</v>
      </c>
      <c r="P1465" s="70">
        <f t="shared" si="55"/>
        <v>0</v>
      </c>
      <c r="Q1465" s="92" t="str">
        <f t="shared" si="54"/>
        <v/>
      </c>
    </row>
    <row r="1466" spans="1:17" x14ac:dyDescent="0.2">
      <c r="A1466" s="374" t="str">
        <f>IF(B1466="","",COUNT('Diário 3º PA'!$A$4:$A$4242)+COUNT('Diário 4º PA'!$A$4:$A$2007)+COUNT('Diário 5º PA'!$A$4:$A$2000)+ROW()-3)</f>
        <v/>
      </c>
      <c r="B1466" s="358"/>
      <c r="C1466" s="383"/>
      <c r="D1466" s="360"/>
      <c r="E1466" s="360"/>
      <c r="F1466" s="361"/>
      <c r="G1466" s="360"/>
      <c r="H1466" s="360"/>
      <c r="I1466" s="362"/>
      <c r="J1466" s="363"/>
      <c r="K1466" s="363"/>
      <c r="L1466" s="364"/>
      <c r="M1466" s="363"/>
      <c r="N1466" s="414"/>
      <c r="O1466" s="350">
        <f t="shared" si="55"/>
        <v>0</v>
      </c>
      <c r="P1466" s="70">
        <f t="shared" si="55"/>
        <v>0</v>
      </c>
      <c r="Q1466" s="92" t="str">
        <f t="shared" si="54"/>
        <v/>
      </c>
    </row>
    <row r="1467" spans="1:17" x14ac:dyDescent="0.2">
      <c r="A1467" s="374" t="str">
        <f>IF(B1467="","",COUNT('Diário 3º PA'!$A$4:$A$4242)+COUNT('Diário 4º PA'!$A$4:$A$2007)+COUNT('Diário 5º PA'!$A$4:$A$2000)+ROW()-3)</f>
        <v/>
      </c>
      <c r="B1467" s="358"/>
      <c r="C1467" s="383"/>
      <c r="D1467" s="360"/>
      <c r="E1467" s="360"/>
      <c r="F1467" s="361"/>
      <c r="G1467" s="360"/>
      <c r="H1467" s="360"/>
      <c r="I1467" s="362"/>
      <c r="J1467" s="363"/>
      <c r="K1467" s="363"/>
      <c r="L1467" s="364"/>
      <c r="M1467" s="363"/>
      <c r="N1467" s="414"/>
      <c r="O1467" s="350">
        <f t="shared" si="55"/>
        <v>0</v>
      </c>
      <c r="P1467" s="70">
        <f t="shared" si="55"/>
        <v>0</v>
      </c>
      <c r="Q1467" s="92" t="str">
        <f t="shared" si="54"/>
        <v/>
      </c>
    </row>
    <row r="1468" spans="1:17" x14ac:dyDescent="0.2">
      <c r="A1468" s="374" t="str">
        <f>IF(B1468="","",COUNT('Diário 3º PA'!$A$4:$A$4242)+COUNT('Diário 4º PA'!$A$4:$A$2007)+COUNT('Diário 5º PA'!$A$4:$A$2000)+ROW()-3)</f>
        <v/>
      </c>
      <c r="B1468" s="358"/>
      <c r="C1468" s="383"/>
      <c r="D1468" s="360"/>
      <c r="E1468" s="360"/>
      <c r="F1468" s="361"/>
      <c r="G1468" s="360"/>
      <c r="H1468" s="360"/>
      <c r="I1468" s="362"/>
      <c r="J1468" s="363"/>
      <c r="K1468" s="363"/>
      <c r="L1468" s="364"/>
      <c r="M1468" s="363"/>
      <c r="N1468" s="414"/>
      <c r="O1468" s="350">
        <f t="shared" si="55"/>
        <v>0</v>
      </c>
      <c r="P1468" s="70">
        <f t="shared" si="55"/>
        <v>0</v>
      </c>
      <c r="Q1468" s="92" t="str">
        <f t="shared" si="54"/>
        <v/>
      </c>
    </row>
    <row r="1469" spans="1:17" x14ac:dyDescent="0.2">
      <c r="A1469" s="374" t="str">
        <f>IF(B1469="","",COUNT('Diário 3º PA'!$A$4:$A$4242)+COUNT('Diário 4º PA'!$A$4:$A$2007)+COUNT('Diário 5º PA'!$A$4:$A$2000)+ROW()-3)</f>
        <v/>
      </c>
      <c r="B1469" s="358"/>
      <c r="C1469" s="383"/>
      <c r="D1469" s="360"/>
      <c r="E1469" s="360"/>
      <c r="F1469" s="361"/>
      <c r="G1469" s="360"/>
      <c r="H1469" s="360"/>
      <c r="I1469" s="362"/>
      <c r="J1469" s="363"/>
      <c r="K1469" s="363"/>
      <c r="L1469" s="364"/>
      <c r="M1469" s="363"/>
      <c r="N1469" s="414"/>
      <c r="O1469" s="350">
        <f t="shared" si="55"/>
        <v>0</v>
      </c>
      <c r="P1469" s="70">
        <f t="shared" si="55"/>
        <v>0</v>
      </c>
      <c r="Q1469" s="92" t="str">
        <f t="shared" si="54"/>
        <v/>
      </c>
    </row>
    <row r="1470" spans="1:17" x14ac:dyDescent="0.2">
      <c r="A1470" s="374" t="str">
        <f>IF(B1470="","",COUNT('Diário 3º PA'!$A$4:$A$4242)+COUNT('Diário 4º PA'!$A$4:$A$2007)+COUNT('Diário 5º PA'!$A$4:$A$2000)+ROW()-3)</f>
        <v/>
      </c>
      <c r="B1470" s="358"/>
      <c r="C1470" s="383"/>
      <c r="D1470" s="360"/>
      <c r="E1470" s="360"/>
      <c r="F1470" s="361"/>
      <c r="G1470" s="360"/>
      <c r="H1470" s="360"/>
      <c r="I1470" s="362"/>
      <c r="J1470" s="363"/>
      <c r="K1470" s="363"/>
      <c r="L1470" s="364"/>
      <c r="M1470" s="363"/>
      <c r="N1470" s="414"/>
      <c r="O1470" s="350">
        <f t="shared" si="55"/>
        <v>0</v>
      </c>
      <c r="P1470" s="70">
        <f t="shared" si="55"/>
        <v>0</v>
      </c>
      <c r="Q1470" s="92" t="str">
        <f t="shared" si="54"/>
        <v/>
      </c>
    </row>
    <row r="1471" spans="1:17" x14ac:dyDescent="0.2">
      <c r="A1471" s="374" t="str">
        <f>IF(B1471="","",COUNT('Diário 3º PA'!$A$4:$A$4242)+COUNT('Diário 4º PA'!$A$4:$A$2007)+COUNT('Diário 5º PA'!$A$4:$A$2000)+ROW()-3)</f>
        <v/>
      </c>
      <c r="B1471" s="358"/>
      <c r="C1471" s="383"/>
      <c r="D1471" s="360"/>
      <c r="E1471" s="360"/>
      <c r="F1471" s="361"/>
      <c r="G1471" s="360"/>
      <c r="H1471" s="360"/>
      <c r="I1471" s="362"/>
      <c r="J1471" s="363"/>
      <c r="K1471" s="363"/>
      <c r="L1471" s="364"/>
      <c r="M1471" s="363"/>
      <c r="N1471" s="414"/>
      <c r="O1471" s="350">
        <f t="shared" si="55"/>
        <v>0</v>
      </c>
      <c r="P1471" s="70">
        <f t="shared" si="55"/>
        <v>0</v>
      </c>
      <c r="Q1471" s="92" t="str">
        <f t="shared" si="54"/>
        <v/>
      </c>
    </row>
    <row r="1472" spans="1:17" x14ac:dyDescent="0.2">
      <c r="A1472" s="374" t="str">
        <f>IF(B1472="","",COUNT('Diário 3º PA'!$A$4:$A$4242)+COUNT('Diário 4º PA'!$A$4:$A$2007)+COUNT('Diário 5º PA'!$A$4:$A$2000)+ROW()-3)</f>
        <v/>
      </c>
      <c r="B1472" s="358"/>
      <c r="C1472" s="383"/>
      <c r="D1472" s="360"/>
      <c r="E1472" s="360"/>
      <c r="F1472" s="361"/>
      <c r="G1472" s="360"/>
      <c r="H1472" s="360"/>
      <c r="I1472" s="362"/>
      <c r="J1472" s="363"/>
      <c r="K1472" s="363"/>
      <c r="L1472" s="364"/>
      <c r="M1472" s="363"/>
      <c r="N1472" s="414"/>
      <c r="O1472" s="350">
        <f t="shared" si="55"/>
        <v>0</v>
      </c>
      <c r="P1472" s="70">
        <f t="shared" si="55"/>
        <v>0</v>
      </c>
      <c r="Q1472" s="92" t="str">
        <f t="shared" si="54"/>
        <v/>
      </c>
    </row>
    <row r="1473" spans="1:17" x14ac:dyDescent="0.2">
      <c r="A1473" s="374" t="str">
        <f>IF(B1473="","",COUNT('Diário 3º PA'!$A$4:$A$4242)+COUNT('Diário 4º PA'!$A$4:$A$2007)+COUNT('Diário 5º PA'!$A$4:$A$2000)+ROW()-3)</f>
        <v/>
      </c>
      <c r="B1473" s="358"/>
      <c r="C1473" s="383"/>
      <c r="D1473" s="360"/>
      <c r="E1473" s="360"/>
      <c r="F1473" s="361"/>
      <c r="G1473" s="360"/>
      <c r="H1473" s="360"/>
      <c r="I1473" s="362"/>
      <c r="J1473" s="363"/>
      <c r="K1473" s="363"/>
      <c r="L1473" s="364"/>
      <c r="M1473" s="363"/>
      <c r="N1473" s="414"/>
      <c r="O1473" s="350">
        <f t="shared" si="55"/>
        <v>0</v>
      </c>
      <c r="P1473" s="70">
        <f t="shared" si="55"/>
        <v>0</v>
      </c>
      <c r="Q1473" s="92" t="str">
        <f t="shared" si="54"/>
        <v/>
      </c>
    </row>
    <row r="1474" spans="1:17" x14ac:dyDescent="0.2">
      <c r="A1474" s="374" t="str">
        <f>IF(B1474="","",COUNT('Diário 3º PA'!$A$4:$A$4242)+COUNT('Diário 4º PA'!$A$4:$A$2007)+COUNT('Diário 5º PA'!$A$4:$A$2000)+ROW()-3)</f>
        <v/>
      </c>
      <c r="B1474" s="358"/>
      <c r="C1474" s="383"/>
      <c r="D1474" s="360"/>
      <c r="E1474" s="360"/>
      <c r="F1474" s="361"/>
      <c r="G1474" s="360"/>
      <c r="H1474" s="360"/>
      <c r="I1474" s="362"/>
      <c r="J1474" s="363"/>
      <c r="K1474" s="363"/>
      <c r="L1474" s="364"/>
      <c r="M1474" s="363"/>
      <c r="N1474" s="414"/>
      <c r="O1474" s="350">
        <f t="shared" si="55"/>
        <v>0</v>
      </c>
      <c r="P1474" s="70">
        <f t="shared" si="55"/>
        <v>0</v>
      </c>
      <c r="Q1474" s="92" t="str">
        <f t="shared" si="54"/>
        <v/>
      </c>
    </row>
    <row r="1475" spans="1:17" x14ac:dyDescent="0.2">
      <c r="A1475" s="374" t="str">
        <f>IF(B1475="","",COUNT('Diário 3º PA'!$A$4:$A$4242)+COUNT('Diário 4º PA'!$A$4:$A$2007)+COUNT('Diário 5º PA'!$A$4:$A$2000)+ROW()-3)</f>
        <v/>
      </c>
      <c r="B1475" s="358"/>
      <c r="C1475" s="383"/>
      <c r="D1475" s="360"/>
      <c r="E1475" s="360"/>
      <c r="F1475" s="361"/>
      <c r="G1475" s="360"/>
      <c r="H1475" s="360"/>
      <c r="I1475" s="362"/>
      <c r="J1475" s="363"/>
      <c r="K1475" s="363"/>
      <c r="L1475" s="364"/>
      <c r="M1475" s="363"/>
      <c r="N1475" s="414"/>
      <c r="O1475" s="350">
        <f t="shared" si="55"/>
        <v>0</v>
      </c>
      <c r="P1475" s="70">
        <f t="shared" si="55"/>
        <v>0</v>
      </c>
      <c r="Q1475" s="92" t="str">
        <f t="shared" si="54"/>
        <v/>
      </c>
    </row>
    <row r="1476" spans="1:17" x14ac:dyDescent="0.2">
      <c r="A1476" s="374" t="str">
        <f>IF(B1476="","",COUNT('Diário 3º PA'!$A$4:$A$4242)+COUNT('Diário 4º PA'!$A$4:$A$2007)+COUNT('Diário 5º PA'!$A$4:$A$2000)+ROW()-3)</f>
        <v/>
      </c>
      <c r="B1476" s="358"/>
      <c r="C1476" s="383"/>
      <c r="D1476" s="360"/>
      <c r="E1476" s="360"/>
      <c r="F1476" s="361"/>
      <c r="G1476" s="360"/>
      <c r="H1476" s="360"/>
      <c r="I1476" s="362"/>
      <c r="J1476" s="363"/>
      <c r="K1476" s="363"/>
      <c r="L1476" s="364"/>
      <c r="M1476" s="363"/>
      <c r="N1476" s="414"/>
      <c r="O1476" s="350">
        <f t="shared" si="55"/>
        <v>0</v>
      </c>
      <c r="P1476" s="70">
        <f t="shared" si="55"/>
        <v>0</v>
      </c>
      <c r="Q1476" s="92" t="str">
        <f t="shared" si="54"/>
        <v/>
      </c>
    </row>
    <row r="1477" spans="1:17" x14ac:dyDescent="0.2">
      <c r="A1477" s="374" t="str">
        <f>IF(B1477="","",COUNT('Diário 3º PA'!$A$4:$A$4242)+COUNT('Diário 4º PA'!$A$4:$A$2007)+COUNT('Diário 5º PA'!$A$4:$A$2000)+ROW()-3)</f>
        <v/>
      </c>
      <c r="B1477" s="358"/>
      <c r="C1477" s="383"/>
      <c r="D1477" s="360"/>
      <c r="E1477" s="360"/>
      <c r="F1477" s="361"/>
      <c r="G1477" s="360"/>
      <c r="H1477" s="360"/>
      <c r="I1477" s="362"/>
      <c r="J1477" s="363"/>
      <c r="K1477" s="363"/>
      <c r="L1477" s="364"/>
      <c r="M1477" s="363"/>
      <c r="N1477" s="414"/>
      <c r="O1477" s="350">
        <f t="shared" si="55"/>
        <v>0</v>
      </c>
      <c r="P1477" s="70">
        <f t="shared" si="55"/>
        <v>0</v>
      </c>
      <c r="Q1477" s="92" t="str">
        <f t="shared" si="54"/>
        <v/>
      </c>
    </row>
    <row r="1478" spans="1:17" x14ac:dyDescent="0.2">
      <c r="A1478" s="374" t="str">
        <f>IF(B1478="","",COUNT('Diário 3º PA'!$A$4:$A$4242)+COUNT('Diário 4º PA'!$A$4:$A$2007)+COUNT('Diário 5º PA'!$A$4:$A$2000)+ROW()-3)</f>
        <v/>
      </c>
      <c r="B1478" s="358"/>
      <c r="C1478" s="383"/>
      <c r="D1478" s="360"/>
      <c r="E1478" s="360"/>
      <c r="F1478" s="361"/>
      <c r="G1478" s="360"/>
      <c r="H1478" s="360"/>
      <c r="I1478" s="362"/>
      <c r="J1478" s="363"/>
      <c r="K1478" s="363"/>
      <c r="L1478" s="364"/>
      <c r="M1478" s="363"/>
      <c r="N1478" s="414"/>
      <c r="O1478" s="350">
        <f t="shared" si="55"/>
        <v>0</v>
      </c>
      <c r="P1478" s="70">
        <f t="shared" si="55"/>
        <v>0</v>
      </c>
      <c r="Q1478" s="92" t="str">
        <f t="shared" si="54"/>
        <v/>
      </c>
    </row>
    <row r="1479" spans="1:17" x14ac:dyDescent="0.2">
      <c r="A1479" s="374" t="str">
        <f>IF(B1479="","",COUNT('Diário 3º PA'!$A$4:$A$4242)+COUNT('Diário 4º PA'!$A$4:$A$2007)+COUNT('Diário 5º PA'!$A$4:$A$2000)+ROW()-3)</f>
        <v/>
      </c>
      <c r="B1479" s="358"/>
      <c r="C1479" s="383"/>
      <c r="D1479" s="360"/>
      <c r="E1479" s="360"/>
      <c r="F1479" s="361"/>
      <c r="G1479" s="360"/>
      <c r="H1479" s="360"/>
      <c r="I1479" s="362"/>
      <c r="J1479" s="363"/>
      <c r="K1479" s="363"/>
      <c r="L1479" s="364"/>
      <c r="M1479" s="363"/>
      <c r="N1479" s="414"/>
      <c r="O1479" s="350">
        <f t="shared" si="55"/>
        <v>0</v>
      </c>
      <c r="P1479" s="70">
        <f t="shared" si="55"/>
        <v>0</v>
      </c>
      <c r="Q1479" s="92" t="str">
        <f t="shared" si="54"/>
        <v/>
      </c>
    </row>
    <row r="1480" spans="1:17" x14ac:dyDescent="0.2">
      <c r="A1480" s="374" t="str">
        <f>IF(B1480="","",COUNT('Diário 3º PA'!$A$4:$A$4242)+COUNT('Diário 4º PA'!$A$4:$A$2007)+COUNT('Diário 5º PA'!$A$4:$A$2000)+ROW()-3)</f>
        <v/>
      </c>
      <c r="B1480" s="358"/>
      <c r="C1480" s="383"/>
      <c r="D1480" s="360"/>
      <c r="E1480" s="360"/>
      <c r="F1480" s="361"/>
      <c r="G1480" s="360"/>
      <c r="H1480" s="360"/>
      <c r="I1480" s="362"/>
      <c r="J1480" s="363"/>
      <c r="K1480" s="363"/>
      <c r="L1480" s="364"/>
      <c r="M1480" s="363"/>
      <c r="N1480" s="414"/>
      <c r="O1480" s="350">
        <f t="shared" si="55"/>
        <v>0</v>
      </c>
      <c r="P1480" s="70">
        <f t="shared" si="55"/>
        <v>0</v>
      </c>
      <c r="Q1480" s="92" t="str">
        <f t="shared" ref="Q1480:Q1543" si="56">SUBSTITUTE(D1480," ","_")</f>
        <v/>
      </c>
    </row>
    <row r="1481" spans="1:17" x14ac:dyDescent="0.2">
      <c r="A1481" s="374" t="str">
        <f>IF(B1481="","",COUNT('Diário 3º PA'!$A$4:$A$4242)+COUNT('Diário 4º PA'!$A$4:$A$2007)+COUNT('Diário 5º PA'!$A$4:$A$2000)+ROW()-3)</f>
        <v/>
      </c>
      <c r="B1481" s="358"/>
      <c r="C1481" s="383"/>
      <c r="D1481" s="360"/>
      <c r="E1481" s="360"/>
      <c r="F1481" s="361"/>
      <c r="G1481" s="360"/>
      <c r="H1481" s="360"/>
      <c r="I1481" s="362"/>
      <c r="J1481" s="363"/>
      <c r="K1481" s="363"/>
      <c r="L1481" s="364"/>
      <c r="M1481" s="363"/>
      <c r="N1481" s="414"/>
      <c r="O1481" s="350">
        <f t="shared" ref="O1481:P1544" si="57">IF(B1481=0,0,IF(YEAR(B1481)=$P$1,MONTH(B1481)-$O$1+1,(YEAR(B1481)-$P$1)*12-$O$1+1+MONTH(B1481)))</f>
        <v>0</v>
      </c>
      <c r="P1481" s="70">
        <f t="shared" si="57"/>
        <v>0</v>
      </c>
      <c r="Q1481" s="92" t="str">
        <f t="shared" si="56"/>
        <v/>
      </c>
    </row>
    <row r="1482" spans="1:17" x14ac:dyDescent="0.2">
      <c r="A1482" s="374" t="str">
        <f>IF(B1482="","",COUNT('Diário 3º PA'!$A$4:$A$4242)+COUNT('Diário 4º PA'!$A$4:$A$2007)+COUNT('Diário 5º PA'!$A$4:$A$2000)+ROW()-3)</f>
        <v/>
      </c>
      <c r="B1482" s="358"/>
      <c r="C1482" s="383"/>
      <c r="D1482" s="360"/>
      <c r="E1482" s="360"/>
      <c r="F1482" s="361"/>
      <c r="G1482" s="360"/>
      <c r="H1482" s="360"/>
      <c r="I1482" s="362"/>
      <c r="J1482" s="363"/>
      <c r="K1482" s="363"/>
      <c r="L1482" s="364"/>
      <c r="M1482" s="363"/>
      <c r="N1482" s="414"/>
      <c r="O1482" s="350">
        <f t="shared" si="57"/>
        <v>0</v>
      </c>
      <c r="P1482" s="70">
        <f t="shared" si="57"/>
        <v>0</v>
      </c>
      <c r="Q1482" s="92" t="str">
        <f t="shared" si="56"/>
        <v/>
      </c>
    </row>
    <row r="1483" spans="1:17" x14ac:dyDescent="0.2">
      <c r="A1483" s="374" t="str">
        <f>IF(B1483="","",COUNT('Diário 3º PA'!$A$4:$A$4242)+COUNT('Diário 4º PA'!$A$4:$A$2007)+COUNT('Diário 5º PA'!$A$4:$A$2000)+ROW()-3)</f>
        <v/>
      </c>
      <c r="B1483" s="358"/>
      <c r="C1483" s="383"/>
      <c r="D1483" s="360"/>
      <c r="E1483" s="360"/>
      <c r="F1483" s="361"/>
      <c r="G1483" s="360"/>
      <c r="H1483" s="360"/>
      <c r="I1483" s="362"/>
      <c r="J1483" s="363"/>
      <c r="K1483" s="363"/>
      <c r="L1483" s="364"/>
      <c r="M1483" s="363"/>
      <c r="N1483" s="414"/>
      <c r="O1483" s="350">
        <f t="shared" si="57"/>
        <v>0</v>
      </c>
      <c r="P1483" s="70">
        <f t="shared" si="57"/>
        <v>0</v>
      </c>
      <c r="Q1483" s="92" t="str">
        <f t="shared" si="56"/>
        <v/>
      </c>
    </row>
    <row r="1484" spans="1:17" x14ac:dyDescent="0.2">
      <c r="A1484" s="374" t="str">
        <f>IF(B1484="","",COUNT('Diário 3º PA'!$A$4:$A$4242)+COUNT('Diário 4º PA'!$A$4:$A$2007)+COUNT('Diário 5º PA'!$A$4:$A$2000)+ROW()-3)</f>
        <v/>
      </c>
      <c r="B1484" s="358"/>
      <c r="C1484" s="383"/>
      <c r="D1484" s="360"/>
      <c r="E1484" s="360"/>
      <c r="F1484" s="361"/>
      <c r="G1484" s="360"/>
      <c r="H1484" s="360"/>
      <c r="I1484" s="362"/>
      <c r="J1484" s="363"/>
      <c r="K1484" s="363"/>
      <c r="L1484" s="364"/>
      <c r="M1484" s="363"/>
      <c r="N1484" s="414"/>
      <c r="O1484" s="350">
        <f t="shared" si="57"/>
        <v>0</v>
      </c>
      <c r="P1484" s="70">
        <f t="shared" si="57"/>
        <v>0</v>
      </c>
      <c r="Q1484" s="92" t="str">
        <f t="shared" si="56"/>
        <v/>
      </c>
    </row>
    <row r="1485" spans="1:17" x14ac:dyDescent="0.2">
      <c r="A1485" s="374" t="str">
        <f>IF(B1485="","",COUNT('Diário 3º PA'!$A$4:$A$4242)+COUNT('Diário 4º PA'!$A$4:$A$2007)+COUNT('Diário 5º PA'!$A$4:$A$2000)+ROW()-3)</f>
        <v/>
      </c>
      <c r="B1485" s="358"/>
      <c r="C1485" s="383"/>
      <c r="D1485" s="360"/>
      <c r="E1485" s="360"/>
      <c r="F1485" s="361"/>
      <c r="G1485" s="360"/>
      <c r="H1485" s="360"/>
      <c r="I1485" s="362"/>
      <c r="J1485" s="363"/>
      <c r="K1485" s="363"/>
      <c r="L1485" s="364"/>
      <c r="M1485" s="363"/>
      <c r="N1485" s="414"/>
      <c r="O1485" s="350">
        <f t="shared" si="57"/>
        <v>0</v>
      </c>
      <c r="P1485" s="70">
        <f t="shared" si="57"/>
        <v>0</v>
      </c>
      <c r="Q1485" s="92" t="str">
        <f t="shared" si="56"/>
        <v/>
      </c>
    </row>
    <row r="1486" spans="1:17" x14ac:dyDescent="0.2">
      <c r="A1486" s="374" t="str">
        <f>IF(B1486="","",COUNT('Diário 3º PA'!$A$4:$A$4242)+COUNT('Diário 4º PA'!$A$4:$A$2007)+COUNT('Diário 5º PA'!$A$4:$A$2000)+ROW()-3)</f>
        <v/>
      </c>
      <c r="B1486" s="358"/>
      <c r="C1486" s="383"/>
      <c r="D1486" s="360"/>
      <c r="E1486" s="360"/>
      <c r="F1486" s="361"/>
      <c r="G1486" s="360"/>
      <c r="H1486" s="360"/>
      <c r="I1486" s="362"/>
      <c r="J1486" s="363"/>
      <c r="K1486" s="363"/>
      <c r="L1486" s="364"/>
      <c r="M1486" s="363"/>
      <c r="N1486" s="414"/>
      <c r="O1486" s="350">
        <f t="shared" si="57"/>
        <v>0</v>
      </c>
      <c r="P1486" s="70">
        <f t="shared" si="57"/>
        <v>0</v>
      </c>
      <c r="Q1486" s="92" t="str">
        <f t="shared" si="56"/>
        <v/>
      </c>
    </row>
    <row r="1487" spans="1:17" x14ac:dyDescent="0.2">
      <c r="A1487" s="374" t="str">
        <f>IF(B1487="","",COUNT('Diário 3º PA'!$A$4:$A$4242)+COUNT('Diário 4º PA'!$A$4:$A$2007)+COUNT('Diário 5º PA'!$A$4:$A$2000)+ROW()-3)</f>
        <v/>
      </c>
      <c r="B1487" s="358"/>
      <c r="C1487" s="383"/>
      <c r="D1487" s="360"/>
      <c r="E1487" s="360"/>
      <c r="F1487" s="361"/>
      <c r="G1487" s="360"/>
      <c r="H1487" s="360"/>
      <c r="I1487" s="362"/>
      <c r="J1487" s="363"/>
      <c r="K1487" s="363"/>
      <c r="L1487" s="364"/>
      <c r="M1487" s="363"/>
      <c r="N1487" s="414"/>
      <c r="O1487" s="350">
        <f t="shared" si="57"/>
        <v>0</v>
      </c>
      <c r="P1487" s="70">
        <f t="shared" si="57"/>
        <v>0</v>
      </c>
      <c r="Q1487" s="92" t="str">
        <f t="shared" si="56"/>
        <v/>
      </c>
    </row>
    <row r="1488" spans="1:17" x14ac:dyDescent="0.2">
      <c r="A1488" s="374" t="str">
        <f>IF(B1488="","",COUNT('Diário 3º PA'!$A$4:$A$4242)+COUNT('Diário 4º PA'!$A$4:$A$2007)+COUNT('Diário 5º PA'!$A$4:$A$2000)+ROW()-3)</f>
        <v/>
      </c>
      <c r="B1488" s="358"/>
      <c r="C1488" s="383"/>
      <c r="D1488" s="360"/>
      <c r="E1488" s="360"/>
      <c r="F1488" s="361"/>
      <c r="G1488" s="360"/>
      <c r="H1488" s="360"/>
      <c r="I1488" s="362"/>
      <c r="J1488" s="363"/>
      <c r="K1488" s="363"/>
      <c r="L1488" s="364"/>
      <c r="M1488" s="363"/>
      <c r="N1488" s="414"/>
      <c r="O1488" s="350">
        <f t="shared" si="57"/>
        <v>0</v>
      </c>
      <c r="P1488" s="70">
        <f t="shared" si="57"/>
        <v>0</v>
      </c>
      <c r="Q1488" s="92" t="str">
        <f t="shared" si="56"/>
        <v/>
      </c>
    </row>
    <row r="1489" spans="1:17" x14ac:dyDescent="0.2">
      <c r="A1489" s="374" t="str">
        <f>IF(B1489="","",COUNT('Diário 3º PA'!$A$4:$A$4242)+COUNT('Diário 4º PA'!$A$4:$A$2007)+COUNT('Diário 5º PA'!$A$4:$A$2000)+ROW()-3)</f>
        <v/>
      </c>
      <c r="B1489" s="358"/>
      <c r="C1489" s="383"/>
      <c r="D1489" s="360"/>
      <c r="E1489" s="360"/>
      <c r="F1489" s="361"/>
      <c r="G1489" s="360"/>
      <c r="H1489" s="360"/>
      <c r="I1489" s="362"/>
      <c r="J1489" s="363"/>
      <c r="K1489" s="363"/>
      <c r="L1489" s="364"/>
      <c r="M1489" s="363"/>
      <c r="N1489" s="414"/>
      <c r="O1489" s="350">
        <f t="shared" si="57"/>
        <v>0</v>
      </c>
      <c r="P1489" s="70">
        <f t="shared" si="57"/>
        <v>0</v>
      </c>
      <c r="Q1489" s="92" t="str">
        <f t="shared" si="56"/>
        <v/>
      </c>
    </row>
    <row r="1490" spans="1:17" x14ac:dyDescent="0.2">
      <c r="A1490" s="374" t="str">
        <f>IF(B1490="","",COUNT('Diário 3º PA'!$A$4:$A$4242)+COUNT('Diário 4º PA'!$A$4:$A$2007)+COUNT('Diário 5º PA'!$A$4:$A$2000)+ROW()-3)</f>
        <v/>
      </c>
      <c r="B1490" s="358"/>
      <c r="C1490" s="383"/>
      <c r="D1490" s="360"/>
      <c r="E1490" s="360"/>
      <c r="F1490" s="361"/>
      <c r="G1490" s="360"/>
      <c r="H1490" s="360"/>
      <c r="I1490" s="362"/>
      <c r="J1490" s="363"/>
      <c r="K1490" s="363"/>
      <c r="L1490" s="364"/>
      <c r="M1490" s="363"/>
      <c r="N1490" s="414"/>
      <c r="O1490" s="350">
        <f t="shared" si="57"/>
        <v>0</v>
      </c>
      <c r="P1490" s="70">
        <f t="shared" si="57"/>
        <v>0</v>
      </c>
      <c r="Q1490" s="92" t="str">
        <f t="shared" si="56"/>
        <v/>
      </c>
    </row>
    <row r="1491" spans="1:17" x14ac:dyDescent="0.2">
      <c r="A1491" s="374" t="str">
        <f>IF(B1491="","",COUNT('Diário 3º PA'!$A$4:$A$4242)+COUNT('Diário 4º PA'!$A$4:$A$2007)+COUNT('Diário 5º PA'!$A$4:$A$2000)+ROW()-3)</f>
        <v/>
      </c>
      <c r="B1491" s="358"/>
      <c r="C1491" s="383"/>
      <c r="D1491" s="360"/>
      <c r="E1491" s="360"/>
      <c r="F1491" s="361"/>
      <c r="G1491" s="360"/>
      <c r="H1491" s="360"/>
      <c r="I1491" s="362"/>
      <c r="J1491" s="363"/>
      <c r="K1491" s="363"/>
      <c r="L1491" s="364"/>
      <c r="M1491" s="363"/>
      <c r="N1491" s="414"/>
      <c r="O1491" s="350">
        <f t="shared" si="57"/>
        <v>0</v>
      </c>
      <c r="P1491" s="70">
        <f t="shared" si="57"/>
        <v>0</v>
      </c>
      <c r="Q1491" s="92" t="str">
        <f t="shared" si="56"/>
        <v/>
      </c>
    </row>
    <row r="1492" spans="1:17" x14ac:dyDescent="0.2">
      <c r="A1492" s="374" t="str">
        <f>IF(B1492="","",COUNT('Diário 3º PA'!$A$4:$A$4242)+COUNT('Diário 4º PA'!$A$4:$A$2007)+COUNT('Diário 5º PA'!$A$4:$A$2000)+ROW()-3)</f>
        <v/>
      </c>
      <c r="B1492" s="358"/>
      <c r="C1492" s="383"/>
      <c r="D1492" s="360"/>
      <c r="E1492" s="360"/>
      <c r="F1492" s="361"/>
      <c r="G1492" s="360"/>
      <c r="H1492" s="360"/>
      <c r="I1492" s="362"/>
      <c r="J1492" s="363"/>
      <c r="K1492" s="363"/>
      <c r="L1492" s="364"/>
      <c r="M1492" s="363"/>
      <c r="N1492" s="414"/>
      <c r="O1492" s="350">
        <f t="shared" si="57"/>
        <v>0</v>
      </c>
      <c r="P1492" s="70">
        <f t="shared" si="57"/>
        <v>0</v>
      </c>
      <c r="Q1492" s="92" t="str">
        <f t="shared" si="56"/>
        <v/>
      </c>
    </row>
    <row r="1493" spans="1:17" x14ac:dyDescent="0.2">
      <c r="A1493" s="374" t="str">
        <f>IF(B1493="","",COUNT('Diário 3º PA'!$A$4:$A$4242)+COUNT('Diário 4º PA'!$A$4:$A$2007)+COUNT('Diário 5º PA'!$A$4:$A$2000)+ROW()-3)</f>
        <v/>
      </c>
      <c r="B1493" s="358"/>
      <c r="C1493" s="383"/>
      <c r="D1493" s="360"/>
      <c r="E1493" s="360"/>
      <c r="F1493" s="361"/>
      <c r="G1493" s="360"/>
      <c r="H1493" s="360"/>
      <c r="I1493" s="362"/>
      <c r="J1493" s="363"/>
      <c r="K1493" s="363"/>
      <c r="L1493" s="364"/>
      <c r="M1493" s="363"/>
      <c r="N1493" s="414"/>
      <c r="O1493" s="350">
        <f t="shared" si="57"/>
        <v>0</v>
      </c>
      <c r="P1493" s="70">
        <f t="shared" si="57"/>
        <v>0</v>
      </c>
      <c r="Q1493" s="92" t="str">
        <f t="shared" si="56"/>
        <v/>
      </c>
    </row>
    <row r="1494" spans="1:17" x14ac:dyDescent="0.2">
      <c r="A1494" s="374" t="str">
        <f>IF(B1494="","",COUNT('Diário 3º PA'!$A$4:$A$4242)+COUNT('Diário 4º PA'!$A$4:$A$2007)+COUNT('Diário 5º PA'!$A$4:$A$2000)+ROW()-3)</f>
        <v/>
      </c>
      <c r="B1494" s="358"/>
      <c r="C1494" s="383"/>
      <c r="D1494" s="360"/>
      <c r="E1494" s="360"/>
      <c r="F1494" s="361"/>
      <c r="G1494" s="360"/>
      <c r="H1494" s="360"/>
      <c r="I1494" s="362"/>
      <c r="J1494" s="363"/>
      <c r="K1494" s="363"/>
      <c r="L1494" s="364"/>
      <c r="M1494" s="363"/>
      <c r="N1494" s="414"/>
      <c r="O1494" s="350">
        <f t="shared" si="57"/>
        <v>0</v>
      </c>
      <c r="P1494" s="70">
        <f t="shared" si="57"/>
        <v>0</v>
      </c>
      <c r="Q1494" s="92" t="str">
        <f t="shared" si="56"/>
        <v/>
      </c>
    </row>
    <row r="1495" spans="1:17" x14ac:dyDescent="0.2">
      <c r="A1495" s="374" t="str">
        <f>IF(B1495="","",COUNT('Diário 3º PA'!$A$4:$A$4242)+COUNT('Diário 4º PA'!$A$4:$A$2007)+COUNT('Diário 5º PA'!$A$4:$A$2000)+ROW()-3)</f>
        <v/>
      </c>
      <c r="B1495" s="358"/>
      <c r="C1495" s="383"/>
      <c r="D1495" s="360"/>
      <c r="E1495" s="360"/>
      <c r="F1495" s="361"/>
      <c r="G1495" s="360"/>
      <c r="H1495" s="360"/>
      <c r="I1495" s="362"/>
      <c r="J1495" s="363"/>
      <c r="K1495" s="363"/>
      <c r="L1495" s="364"/>
      <c r="M1495" s="363"/>
      <c r="N1495" s="414"/>
      <c r="O1495" s="350">
        <f t="shared" si="57"/>
        <v>0</v>
      </c>
      <c r="P1495" s="70">
        <f t="shared" si="57"/>
        <v>0</v>
      </c>
      <c r="Q1495" s="92" t="str">
        <f t="shared" si="56"/>
        <v/>
      </c>
    </row>
    <row r="1496" spans="1:17" x14ac:dyDescent="0.2">
      <c r="A1496" s="374" t="str">
        <f>IF(B1496="","",COUNT('Diário 3º PA'!$A$4:$A$4242)+COUNT('Diário 4º PA'!$A$4:$A$2007)+COUNT('Diário 5º PA'!$A$4:$A$2000)+ROW()-3)</f>
        <v/>
      </c>
      <c r="B1496" s="358"/>
      <c r="C1496" s="383"/>
      <c r="D1496" s="360"/>
      <c r="E1496" s="360"/>
      <c r="F1496" s="361"/>
      <c r="G1496" s="360"/>
      <c r="H1496" s="360"/>
      <c r="I1496" s="362"/>
      <c r="J1496" s="363"/>
      <c r="K1496" s="363"/>
      <c r="L1496" s="364"/>
      <c r="M1496" s="363"/>
      <c r="N1496" s="414"/>
      <c r="O1496" s="350">
        <f t="shared" si="57"/>
        <v>0</v>
      </c>
      <c r="P1496" s="70">
        <f t="shared" si="57"/>
        <v>0</v>
      </c>
      <c r="Q1496" s="92" t="str">
        <f t="shared" si="56"/>
        <v/>
      </c>
    </row>
    <row r="1497" spans="1:17" x14ac:dyDescent="0.2">
      <c r="A1497" s="374" t="str">
        <f>IF(B1497="","",COUNT('Diário 3º PA'!$A$4:$A$4242)+COUNT('Diário 4º PA'!$A$4:$A$2007)+COUNT('Diário 5º PA'!$A$4:$A$2000)+ROW()-3)</f>
        <v/>
      </c>
      <c r="B1497" s="358"/>
      <c r="C1497" s="383"/>
      <c r="D1497" s="360"/>
      <c r="E1497" s="360"/>
      <c r="F1497" s="361"/>
      <c r="G1497" s="360"/>
      <c r="H1497" s="360"/>
      <c r="I1497" s="362"/>
      <c r="J1497" s="363"/>
      <c r="K1497" s="363"/>
      <c r="L1497" s="364"/>
      <c r="M1497" s="363"/>
      <c r="N1497" s="414"/>
      <c r="O1497" s="350">
        <f t="shared" si="57"/>
        <v>0</v>
      </c>
      <c r="P1497" s="70">
        <f t="shared" si="57"/>
        <v>0</v>
      </c>
      <c r="Q1497" s="92" t="str">
        <f t="shared" si="56"/>
        <v/>
      </c>
    </row>
    <row r="1498" spans="1:17" x14ac:dyDescent="0.2">
      <c r="A1498" s="374" t="str">
        <f>IF(B1498="","",COUNT('Diário 3º PA'!$A$4:$A$4242)+COUNT('Diário 4º PA'!$A$4:$A$2007)+COUNT('Diário 5º PA'!$A$4:$A$2000)+ROW()-3)</f>
        <v/>
      </c>
      <c r="B1498" s="358"/>
      <c r="C1498" s="383"/>
      <c r="D1498" s="360"/>
      <c r="E1498" s="360"/>
      <c r="F1498" s="361"/>
      <c r="G1498" s="360"/>
      <c r="H1498" s="360"/>
      <c r="I1498" s="362"/>
      <c r="J1498" s="363"/>
      <c r="K1498" s="363"/>
      <c r="L1498" s="364"/>
      <c r="M1498" s="363"/>
      <c r="N1498" s="414"/>
      <c r="O1498" s="350">
        <f t="shared" si="57"/>
        <v>0</v>
      </c>
      <c r="P1498" s="70">
        <f t="shared" si="57"/>
        <v>0</v>
      </c>
      <c r="Q1498" s="92" t="str">
        <f t="shared" si="56"/>
        <v/>
      </c>
    </row>
    <row r="1499" spans="1:17" x14ac:dyDescent="0.2">
      <c r="A1499" s="374" t="str">
        <f>IF(B1499="","",COUNT('Diário 3º PA'!$A$4:$A$4242)+COUNT('Diário 4º PA'!$A$4:$A$2007)+COUNT('Diário 5º PA'!$A$4:$A$2000)+ROW()-3)</f>
        <v/>
      </c>
      <c r="B1499" s="358"/>
      <c r="C1499" s="383"/>
      <c r="D1499" s="360"/>
      <c r="E1499" s="360"/>
      <c r="F1499" s="361"/>
      <c r="G1499" s="360"/>
      <c r="H1499" s="360"/>
      <c r="I1499" s="362"/>
      <c r="J1499" s="363"/>
      <c r="K1499" s="363"/>
      <c r="L1499" s="364"/>
      <c r="M1499" s="363"/>
      <c r="N1499" s="414"/>
      <c r="O1499" s="350">
        <f t="shared" si="57"/>
        <v>0</v>
      </c>
      <c r="P1499" s="70">
        <f t="shared" si="57"/>
        <v>0</v>
      </c>
      <c r="Q1499" s="92" t="str">
        <f t="shared" si="56"/>
        <v/>
      </c>
    </row>
    <row r="1500" spans="1:17" x14ac:dyDescent="0.2">
      <c r="A1500" s="374" t="str">
        <f>IF(B1500="","",COUNT('Diário 3º PA'!$A$4:$A$4242)+COUNT('Diário 4º PA'!$A$4:$A$2007)+COUNT('Diário 5º PA'!$A$4:$A$2000)+ROW()-3)</f>
        <v/>
      </c>
      <c r="B1500" s="358"/>
      <c r="C1500" s="383"/>
      <c r="D1500" s="360"/>
      <c r="E1500" s="360"/>
      <c r="F1500" s="361"/>
      <c r="G1500" s="360"/>
      <c r="H1500" s="360"/>
      <c r="I1500" s="362"/>
      <c r="J1500" s="363"/>
      <c r="K1500" s="363"/>
      <c r="L1500" s="364"/>
      <c r="M1500" s="363"/>
      <c r="N1500" s="414"/>
      <c r="O1500" s="350">
        <f t="shared" si="57"/>
        <v>0</v>
      </c>
      <c r="P1500" s="70">
        <f t="shared" si="57"/>
        <v>0</v>
      </c>
      <c r="Q1500" s="92" t="str">
        <f t="shared" si="56"/>
        <v/>
      </c>
    </row>
    <row r="1501" spans="1:17" x14ac:dyDescent="0.2">
      <c r="A1501" s="374" t="str">
        <f>IF(B1501="","",COUNT('Diário 3º PA'!$A$4:$A$4242)+COUNT('Diário 4º PA'!$A$4:$A$2007)+COUNT('Diário 5º PA'!$A$4:$A$2000)+ROW()-3)</f>
        <v/>
      </c>
      <c r="B1501" s="358"/>
      <c r="C1501" s="383"/>
      <c r="D1501" s="360"/>
      <c r="E1501" s="360"/>
      <c r="F1501" s="361"/>
      <c r="G1501" s="360"/>
      <c r="H1501" s="360"/>
      <c r="I1501" s="362"/>
      <c r="J1501" s="363"/>
      <c r="K1501" s="363"/>
      <c r="L1501" s="364"/>
      <c r="M1501" s="363"/>
      <c r="N1501" s="414"/>
      <c r="O1501" s="350">
        <f t="shared" si="57"/>
        <v>0</v>
      </c>
      <c r="P1501" s="70">
        <f t="shared" si="57"/>
        <v>0</v>
      </c>
      <c r="Q1501" s="92" t="str">
        <f t="shared" si="56"/>
        <v/>
      </c>
    </row>
    <row r="1502" spans="1:17" x14ac:dyDescent="0.2">
      <c r="A1502" s="374" t="str">
        <f>IF(B1502="","",COUNT('Diário 3º PA'!$A$4:$A$4242)+COUNT('Diário 4º PA'!$A$4:$A$2007)+COUNT('Diário 5º PA'!$A$4:$A$2000)+ROW()-3)</f>
        <v/>
      </c>
      <c r="B1502" s="358"/>
      <c r="C1502" s="383"/>
      <c r="D1502" s="360"/>
      <c r="E1502" s="360"/>
      <c r="F1502" s="361"/>
      <c r="G1502" s="360"/>
      <c r="H1502" s="360"/>
      <c r="I1502" s="362"/>
      <c r="J1502" s="363"/>
      <c r="K1502" s="363"/>
      <c r="L1502" s="364"/>
      <c r="M1502" s="363"/>
      <c r="N1502" s="414"/>
      <c r="O1502" s="350">
        <f t="shared" si="57"/>
        <v>0</v>
      </c>
      <c r="P1502" s="70">
        <f t="shared" si="57"/>
        <v>0</v>
      </c>
      <c r="Q1502" s="92" t="str">
        <f t="shared" si="56"/>
        <v/>
      </c>
    </row>
    <row r="1503" spans="1:17" x14ac:dyDescent="0.2">
      <c r="A1503" s="374" t="str">
        <f>IF(B1503="","",COUNT('Diário 3º PA'!$A$4:$A$4242)+COUNT('Diário 4º PA'!$A$4:$A$2007)+COUNT('Diário 5º PA'!$A$4:$A$2000)+ROW()-3)</f>
        <v/>
      </c>
      <c r="B1503" s="358"/>
      <c r="C1503" s="383"/>
      <c r="D1503" s="360"/>
      <c r="E1503" s="360"/>
      <c r="F1503" s="361"/>
      <c r="G1503" s="360"/>
      <c r="H1503" s="360"/>
      <c r="I1503" s="362"/>
      <c r="J1503" s="363"/>
      <c r="K1503" s="363"/>
      <c r="L1503" s="364"/>
      <c r="M1503" s="363"/>
      <c r="N1503" s="414"/>
      <c r="O1503" s="350">
        <f t="shared" si="57"/>
        <v>0</v>
      </c>
      <c r="P1503" s="70">
        <f t="shared" si="57"/>
        <v>0</v>
      </c>
      <c r="Q1503" s="92" t="str">
        <f t="shared" si="56"/>
        <v/>
      </c>
    </row>
    <row r="1504" spans="1:17" x14ac:dyDescent="0.2">
      <c r="A1504" s="374" t="str">
        <f>IF(B1504="","",COUNT('Diário 3º PA'!$A$4:$A$4242)+COUNT('Diário 4º PA'!$A$4:$A$2007)+COUNT('Diário 5º PA'!$A$4:$A$2000)+ROW()-3)</f>
        <v/>
      </c>
      <c r="B1504" s="358"/>
      <c r="C1504" s="383"/>
      <c r="D1504" s="360"/>
      <c r="E1504" s="360"/>
      <c r="F1504" s="361"/>
      <c r="G1504" s="360"/>
      <c r="H1504" s="360"/>
      <c r="I1504" s="362"/>
      <c r="J1504" s="363"/>
      <c r="K1504" s="363"/>
      <c r="L1504" s="364"/>
      <c r="M1504" s="363"/>
      <c r="N1504" s="414"/>
      <c r="O1504" s="350">
        <f t="shared" si="57"/>
        <v>0</v>
      </c>
      <c r="P1504" s="70">
        <f t="shared" si="57"/>
        <v>0</v>
      </c>
      <c r="Q1504" s="92" t="str">
        <f t="shared" si="56"/>
        <v/>
      </c>
    </row>
    <row r="1505" spans="1:17" x14ac:dyDescent="0.2">
      <c r="A1505" s="374" t="str">
        <f>IF(B1505="","",COUNT('Diário 3º PA'!$A$4:$A$4242)+COUNT('Diário 4º PA'!$A$4:$A$2007)+COUNT('Diário 5º PA'!$A$4:$A$2000)+ROW()-3)</f>
        <v/>
      </c>
      <c r="B1505" s="358"/>
      <c r="C1505" s="383"/>
      <c r="D1505" s="360"/>
      <c r="E1505" s="360"/>
      <c r="F1505" s="361"/>
      <c r="G1505" s="360"/>
      <c r="H1505" s="360"/>
      <c r="I1505" s="362"/>
      <c r="J1505" s="363"/>
      <c r="K1505" s="363"/>
      <c r="L1505" s="364"/>
      <c r="M1505" s="363"/>
      <c r="N1505" s="414"/>
      <c r="O1505" s="350">
        <f t="shared" si="57"/>
        <v>0</v>
      </c>
      <c r="P1505" s="70">
        <f t="shared" si="57"/>
        <v>0</v>
      </c>
      <c r="Q1505" s="92" t="str">
        <f t="shared" si="56"/>
        <v/>
      </c>
    </row>
    <row r="1506" spans="1:17" x14ac:dyDescent="0.2">
      <c r="A1506" s="374" t="str">
        <f>IF(B1506="","",COUNT('Diário 3º PA'!$A$4:$A$4242)+COUNT('Diário 4º PA'!$A$4:$A$2007)+COUNT('Diário 5º PA'!$A$4:$A$2000)+ROW()-3)</f>
        <v/>
      </c>
      <c r="B1506" s="358"/>
      <c r="C1506" s="383"/>
      <c r="D1506" s="360"/>
      <c r="E1506" s="360"/>
      <c r="F1506" s="361"/>
      <c r="G1506" s="360"/>
      <c r="H1506" s="360"/>
      <c r="I1506" s="362"/>
      <c r="J1506" s="363"/>
      <c r="K1506" s="363"/>
      <c r="L1506" s="364"/>
      <c r="M1506" s="363"/>
      <c r="N1506" s="414"/>
      <c r="O1506" s="350">
        <f t="shared" si="57"/>
        <v>0</v>
      </c>
      <c r="P1506" s="70">
        <f t="shared" si="57"/>
        <v>0</v>
      </c>
      <c r="Q1506" s="92" t="str">
        <f t="shared" si="56"/>
        <v/>
      </c>
    </row>
    <row r="1507" spans="1:17" x14ac:dyDescent="0.2">
      <c r="A1507" s="374" t="str">
        <f>IF(B1507="","",COUNT('Diário 3º PA'!$A$4:$A$4242)+COUNT('Diário 4º PA'!$A$4:$A$2007)+COUNT('Diário 5º PA'!$A$4:$A$2000)+ROW()-3)</f>
        <v/>
      </c>
      <c r="B1507" s="358"/>
      <c r="C1507" s="383"/>
      <c r="D1507" s="360"/>
      <c r="E1507" s="360"/>
      <c r="F1507" s="361"/>
      <c r="G1507" s="360"/>
      <c r="H1507" s="360"/>
      <c r="I1507" s="362"/>
      <c r="J1507" s="363"/>
      <c r="K1507" s="363"/>
      <c r="L1507" s="364"/>
      <c r="M1507" s="363"/>
      <c r="N1507" s="414"/>
      <c r="O1507" s="350">
        <f t="shared" si="57"/>
        <v>0</v>
      </c>
      <c r="P1507" s="70">
        <f t="shared" si="57"/>
        <v>0</v>
      </c>
      <c r="Q1507" s="92" t="str">
        <f t="shared" si="56"/>
        <v/>
      </c>
    </row>
    <row r="1508" spans="1:17" x14ac:dyDescent="0.2">
      <c r="A1508" s="374" t="str">
        <f>IF(B1508="","",COUNT('Diário 3º PA'!$A$4:$A$4242)+COUNT('Diário 4º PA'!$A$4:$A$2007)+COUNT('Diário 5º PA'!$A$4:$A$2000)+ROW()-3)</f>
        <v/>
      </c>
      <c r="B1508" s="358"/>
      <c r="C1508" s="383"/>
      <c r="D1508" s="360"/>
      <c r="E1508" s="360"/>
      <c r="F1508" s="361"/>
      <c r="G1508" s="360"/>
      <c r="H1508" s="360"/>
      <c r="I1508" s="362"/>
      <c r="J1508" s="363"/>
      <c r="K1508" s="363"/>
      <c r="L1508" s="364"/>
      <c r="M1508" s="363"/>
      <c r="N1508" s="414"/>
      <c r="O1508" s="350">
        <f t="shared" si="57"/>
        <v>0</v>
      </c>
      <c r="P1508" s="70">
        <f t="shared" si="57"/>
        <v>0</v>
      </c>
      <c r="Q1508" s="92" t="str">
        <f t="shared" si="56"/>
        <v/>
      </c>
    </row>
    <row r="1509" spans="1:17" x14ac:dyDescent="0.2">
      <c r="A1509" s="374" t="str">
        <f>IF(B1509="","",COUNT('Diário 3º PA'!$A$4:$A$4242)+COUNT('Diário 4º PA'!$A$4:$A$2007)+COUNT('Diário 5º PA'!$A$4:$A$2000)+ROW()-3)</f>
        <v/>
      </c>
      <c r="B1509" s="358"/>
      <c r="C1509" s="383"/>
      <c r="D1509" s="360"/>
      <c r="E1509" s="360"/>
      <c r="F1509" s="361"/>
      <c r="G1509" s="360"/>
      <c r="H1509" s="360"/>
      <c r="I1509" s="362"/>
      <c r="J1509" s="363"/>
      <c r="K1509" s="363"/>
      <c r="L1509" s="364"/>
      <c r="M1509" s="363"/>
      <c r="N1509" s="414"/>
      <c r="O1509" s="350">
        <f t="shared" si="57"/>
        <v>0</v>
      </c>
      <c r="P1509" s="70">
        <f t="shared" si="57"/>
        <v>0</v>
      </c>
      <c r="Q1509" s="92" t="str">
        <f t="shared" si="56"/>
        <v/>
      </c>
    </row>
    <row r="1510" spans="1:17" x14ac:dyDescent="0.2">
      <c r="A1510" s="374" t="str">
        <f>IF(B1510="","",COUNT('Diário 3º PA'!$A$4:$A$4242)+COUNT('Diário 4º PA'!$A$4:$A$2007)+COUNT('Diário 5º PA'!$A$4:$A$2000)+ROW()-3)</f>
        <v/>
      </c>
      <c r="B1510" s="358"/>
      <c r="C1510" s="383"/>
      <c r="D1510" s="360"/>
      <c r="E1510" s="360"/>
      <c r="F1510" s="361"/>
      <c r="G1510" s="360"/>
      <c r="H1510" s="360"/>
      <c r="I1510" s="362"/>
      <c r="J1510" s="363"/>
      <c r="K1510" s="363"/>
      <c r="L1510" s="364"/>
      <c r="M1510" s="363"/>
      <c r="N1510" s="414"/>
      <c r="O1510" s="350">
        <f t="shared" si="57"/>
        <v>0</v>
      </c>
      <c r="P1510" s="70">
        <f t="shared" si="57"/>
        <v>0</v>
      </c>
      <c r="Q1510" s="92" t="str">
        <f t="shared" si="56"/>
        <v/>
      </c>
    </row>
    <row r="1511" spans="1:17" x14ac:dyDescent="0.2">
      <c r="A1511" s="374" t="str">
        <f>IF(B1511="","",COUNT('Diário 3º PA'!$A$4:$A$4242)+COUNT('Diário 4º PA'!$A$4:$A$2007)+COUNT('Diário 5º PA'!$A$4:$A$2000)+ROW()-3)</f>
        <v/>
      </c>
      <c r="B1511" s="358"/>
      <c r="C1511" s="383"/>
      <c r="D1511" s="360"/>
      <c r="E1511" s="360"/>
      <c r="F1511" s="361"/>
      <c r="G1511" s="360"/>
      <c r="H1511" s="360"/>
      <c r="I1511" s="362"/>
      <c r="J1511" s="363"/>
      <c r="K1511" s="363"/>
      <c r="L1511" s="364"/>
      <c r="M1511" s="363"/>
      <c r="N1511" s="414"/>
      <c r="O1511" s="350">
        <f t="shared" si="57"/>
        <v>0</v>
      </c>
      <c r="P1511" s="70">
        <f t="shared" si="57"/>
        <v>0</v>
      </c>
      <c r="Q1511" s="92" t="str">
        <f t="shared" si="56"/>
        <v/>
      </c>
    </row>
    <row r="1512" spans="1:17" x14ac:dyDescent="0.2">
      <c r="A1512" s="374" t="str">
        <f>IF(B1512="","",COUNT('Diário 3º PA'!$A$4:$A$4242)+COUNT('Diário 4º PA'!$A$4:$A$2007)+COUNT('Diário 5º PA'!$A$4:$A$2000)+ROW()-3)</f>
        <v/>
      </c>
      <c r="B1512" s="358"/>
      <c r="C1512" s="383"/>
      <c r="D1512" s="360"/>
      <c r="E1512" s="360"/>
      <c r="F1512" s="361"/>
      <c r="G1512" s="360"/>
      <c r="H1512" s="360"/>
      <c r="I1512" s="362"/>
      <c r="J1512" s="363"/>
      <c r="K1512" s="363"/>
      <c r="L1512" s="364"/>
      <c r="M1512" s="363"/>
      <c r="N1512" s="414"/>
      <c r="O1512" s="350">
        <f t="shared" si="57"/>
        <v>0</v>
      </c>
      <c r="P1512" s="70">
        <f t="shared" si="57"/>
        <v>0</v>
      </c>
      <c r="Q1512" s="92" t="str">
        <f t="shared" si="56"/>
        <v/>
      </c>
    </row>
    <row r="1513" spans="1:17" x14ac:dyDescent="0.2">
      <c r="A1513" s="374" t="str">
        <f>IF(B1513="","",COUNT('Diário 3º PA'!$A$4:$A$4242)+COUNT('Diário 4º PA'!$A$4:$A$2007)+COUNT('Diário 5º PA'!$A$4:$A$2000)+ROW()-3)</f>
        <v/>
      </c>
      <c r="B1513" s="358"/>
      <c r="C1513" s="383"/>
      <c r="D1513" s="360"/>
      <c r="E1513" s="360"/>
      <c r="F1513" s="361"/>
      <c r="G1513" s="360"/>
      <c r="H1513" s="360"/>
      <c r="I1513" s="362"/>
      <c r="J1513" s="363"/>
      <c r="K1513" s="363"/>
      <c r="L1513" s="364"/>
      <c r="M1513" s="363"/>
      <c r="N1513" s="414"/>
      <c r="O1513" s="350">
        <f t="shared" si="57"/>
        <v>0</v>
      </c>
      <c r="P1513" s="70">
        <f t="shared" si="57"/>
        <v>0</v>
      </c>
      <c r="Q1513" s="92" t="str">
        <f t="shared" si="56"/>
        <v/>
      </c>
    </row>
    <row r="1514" spans="1:17" x14ac:dyDescent="0.2">
      <c r="A1514" s="374" t="str">
        <f>IF(B1514="","",COUNT('Diário 3º PA'!$A$4:$A$4242)+COUNT('Diário 4º PA'!$A$4:$A$2007)+COUNT('Diário 5º PA'!$A$4:$A$2000)+ROW()-3)</f>
        <v/>
      </c>
      <c r="B1514" s="358"/>
      <c r="C1514" s="383"/>
      <c r="D1514" s="360"/>
      <c r="E1514" s="360"/>
      <c r="F1514" s="361"/>
      <c r="G1514" s="360"/>
      <c r="H1514" s="360"/>
      <c r="I1514" s="362"/>
      <c r="J1514" s="363"/>
      <c r="K1514" s="363"/>
      <c r="L1514" s="364"/>
      <c r="M1514" s="363"/>
      <c r="N1514" s="414"/>
      <c r="O1514" s="350">
        <f t="shared" si="57"/>
        <v>0</v>
      </c>
      <c r="P1514" s="70">
        <f t="shared" si="57"/>
        <v>0</v>
      </c>
      <c r="Q1514" s="92" t="str">
        <f t="shared" si="56"/>
        <v/>
      </c>
    </row>
    <row r="1515" spans="1:17" x14ac:dyDescent="0.2">
      <c r="A1515" s="374" t="str">
        <f>IF(B1515="","",COUNT('Diário 3º PA'!$A$4:$A$4242)+COUNT('Diário 4º PA'!$A$4:$A$2007)+COUNT('Diário 5º PA'!$A$4:$A$2000)+ROW()-3)</f>
        <v/>
      </c>
      <c r="B1515" s="358"/>
      <c r="C1515" s="383"/>
      <c r="D1515" s="360"/>
      <c r="E1515" s="360"/>
      <c r="F1515" s="361"/>
      <c r="G1515" s="360"/>
      <c r="H1515" s="360"/>
      <c r="I1515" s="362"/>
      <c r="J1515" s="363"/>
      <c r="K1515" s="363"/>
      <c r="L1515" s="364"/>
      <c r="M1515" s="363"/>
      <c r="N1515" s="414"/>
      <c r="O1515" s="350">
        <f t="shared" si="57"/>
        <v>0</v>
      </c>
      <c r="P1515" s="70">
        <f t="shared" si="57"/>
        <v>0</v>
      </c>
      <c r="Q1515" s="92" t="str">
        <f t="shared" si="56"/>
        <v/>
      </c>
    </row>
    <row r="1516" spans="1:17" x14ac:dyDescent="0.2">
      <c r="A1516" s="374" t="str">
        <f>IF(B1516="","",COUNT('Diário 3º PA'!$A$4:$A$4242)+COUNT('Diário 4º PA'!$A$4:$A$2007)+COUNT('Diário 5º PA'!$A$4:$A$2000)+ROW()-3)</f>
        <v/>
      </c>
      <c r="B1516" s="358"/>
      <c r="C1516" s="383"/>
      <c r="D1516" s="360"/>
      <c r="E1516" s="360"/>
      <c r="F1516" s="361"/>
      <c r="G1516" s="360"/>
      <c r="H1516" s="360"/>
      <c r="I1516" s="362"/>
      <c r="J1516" s="363"/>
      <c r="K1516" s="363"/>
      <c r="L1516" s="364"/>
      <c r="M1516" s="363"/>
      <c r="N1516" s="414"/>
      <c r="O1516" s="350">
        <f t="shared" si="57"/>
        <v>0</v>
      </c>
      <c r="P1516" s="70">
        <f t="shared" si="57"/>
        <v>0</v>
      </c>
      <c r="Q1516" s="92" t="str">
        <f t="shared" si="56"/>
        <v/>
      </c>
    </row>
    <row r="1517" spans="1:17" x14ac:dyDescent="0.2">
      <c r="A1517" s="374" t="str">
        <f>IF(B1517="","",COUNT('Diário 3º PA'!$A$4:$A$4242)+COUNT('Diário 4º PA'!$A$4:$A$2007)+COUNT('Diário 5º PA'!$A$4:$A$2000)+ROW()-3)</f>
        <v/>
      </c>
      <c r="B1517" s="358"/>
      <c r="C1517" s="383"/>
      <c r="D1517" s="360"/>
      <c r="E1517" s="360"/>
      <c r="F1517" s="361"/>
      <c r="G1517" s="360"/>
      <c r="H1517" s="360"/>
      <c r="I1517" s="362"/>
      <c r="J1517" s="363"/>
      <c r="K1517" s="363"/>
      <c r="L1517" s="364"/>
      <c r="M1517" s="363"/>
      <c r="N1517" s="414"/>
      <c r="O1517" s="350">
        <f t="shared" si="57"/>
        <v>0</v>
      </c>
      <c r="P1517" s="70">
        <f t="shared" si="57"/>
        <v>0</v>
      </c>
      <c r="Q1517" s="92" t="str">
        <f t="shared" si="56"/>
        <v/>
      </c>
    </row>
    <row r="1518" spans="1:17" x14ac:dyDescent="0.2">
      <c r="A1518" s="374" t="str">
        <f>IF(B1518="","",COUNT('Diário 3º PA'!$A$4:$A$4242)+COUNT('Diário 4º PA'!$A$4:$A$2007)+COUNT('Diário 5º PA'!$A$4:$A$2000)+ROW()-3)</f>
        <v/>
      </c>
      <c r="B1518" s="358"/>
      <c r="C1518" s="383"/>
      <c r="D1518" s="360"/>
      <c r="E1518" s="360"/>
      <c r="F1518" s="361"/>
      <c r="G1518" s="360"/>
      <c r="H1518" s="360"/>
      <c r="I1518" s="362"/>
      <c r="J1518" s="363"/>
      <c r="K1518" s="363"/>
      <c r="L1518" s="364"/>
      <c r="M1518" s="363"/>
      <c r="N1518" s="414"/>
      <c r="O1518" s="350">
        <f t="shared" si="57"/>
        <v>0</v>
      </c>
      <c r="P1518" s="70">
        <f t="shared" si="57"/>
        <v>0</v>
      </c>
      <c r="Q1518" s="92" t="str">
        <f t="shared" si="56"/>
        <v/>
      </c>
    </row>
    <row r="1519" spans="1:17" x14ac:dyDescent="0.2">
      <c r="A1519" s="374" t="str">
        <f>IF(B1519="","",COUNT('Diário 3º PA'!$A$4:$A$4242)+COUNT('Diário 4º PA'!$A$4:$A$2007)+COUNT('Diário 5º PA'!$A$4:$A$2000)+ROW()-3)</f>
        <v/>
      </c>
      <c r="B1519" s="358"/>
      <c r="C1519" s="383"/>
      <c r="D1519" s="360"/>
      <c r="E1519" s="360"/>
      <c r="F1519" s="361"/>
      <c r="G1519" s="360"/>
      <c r="H1519" s="360"/>
      <c r="I1519" s="362"/>
      <c r="J1519" s="363"/>
      <c r="K1519" s="363"/>
      <c r="L1519" s="364"/>
      <c r="M1519" s="363"/>
      <c r="N1519" s="414"/>
      <c r="O1519" s="350">
        <f t="shared" si="57"/>
        <v>0</v>
      </c>
      <c r="P1519" s="70">
        <f t="shared" si="57"/>
        <v>0</v>
      </c>
      <c r="Q1519" s="92" t="str">
        <f t="shared" si="56"/>
        <v/>
      </c>
    </row>
    <row r="1520" spans="1:17" x14ac:dyDescent="0.2">
      <c r="A1520" s="374" t="str">
        <f>IF(B1520="","",COUNT('Diário 3º PA'!$A$4:$A$4242)+COUNT('Diário 4º PA'!$A$4:$A$2007)+COUNT('Diário 5º PA'!$A$4:$A$2000)+ROW()-3)</f>
        <v/>
      </c>
      <c r="B1520" s="358"/>
      <c r="C1520" s="383"/>
      <c r="D1520" s="360"/>
      <c r="E1520" s="360"/>
      <c r="F1520" s="361"/>
      <c r="G1520" s="360"/>
      <c r="H1520" s="360"/>
      <c r="I1520" s="362"/>
      <c r="J1520" s="363"/>
      <c r="K1520" s="363"/>
      <c r="L1520" s="364"/>
      <c r="M1520" s="363"/>
      <c r="N1520" s="414"/>
      <c r="O1520" s="350">
        <f t="shared" si="57"/>
        <v>0</v>
      </c>
      <c r="P1520" s="70">
        <f t="shared" si="57"/>
        <v>0</v>
      </c>
      <c r="Q1520" s="92" t="str">
        <f t="shared" si="56"/>
        <v/>
      </c>
    </row>
    <row r="1521" spans="1:17" x14ac:dyDescent="0.2">
      <c r="A1521" s="374" t="str">
        <f>IF(B1521="","",COUNT('Diário 3º PA'!$A$4:$A$4242)+COUNT('Diário 4º PA'!$A$4:$A$2007)+COUNT('Diário 5º PA'!$A$4:$A$2000)+ROW()-3)</f>
        <v/>
      </c>
      <c r="B1521" s="358"/>
      <c r="C1521" s="383"/>
      <c r="D1521" s="360"/>
      <c r="E1521" s="360"/>
      <c r="F1521" s="361"/>
      <c r="G1521" s="360"/>
      <c r="H1521" s="360"/>
      <c r="I1521" s="362"/>
      <c r="J1521" s="363"/>
      <c r="K1521" s="363"/>
      <c r="L1521" s="364"/>
      <c r="M1521" s="363"/>
      <c r="N1521" s="414"/>
      <c r="O1521" s="350">
        <f t="shared" si="57"/>
        <v>0</v>
      </c>
      <c r="P1521" s="70">
        <f t="shared" si="57"/>
        <v>0</v>
      </c>
      <c r="Q1521" s="92" t="str">
        <f t="shared" si="56"/>
        <v/>
      </c>
    </row>
    <row r="1522" spans="1:17" x14ac:dyDescent="0.2">
      <c r="A1522" s="374" t="str">
        <f>IF(B1522="","",COUNT('Diário 3º PA'!$A$4:$A$4242)+COUNT('Diário 4º PA'!$A$4:$A$2007)+COUNT('Diário 5º PA'!$A$4:$A$2000)+ROW()-3)</f>
        <v/>
      </c>
      <c r="B1522" s="358"/>
      <c r="C1522" s="383"/>
      <c r="D1522" s="360"/>
      <c r="E1522" s="360"/>
      <c r="F1522" s="361"/>
      <c r="G1522" s="360"/>
      <c r="H1522" s="360"/>
      <c r="I1522" s="362"/>
      <c r="J1522" s="363"/>
      <c r="K1522" s="363"/>
      <c r="L1522" s="364"/>
      <c r="M1522" s="363"/>
      <c r="N1522" s="414"/>
      <c r="O1522" s="350">
        <f t="shared" si="57"/>
        <v>0</v>
      </c>
      <c r="P1522" s="70">
        <f t="shared" si="57"/>
        <v>0</v>
      </c>
      <c r="Q1522" s="92" t="str">
        <f t="shared" si="56"/>
        <v/>
      </c>
    </row>
    <row r="1523" spans="1:17" x14ac:dyDescent="0.2">
      <c r="A1523" s="374" t="str">
        <f>IF(B1523="","",COUNT('Diário 3º PA'!$A$4:$A$4242)+COUNT('Diário 4º PA'!$A$4:$A$2007)+COUNT('Diário 5º PA'!$A$4:$A$2000)+ROW()-3)</f>
        <v/>
      </c>
      <c r="B1523" s="358"/>
      <c r="C1523" s="383"/>
      <c r="D1523" s="360"/>
      <c r="E1523" s="360"/>
      <c r="F1523" s="361"/>
      <c r="G1523" s="360"/>
      <c r="H1523" s="360"/>
      <c r="I1523" s="362"/>
      <c r="J1523" s="363"/>
      <c r="K1523" s="363"/>
      <c r="L1523" s="364"/>
      <c r="M1523" s="363"/>
      <c r="N1523" s="414"/>
      <c r="O1523" s="350">
        <f t="shared" si="57"/>
        <v>0</v>
      </c>
      <c r="P1523" s="70">
        <f t="shared" si="57"/>
        <v>0</v>
      </c>
      <c r="Q1523" s="92" t="str">
        <f t="shared" si="56"/>
        <v/>
      </c>
    </row>
    <row r="1524" spans="1:17" x14ac:dyDescent="0.2">
      <c r="A1524" s="374" t="str">
        <f>IF(B1524="","",COUNT('Diário 3º PA'!$A$4:$A$4242)+COUNT('Diário 4º PA'!$A$4:$A$2007)+COUNT('Diário 5º PA'!$A$4:$A$2000)+ROW()-3)</f>
        <v/>
      </c>
      <c r="B1524" s="358"/>
      <c r="C1524" s="383"/>
      <c r="D1524" s="360"/>
      <c r="E1524" s="360"/>
      <c r="F1524" s="361"/>
      <c r="G1524" s="360"/>
      <c r="H1524" s="360"/>
      <c r="I1524" s="362"/>
      <c r="J1524" s="363"/>
      <c r="K1524" s="363"/>
      <c r="L1524" s="364"/>
      <c r="M1524" s="363"/>
      <c r="N1524" s="414"/>
      <c r="O1524" s="350">
        <f t="shared" si="57"/>
        <v>0</v>
      </c>
      <c r="P1524" s="70">
        <f t="shared" si="57"/>
        <v>0</v>
      </c>
      <c r="Q1524" s="92" t="str">
        <f t="shared" si="56"/>
        <v/>
      </c>
    </row>
    <row r="1525" spans="1:17" x14ac:dyDescent="0.2">
      <c r="A1525" s="374" t="str">
        <f>IF(B1525="","",COUNT('Diário 3º PA'!$A$4:$A$4242)+COUNT('Diário 4º PA'!$A$4:$A$2007)+COUNT('Diário 5º PA'!$A$4:$A$2000)+ROW()-3)</f>
        <v/>
      </c>
      <c r="B1525" s="358"/>
      <c r="C1525" s="383"/>
      <c r="D1525" s="360"/>
      <c r="E1525" s="360"/>
      <c r="F1525" s="361"/>
      <c r="G1525" s="360"/>
      <c r="H1525" s="360"/>
      <c r="I1525" s="362"/>
      <c r="J1525" s="363"/>
      <c r="K1525" s="363"/>
      <c r="L1525" s="364"/>
      <c r="M1525" s="363"/>
      <c r="N1525" s="414"/>
      <c r="O1525" s="350">
        <f t="shared" si="57"/>
        <v>0</v>
      </c>
      <c r="P1525" s="70">
        <f t="shared" si="57"/>
        <v>0</v>
      </c>
      <c r="Q1525" s="92" t="str">
        <f t="shared" si="56"/>
        <v/>
      </c>
    </row>
    <row r="1526" spans="1:17" x14ac:dyDescent="0.2">
      <c r="A1526" s="374" t="str">
        <f>IF(B1526="","",COUNT('Diário 3º PA'!$A$4:$A$4242)+COUNT('Diário 4º PA'!$A$4:$A$2007)+COUNT('Diário 5º PA'!$A$4:$A$2000)+ROW()-3)</f>
        <v/>
      </c>
      <c r="B1526" s="358"/>
      <c r="C1526" s="383"/>
      <c r="D1526" s="360"/>
      <c r="E1526" s="360"/>
      <c r="F1526" s="361"/>
      <c r="G1526" s="360"/>
      <c r="H1526" s="360"/>
      <c r="I1526" s="362"/>
      <c r="J1526" s="363"/>
      <c r="K1526" s="363"/>
      <c r="L1526" s="364"/>
      <c r="M1526" s="363"/>
      <c r="N1526" s="414"/>
      <c r="O1526" s="350">
        <f t="shared" si="57"/>
        <v>0</v>
      </c>
      <c r="P1526" s="70">
        <f t="shared" si="57"/>
        <v>0</v>
      </c>
      <c r="Q1526" s="92" t="str">
        <f t="shared" si="56"/>
        <v/>
      </c>
    </row>
    <row r="1527" spans="1:17" x14ac:dyDescent="0.2">
      <c r="A1527" s="374" t="str">
        <f>IF(B1527="","",COUNT('Diário 3º PA'!$A$4:$A$4242)+COUNT('Diário 4º PA'!$A$4:$A$2007)+COUNT('Diário 5º PA'!$A$4:$A$2000)+ROW()-3)</f>
        <v/>
      </c>
      <c r="B1527" s="358"/>
      <c r="C1527" s="383"/>
      <c r="D1527" s="360"/>
      <c r="E1527" s="360"/>
      <c r="F1527" s="361"/>
      <c r="G1527" s="360"/>
      <c r="H1527" s="360"/>
      <c r="I1527" s="362"/>
      <c r="J1527" s="363"/>
      <c r="K1527" s="363"/>
      <c r="L1527" s="364"/>
      <c r="M1527" s="363"/>
      <c r="N1527" s="414"/>
      <c r="O1527" s="350">
        <f t="shared" si="57"/>
        <v>0</v>
      </c>
      <c r="P1527" s="70">
        <f t="shared" si="57"/>
        <v>0</v>
      </c>
      <c r="Q1527" s="92" t="str">
        <f t="shared" si="56"/>
        <v/>
      </c>
    </row>
    <row r="1528" spans="1:17" x14ac:dyDescent="0.2">
      <c r="A1528" s="374" t="str">
        <f>IF(B1528="","",COUNT('Diário 3º PA'!$A$4:$A$4242)+COUNT('Diário 4º PA'!$A$4:$A$2007)+COUNT('Diário 5º PA'!$A$4:$A$2000)+ROW()-3)</f>
        <v/>
      </c>
      <c r="B1528" s="358"/>
      <c r="C1528" s="383"/>
      <c r="D1528" s="360"/>
      <c r="E1528" s="360"/>
      <c r="F1528" s="361"/>
      <c r="G1528" s="360"/>
      <c r="H1528" s="360"/>
      <c r="I1528" s="362"/>
      <c r="J1528" s="363"/>
      <c r="K1528" s="363"/>
      <c r="L1528" s="364"/>
      <c r="M1528" s="363"/>
      <c r="N1528" s="414"/>
      <c r="O1528" s="350">
        <f t="shared" si="57"/>
        <v>0</v>
      </c>
      <c r="P1528" s="70">
        <f t="shared" si="57"/>
        <v>0</v>
      </c>
      <c r="Q1528" s="92" t="str">
        <f t="shared" si="56"/>
        <v/>
      </c>
    </row>
    <row r="1529" spans="1:17" x14ac:dyDescent="0.2">
      <c r="A1529" s="374" t="str">
        <f>IF(B1529="","",COUNT('Diário 3º PA'!$A$4:$A$4242)+COUNT('Diário 4º PA'!$A$4:$A$2007)+COUNT('Diário 5º PA'!$A$4:$A$2000)+ROW()-3)</f>
        <v/>
      </c>
      <c r="B1529" s="358"/>
      <c r="C1529" s="383"/>
      <c r="D1529" s="360"/>
      <c r="E1529" s="360"/>
      <c r="F1529" s="361"/>
      <c r="G1529" s="360"/>
      <c r="H1529" s="360"/>
      <c r="I1529" s="362"/>
      <c r="J1529" s="363"/>
      <c r="K1529" s="363"/>
      <c r="L1529" s="364"/>
      <c r="M1529" s="363"/>
      <c r="N1529" s="414"/>
      <c r="O1529" s="350">
        <f t="shared" si="57"/>
        <v>0</v>
      </c>
      <c r="P1529" s="70">
        <f t="shared" si="57"/>
        <v>0</v>
      </c>
      <c r="Q1529" s="92" t="str">
        <f t="shared" si="56"/>
        <v/>
      </c>
    </row>
    <row r="1530" spans="1:17" x14ac:dyDescent="0.2">
      <c r="A1530" s="374" t="str">
        <f>IF(B1530="","",COUNT('Diário 3º PA'!$A$4:$A$4242)+COUNT('Diário 4º PA'!$A$4:$A$2007)+COUNT('Diário 5º PA'!$A$4:$A$2000)+ROW()-3)</f>
        <v/>
      </c>
      <c r="B1530" s="358"/>
      <c r="C1530" s="383"/>
      <c r="D1530" s="360"/>
      <c r="E1530" s="360"/>
      <c r="F1530" s="361"/>
      <c r="G1530" s="360"/>
      <c r="H1530" s="360"/>
      <c r="I1530" s="362"/>
      <c r="J1530" s="363"/>
      <c r="K1530" s="363"/>
      <c r="L1530" s="364"/>
      <c r="M1530" s="363"/>
      <c r="N1530" s="414"/>
      <c r="O1530" s="350">
        <f t="shared" si="57"/>
        <v>0</v>
      </c>
      <c r="P1530" s="70">
        <f t="shared" si="57"/>
        <v>0</v>
      </c>
      <c r="Q1530" s="92" t="str">
        <f t="shared" si="56"/>
        <v/>
      </c>
    </row>
    <row r="1531" spans="1:17" x14ac:dyDescent="0.2">
      <c r="A1531" s="374" t="str">
        <f>IF(B1531="","",COUNT('Diário 3º PA'!$A$4:$A$4242)+COUNT('Diário 4º PA'!$A$4:$A$2007)+COUNT('Diário 5º PA'!$A$4:$A$2000)+ROW()-3)</f>
        <v/>
      </c>
      <c r="B1531" s="358"/>
      <c r="C1531" s="383"/>
      <c r="D1531" s="360"/>
      <c r="E1531" s="360"/>
      <c r="F1531" s="361"/>
      <c r="G1531" s="360"/>
      <c r="H1531" s="360"/>
      <c r="I1531" s="362"/>
      <c r="J1531" s="363"/>
      <c r="K1531" s="363"/>
      <c r="L1531" s="364"/>
      <c r="M1531" s="363"/>
      <c r="N1531" s="414"/>
      <c r="O1531" s="350">
        <f t="shared" si="57"/>
        <v>0</v>
      </c>
      <c r="P1531" s="70">
        <f t="shared" si="57"/>
        <v>0</v>
      </c>
      <c r="Q1531" s="92" t="str">
        <f t="shared" si="56"/>
        <v/>
      </c>
    </row>
    <row r="1532" spans="1:17" x14ac:dyDescent="0.2">
      <c r="A1532" s="374" t="str">
        <f>IF(B1532="","",COUNT('Diário 3º PA'!$A$4:$A$4242)+COUNT('Diário 4º PA'!$A$4:$A$2007)+COUNT('Diário 5º PA'!$A$4:$A$2000)+ROW()-3)</f>
        <v/>
      </c>
      <c r="B1532" s="358"/>
      <c r="C1532" s="383"/>
      <c r="D1532" s="360"/>
      <c r="E1532" s="360"/>
      <c r="F1532" s="361"/>
      <c r="G1532" s="360"/>
      <c r="H1532" s="360"/>
      <c r="I1532" s="362"/>
      <c r="J1532" s="363"/>
      <c r="K1532" s="363"/>
      <c r="L1532" s="364"/>
      <c r="M1532" s="363"/>
      <c r="N1532" s="414"/>
      <c r="O1532" s="350">
        <f t="shared" si="57"/>
        <v>0</v>
      </c>
      <c r="P1532" s="70">
        <f t="shared" si="57"/>
        <v>0</v>
      </c>
      <c r="Q1532" s="92" t="str">
        <f t="shared" si="56"/>
        <v/>
      </c>
    </row>
    <row r="1533" spans="1:17" x14ac:dyDescent="0.2">
      <c r="A1533" s="374" t="str">
        <f>IF(B1533="","",COUNT('Diário 3º PA'!$A$4:$A$4242)+COUNT('Diário 4º PA'!$A$4:$A$2007)+COUNT('Diário 5º PA'!$A$4:$A$2000)+ROW()-3)</f>
        <v/>
      </c>
      <c r="B1533" s="358"/>
      <c r="C1533" s="383"/>
      <c r="D1533" s="360"/>
      <c r="E1533" s="360"/>
      <c r="F1533" s="361"/>
      <c r="G1533" s="360"/>
      <c r="H1533" s="360"/>
      <c r="I1533" s="362"/>
      <c r="J1533" s="363"/>
      <c r="K1533" s="363"/>
      <c r="L1533" s="364"/>
      <c r="M1533" s="363"/>
      <c r="N1533" s="414"/>
      <c r="O1533" s="350">
        <f t="shared" si="57"/>
        <v>0</v>
      </c>
      <c r="P1533" s="70">
        <f t="shared" si="57"/>
        <v>0</v>
      </c>
      <c r="Q1533" s="92" t="str">
        <f t="shared" si="56"/>
        <v/>
      </c>
    </row>
    <row r="1534" spans="1:17" x14ac:dyDescent="0.2">
      <c r="A1534" s="374" t="str">
        <f>IF(B1534="","",COUNT('Diário 3º PA'!$A$4:$A$4242)+COUNT('Diário 4º PA'!$A$4:$A$2007)+COUNT('Diário 5º PA'!$A$4:$A$2000)+ROW()-3)</f>
        <v/>
      </c>
      <c r="B1534" s="358"/>
      <c r="C1534" s="383"/>
      <c r="D1534" s="360"/>
      <c r="E1534" s="360"/>
      <c r="F1534" s="361"/>
      <c r="G1534" s="360"/>
      <c r="H1534" s="360"/>
      <c r="I1534" s="362"/>
      <c r="J1534" s="363"/>
      <c r="K1534" s="363"/>
      <c r="L1534" s="364"/>
      <c r="M1534" s="363"/>
      <c r="N1534" s="414"/>
      <c r="O1534" s="350">
        <f t="shared" si="57"/>
        <v>0</v>
      </c>
      <c r="P1534" s="70">
        <f t="shared" si="57"/>
        <v>0</v>
      </c>
      <c r="Q1534" s="92" t="str">
        <f t="shared" si="56"/>
        <v/>
      </c>
    </row>
    <row r="1535" spans="1:17" x14ac:dyDescent="0.2">
      <c r="A1535" s="374" t="str">
        <f>IF(B1535="","",COUNT('Diário 3º PA'!$A$4:$A$4242)+COUNT('Diário 4º PA'!$A$4:$A$2007)+COUNT('Diário 5º PA'!$A$4:$A$2000)+ROW()-3)</f>
        <v/>
      </c>
      <c r="B1535" s="358"/>
      <c r="C1535" s="383"/>
      <c r="D1535" s="360"/>
      <c r="E1535" s="360"/>
      <c r="F1535" s="361"/>
      <c r="G1535" s="360"/>
      <c r="H1535" s="360"/>
      <c r="I1535" s="362"/>
      <c r="J1535" s="363"/>
      <c r="K1535" s="363"/>
      <c r="L1535" s="364"/>
      <c r="M1535" s="363"/>
      <c r="N1535" s="414"/>
      <c r="O1535" s="350">
        <f t="shared" si="57"/>
        <v>0</v>
      </c>
      <c r="P1535" s="70">
        <f t="shared" si="57"/>
        <v>0</v>
      </c>
      <c r="Q1535" s="92" t="str">
        <f t="shared" si="56"/>
        <v/>
      </c>
    </row>
    <row r="1536" spans="1:17" x14ac:dyDescent="0.2">
      <c r="A1536" s="374" t="str">
        <f>IF(B1536="","",COUNT('Diário 3º PA'!$A$4:$A$4242)+COUNT('Diário 4º PA'!$A$4:$A$2007)+COUNT('Diário 5º PA'!$A$4:$A$2000)+ROW()-3)</f>
        <v/>
      </c>
      <c r="B1536" s="358"/>
      <c r="C1536" s="383"/>
      <c r="D1536" s="360"/>
      <c r="E1536" s="360"/>
      <c r="F1536" s="361"/>
      <c r="G1536" s="360"/>
      <c r="H1536" s="360"/>
      <c r="I1536" s="362"/>
      <c r="J1536" s="363"/>
      <c r="K1536" s="363"/>
      <c r="L1536" s="364"/>
      <c r="M1536" s="363"/>
      <c r="N1536" s="414"/>
      <c r="O1536" s="350">
        <f t="shared" si="57"/>
        <v>0</v>
      </c>
      <c r="P1536" s="70">
        <f t="shared" si="57"/>
        <v>0</v>
      </c>
      <c r="Q1536" s="92" t="str">
        <f t="shared" si="56"/>
        <v/>
      </c>
    </row>
    <row r="1537" spans="1:17" x14ac:dyDescent="0.2">
      <c r="A1537" s="374" t="str">
        <f>IF(B1537="","",COUNT('Diário 3º PA'!$A$4:$A$4242)+COUNT('Diário 4º PA'!$A$4:$A$2007)+COUNT('Diário 5º PA'!$A$4:$A$2000)+ROW()-3)</f>
        <v/>
      </c>
      <c r="B1537" s="358"/>
      <c r="C1537" s="383"/>
      <c r="D1537" s="360"/>
      <c r="E1537" s="360"/>
      <c r="F1537" s="361"/>
      <c r="G1537" s="360"/>
      <c r="H1537" s="360"/>
      <c r="I1537" s="362"/>
      <c r="J1537" s="363"/>
      <c r="K1537" s="363"/>
      <c r="L1537" s="364"/>
      <c r="M1537" s="363"/>
      <c r="N1537" s="414"/>
      <c r="O1537" s="350">
        <f t="shared" si="57"/>
        <v>0</v>
      </c>
      <c r="P1537" s="70">
        <f t="shared" si="57"/>
        <v>0</v>
      </c>
      <c r="Q1537" s="92" t="str">
        <f t="shared" si="56"/>
        <v/>
      </c>
    </row>
    <row r="1538" spans="1:17" x14ac:dyDescent="0.2">
      <c r="A1538" s="374" t="str">
        <f>IF(B1538="","",COUNT('Diário 3º PA'!$A$4:$A$4242)+COUNT('Diário 4º PA'!$A$4:$A$2007)+COUNT('Diário 5º PA'!$A$4:$A$2000)+ROW()-3)</f>
        <v/>
      </c>
      <c r="B1538" s="358"/>
      <c r="C1538" s="383"/>
      <c r="D1538" s="360"/>
      <c r="E1538" s="360"/>
      <c r="F1538" s="361"/>
      <c r="G1538" s="360"/>
      <c r="H1538" s="360"/>
      <c r="I1538" s="362"/>
      <c r="J1538" s="363"/>
      <c r="K1538" s="363"/>
      <c r="L1538" s="364"/>
      <c r="M1538" s="363"/>
      <c r="N1538" s="414"/>
      <c r="O1538" s="350">
        <f t="shared" si="57"/>
        <v>0</v>
      </c>
      <c r="P1538" s="70">
        <f t="shared" si="57"/>
        <v>0</v>
      </c>
      <c r="Q1538" s="92" t="str">
        <f t="shared" si="56"/>
        <v/>
      </c>
    </row>
    <row r="1539" spans="1:17" x14ac:dyDescent="0.2">
      <c r="A1539" s="374" t="str">
        <f>IF(B1539="","",COUNT('Diário 3º PA'!$A$4:$A$4242)+COUNT('Diário 4º PA'!$A$4:$A$2007)+COUNT('Diário 5º PA'!$A$4:$A$2000)+ROW()-3)</f>
        <v/>
      </c>
      <c r="B1539" s="358"/>
      <c r="C1539" s="383"/>
      <c r="D1539" s="360"/>
      <c r="E1539" s="360"/>
      <c r="F1539" s="361"/>
      <c r="G1539" s="360"/>
      <c r="H1539" s="360"/>
      <c r="I1539" s="362"/>
      <c r="J1539" s="363"/>
      <c r="K1539" s="363"/>
      <c r="L1539" s="364"/>
      <c r="M1539" s="363"/>
      <c r="N1539" s="414"/>
      <c r="O1539" s="350">
        <f t="shared" si="57"/>
        <v>0</v>
      </c>
      <c r="P1539" s="70">
        <f t="shared" si="57"/>
        <v>0</v>
      </c>
      <c r="Q1539" s="92" t="str">
        <f t="shared" si="56"/>
        <v/>
      </c>
    </row>
    <row r="1540" spans="1:17" x14ac:dyDescent="0.2">
      <c r="A1540" s="374" t="str">
        <f>IF(B1540="","",COUNT('Diário 3º PA'!$A$4:$A$4242)+COUNT('Diário 4º PA'!$A$4:$A$2007)+COUNT('Diário 5º PA'!$A$4:$A$2000)+ROW()-3)</f>
        <v/>
      </c>
      <c r="B1540" s="358"/>
      <c r="C1540" s="383"/>
      <c r="D1540" s="360"/>
      <c r="E1540" s="360"/>
      <c r="F1540" s="361"/>
      <c r="G1540" s="360"/>
      <c r="H1540" s="360"/>
      <c r="I1540" s="362"/>
      <c r="J1540" s="363"/>
      <c r="K1540" s="363"/>
      <c r="L1540" s="364"/>
      <c r="M1540" s="363"/>
      <c r="N1540" s="414"/>
      <c r="O1540" s="350">
        <f t="shared" si="57"/>
        <v>0</v>
      </c>
      <c r="P1540" s="70">
        <f t="shared" si="57"/>
        <v>0</v>
      </c>
      <c r="Q1540" s="92" t="str">
        <f t="shared" si="56"/>
        <v/>
      </c>
    </row>
    <row r="1541" spans="1:17" x14ac:dyDescent="0.2">
      <c r="A1541" s="374" t="str">
        <f>IF(B1541="","",COUNT('Diário 3º PA'!$A$4:$A$4242)+COUNT('Diário 4º PA'!$A$4:$A$2007)+COUNT('Diário 5º PA'!$A$4:$A$2000)+ROW()-3)</f>
        <v/>
      </c>
      <c r="B1541" s="358"/>
      <c r="C1541" s="383"/>
      <c r="D1541" s="360"/>
      <c r="E1541" s="360"/>
      <c r="F1541" s="361"/>
      <c r="G1541" s="360"/>
      <c r="H1541" s="360"/>
      <c r="I1541" s="362"/>
      <c r="J1541" s="363"/>
      <c r="K1541" s="363"/>
      <c r="L1541" s="364"/>
      <c r="M1541" s="363"/>
      <c r="N1541" s="414"/>
      <c r="O1541" s="350">
        <f t="shared" si="57"/>
        <v>0</v>
      </c>
      <c r="P1541" s="70">
        <f t="shared" si="57"/>
        <v>0</v>
      </c>
      <c r="Q1541" s="92" t="str">
        <f t="shared" si="56"/>
        <v/>
      </c>
    </row>
    <row r="1542" spans="1:17" x14ac:dyDescent="0.2">
      <c r="A1542" s="374" t="str">
        <f>IF(B1542="","",COUNT('Diário 3º PA'!$A$4:$A$4242)+COUNT('Diário 4º PA'!$A$4:$A$2007)+COUNT('Diário 5º PA'!$A$4:$A$2000)+ROW()-3)</f>
        <v/>
      </c>
      <c r="B1542" s="358"/>
      <c r="C1542" s="383"/>
      <c r="D1542" s="360"/>
      <c r="E1542" s="360"/>
      <c r="F1542" s="361"/>
      <c r="G1542" s="360"/>
      <c r="H1542" s="360"/>
      <c r="I1542" s="362"/>
      <c r="J1542" s="363"/>
      <c r="K1542" s="363"/>
      <c r="L1542" s="364"/>
      <c r="M1542" s="363"/>
      <c r="N1542" s="414"/>
      <c r="O1542" s="350">
        <f t="shared" si="57"/>
        <v>0</v>
      </c>
      <c r="P1542" s="70">
        <f t="shared" si="57"/>
        <v>0</v>
      </c>
      <c r="Q1542" s="92" t="str">
        <f t="shared" si="56"/>
        <v/>
      </c>
    </row>
    <row r="1543" spans="1:17" x14ac:dyDescent="0.2">
      <c r="A1543" s="374" t="str">
        <f>IF(B1543="","",COUNT('Diário 3º PA'!$A$4:$A$4242)+COUNT('Diário 4º PA'!$A$4:$A$2007)+COUNT('Diário 5º PA'!$A$4:$A$2000)+ROW()-3)</f>
        <v/>
      </c>
      <c r="B1543" s="358"/>
      <c r="C1543" s="383"/>
      <c r="D1543" s="360"/>
      <c r="E1543" s="360"/>
      <c r="F1543" s="361"/>
      <c r="G1543" s="360"/>
      <c r="H1543" s="360"/>
      <c r="I1543" s="362"/>
      <c r="J1543" s="363"/>
      <c r="K1543" s="363"/>
      <c r="L1543" s="364"/>
      <c r="M1543" s="363"/>
      <c r="N1543" s="414"/>
      <c r="O1543" s="350">
        <f t="shared" si="57"/>
        <v>0</v>
      </c>
      <c r="P1543" s="70">
        <f t="shared" si="57"/>
        <v>0</v>
      </c>
      <c r="Q1543" s="92" t="str">
        <f t="shared" si="56"/>
        <v/>
      </c>
    </row>
    <row r="1544" spans="1:17" x14ac:dyDescent="0.2">
      <c r="A1544" s="374" t="str">
        <f>IF(B1544="","",COUNT('Diário 3º PA'!$A$4:$A$4242)+COUNT('Diário 4º PA'!$A$4:$A$2007)+COUNT('Diário 5º PA'!$A$4:$A$2000)+ROW()-3)</f>
        <v/>
      </c>
      <c r="B1544" s="358"/>
      <c r="C1544" s="383"/>
      <c r="D1544" s="360"/>
      <c r="E1544" s="360"/>
      <c r="F1544" s="361"/>
      <c r="G1544" s="360"/>
      <c r="H1544" s="360"/>
      <c r="I1544" s="362"/>
      <c r="J1544" s="363"/>
      <c r="K1544" s="363"/>
      <c r="L1544" s="364"/>
      <c r="M1544" s="363"/>
      <c r="N1544" s="414"/>
      <c r="O1544" s="350">
        <f t="shared" si="57"/>
        <v>0</v>
      </c>
      <c r="P1544" s="70">
        <f t="shared" si="57"/>
        <v>0</v>
      </c>
      <c r="Q1544" s="92" t="str">
        <f t="shared" ref="Q1544:Q1607" si="58">SUBSTITUTE(D1544," ","_")</f>
        <v/>
      </c>
    </row>
    <row r="1545" spans="1:17" x14ac:dyDescent="0.2">
      <c r="A1545" s="374" t="str">
        <f>IF(B1545="","",COUNT('Diário 3º PA'!$A$4:$A$4242)+COUNT('Diário 4º PA'!$A$4:$A$2007)+COUNT('Diário 5º PA'!$A$4:$A$2000)+ROW()-3)</f>
        <v/>
      </c>
      <c r="B1545" s="358"/>
      <c r="C1545" s="383"/>
      <c r="D1545" s="360"/>
      <c r="E1545" s="360"/>
      <c r="F1545" s="361"/>
      <c r="G1545" s="360"/>
      <c r="H1545" s="360"/>
      <c r="I1545" s="362"/>
      <c r="J1545" s="363"/>
      <c r="K1545" s="363"/>
      <c r="L1545" s="364"/>
      <c r="M1545" s="363"/>
      <c r="N1545" s="414"/>
      <c r="O1545" s="350">
        <f t="shared" ref="O1545:P1608" si="59">IF(B1545=0,0,IF(YEAR(B1545)=$P$1,MONTH(B1545)-$O$1+1,(YEAR(B1545)-$P$1)*12-$O$1+1+MONTH(B1545)))</f>
        <v>0</v>
      </c>
      <c r="P1545" s="70">
        <f t="shared" si="59"/>
        <v>0</v>
      </c>
      <c r="Q1545" s="92" t="str">
        <f t="shared" si="58"/>
        <v/>
      </c>
    </row>
    <row r="1546" spans="1:17" x14ac:dyDescent="0.2">
      <c r="A1546" s="374" t="str">
        <f>IF(B1546="","",COUNT('Diário 3º PA'!$A$4:$A$4242)+COUNT('Diário 4º PA'!$A$4:$A$2007)+COUNT('Diário 5º PA'!$A$4:$A$2000)+ROW()-3)</f>
        <v/>
      </c>
      <c r="B1546" s="358"/>
      <c r="C1546" s="383"/>
      <c r="D1546" s="360"/>
      <c r="E1546" s="360"/>
      <c r="F1546" s="361"/>
      <c r="G1546" s="360"/>
      <c r="H1546" s="360"/>
      <c r="I1546" s="362"/>
      <c r="J1546" s="363"/>
      <c r="K1546" s="363"/>
      <c r="L1546" s="364"/>
      <c r="M1546" s="363"/>
      <c r="N1546" s="414"/>
      <c r="O1546" s="350">
        <f t="shared" si="59"/>
        <v>0</v>
      </c>
      <c r="P1546" s="70">
        <f t="shared" si="59"/>
        <v>0</v>
      </c>
      <c r="Q1546" s="92" t="str">
        <f t="shared" si="58"/>
        <v/>
      </c>
    </row>
    <row r="1547" spans="1:17" x14ac:dyDescent="0.2">
      <c r="A1547" s="374" t="str">
        <f>IF(B1547="","",COUNT('Diário 3º PA'!$A$4:$A$4242)+COUNT('Diário 4º PA'!$A$4:$A$2007)+COUNT('Diário 5º PA'!$A$4:$A$2000)+ROW()-3)</f>
        <v/>
      </c>
      <c r="B1547" s="358"/>
      <c r="C1547" s="383"/>
      <c r="D1547" s="360"/>
      <c r="E1547" s="360"/>
      <c r="F1547" s="361"/>
      <c r="G1547" s="360"/>
      <c r="H1547" s="360"/>
      <c r="I1547" s="362"/>
      <c r="J1547" s="363"/>
      <c r="K1547" s="363"/>
      <c r="L1547" s="364"/>
      <c r="M1547" s="363"/>
      <c r="N1547" s="414"/>
      <c r="O1547" s="350">
        <f t="shared" si="59"/>
        <v>0</v>
      </c>
      <c r="P1547" s="70">
        <f t="shared" si="59"/>
        <v>0</v>
      </c>
      <c r="Q1547" s="92" t="str">
        <f t="shared" si="58"/>
        <v/>
      </c>
    </row>
    <row r="1548" spans="1:17" x14ac:dyDescent="0.2">
      <c r="A1548" s="374" t="str">
        <f>IF(B1548="","",COUNT('Diário 3º PA'!$A$4:$A$4242)+COUNT('Diário 4º PA'!$A$4:$A$2007)+COUNT('Diário 5º PA'!$A$4:$A$2000)+ROW()-3)</f>
        <v/>
      </c>
      <c r="B1548" s="358"/>
      <c r="C1548" s="383"/>
      <c r="D1548" s="360"/>
      <c r="E1548" s="360"/>
      <c r="F1548" s="361"/>
      <c r="G1548" s="360"/>
      <c r="H1548" s="360"/>
      <c r="I1548" s="362"/>
      <c r="J1548" s="363"/>
      <c r="K1548" s="363"/>
      <c r="L1548" s="364"/>
      <c r="M1548" s="363"/>
      <c r="N1548" s="414"/>
      <c r="O1548" s="350">
        <f t="shared" si="59"/>
        <v>0</v>
      </c>
      <c r="P1548" s="70">
        <f t="shared" si="59"/>
        <v>0</v>
      </c>
      <c r="Q1548" s="92" t="str">
        <f t="shared" si="58"/>
        <v/>
      </c>
    </row>
    <row r="1549" spans="1:17" x14ac:dyDescent="0.2">
      <c r="A1549" s="374" t="str">
        <f>IF(B1549="","",COUNT('Diário 3º PA'!$A$4:$A$4242)+COUNT('Diário 4º PA'!$A$4:$A$2007)+COUNT('Diário 5º PA'!$A$4:$A$2000)+ROW()-3)</f>
        <v/>
      </c>
      <c r="B1549" s="358"/>
      <c r="C1549" s="383"/>
      <c r="D1549" s="360"/>
      <c r="E1549" s="360"/>
      <c r="F1549" s="361"/>
      <c r="G1549" s="360"/>
      <c r="H1549" s="360"/>
      <c r="I1549" s="362"/>
      <c r="J1549" s="363"/>
      <c r="K1549" s="363"/>
      <c r="L1549" s="364"/>
      <c r="M1549" s="363"/>
      <c r="N1549" s="414"/>
      <c r="O1549" s="350">
        <f t="shared" si="59"/>
        <v>0</v>
      </c>
      <c r="P1549" s="70">
        <f t="shared" si="59"/>
        <v>0</v>
      </c>
      <c r="Q1549" s="92" t="str">
        <f t="shared" si="58"/>
        <v/>
      </c>
    </row>
    <row r="1550" spans="1:17" x14ac:dyDescent="0.2">
      <c r="A1550" s="374" t="str">
        <f>IF(B1550="","",COUNT('Diário 3º PA'!$A$4:$A$4242)+COUNT('Diário 4º PA'!$A$4:$A$2007)+COUNT('Diário 5º PA'!$A$4:$A$2000)+ROW()-3)</f>
        <v/>
      </c>
      <c r="B1550" s="358"/>
      <c r="C1550" s="383"/>
      <c r="D1550" s="360"/>
      <c r="E1550" s="360"/>
      <c r="F1550" s="361"/>
      <c r="G1550" s="360"/>
      <c r="H1550" s="360"/>
      <c r="I1550" s="362"/>
      <c r="J1550" s="363"/>
      <c r="K1550" s="363"/>
      <c r="L1550" s="364"/>
      <c r="M1550" s="363"/>
      <c r="N1550" s="414"/>
      <c r="O1550" s="350">
        <f t="shared" si="59"/>
        <v>0</v>
      </c>
      <c r="P1550" s="70">
        <f t="shared" si="59"/>
        <v>0</v>
      </c>
      <c r="Q1550" s="92" t="str">
        <f t="shared" si="58"/>
        <v/>
      </c>
    </row>
    <row r="1551" spans="1:17" x14ac:dyDescent="0.2">
      <c r="A1551" s="374" t="str">
        <f>IF(B1551="","",COUNT('Diário 3º PA'!$A$4:$A$4242)+COUNT('Diário 4º PA'!$A$4:$A$2007)+COUNT('Diário 5º PA'!$A$4:$A$2000)+ROW()-3)</f>
        <v/>
      </c>
      <c r="B1551" s="358"/>
      <c r="C1551" s="383"/>
      <c r="D1551" s="360"/>
      <c r="E1551" s="360"/>
      <c r="F1551" s="361"/>
      <c r="G1551" s="360"/>
      <c r="H1551" s="360"/>
      <c r="I1551" s="362"/>
      <c r="J1551" s="363"/>
      <c r="K1551" s="363"/>
      <c r="L1551" s="364"/>
      <c r="M1551" s="363"/>
      <c r="N1551" s="414"/>
      <c r="O1551" s="350">
        <f t="shared" si="59"/>
        <v>0</v>
      </c>
      <c r="P1551" s="70">
        <f t="shared" si="59"/>
        <v>0</v>
      </c>
      <c r="Q1551" s="92" t="str">
        <f t="shared" si="58"/>
        <v/>
      </c>
    </row>
    <row r="1552" spans="1:17" x14ac:dyDescent="0.2">
      <c r="A1552" s="374" t="str">
        <f>IF(B1552="","",COUNT('Diário 3º PA'!$A$4:$A$4242)+COUNT('Diário 4º PA'!$A$4:$A$2007)+COUNT('Diário 5º PA'!$A$4:$A$2000)+ROW()-3)</f>
        <v/>
      </c>
      <c r="B1552" s="358"/>
      <c r="C1552" s="383"/>
      <c r="D1552" s="360"/>
      <c r="E1552" s="360"/>
      <c r="F1552" s="361"/>
      <c r="G1552" s="360"/>
      <c r="H1552" s="360"/>
      <c r="I1552" s="362"/>
      <c r="J1552" s="363"/>
      <c r="K1552" s="363"/>
      <c r="L1552" s="364"/>
      <c r="M1552" s="363"/>
      <c r="N1552" s="414"/>
      <c r="O1552" s="350">
        <f t="shared" si="59"/>
        <v>0</v>
      </c>
      <c r="P1552" s="70">
        <f t="shared" si="59"/>
        <v>0</v>
      </c>
      <c r="Q1552" s="92" t="str">
        <f t="shared" si="58"/>
        <v/>
      </c>
    </row>
    <row r="1553" spans="1:17" x14ac:dyDescent="0.2">
      <c r="A1553" s="374" t="str">
        <f>IF(B1553="","",COUNT('Diário 3º PA'!$A$4:$A$4242)+COUNT('Diário 4º PA'!$A$4:$A$2007)+COUNT('Diário 5º PA'!$A$4:$A$2000)+ROW()-3)</f>
        <v/>
      </c>
      <c r="B1553" s="358"/>
      <c r="C1553" s="383"/>
      <c r="D1553" s="360"/>
      <c r="E1553" s="360"/>
      <c r="F1553" s="361"/>
      <c r="G1553" s="360"/>
      <c r="H1553" s="360"/>
      <c r="I1553" s="362"/>
      <c r="J1553" s="363"/>
      <c r="K1553" s="363"/>
      <c r="L1553" s="364"/>
      <c r="M1553" s="363"/>
      <c r="N1553" s="414"/>
      <c r="O1553" s="350">
        <f t="shared" si="59"/>
        <v>0</v>
      </c>
      <c r="P1553" s="70">
        <f t="shared" si="59"/>
        <v>0</v>
      </c>
      <c r="Q1553" s="92" t="str">
        <f t="shared" si="58"/>
        <v/>
      </c>
    </row>
    <row r="1554" spans="1:17" x14ac:dyDescent="0.2">
      <c r="A1554" s="374" t="str">
        <f>IF(B1554="","",COUNT('Diário 3º PA'!$A$4:$A$4242)+COUNT('Diário 4º PA'!$A$4:$A$2007)+COUNT('Diário 5º PA'!$A$4:$A$2000)+ROW()-3)</f>
        <v/>
      </c>
      <c r="B1554" s="358"/>
      <c r="C1554" s="383"/>
      <c r="D1554" s="360"/>
      <c r="E1554" s="360"/>
      <c r="F1554" s="361"/>
      <c r="G1554" s="360"/>
      <c r="H1554" s="360"/>
      <c r="I1554" s="362"/>
      <c r="J1554" s="363"/>
      <c r="K1554" s="363"/>
      <c r="L1554" s="364"/>
      <c r="M1554" s="363"/>
      <c r="N1554" s="414"/>
      <c r="O1554" s="350">
        <f t="shared" si="59"/>
        <v>0</v>
      </c>
      <c r="P1554" s="70">
        <f t="shared" si="59"/>
        <v>0</v>
      </c>
      <c r="Q1554" s="92" t="str">
        <f t="shared" si="58"/>
        <v/>
      </c>
    </row>
    <row r="1555" spans="1:17" x14ac:dyDescent="0.2">
      <c r="A1555" s="374" t="str">
        <f>IF(B1555="","",COUNT('Diário 3º PA'!$A$4:$A$4242)+COUNT('Diário 4º PA'!$A$4:$A$2007)+COUNT('Diário 5º PA'!$A$4:$A$2000)+ROW()-3)</f>
        <v/>
      </c>
      <c r="B1555" s="358"/>
      <c r="C1555" s="383"/>
      <c r="D1555" s="360"/>
      <c r="E1555" s="360"/>
      <c r="F1555" s="361"/>
      <c r="G1555" s="360"/>
      <c r="H1555" s="360"/>
      <c r="I1555" s="362"/>
      <c r="J1555" s="363"/>
      <c r="K1555" s="363"/>
      <c r="L1555" s="364"/>
      <c r="M1555" s="363"/>
      <c r="N1555" s="414"/>
      <c r="O1555" s="350">
        <f t="shared" si="59"/>
        <v>0</v>
      </c>
      <c r="P1555" s="70">
        <f t="shared" si="59"/>
        <v>0</v>
      </c>
      <c r="Q1555" s="92" t="str">
        <f t="shared" si="58"/>
        <v/>
      </c>
    </row>
    <row r="1556" spans="1:17" x14ac:dyDescent="0.2">
      <c r="A1556" s="374" t="str">
        <f>IF(B1556="","",COUNT('Diário 3º PA'!$A$4:$A$4242)+COUNT('Diário 4º PA'!$A$4:$A$2007)+COUNT('Diário 5º PA'!$A$4:$A$2000)+ROW()-3)</f>
        <v/>
      </c>
      <c r="B1556" s="358"/>
      <c r="C1556" s="383"/>
      <c r="D1556" s="360"/>
      <c r="E1556" s="360"/>
      <c r="F1556" s="361"/>
      <c r="G1556" s="360"/>
      <c r="H1556" s="360"/>
      <c r="I1556" s="362"/>
      <c r="J1556" s="363"/>
      <c r="K1556" s="363"/>
      <c r="L1556" s="364"/>
      <c r="M1556" s="363"/>
      <c r="N1556" s="414"/>
      <c r="O1556" s="350">
        <f t="shared" si="59"/>
        <v>0</v>
      </c>
      <c r="P1556" s="70">
        <f t="shared" si="59"/>
        <v>0</v>
      </c>
      <c r="Q1556" s="92" t="str">
        <f t="shared" si="58"/>
        <v/>
      </c>
    </row>
    <row r="1557" spans="1:17" x14ac:dyDescent="0.2">
      <c r="A1557" s="374" t="str">
        <f>IF(B1557="","",COUNT('Diário 3º PA'!$A$4:$A$4242)+COUNT('Diário 4º PA'!$A$4:$A$2007)+COUNT('Diário 5º PA'!$A$4:$A$2000)+ROW()-3)</f>
        <v/>
      </c>
      <c r="B1557" s="358"/>
      <c r="C1557" s="383"/>
      <c r="D1557" s="360"/>
      <c r="E1557" s="360"/>
      <c r="F1557" s="361"/>
      <c r="G1557" s="360"/>
      <c r="H1557" s="360"/>
      <c r="I1557" s="362"/>
      <c r="J1557" s="363"/>
      <c r="K1557" s="363"/>
      <c r="L1557" s="364"/>
      <c r="M1557" s="363"/>
      <c r="N1557" s="414"/>
      <c r="O1557" s="350">
        <f t="shared" si="59"/>
        <v>0</v>
      </c>
      <c r="P1557" s="70">
        <f t="shared" si="59"/>
        <v>0</v>
      </c>
      <c r="Q1557" s="92" t="str">
        <f t="shared" si="58"/>
        <v/>
      </c>
    </row>
    <row r="1558" spans="1:17" x14ac:dyDescent="0.2">
      <c r="A1558" s="374" t="str">
        <f>IF(B1558="","",COUNT('Diário 3º PA'!$A$4:$A$4242)+COUNT('Diário 4º PA'!$A$4:$A$2007)+COUNT('Diário 5º PA'!$A$4:$A$2000)+ROW()-3)</f>
        <v/>
      </c>
      <c r="B1558" s="358"/>
      <c r="C1558" s="383"/>
      <c r="D1558" s="360"/>
      <c r="E1558" s="360"/>
      <c r="F1558" s="361"/>
      <c r="G1558" s="360"/>
      <c r="H1558" s="360"/>
      <c r="I1558" s="362"/>
      <c r="J1558" s="363"/>
      <c r="K1558" s="363"/>
      <c r="L1558" s="364"/>
      <c r="M1558" s="363"/>
      <c r="N1558" s="414"/>
      <c r="O1558" s="350">
        <f t="shared" si="59"/>
        <v>0</v>
      </c>
      <c r="P1558" s="70">
        <f t="shared" si="59"/>
        <v>0</v>
      </c>
      <c r="Q1558" s="92" t="str">
        <f t="shared" si="58"/>
        <v/>
      </c>
    </row>
    <row r="1559" spans="1:17" x14ac:dyDescent="0.2">
      <c r="A1559" s="374" t="str">
        <f>IF(B1559="","",COUNT('Diário 3º PA'!$A$4:$A$4242)+COUNT('Diário 4º PA'!$A$4:$A$2007)+COUNT('Diário 5º PA'!$A$4:$A$2000)+ROW()-3)</f>
        <v/>
      </c>
      <c r="B1559" s="358"/>
      <c r="C1559" s="383"/>
      <c r="D1559" s="360"/>
      <c r="E1559" s="360"/>
      <c r="F1559" s="361"/>
      <c r="G1559" s="360"/>
      <c r="H1559" s="360"/>
      <c r="I1559" s="362"/>
      <c r="J1559" s="363"/>
      <c r="K1559" s="363"/>
      <c r="L1559" s="364"/>
      <c r="M1559" s="363"/>
      <c r="N1559" s="414"/>
      <c r="O1559" s="350">
        <f t="shared" si="59"/>
        <v>0</v>
      </c>
      <c r="P1559" s="70">
        <f t="shared" si="59"/>
        <v>0</v>
      </c>
      <c r="Q1559" s="92" t="str">
        <f t="shared" si="58"/>
        <v/>
      </c>
    </row>
    <row r="1560" spans="1:17" x14ac:dyDescent="0.2">
      <c r="A1560" s="374" t="str">
        <f>IF(B1560="","",COUNT('Diário 3º PA'!$A$4:$A$4242)+COUNT('Diário 4º PA'!$A$4:$A$2007)+COUNT('Diário 5º PA'!$A$4:$A$2000)+ROW()-3)</f>
        <v/>
      </c>
      <c r="B1560" s="358"/>
      <c r="C1560" s="383"/>
      <c r="D1560" s="360"/>
      <c r="E1560" s="360"/>
      <c r="F1560" s="361"/>
      <c r="G1560" s="360"/>
      <c r="H1560" s="360"/>
      <c r="I1560" s="362"/>
      <c r="J1560" s="363"/>
      <c r="K1560" s="363"/>
      <c r="L1560" s="364"/>
      <c r="M1560" s="363"/>
      <c r="N1560" s="414"/>
      <c r="O1560" s="350">
        <f t="shared" si="59"/>
        <v>0</v>
      </c>
      <c r="P1560" s="70">
        <f t="shared" si="59"/>
        <v>0</v>
      </c>
      <c r="Q1560" s="92" t="str">
        <f t="shared" si="58"/>
        <v/>
      </c>
    </row>
    <row r="1561" spans="1:17" x14ac:dyDescent="0.2">
      <c r="A1561" s="374" t="str">
        <f>IF(B1561="","",COUNT('Diário 3º PA'!$A$4:$A$4242)+COUNT('Diário 4º PA'!$A$4:$A$2007)+COUNT('Diário 5º PA'!$A$4:$A$2000)+ROW()-3)</f>
        <v/>
      </c>
      <c r="B1561" s="358"/>
      <c r="C1561" s="383"/>
      <c r="D1561" s="360"/>
      <c r="E1561" s="360"/>
      <c r="F1561" s="361"/>
      <c r="G1561" s="360"/>
      <c r="H1561" s="360"/>
      <c r="I1561" s="362"/>
      <c r="J1561" s="363"/>
      <c r="K1561" s="363"/>
      <c r="L1561" s="364"/>
      <c r="M1561" s="363"/>
      <c r="N1561" s="414"/>
      <c r="O1561" s="350">
        <f t="shared" si="59"/>
        <v>0</v>
      </c>
      <c r="P1561" s="70">
        <f t="shared" si="59"/>
        <v>0</v>
      </c>
      <c r="Q1561" s="92" t="str">
        <f t="shared" si="58"/>
        <v/>
      </c>
    </row>
    <row r="1562" spans="1:17" x14ac:dyDescent="0.2">
      <c r="A1562" s="374" t="str">
        <f>IF(B1562="","",COUNT('Diário 3º PA'!$A$4:$A$4242)+COUNT('Diário 4º PA'!$A$4:$A$2007)+COUNT('Diário 5º PA'!$A$4:$A$2000)+ROW()-3)</f>
        <v/>
      </c>
      <c r="B1562" s="358"/>
      <c r="C1562" s="383"/>
      <c r="D1562" s="360"/>
      <c r="E1562" s="360"/>
      <c r="F1562" s="361"/>
      <c r="G1562" s="360"/>
      <c r="H1562" s="360"/>
      <c r="I1562" s="362"/>
      <c r="J1562" s="363"/>
      <c r="K1562" s="363"/>
      <c r="L1562" s="364"/>
      <c r="M1562" s="363"/>
      <c r="N1562" s="414"/>
      <c r="O1562" s="350">
        <f t="shared" si="59"/>
        <v>0</v>
      </c>
      <c r="P1562" s="70">
        <f t="shared" si="59"/>
        <v>0</v>
      </c>
      <c r="Q1562" s="92" t="str">
        <f t="shared" si="58"/>
        <v/>
      </c>
    </row>
    <row r="1563" spans="1:17" x14ac:dyDescent="0.2">
      <c r="A1563" s="374" t="str">
        <f>IF(B1563="","",COUNT('Diário 3º PA'!$A$4:$A$4242)+COUNT('Diário 4º PA'!$A$4:$A$2007)+COUNT('Diário 5º PA'!$A$4:$A$2000)+ROW()-3)</f>
        <v/>
      </c>
      <c r="B1563" s="358"/>
      <c r="C1563" s="383"/>
      <c r="D1563" s="360"/>
      <c r="E1563" s="360"/>
      <c r="F1563" s="361"/>
      <c r="G1563" s="360"/>
      <c r="H1563" s="360"/>
      <c r="I1563" s="362"/>
      <c r="J1563" s="363"/>
      <c r="K1563" s="363"/>
      <c r="L1563" s="364"/>
      <c r="M1563" s="363"/>
      <c r="N1563" s="414"/>
      <c r="O1563" s="350">
        <f t="shared" si="59"/>
        <v>0</v>
      </c>
      <c r="P1563" s="70">
        <f t="shared" si="59"/>
        <v>0</v>
      </c>
      <c r="Q1563" s="92" t="str">
        <f t="shared" si="58"/>
        <v/>
      </c>
    </row>
    <row r="1564" spans="1:17" x14ac:dyDescent="0.2">
      <c r="A1564" s="374" t="str">
        <f>IF(B1564="","",COUNT('Diário 3º PA'!$A$4:$A$4242)+COUNT('Diário 4º PA'!$A$4:$A$2007)+COUNT('Diário 5º PA'!$A$4:$A$2000)+ROW()-3)</f>
        <v/>
      </c>
      <c r="B1564" s="358"/>
      <c r="C1564" s="383"/>
      <c r="D1564" s="360"/>
      <c r="E1564" s="360"/>
      <c r="F1564" s="361"/>
      <c r="G1564" s="360"/>
      <c r="H1564" s="360"/>
      <c r="I1564" s="362"/>
      <c r="J1564" s="363"/>
      <c r="K1564" s="363"/>
      <c r="L1564" s="364"/>
      <c r="M1564" s="363"/>
      <c r="N1564" s="414"/>
      <c r="O1564" s="350">
        <f t="shared" si="59"/>
        <v>0</v>
      </c>
      <c r="P1564" s="70">
        <f t="shared" si="59"/>
        <v>0</v>
      </c>
      <c r="Q1564" s="92" t="str">
        <f t="shared" si="58"/>
        <v/>
      </c>
    </row>
    <row r="1565" spans="1:17" x14ac:dyDescent="0.2">
      <c r="A1565" s="374" t="str">
        <f>IF(B1565="","",COUNT('Diário 3º PA'!$A$4:$A$4242)+COUNT('Diário 4º PA'!$A$4:$A$2007)+COUNT('Diário 5º PA'!$A$4:$A$2000)+ROW()-3)</f>
        <v/>
      </c>
      <c r="B1565" s="358"/>
      <c r="C1565" s="383"/>
      <c r="D1565" s="360"/>
      <c r="E1565" s="360"/>
      <c r="F1565" s="361"/>
      <c r="G1565" s="360"/>
      <c r="H1565" s="360"/>
      <c r="I1565" s="362"/>
      <c r="J1565" s="363"/>
      <c r="K1565" s="363"/>
      <c r="L1565" s="364"/>
      <c r="M1565" s="363"/>
      <c r="N1565" s="414"/>
      <c r="O1565" s="350">
        <f t="shared" si="59"/>
        <v>0</v>
      </c>
      <c r="P1565" s="70">
        <f t="shared" si="59"/>
        <v>0</v>
      </c>
      <c r="Q1565" s="92" t="str">
        <f t="shared" si="58"/>
        <v/>
      </c>
    </row>
    <row r="1566" spans="1:17" x14ac:dyDescent="0.2">
      <c r="A1566" s="374" t="str">
        <f>IF(B1566="","",COUNT('Diário 3º PA'!$A$4:$A$4242)+COUNT('Diário 4º PA'!$A$4:$A$2007)+COUNT('Diário 5º PA'!$A$4:$A$2000)+ROW()-3)</f>
        <v/>
      </c>
      <c r="B1566" s="358"/>
      <c r="C1566" s="383"/>
      <c r="D1566" s="360"/>
      <c r="E1566" s="360"/>
      <c r="F1566" s="361"/>
      <c r="G1566" s="360"/>
      <c r="H1566" s="360"/>
      <c r="I1566" s="362"/>
      <c r="J1566" s="363"/>
      <c r="K1566" s="363"/>
      <c r="L1566" s="364"/>
      <c r="M1566" s="363"/>
      <c r="N1566" s="414"/>
      <c r="O1566" s="350">
        <f t="shared" si="59"/>
        <v>0</v>
      </c>
      <c r="P1566" s="70">
        <f t="shared" si="59"/>
        <v>0</v>
      </c>
      <c r="Q1566" s="92" t="str">
        <f t="shared" si="58"/>
        <v/>
      </c>
    </row>
    <row r="1567" spans="1:17" x14ac:dyDescent="0.2">
      <c r="A1567" s="374" t="str">
        <f>IF(B1567="","",COUNT('Diário 3º PA'!$A$4:$A$4242)+COUNT('Diário 4º PA'!$A$4:$A$2007)+COUNT('Diário 5º PA'!$A$4:$A$2000)+ROW()-3)</f>
        <v/>
      </c>
      <c r="B1567" s="358"/>
      <c r="C1567" s="383"/>
      <c r="D1567" s="360"/>
      <c r="E1567" s="360"/>
      <c r="F1567" s="361"/>
      <c r="G1567" s="360"/>
      <c r="H1567" s="360"/>
      <c r="I1567" s="362"/>
      <c r="J1567" s="363"/>
      <c r="K1567" s="363"/>
      <c r="L1567" s="364"/>
      <c r="M1567" s="363"/>
      <c r="N1567" s="414"/>
      <c r="O1567" s="350">
        <f t="shared" si="59"/>
        <v>0</v>
      </c>
      <c r="P1567" s="70">
        <f t="shared" si="59"/>
        <v>0</v>
      </c>
      <c r="Q1567" s="92" t="str">
        <f t="shared" si="58"/>
        <v/>
      </c>
    </row>
    <row r="1568" spans="1:17" x14ac:dyDescent="0.2">
      <c r="A1568" s="374" t="str">
        <f>IF(B1568="","",COUNT('Diário 3º PA'!$A$4:$A$4242)+COUNT('Diário 4º PA'!$A$4:$A$2007)+COUNT('Diário 5º PA'!$A$4:$A$2000)+ROW()-3)</f>
        <v/>
      </c>
      <c r="B1568" s="358"/>
      <c r="C1568" s="383"/>
      <c r="D1568" s="360"/>
      <c r="E1568" s="360"/>
      <c r="F1568" s="361"/>
      <c r="G1568" s="360"/>
      <c r="H1568" s="360"/>
      <c r="I1568" s="362"/>
      <c r="J1568" s="363"/>
      <c r="K1568" s="363"/>
      <c r="L1568" s="364"/>
      <c r="M1568" s="363"/>
      <c r="N1568" s="414"/>
      <c r="O1568" s="350">
        <f t="shared" si="59"/>
        <v>0</v>
      </c>
      <c r="P1568" s="70">
        <f t="shared" si="59"/>
        <v>0</v>
      </c>
      <c r="Q1568" s="92" t="str">
        <f t="shared" si="58"/>
        <v/>
      </c>
    </row>
    <row r="1569" spans="1:17" x14ac:dyDescent="0.2">
      <c r="A1569" s="374" t="str">
        <f>IF(B1569="","",COUNT('Diário 3º PA'!$A$4:$A$4242)+COUNT('Diário 4º PA'!$A$4:$A$2007)+COUNT('Diário 5º PA'!$A$4:$A$2000)+ROW()-3)</f>
        <v/>
      </c>
      <c r="B1569" s="358"/>
      <c r="C1569" s="383"/>
      <c r="D1569" s="360"/>
      <c r="E1569" s="360"/>
      <c r="F1569" s="361"/>
      <c r="G1569" s="360"/>
      <c r="H1569" s="360"/>
      <c r="I1569" s="362"/>
      <c r="J1569" s="363"/>
      <c r="K1569" s="363"/>
      <c r="L1569" s="364"/>
      <c r="M1569" s="363"/>
      <c r="N1569" s="414"/>
      <c r="O1569" s="350">
        <f t="shared" si="59"/>
        <v>0</v>
      </c>
      <c r="P1569" s="70">
        <f t="shared" si="59"/>
        <v>0</v>
      </c>
      <c r="Q1569" s="92" t="str">
        <f t="shared" si="58"/>
        <v/>
      </c>
    </row>
    <row r="1570" spans="1:17" x14ac:dyDescent="0.2">
      <c r="A1570" s="374" t="str">
        <f>IF(B1570="","",COUNT('Diário 3º PA'!$A$4:$A$4242)+COUNT('Diário 4º PA'!$A$4:$A$2007)+COUNT('Diário 5º PA'!$A$4:$A$2000)+ROW()-3)</f>
        <v/>
      </c>
      <c r="B1570" s="358"/>
      <c r="C1570" s="383"/>
      <c r="D1570" s="360"/>
      <c r="E1570" s="360"/>
      <c r="F1570" s="361"/>
      <c r="G1570" s="360"/>
      <c r="H1570" s="360"/>
      <c r="I1570" s="362"/>
      <c r="J1570" s="363"/>
      <c r="K1570" s="363"/>
      <c r="L1570" s="364"/>
      <c r="M1570" s="363"/>
      <c r="N1570" s="414"/>
      <c r="O1570" s="350">
        <f t="shared" si="59"/>
        <v>0</v>
      </c>
      <c r="P1570" s="70">
        <f t="shared" si="59"/>
        <v>0</v>
      </c>
      <c r="Q1570" s="92" t="str">
        <f t="shared" si="58"/>
        <v/>
      </c>
    </row>
    <row r="1571" spans="1:17" x14ac:dyDescent="0.2">
      <c r="A1571" s="374" t="str">
        <f>IF(B1571="","",COUNT('Diário 3º PA'!$A$4:$A$4242)+COUNT('Diário 4º PA'!$A$4:$A$2007)+COUNT('Diário 5º PA'!$A$4:$A$2000)+ROW()-3)</f>
        <v/>
      </c>
      <c r="B1571" s="358"/>
      <c r="C1571" s="383"/>
      <c r="D1571" s="360"/>
      <c r="E1571" s="360"/>
      <c r="F1571" s="361"/>
      <c r="G1571" s="360"/>
      <c r="H1571" s="360"/>
      <c r="I1571" s="362"/>
      <c r="J1571" s="363"/>
      <c r="K1571" s="363"/>
      <c r="L1571" s="364"/>
      <c r="M1571" s="363"/>
      <c r="N1571" s="414"/>
      <c r="O1571" s="350">
        <f t="shared" si="59"/>
        <v>0</v>
      </c>
      <c r="P1571" s="70">
        <f t="shared" si="59"/>
        <v>0</v>
      </c>
      <c r="Q1571" s="92" t="str">
        <f t="shared" si="58"/>
        <v/>
      </c>
    </row>
    <row r="1572" spans="1:17" x14ac:dyDescent="0.2">
      <c r="A1572" s="374" t="str">
        <f>IF(B1572="","",COUNT('Diário 3º PA'!$A$4:$A$4242)+COUNT('Diário 4º PA'!$A$4:$A$2007)+COUNT('Diário 5º PA'!$A$4:$A$2000)+ROW()-3)</f>
        <v/>
      </c>
      <c r="B1572" s="358"/>
      <c r="C1572" s="383"/>
      <c r="D1572" s="360"/>
      <c r="E1572" s="360"/>
      <c r="F1572" s="361"/>
      <c r="G1572" s="360"/>
      <c r="H1572" s="360"/>
      <c r="I1572" s="362"/>
      <c r="J1572" s="363"/>
      <c r="K1572" s="363"/>
      <c r="L1572" s="364"/>
      <c r="M1572" s="363"/>
      <c r="N1572" s="414"/>
      <c r="O1572" s="350">
        <f t="shared" si="59"/>
        <v>0</v>
      </c>
      <c r="P1572" s="70">
        <f t="shared" si="59"/>
        <v>0</v>
      </c>
      <c r="Q1572" s="92" t="str">
        <f t="shared" si="58"/>
        <v/>
      </c>
    </row>
    <row r="1573" spans="1:17" x14ac:dyDescent="0.2">
      <c r="A1573" s="374" t="str">
        <f>IF(B1573="","",COUNT('Diário 3º PA'!$A$4:$A$4242)+COUNT('Diário 4º PA'!$A$4:$A$2007)+COUNT('Diário 5º PA'!$A$4:$A$2000)+ROW()-3)</f>
        <v/>
      </c>
      <c r="B1573" s="358"/>
      <c r="C1573" s="383"/>
      <c r="D1573" s="360"/>
      <c r="E1573" s="360"/>
      <c r="F1573" s="361"/>
      <c r="G1573" s="360"/>
      <c r="H1573" s="360"/>
      <c r="I1573" s="362"/>
      <c r="J1573" s="363"/>
      <c r="K1573" s="363"/>
      <c r="L1573" s="364"/>
      <c r="M1573" s="363"/>
      <c r="N1573" s="414"/>
      <c r="O1573" s="350">
        <f t="shared" si="59"/>
        <v>0</v>
      </c>
      <c r="P1573" s="70">
        <f t="shared" si="59"/>
        <v>0</v>
      </c>
      <c r="Q1573" s="92" t="str">
        <f t="shared" si="58"/>
        <v/>
      </c>
    </row>
    <row r="1574" spans="1:17" x14ac:dyDescent="0.2">
      <c r="A1574" s="374" t="str">
        <f>IF(B1574="","",COUNT('Diário 3º PA'!$A$4:$A$4242)+COUNT('Diário 4º PA'!$A$4:$A$2007)+COUNT('Diário 5º PA'!$A$4:$A$2000)+ROW()-3)</f>
        <v/>
      </c>
      <c r="B1574" s="358"/>
      <c r="C1574" s="383"/>
      <c r="D1574" s="360"/>
      <c r="E1574" s="360"/>
      <c r="F1574" s="361"/>
      <c r="G1574" s="360"/>
      <c r="H1574" s="360"/>
      <c r="I1574" s="362"/>
      <c r="J1574" s="363"/>
      <c r="K1574" s="363"/>
      <c r="L1574" s="364"/>
      <c r="M1574" s="363"/>
      <c r="N1574" s="414"/>
      <c r="O1574" s="350">
        <f t="shared" si="59"/>
        <v>0</v>
      </c>
      <c r="P1574" s="70">
        <f t="shared" si="59"/>
        <v>0</v>
      </c>
      <c r="Q1574" s="92" t="str">
        <f t="shared" si="58"/>
        <v/>
      </c>
    </row>
    <row r="1575" spans="1:17" x14ac:dyDescent="0.2">
      <c r="A1575" s="374" t="str">
        <f>IF(B1575="","",COUNT('Diário 3º PA'!$A$4:$A$4242)+COUNT('Diário 4º PA'!$A$4:$A$2007)+COUNT('Diário 5º PA'!$A$4:$A$2000)+ROW()-3)</f>
        <v/>
      </c>
      <c r="B1575" s="358"/>
      <c r="C1575" s="383"/>
      <c r="D1575" s="360"/>
      <c r="E1575" s="360"/>
      <c r="F1575" s="361"/>
      <c r="G1575" s="360"/>
      <c r="H1575" s="360"/>
      <c r="I1575" s="362"/>
      <c r="J1575" s="363"/>
      <c r="K1575" s="363"/>
      <c r="L1575" s="364"/>
      <c r="M1575" s="363"/>
      <c r="N1575" s="414"/>
      <c r="O1575" s="350">
        <f t="shared" si="59"/>
        <v>0</v>
      </c>
      <c r="P1575" s="70">
        <f t="shared" si="59"/>
        <v>0</v>
      </c>
      <c r="Q1575" s="92" t="str">
        <f t="shared" si="58"/>
        <v/>
      </c>
    </row>
    <row r="1576" spans="1:17" x14ac:dyDescent="0.2">
      <c r="A1576" s="374" t="str">
        <f>IF(B1576="","",COUNT('Diário 3º PA'!$A$4:$A$4242)+COUNT('Diário 4º PA'!$A$4:$A$2007)+COUNT('Diário 5º PA'!$A$4:$A$2000)+ROW()-3)</f>
        <v/>
      </c>
      <c r="B1576" s="358"/>
      <c r="C1576" s="383"/>
      <c r="D1576" s="360"/>
      <c r="E1576" s="360"/>
      <c r="F1576" s="361"/>
      <c r="G1576" s="360"/>
      <c r="H1576" s="360"/>
      <c r="I1576" s="362"/>
      <c r="J1576" s="363"/>
      <c r="K1576" s="363"/>
      <c r="L1576" s="364"/>
      <c r="M1576" s="363"/>
      <c r="N1576" s="414"/>
      <c r="O1576" s="350">
        <f t="shared" si="59"/>
        <v>0</v>
      </c>
      <c r="P1576" s="70">
        <f t="shared" si="59"/>
        <v>0</v>
      </c>
      <c r="Q1576" s="92" t="str">
        <f t="shared" si="58"/>
        <v/>
      </c>
    </row>
    <row r="1577" spans="1:17" x14ac:dyDescent="0.2">
      <c r="A1577" s="374" t="str">
        <f>IF(B1577="","",COUNT('Diário 3º PA'!$A$4:$A$4242)+COUNT('Diário 4º PA'!$A$4:$A$2007)+COUNT('Diário 5º PA'!$A$4:$A$2000)+ROW()-3)</f>
        <v/>
      </c>
      <c r="B1577" s="358"/>
      <c r="C1577" s="383"/>
      <c r="D1577" s="360"/>
      <c r="E1577" s="360"/>
      <c r="F1577" s="361"/>
      <c r="G1577" s="360"/>
      <c r="H1577" s="360"/>
      <c r="I1577" s="362"/>
      <c r="J1577" s="363"/>
      <c r="K1577" s="363"/>
      <c r="L1577" s="364"/>
      <c r="M1577" s="363"/>
      <c r="N1577" s="414"/>
      <c r="O1577" s="350">
        <f t="shared" si="59"/>
        <v>0</v>
      </c>
      <c r="P1577" s="70">
        <f t="shared" si="59"/>
        <v>0</v>
      </c>
      <c r="Q1577" s="92" t="str">
        <f t="shared" si="58"/>
        <v/>
      </c>
    </row>
    <row r="1578" spans="1:17" x14ac:dyDescent="0.2">
      <c r="A1578" s="374" t="str">
        <f>IF(B1578="","",COUNT('Diário 3º PA'!$A$4:$A$4242)+COUNT('Diário 4º PA'!$A$4:$A$2007)+COUNT('Diário 5º PA'!$A$4:$A$2000)+ROW()-3)</f>
        <v/>
      </c>
      <c r="B1578" s="358"/>
      <c r="C1578" s="383"/>
      <c r="D1578" s="360"/>
      <c r="E1578" s="360"/>
      <c r="F1578" s="361"/>
      <c r="G1578" s="360"/>
      <c r="H1578" s="360"/>
      <c r="I1578" s="362"/>
      <c r="J1578" s="363"/>
      <c r="K1578" s="363"/>
      <c r="L1578" s="364"/>
      <c r="M1578" s="363"/>
      <c r="N1578" s="414"/>
      <c r="O1578" s="350">
        <f t="shared" si="59"/>
        <v>0</v>
      </c>
      <c r="P1578" s="70">
        <f t="shared" si="59"/>
        <v>0</v>
      </c>
      <c r="Q1578" s="92" t="str">
        <f t="shared" si="58"/>
        <v/>
      </c>
    </row>
    <row r="1579" spans="1:17" x14ac:dyDescent="0.2">
      <c r="A1579" s="374" t="str">
        <f>IF(B1579="","",COUNT('Diário 3º PA'!$A$4:$A$4242)+COUNT('Diário 4º PA'!$A$4:$A$2007)+COUNT('Diário 5º PA'!$A$4:$A$2000)+ROW()-3)</f>
        <v/>
      </c>
      <c r="B1579" s="358"/>
      <c r="C1579" s="383"/>
      <c r="D1579" s="360"/>
      <c r="E1579" s="360"/>
      <c r="F1579" s="361"/>
      <c r="G1579" s="360"/>
      <c r="H1579" s="360"/>
      <c r="I1579" s="362"/>
      <c r="J1579" s="363"/>
      <c r="K1579" s="363"/>
      <c r="L1579" s="364"/>
      <c r="M1579" s="363"/>
      <c r="N1579" s="414"/>
      <c r="O1579" s="350">
        <f t="shared" si="59"/>
        <v>0</v>
      </c>
      <c r="P1579" s="70">
        <f t="shared" si="59"/>
        <v>0</v>
      </c>
      <c r="Q1579" s="92" t="str">
        <f t="shared" si="58"/>
        <v/>
      </c>
    </row>
    <row r="1580" spans="1:17" x14ac:dyDescent="0.2">
      <c r="A1580" s="374" t="str">
        <f>IF(B1580="","",COUNT('Diário 3º PA'!$A$4:$A$4242)+COUNT('Diário 4º PA'!$A$4:$A$2007)+COUNT('Diário 5º PA'!$A$4:$A$2000)+ROW()-3)</f>
        <v/>
      </c>
      <c r="B1580" s="358"/>
      <c r="C1580" s="383"/>
      <c r="D1580" s="360"/>
      <c r="E1580" s="360"/>
      <c r="F1580" s="361"/>
      <c r="G1580" s="360"/>
      <c r="H1580" s="360"/>
      <c r="I1580" s="362"/>
      <c r="J1580" s="363"/>
      <c r="K1580" s="363"/>
      <c r="L1580" s="364"/>
      <c r="M1580" s="363"/>
      <c r="N1580" s="414"/>
      <c r="O1580" s="350">
        <f t="shared" si="59"/>
        <v>0</v>
      </c>
      <c r="P1580" s="70">
        <f t="shared" si="59"/>
        <v>0</v>
      </c>
      <c r="Q1580" s="92" t="str">
        <f t="shared" si="58"/>
        <v/>
      </c>
    </row>
    <row r="1581" spans="1:17" x14ac:dyDescent="0.2">
      <c r="A1581" s="374" t="str">
        <f>IF(B1581="","",COUNT('Diário 3º PA'!$A$4:$A$4242)+COUNT('Diário 4º PA'!$A$4:$A$2007)+COUNT('Diário 5º PA'!$A$4:$A$2000)+ROW()-3)</f>
        <v/>
      </c>
      <c r="B1581" s="358"/>
      <c r="C1581" s="383"/>
      <c r="D1581" s="360"/>
      <c r="E1581" s="360"/>
      <c r="F1581" s="361"/>
      <c r="G1581" s="360"/>
      <c r="H1581" s="360"/>
      <c r="I1581" s="362"/>
      <c r="J1581" s="363"/>
      <c r="K1581" s="363"/>
      <c r="L1581" s="364"/>
      <c r="M1581" s="363"/>
      <c r="N1581" s="414"/>
      <c r="O1581" s="350">
        <f t="shared" si="59"/>
        <v>0</v>
      </c>
      <c r="P1581" s="70">
        <f t="shared" si="59"/>
        <v>0</v>
      </c>
      <c r="Q1581" s="92" t="str">
        <f t="shared" si="58"/>
        <v/>
      </c>
    </row>
    <row r="1582" spans="1:17" x14ac:dyDescent="0.2">
      <c r="A1582" s="374" t="str">
        <f>IF(B1582="","",COUNT('Diário 3º PA'!$A$4:$A$4242)+COUNT('Diário 4º PA'!$A$4:$A$2007)+COUNT('Diário 5º PA'!$A$4:$A$2000)+ROW()-3)</f>
        <v/>
      </c>
      <c r="B1582" s="358"/>
      <c r="C1582" s="383"/>
      <c r="D1582" s="360"/>
      <c r="E1582" s="360"/>
      <c r="F1582" s="361"/>
      <c r="G1582" s="360"/>
      <c r="H1582" s="360"/>
      <c r="I1582" s="362"/>
      <c r="J1582" s="363"/>
      <c r="K1582" s="363"/>
      <c r="L1582" s="364"/>
      <c r="M1582" s="363"/>
      <c r="N1582" s="414"/>
      <c r="O1582" s="350">
        <f t="shared" si="59"/>
        <v>0</v>
      </c>
      <c r="P1582" s="70">
        <f t="shared" si="59"/>
        <v>0</v>
      </c>
      <c r="Q1582" s="92" t="str">
        <f t="shared" si="58"/>
        <v/>
      </c>
    </row>
    <row r="1583" spans="1:17" x14ac:dyDescent="0.2">
      <c r="A1583" s="374" t="str">
        <f>IF(B1583="","",COUNT('Diário 3º PA'!$A$4:$A$4242)+COUNT('Diário 4º PA'!$A$4:$A$2007)+COUNT('Diário 5º PA'!$A$4:$A$2000)+ROW()-3)</f>
        <v/>
      </c>
      <c r="B1583" s="358"/>
      <c r="C1583" s="383"/>
      <c r="D1583" s="360"/>
      <c r="E1583" s="360"/>
      <c r="F1583" s="361"/>
      <c r="G1583" s="360"/>
      <c r="H1583" s="360"/>
      <c r="I1583" s="362"/>
      <c r="J1583" s="363"/>
      <c r="K1583" s="363"/>
      <c r="L1583" s="364"/>
      <c r="M1583" s="363"/>
      <c r="N1583" s="414"/>
      <c r="O1583" s="350">
        <f t="shared" si="59"/>
        <v>0</v>
      </c>
      <c r="P1583" s="70">
        <f t="shared" si="59"/>
        <v>0</v>
      </c>
      <c r="Q1583" s="92" t="str">
        <f t="shared" si="58"/>
        <v/>
      </c>
    </row>
    <row r="1584" spans="1:17" x14ac:dyDescent="0.2">
      <c r="A1584" s="374" t="str">
        <f>IF(B1584="","",COUNT('Diário 3º PA'!$A$4:$A$4242)+COUNT('Diário 4º PA'!$A$4:$A$2007)+COUNT('Diário 5º PA'!$A$4:$A$2000)+ROW()-3)</f>
        <v/>
      </c>
      <c r="B1584" s="358"/>
      <c r="C1584" s="383"/>
      <c r="D1584" s="360"/>
      <c r="E1584" s="360"/>
      <c r="F1584" s="361"/>
      <c r="G1584" s="360"/>
      <c r="H1584" s="360"/>
      <c r="I1584" s="362"/>
      <c r="J1584" s="363"/>
      <c r="K1584" s="363"/>
      <c r="L1584" s="364"/>
      <c r="M1584" s="363"/>
      <c r="N1584" s="414"/>
      <c r="O1584" s="350">
        <f t="shared" si="59"/>
        <v>0</v>
      </c>
      <c r="P1584" s="70">
        <f t="shared" si="59"/>
        <v>0</v>
      </c>
      <c r="Q1584" s="92" t="str">
        <f t="shared" si="58"/>
        <v/>
      </c>
    </row>
    <row r="1585" spans="1:17" x14ac:dyDescent="0.2">
      <c r="A1585" s="374" t="str">
        <f>IF(B1585="","",COUNT('Diário 3º PA'!$A$4:$A$4242)+COUNT('Diário 4º PA'!$A$4:$A$2007)+COUNT('Diário 5º PA'!$A$4:$A$2000)+ROW()-3)</f>
        <v/>
      </c>
      <c r="B1585" s="358"/>
      <c r="C1585" s="383"/>
      <c r="D1585" s="360"/>
      <c r="E1585" s="360"/>
      <c r="F1585" s="361"/>
      <c r="G1585" s="360"/>
      <c r="H1585" s="360"/>
      <c r="I1585" s="362"/>
      <c r="J1585" s="363"/>
      <c r="K1585" s="363"/>
      <c r="L1585" s="364"/>
      <c r="M1585" s="363"/>
      <c r="N1585" s="414"/>
      <c r="O1585" s="350">
        <f t="shared" si="59"/>
        <v>0</v>
      </c>
      <c r="P1585" s="70">
        <f t="shared" si="59"/>
        <v>0</v>
      </c>
      <c r="Q1585" s="92" t="str">
        <f t="shared" si="58"/>
        <v/>
      </c>
    </row>
    <row r="1586" spans="1:17" x14ac:dyDescent="0.2">
      <c r="A1586" s="374" t="str">
        <f>IF(B1586="","",COUNT('Diário 3º PA'!$A$4:$A$4242)+COUNT('Diário 4º PA'!$A$4:$A$2007)+COUNT('Diário 5º PA'!$A$4:$A$2000)+ROW()-3)</f>
        <v/>
      </c>
      <c r="B1586" s="358"/>
      <c r="C1586" s="383"/>
      <c r="D1586" s="360"/>
      <c r="E1586" s="360"/>
      <c r="F1586" s="361"/>
      <c r="G1586" s="360"/>
      <c r="H1586" s="360"/>
      <c r="I1586" s="362"/>
      <c r="J1586" s="363"/>
      <c r="K1586" s="363"/>
      <c r="L1586" s="364"/>
      <c r="M1586" s="363"/>
      <c r="N1586" s="414"/>
      <c r="O1586" s="350">
        <f t="shared" si="59"/>
        <v>0</v>
      </c>
      <c r="P1586" s="70">
        <f t="shared" si="59"/>
        <v>0</v>
      </c>
      <c r="Q1586" s="92" t="str">
        <f t="shared" si="58"/>
        <v/>
      </c>
    </row>
    <row r="1587" spans="1:17" x14ac:dyDescent="0.2">
      <c r="A1587" s="374" t="str">
        <f>IF(B1587="","",COUNT('Diário 3º PA'!$A$4:$A$4242)+COUNT('Diário 4º PA'!$A$4:$A$2007)+COUNT('Diário 5º PA'!$A$4:$A$2000)+ROW()-3)</f>
        <v/>
      </c>
      <c r="B1587" s="358"/>
      <c r="C1587" s="383"/>
      <c r="D1587" s="360"/>
      <c r="E1587" s="360"/>
      <c r="F1587" s="361"/>
      <c r="G1587" s="360"/>
      <c r="H1587" s="360"/>
      <c r="I1587" s="362"/>
      <c r="J1587" s="363"/>
      <c r="K1587" s="363"/>
      <c r="L1587" s="364"/>
      <c r="M1587" s="363"/>
      <c r="N1587" s="414"/>
      <c r="O1587" s="350">
        <f t="shared" si="59"/>
        <v>0</v>
      </c>
      <c r="P1587" s="70">
        <f t="shared" si="59"/>
        <v>0</v>
      </c>
      <c r="Q1587" s="92" t="str">
        <f t="shared" si="58"/>
        <v/>
      </c>
    </row>
    <row r="1588" spans="1:17" x14ac:dyDescent="0.2">
      <c r="A1588" s="374" t="str">
        <f>IF(B1588="","",COUNT('Diário 3º PA'!$A$4:$A$4242)+COUNT('Diário 4º PA'!$A$4:$A$2007)+COUNT('Diário 5º PA'!$A$4:$A$2000)+ROW()-3)</f>
        <v/>
      </c>
      <c r="B1588" s="358"/>
      <c r="C1588" s="383"/>
      <c r="D1588" s="360"/>
      <c r="E1588" s="360"/>
      <c r="F1588" s="361"/>
      <c r="G1588" s="360"/>
      <c r="H1588" s="360"/>
      <c r="I1588" s="362"/>
      <c r="J1588" s="363"/>
      <c r="K1588" s="363"/>
      <c r="L1588" s="364"/>
      <c r="M1588" s="363"/>
      <c r="N1588" s="414"/>
      <c r="O1588" s="350">
        <f t="shared" si="59"/>
        <v>0</v>
      </c>
      <c r="P1588" s="70">
        <f t="shared" si="59"/>
        <v>0</v>
      </c>
      <c r="Q1588" s="92" t="str">
        <f t="shared" si="58"/>
        <v/>
      </c>
    </row>
    <row r="1589" spans="1:17" x14ac:dyDescent="0.2">
      <c r="A1589" s="374" t="str">
        <f>IF(B1589="","",COUNT('Diário 3º PA'!$A$4:$A$4242)+COUNT('Diário 4º PA'!$A$4:$A$2007)+COUNT('Diário 5º PA'!$A$4:$A$2000)+ROW()-3)</f>
        <v/>
      </c>
      <c r="B1589" s="358"/>
      <c r="C1589" s="383"/>
      <c r="D1589" s="360"/>
      <c r="E1589" s="360"/>
      <c r="F1589" s="361"/>
      <c r="G1589" s="360"/>
      <c r="H1589" s="360"/>
      <c r="I1589" s="362"/>
      <c r="J1589" s="363"/>
      <c r="K1589" s="363"/>
      <c r="L1589" s="364"/>
      <c r="M1589" s="363"/>
      <c r="N1589" s="414"/>
      <c r="O1589" s="350">
        <f t="shared" si="59"/>
        <v>0</v>
      </c>
      <c r="P1589" s="70">
        <f t="shared" si="59"/>
        <v>0</v>
      </c>
      <c r="Q1589" s="92" t="str">
        <f t="shared" si="58"/>
        <v/>
      </c>
    </row>
    <row r="1590" spans="1:17" x14ac:dyDescent="0.2">
      <c r="A1590" s="374" t="str">
        <f>IF(B1590="","",COUNT('Diário 3º PA'!$A$4:$A$4242)+COUNT('Diário 4º PA'!$A$4:$A$2007)+COUNT('Diário 5º PA'!$A$4:$A$2000)+ROW()-3)</f>
        <v/>
      </c>
      <c r="B1590" s="358"/>
      <c r="C1590" s="383"/>
      <c r="D1590" s="360"/>
      <c r="E1590" s="360"/>
      <c r="F1590" s="361"/>
      <c r="G1590" s="360"/>
      <c r="H1590" s="360"/>
      <c r="I1590" s="362"/>
      <c r="J1590" s="363"/>
      <c r="K1590" s="363"/>
      <c r="L1590" s="364"/>
      <c r="M1590" s="363"/>
      <c r="N1590" s="414"/>
      <c r="O1590" s="350">
        <f t="shared" si="59"/>
        <v>0</v>
      </c>
      <c r="P1590" s="70">
        <f t="shared" si="59"/>
        <v>0</v>
      </c>
      <c r="Q1590" s="92" t="str">
        <f t="shared" si="58"/>
        <v/>
      </c>
    </row>
    <row r="1591" spans="1:17" x14ac:dyDescent="0.2">
      <c r="A1591" s="374" t="str">
        <f>IF(B1591="","",COUNT('Diário 3º PA'!$A$4:$A$4242)+COUNT('Diário 4º PA'!$A$4:$A$2007)+COUNT('Diário 5º PA'!$A$4:$A$2000)+ROW()-3)</f>
        <v/>
      </c>
      <c r="B1591" s="358"/>
      <c r="C1591" s="383"/>
      <c r="D1591" s="360"/>
      <c r="E1591" s="360"/>
      <c r="F1591" s="361"/>
      <c r="G1591" s="360"/>
      <c r="H1591" s="360"/>
      <c r="I1591" s="362"/>
      <c r="J1591" s="363"/>
      <c r="K1591" s="363"/>
      <c r="L1591" s="364"/>
      <c r="M1591" s="363"/>
      <c r="N1591" s="414"/>
      <c r="O1591" s="350">
        <f t="shared" si="59"/>
        <v>0</v>
      </c>
      <c r="P1591" s="70">
        <f t="shared" si="59"/>
        <v>0</v>
      </c>
      <c r="Q1591" s="92" t="str">
        <f t="shared" si="58"/>
        <v/>
      </c>
    </row>
    <row r="1592" spans="1:17" x14ac:dyDescent="0.2">
      <c r="A1592" s="374" t="str">
        <f>IF(B1592="","",COUNT('Diário 3º PA'!$A$4:$A$4242)+COUNT('Diário 4º PA'!$A$4:$A$2007)+COUNT('Diário 5º PA'!$A$4:$A$2000)+ROW()-3)</f>
        <v/>
      </c>
      <c r="B1592" s="358"/>
      <c r="C1592" s="383"/>
      <c r="D1592" s="360"/>
      <c r="E1592" s="360"/>
      <c r="F1592" s="361"/>
      <c r="G1592" s="360"/>
      <c r="H1592" s="360"/>
      <c r="I1592" s="362"/>
      <c r="J1592" s="363"/>
      <c r="K1592" s="363"/>
      <c r="L1592" s="364"/>
      <c r="M1592" s="363"/>
      <c r="N1592" s="414"/>
      <c r="O1592" s="350">
        <f t="shared" si="59"/>
        <v>0</v>
      </c>
      <c r="P1592" s="70">
        <f t="shared" si="59"/>
        <v>0</v>
      </c>
      <c r="Q1592" s="92" t="str">
        <f t="shared" si="58"/>
        <v/>
      </c>
    </row>
    <row r="1593" spans="1:17" x14ac:dyDescent="0.2">
      <c r="A1593" s="374" t="str">
        <f>IF(B1593="","",COUNT('Diário 3º PA'!$A$4:$A$4242)+COUNT('Diário 4º PA'!$A$4:$A$2007)+COUNT('Diário 5º PA'!$A$4:$A$2000)+ROW()-3)</f>
        <v/>
      </c>
      <c r="B1593" s="358"/>
      <c r="C1593" s="383"/>
      <c r="D1593" s="360"/>
      <c r="E1593" s="360"/>
      <c r="F1593" s="361"/>
      <c r="G1593" s="360"/>
      <c r="H1593" s="360"/>
      <c r="I1593" s="362"/>
      <c r="J1593" s="363"/>
      <c r="K1593" s="363"/>
      <c r="L1593" s="364"/>
      <c r="M1593" s="363"/>
      <c r="N1593" s="414"/>
      <c r="O1593" s="350">
        <f t="shared" si="59"/>
        <v>0</v>
      </c>
      <c r="P1593" s="70">
        <f t="shared" si="59"/>
        <v>0</v>
      </c>
      <c r="Q1593" s="92" t="str">
        <f t="shared" si="58"/>
        <v/>
      </c>
    </row>
    <row r="1594" spans="1:17" x14ac:dyDescent="0.2">
      <c r="A1594" s="374" t="str">
        <f>IF(B1594="","",COUNT('Diário 3º PA'!$A$4:$A$4242)+COUNT('Diário 4º PA'!$A$4:$A$2007)+COUNT('Diário 5º PA'!$A$4:$A$2000)+ROW()-3)</f>
        <v/>
      </c>
      <c r="B1594" s="358"/>
      <c r="C1594" s="383"/>
      <c r="D1594" s="360"/>
      <c r="E1594" s="360"/>
      <c r="F1594" s="361"/>
      <c r="G1594" s="360"/>
      <c r="H1594" s="360"/>
      <c r="I1594" s="362"/>
      <c r="J1594" s="363"/>
      <c r="K1594" s="363"/>
      <c r="L1594" s="364"/>
      <c r="M1594" s="363"/>
      <c r="N1594" s="414"/>
      <c r="O1594" s="350">
        <f t="shared" si="59"/>
        <v>0</v>
      </c>
      <c r="P1594" s="70">
        <f t="shared" si="59"/>
        <v>0</v>
      </c>
      <c r="Q1594" s="92" t="str">
        <f t="shared" si="58"/>
        <v/>
      </c>
    </row>
    <row r="1595" spans="1:17" x14ac:dyDescent="0.2">
      <c r="A1595" s="374" t="str">
        <f>IF(B1595="","",COUNT('Diário 3º PA'!$A$4:$A$4242)+COUNT('Diário 4º PA'!$A$4:$A$2007)+COUNT('Diário 5º PA'!$A$4:$A$2000)+ROW()-3)</f>
        <v/>
      </c>
      <c r="B1595" s="358"/>
      <c r="C1595" s="383"/>
      <c r="D1595" s="360"/>
      <c r="E1595" s="360"/>
      <c r="F1595" s="361"/>
      <c r="G1595" s="360"/>
      <c r="H1595" s="360"/>
      <c r="I1595" s="362"/>
      <c r="J1595" s="363"/>
      <c r="K1595" s="363"/>
      <c r="L1595" s="364"/>
      <c r="M1595" s="363"/>
      <c r="N1595" s="414"/>
      <c r="O1595" s="350">
        <f t="shared" si="59"/>
        <v>0</v>
      </c>
      <c r="P1595" s="70">
        <f t="shared" si="59"/>
        <v>0</v>
      </c>
      <c r="Q1595" s="92" t="str">
        <f t="shared" si="58"/>
        <v/>
      </c>
    </row>
    <row r="1596" spans="1:17" x14ac:dyDescent="0.2">
      <c r="A1596" s="374" t="str">
        <f>IF(B1596="","",COUNT('Diário 3º PA'!$A$4:$A$4242)+COUNT('Diário 4º PA'!$A$4:$A$2007)+COUNT('Diário 5º PA'!$A$4:$A$2000)+ROW()-3)</f>
        <v/>
      </c>
      <c r="B1596" s="358"/>
      <c r="C1596" s="383"/>
      <c r="D1596" s="360"/>
      <c r="E1596" s="360"/>
      <c r="F1596" s="361"/>
      <c r="G1596" s="360"/>
      <c r="H1596" s="360"/>
      <c r="I1596" s="362"/>
      <c r="J1596" s="363"/>
      <c r="K1596" s="363"/>
      <c r="L1596" s="364"/>
      <c r="M1596" s="363"/>
      <c r="N1596" s="414"/>
      <c r="O1596" s="350">
        <f t="shared" si="59"/>
        <v>0</v>
      </c>
      <c r="P1596" s="70">
        <f t="shared" si="59"/>
        <v>0</v>
      </c>
      <c r="Q1596" s="92" t="str">
        <f t="shared" si="58"/>
        <v/>
      </c>
    </row>
    <row r="1597" spans="1:17" x14ac:dyDescent="0.2">
      <c r="A1597" s="374" t="str">
        <f>IF(B1597="","",COUNT('Diário 3º PA'!$A$4:$A$4242)+COUNT('Diário 4º PA'!$A$4:$A$2007)+COUNT('Diário 5º PA'!$A$4:$A$2000)+ROW()-3)</f>
        <v/>
      </c>
      <c r="B1597" s="358"/>
      <c r="C1597" s="383"/>
      <c r="D1597" s="360"/>
      <c r="E1597" s="360"/>
      <c r="F1597" s="361"/>
      <c r="G1597" s="360"/>
      <c r="H1597" s="360"/>
      <c r="I1597" s="362"/>
      <c r="J1597" s="363"/>
      <c r="K1597" s="363"/>
      <c r="L1597" s="364"/>
      <c r="M1597" s="363"/>
      <c r="N1597" s="414"/>
      <c r="O1597" s="350">
        <f t="shared" si="59"/>
        <v>0</v>
      </c>
      <c r="P1597" s="70">
        <f t="shared" si="59"/>
        <v>0</v>
      </c>
      <c r="Q1597" s="92" t="str">
        <f t="shared" si="58"/>
        <v/>
      </c>
    </row>
    <row r="1598" spans="1:17" x14ac:dyDescent="0.2">
      <c r="A1598" s="374" t="str">
        <f>IF(B1598="","",COUNT('Diário 3º PA'!$A$4:$A$4242)+COUNT('Diário 4º PA'!$A$4:$A$2007)+COUNT('Diário 5º PA'!$A$4:$A$2000)+ROW()-3)</f>
        <v/>
      </c>
      <c r="B1598" s="358"/>
      <c r="C1598" s="383"/>
      <c r="D1598" s="360"/>
      <c r="E1598" s="360"/>
      <c r="F1598" s="361"/>
      <c r="G1598" s="360"/>
      <c r="H1598" s="360"/>
      <c r="I1598" s="362"/>
      <c r="J1598" s="363"/>
      <c r="K1598" s="363"/>
      <c r="L1598" s="364"/>
      <c r="M1598" s="363"/>
      <c r="N1598" s="414"/>
      <c r="O1598" s="350">
        <f t="shared" si="59"/>
        <v>0</v>
      </c>
      <c r="P1598" s="70">
        <f t="shared" si="59"/>
        <v>0</v>
      </c>
      <c r="Q1598" s="92" t="str">
        <f t="shared" si="58"/>
        <v/>
      </c>
    </row>
    <row r="1599" spans="1:17" x14ac:dyDescent="0.2">
      <c r="A1599" s="374" t="str">
        <f>IF(B1599="","",COUNT('Diário 3º PA'!$A$4:$A$4242)+COUNT('Diário 4º PA'!$A$4:$A$2007)+COUNT('Diário 5º PA'!$A$4:$A$2000)+ROW()-3)</f>
        <v/>
      </c>
      <c r="B1599" s="358"/>
      <c r="C1599" s="383"/>
      <c r="D1599" s="360"/>
      <c r="E1599" s="360"/>
      <c r="F1599" s="361"/>
      <c r="G1599" s="360"/>
      <c r="H1599" s="360"/>
      <c r="I1599" s="362"/>
      <c r="J1599" s="363"/>
      <c r="K1599" s="363"/>
      <c r="L1599" s="364"/>
      <c r="M1599" s="363"/>
      <c r="N1599" s="414"/>
      <c r="O1599" s="350">
        <f t="shared" si="59"/>
        <v>0</v>
      </c>
      <c r="P1599" s="70">
        <f t="shared" si="59"/>
        <v>0</v>
      </c>
      <c r="Q1599" s="92" t="str">
        <f t="shared" si="58"/>
        <v/>
      </c>
    </row>
    <row r="1600" spans="1:17" x14ac:dyDescent="0.2">
      <c r="A1600" s="374" t="str">
        <f>IF(B1600="","",COUNT('Diário 3º PA'!$A$4:$A$4242)+COUNT('Diário 4º PA'!$A$4:$A$2007)+COUNT('Diário 5º PA'!$A$4:$A$2000)+ROW()-3)</f>
        <v/>
      </c>
      <c r="B1600" s="358"/>
      <c r="C1600" s="383"/>
      <c r="D1600" s="360"/>
      <c r="E1600" s="360"/>
      <c r="F1600" s="361"/>
      <c r="G1600" s="360"/>
      <c r="H1600" s="360"/>
      <c r="I1600" s="362"/>
      <c r="J1600" s="363"/>
      <c r="K1600" s="363"/>
      <c r="L1600" s="364"/>
      <c r="M1600" s="363"/>
      <c r="N1600" s="414"/>
      <c r="O1600" s="350">
        <f t="shared" si="59"/>
        <v>0</v>
      </c>
      <c r="P1600" s="70">
        <f t="shared" si="59"/>
        <v>0</v>
      </c>
      <c r="Q1600" s="92" t="str">
        <f t="shared" si="58"/>
        <v/>
      </c>
    </row>
    <row r="1601" spans="1:17" x14ac:dyDescent="0.2">
      <c r="A1601" s="374" t="str">
        <f>IF(B1601="","",COUNT('Diário 3º PA'!$A$4:$A$4242)+COUNT('Diário 4º PA'!$A$4:$A$2007)+COUNT('Diário 5º PA'!$A$4:$A$2000)+ROW()-3)</f>
        <v/>
      </c>
      <c r="B1601" s="358"/>
      <c r="C1601" s="383"/>
      <c r="D1601" s="360"/>
      <c r="E1601" s="360"/>
      <c r="F1601" s="361"/>
      <c r="G1601" s="360"/>
      <c r="H1601" s="360"/>
      <c r="I1601" s="362"/>
      <c r="J1601" s="363"/>
      <c r="K1601" s="363"/>
      <c r="L1601" s="364"/>
      <c r="M1601" s="363"/>
      <c r="N1601" s="414"/>
      <c r="O1601" s="350">
        <f t="shared" si="59"/>
        <v>0</v>
      </c>
      <c r="P1601" s="70">
        <f t="shared" si="59"/>
        <v>0</v>
      </c>
      <c r="Q1601" s="92" t="str">
        <f t="shared" si="58"/>
        <v/>
      </c>
    </row>
    <row r="1602" spans="1:17" x14ac:dyDescent="0.2">
      <c r="A1602" s="374" t="str">
        <f>IF(B1602="","",COUNT('Diário 3º PA'!$A$4:$A$4242)+COUNT('Diário 4º PA'!$A$4:$A$2007)+COUNT('Diário 5º PA'!$A$4:$A$2000)+ROW()-3)</f>
        <v/>
      </c>
      <c r="B1602" s="358"/>
      <c r="C1602" s="383"/>
      <c r="D1602" s="360"/>
      <c r="E1602" s="360"/>
      <c r="F1602" s="361"/>
      <c r="G1602" s="360"/>
      <c r="H1602" s="360"/>
      <c r="I1602" s="362"/>
      <c r="J1602" s="363"/>
      <c r="K1602" s="363"/>
      <c r="L1602" s="364"/>
      <c r="M1602" s="363"/>
      <c r="N1602" s="414"/>
      <c r="O1602" s="350">
        <f t="shared" si="59"/>
        <v>0</v>
      </c>
      <c r="P1602" s="70">
        <f t="shared" si="59"/>
        <v>0</v>
      </c>
      <c r="Q1602" s="92" t="str">
        <f t="shared" si="58"/>
        <v/>
      </c>
    </row>
    <row r="1603" spans="1:17" x14ac:dyDescent="0.2">
      <c r="A1603" s="374" t="str">
        <f>IF(B1603="","",COUNT('Diário 3º PA'!$A$4:$A$4242)+COUNT('Diário 4º PA'!$A$4:$A$2007)+COUNT('Diário 5º PA'!$A$4:$A$2000)+ROW()-3)</f>
        <v/>
      </c>
      <c r="B1603" s="358"/>
      <c r="C1603" s="383"/>
      <c r="D1603" s="360"/>
      <c r="E1603" s="360"/>
      <c r="F1603" s="361"/>
      <c r="G1603" s="360"/>
      <c r="H1603" s="360"/>
      <c r="I1603" s="362"/>
      <c r="J1603" s="363"/>
      <c r="K1603" s="363"/>
      <c r="L1603" s="364"/>
      <c r="M1603" s="363"/>
      <c r="N1603" s="414"/>
      <c r="O1603" s="350">
        <f t="shared" si="59"/>
        <v>0</v>
      </c>
      <c r="P1603" s="70">
        <f t="shared" si="59"/>
        <v>0</v>
      </c>
      <c r="Q1603" s="92" t="str">
        <f t="shared" si="58"/>
        <v/>
      </c>
    </row>
    <row r="1604" spans="1:17" x14ac:dyDescent="0.2">
      <c r="A1604" s="374" t="str">
        <f>IF(B1604="","",COUNT('Diário 3º PA'!$A$4:$A$4242)+COUNT('Diário 4º PA'!$A$4:$A$2007)+COUNT('Diário 5º PA'!$A$4:$A$2000)+ROW()-3)</f>
        <v/>
      </c>
      <c r="B1604" s="358"/>
      <c r="C1604" s="383"/>
      <c r="D1604" s="360"/>
      <c r="E1604" s="360"/>
      <c r="F1604" s="361"/>
      <c r="G1604" s="360"/>
      <c r="H1604" s="360"/>
      <c r="I1604" s="362"/>
      <c r="J1604" s="363"/>
      <c r="K1604" s="363"/>
      <c r="L1604" s="364"/>
      <c r="M1604" s="363"/>
      <c r="N1604" s="414"/>
      <c r="O1604" s="350">
        <f t="shared" si="59"/>
        <v>0</v>
      </c>
      <c r="P1604" s="70">
        <f t="shared" si="59"/>
        <v>0</v>
      </c>
      <c r="Q1604" s="92" t="str">
        <f t="shared" si="58"/>
        <v/>
      </c>
    </row>
    <row r="1605" spans="1:17" x14ac:dyDescent="0.2">
      <c r="A1605" s="374" t="str">
        <f>IF(B1605="","",COUNT('Diário 3º PA'!$A$4:$A$4242)+COUNT('Diário 4º PA'!$A$4:$A$2007)+COUNT('Diário 5º PA'!$A$4:$A$2000)+ROW()-3)</f>
        <v/>
      </c>
      <c r="B1605" s="358"/>
      <c r="C1605" s="383"/>
      <c r="D1605" s="360"/>
      <c r="E1605" s="360"/>
      <c r="F1605" s="361"/>
      <c r="G1605" s="360"/>
      <c r="H1605" s="360"/>
      <c r="I1605" s="362"/>
      <c r="J1605" s="363"/>
      <c r="K1605" s="363"/>
      <c r="L1605" s="364"/>
      <c r="M1605" s="363"/>
      <c r="N1605" s="414"/>
      <c r="O1605" s="350">
        <f t="shared" si="59"/>
        <v>0</v>
      </c>
      <c r="P1605" s="70">
        <f t="shared" si="59"/>
        <v>0</v>
      </c>
      <c r="Q1605" s="92" t="str">
        <f t="shared" si="58"/>
        <v/>
      </c>
    </row>
    <row r="1606" spans="1:17" x14ac:dyDescent="0.2">
      <c r="A1606" s="374" t="str">
        <f>IF(B1606="","",COUNT('Diário 3º PA'!$A$4:$A$4242)+COUNT('Diário 4º PA'!$A$4:$A$2007)+COUNT('Diário 5º PA'!$A$4:$A$2000)+ROW()-3)</f>
        <v/>
      </c>
      <c r="B1606" s="358"/>
      <c r="C1606" s="383"/>
      <c r="D1606" s="360"/>
      <c r="E1606" s="360"/>
      <c r="F1606" s="361"/>
      <c r="G1606" s="360"/>
      <c r="H1606" s="360"/>
      <c r="I1606" s="362"/>
      <c r="J1606" s="363"/>
      <c r="K1606" s="363"/>
      <c r="L1606" s="364"/>
      <c r="M1606" s="363"/>
      <c r="N1606" s="414"/>
      <c r="O1606" s="350">
        <f t="shared" si="59"/>
        <v>0</v>
      </c>
      <c r="P1606" s="70">
        <f t="shared" si="59"/>
        <v>0</v>
      </c>
      <c r="Q1606" s="92" t="str">
        <f t="shared" si="58"/>
        <v/>
      </c>
    </row>
    <row r="1607" spans="1:17" x14ac:dyDescent="0.2">
      <c r="A1607" s="374" t="str">
        <f>IF(B1607="","",COUNT('Diário 3º PA'!$A$4:$A$4242)+COUNT('Diário 4º PA'!$A$4:$A$2007)+COUNT('Diário 5º PA'!$A$4:$A$2000)+ROW()-3)</f>
        <v/>
      </c>
      <c r="B1607" s="358"/>
      <c r="C1607" s="383"/>
      <c r="D1607" s="360"/>
      <c r="E1607" s="360"/>
      <c r="F1607" s="361"/>
      <c r="G1607" s="360"/>
      <c r="H1607" s="360"/>
      <c r="I1607" s="362"/>
      <c r="J1607" s="363"/>
      <c r="K1607" s="363"/>
      <c r="L1607" s="364"/>
      <c r="M1607" s="363"/>
      <c r="N1607" s="414"/>
      <c r="O1607" s="350">
        <f t="shared" si="59"/>
        <v>0</v>
      </c>
      <c r="P1607" s="70">
        <f t="shared" si="59"/>
        <v>0</v>
      </c>
      <c r="Q1607" s="92" t="str">
        <f t="shared" si="58"/>
        <v/>
      </c>
    </row>
    <row r="1608" spans="1:17" x14ac:dyDescent="0.2">
      <c r="A1608" s="374" t="str">
        <f>IF(B1608="","",COUNT('Diário 3º PA'!$A$4:$A$4242)+COUNT('Diário 4º PA'!$A$4:$A$2007)+COUNT('Diário 5º PA'!$A$4:$A$2000)+ROW()-3)</f>
        <v/>
      </c>
      <c r="B1608" s="358"/>
      <c r="C1608" s="383"/>
      <c r="D1608" s="360"/>
      <c r="E1608" s="360"/>
      <c r="F1608" s="361"/>
      <c r="G1608" s="360"/>
      <c r="H1608" s="360"/>
      <c r="I1608" s="362"/>
      <c r="J1608" s="363"/>
      <c r="K1608" s="363"/>
      <c r="L1608" s="364"/>
      <c r="M1608" s="363"/>
      <c r="N1608" s="414"/>
      <c r="O1608" s="350">
        <f t="shared" si="59"/>
        <v>0</v>
      </c>
      <c r="P1608" s="70">
        <f t="shared" si="59"/>
        <v>0</v>
      </c>
      <c r="Q1608" s="92" t="str">
        <f t="shared" ref="Q1608:Q1671" si="60">SUBSTITUTE(D1608," ","_")</f>
        <v/>
      </c>
    </row>
    <row r="1609" spans="1:17" x14ac:dyDescent="0.2">
      <c r="A1609" s="374" t="str">
        <f>IF(B1609="","",COUNT('Diário 3º PA'!$A$4:$A$4242)+COUNT('Diário 4º PA'!$A$4:$A$2007)+COUNT('Diário 5º PA'!$A$4:$A$2000)+ROW()-3)</f>
        <v/>
      </c>
      <c r="B1609" s="358"/>
      <c r="C1609" s="383"/>
      <c r="D1609" s="360"/>
      <c r="E1609" s="360"/>
      <c r="F1609" s="361"/>
      <c r="G1609" s="360"/>
      <c r="H1609" s="360"/>
      <c r="I1609" s="362"/>
      <c r="J1609" s="363"/>
      <c r="K1609" s="363"/>
      <c r="L1609" s="364"/>
      <c r="M1609" s="363"/>
      <c r="N1609" s="414"/>
      <c r="O1609" s="350">
        <f t="shared" ref="O1609:P1672" si="61">IF(B1609=0,0,IF(YEAR(B1609)=$P$1,MONTH(B1609)-$O$1+1,(YEAR(B1609)-$P$1)*12-$O$1+1+MONTH(B1609)))</f>
        <v>0</v>
      </c>
      <c r="P1609" s="70">
        <f t="shared" si="61"/>
        <v>0</v>
      </c>
      <c r="Q1609" s="92" t="str">
        <f t="shared" si="60"/>
        <v/>
      </c>
    </row>
    <row r="1610" spans="1:17" x14ac:dyDescent="0.2">
      <c r="A1610" s="374" t="str">
        <f>IF(B1610="","",COUNT('Diário 3º PA'!$A$4:$A$4242)+COUNT('Diário 4º PA'!$A$4:$A$2007)+COUNT('Diário 5º PA'!$A$4:$A$2000)+ROW()-3)</f>
        <v/>
      </c>
      <c r="B1610" s="358"/>
      <c r="C1610" s="383"/>
      <c r="D1610" s="360"/>
      <c r="E1610" s="360"/>
      <c r="F1610" s="361"/>
      <c r="G1610" s="360"/>
      <c r="H1610" s="360"/>
      <c r="I1610" s="362"/>
      <c r="J1610" s="363"/>
      <c r="K1610" s="363"/>
      <c r="L1610" s="364"/>
      <c r="M1610" s="363"/>
      <c r="N1610" s="414"/>
      <c r="O1610" s="350">
        <f t="shared" si="61"/>
        <v>0</v>
      </c>
      <c r="P1610" s="70">
        <f t="shared" si="61"/>
        <v>0</v>
      </c>
      <c r="Q1610" s="92" t="str">
        <f t="shared" si="60"/>
        <v/>
      </c>
    </row>
    <row r="1611" spans="1:17" x14ac:dyDescent="0.2">
      <c r="A1611" s="374" t="str">
        <f>IF(B1611="","",COUNT('Diário 3º PA'!$A$4:$A$4242)+COUNT('Diário 4º PA'!$A$4:$A$2007)+COUNT('Diário 5º PA'!$A$4:$A$2000)+ROW()-3)</f>
        <v/>
      </c>
      <c r="B1611" s="358"/>
      <c r="C1611" s="383"/>
      <c r="D1611" s="360"/>
      <c r="E1611" s="360"/>
      <c r="F1611" s="361"/>
      <c r="G1611" s="360"/>
      <c r="H1611" s="360"/>
      <c r="I1611" s="362"/>
      <c r="J1611" s="363"/>
      <c r="K1611" s="363"/>
      <c r="L1611" s="364"/>
      <c r="M1611" s="363"/>
      <c r="N1611" s="414"/>
      <c r="O1611" s="350">
        <f t="shared" si="61"/>
        <v>0</v>
      </c>
      <c r="P1611" s="70">
        <f t="shared" si="61"/>
        <v>0</v>
      </c>
      <c r="Q1611" s="92" t="str">
        <f t="shared" si="60"/>
        <v/>
      </c>
    </row>
    <row r="1612" spans="1:17" x14ac:dyDescent="0.2">
      <c r="A1612" s="374" t="str">
        <f>IF(B1612="","",COUNT('Diário 3º PA'!$A$4:$A$4242)+COUNT('Diário 4º PA'!$A$4:$A$2007)+COUNT('Diário 5º PA'!$A$4:$A$2000)+ROW()-3)</f>
        <v/>
      </c>
      <c r="B1612" s="358"/>
      <c r="C1612" s="383"/>
      <c r="D1612" s="360"/>
      <c r="E1612" s="360"/>
      <c r="F1612" s="361"/>
      <c r="G1612" s="360"/>
      <c r="H1612" s="360"/>
      <c r="I1612" s="362"/>
      <c r="J1612" s="363"/>
      <c r="K1612" s="363"/>
      <c r="L1612" s="364"/>
      <c r="M1612" s="363"/>
      <c r="N1612" s="414"/>
      <c r="O1612" s="350">
        <f t="shared" si="61"/>
        <v>0</v>
      </c>
      <c r="P1612" s="70">
        <f t="shared" si="61"/>
        <v>0</v>
      </c>
      <c r="Q1612" s="92" t="str">
        <f t="shared" si="60"/>
        <v/>
      </c>
    </row>
    <row r="1613" spans="1:17" x14ac:dyDescent="0.2">
      <c r="A1613" s="374" t="str">
        <f>IF(B1613="","",COUNT('Diário 3º PA'!$A$4:$A$4242)+COUNT('Diário 4º PA'!$A$4:$A$2007)+COUNT('Diário 5º PA'!$A$4:$A$2000)+ROW()-3)</f>
        <v/>
      </c>
      <c r="B1613" s="358"/>
      <c r="C1613" s="383"/>
      <c r="D1613" s="360"/>
      <c r="E1613" s="360"/>
      <c r="F1613" s="361"/>
      <c r="G1613" s="360"/>
      <c r="H1613" s="360"/>
      <c r="I1613" s="362"/>
      <c r="J1613" s="363"/>
      <c r="K1613" s="363"/>
      <c r="L1613" s="364"/>
      <c r="M1613" s="363"/>
      <c r="N1613" s="414"/>
      <c r="O1613" s="350">
        <f t="shared" si="61"/>
        <v>0</v>
      </c>
      <c r="P1613" s="70">
        <f t="shared" si="61"/>
        <v>0</v>
      </c>
      <c r="Q1613" s="92" t="str">
        <f t="shared" si="60"/>
        <v/>
      </c>
    </row>
    <row r="1614" spans="1:17" x14ac:dyDescent="0.2">
      <c r="A1614" s="374" t="str">
        <f>IF(B1614="","",COUNT('Diário 3º PA'!$A$4:$A$4242)+COUNT('Diário 4º PA'!$A$4:$A$2007)+COUNT('Diário 5º PA'!$A$4:$A$2000)+ROW()-3)</f>
        <v/>
      </c>
      <c r="B1614" s="358"/>
      <c r="C1614" s="383"/>
      <c r="D1614" s="360"/>
      <c r="E1614" s="360"/>
      <c r="F1614" s="361"/>
      <c r="G1614" s="360"/>
      <c r="H1614" s="360"/>
      <c r="I1614" s="362"/>
      <c r="J1614" s="363"/>
      <c r="K1614" s="363"/>
      <c r="L1614" s="364"/>
      <c r="M1614" s="363"/>
      <c r="N1614" s="414"/>
      <c r="O1614" s="350">
        <f t="shared" si="61"/>
        <v>0</v>
      </c>
      <c r="P1614" s="70">
        <f t="shared" si="61"/>
        <v>0</v>
      </c>
      <c r="Q1614" s="92" t="str">
        <f t="shared" si="60"/>
        <v/>
      </c>
    </row>
    <row r="1615" spans="1:17" x14ac:dyDescent="0.2">
      <c r="A1615" s="374" t="str">
        <f>IF(B1615="","",COUNT('Diário 3º PA'!$A$4:$A$4242)+COUNT('Diário 4º PA'!$A$4:$A$2007)+COUNT('Diário 5º PA'!$A$4:$A$2000)+ROW()-3)</f>
        <v/>
      </c>
      <c r="B1615" s="358"/>
      <c r="C1615" s="383"/>
      <c r="D1615" s="360"/>
      <c r="E1615" s="360"/>
      <c r="F1615" s="361"/>
      <c r="G1615" s="360"/>
      <c r="H1615" s="360"/>
      <c r="I1615" s="362"/>
      <c r="J1615" s="363"/>
      <c r="K1615" s="363"/>
      <c r="L1615" s="364"/>
      <c r="M1615" s="363"/>
      <c r="N1615" s="414"/>
      <c r="O1615" s="350">
        <f t="shared" si="61"/>
        <v>0</v>
      </c>
      <c r="P1615" s="70">
        <f t="shared" si="61"/>
        <v>0</v>
      </c>
      <c r="Q1615" s="92" t="str">
        <f t="shared" si="60"/>
        <v/>
      </c>
    </row>
    <row r="1616" spans="1:17" x14ac:dyDescent="0.2">
      <c r="A1616" s="374" t="str">
        <f>IF(B1616="","",COUNT('Diário 3º PA'!$A$4:$A$4242)+COUNT('Diário 4º PA'!$A$4:$A$2007)+COUNT('Diário 5º PA'!$A$4:$A$2000)+ROW()-3)</f>
        <v/>
      </c>
      <c r="B1616" s="358"/>
      <c r="C1616" s="383"/>
      <c r="D1616" s="360"/>
      <c r="E1616" s="360"/>
      <c r="F1616" s="361"/>
      <c r="G1616" s="360"/>
      <c r="H1616" s="360"/>
      <c r="I1616" s="362"/>
      <c r="J1616" s="363"/>
      <c r="K1616" s="363"/>
      <c r="L1616" s="364"/>
      <c r="M1616" s="363"/>
      <c r="N1616" s="414"/>
      <c r="O1616" s="350">
        <f t="shared" si="61"/>
        <v>0</v>
      </c>
      <c r="P1616" s="70">
        <f t="shared" si="61"/>
        <v>0</v>
      </c>
      <c r="Q1616" s="92" t="str">
        <f t="shared" si="60"/>
        <v/>
      </c>
    </row>
    <row r="1617" spans="1:17" x14ac:dyDescent="0.2">
      <c r="A1617" s="374" t="str">
        <f>IF(B1617="","",COUNT('Diário 3º PA'!$A$4:$A$4242)+COUNT('Diário 4º PA'!$A$4:$A$2007)+COUNT('Diário 5º PA'!$A$4:$A$2000)+ROW()-3)</f>
        <v/>
      </c>
      <c r="B1617" s="358"/>
      <c r="C1617" s="383"/>
      <c r="D1617" s="360"/>
      <c r="E1617" s="360"/>
      <c r="F1617" s="361"/>
      <c r="G1617" s="360"/>
      <c r="H1617" s="360"/>
      <c r="I1617" s="362"/>
      <c r="J1617" s="363"/>
      <c r="K1617" s="363"/>
      <c r="L1617" s="364"/>
      <c r="M1617" s="363"/>
      <c r="N1617" s="414"/>
      <c r="O1617" s="350">
        <f t="shared" si="61"/>
        <v>0</v>
      </c>
      <c r="P1617" s="70">
        <f t="shared" si="61"/>
        <v>0</v>
      </c>
      <c r="Q1617" s="92" t="str">
        <f t="shared" si="60"/>
        <v/>
      </c>
    </row>
    <row r="1618" spans="1:17" x14ac:dyDescent="0.2">
      <c r="A1618" s="374" t="str">
        <f>IF(B1618="","",COUNT('Diário 3º PA'!$A$4:$A$4242)+COUNT('Diário 4º PA'!$A$4:$A$2007)+COUNT('Diário 5º PA'!$A$4:$A$2000)+ROW()-3)</f>
        <v/>
      </c>
      <c r="B1618" s="358"/>
      <c r="C1618" s="383"/>
      <c r="D1618" s="360"/>
      <c r="E1618" s="360"/>
      <c r="F1618" s="361"/>
      <c r="G1618" s="360"/>
      <c r="H1618" s="360"/>
      <c r="I1618" s="362"/>
      <c r="J1618" s="363"/>
      <c r="K1618" s="363"/>
      <c r="L1618" s="364"/>
      <c r="M1618" s="363"/>
      <c r="N1618" s="414"/>
      <c r="O1618" s="350">
        <f t="shared" si="61"/>
        <v>0</v>
      </c>
      <c r="P1618" s="70">
        <f t="shared" si="61"/>
        <v>0</v>
      </c>
      <c r="Q1618" s="92" t="str">
        <f t="shared" si="60"/>
        <v/>
      </c>
    </row>
    <row r="1619" spans="1:17" x14ac:dyDescent="0.2">
      <c r="A1619" s="374" t="str">
        <f>IF(B1619="","",COUNT('Diário 3º PA'!$A$4:$A$4242)+COUNT('Diário 4º PA'!$A$4:$A$2007)+COUNT('Diário 5º PA'!$A$4:$A$2000)+ROW()-3)</f>
        <v/>
      </c>
      <c r="B1619" s="358"/>
      <c r="C1619" s="383"/>
      <c r="D1619" s="360"/>
      <c r="E1619" s="360"/>
      <c r="F1619" s="361"/>
      <c r="G1619" s="360"/>
      <c r="H1619" s="360"/>
      <c r="I1619" s="362"/>
      <c r="J1619" s="363"/>
      <c r="K1619" s="363"/>
      <c r="L1619" s="364"/>
      <c r="M1619" s="363"/>
      <c r="N1619" s="414"/>
      <c r="O1619" s="350">
        <f t="shared" si="61"/>
        <v>0</v>
      </c>
      <c r="P1619" s="70">
        <f t="shared" si="61"/>
        <v>0</v>
      </c>
      <c r="Q1619" s="92" t="str">
        <f t="shared" si="60"/>
        <v/>
      </c>
    </row>
    <row r="1620" spans="1:17" x14ac:dyDescent="0.2">
      <c r="A1620" s="374" t="str">
        <f>IF(B1620="","",COUNT('Diário 3º PA'!$A$4:$A$4242)+COUNT('Diário 4º PA'!$A$4:$A$2007)+COUNT('Diário 5º PA'!$A$4:$A$2000)+ROW()-3)</f>
        <v/>
      </c>
      <c r="B1620" s="358"/>
      <c r="C1620" s="383"/>
      <c r="D1620" s="360"/>
      <c r="E1620" s="360"/>
      <c r="F1620" s="361"/>
      <c r="G1620" s="360"/>
      <c r="H1620" s="360"/>
      <c r="I1620" s="362"/>
      <c r="J1620" s="363"/>
      <c r="K1620" s="363"/>
      <c r="L1620" s="364"/>
      <c r="M1620" s="363"/>
      <c r="N1620" s="414"/>
      <c r="O1620" s="350">
        <f t="shared" si="61"/>
        <v>0</v>
      </c>
      <c r="P1620" s="70">
        <f t="shared" si="61"/>
        <v>0</v>
      </c>
      <c r="Q1620" s="92" t="str">
        <f t="shared" si="60"/>
        <v/>
      </c>
    </row>
    <row r="1621" spans="1:17" x14ac:dyDescent="0.2">
      <c r="A1621" s="374" t="str">
        <f>IF(B1621="","",COUNT('Diário 3º PA'!$A$4:$A$4242)+COUNT('Diário 4º PA'!$A$4:$A$2007)+COUNT('Diário 5º PA'!$A$4:$A$2000)+ROW()-3)</f>
        <v/>
      </c>
      <c r="B1621" s="358"/>
      <c r="C1621" s="383"/>
      <c r="D1621" s="360"/>
      <c r="E1621" s="360"/>
      <c r="F1621" s="361"/>
      <c r="G1621" s="360"/>
      <c r="H1621" s="360"/>
      <c r="I1621" s="362"/>
      <c r="J1621" s="363"/>
      <c r="K1621" s="363"/>
      <c r="L1621" s="364"/>
      <c r="M1621" s="363"/>
      <c r="N1621" s="414"/>
      <c r="O1621" s="350">
        <f t="shared" si="61"/>
        <v>0</v>
      </c>
      <c r="P1621" s="70">
        <f t="shared" si="61"/>
        <v>0</v>
      </c>
      <c r="Q1621" s="92" t="str">
        <f t="shared" si="60"/>
        <v/>
      </c>
    </row>
    <row r="1622" spans="1:17" x14ac:dyDescent="0.2">
      <c r="A1622" s="374" t="str">
        <f>IF(B1622="","",COUNT('Diário 3º PA'!$A$4:$A$4242)+COUNT('Diário 4º PA'!$A$4:$A$2007)+COUNT('Diário 5º PA'!$A$4:$A$2000)+ROW()-3)</f>
        <v/>
      </c>
      <c r="B1622" s="358"/>
      <c r="C1622" s="383"/>
      <c r="D1622" s="360"/>
      <c r="E1622" s="360"/>
      <c r="F1622" s="361"/>
      <c r="G1622" s="360"/>
      <c r="H1622" s="360"/>
      <c r="I1622" s="362"/>
      <c r="J1622" s="363"/>
      <c r="K1622" s="363"/>
      <c r="L1622" s="364"/>
      <c r="M1622" s="363"/>
      <c r="N1622" s="414"/>
      <c r="O1622" s="350">
        <f t="shared" si="61"/>
        <v>0</v>
      </c>
      <c r="P1622" s="70">
        <f t="shared" si="61"/>
        <v>0</v>
      </c>
      <c r="Q1622" s="92" t="str">
        <f t="shared" si="60"/>
        <v/>
      </c>
    </row>
    <row r="1623" spans="1:17" x14ac:dyDescent="0.2">
      <c r="A1623" s="374" t="str">
        <f>IF(B1623="","",COUNT('Diário 3º PA'!$A$4:$A$4242)+COUNT('Diário 4º PA'!$A$4:$A$2007)+COUNT('Diário 5º PA'!$A$4:$A$2000)+ROW()-3)</f>
        <v/>
      </c>
      <c r="B1623" s="358"/>
      <c r="C1623" s="383"/>
      <c r="D1623" s="360"/>
      <c r="E1623" s="360"/>
      <c r="F1623" s="361"/>
      <c r="G1623" s="360"/>
      <c r="H1623" s="360"/>
      <c r="I1623" s="362"/>
      <c r="J1623" s="363"/>
      <c r="K1623" s="363"/>
      <c r="L1623" s="364"/>
      <c r="M1623" s="363"/>
      <c r="N1623" s="414"/>
      <c r="O1623" s="350">
        <f t="shared" si="61"/>
        <v>0</v>
      </c>
      <c r="P1623" s="70">
        <f t="shared" si="61"/>
        <v>0</v>
      </c>
      <c r="Q1623" s="92" t="str">
        <f t="shared" si="60"/>
        <v/>
      </c>
    </row>
    <row r="1624" spans="1:17" x14ac:dyDescent="0.2">
      <c r="A1624" s="374" t="str">
        <f>IF(B1624="","",COUNT('Diário 3º PA'!$A$4:$A$4242)+COUNT('Diário 4º PA'!$A$4:$A$2007)+COUNT('Diário 5º PA'!$A$4:$A$2000)+ROW()-3)</f>
        <v/>
      </c>
      <c r="B1624" s="358"/>
      <c r="C1624" s="383"/>
      <c r="D1624" s="360"/>
      <c r="E1624" s="360"/>
      <c r="F1624" s="361"/>
      <c r="G1624" s="360"/>
      <c r="H1624" s="360"/>
      <c r="I1624" s="362"/>
      <c r="J1624" s="363"/>
      <c r="K1624" s="363"/>
      <c r="L1624" s="364"/>
      <c r="M1624" s="363"/>
      <c r="N1624" s="414"/>
      <c r="O1624" s="350">
        <f t="shared" si="61"/>
        <v>0</v>
      </c>
      <c r="P1624" s="70">
        <f t="shared" si="61"/>
        <v>0</v>
      </c>
      <c r="Q1624" s="92" t="str">
        <f t="shared" si="60"/>
        <v/>
      </c>
    </row>
    <row r="1625" spans="1:17" x14ac:dyDescent="0.2">
      <c r="A1625" s="374" t="str">
        <f>IF(B1625="","",COUNT('Diário 3º PA'!$A$4:$A$4242)+COUNT('Diário 4º PA'!$A$4:$A$2007)+COUNT('Diário 5º PA'!$A$4:$A$2000)+ROW()-3)</f>
        <v/>
      </c>
      <c r="B1625" s="358"/>
      <c r="C1625" s="383"/>
      <c r="D1625" s="360"/>
      <c r="E1625" s="360"/>
      <c r="F1625" s="361"/>
      <c r="G1625" s="360"/>
      <c r="H1625" s="360"/>
      <c r="I1625" s="362"/>
      <c r="J1625" s="363"/>
      <c r="K1625" s="363"/>
      <c r="L1625" s="364"/>
      <c r="M1625" s="363"/>
      <c r="N1625" s="414"/>
      <c r="O1625" s="350">
        <f t="shared" si="61"/>
        <v>0</v>
      </c>
      <c r="P1625" s="70">
        <f t="shared" si="61"/>
        <v>0</v>
      </c>
      <c r="Q1625" s="92" t="str">
        <f t="shared" si="60"/>
        <v/>
      </c>
    </row>
    <row r="1626" spans="1:17" x14ac:dyDescent="0.2">
      <c r="A1626" s="374" t="str">
        <f>IF(B1626="","",COUNT('Diário 3º PA'!$A$4:$A$4242)+COUNT('Diário 4º PA'!$A$4:$A$2007)+COUNT('Diário 5º PA'!$A$4:$A$2000)+ROW()-3)</f>
        <v/>
      </c>
      <c r="B1626" s="358"/>
      <c r="C1626" s="383"/>
      <c r="D1626" s="360"/>
      <c r="E1626" s="360"/>
      <c r="F1626" s="361"/>
      <c r="G1626" s="360"/>
      <c r="H1626" s="360"/>
      <c r="I1626" s="362"/>
      <c r="J1626" s="363"/>
      <c r="K1626" s="363"/>
      <c r="L1626" s="364"/>
      <c r="M1626" s="363"/>
      <c r="N1626" s="414"/>
      <c r="O1626" s="350">
        <f t="shared" si="61"/>
        <v>0</v>
      </c>
      <c r="P1626" s="70">
        <f t="shared" si="61"/>
        <v>0</v>
      </c>
      <c r="Q1626" s="92" t="str">
        <f t="shared" si="60"/>
        <v/>
      </c>
    </row>
    <row r="1627" spans="1:17" x14ac:dyDescent="0.2">
      <c r="A1627" s="374" t="str">
        <f>IF(B1627="","",COUNT('Diário 3º PA'!$A$4:$A$4242)+COUNT('Diário 4º PA'!$A$4:$A$2007)+COUNT('Diário 5º PA'!$A$4:$A$2000)+ROW()-3)</f>
        <v/>
      </c>
      <c r="B1627" s="358"/>
      <c r="C1627" s="383"/>
      <c r="D1627" s="360"/>
      <c r="E1627" s="360"/>
      <c r="F1627" s="361"/>
      <c r="G1627" s="360"/>
      <c r="H1627" s="360"/>
      <c r="I1627" s="362"/>
      <c r="J1627" s="363"/>
      <c r="K1627" s="363"/>
      <c r="L1627" s="364"/>
      <c r="M1627" s="363"/>
      <c r="N1627" s="414"/>
      <c r="O1627" s="350">
        <f t="shared" si="61"/>
        <v>0</v>
      </c>
      <c r="P1627" s="70">
        <f t="shared" si="61"/>
        <v>0</v>
      </c>
      <c r="Q1627" s="92" t="str">
        <f t="shared" si="60"/>
        <v/>
      </c>
    </row>
    <row r="1628" spans="1:17" x14ac:dyDescent="0.2">
      <c r="A1628" s="374" t="str">
        <f>IF(B1628="","",COUNT('Diário 3º PA'!$A$4:$A$4242)+COUNT('Diário 4º PA'!$A$4:$A$2007)+COUNT('Diário 5º PA'!$A$4:$A$2000)+ROW()-3)</f>
        <v/>
      </c>
      <c r="B1628" s="358"/>
      <c r="C1628" s="383"/>
      <c r="D1628" s="360"/>
      <c r="E1628" s="360"/>
      <c r="F1628" s="361"/>
      <c r="G1628" s="360"/>
      <c r="H1628" s="360"/>
      <c r="I1628" s="362"/>
      <c r="J1628" s="363"/>
      <c r="K1628" s="363"/>
      <c r="L1628" s="364"/>
      <c r="M1628" s="363"/>
      <c r="N1628" s="414"/>
      <c r="O1628" s="350">
        <f t="shared" si="61"/>
        <v>0</v>
      </c>
      <c r="P1628" s="70">
        <f t="shared" si="61"/>
        <v>0</v>
      </c>
      <c r="Q1628" s="92" t="str">
        <f t="shared" si="60"/>
        <v/>
      </c>
    </row>
    <row r="1629" spans="1:17" x14ac:dyDescent="0.2">
      <c r="A1629" s="374" t="str">
        <f>IF(B1629="","",COUNT('Diário 3º PA'!$A$4:$A$4242)+COUNT('Diário 4º PA'!$A$4:$A$2007)+COUNT('Diário 5º PA'!$A$4:$A$2000)+ROW()-3)</f>
        <v/>
      </c>
      <c r="B1629" s="358"/>
      <c r="C1629" s="383"/>
      <c r="D1629" s="360"/>
      <c r="E1629" s="360"/>
      <c r="F1629" s="361"/>
      <c r="G1629" s="360"/>
      <c r="H1629" s="360"/>
      <c r="I1629" s="362"/>
      <c r="J1629" s="363"/>
      <c r="K1629" s="363"/>
      <c r="L1629" s="364"/>
      <c r="M1629" s="363"/>
      <c r="N1629" s="414"/>
      <c r="O1629" s="350">
        <f t="shared" si="61"/>
        <v>0</v>
      </c>
      <c r="P1629" s="70">
        <f t="shared" si="61"/>
        <v>0</v>
      </c>
      <c r="Q1629" s="92" t="str">
        <f t="shared" si="60"/>
        <v/>
      </c>
    </row>
    <row r="1630" spans="1:17" x14ac:dyDescent="0.2">
      <c r="A1630" s="374" t="str">
        <f>IF(B1630="","",COUNT('Diário 3º PA'!$A$4:$A$4242)+COUNT('Diário 4º PA'!$A$4:$A$2007)+COUNT('Diário 5º PA'!$A$4:$A$2000)+ROW()-3)</f>
        <v/>
      </c>
      <c r="B1630" s="358"/>
      <c r="C1630" s="383"/>
      <c r="D1630" s="360"/>
      <c r="E1630" s="360"/>
      <c r="F1630" s="361"/>
      <c r="G1630" s="360"/>
      <c r="H1630" s="360"/>
      <c r="I1630" s="362"/>
      <c r="J1630" s="363"/>
      <c r="K1630" s="363"/>
      <c r="L1630" s="364"/>
      <c r="M1630" s="363"/>
      <c r="N1630" s="414"/>
      <c r="O1630" s="350">
        <f t="shared" si="61"/>
        <v>0</v>
      </c>
      <c r="P1630" s="70">
        <f t="shared" si="61"/>
        <v>0</v>
      </c>
      <c r="Q1630" s="92" t="str">
        <f t="shared" si="60"/>
        <v/>
      </c>
    </row>
    <row r="1631" spans="1:17" x14ac:dyDescent="0.2">
      <c r="A1631" s="374" t="str">
        <f>IF(B1631="","",COUNT('Diário 3º PA'!$A$4:$A$4242)+COUNT('Diário 4º PA'!$A$4:$A$2007)+COUNT('Diário 5º PA'!$A$4:$A$2000)+ROW()-3)</f>
        <v/>
      </c>
      <c r="B1631" s="358"/>
      <c r="C1631" s="383"/>
      <c r="D1631" s="360"/>
      <c r="E1631" s="360"/>
      <c r="F1631" s="361"/>
      <c r="G1631" s="360"/>
      <c r="H1631" s="360"/>
      <c r="I1631" s="362"/>
      <c r="J1631" s="363"/>
      <c r="K1631" s="363"/>
      <c r="L1631" s="364"/>
      <c r="M1631" s="363"/>
      <c r="N1631" s="414"/>
      <c r="O1631" s="350">
        <f t="shared" si="61"/>
        <v>0</v>
      </c>
      <c r="P1631" s="70">
        <f t="shared" si="61"/>
        <v>0</v>
      </c>
      <c r="Q1631" s="92" t="str">
        <f t="shared" si="60"/>
        <v/>
      </c>
    </row>
    <row r="1632" spans="1:17" x14ac:dyDescent="0.2">
      <c r="A1632" s="374" t="str">
        <f>IF(B1632="","",COUNT('Diário 3º PA'!$A$4:$A$4242)+COUNT('Diário 4º PA'!$A$4:$A$2007)+COUNT('Diário 5º PA'!$A$4:$A$2000)+ROW()-3)</f>
        <v/>
      </c>
      <c r="B1632" s="358"/>
      <c r="C1632" s="383"/>
      <c r="D1632" s="360"/>
      <c r="E1632" s="360"/>
      <c r="F1632" s="361"/>
      <c r="G1632" s="360"/>
      <c r="H1632" s="360"/>
      <c r="I1632" s="362"/>
      <c r="J1632" s="363"/>
      <c r="K1632" s="363"/>
      <c r="L1632" s="364"/>
      <c r="M1632" s="363"/>
      <c r="N1632" s="414"/>
      <c r="O1632" s="350">
        <f t="shared" si="61"/>
        <v>0</v>
      </c>
      <c r="P1632" s="70">
        <f t="shared" si="61"/>
        <v>0</v>
      </c>
      <c r="Q1632" s="92" t="str">
        <f t="shared" si="60"/>
        <v/>
      </c>
    </row>
    <row r="1633" spans="1:17" x14ac:dyDescent="0.2">
      <c r="A1633" s="374" t="str">
        <f>IF(B1633="","",COUNT('Diário 3º PA'!$A$4:$A$4242)+COUNT('Diário 4º PA'!$A$4:$A$2007)+COUNT('Diário 5º PA'!$A$4:$A$2000)+ROW()-3)</f>
        <v/>
      </c>
      <c r="B1633" s="358"/>
      <c r="C1633" s="383"/>
      <c r="D1633" s="360"/>
      <c r="E1633" s="360"/>
      <c r="F1633" s="361"/>
      <c r="G1633" s="360"/>
      <c r="H1633" s="360"/>
      <c r="I1633" s="362"/>
      <c r="J1633" s="363"/>
      <c r="K1633" s="363"/>
      <c r="L1633" s="364"/>
      <c r="M1633" s="363"/>
      <c r="N1633" s="414"/>
      <c r="O1633" s="350">
        <f t="shared" si="61"/>
        <v>0</v>
      </c>
      <c r="P1633" s="70">
        <f t="shared" si="61"/>
        <v>0</v>
      </c>
      <c r="Q1633" s="92" t="str">
        <f t="shared" si="60"/>
        <v/>
      </c>
    </row>
    <row r="1634" spans="1:17" x14ac:dyDescent="0.2">
      <c r="A1634" s="374" t="str">
        <f>IF(B1634="","",COUNT('Diário 3º PA'!$A$4:$A$4242)+COUNT('Diário 4º PA'!$A$4:$A$2007)+COUNT('Diário 5º PA'!$A$4:$A$2000)+ROW()-3)</f>
        <v/>
      </c>
      <c r="B1634" s="358"/>
      <c r="C1634" s="383"/>
      <c r="D1634" s="360"/>
      <c r="E1634" s="360"/>
      <c r="F1634" s="361"/>
      <c r="G1634" s="360"/>
      <c r="H1634" s="360"/>
      <c r="I1634" s="362"/>
      <c r="J1634" s="363"/>
      <c r="K1634" s="363"/>
      <c r="L1634" s="364"/>
      <c r="M1634" s="363"/>
      <c r="N1634" s="414"/>
      <c r="O1634" s="350">
        <f t="shared" si="61"/>
        <v>0</v>
      </c>
      <c r="P1634" s="70">
        <f t="shared" si="61"/>
        <v>0</v>
      </c>
      <c r="Q1634" s="92" t="str">
        <f t="shared" si="60"/>
        <v/>
      </c>
    </row>
    <row r="1635" spans="1:17" x14ac:dyDescent="0.2">
      <c r="A1635" s="374" t="str">
        <f>IF(B1635="","",COUNT('Diário 3º PA'!$A$4:$A$4242)+COUNT('Diário 4º PA'!$A$4:$A$2007)+COUNT('Diário 5º PA'!$A$4:$A$2000)+ROW()-3)</f>
        <v/>
      </c>
      <c r="B1635" s="358"/>
      <c r="C1635" s="383"/>
      <c r="D1635" s="360"/>
      <c r="E1635" s="360"/>
      <c r="F1635" s="361"/>
      <c r="G1635" s="360"/>
      <c r="H1635" s="360"/>
      <c r="I1635" s="362"/>
      <c r="J1635" s="363"/>
      <c r="K1635" s="363"/>
      <c r="L1635" s="364"/>
      <c r="M1635" s="363"/>
      <c r="N1635" s="414"/>
      <c r="O1635" s="350">
        <f t="shared" si="61"/>
        <v>0</v>
      </c>
      <c r="P1635" s="70">
        <f t="shared" si="61"/>
        <v>0</v>
      </c>
      <c r="Q1635" s="92" t="str">
        <f t="shared" si="60"/>
        <v/>
      </c>
    </row>
    <row r="1636" spans="1:17" x14ac:dyDescent="0.2">
      <c r="A1636" s="374" t="str">
        <f>IF(B1636="","",COUNT('Diário 3º PA'!$A$4:$A$4242)+COUNT('Diário 4º PA'!$A$4:$A$2007)+COUNT('Diário 5º PA'!$A$4:$A$2000)+ROW()-3)</f>
        <v/>
      </c>
      <c r="B1636" s="358"/>
      <c r="C1636" s="383"/>
      <c r="D1636" s="360"/>
      <c r="E1636" s="360"/>
      <c r="F1636" s="361"/>
      <c r="G1636" s="360"/>
      <c r="H1636" s="360"/>
      <c r="I1636" s="362"/>
      <c r="J1636" s="363"/>
      <c r="K1636" s="363"/>
      <c r="L1636" s="364"/>
      <c r="M1636" s="363"/>
      <c r="N1636" s="414"/>
      <c r="O1636" s="350">
        <f t="shared" si="61"/>
        <v>0</v>
      </c>
      <c r="P1636" s="70">
        <f t="shared" si="61"/>
        <v>0</v>
      </c>
      <c r="Q1636" s="92" t="str">
        <f t="shared" si="60"/>
        <v/>
      </c>
    </row>
    <row r="1637" spans="1:17" x14ac:dyDescent="0.2">
      <c r="A1637" s="374" t="str">
        <f>IF(B1637="","",COUNT('Diário 3º PA'!$A$4:$A$4242)+COUNT('Diário 4º PA'!$A$4:$A$2007)+COUNT('Diário 5º PA'!$A$4:$A$2000)+ROW()-3)</f>
        <v/>
      </c>
      <c r="B1637" s="358"/>
      <c r="C1637" s="383"/>
      <c r="D1637" s="360"/>
      <c r="E1637" s="360"/>
      <c r="F1637" s="361"/>
      <c r="G1637" s="360"/>
      <c r="H1637" s="360"/>
      <c r="I1637" s="362"/>
      <c r="J1637" s="363"/>
      <c r="K1637" s="363"/>
      <c r="L1637" s="364"/>
      <c r="M1637" s="363"/>
      <c r="N1637" s="414"/>
      <c r="O1637" s="350">
        <f t="shared" si="61"/>
        <v>0</v>
      </c>
      <c r="P1637" s="70">
        <f t="shared" si="61"/>
        <v>0</v>
      </c>
      <c r="Q1637" s="92" t="str">
        <f t="shared" si="60"/>
        <v/>
      </c>
    </row>
    <row r="1638" spans="1:17" x14ac:dyDescent="0.2">
      <c r="A1638" s="374" t="str">
        <f>IF(B1638="","",COUNT('Diário 3º PA'!$A$4:$A$4242)+COUNT('Diário 4º PA'!$A$4:$A$2007)+COUNT('Diário 5º PA'!$A$4:$A$2000)+ROW()-3)</f>
        <v/>
      </c>
      <c r="B1638" s="358"/>
      <c r="C1638" s="383"/>
      <c r="D1638" s="360"/>
      <c r="E1638" s="360"/>
      <c r="F1638" s="361"/>
      <c r="G1638" s="360"/>
      <c r="H1638" s="360"/>
      <c r="I1638" s="362"/>
      <c r="J1638" s="363"/>
      <c r="K1638" s="363"/>
      <c r="L1638" s="364"/>
      <c r="M1638" s="363"/>
      <c r="N1638" s="414"/>
      <c r="O1638" s="350">
        <f t="shared" si="61"/>
        <v>0</v>
      </c>
      <c r="P1638" s="70">
        <f t="shared" si="61"/>
        <v>0</v>
      </c>
      <c r="Q1638" s="92" t="str">
        <f t="shared" si="60"/>
        <v/>
      </c>
    </row>
    <row r="1639" spans="1:17" x14ac:dyDescent="0.2">
      <c r="A1639" s="374" t="str">
        <f>IF(B1639="","",COUNT('Diário 3º PA'!$A$4:$A$4242)+COUNT('Diário 4º PA'!$A$4:$A$2007)+COUNT('Diário 5º PA'!$A$4:$A$2000)+ROW()-3)</f>
        <v/>
      </c>
      <c r="B1639" s="358"/>
      <c r="C1639" s="383"/>
      <c r="D1639" s="360"/>
      <c r="E1639" s="360"/>
      <c r="F1639" s="361"/>
      <c r="G1639" s="360"/>
      <c r="H1639" s="360"/>
      <c r="I1639" s="362"/>
      <c r="J1639" s="363"/>
      <c r="K1639" s="363"/>
      <c r="L1639" s="364"/>
      <c r="M1639" s="363"/>
      <c r="N1639" s="414"/>
      <c r="O1639" s="350">
        <f t="shared" si="61"/>
        <v>0</v>
      </c>
      <c r="P1639" s="70">
        <f t="shared" si="61"/>
        <v>0</v>
      </c>
      <c r="Q1639" s="92" t="str">
        <f t="shared" si="60"/>
        <v/>
      </c>
    </row>
    <row r="1640" spans="1:17" x14ac:dyDescent="0.2">
      <c r="A1640" s="374" t="str">
        <f>IF(B1640="","",COUNT('Diário 3º PA'!$A$4:$A$4242)+COUNT('Diário 4º PA'!$A$4:$A$2007)+COUNT('Diário 5º PA'!$A$4:$A$2000)+ROW()-3)</f>
        <v/>
      </c>
      <c r="B1640" s="358"/>
      <c r="C1640" s="383"/>
      <c r="D1640" s="360"/>
      <c r="E1640" s="360"/>
      <c r="F1640" s="361"/>
      <c r="G1640" s="360"/>
      <c r="H1640" s="360"/>
      <c r="I1640" s="362"/>
      <c r="J1640" s="363"/>
      <c r="K1640" s="363"/>
      <c r="L1640" s="364"/>
      <c r="M1640" s="363"/>
      <c r="N1640" s="414"/>
      <c r="O1640" s="350">
        <f t="shared" si="61"/>
        <v>0</v>
      </c>
      <c r="P1640" s="70">
        <f t="shared" si="61"/>
        <v>0</v>
      </c>
      <c r="Q1640" s="92" t="str">
        <f t="shared" si="60"/>
        <v/>
      </c>
    </row>
    <row r="1641" spans="1:17" x14ac:dyDescent="0.2">
      <c r="A1641" s="374" t="str">
        <f>IF(B1641="","",COUNT('Diário 3º PA'!$A$4:$A$4242)+COUNT('Diário 4º PA'!$A$4:$A$2007)+COUNT('Diário 5º PA'!$A$4:$A$2000)+ROW()-3)</f>
        <v/>
      </c>
      <c r="B1641" s="358"/>
      <c r="C1641" s="383"/>
      <c r="D1641" s="360"/>
      <c r="E1641" s="360"/>
      <c r="F1641" s="361"/>
      <c r="G1641" s="360"/>
      <c r="H1641" s="360"/>
      <c r="I1641" s="362"/>
      <c r="J1641" s="363"/>
      <c r="K1641" s="363"/>
      <c r="L1641" s="364"/>
      <c r="M1641" s="363"/>
      <c r="N1641" s="414"/>
      <c r="O1641" s="350">
        <f t="shared" si="61"/>
        <v>0</v>
      </c>
      <c r="P1641" s="70">
        <f t="shared" si="61"/>
        <v>0</v>
      </c>
      <c r="Q1641" s="92" t="str">
        <f t="shared" si="60"/>
        <v/>
      </c>
    </row>
    <row r="1642" spans="1:17" x14ac:dyDescent="0.2">
      <c r="A1642" s="374" t="str">
        <f>IF(B1642="","",COUNT('Diário 3º PA'!$A$4:$A$4242)+COUNT('Diário 4º PA'!$A$4:$A$2007)+COUNT('Diário 5º PA'!$A$4:$A$2000)+ROW()-3)</f>
        <v/>
      </c>
      <c r="B1642" s="358"/>
      <c r="C1642" s="383"/>
      <c r="D1642" s="360"/>
      <c r="E1642" s="360"/>
      <c r="F1642" s="361"/>
      <c r="G1642" s="360"/>
      <c r="H1642" s="360"/>
      <c r="I1642" s="362"/>
      <c r="J1642" s="363"/>
      <c r="K1642" s="363"/>
      <c r="L1642" s="364"/>
      <c r="M1642" s="363"/>
      <c r="N1642" s="414"/>
      <c r="O1642" s="350">
        <f t="shared" si="61"/>
        <v>0</v>
      </c>
      <c r="P1642" s="70">
        <f t="shared" si="61"/>
        <v>0</v>
      </c>
      <c r="Q1642" s="92" t="str">
        <f t="shared" si="60"/>
        <v/>
      </c>
    </row>
    <row r="1643" spans="1:17" x14ac:dyDescent="0.2">
      <c r="A1643" s="374" t="str">
        <f>IF(B1643="","",COUNT('Diário 3º PA'!$A$4:$A$4242)+COUNT('Diário 4º PA'!$A$4:$A$2007)+COUNT('Diário 5º PA'!$A$4:$A$2000)+ROW()-3)</f>
        <v/>
      </c>
      <c r="B1643" s="358"/>
      <c r="C1643" s="383"/>
      <c r="D1643" s="360"/>
      <c r="E1643" s="360"/>
      <c r="F1643" s="361"/>
      <c r="G1643" s="360"/>
      <c r="H1643" s="360"/>
      <c r="I1643" s="362"/>
      <c r="J1643" s="363"/>
      <c r="K1643" s="363"/>
      <c r="L1643" s="364"/>
      <c r="M1643" s="363"/>
      <c r="N1643" s="414"/>
      <c r="O1643" s="350">
        <f t="shared" si="61"/>
        <v>0</v>
      </c>
      <c r="P1643" s="70">
        <f t="shared" si="61"/>
        <v>0</v>
      </c>
      <c r="Q1643" s="92" t="str">
        <f t="shared" si="60"/>
        <v/>
      </c>
    </row>
    <row r="1644" spans="1:17" x14ac:dyDescent="0.2">
      <c r="A1644" s="374" t="str">
        <f>IF(B1644="","",COUNT('Diário 3º PA'!$A$4:$A$4242)+COUNT('Diário 4º PA'!$A$4:$A$2007)+COUNT('Diário 5º PA'!$A$4:$A$2000)+ROW()-3)</f>
        <v/>
      </c>
      <c r="B1644" s="358"/>
      <c r="C1644" s="383"/>
      <c r="D1644" s="360"/>
      <c r="E1644" s="360"/>
      <c r="F1644" s="361"/>
      <c r="G1644" s="360"/>
      <c r="H1644" s="360"/>
      <c r="I1644" s="362"/>
      <c r="J1644" s="363"/>
      <c r="K1644" s="363"/>
      <c r="L1644" s="364"/>
      <c r="M1644" s="363"/>
      <c r="N1644" s="414"/>
      <c r="O1644" s="350">
        <f t="shared" si="61"/>
        <v>0</v>
      </c>
      <c r="P1644" s="70">
        <f t="shared" si="61"/>
        <v>0</v>
      </c>
      <c r="Q1644" s="92" t="str">
        <f t="shared" si="60"/>
        <v/>
      </c>
    </row>
    <row r="1645" spans="1:17" x14ac:dyDescent="0.2">
      <c r="A1645" s="374" t="str">
        <f>IF(B1645="","",COUNT('Diário 3º PA'!$A$4:$A$4242)+COUNT('Diário 4º PA'!$A$4:$A$2007)+COUNT('Diário 5º PA'!$A$4:$A$2000)+ROW()-3)</f>
        <v/>
      </c>
      <c r="B1645" s="358"/>
      <c r="C1645" s="383"/>
      <c r="D1645" s="360"/>
      <c r="E1645" s="360"/>
      <c r="F1645" s="361"/>
      <c r="G1645" s="360"/>
      <c r="H1645" s="360"/>
      <c r="I1645" s="362"/>
      <c r="J1645" s="363"/>
      <c r="K1645" s="363"/>
      <c r="L1645" s="364"/>
      <c r="M1645" s="363"/>
      <c r="N1645" s="414"/>
      <c r="O1645" s="350">
        <f t="shared" si="61"/>
        <v>0</v>
      </c>
      <c r="P1645" s="70">
        <f t="shared" si="61"/>
        <v>0</v>
      </c>
      <c r="Q1645" s="92" t="str">
        <f t="shared" si="60"/>
        <v/>
      </c>
    </row>
    <row r="1646" spans="1:17" x14ac:dyDescent="0.2">
      <c r="A1646" s="374" t="str">
        <f>IF(B1646="","",COUNT('Diário 3º PA'!$A$4:$A$4242)+COUNT('Diário 4º PA'!$A$4:$A$2007)+COUNT('Diário 5º PA'!$A$4:$A$2000)+ROW()-3)</f>
        <v/>
      </c>
      <c r="B1646" s="358"/>
      <c r="C1646" s="383"/>
      <c r="D1646" s="360"/>
      <c r="E1646" s="360"/>
      <c r="F1646" s="361"/>
      <c r="G1646" s="360"/>
      <c r="H1646" s="360"/>
      <c r="I1646" s="362"/>
      <c r="J1646" s="363"/>
      <c r="K1646" s="363"/>
      <c r="L1646" s="364"/>
      <c r="M1646" s="363"/>
      <c r="N1646" s="414"/>
      <c r="O1646" s="350">
        <f t="shared" si="61"/>
        <v>0</v>
      </c>
      <c r="P1646" s="70">
        <f t="shared" si="61"/>
        <v>0</v>
      </c>
      <c r="Q1646" s="92" t="str">
        <f t="shared" si="60"/>
        <v/>
      </c>
    </row>
    <row r="1647" spans="1:17" x14ac:dyDescent="0.2">
      <c r="A1647" s="374" t="str">
        <f>IF(B1647="","",COUNT('Diário 3º PA'!$A$4:$A$4242)+COUNT('Diário 4º PA'!$A$4:$A$2007)+COUNT('Diário 5º PA'!$A$4:$A$2000)+ROW()-3)</f>
        <v/>
      </c>
      <c r="B1647" s="358"/>
      <c r="C1647" s="383"/>
      <c r="D1647" s="360"/>
      <c r="E1647" s="360"/>
      <c r="F1647" s="361"/>
      <c r="G1647" s="360"/>
      <c r="H1647" s="360"/>
      <c r="I1647" s="362"/>
      <c r="J1647" s="363"/>
      <c r="K1647" s="363"/>
      <c r="L1647" s="364"/>
      <c r="M1647" s="363"/>
      <c r="N1647" s="414"/>
      <c r="O1647" s="350">
        <f t="shared" si="61"/>
        <v>0</v>
      </c>
      <c r="P1647" s="70">
        <f t="shared" si="61"/>
        <v>0</v>
      </c>
      <c r="Q1647" s="92" t="str">
        <f t="shared" si="60"/>
        <v/>
      </c>
    </row>
    <row r="1648" spans="1:17" x14ac:dyDescent="0.2">
      <c r="A1648" s="374" t="str">
        <f>IF(B1648="","",COUNT('Diário 3º PA'!$A$4:$A$4242)+COUNT('Diário 4º PA'!$A$4:$A$2007)+COUNT('Diário 5º PA'!$A$4:$A$2000)+ROW()-3)</f>
        <v/>
      </c>
      <c r="B1648" s="358"/>
      <c r="C1648" s="383"/>
      <c r="D1648" s="360"/>
      <c r="E1648" s="360"/>
      <c r="F1648" s="361"/>
      <c r="G1648" s="360"/>
      <c r="H1648" s="360"/>
      <c r="I1648" s="362"/>
      <c r="J1648" s="363"/>
      <c r="K1648" s="363"/>
      <c r="L1648" s="364"/>
      <c r="M1648" s="363"/>
      <c r="N1648" s="414"/>
      <c r="O1648" s="350">
        <f t="shared" si="61"/>
        <v>0</v>
      </c>
      <c r="P1648" s="70">
        <f t="shared" si="61"/>
        <v>0</v>
      </c>
      <c r="Q1648" s="92" t="str">
        <f t="shared" si="60"/>
        <v/>
      </c>
    </row>
    <row r="1649" spans="1:17" x14ac:dyDescent="0.2">
      <c r="A1649" s="374" t="str">
        <f>IF(B1649="","",COUNT('Diário 3º PA'!$A$4:$A$4242)+COUNT('Diário 4º PA'!$A$4:$A$2007)+COUNT('Diário 5º PA'!$A$4:$A$2000)+ROW()-3)</f>
        <v/>
      </c>
      <c r="B1649" s="358"/>
      <c r="C1649" s="383"/>
      <c r="D1649" s="360"/>
      <c r="E1649" s="360"/>
      <c r="F1649" s="361"/>
      <c r="G1649" s="360"/>
      <c r="H1649" s="360"/>
      <c r="I1649" s="362"/>
      <c r="J1649" s="363"/>
      <c r="K1649" s="363"/>
      <c r="L1649" s="364"/>
      <c r="M1649" s="363"/>
      <c r="N1649" s="414"/>
      <c r="O1649" s="350">
        <f t="shared" si="61"/>
        <v>0</v>
      </c>
      <c r="P1649" s="70">
        <f t="shared" si="61"/>
        <v>0</v>
      </c>
      <c r="Q1649" s="92" t="str">
        <f t="shared" si="60"/>
        <v/>
      </c>
    </row>
    <row r="1650" spans="1:17" x14ac:dyDescent="0.2">
      <c r="A1650" s="374" t="str">
        <f>IF(B1650="","",COUNT('Diário 3º PA'!$A$4:$A$4242)+COUNT('Diário 4º PA'!$A$4:$A$2007)+COUNT('Diário 5º PA'!$A$4:$A$2000)+ROW()-3)</f>
        <v/>
      </c>
      <c r="B1650" s="358"/>
      <c r="C1650" s="383"/>
      <c r="D1650" s="360"/>
      <c r="E1650" s="360"/>
      <c r="F1650" s="361"/>
      <c r="G1650" s="360"/>
      <c r="H1650" s="360"/>
      <c r="I1650" s="362"/>
      <c r="J1650" s="363"/>
      <c r="K1650" s="363"/>
      <c r="L1650" s="364"/>
      <c r="M1650" s="363"/>
      <c r="N1650" s="414"/>
      <c r="O1650" s="350">
        <f t="shared" si="61"/>
        <v>0</v>
      </c>
      <c r="P1650" s="70">
        <f t="shared" si="61"/>
        <v>0</v>
      </c>
      <c r="Q1650" s="92" t="str">
        <f t="shared" si="60"/>
        <v/>
      </c>
    </row>
    <row r="1651" spans="1:17" x14ac:dyDescent="0.2">
      <c r="A1651" s="374" t="str">
        <f>IF(B1651="","",COUNT('Diário 3º PA'!$A$4:$A$4242)+COUNT('Diário 4º PA'!$A$4:$A$2007)+COUNT('Diário 5º PA'!$A$4:$A$2000)+ROW()-3)</f>
        <v/>
      </c>
      <c r="B1651" s="358"/>
      <c r="C1651" s="383"/>
      <c r="D1651" s="360"/>
      <c r="E1651" s="360"/>
      <c r="F1651" s="361"/>
      <c r="G1651" s="360"/>
      <c r="H1651" s="360"/>
      <c r="I1651" s="362"/>
      <c r="J1651" s="363"/>
      <c r="K1651" s="363"/>
      <c r="L1651" s="364"/>
      <c r="M1651" s="363"/>
      <c r="N1651" s="414"/>
      <c r="O1651" s="350">
        <f t="shared" si="61"/>
        <v>0</v>
      </c>
      <c r="P1651" s="70">
        <f t="shared" si="61"/>
        <v>0</v>
      </c>
      <c r="Q1651" s="92" t="str">
        <f t="shared" si="60"/>
        <v/>
      </c>
    </row>
    <row r="1652" spans="1:17" x14ac:dyDescent="0.2">
      <c r="A1652" s="374" t="str">
        <f>IF(B1652="","",COUNT('Diário 3º PA'!$A$4:$A$4242)+COUNT('Diário 4º PA'!$A$4:$A$2007)+COUNT('Diário 5º PA'!$A$4:$A$2000)+ROW()-3)</f>
        <v/>
      </c>
      <c r="B1652" s="358"/>
      <c r="C1652" s="383"/>
      <c r="D1652" s="360"/>
      <c r="E1652" s="360"/>
      <c r="F1652" s="361"/>
      <c r="G1652" s="360"/>
      <c r="H1652" s="360"/>
      <c r="I1652" s="362"/>
      <c r="J1652" s="363"/>
      <c r="K1652" s="363"/>
      <c r="L1652" s="364"/>
      <c r="M1652" s="363"/>
      <c r="N1652" s="414"/>
      <c r="O1652" s="350">
        <f t="shared" si="61"/>
        <v>0</v>
      </c>
      <c r="P1652" s="70">
        <f t="shared" si="61"/>
        <v>0</v>
      </c>
      <c r="Q1652" s="92" t="str">
        <f t="shared" si="60"/>
        <v/>
      </c>
    </row>
    <row r="1653" spans="1:17" x14ac:dyDescent="0.2">
      <c r="A1653" s="374" t="str">
        <f>IF(B1653="","",COUNT('Diário 3º PA'!$A$4:$A$4242)+COUNT('Diário 4º PA'!$A$4:$A$2007)+COUNT('Diário 5º PA'!$A$4:$A$2000)+ROW()-3)</f>
        <v/>
      </c>
      <c r="B1653" s="358"/>
      <c r="C1653" s="383"/>
      <c r="D1653" s="360"/>
      <c r="E1653" s="360"/>
      <c r="F1653" s="361"/>
      <c r="G1653" s="360"/>
      <c r="H1653" s="360"/>
      <c r="I1653" s="362"/>
      <c r="J1653" s="363"/>
      <c r="K1653" s="363"/>
      <c r="L1653" s="364"/>
      <c r="M1653" s="363"/>
      <c r="N1653" s="414"/>
      <c r="O1653" s="350">
        <f t="shared" si="61"/>
        <v>0</v>
      </c>
      <c r="P1653" s="70">
        <f t="shared" si="61"/>
        <v>0</v>
      </c>
      <c r="Q1653" s="92" t="str">
        <f t="shared" si="60"/>
        <v/>
      </c>
    </row>
    <row r="1654" spans="1:17" x14ac:dyDescent="0.2">
      <c r="A1654" s="374" t="str">
        <f>IF(B1654="","",COUNT('Diário 3º PA'!$A$4:$A$4242)+COUNT('Diário 4º PA'!$A$4:$A$2007)+COUNT('Diário 5º PA'!$A$4:$A$2000)+ROW()-3)</f>
        <v/>
      </c>
      <c r="B1654" s="358"/>
      <c r="C1654" s="383"/>
      <c r="D1654" s="360"/>
      <c r="E1654" s="360"/>
      <c r="F1654" s="361"/>
      <c r="G1654" s="360"/>
      <c r="H1654" s="360"/>
      <c r="I1654" s="362"/>
      <c r="J1654" s="363"/>
      <c r="K1654" s="363"/>
      <c r="L1654" s="364"/>
      <c r="M1654" s="363"/>
      <c r="N1654" s="414"/>
      <c r="O1654" s="350">
        <f t="shared" si="61"/>
        <v>0</v>
      </c>
      <c r="P1654" s="70">
        <f t="shared" si="61"/>
        <v>0</v>
      </c>
      <c r="Q1654" s="92" t="str">
        <f t="shared" si="60"/>
        <v/>
      </c>
    </row>
    <row r="1655" spans="1:17" x14ac:dyDescent="0.2">
      <c r="A1655" s="374" t="str">
        <f>IF(B1655="","",COUNT('Diário 3º PA'!$A$4:$A$4242)+COUNT('Diário 4º PA'!$A$4:$A$2007)+COUNT('Diário 5º PA'!$A$4:$A$2000)+ROW()-3)</f>
        <v/>
      </c>
      <c r="B1655" s="358"/>
      <c r="C1655" s="383"/>
      <c r="D1655" s="360"/>
      <c r="E1655" s="360"/>
      <c r="F1655" s="361"/>
      <c r="G1655" s="360"/>
      <c r="H1655" s="360"/>
      <c r="I1655" s="362"/>
      <c r="J1655" s="363"/>
      <c r="K1655" s="363"/>
      <c r="L1655" s="364"/>
      <c r="M1655" s="363"/>
      <c r="N1655" s="414"/>
      <c r="O1655" s="350">
        <f t="shared" si="61"/>
        <v>0</v>
      </c>
      <c r="P1655" s="70">
        <f t="shared" si="61"/>
        <v>0</v>
      </c>
      <c r="Q1655" s="92" t="str">
        <f t="shared" si="60"/>
        <v/>
      </c>
    </row>
    <row r="1656" spans="1:17" x14ac:dyDescent="0.2">
      <c r="A1656" s="374" t="str">
        <f>IF(B1656="","",COUNT('Diário 3º PA'!$A$4:$A$4242)+COUNT('Diário 4º PA'!$A$4:$A$2007)+COUNT('Diário 5º PA'!$A$4:$A$2000)+ROW()-3)</f>
        <v/>
      </c>
      <c r="B1656" s="358"/>
      <c r="C1656" s="383"/>
      <c r="D1656" s="360"/>
      <c r="E1656" s="360"/>
      <c r="F1656" s="361"/>
      <c r="G1656" s="360"/>
      <c r="H1656" s="360"/>
      <c r="I1656" s="362"/>
      <c r="J1656" s="363"/>
      <c r="K1656" s="363"/>
      <c r="L1656" s="364"/>
      <c r="M1656" s="363"/>
      <c r="N1656" s="414"/>
      <c r="O1656" s="350">
        <f t="shared" si="61"/>
        <v>0</v>
      </c>
      <c r="P1656" s="70">
        <f t="shared" si="61"/>
        <v>0</v>
      </c>
      <c r="Q1656" s="92" t="str">
        <f t="shared" si="60"/>
        <v/>
      </c>
    </row>
    <row r="1657" spans="1:17" x14ac:dyDescent="0.2">
      <c r="A1657" s="374" t="str">
        <f>IF(B1657="","",COUNT('Diário 3º PA'!$A$4:$A$4242)+COUNT('Diário 4º PA'!$A$4:$A$2007)+COUNT('Diário 5º PA'!$A$4:$A$2000)+ROW()-3)</f>
        <v/>
      </c>
      <c r="B1657" s="358"/>
      <c r="C1657" s="383"/>
      <c r="D1657" s="360"/>
      <c r="E1657" s="360"/>
      <c r="F1657" s="361"/>
      <c r="G1657" s="360"/>
      <c r="H1657" s="360"/>
      <c r="I1657" s="362"/>
      <c r="J1657" s="363"/>
      <c r="K1657" s="363"/>
      <c r="L1657" s="364"/>
      <c r="M1657" s="363"/>
      <c r="N1657" s="414"/>
      <c r="O1657" s="350">
        <f t="shared" si="61"/>
        <v>0</v>
      </c>
      <c r="P1657" s="70">
        <f t="shared" si="61"/>
        <v>0</v>
      </c>
      <c r="Q1657" s="92" t="str">
        <f t="shared" si="60"/>
        <v/>
      </c>
    </row>
    <row r="1658" spans="1:17" x14ac:dyDescent="0.2">
      <c r="A1658" s="374" t="str">
        <f>IF(B1658="","",COUNT('Diário 3º PA'!$A$4:$A$4242)+COUNT('Diário 4º PA'!$A$4:$A$2007)+COUNT('Diário 5º PA'!$A$4:$A$2000)+ROW()-3)</f>
        <v/>
      </c>
      <c r="B1658" s="358"/>
      <c r="C1658" s="383"/>
      <c r="D1658" s="360"/>
      <c r="E1658" s="360"/>
      <c r="F1658" s="361"/>
      <c r="G1658" s="360"/>
      <c r="H1658" s="360"/>
      <c r="I1658" s="362"/>
      <c r="J1658" s="363"/>
      <c r="K1658" s="363"/>
      <c r="L1658" s="364"/>
      <c r="M1658" s="363"/>
      <c r="N1658" s="414"/>
      <c r="O1658" s="350">
        <f t="shared" si="61"/>
        <v>0</v>
      </c>
      <c r="P1658" s="70">
        <f t="shared" si="61"/>
        <v>0</v>
      </c>
      <c r="Q1658" s="92" t="str">
        <f t="shared" si="60"/>
        <v/>
      </c>
    </row>
    <row r="1659" spans="1:17" x14ac:dyDescent="0.2">
      <c r="A1659" s="374" t="str">
        <f>IF(B1659="","",COUNT('Diário 3º PA'!$A$4:$A$4242)+COUNT('Diário 4º PA'!$A$4:$A$2007)+COUNT('Diário 5º PA'!$A$4:$A$2000)+ROW()-3)</f>
        <v/>
      </c>
      <c r="B1659" s="358"/>
      <c r="C1659" s="383"/>
      <c r="D1659" s="360"/>
      <c r="E1659" s="360"/>
      <c r="F1659" s="361"/>
      <c r="G1659" s="360"/>
      <c r="H1659" s="360"/>
      <c r="I1659" s="362"/>
      <c r="J1659" s="363"/>
      <c r="K1659" s="363"/>
      <c r="L1659" s="364"/>
      <c r="M1659" s="363"/>
      <c r="N1659" s="414"/>
      <c r="O1659" s="350">
        <f t="shared" si="61"/>
        <v>0</v>
      </c>
      <c r="P1659" s="70">
        <f t="shared" si="61"/>
        <v>0</v>
      </c>
      <c r="Q1659" s="92" t="str">
        <f t="shared" si="60"/>
        <v/>
      </c>
    </row>
    <row r="1660" spans="1:17" x14ac:dyDescent="0.2">
      <c r="A1660" s="374" t="str">
        <f>IF(B1660="","",COUNT('Diário 3º PA'!$A$4:$A$4242)+COUNT('Diário 4º PA'!$A$4:$A$2007)+COUNT('Diário 5º PA'!$A$4:$A$2000)+ROW()-3)</f>
        <v/>
      </c>
      <c r="B1660" s="358"/>
      <c r="C1660" s="383"/>
      <c r="D1660" s="360"/>
      <c r="E1660" s="360"/>
      <c r="F1660" s="361"/>
      <c r="G1660" s="360"/>
      <c r="H1660" s="360"/>
      <c r="I1660" s="362"/>
      <c r="J1660" s="363"/>
      <c r="K1660" s="363"/>
      <c r="L1660" s="364"/>
      <c r="M1660" s="363"/>
      <c r="N1660" s="414"/>
      <c r="O1660" s="350">
        <f t="shared" si="61"/>
        <v>0</v>
      </c>
      <c r="P1660" s="70">
        <f t="shared" si="61"/>
        <v>0</v>
      </c>
      <c r="Q1660" s="92" t="str">
        <f t="shared" si="60"/>
        <v/>
      </c>
    </row>
    <row r="1661" spans="1:17" x14ac:dyDescent="0.2">
      <c r="A1661" s="374" t="str">
        <f>IF(B1661="","",COUNT('Diário 3º PA'!$A$4:$A$4242)+COUNT('Diário 4º PA'!$A$4:$A$2007)+COUNT('Diário 5º PA'!$A$4:$A$2000)+ROW()-3)</f>
        <v/>
      </c>
      <c r="B1661" s="358"/>
      <c r="C1661" s="383"/>
      <c r="D1661" s="360"/>
      <c r="E1661" s="360"/>
      <c r="F1661" s="361"/>
      <c r="G1661" s="360"/>
      <c r="H1661" s="360"/>
      <c r="I1661" s="362"/>
      <c r="J1661" s="363"/>
      <c r="K1661" s="363"/>
      <c r="L1661" s="364"/>
      <c r="M1661" s="363"/>
      <c r="N1661" s="414"/>
      <c r="O1661" s="350">
        <f t="shared" si="61"/>
        <v>0</v>
      </c>
      <c r="P1661" s="70">
        <f t="shared" si="61"/>
        <v>0</v>
      </c>
      <c r="Q1661" s="92" t="str">
        <f t="shared" si="60"/>
        <v/>
      </c>
    </row>
    <row r="1662" spans="1:17" x14ac:dyDescent="0.2">
      <c r="A1662" s="374" t="str">
        <f>IF(B1662="","",COUNT('Diário 3º PA'!$A$4:$A$4242)+COUNT('Diário 4º PA'!$A$4:$A$2007)+COUNT('Diário 5º PA'!$A$4:$A$2000)+ROW()-3)</f>
        <v/>
      </c>
      <c r="B1662" s="358"/>
      <c r="C1662" s="383"/>
      <c r="D1662" s="360"/>
      <c r="E1662" s="360"/>
      <c r="F1662" s="361"/>
      <c r="G1662" s="360"/>
      <c r="H1662" s="360"/>
      <c r="I1662" s="362"/>
      <c r="J1662" s="363"/>
      <c r="K1662" s="363"/>
      <c r="L1662" s="364"/>
      <c r="M1662" s="363"/>
      <c r="N1662" s="414"/>
      <c r="O1662" s="350">
        <f t="shared" si="61"/>
        <v>0</v>
      </c>
      <c r="P1662" s="70">
        <f t="shared" si="61"/>
        <v>0</v>
      </c>
      <c r="Q1662" s="92" t="str">
        <f t="shared" si="60"/>
        <v/>
      </c>
    </row>
    <row r="1663" spans="1:17" x14ac:dyDescent="0.2">
      <c r="A1663" s="374" t="str">
        <f>IF(B1663="","",COUNT('Diário 3º PA'!$A$4:$A$4242)+COUNT('Diário 4º PA'!$A$4:$A$2007)+COUNT('Diário 5º PA'!$A$4:$A$2000)+ROW()-3)</f>
        <v/>
      </c>
      <c r="B1663" s="358"/>
      <c r="C1663" s="383"/>
      <c r="D1663" s="360"/>
      <c r="E1663" s="360"/>
      <c r="F1663" s="361"/>
      <c r="G1663" s="360"/>
      <c r="H1663" s="360"/>
      <c r="I1663" s="362"/>
      <c r="J1663" s="363"/>
      <c r="K1663" s="363"/>
      <c r="L1663" s="364"/>
      <c r="M1663" s="363"/>
      <c r="N1663" s="414"/>
      <c r="O1663" s="350">
        <f t="shared" si="61"/>
        <v>0</v>
      </c>
      <c r="P1663" s="70">
        <f t="shared" si="61"/>
        <v>0</v>
      </c>
      <c r="Q1663" s="92" t="str">
        <f t="shared" si="60"/>
        <v/>
      </c>
    </row>
    <row r="1664" spans="1:17" x14ac:dyDescent="0.2">
      <c r="A1664" s="374" t="str">
        <f>IF(B1664="","",COUNT('Diário 3º PA'!$A$4:$A$4242)+COUNT('Diário 4º PA'!$A$4:$A$2007)+COUNT('Diário 5º PA'!$A$4:$A$2000)+ROW()-3)</f>
        <v/>
      </c>
      <c r="B1664" s="358"/>
      <c r="C1664" s="383"/>
      <c r="D1664" s="360"/>
      <c r="E1664" s="360"/>
      <c r="F1664" s="361"/>
      <c r="G1664" s="360"/>
      <c r="H1664" s="360"/>
      <c r="I1664" s="362"/>
      <c r="J1664" s="363"/>
      <c r="K1664" s="363"/>
      <c r="L1664" s="364"/>
      <c r="M1664" s="363"/>
      <c r="N1664" s="414"/>
      <c r="O1664" s="350">
        <f t="shared" si="61"/>
        <v>0</v>
      </c>
      <c r="P1664" s="70">
        <f t="shared" si="61"/>
        <v>0</v>
      </c>
      <c r="Q1664" s="92" t="str">
        <f t="shared" si="60"/>
        <v/>
      </c>
    </row>
    <row r="1665" spans="1:17" x14ac:dyDescent="0.2">
      <c r="A1665" s="374" t="str">
        <f>IF(B1665="","",COUNT('Diário 3º PA'!$A$4:$A$4242)+COUNT('Diário 4º PA'!$A$4:$A$2007)+COUNT('Diário 5º PA'!$A$4:$A$2000)+ROW()-3)</f>
        <v/>
      </c>
      <c r="B1665" s="358"/>
      <c r="C1665" s="383"/>
      <c r="D1665" s="360"/>
      <c r="E1665" s="360"/>
      <c r="F1665" s="361"/>
      <c r="G1665" s="360"/>
      <c r="H1665" s="360"/>
      <c r="I1665" s="362"/>
      <c r="J1665" s="363"/>
      <c r="K1665" s="363"/>
      <c r="L1665" s="364"/>
      <c r="M1665" s="363"/>
      <c r="N1665" s="414"/>
      <c r="O1665" s="350">
        <f t="shared" si="61"/>
        <v>0</v>
      </c>
      <c r="P1665" s="70">
        <f t="shared" si="61"/>
        <v>0</v>
      </c>
      <c r="Q1665" s="92" t="str">
        <f t="shared" si="60"/>
        <v/>
      </c>
    </row>
    <row r="1666" spans="1:17" x14ac:dyDescent="0.2">
      <c r="A1666" s="374" t="str">
        <f>IF(B1666="","",COUNT('Diário 3º PA'!$A$4:$A$4242)+COUNT('Diário 4º PA'!$A$4:$A$2007)+COUNT('Diário 5º PA'!$A$4:$A$2000)+ROW()-3)</f>
        <v/>
      </c>
      <c r="B1666" s="358"/>
      <c r="C1666" s="383"/>
      <c r="D1666" s="360"/>
      <c r="E1666" s="360"/>
      <c r="F1666" s="361"/>
      <c r="G1666" s="360"/>
      <c r="H1666" s="360"/>
      <c r="I1666" s="362"/>
      <c r="J1666" s="363"/>
      <c r="K1666" s="363"/>
      <c r="L1666" s="364"/>
      <c r="M1666" s="363"/>
      <c r="N1666" s="414"/>
      <c r="O1666" s="350">
        <f t="shared" si="61"/>
        <v>0</v>
      </c>
      <c r="P1666" s="70">
        <f t="shared" si="61"/>
        <v>0</v>
      </c>
      <c r="Q1666" s="92" t="str">
        <f t="shared" si="60"/>
        <v/>
      </c>
    </row>
    <row r="1667" spans="1:17" x14ac:dyDescent="0.2">
      <c r="A1667" s="374" t="str">
        <f>IF(B1667="","",COUNT('Diário 3º PA'!$A$4:$A$4242)+COUNT('Diário 4º PA'!$A$4:$A$2007)+COUNT('Diário 5º PA'!$A$4:$A$2000)+ROW()-3)</f>
        <v/>
      </c>
      <c r="B1667" s="358"/>
      <c r="C1667" s="383"/>
      <c r="D1667" s="360"/>
      <c r="E1667" s="360"/>
      <c r="F1667" s="361"/>
      <c r="G1667" s="360"/>
      <c r="H1667" s="360"/>
      <c r="I1667" s="362"/>
      <c r="J1667" s="363"/>
      <c r="K1667" s="363"/>
      <c r="L1667" s="364"/>
      <c r="M1667" s="363"/>
      <c r="N1667" s="414"/>
      <c r="O1667" s="350">
        <f t="shared" si="61"/>
        <v>0</v>
      </c>
      <c r="P1667" s="70">
        <f t="shared" si="61"/>
        <v>0</v>
      </c>
      <c r="Q1667" s="92" t="str">
        <f t="shared" si="60"/>
        <v/>
      </c>
    </row>
    <row r="1668" spans="1:17" x14ac:dyDescent="0.2">
      <c r="A1668" s="374" t="str">
        <f>IF(B1668="","",COUNT('Diário 3º PA'!$A$4:$A$4242)+COUNT('Diário 4º PA'!$A$4:$A$2007)+COUNT('Diário 5º PA'!$A$4:$A$2000)+ROW()-3)</f>
        <v/>
      </c>
      <c r="B1668" s="358"/>
      <c r="C1668" s="383"/>
      <c r="D1668" s="360"/>
      <c r="E1668" s="360"/>
      <c r="F1668" s="361"/>
      <c r="G1668" s="360"/>
      <c r="H1668" s="360"/>
      <c r="I1668" s="362"/>
      <c r="J1668" s="363"/>
      <c r="K1668" s="363"/>
      <c r="L1668" s="364"/>
      <c r="M1668" s="363"/>
      <c r="N1668" s="414"/>
      <c r="O1668" s="350">
        <f t="shared" si="61"/>
        <v>0</v>
      </c>
      <c r="P1668" s="70">
        <f t="shared" si="61"/>
        <v>0</v>
      </c>
      <c r="Q1668" s="92" t="str">
        <f t="shared" si="60"/>
        <v/>
      </c>
    </row>
    <row r="1669" spans="1:17" x14ac:dyDescent="0.2">
      <c r="A1669" s="374" t="str">
        <f>IF(B1669="","",COUNT('Diário 3º PA'!$A$4:$A$4242)+COUNT('Diário 4º PA'!$A$4:$A$2007)+COUNT('Diário 5º PA'!$A$4:$A$2000)+ROW()-3)</f>
        <v/>
      </c>
      <c r="B1669" s="358"/>
      <c r="C1669" s="383"/>
      <c r="D1669" s="360"/>
      <c r="E1669" s="360"/>
      <c r="F1669" s="361"/>
      <c r="G1669" s="360"/>
      <c r="H1669" s="360"/>
      <c r="I1669" s="362"/>
      <c r="J1669" s="363"/>
      <c r="K1669" s="363"/>
      <c r="L1669" s="364"/>
      <c r="M1669" s="363"/>
      <c r="N1669" s="414"/>
      <c r="O1669" s="350">
        <f t="shared" si="61"/>
        <v>0</v>
      </c>
      <c r="P1669" s="70">
        <f t="shared" si="61"/>
        <v>0</v>
      </c>
      <c r="Q1669" s="92" t="str">
        <f t="shared" si="60"/>
        <v/>
      </c>
    </row>
    <row r="1670" spans="1:17" x14ac:dyDescent="0.2">
      <c r="A1670" s="374" t="str">
        <f>IF(B1670="","",COUNT('Diário 3º PA'!$A$4:$A$4242)+COUNT('Diário 4º PA'!$A$4:$A$2007)+COUNT('Diário 5º PA'!$A$4:$A$2000)+ROW()-3)</f>
        <v/>
      </c>
      <c r="B1670" s="358"/>
      <c r="C1670" s="383"/>
      <c r="D1670" s="360"/>
      <c r="E1670" s="360"/>
      <c r="F1670" s="361"/>
      <c r="G1670" s="360"/>
      <c r="H1670" s="360"/>
      <c r="I1670" s="362"/>
      <c r="J1670" s="363"/>
      <c r="K1670" s="363"/>
      <c r="L1670" s="364"/>
      <c r="M1670" s="363"/>
      <c r="N1670" s="414"/>
      <c r="O1670" s="350">
        <f t="shared" si="61"/>
        <v>0</v>
      </c>
      <c r="P1670" s="70">
        <f t="shared" si="61"/>
        <v>0</v>
      </c>
      <c r="Q1670" s="92" t="str">
        <f t="shared" si="60"/>
        <v/>
      </c>
    </row>
    <row r="1671" spans="1:17" x14ac:dyDescent="0.2">
      <c r="A1671" s="374" t="str">
        <f>IF(B1671="","",COUNT('Diário 3º PA'!$A$4:$A$4242)+COUNT('Diário 4º PA'!$A$4:$A$2007)+COUNT('Diário 5º PA'!$A$4:$A$2000)+ROW()-3)</f>
        <v/>
      </c>
      <c r="B1671" s="358"/>
      <c r="C1671" s="383"/>
      <c r="D1671" s="360"/>
      <c r="E1671" s="360"/>
      <c r="F1671" s="361"/>
      <c r="G1671" s="360"/>
      <c r="H1671" s="360"/>
      <c r="I1671" s="362"/>
      <c r="J1671" s="363"/>
      <c r="K1671" s="363"/>
      <c r="L1671" s="364"/>
      <c r="M1671" s="363"/>
      <c r="N1671" s="414"/>
      <c r="O1671" s="350">
        <f t="shared" si="61"/>
        <v>0</v>
      </c>
      <c r="P1671" s="70">
        <f t="shared" si="61"/>
        <v>0</v>
      </c>
      <c r="Q1671" s="92" t="str">
        <f t="shared" si="60"/>
        <v/>
      </c>
    </row>
    <row r="1672" spans="1:17" x14ac:dyDescent="0.2">
      <c r="A1672" s="374" t="str">
        <f>IF(B1672="","",COUNT('Diário 3º PA'!$A$4:$A$4242)+COUNT('Diário 4º PA'!$A$4:$A$2007)+COUNT('Diário 5º PA'!$A$4:$A$2000)+ROW()-3)</f>
        <v/>
      </c>
      <c r="B1672" s="358"/>
      <c r="C1672" s="383"/>
      <c r="D1672" s="360"/>
      <c r="E1672" s="360"/>
      <c r="F1672" s="361"/>
      <c r="G1672" s="360"/>
      <c r="H1672" s="360"/>
      <c r="I1672" s="362"/>
      <c r="J1672" s="363"/>
      <c r="K1672" s="363"/>
      <c r="L1672" s="364"/>
      <c r="M1672" s="363"/>
      <c r="N1672" s="414"/>
      <c r="O1672" s="350">
        <f t="shared" si="61"/>
        <v>0</v>
      </c>
      <c r="P1672" s="70">
        <f t="shared" si="61"/>
        <v>0</v>
      </c>
      <c r="Q1672" s="92" t="str">
        <f t="shared" ref="Q1672:Q1735" si="62">SUBSTITUTE(D1672," ","_")</f>
        <v/>
      </c>
    </row>
    <row r="1673" spans="1:17" x14ac:dyDescent="0.2">
      <c r="A1673" s="374" t="str">
        <f>IF(B1673="","",COUNT('Diário 3º PA'!$A$4:$A$4242)+COUNT('Diário 4º PA'!$A$4:$A$2007)+COUNT('Diário 5º PA'!$A$4:$A$2000)+ROW()-3)</f>
        <v/>
      </c>
      <c r="B1673" s="358"/>
      <c r="C1673" s="383"/>
      <c r="D1673" s="360"/>
      <c r="E1673" s="360"/>
      <c r="F1673" s="361"/>
      <c r="G1673" s="360"/>
      <c r="H1673" s="360"/>
      <c r="I1673" s="362"/>
      <c r="J1673" s="363"/>
      <c r="K1673" s="363"/>
      <c r="L1673" s="364"/>
      <c r="M1673" s="363"/>
      <c r="N1673" s="414"/>
      <c r="O1673" s="350">
        <f t="shared" ref="O1673:P1736" si="63">IF(B1673=0,0,IF(YEAR(B1673)=$P$1,MONTH(B1673)-$O$1+1,(YEAR(B1673)-$P$1)*12-$O$1+1+MONTH(B1673)))</f>
        <v>0</v>
      </c>
      <c r="P1673" s="70">
        <f t="shared" si="63"/>
        <v>0</v>
      </c>
      <c r="Q1673" s="92" t="str">
        <f t="shared" si="62"/>
        <v/>
      </c>
    </row>
    <row r="1674" spans="1:17" x14ac:dyDescent="0.2">
      <c r="A1674" s="374" t="str">
        <f>IF(B1674="","",COUNT('Diário 3º PA'!$A$4:$A$4242)+COUNT('Diário 4º PA'!$A$4:$A$2007)+COUNT('Diário 5º PA'!$A$4:$A$2000)+ROW()-3)</f>
        <v/>
      </c>
      <c r="B1674" s="358"/>
      <c r="C1674" s="383"/>
      <c r="D1674" s="360"/>
      <c r="E1674" s="360"/>
      <c r="F1674" s="361"/>
      <c r="G1674" s="360"/>
      <c r="H1674" s="360"/>
      <c r="I1674" s="362"/>
      <c r="J1674" s="363"/>
      <c r="K1674" s="363"/>
      <c r="L1674" s="364"/>
      <c r="M1674" s="363"/>
      <c r="N1674" s="414"/>
      <c r="O1674" s="350">
        <f t="shared" si="63"/>
        <v>0</v>
      </c>
      <c r="P1674" s="70">
        <f t="shared" si="63"/>
        <v>0</v>
      </c>
      <c r="Q1674" s="92" t="str">
        <f t="shared" si="62"/>
        <v/>
      </c>
    </row>
    <row r="1675" spans="1:17" x14ac:dyDescent="0.2">
      <c r="A1675" s="374" t="str">
        <f>IF(B1675="","",COUNT('Diário 3º PA'!$A$4:$A$4242)+COUNT('Diário 4º PA'!$A$4:$A$2007)+COUNT('Diário 5º PA'!$A$4:$A$2000)+ROW()-3)</f>
        <v/>
      </c>
      <c r="B1675" s="358"/>
      <c r="C1675" s="383"/>
      <c r="D1675" s="360"/>
      <c r="E1675" s="360"/>
      <c r="F1675" s="361"/>
      <c r="G1675" s="360"/>
      <c r="H1675" s="360"/>
      <c r="I1675" s="362"/>
      <c r="J1675" s="363"/>
      <c r="K1675" s="363"/>
      <c r="L1675" s="364"/>
      <c r="M1675" s="363"/>
      <c r="N1675" s="414"/>
      <c r="O1675" s="350">
        <f t="shared" si="63"/>
        <v>0</v>
      </c>
      <c r="P1675" s="70">
        <f t="shared" si="63"/>
        <v>0</v>
      </c>
      <c r="Q1675" s="92" t="str">
        <f t="shared" si="62"/>
        <v/>
      </c>
    </row>
    <row r="1676" spans="1:17" x14ac:dyDescent="0.2">
      <c r="A1676" s="374" t="str">
        <f>IF(B1676="","",COUNT('Diário 3º PA'!$A$4:$A$4242)+COUNT('Diário 4º PA'!$A$4:$A$2007)+COUNT('Diário 5º PA'!$A$4:$A$2000)+ROW()-3)</f>
        <v/>
      </c>
      <c r="B1676" s="358"/>
      <c r="C1676" s="383"/>
      <c r="D1676" s="360"/>
      <c r="E1676" s="360"/>
      <c r="F1676" s="361"/>
      <c r="G1676" s="360"/>
      <c r="H1676" s="360"/>
      <c r="I1676" s="362"/>
      <c r="J1676" s="363"/>
      <c r="K1676" s="363"/>
      <c r="L1676" s="364"/>
      <c r="M1676" s="363"/>
      <c r="N1676" s="414"/>
      <c r="O1676" s="350">
        <f t="shared" si="63"/>
        <v>0</v>
      </c>
      <c r="P1676" s="70">
        <f t="shared" si="63"/>
        <v>0</v>
      </c>
      <c r="Q1676" s="92" t="str">
        <f t="shared" si="62"/>
        <v/>
      </c>
    </row>
    <row r="1677" spans="1:17" x14ac:dyDescent="0.2">
      <c r="A1677" s="374" t="str">
        <f>IF(B1677="","",COUNT('Diário 3º PA'!$A$4:$A$4242)+COUNT('Diário 4º PA'!$A$4:$A$2007)+COUNT('Diário 5º PA'!$A$4:$A$2000)+ROW()-3)</f>
        <v/>
      </c>
      <c r="B1677" s="358"/>
      <c r="C1677" s="383"/>
      <c r="D1677" s="360"/>
      <c r="E1677" s="360"/>
      <c r="F1677" s="361"/>
      <c r="G1677" s="360"/>
      <c r="H1677" s="360"/>
      <c r="I1677" s="362"/>
      <c r="J1677" s="363"/>
      <c r="K1677" s="363"/>
      <c r="L1677" s="364"/>
      <c r="M1677" s="363"/>
      <c r="N1677" s="414"/>
      <c r="O1677" s="350">
        <f t="shared" si="63"/>
        <v>0</v>
      </c>
      <c r="P1677" s="70">
        <f t="shared" si="63"/>
        <v>0</v>
      </c>
      <c r="Q1677" s="92" t="str">
        <f t="shared" si="62"/>
        <v/>
      </c>
    </row>
    <row r="1678" spans="1:17" x14ac:dyDescent="0.2">
      <c r="A1678" s="374" t="str">
        <f>IF(B1678="","",COUNT('Diário 3º PA'!$A$4:$A$4242)+COUNT('Diário 4º PA'!$A$4:$A$2007)+COUNT('Diário 5º PA'!$A$4:$A$2000)+ROW()-3)</f>
        <v/>
      </c>
      <c r="B1678" s="358"/>
      <c r="C1678" s="383"/>
      <c r="D1678" s="360"/>
      <c r="E1678" s="360"/>
      <c r="F1678" s="361"/>
      <c r="G1678" s="360"/>
      <c r="H1678" s="360"/>
      <c r="I1678" s="362"/>
      <c r="J1678" s="363"/>
      <c r="K1678" s="363"/>
      <c r="L1678" s="364"/>
      <c r="M1678" s="363"/>
      <c r="N1678" s="414"/>
      <c r="O1678" s="350">
        <f t="shared" si="63"/>
        <v>0</v>
      </c>
      <c r="P1678" s="70">
        <f t="shared" si="63"/>
        <v>0</v>
      </c>
      <c r="Q1678" s="92" t="str">
        <f t="shared" si="62"/>
        <v/>
      </c>
    </row>
    <row r="1679" spans="1:17" x14ac:dyDescent="0.2">
      <c r="A1679" s="374" t="str">
        <f>IF(B1679="","",COUNT('Diário 3º PA'!$A$4:$A$4242)+COUNT('Diário 4º PA'!$A$4:$A$2007)+COUNT('Diário 5º PA'!$A$4:$A$2000)+ROW()-3)</f>
        <v/>
      </c>
      <c r="B1679" s="358"/>
      <c r="C1679" s="383"/>
      <c r="D1679" s="360"/>
      <c r="E1679" s="360"/>
      <c r="F1679" s="361"/>
      <c r="G1679" s="360"/>
      <c r="H1679" s="360"/>
      <c r="I1679" s="362"/>
      <c r="J1679" s="363"/>
      <c r="K1679" s="363"/>
      <c r="L1679" s="364"/>
      <c r="M1679" s="363"/>
      <c r="N1679" s="414"/>
      <c r="O1679" s="350">
        <f t="shared" si="63"/>
        <v>0</v>
      </c>
      <c r="P1679" s="70">
        <f t="shared" si="63"/>
        <v>0</v>
      </c>
      <c r="Q1679" s="92" t="str">
        <f t="shared" si="62"/>
        <v/>
      </c>
    </row>
    <row r="1680" spans="1:17" x14ac:dyDescent="0.2">
      <c r="A1680" s="374" t="str">
        <f>IF(B1680="","",COUNT('Diário 3º PA'!$A$4:$A$4242)+COUNT('Diário 4º PA'!$A$4:$A$2007)+COUNT('Diário 5º PA'!$A$4:$A$2000)+ROW()-3)</f>
        <v/>
      </c>
      <c r="B1680" s="358"/>
      <c r="C1680" s="383"/>
      <c r="D1680" s="360"/>
      <c r="E1680" s="360"/>
      <c r="F1680" s="361"/>
      <c r="G1680" s="360"/>
      <c r="H1680" s="360"/>
      <c r="I1680" s="362"/>
      <c r="J1680" s="363"/>
      <c r="K1680" s="363"/>
      <c r="L1680" s="364"/>
      <c r="M1680" s="363"/>
      <c r="N1680" s="414"/>
      <c r="O1680" s="350">
        <f t="shared" si="63"/>
        <v>0</v>
      </c>
      <c r="P1680" s="70">
        <f t="shared" si="63"/>
        <v>0</v>
      </c>
      <c r="Q1680" s="92" t="str">
        <f t="shared" si="62"/>
        <v/>
      </c>
    </row>
    <row r="1681" spans="1:17" x14ac:dyDescent="0.2">
      <c r="A1681" s="374" t="str">
        <f>IF(B1681="","",COUNT('Diário 3º PA'!$A$4:$A$4242)+COUNT('Diário 4º PA'!$A$4:$A$2007)+COUNT('Diário 5º PA'!$A$4:$A$2000)+ROW()-3)</f>
        <v/>
      </c>
      <c r="B1681" s="358"/>
      <c r="C1681" s="383"/>
      <c r="D1681" s="360"/>
      <c r="E1681" s="360"/>
      <c r="F1681" s="361"/>
      <c r="G1681" s="360"/>
      <c r="H1681" s="360"/>
      <c r="I1681" s="362"/>
      <c r="J1681" s="363"/>
      <c r="K1681" s="363"/>
      <c r="L1681" s="364"/>
      <c r="M1681" s="363"/>
      <c r="N1681" s="414"/>
      <c r="O1681" s="350">
        <f t="shared" si="63"/>
        <v>0</v>
      </c>
      <c r="P1681" s="70">
        <f t="shared" si="63"/>
        <v>0</v>
      </c>
      <c r="Q1681" s="92" t="str">
        <f t="shared" si="62"/>
        <v/>
      </c>
    </row>
    <row r="1682" spans="1:17" x14ac:dyDescent="0.2">
      <c r="A1682" s="374" t="str">
        <f>IF(B1682="","",COUNT('Diário 3º PA'!$A$4:$A$4242)+COUNT('Diário 4º PA'!$A$4:$A$2007)+COUNT('Diário 5º PA'!$A$4:$A$2000)+ROW()-3)</f>
        <v/>
      </c>
      <c r="B1682" s="358"/>
      <c r="C1682" s="383"/>
      <c r="D1682" s="360"/>
      <c r="E1682" s="360"/>
      <c r="F1682" s="361"/>
      <c r="G1682" s="360"/>
      <c r="H1682" s="360"/>
      <c r="I1682" s="362"/>
      <c r="J1682" s="363"/>
      <c r="K1682" s="363"/>
      <c r="L1682" s="364"/>
      <c r="M1682" s="363"/>
      <c r="N1682" s="414"/>
      <c r="O1682" s="350">
        <f t="shared" si="63"/>
        <v>0</v>
      </c>
      <c r="P1682" s="70">
        <f t="shared" si="63"/>
        <v>0</v>
      </c>
      <c r="Q1682" s="92" t="str">
        <f t="shared" si="62"/>
        <v/>
      </c>
    </row>
    <row r="1683" spans="1:17" x14ac:dyDescent="0.2">
      <c r="A1683" s="374" t="str">
        <f>IF(B1683="","",COUNT('Diário 3º PA'!$A$4:$A$4242)+COUNT('Diário 4º PA'!$A$4:$A$2007)+COUNT('Diário 5º PA'!$A$4:$A$2000)+ROW()-3)</f>
        <v/>
      </c>
      <c r="B1683" s="358"/>
      <c r="C1683" s="383"/>
      <c r="D1683" s="360"/>
      <c r="E1683" s="360"/>
      <c r="F1683" s="361"/>
      <c r="G1683" s="360"/>
      <c r="H1683" s="360"/>
      <c r="I1683" s="362"/>
      <c r="J1683" s="363"/>
      <c r="K1683" s="363"/>
      <c r="L1683" s="364"/>
      <c r="M1683" s="363"/>
      <c r="N1683" s="414"/>
      <c r="O1683" s="350">
        <f t="shared" si="63"/>
        <v>0</v>
      </c>
      <c r="P1683" s="70">
        <f t="shared" si="63"/>
        <v>0</v>
      </c>
      <c r="Q1683" s="92" t="str">
        <f t="shared" si="62"/>
        <v/>
      </c>
    </row>
    <row r="1684" spans="1:17" x14ac:dyDescent="0.2">
      <c r="A1684" s="374" t="str">
        <f>IF(B1684="","",COUNT('Diário 3º PA'!$A$4:$A$4242)+COUNT('Diário 4º PA'!$A$4:$A$2007)+COUNT('Diário 5º PA'!$A$4:$A$2000)+ROW()-3)</f>
        <v/>
      </c>
      <c r="B1684" s="358"/>
      <c r="C1684" s="383"/>
      <c r="D1684" s="360"/>
      <c r="E1684" s="360"/>
      <c r="F1684" s="361"/>
      <c r="G1684" s="360"/>
      <c r="H1684" s="360"/>
      <c r="I1684" s="362"/>
      <c r="J1684" s="363"/>
      <c r="K1684" s="363"/>
      <c r="L1684" s="364"/>
      <c r="M1684" s="363"/>
      <c r="N1684" s="414"/>
      <c r="O1684" s="350">
        <f t="shared" si="63"/>
        <v>0</v>
      </c>
      <c r="P1684" s="70">
        <f t="shared" si="63"/>
        <v>0</v>
      </c>
      <c r="Q1684" s="92" t="str">
        <f t="shared" si="62"/>
        <v/>
      </c>
    </row>
    <row r="1685" spans="1:17" x14ac:dyDescent="0.2">
      <c r="A1685" s="374" t="str">
        <f>IF(B1685="","",COUNT('Diário 3º PA'!$A$4:$A$4242)+COUNT('Diário 4º PA'!$A$4:$A$2007)+COUNT('Diário 5º PA'!$A$4:$A$2000)+ROW()-3)</f>
        <v/>
      </c>
      <c r="B1685" s="358"/>
      <c r="C1685" s="383"/>
      <c r="D1685" s="360"/>
      <c r="E1685" s="360"/>
      <c r="F1685" s="361"/>
      <c r="G1685" s="360"/>
      <c r="H1685" s="360"/>
      <c r="I1685" s="362"/>
      <c r="J1685" s="363"/>
      <c r="K1685" s="363"/>
      <c r="L1685" s="364"/>
      <c r="M1685" s="363"/>
      <c r="N1685" s="414"/>
      <c r="O1685" s="350">
        <f t="shared" si="63"/>
        <v>0</v>
      </c>
      <c r="P1685" s="70">
        <f t="shared" si="63"/>
        <v>0</v>
      </c>
      <c r="Q1685" s="92" t="str">
        <f t="shared" si="62"/>
        <v/>
      </c>
    </row>
    <row r="1686" spans="1:17" x14ac:dyDescent="0.2">
      <c r="A1686" s="374" t="str">
        <f>IF(B1686="","",COUNT('Diário 3º PA'!$A$4:$A$4242)+COUNT('Diário 4º PA'!$A$4:$A$2007)+COUNT('Diário 5º PA'!$A$4:$A$2000)+ROW()-3)</f>
        <v/>
      </c>
      <c r="B1686" s="358"/>
      <c r="C1686" s="383"/>
      <c r="D1686" s="360"/>
      <c r="E1686" s="360"/>
      <c r="F1686" s="361"/>
      <c r="G1686" s="360"/>
      <c r="H1686" s="360"/>
      <c r="I1686" s="362"/>
      <c r="J1686" s="363"/>
      <c r="K1686" s="363"/>
      <c r="L1686" s="364"/>
      <c r="M1686" s="363"/>
      <c r="N1686" s="414"/>
      <c r="O1686" s="350">
        <f t="shared" si="63"/>
        <v>0</v>
      </c>
      <c r="P1686" s="70">
        <f t="shared" si="63"/>
        <v>0</v>
      </c>
      <c r="Q1686" s="92" t="str">
        <f t="shared" si="62"/>
        <v/>
      </c>
    </row>
    <row r="1687" spans="1:17" x14ac:dyDescent="0.2">
      <c r="A1687" s="374" t="str">
        <f>IF(B1687="","",COUNT('Diário 3º PA'!$A$4:$A$4242)+COUNT('Diário 4º PA'!$A$4:$A$2007)+COUNT('Diário 5º PA'!$A$4:$A$2000)+ROW()-3)</f>
        <v/>
      </c>
      <c r="B1687" s="358"/>
      <c r="C1687" s="383"/>
      <c r="D1687" s="360"/>
      <c r="E1687" s="360"/>
      <c r="F1687" s="361"/>
      <c r="G1687" s="360"/>
      <c r="H1687" s="360"/>
      <c r="I1687" s="362"/>
      <c r="J1687" s="363"/>
      <c r="K1687" s="363"/>
      <c r="L1687" s="364"/>
      <c r="M1687" s="363"/>
      <c r="N1687" s="414"/>
      <c r="O1687" s="350">
        <f t="shared" si="63"/>
        <v>0</v>
      </c>
      <c r="P1687" s="70">
        <f t="shared" si="63"/>
        <v>0</v>
      </c>
      <c r="Q1687" s="92" t="str">
        <f t="shared" si="62"/>
        <v/>
      </c>
    </row>
    <row r="1688" spans="1:17" x14ac:dyDescent="0.2">
      <c r="A1688" s="374" t="str">
        <f>IF(B1688="","",COUNT('Diário 3º PA'!$A$4:$A$4242)+COUNT('Diário 4º PA'!$A$4:$A$2007)+COUNT('Diário 5º PA'!$A$4:$A$2000)+ROW()-3)</f>
        <v/>
      </c>
      <c r="B1688" s="358"/>
      <c r="C1688" s="383"/>
      <c r="D1688" s="360"/>
      <c r="E1688" s="360"/>
      <c r="F1688" s="361"/>
      <c r="G1688" s="360"/>
      <c r="H1688" s="360"/>
      <c r="I1688" s="362"/>
      <c r="J1688" s="363"/>
      <c r="K1688" s="363"/>
      <c r="L1688" s="364"/>
      <c r="M1688" s="363"/>
      <c r="N1688" s="414"/>
      <c r="O1688" s="350">
        <f t="shared" si="63"/>
        <v>0</v>
      </c>
      <c r="P1688" s="70">
        <f t="shared" si="63"/>
        <v>0</v>
      </c>
      <c r="Q1688" s="92" t="str">
        <f t="shared" si="62"/>
        <v/>
      </c>
    </row>
    <row r="1689" spans="1:17" x14ac:dyDescent="0.2">
      <c r="A1689" s="374" t="str">
        <f>IF(B1689="","",COUNT('Diário 3º PA'!$A$4:$A$4242)+COUNT('Diário 4º PA'!$A$4:$A$2007)+COUNT('Diário 5º PA'!$A$4:$A$2000)+ROW()-3)</f>
        <v/>
      </c>
      <c r="B1689" s="358"/>
      <c r="C1689" s="383"/>
      <c r="D1689" s="360"/>
      <c r="E1689" s="360"/>
      <c r="F1689" s="361"/>
      <c r="G1689" s="360"/>
      <c r="H1689" s="360"/>
      <c r="I1689" s="362"/>
      <c r="J1689" s="363"/>
      <c r="K1689" s="363"/>
      <c r="L1689" s="364"/>
      <c r="M1689" s="363"/>
      <c r="N1689" s="414"/>
      <c r="O1689" s="350">
        <f t="shared" si="63"/>
        <v>0</v>
      </c>
      <c r="P1689" s="70">
        <f t="shared" si="63"/>
        <v>0</v>
      </c>
      <c r="Q1689" s="92" t="str">
        <f t="shared" si="62"/>
        <v/>
      </c>
    </row>
    <row r="1690" spans="1:17" x14ac:dyDescent="0.2">
      <c r="A1690" s="374" t="str">
        <f>IF(B1690="","",COUNT('Diário 3º PA'!$A$4:$A$4242)+COUNT('Diário 4º PA'!$A$4:$A$2007)+COUNT('Diário 5º PA'!$A$4:$A$2000)+ROW()-3)</f>
        <v/>
      </c>
      <c r="B1690" s="358"/>
      <c r="C1690" s="383"/>
      <c r="D1690" s="360"/>
      <c r="E1690" s="360"/>
      <c r="F1690" s="361"/>
      <c r="G1690" s="360"/>
      <c r="H1690" s="360"/>
      <c r="I1690" s="362"/>
      <c r="J1690" s="363"/>
      <c r="K1690" s="363"/>
      <c r="L1690" s="364"/>
      <c r="M1690" s="363"/>
      <c r="N1690" s="414"/>
      <c r="O1690" s="350">
        <f t="shared" si="63"/>
        <v>0</v>
      </c>
      <c r="P1690" s="70">
        <f t="shared" si="63"/>
        <v>0</v>
      </c>
      <c r="Q1690" s="92" t="str">
        <f t="shared" si="62"/>
        <v/>
      </c>
    </row>
    <row r="1691" spans="1:17" x14ac:dyDescent="0.2">
      <c r="A1691" s="374" t="str">
        <f>IF(B1691="","",COUNT('Diário 3º PA'!$A$4:$A$4242)+COUNT('Diário 4º PA'!$A$4:$A$2007)+COUNT('Diário 5º PA'!$A$4:$A$2000)+ROW()-3)</f>
        <v/>
      </c>
      <c r="B1691" s="358"/>
      <c r="C1691" s="383"/>
      <c r="D1691" s="360"/>
      <c r="E1691" s="360"/>
      <c r="F1691" s="361"/>
      <c r="G1691" s="360"/>
      <c r="H1691" s="360"/>
      <c r="I1691" s="362"/>
      <c r="J1691" s="363"/>
      <c r="K1691" s="363"/>
      <c r="L1691" s="364"/>
      <c r="M1691" s="363"/>
      <c r="N1691" s="414"/>
      <c r="O1691" s="350">
        <f t="shared" si="63"/>
        <v>0</v>
      </c>
      <c r="P1691" s="70">
        <f t="shared" si="63"/>
        <v>0</v>
      </c>
      <c r="Q1691" s="92" t="str">
        <f t="shared" si="62"/>
        <v/>
      </c>
    </row>
    <row r="1692" spans="1:17" x14ac:dyDescent="0.2">
      <c r="A1692" s="374" t="str">
        <f>IF(B1692="","",COUNT('Diário 3º PA'!$A$4:$A$4242)+COUNT('Diário 4º PA'!$A$4:$A$2007)+COUNT('Diário 5º PA'!$A$4:$A$2000)+ROW()-3)</f>
        <v/>
      </c>
      <c r="B1692" s="358"/>
      <c r="C1692" s="383"/>
      <c r="D1692" s="360"/>
      <c r="E1692" s="360"/>
      <c r="F1692" s="361"/>
      <c r="G1692" s="360"/>
      <c r="H1692" s="360"/>
      <c r="I1692" s="362"/>
      <c r="J1692" s="363"/>
      <c r="K1692" s="363"/>
      <c r="L1692" s="364"/>
      <c r="M1692" s="363"/>
      <c r="N1692" s="414"/>
      <c r="O1692" s="350">
        <f t="shared" si="63"/>
        <v>0</v>
      </c>
      <c r="P1692" s="70">
        <f t="shared" si="63"/>
        <v>0</v>
      </c>
      <c r="Q1692" s="92" t="str">
        <f t="shared" si="62"/>
        <v/>
      </c>
    </row>
    <row r="1693" spans="1:17" x14ac:dyDescent="0.2">
      <c r="A1693" s="374" t="str">
        <f>IF(B1693="","",COUNT('Diário 3º PA'!$A$4:$A$4242)+COUNT('Diário 4º PA'!$A$4:$A$2007)+COUNT('Diário 5º PA'!$A$4:$A$2000)+ROW()-3)</f>
        <v/>
      </c>
      <c r="B1693" s="358"/>
      <c r="C1693" s="383"/>
      <c r="D1693" s="360"/>
      <c r="E1693" s="360"/>
      <c r="F1693" s="361"/>
      <c r="G1693" s="360"/>
      <c r="H1693" s="360"/>
      <c r="I1693" s="362"/>
      <c r="J1693" s="363"/>
      <c r="K1693" s="363"/>
      <c r="L1693" s="364"/>
      <c r="M1693" s="363"/>
      <c r="N1693" s="414"/>
      <c r="O1693" s="350">
        <f t="shared" si="63"/>
        <v>0</v>
      </c>
      <c r="P1693" s="70">
        <f t="shared" si="63"/>
        <v>0</v>
      </c>
      <c r="Q1693" s="92" t="str">
        <f t="shared" si="62"/>
        <v/>
      </c>
    </row>
    <row r="1694" spans="1:17" x14ac:dyDescent="0.2">
      <c r="A1694" s="374" t="str">
        <f>IF(B1694="","",COUNT('Diário 3º PA'!$A$4:$A$4242)+COUNT('Diário 4º PA'!$A$4:$A$2007)+COUNT('Diário 5º PA'!$A$4:$A$2000)+ROW()-3)</f>
        <v/>
      </c>
      <c r="B1694" s="358"/>
      <c r="C1694" s="383"/>
      <c r="D1694" s="360"/>
      <c r="E1694" s="360"/>
      <c r="F1694" s="361"/>
      <c r="G1694" s="360"/>
      <c r="H1694" s="360"/>
      <c r="I1694" s="362"/>
      <c r="J1694" s="363"/>
      <c r="K1694" s="363"/>
      <c r="L1694" s="364"/>
      <c r="M1694" s="363"/>
      <c r="N1694" s="414"/>
      <c r="O1694" s="350">
        <f t="shared" si="63"/>
        <v>0</v>
      </c>
      <c r="P1694" s="70">
        <f t="shared" si="63"/>
        <v>0</v>
      </c>
      <c r="Q1694" s="92" t="str">
        <f t="shared" si="62"/>
        <v/>
      </c>
    </row>
    <row r="1695" spans="1:17" x14ac:dyDescent="0.2">
      <c r="A1695" s="374" t="str">
        <f>IF(B1695="","",COUNT('Diário 3º PA'!$A$4:$A$4242)+COUNT('Diário 4º PA'!$A$4:$A$2007)+COUNT('Diário 5º PA'!$A$4:$A$2000)+ROW()-3)</f>
        <v/>
      </c>
      <c r="B1695" s="358"/>
      <c r="C1695" s="383"/>
      <c r="D1695" s="360"/>
      <c r="E1695" s="360"/>
      <c r="F1695" s="361"/>
      <c r="G1695" s="360"/>
      <c r="H1695" s="360"/>
      <c r="I1695" s="362"/>
      <c r="J1695" s="363"/>
      <c r="K1695" s="363"/>
      <c r="L1695" s="364"/>
      <c r="M1695" s="363"/>
      <c r="N1695" s="414"/>
      <c r="O1695" s="350">
        <f t="shared" si="63"/>
        <v>0</v>
      </c>
      <c r="P1695" s="70">
        <f t="shared" si="63"/>
        <v>0</v>
      </c>
      <c r="Q1695" s="92" t="str">
        <f t="shared" si="62"/>
        <v/>
      </c>
    </row>
    <row r="1696" spans="1:17" x14ac:dyDescent="0.2">
      <c r="A1696" s="374" t="str">
        <f>IF(B1696="","",COUNT('Diário 3º PA'!$A$4:$A$4242)+COUNT('Diário 4º PA'!$A$4:$A$2007)+COUNT('Diário 5º PA'!$A$4:$A$2000)+ROW()-3)</f>
        <v/>
      </c>
      <c r="B1696" s="358"/>
      <c r="C1696" s="383"/>
      <c r="D1696" s="360"/>
      <c r="E1696" s="360"/>
      <c r="F1696" s="361"/>
      <c r="G1696" s="360"/>
      <c r="H1696" s="360"/>
      <c r="I1696" s="362"/>
      <c r="J1696" s="363"/>
      <c r="K1696" s="363"/>
      <c r="L1696" s="364"/>
      <c r="M1696" s="363"/>
      <c r="N1696" s="414"/>
      <c r="O1696" s="350">
        <f t="shared" si="63"/>
        <v>0</v>
      </c>
      <c r="P1696" s="70">
        <f t="shared" si="63"/>
        <v>0</v>
      </c>
      <c r="Q1696" s="92" t="str">
        <f t="shared" si="62"/>
        <v/>
      </c>
    </row>
    <row r="1697" spans="1:17" x14ac:dyDescent="0.2">
      <c r="A1697" s="374" t="str">
        <f>IF(B1697="","",COUNT('Diário 3º PA'!$A$4:$A$4242)+COUNT('Diário 4º PA'!$A$4:$A$2007)+COUNT('Diário 5º PA'!$A$4:$A$2000)+ROW()-3)</f>
        <v/>
      </c>
      <c r="B1697" s="358"/>
      <c r="C1697" s="383"/>
      <c r="D1697" s="360"/>
      <c r="E1697" s="360"/>
      <c r="F1697" s="361"/>
      <c r="G1697" s="360"/>
      <c r="H1697" s="360"/>
      <c r="I1697" s="362"/>
      <c r="J1697" s="363"/>
      <c r="K1697" s="363"/>
      <c r="L1697" s="364"/>
      <c r="M1697" s="363"/>
      <c r="N1697" s="414"/>
      <c r="O1697" s="350">
        <f t="shared" si="63"/>
        <v>0</v>
      </c>
      <c r="P1697" s="70">
        <f t="shared" si="63"/>
        <v>0</v>
      </c>
      <c r="Q1697" s="92" t="str">
        <f t="shared" si="62"/>
        <v/>
      </c>
    </row>
    <row r="1698" spans="1:17" x14ac:dyDescent="0.2">
      <c r="A1698" s="374" t="str">
        <f>IF(B1698="","",COUNT('Diário 3º PA'!$A$4:$A$4242)+COUNT('Diário 4º PA'!$A$4:$A$2007)+COUNT('Diário 5º PA'!$A$4:$A$2000)+ROW()-3)</f>
        <v/>
      </c>
      <c r="B1698" s="358"/>
      <c r="C1698" s="383"/>
      <c r="D1698" s="360"/>
      <c r="E1698" s="360"/>
      <c r="F1698" s="361"/>
      <c r="G1698" s="360"/>
      <c r="H1698" s="360"/>
      <c r="I1698" s="362"/>
      <c r="J1698" s="363"/>
      <c r="K1698" s="363"/>
      <c r="L1698" s="364"/>
      <c r="M1698" s="363"/>
      <c r="N1698" s="414"/>
      <c r="O1698" s="350">
        <f t="shared" si="63"/>
        <v>0</v>
      </c>
      <c r="P1698" s="70">
        <f t="shared" si="63"/>
        <v>0</v>
      </c>
      <c r="Q1698" s="92" t="str">
        <f t="shared" si="62"/>
        <v/>
      </c>
    </row>
    <row r="1699" spans="1:17" x14ac:dyDescent="0.2">
      <c r="A1699" s="374" t="str">
        <f>IF(B1699="","",COUNT('Diário 3º PA'!$A$4:$A$4242)+COUNT('Diário 4º PA'!$A$4:$A$2007)+COUNT('Diário 5º PA'!$A$4:$A$2000)+ROW()-3)</f>
        <v/>
      </c>
      <c r="B1699" s="358"/>
      <c r="C1699" s="383"/>
      <c r="D1699" s="360"/>
      <c r="E1699" s="360"/>
      <c r="F1699" s="361"/>
      <c r="G1699" s="360"/>
      <c r="H1699" s="360"/>
      <c r="I1699" s="362"/>
      <c r="J1699" s="363"/>
      <c r="K1699" s="363"/>
      <c r="L1699" s="364"/>
      <c r="M1699" s="363"/>
      <c r="N1699" s="414"/>
      <c r="O1699" s="350">
        <f t="shared" si="63"/>
        <v>0</v>
      </c>
      <c r="P1699" s="70">
        <f t="shared" si="63"/>
        <v>0</v>
      </c>
      <c r="Q1699" s="92" t="str">
        <f t="shared" si="62"/>
        <v/>
      </c>
    </row>
    <row r="1700" spans="1:17" x14ac:dyDescent="0.2">
      <c r="A1700" s="374" t="str">
        <f>IF(B1700="","",COUNT('Diário 3º PA'!$A$4:$A$4242)+COUNT('Diário 4º PA'!$A$4:$A$2007)+COUNT('Diário 5º PA'!$A$4:$A$2000)+ROW()-3)</f>
        <v/>
      </c>
      <c r="B1700" s="358"/>
      <c r="C1700" s="383"/>
      <c r="D1700" s="360"/>
      <c r="E1700" s="360"/>
      <c r="F1700" s="361"/>
      <c r="G1700" s="360"/>
      <c r="H1700" s="360"/>
      <c r="I1700" s="362"/>
      <c r="J1700" s="363"/>
      <c r="K1700" s="363"/>
      <c r="L1700" s="364"/>
      <c r="M1700" s="363"/>
      <c r="N1700" s="414"/>
      <c r="O1700" s="350">
        <f t="shared" si="63"/>
        <v>0</v>
      </c>
      <c r="P1700" s="70">
        <f t="shared" si="63"/>
        <v>0</v>
      </c>
      <c r="Q1700" s="92" t="str">
        <f t="shared" si="62"/>
        <v/>
      </c>
    </row>
    <row r="1701" spans="1:17" x14ac:dyDescent="0.2">
      <c r="A1701" s="374" t="str">
        <f>IF(B1701="","",COUNT('Diário 3º PA'!$A$4:$A$4242)+COUNT('Diário 4º PA'!$A$4:$A$2007)+COUNT('Diário 5º PA'!$A$4:$A$2000)+ROW()-3)</f>
        <v/>
      </c>
      <c r="B1701" s="358"/>
      <c r="C1701" s="383"/>
      <c r="D1701" s="360"/>
      <c r="E1701" s="360"/>
      <c r="F1701" s="361"/>
      <c r="G1701" s="360"/>
      <c r="H1701" s="360"/>
      <c r="I1701" s="362"/>
      <c r="J1701" s="363"/>
      <c r="K1701" s="363"/>
      <c r="L1701" s="364"/>
      <c r="M1701" s="363"/>
      <c r="N1701" s="414"/>
      <c r="O1701" s="350">
        <f t="shared" si="63"/>
        <v>0</v>
      </c>
      <c r="P1701" s="70">
        <f t="shared" si="63"/>
        <v>0</v>
      </c>
      <c r="Q1701" s="92" t="str">
        <f t="shared" si="62"/>
        <v/>
      </c>
    </row>
    <row r="1702" spans="1:17" x14ac:dyDescent="0.2">
      <c r="A1702" s="374" t="str">
        <f>IF(B1702="","",COUNT('Diário 3º PA'!$A$4:$A$4242)+COUNT('Diário 4º PA'!$A$4:$A$2007)+COUNT('Diário 5º PA'!$A$4:$A$2000)+ROW()-3)</f>
        <v/>
      </c>
      <c r="B1702" s="358"/>
      <c r="C1702" s="383"/>
      <c r="D1702" s="360"/>
      <c r="E1702" s="360"/>
      <c r="F1702" s="361"/>
      <c r="G1702" s="360"/>
      <c r="H1702" s="360"/>
      <c r="I1702" s="362"/>
      <c r="J1702" s="363"/>
      <c r="K1702" s="363"/>
      <c r="L1702" s="364"/>
      <c r="M1702" s="363"/>
      <c r="N1702" s="414"/>
      <c r="O1702" s="350">
        <f t="shared" si="63"/>
        <v>0</v>
      </c>
      <c r="P1702" s="70">
        <f t="shared" si="63"/>
        <v>0</v>
      </c>
      <c r="Q1702" s="92" t="str">
        <f t="shared" si="62"/>
        <v/>
      </c>
    </row>
    <row r="1703" spans="1:17" x14ac:dyDescent="0.2">
      <c r="A1703" s="374" t="str">
        <f>IF(B1703="","",COUNT('Diário 3º PA'!$A$4:$A$4242)+COUNT('Diário 4º PA'!$A$4:$A$2007)+COUNT('Diário 5º PA'!$A$4:$A$2000)+ROW()-3)</f>
        <v/>
      </c>
      <c r="B1703" s="358"/>
      <c r="C1703" s="383"/>
      <c r="D1703" s="360"/>
      <c r="E1703" s="360"/>
      <c r="F1703" s="361"/>
      <c r="G1703" s="360"/>
      <c r="H1703" s="360"/>
      <c r="I1703" s="362"/>
      <c r="J1703" s="363"/>
      <c r="K1703" s="363"/>
      <c r="L1703" s="364"/>
      <c r="M1703" s="363"/>
      <c r="N1703" s="414"/>
      <c r="O1703" s="350">
        <f t="shared" si="63"/>
        <v>0</v>
      </c>
      <c r="P1703" s="70">
        <f t="shared" si="63"/>
        <v>0</v>
      </c>
      <c r="Q1703" s="92" t="str">
        <f t="shared" si="62"/>
        <v/>
      </c>
    </row>
    <row r="1704" spans="1:17" x14ac:dyDescent="0.2">
      <c r="A1704" s="374" t="str">
        <f>IF(B1704="","",COUNT('Diário 3º PA'!$A$4:$A$4242)+COUNT('Diário 4º PA'!$A$4:$A$2007)+COUNT('Diário 5º PA'!$A$4:$A$2000)+ROW()-3)</f>
        <v/>
      </c>
      <c r="B1704" s="358"/>
      <c r="C1704" s="383"/>
      <c r="D1704" s="360"/>
      <c r="E1704" s="360"/>
      <c r="F1704" s="361"/>
      <c r="G1704" s="360"/>
      <c r="H1704" s="360"/>
      <c r="I1704" s="362"/>
      <c r="J1704" s="363"/>
      <c r="K1704" s="363"/>
      <c r="L1704" s="364"/>
      <c r="M1704" s="363"/>
      <c r="N1704" s="414"/>
      <c r="O1704" s="350">
        <f t="shared" si="63"/>
        <v>0</v>
      </c>
      <c r="P1704" s="70">
        <f t="shared" si="63"/>
        <v>0</v>
      </c>
      <c r="Q1704" s="92" t="str">
        <f t="shared" si="62"/>
        <v/>
      </c>
    </row>
    <row r="1705" spans="1:17" x14ac:dyDescent="0.2">
      <c r="A1705" s="374" t="str">
        <f>IF(B1705="","",COUNT('Diário 3º PA'!$A$4:$A$4242)+COUNT('Diário 4º PA'!$A$4:$A$2007)+COUNT('Diário 5º PA'!$A$4:$A$2000)+ROW()-3)</f>
        <v/>
      </c>
      <c r="B1705" s="358"/>
      <c r="C1705" s="383"/>
      <c r="D1705" s="360"/>
      <c r="E1705" s="360"/>
      <c r="F1705" s="361"/>
      <c r="G1705" s="360"/>
      <c r="H1705" s="360"/>
      <c r="I1705" s="362"/>
      <c r="J1705" s="363"/>
      <c r="K1705" s="363"/>
      <c r="L1705" s="364"/>
      <c r="M1705" s="363"/>
      <c r="N1705" s="414"/>
      <c r="O1705" s="350">
        <f t="shared" si="63"/>
        <v>0</v>
      </c>
      <c r="P1705" s="70">
        <f t="shared" si="63"/>
        <v>0</v>
      </c>
      <c r="Q1705" s="92" t="str">
        <f t="shared" si="62"/>
        <v/>
      </c>
    </row>
    <row r="1706" spans="1:17" x14ac:dyDescent="0.2">
      <c r="A1706" s="374" t="str">
        <f>IF(B1706="","",COUNT('Diário 3º PA'!$A$4:$A$4242)+COUNT('Diário 4º PA'!$A$4:$A$2007)+COUNT('Diário 5º PA'!$A$4:$A$2000)+ROW()-3)</f>
        <v/>
      </c>
      <c r="B1706" s="358"/>
      <c r="C1706" s="383"/>
      <c r="D1706" s="360"/>
      <c r="E1706" s="360"/>
      <c r="F1706" s="361"/>
      <c r="G1706" s="360"/>
      <c r="H1706" s="360"/>
      <c r="I1706" s="362"/>
      <c r="J1706" s="363"/>
      <c r="K1706" s="363"/>
      <c r="L1706" s="364"/>
      <c r="M1706" s="363"/>
      <c r="N1706" s="414"/>
      <c r="O1706" s="350">
        <f t="shared" si="63"/>
        <v>0</v>
      </c>
      <c r="P1706" s="70">
        <f t="shared" si="63"/>
        <v>0</v>
      </c>
      <c r="Q1706" s="92" t="str">
        <f t="shared" si="62"/>
        <v/>
      </c>
    </row>
    <row r="1707" spans="1:17" x14ac:dyDescent="0.2">
      <c r="A1707" s="374" t="str">
        <f>IF(B1707="","",COUNT('Diário 3º PA'!$A$4:$A$4242)+COUNT('Diário 4º PA'!$A$4:$A$2007)+COUNT('Diário 5º PA'!$A$4:$A$2000)+ROW()-3)</f>
        <v/>
      </c>
      <c r="B1707" s="358"/>
      <c r="C1707" s="383"/>
      <c r="D1707" s="360"/>
      <c r="E1707" s="360"/>
      <c r="F1707" s="361"/>
      <c r="G1707" s="360"/>
      <c r="H1707" s="360"/>
      <c r="I1707" s="362"/>
      <c r="J1707" s="363"/>
      <c r="K1707" s="363"/>
      <c r="L1707" s="364"/>
      <c r="M1707" s="363"/>
      <c r="N1707" s="414"/>
      <c r="O1707" s="350">
        <f t="shared" si="63"/>
        <v>0</v>
      </c>
      <c r="P1707" s="70">
        <f t="shared" si="63"/>
        <v>0</v>
      </c>
      <c r="Q1707" s="92" t="str">
        <f t="shared" si="62"/>
        <v/>
      </c>
    </row>
    <row r="1708" spans="1:17" x14ac:dyDescent="0.2">
      <c r="A1708" s="374" t="str">
        <f>IF(B1708="","",COUNT('Diário 3º PA'!$A$4:$A$4242)+COUNT('Diário 4º PA'!$A$4:$A$2007)+COUNT('Diário 5º PA'!$A$4:$A$2000)+ROW()-3)</f>
        <v/>
      </c>
      <c r="B1708" s="358"/>
      <c r="C1708" s="383"/>
      <c r="D1708" s="360"/>
      <c r="E1708" s="360"/>
      <c r="F1708" s="361"/>
      <c r="G1708" s="360"/>
      <c r="H1708" s="360"/>
      <c r="I1708" s="362"/>
      <c r="J1708" s="363"/>
      <c r="K1708" s="363"/>
      <c r="L1708" s="364"/>
      <c r="M1708" s="363"/>
      <c r="N1708" s="414"/>
      <c r="O1708" s="350">
        <f t="shared" si="63"/>
        <v>0</v>
      </c>
      <c r="P1708" s="70">
        <f t="shared" si="63"/>
        <v>0</v>
      </c>
      <c r="Q1708" s="92" t="str">
        <f t="shared" si="62"/>
        <v/>
      </c>
    </row>
    <row r="1709" spans="1:17" x14ac:dyDescent="0.2">
      <c r="A1709" s="374" t="str">
        <f>IF(B1709="","",COUNT('Diário 3º PA'!$A$4:$A$4242)+COUNT('Diário 4º PA'!$A$4:$A$2007)+COUNT('Diário 5º PA'!$A$4:$A$2000)+ROW()-3)</f>
        <v/>
      </c>
      <c r="B1709" s="358"/>
      <c r="C1709" s="383"/>
      <c r="D1709" s="360"/>
      <c r="E1709" s="360"/>
      <c r="F1709" s="361"/>
      <c r="G1709" s="360"/>
      <c r="H1709" s="360"/>
      <c r="I1709" s="362"/>
      <c r="J1709" s="363"/>
      <c r="K1709" s="363"/>
      <c r="L1709" s="364"/>
      <c r="M1709" s="363"/>
      <c r="N1709" s="414"/>
      <c r="O1709" s="350">
        <f t="shared" si="63"/>
        <v>0</v>
      </c>
      <c r="P1709" s="70">
        <f t="shared" si="63"/>
        <v>0</v>
      </c>
      <c r="Q1709" s="92" t="str">
        <f t="shared" si="62"/>
        <v/>
      </c>
    </row>
    <row r="1710" spans="1:17" x14ac:dyDescent="0.2">
      <c r="A1710" s="374" t="str">
        <f>IF(B1710="","",COUNT('Diário 3º PA'!$A$4:$A$4242)+COUNT('Diário 4º PA'!$A$4:$A$2007)+COUNT('Diário 5º PA'!$A$4:$A$2000)+ROW()-3)</f>
        <v/>
      </c>
      <c r="B1710" s="358"/>
      <c r="C1710" s="383"/>
      <c r="D1710" s="360"/>
      <c r="E1710" s="360"/>
      <c r="F1710" s="361"/>
      <c r="G1710" s="360"/>
      <c r="H1710" s="360"/>
      <c r="I1710" s="362"/>
      <c r="J1710" s="363"/>
      <c r="K1710" s="363"/>
      <c r="L1710" s="364"/>
      <c r="M1710" s="363"/>
      <c r="N1710" s="414"/>
      <c r="O1710" s="350">
        <f t="shared" si="63"/>
        <v>0</v>
      </c>
      <c r="P1710" s="70">
        <f t="shared" si="63"/>
        <v>0</v>
      </c>
      <c r="Q1710" s="92" t="str">
        <f t="shared" si="62"/>
        <v/>
      </c>
    </row>
    <row r="1711" spans="1:17" x14ac:dyDescent="0.2">
      <c r="A1711" s="374" t="str">
        <f>IF(B1711="","",COUNT('Diário 3º PA'!$A$4:$A$4242)+COUNT('Diário 4º PA'!$A$4:$A$2007)+COUNT('Diário 5º PA'!$A$4:$A$2000)+ROW()-3)</f>
        <v/>
      </c>
      <c r="B1711" s="358"/>
      <c r="C1711" s="383"/>
      <c r="D1711" s="360"/>
      <c r="E1711" s="360"/>
      <c r="F1711" s="361"/>
      <c r="G1711" s="360"/>
      <c r="H1711" s="360"/>
      <c r="I1711" s="362"/>
      <c r="J1711" s="363"/>
      <c r="K1711" s="363"/>
      <c r="L1711" s="364"/>
      <c r="M1711" s="363"/>
      <c r="N1711" s="414"/>
      <c r="O1711" s="350">
        <f t="shared" si="63"/>
        <v>0</v>
      </c>
      <c r="P1711" s="70">
        <f t="shared" si="63"/>
        <v>0</v>
      </c>
      <c r="Q1711" s="92" t="str">
        <f t="shared" si="62"/>
        <v/>
      </c>
    </row>
    <row r="1712" spans="1:17" x14ac:dyDescent="0.2">
      <c r="A1712" s="374" t="str">
        <f>IF(B1712="","",COUNT('Diário 3º PA'!$A$4:$A$4242)+COUNT('Diário 4º PA'!$A$4:$A$2007)+COUNT('Diário 5º PA'!$A$4:$A$2000)+ROW()-3)</f>
        <v/>
      </c>
      <c r="B1712" s="358"/>
      <c r="C1712" s="383"/>
      <c r="D1712" s="360"/>
      <c r="E1712" s="360"/>
      <c r="F1712" s="361"/>
      <c r="G1712" s="360"/>
      <c r="H1712" s="360"/>
      <c r="I1712" s="362"/>
      <c r="J1712" s="363"/>
      <c r="K1712" s="363"/>
      <c r="L1712" s="364"/>
      <c r="M1712" s="363"/>
      <c r="N1712" s="414"/>
      <c r="O1712" s="350">
        <f t="shared" si="63"/>
        <v>0</v>
      </c>
      <c r="P1712" s="70">
        <f t="shared" si="63"/>
        <v>0</v>
      </c>
      <c r="Q1712" s="92" t="str">
        <f t="shared" si="62"/>
        <v/>
      </c>
    </row>
    <row r="1713" spans="1:17" x14ac:dyDescent="0.2">
      <c r="A1713" s="374" t="str">
        <f>IF(B1713="","",COUNT('Diário 3º PA'!$A$4:$A$4242)+COUNT('Diário 4º PA'!$A$4:$A$2007)+COUNT('Diário 5º PA'!$A$4:$A$2000)+ROW()-3)</f>
        <v/>
      </c>
      <c r="B1713" s="358"/>
      <c r="C1713" s="383"/>
      <c r="D1713" s="360"/>
      <c r="E1713" s="360"/>
      <c r="F1713" s="361"/>
      <c r="G1713" s="360"/>
      <c r="H1713" s="360"/>
      <c r="I1713" s="362"/>
      <c r="J1713" s="363"/>
      <c r="K1713" s="363"/>
      <c r="L1713" s="364"/>
      <c r="M1713" s="363"/>
      <c r="N1713" s="414"/>
      <c r="O1713" s="350">
        <f t="shared" si="63"/>
        <v>0</v>
      </c>
      <c r="P1713" s="70">
        <f t="shared" si="63"/>
        <v>0</v>
      </c>
      <c r="Q1713" s="92" t="str">
        <f t="shared" si="62"/>
        <v/>
      </c>
    </row>
    <row r="1714" spans="1:17" x14ac:dyDescent="0.2">
      <c r="A1714" s="374" t="str">
        <f>IF(B1714="","",COUNT('Diário 3º PA'!$A$4:$A$4242)+COUNT('Diário 4º PA'!$A$4:$A$2007)+COUNT('Diário 5º PA'!$A$4:$A$2000)+ROW()-3)</f>
        <v/>
      </c>
      <c r="B1714" s="358"/>
      <c r="C1714" s="383"/>
      <c r="D1714" s="360"/>
      <c r="E1714" s="360"/>
      <c r="F1714" s="361"/>
      <c r="G1714" s="360"/>
      <c r="H1714" s="360"/>
      <c r="I1714" s="362"/>
      <c r="J1714" s="363"/>
      <c r="K1714" s="363"/>
      <c r="L1714" s="364"/>
      <c r="M1714" s="363"/>
      <c r="N1714" s="414"/>
      <c r="O1714" s="350">
        <f t="shared" si="63"/>
        <v>0</v>
      </c>
      <c r="P1714" s="70">
        <f t="shared" si="63"/>
        <v>0</v>
      </c>
      <c r="Q1714" s="92" t="str">
        <f t="shared" si="62"/>
        <v/>
      </c>
    </row>
    <row r="1715" spans="1:17" x14ac:dyDescent="0.2">
      <c r="A1715" s="374" t="str">
        <f>IF(B1715="","",COUNT('Diário 3º PA'!$A$4:$A$4242)+COUNT('Diário 4º PA'!$A$4:$A$2007)+COUNT('Diário 5º PA'!$A$4:$A$2000)+ROW()-3)</f>
        <v/>
      </c>
      <c r="B1715" s="358"/>
      <c r="C1715" s="383"/>
      <c r="D1715" s="360"/>
      <c r="E1715" s="360"/>
      <c r="F1715" s="361"/>
      <c r="G1715" s="360"/>
      <c r="H1715" s="360"/>
      <c r="I1715" s="362"/>
      <c r="J1715" s="363"/>
      <c r="K1715" s="363"/>
      <c r="L1715" s="364"/>
      <c r="M1715" s="363"/>
      <c r="N1715" s="414"/>
      <c r="O1715" s="350">
        <f t="shared" si="63"/>
        <v>0</v>
      </c>
      <c r="P1715" s="70">
        <f t="shared" si="63"/>
        <v>0</v>
      </c>
      <c r="Q1715" s="92" t="str">
        <f t="shared" si="62"/>
        <v/>
      </c>
    </row>
    <row r="1716" spans="1:17" x14ac:dyDescent="0.2">
      <c r="A1716" s="374" t="str">
        <f>IF(B1716="","",COUNT('Diário 3º PA'!$A$4:$A$4242)+COUNT('Diário 4º PA'!$A$4:$A$2007)+COUNT('Diário 5º PA'!$A$4:$A$2000)+ROW()-3)</f>
        <v/>
      </c>
      <c r="B1716" s="358"/>
      <c r="C1716" s="383"/>
      <c r="D1716" s="360"/>
      <c r="E1716" s="360"/>
      <c r="F1716" s="361"/>
      <c r="G1716" s="360"/>
      <c r="H1716" s="360"/>
      <c r="I1716" s="362"/>
      <c r="J1716" s="363"/>
      <c r="K1716" s="363"/>
      <c r="L1716" s="364"/>
      <c r="M1716" s="363"/>
      <c r="N1716" s="414"/>
      <c r="O1716" s="350">
        <f t="shared" si="63"/>
        <v>0</v>
      </c>
      <c r="P1716" s="70">
        <f t="shared" si="63"/>
        <v>0</v>
      </c>
      <c r="Q1716" s="92" t="str">
        <f t="shared" si="62"/>
        <v/>
      </c>
    </row>
    <row r="1717" spans="1:17" x14ac:dyDescent="0.2">
      <c r="A1717" s="374" t="str">
        <f>IF(B1717="","",COUNT('Diário 3º PA'!$A$4:$A$4242)+COUNT('Diário 4º PA'!$A$4:$A$2007)+COUNT('Diário 5º PA'!$A$4:$A$2000)+ROW()-3)</f>
        <v/>
      </c>
      <c r="B1717" s="358"/>
      <c r="C1717" s="383"/>
      <c r="D1717" s="360"/>
      <c r="E1717" s="360"/>
      <c r="F1717" s="361"/>
      <c r="G1717" s="360"/>
      <c r="H1717" s="360"/>
      <c r="I1717" s="362"/>
      <c r="J1717" s="363"/>
      <c r="K1717" s="363"/>
      <c r="L1717" s="364"/>
      <c r="M1717" s="363"/>
      <c r="N1717" s="414"/>
      <c r="O1717" s="350">
        <f t="shared" si="63"/>
        <v>0</v>
      </c>
      <c r="P1717" s="70">
        <f t="shared" si="63"/>
        <v>0</v>
      </c>
      <c r="Q1717" s="92" t="str">
        <f t="shared" si="62"/>
        <v/>
      </c>
    </row>
    <row r="1718" spans="1:17" x14ac:dyDescent="0.2">
      <c r="A1718" s="374" t="str">
        <f>IF(B1718="","",COUNT('Diário 3º PA'!$A$4:$A$4242)+COUNT('Diário 4º PA'!$A$4:$A$2007)+COUNT('Diário 5º PA'!$A$4:$A$2000)+ROW()-3)</f>
        <v/>
      </c>
      <c r="B1718" s="358"/>
      <c r="C1718" s="383"/>
      <c r="D1718" s="360"/>
      <c r="E1718" s="360"/>
      <c r="F1718" s="361"/>
      <c r="G1718" s="360"/>
      <c r="H1718" s="360"/>
      <c r="I1718" s="362"/>
      <c r="J1718" s="363"/>
      <c r="K1718" s="363"/>
      <c r="L1718" s="364"/>
      <c r="M1718" s="363"/>
      <c r="N1718" s="414"/>
      <c r="O1718" s="350">
        <f t="shared" si="63"/>
        <v>0</v>
      </c>
      <c r="P1718" s="70">
        <f t="shared" si="63"/>
        <v>0</v>
      </c>
      <c r="Q1718" s="92" t="str">
        <f t="shared" si="62"/>
        <v/>
      </c>
    </row>
    <row r="1719" spans="1:17" x14ac:dyDescent="0.2">
      <c r="A1719" s="374" t="str">
        <f>IF(B1719="","",COUNT('Diário 3º PA'!$A$4:$A$4242)+COUNT('Diário 4º PA'!$A$4:$A$2007)+COUNT('Diário 5º PA'!$A$4:$A$2000)+ROW()-3)</f>
        <v/>
      </c>
      <c r="B1719" s="358"/>
      <c r="C1719" s="383"/>
      <c r="D1719" s="360"/>
      <c r="E1719" s="360"/>
      <c r="F1719" s="361"/>
      <c r="G1719" s="360"/>
      <c r="H1719" s="360"/>
      <c r="I1719" s="362"/>
      <c r="J1719" s="363"/>
      <c r="K1719" s="363"/>
      <c r="L1719" s="364"/>
      <c r="M1719" s="363"/>
      <c r="N1719" s="414"/>
      <c r="O1719" s="350">
        <f t="shared" si="63"/>
        <v>0</v>
      </c>
      <c r="P1719" s="70">
        <f t="shared" si="63"/>
        <v>0</v>
      </c>
      <c r="Q1719" s="92" t="str">
        <f t="shared" si="62"/>
        <v/>
      </c>
    </row>
    <row r="1720" spans="1:17" x14ac:dyDescent="0.2">
      <c r="A1720" s="374" t="str">
        <f>IF(B1720="","",COUNT('Diário 3º PA'!$A$4:$A$4242)+COUNT('Diário 4º PA'!$A$4:$A$2007)+COUNT('Diário 5º PA'!$A$4:$A$2000)+ROW()-3)</f>
        <v/>
      </c>
      <c r="B1720" s="358"/>
      <c r="C1720" s="383"/>
      <c r="D1720" s="360"/>
      <c r="E1720" s="360"/>
      <c r="F1720" s="361"/>
      <c r="G1720" s="360"/>
      <c r="H1720" s="360"/>
      <c r="I1720" s="362"/>
      <c r="J1720" s="363"/>
      <c r="K1720" s="363"/>
      <c r="L1720" s="364"/>
      <c r="M1720" s="363"/>
      <c r="N1720" s="414"/>
      <c r="O1720" s="350">
        <f t="shared" si="63"/>
        <v>0</v>
      </c>
      <c r="P1720" s="70">
        <f t="shared" si="63"/>
        <v>0</v>
      </c>
      <c r="Q1720" s="92" t="str">
        <f t="shared" si="62"/>
        <v/>
      </c>
    </row>
    <row r="1721" spans="1:17" x14ac:dyDescent="0.2">
      <c r="A1721" s="374" t="str">
        <f>IF(B1721="","",COUNT('Diário 3º PA'!$A$4:$A$4242)+COUNT('Diário 4º PA'!$A$4:$A$2007)+COUNT('Diário 5º PA'!$A$4:$A$2000)+ROW()-3)</f>
        <v/>
      </c>
      <c r="B1721" s="358"/>
      <c r="C1721" s="383"/>
      <c r="D1721" s="360"/>
      <c r="E1721" s="360"/>
      <c r="F1721" s="361"/>
      <c r="G1721" s="360"/>
      <c r="H1721" s="360"/>
      <c r="I1721" s="362"/>
      <c r="J1721" s="363"/>
      <c r="K1721" s="363"/>
      <c r="L1721" s="364"/>
      <c r="M1721" s="363"/>
      <c r="N1721" s="414"/>
      <c r="O1721" s="350">
        <f t="shared" si="63"/>
        <v>0</v>
      </c>
      <c r="P1721" s="70">
        <f t="shared" si="63"/>
        <v>0</v>
      </c>
      <c r="Q1721" s="92" t="str">
        <f t="shared" si="62"/>
        <v/>
      </c>
    </row>
    <row r="1722" spans="1:17" x14ac:dyDescent="0.2">
      <c r="A1722" s="374" t="str">
        <f>IF(B1722="","",COUNT('Diário 3º PA'!$A$4:$A$4242)+COUNT('Diário 4º PA'!$A$4:$A$2007)+COUNT('Diário 5º PA'!$A$4:$A$2000)+ROW()-3)</f>
        <v/>
      </c>
      <c r="B1722" s="358"/>
      <c r="C1722" s="383"/>
      <c r="D1722" s="360"/>
      <c r="E1722" s="360"/>
      <c r="F1722" s="361"/>
      <c r="G1722" s="360"/>
      <c r="H1722" s="360"/>
      <c r="I1722" s="362"/>
      <c r="J1722" s="363"/>
      <c r="K1722" s="363"/>
      <c r="L1722" s="364"/>
      <c r="M1722" s="363"/>
      <c r="N1722" s="414"/>
      <c r="O1722" s="350">
        <f t="shared" si="63"/>
        <v>0</v>
      </c>
      <c r="P1722" s="70">
        <f t="shared" si="63"/>
        <v>0</v>
      </c>
      <c r="Q1722" s="92" t="str">
        <f t="shared" si="62"/>
        <v/>
      </c>
    </row>
    <row r="1723" spans="1:17" x14ac:dyDescent="0.2">
      <c r="A1723" s="374" t="str">
        <f>IF(B1723="","",COUNT('Diário 3º PA'!$A$4:$A$4242)+COUNT('Diário 4º PA'!$A$4:$A$2007)+COUNT('Diário 5º PA'!$A$4:$A$2000)+ROW()-3)</f>
        <v/>
      </c>
      <c r="B1723" s="358"/>
      <c r="C1723" s="383"/>
      <c r="D1723" s="360"/>
      <c r="E1723" s="360"/>
      <c r="F1723" s="361"/>
      <c r="G1723" s="360"/>
      <c r="H1723" s="360"/>
      <c r="I1723" s="362"/>
      <c r="J1723" s="363"/>
      <c r="K1723" s="363"/>
      <c r="L1723" s="364"/>
      <c r="M1723" s="363"/>
      <c r="N1723" s="414"/>
      <c r="O1723" s="350">
        <f t="shared" si="63"/>
        <v>0</v>
      </c>
      <c r="P1723" s="70">
        <f t="shared" si="63"/>
        <v>0</v>
      </c>
      <c r="Q1723" s="92" t="str">
        <f t="shared" si="62"/>
        <v/>
      </c>
    </row>
    <row r="1724" spans="1:17" x14ac:dyDescent="0.2">
      <c r="A1724" s="374" t="str">
        <f>IF(B1724="","",COUNT('Diário 3º PA'!$A$4:$A$4242)+COUNT('Diário 4º PA'!$A$4:$A$2007)+COUNT('Diário 5º PA'!$A$4:$A$2000)+ROW()-3)</f>
        <v/>
      </c>
      <c r="B1724" s="358"/>
      <c r="C1724" s="383"/>
      <c r="D1724" s="360"/>
      <c r="E1724" s="360"/>
      <c r="F1724" s="361"/>
      <c r="G1724" s="360"/>
      <c r="H1724" s="360"/>
      <c r="I1724" s="362"/>
      <c r="J1724" s="363"/>
      <c r="K1724" s="363"/>
      <c r="L1724" s="364"/>
      <c r="M1724" s="363"/>
      <c r="N1724" s="414"/>
      <c r="O1724" s="350">
        <f t="shared" si="63"/>
        <v>0</v>
      </c>
      <c r="P1724" s="70">
        <f t="shared" si="63"/>
        <v>0</v>
      </c>
      <c r="Q1724" s="92" t="str">
        <f t="shared" si="62"/>
        <v/>
      </c>
    </row>
    <row r="1725" spans="1:17" x14ac:dyDescent="0.2">
      <c r="A1725" s="374" t="str">
        <f>IF(B1725="","",COUNT('Diário 3º PA'!$A$4:$A$4242)+COUNT('Diário 4º PA'!$A$4:$A$2007)+COUNT('Diário 5º PA'!$A$4:$A$2000)+ROW()-3)</f>
        <v/>
      </c>
      <c r="B1725" s="358"/>
      <c r="C1725" s="383"/>
      <c r="D1725" s="360"/>
      <c r="E1725" s="360"/>
      <c r="F1725" s="361"/>
      <c r="G1725" s="360"/>
      <c r="H1725" s="360"/>
      <c r="I1725" s="362"/>
      <c r="J1725" s="363"/>
      <c r="K1725" s="363"/>
      <c r="L1725" s="364"/>
      <c r="M1725" s="363"/>
      <c r="N1725" s="414"/>
      <c r="O1725" s="350">
        <f t="shared" si="63"/>
        <v>0</v>
      </c>
      <c r="P1725" s="70">
        <f t="shared" si="63"/>
        <v>0</v>
      </c>
      <c r="Q1725" s="92" t="str">
        <f t="shared" si="62"/>
        <v/>
      </c>
    </row>
    <row r="1726" spans="1:17" x14ac:dyDescent="0.2">
      <c r="A1726" s="374" t="str">
        <f>IF(B1726="","",COUNT('Diário 3º PA'!$A$4:$A$4242)+COUNT('Diário 4º PA'!$A$4:$A$2007)+COUNT('Diário 5º PA'!$A$4:$A$2000)+ROW()-3)</f>
        <v/>
      </c>
      <c r="B1726" s="358"/>
      <c r="C1726" s="383"/>
      <c r="D1726" s="360"/>
      <c r="E1726" s="360"/>
      <c r="F1726" s="361"/>
      <c r="G1726" s="360"/>
      <c r="H1726" s="360"/>
      <c r="I1726" s="362"/>
      <c r="J1726" s="363"/>
      <c r="K1726" s="363"/>
      <c r="L1726" s="364"/>
      <c r="M1726" s="363"/>
      <c r="N1726" s="414"/>
      <c r="O1726" s="350">
        <f t="shared" si="63"/>
        <v>0</v>
      </c>
      <c r="P1726" s="70">
        <f t="shared" si="63"/>
        <v>0</v>
      </c>
      <c r="Q1726" s="92" t="str">
        <f t="shared" si="62"/>
        <v/>
      </c>
    </row>
    <row r="1727" spans="1:17" x14ac:dyDescent="0.2">
      <c r="A1727" s="374" t="str">
        <f>IF(B1727="","",COUNT('Diário 3º PA'!$A$4:$A$4242)+COUNT('Diário 4º PA'!$A$4:$A$2007)+COUNT('Diário 5º PA'!$A$4:$A$2000)+ROW()-3)</f>
        <v/>
      </c>
      <c r="B1727" s="358"/>
      <c r="C1727" s="383"/>
      <c r="D1727" s="360"/>
      <c r="E1727" s="360"/>
      <c r="F1727" s="361"/>
      <c r="G1727" s="360"/>
      <c r="H1727" s="360"/>
      <c r="I1727" s="362"/>
      <c r="J1727" s="363"/>
      <c r="K1727" s="363"/>
      <c r="L1727" s="364"/>
      <c r="M1727" s="363"/>
      <c r="N1727" s="414"/>
      <c r="O1727" s="350">
        <f t="shared" si="63"/>
        <v>0</v>
      </c>
      <c r="P1727" s="70">
        <f t="shared" si="63"/>
        <v>0</v>
      </c>
      <c r="Q1727" s="92" t="str">
        <f t="shared" si="62"/>
        <v/>
      </c>
    </row>
    <row r="1728" spans="1:17" x14ac:dyDescent="0.2">
      <c r="A1728" s="374" t="str">
        <f>IF(B1728="","",COUNT('Diário 3º PA'!$A$4:$A$4242)+COUNT('Diário 4º PA'!$A$4:$A$2007)+COUNT('Diário 5º PA'!$A$4:$A$2000)+ROW()-3)</f>
        <v/>
      </c>
      <c r="B1728" s="358"/>
      <c r="C1728" s="383"/>
      <c r="D1728" s="360"/>
      <c r="E1728" s="360"/>
      <c r="F1728" s="361"/>
      <c r="G1728" s="360"/>
      <c r="H1728" s="360"/>
      <c r="I1728" s="362"/>
      <c r="J1728" s="363"/>
      <c r="K1728" s="363"/>
      <c r="L1728" s="364"/>
      <c r="M1728" s="363"/>
      <c r="N1728" s="414"/>
      <c r="O1728" s="350">
        <f t="shared" si="63"/>
        <v>0</v>
      </c>
      <c r="P1728" s="70">
        <f t="shared" si="63"/>
        <v>0</v>
      </c>
      <c r="Q1728" s="92" t="str">
        <f t="shared" si="62"/>
        <v/>
      </c>
    </row>
    <row r="1729" spans="1:17" x14ac:dyDescent="0.2">
      <c r="A1729" s="374" t="str">
        <f>IF(B1729="","",COUNT('Diário 3º PA'!$A$4:$A$4242)+COUNT('Diário 4º PA'!$A$4:$A$2007)+COUNT('Diário 5º PA'!$A$4:$A$2000)+ROW()-3)</f>
        <v/>
      </c>
      <c r="B1729" s="358"/>
      <c r="C1729" s="383"/>
      <c r="D1729" s="360"/>
      <c r="E1729" s="360"/>
      <c r="F1729" s="361"/>
      <c r="G1729" s="360"/>
      <c r="H1729" s="360"/>
      <c r="I1729" s="362"/>
      <c r="J1729" s="363"/>
      <c r="K1729" s="363"/>
      <c r="L1729" s="364"/>
      <c r="M1729" s="363"/>
      <c r="N1729" s="414"/>
      <c r="O1729" s="350">
        <f t="shared" si="63"/>
        <v>0</v>
      </c>
      <c r="P1729" s="70">
        <f t="shared" si="63"/>
        <v>0</v>
      </c>
      <c r="Q1729" s="92" t="str">
        <f t="shared" si="62"/>
        <v/>
      </c>
    </row>
    <row r="1730" spans="1:17" x14ac:dyDescent="0.2">
      <c r="A1730" s="374" t="str">
        <f>IF(B1730="","",COUNT('Diário 3º PA'!$A$4:$A$4242)+COUNT('Diário 4º PA'!$A$4:$A$2007)+COUNT('Diário 5º PA'!$A$4:$A$2000)+ROW()-3)</f>
        <v/>
      </c>
      <c r="B1730" s="358"/>
      <c r="C1730" s="383"/>
      <c r="D1730" s="360"/>
      <c r="E1730" s="360"/>
      <c r="F1730" s="361"/>
      <c r="G1730" s="360"/>
      <c r="H1730" s="360"/>
      <c r="I1730" s="362"/>
      <c r="J1730" s="363"/>
      <c r="K1730" s="363"/>
      <c r="L1730" s="364"/>
      <c r="M1730" s="363"/>
      <c r="N1730" s="414"/>
      <c r="O1730" s="350">
        <f t="shared" si="63"/>
        <v>0</v>
      </c>
      <c r="P1730" s="70">
        <f t="shared" si="63"/>
        <v>0</v>
      </c>
      <c r="Q1730" s="92" t="str">
        <f t="shared" si="62"/>
        <v/>
      </c>
    </row>
    <row r="1731" spans="1:17" x14ac:dyDescent="0.2">
      <c r="A1731" s="374" t="str">
        <f>IF(B1731="","",COUNT('Diário 3º PA'!$A$4:$A$4242)+COUNT('Diário 4º PA'!$A$4:$A$2007)+COUNT('Diário 5º PA'!$A$4:$A$2000)+ROW()-3)</f>
        <v/>
      </c>
      <c r="B1731" s="358"/>
      <c r="C1731" s="383"/>
      <c r="D1731" s="360"/>
      <c r="E1731" s="360"/>
      <c r="F1731" s="361"/>
      <c r="G1731" s="360"/>
      <c r="H1731" s="360"/>
      <c r="I1731" s="362"/>
      <c r="J1731" s="363"/>
      <c r="K1731" s="363"/>
      <c r="L1731" s="364"/>
      <c r="M1731" s="363"/>
      <c r="N1731" s="414"/>
      <c r="O1731" s="350">
        <f t="shared" si="63"/>
        <v>0</v>
      </c>
      <c r="P1731" s="70">
        <f t="shared" si="63"/>
        <v>0</v>
      </c>
      <c r="Q1731" s="92" t="str">
        <f t="shared" si="62"/>
        <v/>
      </c>
    </row>
    <row r="1732" spans="1:17" x14ac:dyDescent="0.2">
      <c r="A1732" s="374" t="str">
        <f>IF(B1732="","",COUNT('Diário 3º PA'!$A$4:$A$4242)+COUNT('Diário 4º PA'!$A$4:$A$2007)+COUNT('Diário 5º PA'!$A$4:$A$2000)+ROW()-3)</f>
        <v/>
      </c>
      <c r="B1732" s="358"/>
      <c r="C1732" s="383"/>
      <c r="D1732" s="360"/>
      <c r="E1732" s="360"/>
      <c r="F1732" s="361"/>
      <c r="G1732" s="360"/>
      <c r="H1732" s="360"/>
      <c r="I1732" s="362"/>
      <c r="J1732" s="363"/>
      <c r="K1732" s="363"/>
      <c r="L1732" s="364"/>
      <c r="M1732" s="363"/>
      <c r="N1732" s="414"/>
      <c r="O1732" s="350">
        <f t="shared" si="63"/>
        <v>0</v>
      </c>
      <c r="P1732" s="70">
        <f t="shared" si="63"/>
        <v>0</v>
      </c>
      <c r="Q1732" s="92" t="str">
        <f t="shared" si="62"/>
        <v/>
      </c>
    </row>
    <row r="1733" spans="1:17" x14ac:dyDescent="0.2">
      <c r="A1733" s="374" t="str">
        <f>IF(B1733="","",COUNT('Diário 3º PA'!$A$4:$A$4242)+COUNT('Diário 4º PA'!$A$4:$A$2007)+COUNT('Diário 5º PA'!$A$4:$A$2000)+ROW()-3)</f>
        <v/>
      </c>
      <c r="B1733" s="358"/>
      <c r="C1733" s="383"/>
      <c r="D1733" s="360"/>
      <c r="E1733" s="360"/>
      <c r="F1733" s="361"/>
      <c r="G1733" s="360"/>
      <c r="H1733" s="360"/>
      <c r="I1733" s="362"/>
      <c r="J1733" s="363"/>
      <c r="K1733" s="363"/>
      <c r="L1733" s="364"/>
      <c r="M1733" s="363"/>
      <c r="N1733" s="414"/>
      <c r="O1733" s="350">
        <f t="shared" si="63"/>
        <v>0</v>
      </c>
      <c r="P1733" s="70">
        <f t="shared" si="63"/>
        <v>0</v>
      </c>
      <c r="Q1733" s="92" t="str">
        <f t="shared" si="62"/>
        <v/>
      </c>
    </row>
    <row r="1734" spans="1:17" x14ac:dyDescent="0.2">
      <c r="A1734" s="374" t="str">
        <f>IF(B1734="","",COUNT('Diário 3º PA'!$A$4:$A$4242)+COUNT('Diário 4º PA'!$A$4:$A$2007)+COUNT('Diário 5º PA'!$A$4:$A$2000)+ROW()-3)</f>
        <v/>
      </c>
      <c r="B1734" s="358"/>
      <c r="C1734" s="383"/>
      <c r="D1734" s="360"/>
      <c r="E1734" s="360"/>
      <c r="F1734" s="361"/>
      <c r="G1734" s="360"/>
      <c r="H1734" s="360"/>
      <c r="I1734" s="362"/>
      <c r="J1734" s="363"/>
      <c r="K1734" s="363"/>
      <c r="L1734" s="364"/>
      <c r="M1734" s="363"/>
      <c r="N1734" s="414"/>
      <c r="O1734" s="350">
        <f t="shared" si="63"/>
        <v>0</v>
      </c>
      <c r="P1734" s="70">
        <f t="shared" si="63"/>
        <v>0</v>
      </c>
      <c r="Q1734" s="92" t="str">
        <f t="shared" si="62"/>
        <v/>
      </c>
    </row>
    <row r="1735" spans="1:17" x14ac:dyDescent="0.2">
      <c r="A1735" s="374" t="str">
        <f>IF(B1735="","",COUNT('Diário 3º PA'!$A$4:$A$4242)+COUNT('Diário 4º PA'!$A$4:$A$2007)+COUNT('Diário 5º PA'!$A$4:$A$2000)+ROW()-3)</f>
        <v/>
      </c>
      <c r="B1735" s="358"/>
      <c r="C1735" s="383"/>
      <c r="D1735" s="360"/>
      <c r="E1735" s="360"/>
      <c r="F1735" s="361"/>
      <c r="G1735" s="360"/>
      <c r="H1735" s="360"/>
      <c r="I1735" s="362"/>
      <c r="J1735" s="363"/>
      <c r="K1735" s="363"/>
      <c r="L1735" s="364"/>
      <c r="M1735" s="363"/>
      <c r="N1735" s="414"/>
      <c r="O1735" s="350">
        <f t="shared" si="63"/>
        <v>0</v>
      </c>
      <c r="P1735" s="70">
        <f t="shared" si="63"/>
        <v>0</v>
      </c>
      <c r="Q1735" s="92" t="str">
        <f t="shared" si="62"/>
        <v/>
      </c>
    </row>
    <row r="1736" spans="1:17" x14ac:dyDescent="0.2">
      <c r="A1736" s="374" t="str">
        <f>IF(B1736="","",COUNT('Diário 3º PA'!$A$4:$A$4242)+COUNT('Diário 4º PA'!$A$4:$A$2007)+COUNT('Diário 5º PA'!$A$4:$A$2000)+ROW()-3)</f>
        <v/>
      </c>
      <c r="B1736" s="358"/>
      <c r="C1736" s="383"/>
      <c r="D1736" s="360"/>
      <c r="E1736" s="360"/>
      <c r="F1736" s="361"/>
      <c r="G1736" s="360"/>
      <c r="H1736" s="360"/>
      <c r="I1736" s="362"/>
      <c r="J1736" s="363"/>
      <c r="K1736" s="363"/>
      <c r="L1736" s="364"/>
      <c r="M1736" s="363"/>
      <c r="N1736" s="414"/>
      <c r="O1736" s="350">
        <f t="shared" si="63"/>
        <v>0</v>
      </c>
      <c r="P1736" s="70">
        <f t="shared" si="63"/>
        <v>0</v>
      </c>
      <c r="Q1736" s="92" t="str">
        <f t="shared" ref="Q1736:Q1799" si="64">SUBSTITUTE(D1736," ","_")</f>
        <v/>
      </c>
    </row>
    <row r="1737" spans="1:17" x14ac:dyDescent="0.2">
      <c r="A1737" s="374" t="str">
        <f>IF(B1737="","",COUNT('Diário 3º PA'!$A$4:$A$4242)+COUNT('Diário 4º PA'!$A$4:$A$2007)+COUNT('Diário 5º PA'!$A$4:$A$2000)+ROW()-3)</f>
        <v/>
      </c>
      <c r="B1737" s="358"/>
      <c r="C1737" s="383"/>
      <c r="D1737" s="360"/>
      <c r="E1737" s="360"/>
      <c r="F1737" s="361"/>
      <c r="G1737" s="360"/>
      <c r="H1737" s="360"/>
      <c r="I1737" s="362"/>
      <c r="J1737" s="363"/>
      <c r="K1737" s="363"/>
      <c r="L1737" s="364"/>
      <c r="M1737" s="363"/>
      <c r="N1737" s="414"/>
      <c r="O1737" s="350">
        <f t="shared" ref="O1737:P1800" si="65">IF(B1737=0,0,IF(YEAR(B1737)=$P$1,MONTH(B1737)-$O$1+1,(YEAR(B1737)-$P$1)*12-$O$1+1+MONTH(B1737)))</f>
        <v>0</v>
      </c>
      <c r="P1737" s="70">
        <f t="shared" si="65"/>
        <v>0</v>
      </c>
      <c r="Q1737" s="92" t="str">
        <f t="shared" si="64"/>
        <v/>
      </c>
    </row>
    <row r="1738" spans="1:17" x14ac:dyDescent="0.2">
      <c r="A1738" s="374" t="str">
        <f>IF(B1738="","",COUNT('Diário 3º PA'!$A$4:$A$4242)+COUNT('Diário 4º PA'!$A$4:$A$2007)+COUNT('Diário 5º PA'!$A$4:$A$2000)+ROW()-3)</f>
        <v/>
      </c>
      <c r="B1738" s="358"/>
      <c r="C1738" s="383"/>
      <c r="D1738" s="360"/>
      <c r="E1738" s="360"/>
      <c r="F1738" s="361"/>
      <c r="G1738" s="360"/>
      <c r="H1738" s="360"/>
      <c r="I1738" s="362"/>
      <c r="J1738" s="363"/>
      <c r="K1738" s="363"/>
      <c r="L1738" s="364"/>
      <c r="M1738" s="363"/>
      <c r="N1738" s="414"/>
      <c r="O1738" s="350">
        <f t="shared" si="65"/>
        <v>0</v>
      </c>
      <c r="P1738" s="70">
        <f t="shared" si="65"/>
        <v>0</v>
      </c>
      <c r="Q1738" s="92" t="str">
        <f t="shared" si="64"/>
        <v/>
      </c>
    </row>
    <row r="1739" spans="1:17" x14ac:dyDescent="0.2">
      <c r="A1739" s="374" t="str">
        <f>IF(B1739="","",COUNT('Diário 3º PA'!$A$4:$A$4242)+COUNT('Diário 4º PA'!$A$4:$A$2007)+COUNT('Diário 5º PA'!$A$4:$A$2000)+ROW()-3)</f>
        <v/>
      </c>
      <c r="B1739" s="358"/>
      <c r="C1739" s="383"/>
      <c r="D1739" s="360"/>
      <c r="E1739" s="360"/>
      <c r="F1739" s="361"/>
      <c r="G1739" s="360"/>
      <c r="H1739" s="360"/>
      <c r="I1739" s="362"/>
      <c r="J1739" s="363"/>
      <c r="K1739" s="363"/>
      <c r="L1739" s="364"/>
      <c r="M1739" s="363"/>
      <c r="N1739" s="414"/>
      <c r="O1739" s="350">
        <f t="shared" si="65"/>
        <v>0</v>
      </c>
      <c r="P1739" s="70">
        <f t="shared" si="65"/>
        <v>0</v>
      </c>
      <c r="Q1739" s="92" t="str">
        <f t="shared" si="64"/>
        <v/>
      </c>
    </row>
    <row r="1740" spans="1:17" x14ac:dyDescent="0.2">
      <c r="A1740" s="374" t="str">
        <f>IF(B1740="","",COUNT('Diário 3º PA'!$A$4:$A$4242)+COUNT('Diário 4º PA'!$A$4:$A$2007)+COUNT('Diário 5º PA'!$A$4:$A$2000)+ROW()-3)</f>
        <v/>
      </c>
      <c r="B1740" s="358"/>
      <c r="C1740" s="383"/>
      <c r="D1740" s="360"/>
      <c r="E1740" s="360"/>
      <c r="F1740" s="361"/>
      <c r="G1740" s="360"/>
      <c r="H1740" s="360"/>
      <c r="I1740" s="362"/>
      <c r="J1740" s="363"/>
      <c r="K1740" s="363"/>
      <c r="L1740" s="364"/>
      <c r="M1740" s="363"/>
      <c r="N1740" s="414"/>
      <c r="O1740" s="350">
        <f t="shared" si="65"/>
        <v>0</v>
      </c>
      <c r="P1740" s="70">
        <f t="shared" si="65"/>
        <v>0</v>
      </c>
      <c r="Q1740" s="92" t="str">
        <f t="shared" si="64"/>
        <v/>
      </c>
    </row>
    <row r="1741" spans="1:17" x14ac:dyDescent="0.2">
      <c r="A1741" s="374" t="str">
        <f>IF(B1741="","",COUNT('Diário 3º PA'!$A$4:$A$4242)+COUNT('Diário 4º PA'!$A$4:$A$2007)+COUNT('Diário 5º PA'!$A$4:$A$2000)+ROW()-3)</f>
        <v/>
      </c>
      <c r="B1741" s="358"/>
      <c r="C1741" s="383"/>
      <c r="D1741" s="360"/>
      <c r="E1741" s="360"/>
      <c r="F1741" s="361"/>
      <c r="G1741" s="360"/>
      <c r="H1741" s="360"/>
      <c r="I1741" s="362"/>
      <c r="J1741" s="363"/>
      <c r="K1741" s="363"/>
      <c r="L1741" s="364"/>
      <c r="M1741" s="363"/>
      <c r="N1741" s="414"/>
      <c r="O1741" s="350">
        <f t="shared" si="65"/>
        <v>0</v>
      </c>
      <c r="P1741" s="70">
        <f t="shared" si="65"/>
        <v>0</v>
      </c>
      <c r="Q1741" s="92" t="str">
        <f t="shared" si="64"/>
        <v/>
      </c>
    </row>
    <row r="1742" spans="1:17" x14ac:dyDescent="0.2">
      <c r="A1742" s="374" t="str">
        <f>IF(B1742="","",COUNT('Diário 3º PA'!$A$4:$A$4242)+COUNT('Diário 4º PA'!$A$4:$A$2007)+COUNT('Diário 5º PA'!$A$4:$A$2000)+ROW()-3)</f>
        <v/>
      </c>
      <c r="B1742" s="358"/>
      <c r="C1742" s="383"/>
      <c r="D1742" s="360"/>
      <c r="E1742" s="360"/>
      <c r="F1742" s="361"/>
      <c r="G1742" s="360"/>
      <c r="H1742" s="360"/>
      <c r="I1742" s="362"/>
      <c r="J1742" s="363"/>
      <c r="K1742" s="363"/>
      <c r="L1742" s="364"/>
      <c r="M1742" s="363"/>
      <c r="N1742" s="414"/>
      <c r="O1742" s="350">
        <f t="shared" si="65"/>
        <v>0</v>
      </c>
      <c r="P1742" s="70">
        <f t="shared" si="65"/>
        <v>0</v>
      </c>
      <c r="Q1742" s="92" t="str">
        <f t="shared" si="64"/>
        <v/>
      </c>
    </row>
    <row r="1743" spans="1:17" x14ac:dyDescent="0.2">
      <c r="A1743" s="374" t="str">
        <f>IF(B1743="","",COUNT('Diário 3º PA'!$A$4:$A$4242)+COUNT('Diário 4º PA'!$A$4:$A$2007)+COUNT('Diário 5º PA'!$A$4:$A$2000)+ROW()-3)</f>
        <v/>
      </c>
      <c r="B1743" s="358"/>
      <c r="C1743" s="383"/>
      <c r="D1743" s="360"/>
      <c r="E1743" s="360"/>
      <c r="F1743" s="361"/>
      <c r="G1743" s="360"/>
      <c r="H1743" s="360"/>
      <c r="I1743" s="362"/>
      <c r="J1743" s="363"/>
      <c r="K1743" s="363"/>
      <c r="L1743" s="364"/>
      <c r="M1743" s="363"/>
      <c r="N1743" s="414"/>
      <c r="O1743" s="350">
        <f t="shared" si="65"/>
        <v>0</v>
      </c>
      <c r="P1743" s="70">
        <f t="shared" si="65"/>
        <v>0</v>
      </c>
      <c r="Q1743" s="92" t="str">
        <f t="shared" si="64"/>
        <v/>
      </c>
    </row>
    <row r="1744" spans="1:17" x14ac:dyDescent="0.2">
      <c r="A1744" s="374" t="str">
        <f>IF(B1744="","",COUNT('Diário 3º PA'!$A$4:$A$4242)+COUNT('Diário 4º PA'!$A$4:$A$2007)+COUNT('Diário 5º PA'!$A$4:$A$2000)+ROW()-3)</f>
        <v/>
      </c>
      <c r="B1744" s="358"/>
      <c r="C1744" s="383"/>
      <c r="D1744" s="360"/>
      <c r="E1744" s="360"/>
      <c r="F1744" s="361"/>
      <c r="G1744" s="360"/>
      <c r="H1744" s="360"/>
      <c r="I1744" s="362"/>
      <c r="J1744" s="363"/>
      <c r="K1744" s="363"/>
      <c r="L1744" s="364"/>
      <c r="M1744" s="363"/>
      <c r="N1744" s="414"/>
      <c r="O1744" s="350">
        <f t="shared" si="65"/>
        <v>0</v>
      </c>
      <c r="P1744" s="70">
        <f t="shared" si="65"/>
        <v>0</v>
      </c>
      <c r="Q1744" s="92" t="str">
        <f t="shared" si="64"/>
        <v/>
      </c>
    </row>
    <row r="1745" spans="1:17" x14ac:dyDescent="0.2">
      <c r="A1745" s="374" t="str">
        <f>IF(B1745="","",COUNT('Diário 3º PA'!$A$4:$A$4242)+COUNT('Diário 4º PA'!$A$4:$A$2007)+COUNT('Diário 5º PA'!$A$4:$A$2000)+ROW()-3)</f>
        <v/>
      </c>
      <c r="B1745" s="358"/>
      <c r="C1745" s="383"/>
      <c r="D1745" s="360"/>
      <c r="E1745" s="360"/>
      <c r="F1745" s="361"/>
      <c r="G1745" s="360"/>
      <c r="H1745" s="360"/>
      <c r="I1745" s="362"/>
      <c r="J1745" s="363"/>
      <c r="K1745" s="363"/>
      <c r="L1745" s="364"/>
      <c r="M1745" s="363"/>
      <c r="N1745" s="414"/>
      <c r="O1745" s="350">
        <f t="shared" si="65"/>
        <v>0</v>
      </c>
      <c r="P1745" s="70">
        <f t="shared" si="65"/>
        <v>0</v>
      </c>
      <c r="Q1745" s="92" t="str">
        <f t="shared" si="64"/>
        <v/>
      </c>
    </row>
    <row r="1746" spans="1:17" x14ac:dyDescent="0.2">
      <c r="A1746" s="374" t="str">
        <f>IF(B1746="","",COUNT('Diário 3º PA'!$A$4:$A$4242)+COUNT('Diário 4º PA'!$A$4:$A$2007)+COUNT('Diário 5º PA'!$A$4:$A$2000)+ROW()-3)</f>
        <v/>
      </c>
      <c r="B1746" s="358"/>
      <c r="C1746" s="383"/>
      <c r="D1746" s="360"/>
      <c r="E1746" s="360"/>
      <c r="F1746" s="361"/>
      <c r="G1746" s="360"/>
      <c r="H1746" s="360"/>
      <c r="I1746" s="362"/>
      <c r="J1746" s="363"/>
      <c r="K1746" s="363"/>
      <c r="L1746" s="364"/>
      <c r="M1746" s="363"/>
      <c r="N1746" s="414"/>
      <c r="O1746" s="350">
        <f t="shared" si="65"/>
        <v>0</v>
      </c>
      <c r="P1746" s="70">
        <f t="shared" si="65"/>
        <v>0</v>
      </c>
      <c r="Q1746" s="92" t="str">
        <f t="shared" si="64"/>
        <v/>
      </c>
    </row>
    <row r="1747" spans="1:17" x14ac:dyDescent="0.2">
      <c r="A1747" s="374" t="str">
        <f>IF(B1747="","",COUNT('Diário 3º PA'!$A$4:$A$4242)+COUNT('Diário 4º PA'!$A$4:$A$2007)+COUNT('Diário 5º PA'!$A$4:$A$2000)+ROW()-3)</f>
        <v/>
      </c>
      <c r="B1747" s="358"/>
      <c r="C1747" s="383"/>
      <c r="D1747" s="360"/>
      <c r="E1747" s="360"/>
      <c r="F1747" s="361"/>
      <c r="G1747" s="360"/>
      <c r="H1747" s="360"/>
      <c r="I1747" s="362"/>
      <c r="J1747" s="363"/>
      <c r="K1747" s="363"/>
      <c r="L1747" s="364"/>
      <c r="M1747" s="363"/>
      <c r="N1747" s="414"/>
      <c r="O1747" s="350">
        <f t="shared" si="65"/>
        <v>0</v>
      </c>
      <c r="P1747" s="70">
        <f t="shared" si="65"/>
        <v>0</v>
      </c>
      <c r="Q1747" s="92" t="str">
        <f t="shared" si="64"/>
        <v/>
      </c>
    </row>
    <row r="1748" spans="1:17" x14ac:dyDescent="0.2">
      <c r="A1748" s="374" t="str">
        <f>IF(B1748="","",COUNT('Diário 3º PA'!$A$4:$A$4242)+COUNT('Diário 4º PA'!$A$4:$A$2007)+COUNT('Diário 5º PA'!$A$4:$A$2000)+ROW()-3)</f>
        <v/>
      </c>
      <c r="B1748" s="358"/>
      <c r="C1748" s="383"/>
      <c r="D1748" s="360"/>
      <c r="E1748" s="360"/>
      <c r="F1748" s="361"/>
      <c r="G1748" s="360"/>
      <c r="H1748" s="360"/>
      <c r="I1748" s="362"/>
      <c r="J1748" s="363"/>
      <c r="K1748" s="363"/>
      <c r="L1748" s="364"/>
      <c r="M1748" s="363"/>
      <c r="N1748" s="414"/>
      <c r="O1748" s="350">
        <f t="shared" si="65"/>
        <v>0</v>
      </c>
      <c r="P1748" s="70">
        <f t="shared" si="65"/>
        <v>0</v>
      </c>
      <c r="Q1748" s="92" t="str">
        <f t="shared" si="64"/>
        <v/>
      </c>
    </row>
    <row r="1749" spans="1:17" x14ac:dyDescent="0.2">
      <c r="A1749" s="374" t="str">
        <f>IF(B1749="","",COUNT('Diário 3º PA'!$A$4:$A$4242)+COUNT('Diário 4º PA'!$A$4:$A$2007)+COUNT('Diário 5º PA'!$A$4:$A$2000)+ROW()-3)</f>
        <v/>
      </c>
      <c r="B1749" s="358"/>
      <c r="C1749" s="383"/>
      <c r="D1749" s="360"/>
      <c r="E1749" s="360"/>
      <c r="F1749" s="361"/>
      <c r="G1749" s="360"/>
      <c r="H1749" s="360"/>
      <c r="I1749" s="362"/>
      <c r="J1749" s="363"/>
      <c r="K1749" s="363"/>
      <c r="L1749" s="364"/>
      <c r="M1749" s="363"/>
      <c r="N1749" s="414"/>
      <c r="O1749" s="350">
        <f t="shared" si="65"/>
        <v>0</v>
      </c>
      <c r="P1749" s="70">
        <f t="shared" si="65"/>
        <v>0</v>
      </c>
      <c r="Q1749" s="92" t="str">
        <f t="shared" si="64"/>
        <v/>
      </c>
    </row>
    <row r="1750" spans="1:17" x14ac:dyDescent="0.2">
      <c r="A1750" s="374" t="str">
        <f>IF(B1750="","",COUNT('Diário 3º PA'!$A$4:$A$4242)+COUNT('Diário 4º PA'!$A$4:$A$2007)+COUNT('Diário 5º PA'!$A$4:$A$2000)+ROW()-3)</f>
        <v/>
      </c>
      <c r="B1750" s="358"/>
      <c r="C1750" s="383"/>
      <c r="D1750" s="360"/>
      <c r="E1750" s="360"/>
      <c r="F1750" s="361"/>
      <c r="G1750" s="360"/>
      <c r="H1750" s="360"/>
      <c r="I1750" s="362"/>
      <c r="J1750" s="363"/>
      <c r="K1750" s="363"/>
      <c r="L1750" s="364"/>
      <c r="M1750" s="363"/>
      <c r="N1750" s="414"/>
      <c r="O1750" s="350">
        <f t="shared" si="65"/>
        <v>0</v>
      </c>
      <c r="P1750" s="70">
        <f t="shared" si="65"/>
        <v>0</v>
      </c>
      <c r="Q1750" s="92" t="str">
        <f t="shared" si="64"/>
        <v/>
      </c>
    </row>
    <row r="1751" spans="1:17" x14ac:dyDescent="0.2">
      <c r="A1751" s="374" t="str">
        <f>IF(B1751="","",COUNT('Diário 3º PA'!$A$4:$A$4242)+COUNT('Diário 4º PA'!$A$4:$A$2007)+COUNT('Diário 5º PA'!$A$4:$A$2000)+ROW()-3)</f>
        <v/>
      </c>
      <c r="B1751" s="358"/>
      <c r="C1751" s="383"/>
      <c r="D1751" s="360"/>
      <c r="E1751" s="360"/>
      <c r="F1751" s="361"/>
      <c r="G1751" s="360"/>
      <c r="H1751" s="360"/>
      <c r="I1751" s="362"/>
      <c r="J1751" s="363"/>
      <c r="K1751" s="363"/>
      <c r="L1751" s="364"/>
      <c r="M1751" s="363"/>
      <c r="N1751" s="414"/>
      <c r="O1751" s="350">
        <f t="shared" si="65"/>
        <v>0</v>
      </c>
      <c r="P1751" s="70">
        <f t="shared" si="65"/>
        <v>0</v>
      </c>
      <c r="Q1751" s="92" t="str">
        <f t="shared" si="64"/>
        <v/>
      </c>
    </row>
    <row r="1752" spans="1:17" x14ac:dyDescent="0.2">
      <c r="A1752" s="374" t="str">
        <f>IF(B1752="","",COUNT('Diário 3º PA'!$A$4:$A$4242)+COUNT('Diário 4º PA'!$A$4:$A$2007)+COUNT('Diário 5º PA'!$A$4:$A$2000)+ROW()-3)</f>
        <v/>
      </c>
      <c r="B1752" s="358"/>
      <c r="C1752" s="383"/>
      <c r="D1752" s="360"/>
      <c r="E1752" s="360"/>
      <c r="F1752" s="361"/>
      <c r="G1752" s="360"/>
      <c r="H1752" s="360"/>
      <c r="I1752" s="362"/>
      <c r="J1752" s="363"/>
      <c r="K1752" s="363"/>
      <c r="L1752" s="364"/>
      <c r="M1752" s="363"/>
      <c r="N1752" s="414"/>
      <c r="O1752" s="350">
        <f t="shared" si="65"/>
        <v>0</v>
      </c>
      <c r="P1752" s="70">
        <f t="shared" si="65"/>
        <v>0</v>
      </c>
      <c r="Q1752" s="92" t="str">
        <f t="shared" si="64"/>
        <v/>
      </c>
    </row>
    <row r="1753" spans="1:17" x14ac:dyDescent="0.2">
      <c r="A1753" s="374" t="str">
        <f>IF(B1753="","",COUNT('Diário 3º PA'!$A$4:$A$4242)+COUNT('Diário 4º PA'!$A$4:$A$2007)+COUNT('Diário 5º PA'!$A$4:$A$2000)+ROW()-3)</f>
        <v/>
      </c>
      <c r="B1753" s="358"/>
      <c r="C1753" s="383"/>
      <c r="D1753" s="360"/>
      <c r="E1753" s="360"/>
      <c r="F1753" s="361"/>
      <c r="G1753" s="360"/>
      <c r="H1753" s="360"/>
      <c r="I1753" s="362"/>
      <c r="J1753" s="363"/>
      <c r="K1753" s="363"/>
      <c r="L1753" s="364"/>
      <c r="M1753" s="363"/>
      <c r="N1753" s="414"/>
      <c r="O1753" s="350">
        <f t="shared" si="65"/>
        <v>0</v>
      </c>
      <c r="P1753" s="70">
        <f t="shared" si="65"/>
        <v>0</v>
      </c>
      <c r="Q1753" s="92" t="str">
        <f t="shared" si="64"/>
        <v/>
      </c>
    </row>
    <row r="1754" spans="1:17" x14ac:dyDescent="0.2">
      <c r="A1754" s="374" t="str">
        <f>IF(B1754="","",COUNT('Diário 3º PA'!$A$4:$A$4242)+COUNT('Diário 4º PA'!$A$4:$A$2007)+COUNT('Diário 5º PA'!$A$4:$A$2000)+ROW()-3)</f>
        <v/>
      </c>
      <c r="B1754" s="358"/>
      <c r="C1754" s="383"/>
      <c r="D1754" s="360"/>
      <c r="E1754" s="360"/>
      <c r="F1754" s="361"/>
      <c r="G1754" s="360"/>
      <c r="H1754" s="360"/>
      <c r="I1754" s="362"/>
      <c r="J1754" s="363"/>
      <c r="K1754" s="363"/>
      <c r="L1754" s="364"/>
      <c r="M1754" s="363"/>
      <c r="N1754" s="414"/>
      <c r="O1754" s="350">
        <f t="shared" si="65"/>
        <v>0</v>
      </c>
      <c r="P1754" s="70">
        <f t="shared" si="65"/>
        <v>0</v>
      </c>
      <c r="Q1754" s="92" t="str">
        <f t="shared" si="64"/>
        <v/>
      </c>
    </row>
    <row r="1755" spans="1:17" x14ac:dyDescent="0.2">
      <c r="A1755" s="374" t="str">
        <f>IF(B1755="","",COUNT('Diário 3º PA'!$A$4:$A$4242)+COUNT('Diário 4º PA'!$A$4:$A$2007)+COUNT('Diário 5º PA'!$A$4:$A$2000)+ROW()-3)</f>
        <v/>
      </c>
      <c r="B1755" s="358"/>
      <c r="C1755" s="383"/>
      <c r="D1755" s="360"/>
      <c r="E1755" s="360"/>
      <c r="F1755" s="361"/>
      <c r="G1755" s="360"/>
      <c r="H1755" s="360"/>
      <c r="I1755" s="362"/>
      <c r="J1755" s="363"/>
      <c r="K1755" s="363"/>
      <c r="L1755" s="364"/>
      <c r="M1755" s="363"/>
      <c r="N1755" s="414"/>
      <c r="O1755" s="350">
        <f t="shared" si="65"/>
        <v>0</v>
      </c>
      <c r="P1755" s="70">
        <f t="shared" si="65"/>
        <v>0</v>
      </c>
      <c r="Q1755" s="92" t="str">
        <f t="shared" si="64"/>
        <v/>
      </c>
    </row>
    <row r="1756" spans="1:17" x14ac:dyDescent="0.2">
      <c r="A1756" s="374" t="str">
        <f>IF(B1756="","",COUNT('Diário 3º PA'!$A$4:$A$4242)+COUNT('Diário 4º PA'!$A$4:$A$2007)+COUNT('Diário 5º PA'!$A$4:$A$2000)+ROW()-3)</f>
        <v/>
      </c>
      <c r="B1756" s="358"/>
      <c r="C1756" s="383"/>
      <c r="D1756" s="360"/>
      <c r="E1756" s="360"/>
      <c r="F1756" s="361"/>
      <c r="G1756" s="360"/>
      <c r="H1756" s="360"/>
      <c r="I1756" s="362"/>
      <c r="J1756" s="363"/>
      <c r="K1756" s="363"/>
      <c r="L1756" s="364"/>
      <c r="M1756" s="363"/>
      <c r="N1756" s="414"/>
      <c r="O1756" s="350">
        <f t="shared" si="65"/>
        <v>0</v>
      </c>
      <c r="P1756" s="70">
        <f t="shared" si="65"/>
        <v>0</v>
      </c>
      <c r="Q1756" s="92" t="str">
        <f t="shared" si="64"/>
        <v/>
      </c>
    </row>
    <row r="1757" spans="1:17" x14ac:dyDescent="0.2">
      <c r="A1757" s="374" t="str">
        <f>IF(B1757="","",COUNT('Diário 3º PA'!$A$4:$A$4242)+COUNT('Diário 4º PA'!$A$4:$A$2007)+COUNT('Diário 5º PA'!$A$4:$A$2000)+ROW()-3)</f>
        <v/>
      </c>
      <c r="B1757" s="358"/>
      <c r="C1757" s="383"/>
      <c r="D1757" s="360"/>
      <c r="E1757" s="360"/>
      <c r="F1757" s="361"/>
      <c r="G1757" s="360"/>
      <c r="H1757" s="360"/>
      <c r="I1757" s="362"/>
      <c r="J1757" s="363"/>
      <c r="K1757" s="363"/>
      <c r="L1757" s="364"/>
      <c r="M1757" s="363"/>
      <c r="N1757" s="414"/>
      <c r="O1757" s="350">
        <f t="shared" si="65"/>
        <v>0</v>
      </c>
      <c r="P1757" s="70">
        <f t="shared" si="65"/>
        <v>0</v>
      </c>
      <c r="Q1757" s="92" t="str">
        <f t="shared" si="64"/>
        <v/>
      </c>
    </row>
    <row r="1758" spans="1:17" x14ac:dyDescent="0.2">
      <c r="A1758" s="374" t="str">
        <f>IF(B1758="","",COUNT('Diário 3º PA'!$A$4:$A$4242)+COUNT('Diário 4º PA'!$A$4:$A$2007)+COUNT('Diário 5º PA'!$A$4:$A$2000)+ROW()-3)</f>
        <v/>
      </c>
      <c r="B1758" s="358"/>
      <c r="C1758" s="383"/>
      <c r="D1758" s="360"/>
      <c r="E1758" s="360"/>
      <c r="F1758" s="361"/>
      <c r="G1758" s="360"/>
      <c r="H1758" s="360"/>
      <c r="I1758" s="362"/>
      <c r="J1758" s="363"/>
      <c r="K1758" s="363"/>
      <c r="L1758" s="364"/>
      <c r="M1758" s="363"/>
      <c r="N1758" s="414"/>
      <c r="O1758" s="350">
        <f t="shared" si="65"/>
        <v>0</v>
      </c>
      <c r="P1758" s="70">
        <f t="shared" si="65"/>
        <v>0</v>
      </c>
      <c r="Q1758" s="92" t="str">
        <f t="shared" si="64"/>
        <v/>
      </c>
    </row>
    <row r="1759" spans="1:17" x14ac:dyDescent="0.2">
      <c r="A1759" s="374" t="str">
        <f>IF(B1759="","",COUNT('Diário 3º PA'!$A$4:$A$4242)+COUNT('Diário 4º PA'!$A$4:$A$2007)+COUNT('Diário 5º PA'!$A$4:$A$2000)+ROW()-3)</f>
        <v/>
      </c>
      <c r="B1759" s="358"/>
      <c r="C1759" s="383"/>
      <c r="D1759" s="360"/>
      <c r="E1759" s="360"/>
      <c r="F1759" s="361"/>
      <c r="G1759" s="360"/>
      <c r="H1759" s="360"/>
      <c r="I1759" s="362"/>
      <c r="J1759" s="363"/>
      <c r="K1759" s="363"/>
      <c r="L1759" s="364"/>
      <c r="M1759" s="363"/>
      <c r="N1759" s="414"/>
      <c r="O1759" s="350">
        <f t="shared" si="65"/>
        <v>0</v>
      </c>
      <c r="P1759" s="70">
        <f t="shared" si="65"/>
        <v>0</v>
      </c>
      <c r="Q1759" s="92" t="str">
        <f t="shared" si="64"/>
        <v/>
      </c>
    </row>
    <row r="1760" spans="1:17" x14ac:dyDescent="0.2">
      <c r="A1760" s="374" t="str">
        <f>IF(B1760="","",COUNT('Diário 3º PA'!$A$4:$A$4242)+COUNT('Diário 4º PA'!$A$4:$A$2007)+COUNT('Diário 5º PA'!$A$4:$A$2000)+ROW()-3)</f>
        <v/>
      </c>
      <c r="B1760" s="358"/>
      <c r="C1760" s="383"/>
      <c r="D1760" s="360"/>
      <c r="E1760" s="360"/>
      <c r="F1760" s="361"/>
      <c r="G1760" s="360"/>
      <c r="H1760" s="360"/>
      <c r="I1760" s="362"/>
      <c r="J1760" s="363"/>
      <c r="K1760" s="363"/>
      <c r="L1760" s="364"/>
      <c r="M1760" s="363"/>
      <c r="N1760" s="414"/>
      <c r="O1760" s="350">
        <f t="shared" si="65"/>
        <v>0</v>
      </c>
      <c r="P1760" s="70">
        <f t="shared" si="65"/>
        <v>0</v>
      </c>
      <c r="Q1760" s="92" t="str">
        <f t="shared" si="64"/>
        <v/>
      </c>
    </row>
    <row r="1761" spans="1:17" x14ac:dyDescent="0.2">
      <c r="A1761" s="374" t="str">
        <f>IF(B1761="","",COUNT('Diário 3º PA'!$A$4:$A$4242)+COUNT('Diário 4º PA'!$A$4:$A$2007)+COUNT('Diário 5º PA'!$A$4:$A$2000)+ROW()-3)</f>
        <v/>
      </c>
      <c r="B1761" s="358"/>
      <c r="C1761" s="383"/>
      <c r="D1761" s="360"/>
      <c r="E1761" s="360"/>
      <c r="F1761" s="361"/>
      <c r="G1761" s="360"/>
      <c r="H1761" s="360"/>
      <c r="I1761" s="362"/>
      <c r="J1761" s="363"/>
      <c r="K1761" s="363"/>
      <c r="L1761" s="364"/>
      <c r="M1761" s="363"/>
      <c r="N1761" s="414"/>
      <c r="O1761" s="350">
        <f t="shared" si="65"/>
        <v>0</v>
      </c>
      <c r="P1761" s="70">
        <f t="shared" si="65"/>
        <v>0</v>
      </c>
      <c r="Q1761" s="92" t="str">
        <f t="shared" si="64"/>
        <v/>
      </c>
    </row>
    <row r="1762" spans="1:17" x14ac:dyDescent="0.2">
      <c r="A1762" s="374" t="str">
        <f>IF(B1762="","",COUNT('Diário 3º PA'!$A$4:$A$4242)+COUNT('Diário 4º PA'!$A$4:$A$2007)+COUNT('Diário 5º PA'!$A$4:$A$2000)+ROW()-3)</f>
        <v/>
      </c>
      <c r="B1762" s="358"/>
      <c r="C1762" s="383"/>
      <c r="D1762" s="360"/>
      <c r="E1762" s="360"/>
      <c r="F1762" s="361"/>
      <c r="G1762" s="360"/>
      <c r="H1762" s="360"/>
      <c r="I1762" s="362"/>
      <c r="J1762" s="363"/>
      <c r="K1762" s="363"/>
      <c r="L1762" s="364"/>
      <c r="M1762" s="363"/>
      <c r="N1762" s="414"/>
      <c r="O1762" s="350">
        <f t="shared" si="65"/>
        <v>0</v>
      </c>
      <c r="P1762" s="70">
        <f t="shared" si="65"/>
        <v>0</v>
      </c>
      <c r="Q1762" s="92" t="str">
        <f t="shared" si="64"/>
        <v/>
      </c>
    </row>
    <row r="1763" spans="1:17" x14ac:dyDescent="0.2">
      <c r="A1763" s="374" t="str">
        <f>IF(B1763="","",COUNT('Diário 3º PA'!$A$4:$A$4242)+COUNT('Diário 4º PA'!$A$4:$A$2007)+COUNT('Diário 5º PA'!$A$4:$A$2000)+ROW()-3)</f>
        <v/>
      </c>
      <c r="B1763" s="358"/>
      <c r="C1763" s="383"/>
      <c r="D1763" s="360"/>
      <c r="E1763" s="360"/>
      <c r="F1763" s="361"/>
      <c r="G1763" s="360"/>
      <c r="H1763" s="360"/>
      <c r="I1763" s="362"/>
      <c r="J1763" s="363"/>
      <c r="K1763" s="363"/>
      <c r="L1763" s="364"/>
      <c r="M1763" s="363"/>
      <c r="N1763" s="414"/>
      <c r="O1763" s="350">
        <f t="shared" si="65"/>
        <v>0</v>
      </c>
      <c r="P1763" s="70">
        <f t="shared" si="65"/>
        <v>0</v>
      </c>
      <c r="Q1763" s="92" t="str">
        <f t="shared" si="64"/>
        <v/>
      </c>
    </row>
    <row r="1764" spans="1:17" x14ac:dyDescent="0.2">
      <c r="A1764" s="374" t="str">
        <f>IF(B1764="","",COUNT('Diário 3º PA'!$A$4:$A$4242)+COUNT('Diário 4º PA'!$A$4:$A$2007)+COUNT('Diário 5º PA'!$A$4:$A$2000)+ROW()-3)</f>
        <v/>
      </c>
      <c r="B1764" s="358"/>
      <c r="C1764" s="383"/>
      <c r="D1764" s="360"/>
      <c r="E1764" s="360"/>
      <c r="F1764" s="361"/>
      <c r="G1764" s="360"/>
      <c r="H1764" s="360"/>
      <c r="I1764" s="362"/>
      <c r="J1764" s="363"/>
      <c r="K1764" s="363"/>
      <c r="L1764" s="364"/>
      <c r="M1764" s="363"/>
      <c r="N1764" s="414"/>
      <c r="O1764" s="350">
        <f t="shared" si="65"/>
        <v>0</v>
      </c>
      <c r="P1764" s="70">
        <f t="shared" si="65"/>
        <v>0</v>
      </c>
      <c r="Q1764" s="92" t="str">
        <f t="shared" si="64"/>
        <v/>
      </c>
    </row>
    <row r="1765" spans="1:17" x14ac:dyDescent="0.2">
      <c r="A1765" s="374" t="str">
        <f>IF(B1765="","",COUNT('Diário 3º PA'!$A$4:$A$4242)+COUNT('Diário 4º PA'!$A$4:$A$2007)+COUNT('Diário 5º PA'!$A$4:$A$2000)+ROW()-3)</f>
        <v/>
      </c>
      <c r="B1765" s="358"/>
      <c r="C1765" s="383"/>
      <c r="D1765" s="360"/>
      <c r="E1765" s="360"/>
      <c r="F1765" s="361"/>
      <c r="G1765" s="360"/>
      <c r="H1765" s="360"/>
      <c r="I1765" s="362"/>
      <c r="J1765" s="363"/>
      <c r="K1765" s="363"/>
      <c r="L1765" s="364"/>
      <c r="M1765" s="363"/>
      <c r="N1765" s="414"/>
      <c r="O1765" s="350">
        <f t="shared" si="65"/>
        <v>0</v>
      </c>
      <c r="P1765" s="70">
        <f t="shared" si="65"/>
        <v>0</v>
      </c>
      <c r="Q1765" s="92" t="str">
        <f t="shared" si="64"/>
        <v/>
      </c>
    </row>
    <row r="1766" spans="1:17" x14ac:dyDescent="0.2">
      <c r="A1766" s="374" t="str">
        <f>IF(B1766="","",COUNT('Diário 3º PA'!$A$4:$A$4242)+COUNT('Diário 4º PA'!$A$4:$A$2007)+COUNT('Diário 5º PA'!$A$4:$A$2000)+ROW()-3)</f>
        <v/>
      </c>
      <c r="B1766" s="358"/>
      <c r="C1766" s="383"/>
      <c r="D1766" s="360"/>
      <c r="E1766" s="360"/>
      <c r="F1766" s="361"/>
      <c r="G1766" s="360"/>
      <c r="H1766" s="360"/>
      <c r="I1766" s="362"/>
      <c r="J1766" s="363"/>
      <c r="K1766" s="363"/>
      <c r="L1766" s="364"/>
      <c r="M1766" s="363"/>
      <c r="N1766" s="414"/>
      <c r="O1766" s="350">
        <f t="shared" si="65"/>
        <v>0</v>
      </c>
      <c r="P1766" s="70">
        <f t="shared" si="65"/>
        <v>0</v>
      </c>
      <c r="Q1766" s="92" t="str">
        <f t="shared" si="64"/>
        <v/>
      </c>
    </row>
    <row r="1767" spans="1:17" x14ac:dyDescent="0.2">
      <c r="A1767" s="374" t="str">
        <f>IF(B1767="","",COUNT('Diário 3º PA'!$A$4:$A$4242)+COUNT('Diário 4º PA'!$A$4:$A$2007)+COUNT('Diário 5º PA'!$A$4:$A$2000)+ROW()-3)</f>
        <v/>
      </c>
      <c r="B1767" s="358"/>
      <c r="C1767" s="383"/>
      <c r="D1767" s="360"/>
      <c r="E1767" s="360"/>
      <c r="F1767" s="361"/>
      <c r="G1767" s="360"/>
      <c r="H1767" s="360"/>
      <c r="I1767" s="362"/>
      <c r="J1767" s="363"/>
      <c r="K1767" s="363"/>
      <c r="L1767" s="364"/>
      <c r="M1767" s="363"/>
      <c r="N1767" s="414"/>
      <c r="O1767" s="350">
        <f t="shared" si="65"/>
        <v>0</v>
      </c>
      <c r="P1767" s="70">
        <f t="shared" si="65"/>
        <v>0</v>
      </c>
      <c r="Q1767" s="92" t="str">
        <f t="shared" si="64"/>
        <v/>
      </c>
    </row>
    <row r="1768" spans="1:17" x14ac:dyDescent="0.2">
      <c r="A1768" s="374" t="str">
        <f>IF(B1768="","",COUNT('Diário 3º PA'!$A$4:$A$4242)+COUNT('Diário 4º PA'!$A$4:$A$2007)+COUNT('Diário 5º PA'!$A$4:$A$2000)+ROW()-3)</f>
        <v/>
      </c>
      <c r="B1768" s="358"/>
      <c r="C1768" s="383"/>
      <c r="D1768" s="360"/>
      <c r="E1768" s="360"/>
      <c r="F1768" s="361"/>
      <c r="G1768" s="360"/>
      <c r="H1768" s="360"/>
      <c r="I1768" s="362"/>
      <c r="J1768" s="363"/>
      <c r="K1768" s="363"/>
      <c r="L1768" s="364"/>
      <c r="M1768" s="363"/>
      <c r="N1768" s="414"/>
      <c r="O1768" s="350">
        <f t="shared" si="65"/>
        <v>0</v>
      </c>
      <c r="P1768" s="70">
        <f t="shared" si="65"/>
        <v>0</v>
      </c>
      <c r="Q1768" s="92" t="str">
        <f t="shared" si="64"/>
        <v/>
      </c>
    </row>
    <row r="1769" spans="1:17" x14ac:dyDescent="0.2">
      <c r="A1769" s="374" t="str">
        <f>IF(B1769="","",COUNT('Diário 3º PA'!$A$4:$A$4242)+COUNT('Diário 4º PA'!$A$4:$A$2007)+COUNT('Diário 5º PA'!$A$4:$A$2000)+ROW()-3)</f>
        <v/>
      </c>
      <c r="B1769" s="358"/>
      <c r="C1769" s="383"/>
      <c r="D1769" s="360"/>
      <c r="E1769" s="360"/>
      <c r="F1769" s="361"/>
      <c r="G1769" s="360"/>
      <c r="H1769" s="360"/>
      <c r="I1769" s="362"/>
      <c r="J1769" s="363"/>
      <c r="K1769" s="363"/>
      <c r="L1769" s="364"/>
      <c r="M1769" s="363"/>
      <c r="N1769" s="414"/>
      <c r="O1769" s="350">
        <f t="shared" si="65"/>
        <v>0</v>
      </c>
      <c r="P1769" s="70">
        <f t="shared" si="65"/>
        <v>0</v>
      </c>
      <c r="Q1769" s="92" t="str">
        <f t="shared" si="64"/>
        <v/>
      </c>
    </row>
    <row r="1770" spans="1:17" x14ac:dyDescent="0.2">
      <c r="A1770" s="374" t="str">
        <f>IF(B1770="","",COUNT('Diário 3º PA'!$A$4:$A$4242)+COUNT('Diário 4º PA'!$A$4:$A$2007)+COUNT('Diário 5º PA'!$A$4:$A$2000)+ROW()-3)</f>
        <v/>
      </c>
      <c r="B1770" s="358"/>
      <c r="C1770" s="383"/>
      <c r="D1770" s="360"/>
      <c r="E1770" s="360"/>
      <c r="F1770" s="361"/>
      <c r="G1770" s="360"/>
      <c r="H1770" s="360"/>
      <c r="I1770" s="362"/>
      <c r="J1770" s="363"/>
      <c r="K1770" s="363"/>
      <c r="L1770" s="364"/>
      <c r="M1770" s="363"/>
      <c r="N1770" s="414"/>
      <c r="O1770" s="350">
        <f t="shared" si="65"/>
        <v>0</v>
      </c>
      <c r="P1770" s="70">
        <f t="shared" si="65"/>
        <v>0</v>
      </c>
      <c r="Q1770" s="92" t="str">
        <f t="shared" si="64"/>
        <v/>
      </c>
    </row>
    <row r="1771" spans="1:17" x14ac:dyDescent="0.2">
      <c r="A1771" s="374" t="str">
        <f>IF(B1771="","",COUNT('Diário 3º PA'!$A$4:$A$4242)+COUNT('Diário 4º PA'!$A$4:$A$2007)+COUNT('Diário 5º PA'!$A$4:$A$2000)+ROW()-3)</f>
        <v/>
      </c>
      <c r="B1771" s="358"/>
      <c r="C1771" s="383"/>
      <c r="D1771" s="360"/>
      <c r="E1771" s="360"/>
      <c r="F1771" s="361"/>
      <c r="G1771" s="360"/>
      <c r="H1771" s="360"/>
      <c r="I1771" s="362"/>
      <c r="J1771" s="363"/>
      <c r="K1771" s="363"/>
      <c r="L1771" s="364"/>
      <c r="M1771" s="363"/>
      <c r="N1771" s="414"/>
      <c r="O1771" s="350">
        <f t="shared" si="65"/>
        <v>0</v>
      </c>
      <c r="P1771" s="70">
        <f t="shared" si="65"/>
        <v>0</v>
      </c>
      <c r="Q1771" s="92" t="str">
        <f t="shared" si="64"/>
        <v/>
      </c>
    </row>
    <row r="1772" spans="1:17" x14ac:dyDescent="0.2">
      <c r="A1772" s="374" t="str">
        <f>IF(B1772="","",COUNT('Diário 3º PA'!$A$4:$A$4242)+COUNT('Diário 4º PA'!$A$4:$A$2007)+COUNT('Diário 5º PA'!$A$4:$A$2000)+ROW()-3)</f>
        <v/>
      </c>
      <c r="B1772" s="358"/>
      <c r="C1772" s="383"/>
      <c r="D1772" s="360"/>
      <c r="E1772" s="360"/>
      <c r="F1772" s="361"/>
      <c r="G1772" s="360"/>
      <c r="H1772" s="360"/>
      <c r="I1772" s="362"/>
      <c r="J1772" s="363"/>
      <c r="K1772" s="363"/>
      <c r="L1772" s="364"/>
      <c r="M1772" s="363"/>
      <c r="N1772" s="414"/>
      <c r="O1772" s="350">
        <f t="shared" si="65"/>
        <v>0</v>
      </c>
      <c r="P1772" s="70">
        <f t="shared" si="65"/>
        <v>0</v>
      </c>
      <c r="Q1772" s="92" t="str">
        <f t="shared" si="64"/>
        <v/>
      </c>
    </row>
    <row r="1773" spans="1:17" x14ac:dyDescent="0.2">
      <c r="A1773" s="374" t="str">
        <f>IF(B1773="","",COUNT('Diário 3º PA'!$A$4:$A$4242)+COUNT('Diário 4º PA'!$A$4:$A$2007)+COUNT('Diário 5º PA'!$A$4:$A$2000)+ROW()-3)</f>
        <v/>
      </c>
      <c r="B1773" s="358"/>
      <c r="C1773" s="383"/>
      <c r="D1773" s="360"/>
      <c r="E1773" s="360"/>
      <c r="F1773" s="361"/>
      <c r="G1773" s="360"/>
      <c r="H1773" s="360"/>
      <c r="I1773" s="362"/>
      <c r="J1773" s="363"/>
      <c r="K1773" s="363"/>
      <c r="L1773" s="364"/>
      <c r="M1773" s="363"/>
      <c r="N1773" s="414"/>
      <c r="O1773" s="350">
        <f t="shared" si="65"/>
        <v>0</v>
      </c>
      <c r="P1773" s="70">
        <f t="shared" si="65"/>
        <v>0</v>
      </c>
      <c r="Q1773" s="92" t="str">
        <f t="shared" si="64"/>
        <v/>
      </c>
    </row>
    <row r="1774" spans="1:17" x14ac:dyDescent="0.2">
      <c r="A1774" s="374" t="str">
        <f>IF(B1774="","",COUNT('Diário 3º PA'!$A$4:$A$4242)+COUNT('Diário 4º PA'!$A$4:$A$2007)+COUNT('Diário 5º PA'!$A$4:$A$2000)+ROW()-3)</f>
        <v/>
      </c>
      <c r="B1774" s="358"/>
      <c r="C1774" s="383"/>
      <c r="D1774" s="360"/>
      <c r="E1774" s="360"/>
      <c r="F1774" s="361"/>
      <c r="G1774" s="360"/>
      <c r="H1774" s="360"/>
      <c r="I1774" s="362"/>
      <c r="J1774" s="363"/>
      <c r="K1774" s="363"/>
      <c r="L1774" s="364"/>
      <c r="M1774" s="363"/>
      <c r="N1774" s="414"/>
      <c r="O1774" s="350">
        <f t="shared" si="65"/>
        <v>0</v>
      </c>
      <c r="P1774" s="70">
        <f t="shared" si="65"/>
        <v>0</v>
      </c>
      <c r="Q1774" s="92" t="str">
        <f t="shared" si="64"/>
        <v/>
      </c>
    </row>
    <row r="1775" spans="1:17" x14ac:dyDescent="0.2">
      <c r="A1775" s="374" t="str">
        <f>IF(B1775="","",COUNT('Diário 3º PA'!$A$4:$A$4242)+COUNT('Diário 4º PA'!$A$4:$A$2007)+COUNT('Diário 5º PA'!$A$4:$A$2000)+ROW()-3)</f>
        <v/>
      </c>
      <c r="B1775" s="358"/>
      <c r="C1775" s="383"/>
      <c r="D1775" s="360"/>
      <c r="E1775" s="360"/>
      <c r="F1775" s="361"/>
      <c r="G1775" s="360"/>
      <c r="H1775" s="360"/>
      <c r="I1775" s="362"/>
      <c r="J1775" s="363"/>
      <c r="K1775" s="363"/>
      <c r="L1775" s="364"/>
      <c r="M1775" s="363"/>
      <c r="N1775" s="414"/>
      <c r="O1775" s="350">
        <f t="shared" si="65"/>
        <v>0</v>
      </c>
      <c r="P1775" s="70">
        <f t="shared" si="65"/>
        <v>0</v>
      </c>
      <c r="Q1775" s="92" t="str">
        <f t="shared" si="64"/>
        <v/>
      </c>
    </row>
    <row r="1776" spans="1:17" x14ac:dyDescent="0.2">
      <c r="A1776" s="374" t="str">
        <f>IF(B1776="","",COUNT('Diário 3º PA'!$A$4:$A$4242)+COUNT('Diário 4º PA'!$A$4:$A$2007)+COUNT('Diário 5º PA'!$A$4:$A$2000)+ROW()-3)</f>
        <v/>
      </c>
      <c r="B1776" s="358"/>
      <c r="C1776" s="383"/>
      <c r="D1776" s="360"/>
      <c r="E1776" s="360"/>
      <c r="F1776" s="361"/>
      <c r="G1776" s="360"/>
      <c r="H1776" s="360"/>
      <c r="I1776" s="362"/>
      <c r="J1776" s="363"/>
      <c r="K1776" s="363"/>
      <c r="L1776" s="364"/>
      <c r="M1776" s="363"/>
      <c r="N1776" s="414"/>
      <c r="O1776" s="350">
        <f t="shared" si="65"/>
        <v>0</v>
      </c>
      <c r="P1776" s="70">
        <f t="shared" si="65"/>
        <v>0</v>
      </c>
      <c r="Q1776" s="92" t="str">
        <f t="shared" si="64"/>
        <v/>
      </c>
    </row>
    <row r="1777" spans="1:17" x14ac:dyDescent="0.2">
      <c r="A1777" s="374" t="str">
        <f>IF(B1777="","",COUNT('Diário 3º PA'!$A$4:$A$4242)+COUNT('Diário 4º PA'!$A$4:$A$2007)+COUNT('Diário 5º PA'!$A$4:$A$2000)+ROW()-3)</f>
        <v/>
      </c>
      <c r="B1777" s="358"/>
      <c r="C1777" s="383"/>
      <c r="D1777" s="360"/>
      <c r="E1777" s="360"/>
      <c r="F1777" s="361"/>
      <c r="G1777" s="360"/>
      <c r="H1777" s="360"/>
      <c r="I1777" s="362"/>
      <c r="J1777" s="363"/>
      <c r="K1777" s="363"/>
      <c r="L1777" s="364"/>
      <c r="M1777" s="363"/>
      <c r="N1777" s="414"/>
      <c r="O1777" s="350">
        <f t="shared" si="65"/>
        <v>0</v>
      </c>
      <c r="P1777" s="70">
        <f t="shared" si="65"/>
        <v>0</v>
      </c>
      <c r="Q1777" s="92" t="str">
        <f t="shared" si="64"/>
        <v/>
      </c>
    </row>
    <row r="1778" spans="1:17" x14ac:dyDescent="0.2">
      <c r="A1778" s="374" t="str">
        <f>IF(B1778="","",COUNT('Diário 3º PA'!$A$4:$A$4242)+COUNT('Diário 4º PA'!$A$4:$A$2007)+COUNT('Diário 5º PA'!$A$4:$A$2000)+ROW()-3)</f>
        <v/>
      </c>
      <c r="B1778" s="358"/>
      <c r="C1778" s="383"/>
      <c r="D1778" s="360"/>
      <c r="E1778" s="360"/>
      <c r="F1778" s="361"/>
      <c r="G1778" s="360"/>
      <c r="H1778" s="360"/>
      <c r="I1778" s="362"/>
      <c r="J1778" s="363"/>
      <c r="K1778" s="363"/>
      <c r="L1778" s="364"/>
      <c r="M1778" s="363"/>
      <c r="N1778" s="414"/>
      <c r="O1778" s="350">
        <f t="shared" si="65"/>
        <v>0</v>
      </c>
      <c r="P1778" s="70">
        <f t="shared" si="65"/>
        <v>0</v>
      </c>
      <c r="Q1778" s="92" t="str">
        <f t="shared" si="64"/>
        <v/>
      </c>
    </row>
    <row r="1779" spans="1:17" x14ac:dyDescent="0.2">
      <c r="A1779" s="374" t="str">
        <f>IF(B1779="","",COUNT('Diário 3º PA'!$A$4:$A$4242)+COUNT('Diário 4º PA'!$A$4:$A$2007)+COUNT('Diário 5º PA'!$A$4:$A$2000)+ROW()-3)</f>
        <v/>
      </c>
      <c r="B1779" s="358"/>
      <c r="C1779" s="383"/>
      <c r="D1779" s="360"/>
      <c r="E1779" s="360"/>
      <c r="F1779" s="361"/>
      <c r="G1779" s="360"/>
      <c r="H1779" s="360"/>
      <c r="I1779" s="362"/>
      <c r="J1779" s="363"/>
      <c r="K1779" s="363"/>
      <c r="L1779" s="364"/>
      <c r="M1779" s="363"/>
      <c r="N1779" s="414"/>
      <c r="O1779" s="350">
        <f t="shared" si="65"/>
        <v>0</v>
      </c>
      <c r="P1779" s="70">
        <f t="shared" si="65"/>
        <v>0</v>
      </c>
      <c r="Q1779" s="92" t="str">
        <f t="shared" si="64"/>
        <v/>
      </c>
    </row>
    <row r="1780" spans="1:17" x14ac:dyDescent="0.2">
      <c r="A1780" s="374" t="str">
        <f>IF(B1780="","",COUNT('Diário 3º PA'!$A$4:$A$4242)+COUNT('Diário 4º PA'!$A$4:$A$2007)+COUNT('Diário 5º PA'!$A$4:$A$2000)+ROW()-3)</f>
        <v/>
      </c>
      <c r="B1780" s="358"/>
      <c r="C1780" s="383"/>
      <c r="D1780" s="360"/>
      <c r="E1780" s="360"/>
      <c r="F1780" s="361"/>
      <c r="G1780" s="360"/>
      <c r="H1780" s="360"/>
      <c r="I1780" s="362"/>
      <c r="J1780" s="363"/>
      <c r="K1780" s="363"/>
      <c r="L1780" s="364"/>
      <c r="M1780" s="363"/>
      <c r="N1780" s="414"/>
      <c r="O1780" s="350">
        <f t="shared" si="65"/>
        <v>0</v>
      </c>
      <c r="P1780" s="70">
        <f t="shared" si="65"/>
        <v>0</v>
      </c>
      <c r="Q1780" s="92" t="str">
        <f t="shared" si="64"/>
        <v/>
      </c>
    </row>
    <row r="1781" spans="1:17" x14ac:dyDescent="0.2">
      <c r="A1781" s="374" t="str">
        <f>IF(B1781="","",COUNT('Diário 3º PA'!$A$4:$A$4242)+COUNT('Diário 4º PA'!$A$4:$A$2007)+COUNT('Diário 5º PA'!$A$4:$A$2000)+ROW()-3)</f>
        <v/>
      </c>
      <c r="B1781" s="358"/>
      <c r="C1781" s="383"/>
      <c r="D1781" s="360"/>
      <c r="E1781" s="360"/>
      <c r="F1781" s="361"/>
      <c r="G1781" s="360"/>
      <c r="H1781" s="360"/>
      <c r="I1781" s="362"/>
      <c r="J1781" s="363"/>
      <c r="K1781" s="363"/>
      <c r="L1781" s="364"/>
      <c r="M1781" s="363"/>
      <c r="N1781" s="414"/>
      <c r="O1781" s="350">
        <f t="shared" si="65"/>
        <v>0</v>
      </c>
      <c r="P1781" s="70">
        <f t="shared" si="65"/>
        <v>0</v>
      </c>
      <c r="Q1781" s="92" t="str">
        <f t="shared" si="64"/>
        <v/>
      </c>
    </row>
    <row r="1782" spans="1:17" x14ac:dyDescent="0.2">
      <c r="A1782" s="374" t="str">
        <f>IF(B1782="","",COUNT('Diário 3º PA'!$A$4:$A$4242)+COUNT('Diário 4º PA'!$A$4:$A$2007)+COUNT('Diário 5º PA'!$A$4:$A$2000)+ROW()-3)</f>
        <v/>
      </c>
      <c r="B1782" s="358"/>
      <c r="C1782" s="383"/>
      <c r="D1782" s="360"/>
      <c r="E1782" s="360"/>
      <c r="F1782" s="361"/>
      <c r="G1782" s="360"/>
      <c r="H1782" s="360"/>
      <c r="I1782" s="362"/>
      <c r="J1782" s="363"/>
      <c r="K1782" s="363"/>
      <c r="L1782" s="364"/>
      <c r="M1782" s="363"/>
      <c r="N1782" s="414"/>
      <c r="O1782" s="350">
        <f t="shared" si="65"/>
        <v>0</v>
      </c>
      <c r="P1782" s="70">
        <f t="shared" si="65"/>
        <v>0</v>
      </c>
      <c r="Q1782" s="92" t="str">
        <f t="shared" si="64"/>
        <v/>
      </c>
    </row>
    <row r="1783" spans="1:17" x14ac:dyDescent="0.2">
      <c r="A1783" s="374" t="str">
        <f>IF(B1783="","",COUNT('Diário 3º PA'!$A$4:$A$4242)+COUNT('Diário 4º PA'!$A$4:$A$2007)+COUNT('Diário 5º PA'!$A$4:$A$2000)+ROW()-3)</f>
        <v/>
      </c>
      <c r="B1783" s="358"/>
      <c r="C1783" s="383"/>
      <c r="D1783" s="360"/>
      <c r="E1783" s="360"/>
      <c r="F1783" s="361"/>
      <c r="G1783" s="360"/>
      <c r="H1783" s="360"/>
      <c r="I1783" s="362"/>
      <c r="J1783" s="363"/>
      <c r="K1783" s="363"/>
      <c r="L1783" s="364"/>
      <c r="M1783" s="363"/>
      <c r="N1783" s="414"/>
      <c r="O1783" s="350">
        <f t="shared" si="65"/>
        <v>0</v>
      </c>
      <c r="P1783" s="70">
        <f t="shared" si="65"/>
        <v>0</v>
      </c>
      <c r="Q1783" s="92" t="str">
        <f t="shared" si="64"/>
        <v/>
      </c>
    </row>
    <row r="1784" spans="1:17" x14ac:dyDescent="0.2">
      <c r="A1784" s="374" t="str">
        <f>IF(B1784="","",COUNT('Diário 3º PA'!$A$4:$A$4242)+COUNT('Diário 4º PA'!$A$4:$A$2007)+COUNT('Diário 5º PA'!$A$4:$A$2000)+ROW()-3)</f>
        <v/>
      </c>
      <c r="B1784" s="358"/>
      <c r="C1784" s="383"/>
      <c r="D1784" s="360"/>
      <c r="E1784" s="360"/>
      <c r="F1784" s="361"/>
      <c r="G1784" s="360"/>
      <c r="H1784" s="360"/>
      <c r="I1784" s="362"/>
      <c r="J1784" s="363"/>
      <c r="K1784" s="363"/>
      <c r="L1784" s="364"/>
      <c r="M1784" s="363"/>
      <c r="N1784" s="414"/>
      <c r="O1784" s="350">
        <f t="shared" si="65"/>
        <v>0</v>
      </c>
      <c r="P1784" s="70">
        <f t="shared" si="65"/>
        <v>0</v>
      </c>
      <c r="Q1784" s="92" t="str">
        <f t="shared" si="64"/>
        <v/>
      </c>
    </row>
    <row r="1785" spans="1:17" x14ac:dyDescent="0.2">
      <c r="A1785" s="374" t="str">
        <f>IF(B1785="","",COUNT('Diário 3º PA'!$A$4:$A$4242)+COUNT('Diário 4º PA'!$A$4:$A$2007)+COUNT('Diário 5º PA'!$A$4:$A$2000)+ROW()-3)</f>
        <v/>
      </c>
      <c r="B1785" s="358"/>
      <c r="C1785" s="383"/>
      <c r="D1785" s="360"/>
      <c r="E1785" s="360"/>
      <c r="F1785" s="361"/>
      <c r="G1785" s="360"/>
      <c r="H1785" s="360"/>
      <c r="I1785" s="362"/>
      <c r="J1785" s="363"/>
      <c r="K1785" s="363"/>
      <c r="L1785" s="364"/>
      <c r="M1785" s="363"/>
      <c r="N1785" s="414"/>
      <c r="O1785" s="350">
        <f t="shared" si="65"/>
        <v>0</v>
      </c>
      <c r="P1785" s="70">
        <f t="shared" si="65"/>
        <v>0</v>
      </c>
      <c r="Q1785" s="92" t="str">
        <f t="shared" si="64"/>
        <v/>
      </c>
    </row>
    <row r="1786" spans="1:17" x14ac:dyDescent="0.2">
      <c r="A1786" s="374" t="str">
        <f>IF(B1786="","",COUNT('Diário 3º PA'!$A$4:$A$4242)+COUNT('Diário 4º PA'!$A$4:$A$2007)+COUNT('Diário 5º PA'!$A$4:$A$2000)+ROW()-3)</f>
        <v/>
      </c>
      <c r="B1786" s="358"/>
      <c r="C1786" s="383"/>
      <c r="D1786" s="360"/>
      <c r="E1786" s="360"/>
      <c r="F1786" s="361"/>
      <c r="G1786" s="360"/>
      <c r="H1786" s="360"/>
      <c r="I1786" s="362"/>
      <c r="J1786" s="363"/>
      <c r="K1786" s="363"/>
      <c r="L1786" s="364"/>
      <c r="M1786" s="363"/>
      <c r="N1786" s="414"/>
      <c r="O1786" s="350">
        <f t="shared" si="65"/>
        <v>0</v>
      </c>
      <c r="P1786" s="70">
        <f t="shared" si="65"/>
        <v>0</v>
      </c>
      <c r="Q1786" s="92" t="str">
        <f t="shared" si="64"/>
        <v/>
      </c>
    </row>
    <row r="1787" spans="1:17" x14ac:dyDescent="0.2">
      <c r="A1787" s="374" t="str">
        <f>IF(B1787="","",COUNT('Diário 3º PA'!$A$4:$A$4242)+COUNT('Diário 4º PA'!$A$4:$A$2007)+COUNT('Diário 5º PA'!$A$4:$A$2000)+ROW()-3)</f>
        <v/>
      </c>
      <c r="B1787" s="358"/>
      <c r="C1787" s="383"/>
      <c r="D1787" s="360"/>
      <c r="E1787" s="360"/>
      <c r="F1787" s="361"/>
      <c r="G1787" s="360"/>
      <c r="H1787" s="360"/>
      <c r="I1787" s="362"/>
      <c r="J1787" s="363"/>
      <c r="K1787" s="363"/>
      <c r="L1787" s="364"/>
      <c r="M1787" s="363"/>
      <c r="N1787" s="414"/>
      <c r="O1787" s="350">
        <f t="shared" si="65"/>
        <v>0</v>
      </c>
      <c r="P1787" s="70">
        <f t="shared" si="65"/>
        <v>0</v>
      </c>
      <c r="Q1787" s="92" t="str">
        <f t="shared" si="64"/>
        <v/>
      </c>
    </row>
    <row r="1788" spans="1:17" x14ac:dyDescent="0.2">
      <c r="A1788" s="374" t="str">
        <f>IF(B1788="","",COUNT('Diário 3º PA'!$A$4:$A$4242)+COUNT('Diário 4º PA'!$A$4:$A$2007)+COUNT('Diário 5º PA'!$A$4:$A$2000)+ROW()-3)</f>
        <v/>
      </c>
      <c r="B1788" s="358"/>
      <c r="C1788" s="383"/>
      <c r="D1788" s="360"/>
      <c r="E1788" s="360"/>
      <c r="F1788" s="361"/>
      <c r="G1788" s="360"/>
      <c r="H1788" s="360"/>
      <c r="I1788" s="362"/>
      <c r="J1788" s="363"/>
      <c r="K1788" s="363"/>
      <c r="L1788" s="364"/>
      <c r="M1788" s="363"/>
      <c r="N1788" s="414"/>
      <c r="O1788" s="350">
        <f t="shared" si="65"/>
        <v>0</v>
      </c>
      <c r="P1788" s="70">
        <f t="shared" si="65"/>
        <v>0</v>
      </c>
      <c r="Q1788" s="92" t="str">
        <f t="shared" si="64"/>
        <v/>
      </c>
    </row>
    <row r="1789" spans="1:17" x14ac:dyDescent="0.2">
      <c r="A1789" s="374" t="str">
        <f>IF(B1789="","",COUNT('Diário 3º PA'!$A$4:$A$4242)+COUNT('Diário 4º PA'!$A$4:$A$2007)+COUNT('Diário 5º PA'!$A$4:$A$2000)+ROW()-3)</f>
        <v/>
      </c>
      <c r="B1789" s="358"/>
      <c r="C1789" s="383"/>
      <c r="D1789" s="360"/>
      <c r="E1789" s="360"/>
      <c r="F1789" s="361"/>
      <c r="G1789" s="360"/>
      <c r="H1789" s="360"/>
      <c r="I1789" s="362"/>
      <c r="J1789" s="363"/>
      <c r="K1789" s="363"/>
      <c r="L1789" s="364"/>
      <c r="M1789" s="363"/>
      <c r="N1789" s="414"/>
      <c r="O1789" s="350">
        <f t="shared" si="65"/>
        <v>0</v>
      </c>
      <c r="P1789" s="70">
        <f t="shared" si="65"/>
        <v>0</v>
      </c>
      <c r="Q1789" s="92" t="str">
        <f t="shared" si="64"/>
        <v/>
      </c>
    </row>
    <row r="1790" spans="1:17" x14ac:dyDescent="0.2">
      <c r="A1790" s="374" t="str">
        <f>IF(B1790="","",COUNT('Diário 3º PA'!$A$4:$A$4242)+COUNT('Diário 4º PA'!$A$4:$A$2007)+COUNT('Diário 5º PA'!$A$4:$A$2000)+ROW()-3)</f>
        <v/>
      </c>
      <c r="B1790" s="358"/>
      <c r="C1790" s="383"/>
      <c r="D1790" s="360"/>
      <c r="E1790" s="360"/>
      <c r="F1790" s="361"/>
      <c r="G1790" s="360"/>
      <c r="H1790" s="360"/>
      <c r="I1790" s="362"/>
      <c r="J1790" s="363"/>
      <c r="K1790" s="363"/>
      <c r="L1790" s="364"/>
      <c r="M1790" s="363"/>
      <c r="N1790" s="414"/>
      <c r="O1790" s="350">
        <f t="shared" si="65"/>
        <v>0</v>
      </c>
      <c r="P1790" s="70">
        <f t="shared" si="65"/>
        <v>0</v>
      </c>
      <c r="Q1790" s="92" t="str">
        <f t="shared" si="64"/>
        <v/>
      </c>
    </row>
    <row r="1791" spans="1:17" x14ac:dyDescent="0.2">
      <c r="A1791" s="374" t="str">
        <f>IF(B1791="","",COUNT('Diário 3º PA'!$A$4:$A$4242)+COUNT('Diário 4º PA'!$A$4:$A$2007)+COUNT('Diário 5º PA'!$A$4:$A$2000)+ROW()-3)</f>
        <v/>
      </c>
      <c r="B1791" s="358"/>
      <c r="C1791" s="383"/>
      <c r="D1791" s="360"/>
      <c r="E1791" s="360"/>
      <c r="F1791" s="361"/>
      <c r="G1791" s="360"/>
      <c r="H1791" s="360"/>
      <c r="I1791" s="362"/>
      <c r="J1791" s="363"/>
      <c r="K1791" s="363"/>
      <c r="L1791" s="364"/>
      <c r="M1791" s="363"/>
      <c r="N1791" s="414"/>
      <c r="O1791" s="350">
        <f t="shared" si="65"/>
        <v>0</v>
      </c>
      <c r="P1791" s="70">
        <f t="shared" si="65"/>
        <v>0</v>
      </c>
      <c r="Q1791" s="92" t="str">
        <f t="shared" si="64"/>
        <v/>
      </c>
    </row>
    <row r="1792" spans="1:17" x14ac:dyDescent="0.2">
      <c r="A1792" s="374" t="str">
        <f>IF(B1792="","",COUNT('Diário 3º PA'!$A$4:$A$4242)+COUNT('Diário 4º PA'!$A$4:$A$2007)+COUNT('Diário 5º PA'!$A$4:$A$2000)+ROW()-3)</f>
        <v/>
      </c>
      <c r="B1792" s="358"/>
      <c r="C1792" s="383"/>
      <c r="D1792" s="360"/>
      <c r="E1792" s="360"/>
      <c r="F1792" s="361"/>
      <c r="G1792" s="360"/>
      <c r="H1792" s="360"/>
      <c r="I1792" s="362"/>
      <c r="J1792" s="363"/>
      <c r="K1792" s="363"/>
      <c r="L1792" s="364"/>
      <c r="M1792" s="363"/>
      <c r="N1792" s="414"/>
      <c r="O1792" s="350">
        <f t="shared" si="65"/>
        <v>0</v>
      </c>
      <c r="P1792" s="70">
        <f t="shared" si="65"/>
        <v>0</v>
      </c>
      <c r="Q1792" s="92" t="str">
        <f t="shared" si="64"/>
        <v/>
      </c>
    </row>
    <row r="1793" spans="1:17" x14ac:dyDescent="0.2">
      <c r="A1793" s="374" t="str">
        <f>IF(B1793="","",COUNT('Diário 3º PA'!$A$4:$A$4242)+COUNT('Diário 4º PA'!$A$4:$A$2007)+COUNT('Diário 5º PA'!$A$4:$A$2000)+ROW()-3)</f>
        <v/>
      </c>
      <c r="B1793" s="358"/>
      <c r="C1793" s="383"/>
      <c r="D1793" s="360"/>
      <c r="E1793" s="360"/>
      <c r="F1793" s="361"/>
      <c r="G1793" s="360"/>
      <c r="H1793" s="360"/>
      <c r="I1793" s="362"/>
      <c r="J1793" s="363"/>
      <c r="K1793" s="363"/>
      <c r="L1793" s="364"/>
      <c r="M1793" s="363"/>
      <c r="N1793" s="414"/>
      <c r="O1793" s="350">
        <f t="shared" si="65"/>
        <v>0</v>
      </c>
      <c r="P1793" s="70">
        <f t="shared" si="65"/>
        <v>0</v>
      </c>
      <c r="Q1793" s="92" t="str">
        <f t="shared" si="64"/>
        <v/>
      </c>
    </row>
    <row r="1794" spans="1:17" x14ac:dyDescent="0.2">
      <c r="A1794" s="374" t="str">
        <f>IF(B1794="","",COUNT('Diário 3º PA'!$A$4:$A$4242)+COUNT('Diário 4º PA'!$A$4:$A$2007)+COUNT('Diário 5º PA'!$A$4:$A$2000)+ROW()-3)</f>
        <v/>
      </c>
      <c r="B1794" s="358"/>
      <c r="C1794" s="383"/>
      <c r="D1794" s="360"/>
      <c r="E1794" s="360"/>
      <c r="F1794" s="361"/>
      <c r="G1794" s="360"/>
      <c r="H1794" s="360"/>
      <c r="I1794" s="362"/>
      <c r="J1794" s="363"/>
      <c r="K1794" s="363"/>
      <c r="L1794" s="364"/>
      <c r="M1794" s="363"/>
      <c r="N1794" s="414"/>
      <c r="O1794" s="350">
        <f t="shared" si="65"/>
        <v>0</v>
      </c>
      <c r="P1794" s="70">
        <f t="shared" si="65"/>
        <v>0</v>
      </c>
      <c r="Q1794" s="92" t="str">
        <f t="shared" si="64"/>
        <v/>
      </c>
    </row>
    <row r="1795" spans="1:17" x14ac:dyDescent="0.2">
      <c r="A1795" s="374" t="str">
        <f>IF(B1795="","",COUNT('Diário 3º PA'!$A$4:$A$4242)+COUNT('Diário 4º PA'!$A$4:$A$2007)+COUNT('Diário 5º PA'!$A$4:$A$2000)+ROW()-3)</f>
        <v/>
      </c>
      <c r="B1795" s="358"/>
      <c r="C1795" s="383"/>
      <c r="D1795" s="360"/>
      <c r="E1795" s="360"/>
      <c r="F1795" s="361"/>
      <c r="G1795" s="360"/>
      <c r="H1795" s="360"/>
      <c r="I1795" s="362"/>
      <c r="J1795" s="363"/>
      <c r="K1795" s="363"/>
      <c r="L1795" s="364"/>
      <c r="M1795" s="363"/>
      <c r="N1795" s="414"/>
      <c r="O1795" s="350">
        <f t="shared" si="65"/>
        <v>0</v>
      </c>
      <c r="P1795" s="70">
        <f t="shared" si="65"/>
        <v>0</v>
      </c>
      <c r="Q1795" s="92" t="str">
        <f t="shared" si="64"/>
        <v/>
      </c>
    </row>
    <row r="1796" spans="1:17" x14ac:dyDescent="0.2">
      <c r="A1796" s="374" t="str">
        <f>IF(B1796="","",COUNT('Diário 3º PA'!$A$4:$A$4242)+COUNT('Diário 4º PA'!$A$4:$A$2007)+COUNT('Diário 5º PA'!$A$4:$A$2000)+ROW()-3)</f>
        <v/>
      </c>
      <c r="B1796" s="358"/>
      <c r="C1796" s="383"/>
      <c r="D1796" s="360"/>
      <c r="E1796" s="360"/>
      <c r="F1796" s="361"/>
      <c r="G1796" s="360"/>
      <c r="H1796" s="360"/>
      <c r="I1796" s="362"/>
      <c r="J1796" s="363"/>
      <c r="K1796" s="363"/>
      <c r="L1796" s="364"/>
      <c r="M1796" s="363"/>
      <c r="N1796" s="414"/>
      <c r="O1796" s="350">
        <f t="shared" si="65"/>
        <v>0</v>
      </c>
      <c r="P1796" s="70">
        <f t="shared" si="65"/>
        <v>0</v>
      </c>
      <c r="Q1796" s="92" t="str">
        <f t="shared" si="64"/>
        <v/>
      </c>
    </row>
    <row r="1797" spans="1:17" x14ac:dyDescent="0.2">
      <c r="A1797" s="374" t="str">
        <f>IF(B1797="","",COUNT('Diário 3º PA'!$A$4:$A$4242)+COUNT('Diário 4º PA'!$A$4:$A$2007)+COUNT('Diário 5º PA'!$A$4:$A$2000)+ROW()-3)</f>
        <v/>
      </c>
      <c r="B1797" s="358"/>
      <c r="C1797" s="383"/>
      <c r="D1797" s="360"/>
      <c r="E1797" s="360"/>
      <c r="F1797" s="361"/>
      <c r="G1797" s="360"/>
      <c r="H1797" s="360"/>
      <c r="I1797" s="362"/>
      <c r="J1797" s="363"/>
      <c r="K1797" s="363"/>
      <c r="L1797" s="364"/>
      <c r="M1797" s="363"/>
      <c r="N1797" s="414"/>
      <c r="O1797" s="350">
        <f t="shared" si="65"/>
        <v>0</v>
      </c>
      <c r="P1797" s="70">
        <f t="shared" si="65"/>
        <v>0</v>
      </c>
      <c r="Q1797" s="92" t="str">
        <f t="shared" si="64"/>
        <v/>
      </c>
    </row>
    <row r="1798" spans="1:17" x14ac:dyDescent="0.2">
      <c r="A1798" s="374" t="str">
        <f>IF(B1798="","",COUNT('Diário 3º PA'!$A$4:$A$4242)+COUNT('Diário 4º PA'!$A$4:$A$2007)+COUNT('Diário 5º PA'!$A$4:$A$2000)+ROW()-3)</f>
        <v/>
      </c>
      <c r="B1798" s="358"/>
      <c r="C1798" s="383"/>
      <c r="D1798" s="360"/>
      <c r="E1798" s="360"/>
      <c r="F1798" s="361"/>
      <c r="G1798" s="360"/>
      <c r="H1798" s="360"/>
      <c r="I1798" s="362"/>
      <c r="J1798" s="363"/>
      <c r="K1798" s="363"/>
      <c r="L1798" s="364"/>
      <c r="M1798" s="363"/>
      <c r="N1798" s="414"/>
      <c r="O1798" s="350">
        <f t="shared" si="65"/>
        <v>0</v>
      </c>
      <c r="P1798" s="70">
        <f t="shared" si="65"/>
        <v>0</v>
      </c>
      <c r="Q1798" s="92" t="str">
        <f t="shared" si="64"/>
        <v/>
      </c>
    </row>
    <row r="1799" spans="1:17" x14ac:dyDescent="0.2">
      <c r="A1799" s="374" t="str">
        <f>IF(B1799="","",COUNT('Diário 3º PA'!$A$4:$A$4242)+COUNT('Diário 4º PA'!$A$4:$A$2007)+COUNT('Diário 5º PA'!$A$4:$A$2000)+ROW()-3)</f>
        <v/>
      </c>
      <c r="B1799" s="358"/>
      <c r="C1799" s="383"/>
      <c r="D1799" s="360"/>
      <c r="E1799" s="360"/>
      <c r="F1799" s="361"/>
      <c r="G1799" s="360"/>
      <c r="H1799" s="360"/>
      <c r="I1799" s="362"/>
      <c r="J1799" s="363"/>
      <c r="K1799" s="363"/>
      <c r="L1799" s="364"/>
      <c r="M1799" s="363"/>
      <c r="N1799" s="414"/>
      <c r="O1799" s="350">
        <f t="shared" si="65"/>
        <v>0</v>
      </c>
      <c r="P1799" s="70">
        <f t="shared" si="65"/>
        <v>0</v>
      </c>
      <c r="Q1799" s="92" t="str">
        <f t="shared" si="64"/>
        <v/>
      </c>
    </row>
    <row r="1800" spans="1:17" x14ac:dyDescent="0.2">
      <c r="A1800" s="374" t="str">
        <f>IF(B1800="","",COUNT('Diário 3º PA'!$A$4:$A$4242)+COUNT('Diário 4º PA'!$A$4:$A$2007)+COUNT('Diário 5º PA'!$A$4:$A$2000)+ROW()-3)</f>
        <v/>
      </c>
      <c r="B1800" s="358"/>
      <c r="C1800" s="383"/>
      <c r="D1800" s="360"/>
      <c r="E1800" s="360"/>
      <c r="F1800" s="361"/>
      <c r="G1800" s="360"/>
      <c r="H1800" s="360"/>
      <c r="I1800" s="362"/>
      <c r="J1800" s="363"/>
      <c r="K1800" s="363"/>
      <c r="L1800" s="364"/>
      <c r="M1800" s="363"/>
      <c r="N1800" s="414"/>
      <c r="O1800" s="350">
        <f t="shared" si="65"/>
        <v>0</v>
      </c>
      <c r="P1800" s="70">
        <f t="shared" si="65"/>
        <v>0</v>
      </c>
      <c r="Q1800" s="92" t="str">
        <f t="shared" ref="Q1800:Q1863" si="66">SUBSTITUTE(D1800," ","_")</f>
        <v/>
      </c>
    </row>
    <row r="1801" spans="1:17" x14ac:dyDescent="0.2">
      <c r="A1801" s="374" t="str">
        <f>IF(B1801="","",COUNT('Diário 3º PA'!$A$4:$A$4242)+COUNT('Diário 4º PA'!$A$4:$A$2007)+COUNT('Diário 5º PA'!$A$4:$A$2000)+ROW()-3)</f>
        <v/>
      </c>
      <c r="B1801" s="358"/>
      <c r="C1801" s="383"/>
      <c r="D1801" s="360"/>
      <c r="E1801" s="360"/>
      <c r="F1801" s="361"/>
      <c r="G1801" s="360"/>
      <c r="H1801" s="360"/>
      <c r="I1801" s="362"/>
      <c r="J1801" s="363"/>
      <c r="K1801" s="363"/>
      <c r="L1801" s="364"/>
      <c r="M1801" s="363"/>
      <c r="N1801" s="414"/>
      <c r="O1801" s="350">
        <f t="shared" ref="O1801:P1864" si="67">IF(B1801=0,0,IF(YEAR(B1801)=$P$1,MONTH(B1801)-$O$1+1,(YEAR(B1801)-$P$1)*12-$O$1+1+MONTH(B1801)))</f>
        <v>0</v>
      </c>
      <c r="P1801" s="70">
        <f t="shared" si="67"/>
        <v>0</v>
      </c>
      <c r="Q1801" s="92" t="str">
        <f t="shared" si="66"/>
        <v/>
      </c>
    </row>
    <row r="1802" spans="1:17" x14ac:dyDescent="0.2">
      <c r="A1802" s="374" t="str">
        <f>IF(B1802="","",COUNT('Diário 3º PA'!$A$4:$A$4242)+COUNT('Diário 4º PA'!$A$4:$A$2007)+COUNT('Diário 5º PA'!$A$4:$A$2000)+ROW()-3)</f>
        <v/>
      </c>
      <c r="B1802" s="358"/>
      <c r="C1802" s="383"/>
      <c r="D1802" s="360"/>
      <c r="E1802" s="360"/>
      <c r="F1802" s="361"/>
      <c r="G1802" s="360"/>
      <c r="H1802" s="360"/>
      <c r="I1802" s="362"/>
      <c r="J1802" s="363"/>
      <c r="K1802" s="363"/>
      <c r="L1802" s="364"/>
      <c r="M1802" s="363"/>
      <c r="N1802" s="414"/>
      <c r="O1802" s="350">
        <f t="shared" si="67"/>
        <v>0</v>
      </c>
      <c r="P1802" s="70">
        <f t="shared" si="67"/>
        <v>0</v>
      </c>
      <c r="Q1802" s="92" t="str">
        <f t="shared" si="66"/>
        <v/>
      </c>
    </row>
    <row r="1803" spans="1:17" x14ac:dyDescent="0.2">
      <c r="A1803" s="374" t="str">
        <f>IF(B1803="","",COUNT('Diário 3º PA'!$A$4:$A$4242)+COUNT('Diário 4º PA'!$A$4:$A$2007)+COUNT('Diário 5º PA'!$A$4:$A$2000)+ROW()-3)</f>
        <v/>
      </c>
      <c r="B1803" s="358"/>
      <c r="C1803" s="383"/>
      <c r="D1803" s="360"/>
      <c r="E1803" s="360"/>
      <c r="F1803" s="361"/>
      <c r="G1803" s="360"/>
      <c r="H1803" s="360"/>
      <c r="I1803" s="362"/>
      <c r="J1803" s="363"/>
      <c r="K1803" s="363"/>
      <c r="L1803" s="364"/>
      <c r="M1803" s="363"/>
      <c r="N1803" s="414"/>
      <c r="O1803" s="350">
        <f t="shared" si="67"/>
        <v>0</v>
      </c>
      <c r="P1803" s="70">
        <f t="shared" si="67"/>
        <v>0</v>
      </c>
      <c r="Q1803" s="92" t="str">
        <f t="shared" si="66"/>
        <v/>
      </c>
    </row>
    <row r="1804" spans="1:17" x14ac:dyDescent="0.2">
      <c r="A1804" s="374" t="str">
        <f>IF(B1804="","",COUNT('Diário 3º PA'!$A$4:$A$4242)+COUNT('Diário 4º PA'!$A$4:$A$2007)+COUNT('Diário 5º PA'!$A$4:$A$2000)+ROW()-3)</f>
        <v/>
      </c>
      <c r="B1804" s="358"/>
      <c r="C1804" s="383"/>
      <c r="D1804" s="360"/>
      <c r="E1804" s="360"/>
      <c r="F1804" s="361"/>
      <c r="G1804" s="360"/>
      <c r="H1804" s="360"/>
      <c r="I1804" s="362"/>
      <c r="J1804" s="363"/>
      <c r="K1804" s="363"/>
      <c r="L1804" s="364"/>
      <c r="M1804" s="363"/>
      <c r="N1804" s="414"/>
      <c r="O1804" s="350">
        <f t="shared" si="67"/>
        <v>0</v>
      </c>
      <c r="P1804" s="70">
        <f t="shared" si="67"/>
        <v>0</v>
      </c>
      <c r="Q1804" s="92" t="str">
        <f t="shared" si="66"/>
        <v/>
      </c>
    </row>
    <row r="1805" spans="1:17" x14ac:dyDescent="0.2">
      <c r="A1805" s="374" t="str">
        <f>IF(B1805="","",COUNT('Diário 3º PA'!$A$4:$A$4242)+COUNT('Diário 4º PA'!$A$4:$A$2007)+COUNT('Diário 5º PA'!$A$4:$A$2000)+ROW()-3)</f>
        <v/>
      </c>
      <c r="B1805" s="358"/>
      <c r="C1805" s="383"/>
      <c r="D1805" s="360"/>
      <c r="E1805" s="360"/>
      <c r="F1805" s="361"/>
      <c r="G1805" s="360"/>
      <c r="H1805" s="360"/>
      <c r="I1805" s="362"/>
      <c r="J1805" s="363"/>
      <c r="K1805" s="363"/>
      <c r="L1805" s="364"/>
      <c r="M1805" s="363"/>
      <c r="N1805" s="414"/>
      <c r="O1805" s="350">
        <f t="shared" si="67"/>
        <v>0</v>
      </c>
      <c r="P1805" s="70">
        <f t="shared" si="67"/>
        <v>0</v>
      </c>
      <c r="Q1805" s="92" t="str">
        <f t="shared" si="66"/>
        <v/>
      </c>
    </row>
    <row r="1806" spans="1:17" x14ac:dyDescent="0.2">
      <c r="A1806" s="374" t="str">
        <f>IF(B1806="","",COUNT('Diário 3º PA'!$A$4:$A$4242)+COUNT('Diário 4º PA'!$A$4:$A$2007)+COUNT('Diário 5º PA'!$A$4:$A$2000)+ROW()-3)</f>
        <v/>
      </c>
      <c r="B1806" s="358"/>
      <c r="C1806" s="383"/>
      <c r="D1806" s="360"/>
      <c r="E1806" s="360"/>
      <c r="F1806" s="361"/>
      <c r="G1806" s="360"/>
      <c r="H1806" s="360"/>
      <c r="I1806" s="362"/>
      <c r="J1806" s="363"/>
      <c r="K1806" s="363"/>
      <c r="L1806" s="364"/>
      <c r="M1806" s="363"/>
      <c r="N1806" s="414"/>
      <c r="O1806" s="350">
        <f t="shared" si="67"/>
        <v>0</v>
      </c>
      <c r="P1806" s="70">
        <f t="shared" si="67"/>
        <v>0</v>
      </c>
      <c r="Q1806" s="92" t="str">
        <f t="shared" si="66"/>
        <v/>
      </c>
    </row>
    <row r="1807" spans="1:17" x14ac:dyDescent="0.2">
      <c r="A1807" s="374" t="str">
        <f>IF(B1807="","",COUNT('Diário 3º PA'!$A$4:$A$4242)+COUNT('Diário 4º PA'!$A$4:$A$2007)+COUNT('Diário 5º PA'!$A$4:$A$2000)+ROW()-3)</f>
        <v/>
      </c>
      <c r="B1807" s="358"/>
      <c r="C1807" s="383"/>
      <c r="D1807" s="360"/>
      <c r="E1807" s="360"/>
      <c r="F1807" s="361"/>
      <c r="G1807" s="360"/>
      <c r="H1807" s="360"/>
      <c r="I1807" s="362"/>
      <c r="J1807" s="363"/>
      <c r="K1807" s="363"/>
      <c r="L1807" s="364"/>
      <c r="M1807" s="363"/>
      <c r="N1807" s="414"/>
      <c r="O1807" s="350">
        <f t="shared" si="67"/>
        <v>0</v>
      </c>
      <c r="P1807" s="70">
        <f t="shared" si="67"/>
        <v>0</v>
      </c>
      <c r="Q1807" s="92" t="str">
        <f t="shared" si="66"/>
        <v/>
      </c>
    </row>
    <row r="1808" spans="1:17" x14ac:dyDescent="0.2">
      <c r="A1808" s="374" t="str">
        <f>IF(B1808="","",COUNT('Diário 3º PA'!$A$4:$A$4242)+COUNT('Diário 4º PA'!$A$4:$A$2007)+COUNT('Diário 5º PA'!$A$4:$A$2000)+ROW()-3)</f>
        <v/>
      </c>
      <c r="B1808" s="358"/>
      <c r="C1808" s="383"/>
      <c r="D1808" s="360"/>
      <c r="E1808" s="360"/>
      <c r="F1808" s="361"/>
      <c r="G1808" s="360"/>
      <c r="H1808" s="360"/>
      <c r="I1808" s="362"/>
      <c r="J1808" s="363"/>
      <c r="K1808" s="363"/>
      <c r="L1808" s="364"/>
      <c r="M1808" s="363"/>
      <c r="N1808" s="414"/>
      <c r="O1808" s="350">
        <f t="shared" si="67"/>
        <v>0</v>
      </c>
      <c r="P1808" s="70">
        <f t="shared" si="67"/>
        <v>0</v>
      </c>
      <c r="Q1808" s="92" t="str">
        <f t="shared" si="66"/>
        <v/>
      </c>
    </row>
    <row r="1809" spans="1:17" x14ac:dyDescent="0.2">
      <c r="A1809" s="374" t="str">
        <f>IF(B1809="","",COUNT('Diário 3º PA'!$A$4:$A$4242)+COUNT('Diário 4º PA'!$A$4:$A$2007)+COUNT('Diário 5º PA'!$A$4:$A$2000)+ROW()-3)</f>
        <v/>
      </c>
      <c r="B1809" s="358"/>
      <c r="C1809" s="383"/>
      <c r="D1809" s="360"/>
      <c r="E1809" s="360"/>
      <c r="F1809" s="361"/>
      <c r="G1809" s="360"/>
      <c r="H1809" s="360"/>
      <c r="I1809" s="362"/>
      <c r="J1809" s="363"/>
      <c r="K1809" s="363"/>
      <c r="L1809" s="364"/>
      <c r="M1809" s="363"/>
      <c r="N1809" s="414"/>
      <c r="O1809" s="350">
        <f t="shared" si="67"/>
        <v>0</v>
      </c>
      <c r="P1809" s="70">
        <f t="shared" si="67"/>
        <v>0</v>
      </c>
      <c r="Q1809" s="92" t="str">
        <f t="shared" si="66"/>
        <v/>
      </c>
    </row>
    <row r="1810" spans="1:17" x14ac:dyDescent="0.2">
      <c r="A1810" s="374" t="str">
        <f>IF(B1810="","",COUNT('Diário 3º PA'!$A$4:$A$4242)+COUNT('Diário 4º PA'!$A$4:$A$2007)+COUNT('Diário 5º PA'!$A$4:$A$2000)+ROW()-3)</f>
        <v/>
      </c>
      <c r="B1810" s="358"/>
      <c r="C1810" s="383"/>
      <c r="D1810" s="360"/>
      <c r="E1810" s="360"/>
      <c r="F1810" s="361"/>
      <c r="G1810" s="360"/>
      <c r="H1810" s="360"/>
      <c r="I1810" s="362"/>
      <c r="J1810" s="363"/>
      <c r="K1810" s="363"/>
      <c r="L1810" s="364"/>
      <c r="M1810" s="363"/>
      <c r="N1810" s="414"/>
      <c r="O1810" s="350">
        <f t="shared" si="67"/>
        <v>0</v>
      </c>
      <c r="P1810" s="70">
        <f t="shared" si="67"/>
        <v>0</v>
      </c>
      <c r="Q1810" s="92" t="str">
        <f t="shared" si="66"/>
        <v/>
      </c>
    </row>
    <row r="1811" spans="1:17" x14ac:dyDescent="0.2">
      <c r="A1811" s="374" t="str">
        <f>IF(B1811="","",COUNT('Diário 3º PA'!$A$4:$A$4242)+COUNT('Diário 4º PA'!$A$4:$A$2007)+COUNT('Diário 5º PA'!$A$4:$A$2000)+ROW()-3)</f>
        <v/>
      </c>
      <c r="B1811" s="358"/>
      <c r="C1811" s="383"/>
      <c r="D1811" s="360"/>
      <c r="E1811" s="360"/>
      <c r="F1811" s="361"/>
      <c r="G1811" s="360"/>
      <c r="H1811" s="360"/>
      <c r="I1811" s="362"/>
      <c r="J1811" s="363"/>
      <c r="K1811" s="363"/>
      <c r="L1811" s="364"/>
      <c r="M1811" s="363"/>
      <c r="N1811" s="414"/>
      <c r="O1811" s="350">
        <f t="shared" si="67"/>
        <v>0</v>
      </c>
      <c r="P1811" s="70">
        <f t="shared" si="67"/>
        <v>0</v>
      </c>
      <c r="Q1811" s="92" t="str">
        <f t="shared" si="66"/>
        <v/>
      </c>
    </row>
    <row r="1812" spans="1:17" x14ac:dyDescent="0.2">
      <c r="A1812" s="374" t="str">
        <f>IF(B1812="","",COUNT('Diário 3º PA'!$A$4:$A$4242)+COUNT('Diário 4º PA'!$A$4:$A$2007)+COUNT('Diário 5º PA'!$A$4:$A$2000)+ROW()-3)</f>
        <v/>
      </c>
      <c r="B1812" s="358"/>
      <c r="C1812" s="383"/>
      <c r="D1812" s="360"/>
      <c r="E1812" s="360"/>
      <c r="F1812" s="361"/>
      <c r="G1812" s="360"/>
      <c r="H1812" s="360"/>
      <c r="I1812" s="362"/>
      <c r="J1812" s="363"/>
      <c r="K1812" s="363"/>
      <c r="L1812" s="364"/>
      <c r="M1812" s="363"/>
      <c r="N1812" s="414"/>
      <c r="O1812" s="350">
        <f t="shared" si="67"/>
        <v>0</v>
      </c>
      <c r="P1812" s="70">
        <f t="shared" si="67"/>
        <v>0</v>
      </c>
      <c r="Q1812" s="92" t="str">
        <f t="shared" si="66"/>
        <v/>
      </c>
    </row>
    <row r="1813" spans="1:17" x14ac:dyDescent="0.2">
      <c r="A1813" s="374" t="str">
        <f>IF(B1813="","",COUNT('Diário 3º PA'!$A$4:$A$4242)+COUNT('Diário 4º PA'!$A$4:$A$2007)+COUNT('Diário 5º PA'!$A$4:$A$2000)+ROW()-3)</f>
        <v/>
      </c>
      <c r="B1813" s="358"/>
      <c r="C1813" s="383"/>
      <c r="D1813" s="360"/>
      <c r="E1813" s="360"/>
      <c r="F1813" s="361"/>
      <c r="G1813" s="360"/>
      <c r="H1813" s="360"/>
      <c r="I1813" s="362"/>
      <c r="J1813" s="363"/>
      <c r="K1813" s="363"/>
      <c r="L1813" s="364"/>
      <c r="M1813" s="363"/>
      <c r="N1813" s="414"/>
      <c r="O1813" s="350">
        <f t="shared" si="67"/>
        <v>0</v>
      </c>
      <c r="P1813" s="70">
        <f t="shared" si="67"/>
        <v>0</v>
      </c>
      <c r="Q1813" s="92" t="str">
        <f t="shared" si="66"/>
        <v/>
      </c>
    </row>
    <row r="1814" spans="1:17" x14ac:dyDescent="0.2">
      <c r="A1814" s="374" t="str">
        <f>IF(B1814="","",COUNT('Diário 3º PA'!$A$4:$A$4242)+COUNT('Diário 4º PA'!$A$4:$A$2007)+COUNT('Diário 5º PA'!$A$4:$A$2000)+ROW()-3)</f>
        <v/>
      </c>
      <c r="B1814" s="358"/>
      <c r="C1814" s="383"/>
      <c r="D1814" s="360"/>
      <c r="E1814" s="360"/>
      <c r="F1814" s="361"/>
      <c r="G1814" s="360"/>
      <c r="H1814" s="360"/>
      <c r="I1814" s="362"/>
      <c r="J1814" s="363"/>
      <c r="K1814" s="363"/>
      <c r="L1814" s="364"/>
      <c r="M1814" s="363"/>
      <c r="N1814" s="414"/>
      <c r="O1814" s="350">
        <f t="shared" si="67"/>
        <v>0</v>
      </c>
      <c r="P1814" s="70">
        <f t="shared" si="67"/>
        <v>0</v>
      </c>
      <c r="Q1814" s="92" t="str">
        <f t="shared" si="66"/>
        <v/>
      </c>
    </row>
    <row r="1815" spans="1:17" x14ac:dyDescent="0.2">
      <c r="A1815" s="374" t="str">
        <f>IF(B1815="","",COUNT('Diário 3º PA'!$A$4:$A$4242)+COUNT('Diário 4º PA'!$A$4:$A$2007)+COUNT('Diário 5º PA'!$A$4:$A$2000)+ROW()-3)</f>
        <v/>
      </c>
      <c r="B1815" s="358"/>
      <c r="C1815" s="383"/>
      <c r="D1815" s="360"/>
      <c r="E1815" s="360"/>
      <c r="F1815" s="361"/>
      <c r="G1815" s="360"/>
      <c r="H1815" s="360"/>
      <c r="I1815" s="362"/>
      <c r="J1815" s="363"/>
      <c r="K1815" s="363"/>
      <c r="L1815" s="364"/>
      <c r="M1815" s="363"/>
      <c r="N1815" s="414"/>
      <c r="O1815" s="350">
        <f t="shared" si="67"/>
        <v>0</v>
      </c>
      <c r="P1815" s="70">
        <f t="shared" si="67"/>
        <v>0</v>
      </c>
      <c r="Q1815" s="92" t="str">
        <f t="shared" si="66"/>
        <v/>
      </c>
    </row>
    <row r="1816" spans="1:17" x14ac:dyDescent="0.2">
      <c r="A1816" s="374" t="str">
        <f>IF(B1816="","",COUNT('Diário 3º PA'!$A$4:$A$4242)+COUNT('Diário 4º PA'!$A$4:$A$2007)+COUNT('Diário 5º PA'!$A$4:$A$2000)+ROW()-3)</f>
        <v/>
      </c>
      <c r="B1816" s="358"/>
      <c r="C1816" s="383"/>
      <c r="D1816" s="360"/>
      <c r="E1816" s="360"/>
      <c r="F1816" s="361"/>
      <c r="G1816" s="360"/>
      <c r="H1816" s="360"/>
      <c r="I1816" s="362"/>
      <c r="J1816" s="363"/>
      <c r="K1816" s="363"/>
      <c r="L1816" s="364"/>
      <c r="M1816" s="363"/>
      <c r="N1816" s="414"/>
      <c r="O1816" s="350">
        <f t="shared" si="67"/>
        <v>0</v>
      </c>
      <c r="P1816" s="70">
        <f t="shared" si="67"/>
        <v>0</v>
      </c>
      <c r="Q1816" s="92" t="str">
        <f t="shared" si="66"/>
        <v/>
      </c>
    </row>
    <row r="1817" spans="1:17" x14ac:dyDescent="0.2">
      <c r="A1817" s="374" t="str">
        <f>IF(B1817="","",COUNT('Diário 3º PA'!$A$4:$A$4242)+COUNT('Diário 4º PA'!$A$4:$A$2007)+COUNT('Diário 5º PA'!$A$4:$A$2000)+ROW()-3)</f>
        <v/>
      </c>
      <c r="B1817" s="358"/>
      <c r="C1817" s="383"/>
      <c r="D1817" s="360"/>
      <c r="E1817" s="360"/>
      <c r="F1817" s="361"/>
      <c r="G1817" s="360"/>
      <c r="H1817" s="360"/>
      <c r="I1817" s="362"/>
      <c r="J1817" s="363"/>
      <c r="K1817" s="363"/>
      <c r="L1817" s="364"/>
      <c r="M1817" s="363"/>
      <c r="N1817" s="414"/>
      <c r="O1817" s="350">
        <f t="shared" si="67"/>
        <v>0</v>
      </c>
      <c r="P1817" s="70">
        <f t="shared" si="67"/>
        <v>0</v>
      </c>
      <c r="Q1817" s="92" t="str">
        <f t="shared" si="66"/>
        <v/>
      </c>
    </row>
    <row r="1818" spans="1:17" x14ac:dyDescent="0.2">
      <c r="A1818" s="374" t="str">
        <f>IF(B1818="","",COUNT('Diário 3º PA'!$A$4:$A$4242)+COUNT('Diário 4º PA'!$A$4:$A$2007)+COUNT('Diário 5º PA'!$A$4:$A$2000)+ROW()-3)</f>
        <v/>
      </c>
      <c r="B1818" s="358"/>
      <c r="C1818" s="383"/>
      <c r="D1818" s="360"/>
      <c r="E1818" s="360"/>
      <c r="F1818" s="361"/>
      <c r="G1818" s="360"/>
      <c r="H1818" s="360"/>
      <c r="I1818" s="362"/>
      <c r="J1818" s="363"/>
      <c r="K1818" s="363"/>
      <c r="L1818" s="364"/>
      <c r="M1818" s="363"/>
      <c r="N1818" s="414"/>
      <c r="O1818" s="350">
        <f t="shared" si="67"/>
        <v>0</v>
      </c>
      <c r="P1818" s="70">
        <f t="shared" si="67"/>
        <v>0</v>
      </c>
      <c r="Q1818" s="92" t="str">
        <f t="shared" si="66"/>
        <v/>
      </c>
    </row>
    <row r="1819" spans="1:17" x14ac:dyDescent="0.2">
      <c r="A1819" s="374" t="str">
        <f>IF(B1819="","",COUNT('Diário 3º PA'!$A$4:$A$4242)+COUNT('Diário 4º PA'!$A$4:$A$2007)+COUNT('Diário 5º PA'!$A$4:$A$2000)+ROW()-3)</f>
        <v/>
      </c>
      <c r="B1819" s="358"/>
      <c r="C1819" s="383"/>
      <c r="D1819" s="360"/>
      <c r="E1819" s="360"/>
      <c r="F1819" s="361"/>
      <c r="G1819" s="360"/>
      <c r="H1819" s="360"/>
      <c r="I1819" s="362"/>
      <c r="J1819" s="363"/>
      <c r="K1819" s="363"/>
      <c r="L1819" s="364"/>
      <c r="M1819" s="363"/>
      <c r="N1819" s="414"/>
      <c r="O1819" s="350">
        <f t="shared" si="67"/>
        <v>0</v>
      </c>
      <c r="P1819" s="70">
        <f t="shared" si="67"/>
        <v>0</v>
      </c>
      <c r="Q1819" s="92" t="str">
        <f t="shared" si="66"/>
        <v/>
      </c>
    </row>
    <row r="1820" spans="1:17" x14ac:dyDescent="0.2">
      <c r="A1820" s="374" t="str">
        <f>IF(B1820="","",COUNT('Diário 3º PA'!$A$4:$A$4242)+COUNT('Diário 4º PA'!$A$4:$A$2007)+COUNT('Diário 5º PA'!$A$4:$A$2000)+ROW()-3)</f>
        <v/>
      </c>
      <c r="B1820" s="358"/>
      <c r="C1820" s="383"/>
      <c r="D1820" s="360"/>
      <c r="E1820" s="360"/>
      <c r="F1820" s="361"/>
      <c r="G1820" s="360"/>
      <c r="H1820" s="360"/>
      <c r="I1820" s="362"/>
      <c r="J1820" s="363"/>
      <c r="K1820" s="363"/>
      <c r="L1820" s="364"/>
      <c r="M1820" s="363"/>
      <c r="N1820" s="414"/>
      <c r="O1820" s="350">
        <f t="shared" si="67"/>
        <v>0</v>
      </c>
      <c r="P1820" s="70">
        <f t="shared" si="67"/>
        <v>0</v>
      </c>
      <c r="Q1820" s="92" t="str">
        <f t="shared" si="66"/>
        <v/>
      </c>
    </row>
    <row r="1821" spans="1:17" x14ac:dyDescent="0.2">
      <c r="A1821" s="374" t="str">
        <f>IF(B1821="","",COUNT('Diário 3º PA'!$A$4:$A$4242)+COUNT('Diário 4º PA'!$A$4:$A$2007)+COUNT('Diário 5º PA'!$A$4:$A$2000)+ROW()-3)</f>
        <v/>
      </c>
      <c r="B1821" s="358"/>
      <c r="C1821" s="383"/>
      <c r="D1821" s="360"/>
      <c r="E1821" s="360"/>
      <c r="F1821" s="361"/>
      <c r="G1821" s="360"/>
      <c r="H1821" s="360"/>
      <c r="I1821" s="362"/>
      <c r="J1821" s="363"/>
      <c r="K1821" s="363"/>
      <c r="L1821" s="364"/>
      <c r="M1821" s="363"/>
      <c r="N1821" s="414"/>
      <c r="O1821" s="350">
        <f t="shared" si="67"/>
        <v>0</v>
      </c>
      <c r="P1821" s="70">
        <f t="shared" si="67"/>
        <v>0</v>
      </c>
      <c r="Q1821" s="92" t="str">
        <f t="shared" si="66"/>
        <v/>
      </c>
    </row>
    <row r="1822" spans="1:17" x14ac:dyDescent="0.2">
      <c r="A1822" s="374" t="str">
        <f>IF(B1822="","",COUNT('Diário 3º PA'!$A$4:$A$4242)+COUNT('Diário 4º PA'!$A$4:$A$2007)+COUNT('Diário 5º PA'!$A$4:$A$2000)+ROW()-3)</f>
        <v/>
      </c>
      <c r="B1822" s="358"/>
      <c r="C1822" s="383"/>
      <c r="D1822" s="360"/>
      <c r="E1822" s="360"/>
      <c r="F1822" s="361"/>
      <c r="G1822" s="360"/>
      <c r="H1822" s="360"/>
      <c r="I1822" s="362"/>
      <c r="J1822" s="363"/>
      <c r="K1822" s="363"/>
      <c r="L1822" s="364"/>
      <c r="M1822" s="363"/>
      <c r="N1822" s="414"/>
      <c r="O1822" s="350">
        <f t="shared" si="67"/>
        <v>0</v>
      </c>
      <c r="P1822" s="70">
        <f t="shared" si="67"/>
        <v>0</v>
      </c>
      <c r="Q1822" s="92" t="str">
        <f t="shared" si="66"/>
        <v/>
      </c>
    </row>
    <row r="1823" spans="1:17" x14ac:dyDescent="0.2">
      <c r="A1823" s="374" t="str">
        <f>IF(B1823="","",COUNT('Diário 3º PA'!$A$4:$A$4242)+COUNT('Diário 4º PA'!$A$4:$A$2007)+COUNT('Diário 5º PA'!$A$4:$A$2000)+ROW()-3)</f>
        <v/>
      </c>
      <c r="B1823" s="358"/>
      <c r="C1823" s="383"/>
      <c r="D1823" s="360"/>
      <c r="E1823" s="360"/>
      <c r="F1823" s="361"/>
      <c r="G1823" s="360"/>
      <c r="H1823" s="360"/>
      <c r="I1823" s="362"/>
      <c r="J1823" s="363"/>
      <c r="K1823" s="363"/>
      <c r="L1823" s="364"/>
      <c r="M1823" s="363"/>
      <c r="N1823" s="414"/>
      <c r="O1823" s="350">
        <f t="shared" si="67"/>
        <v>0</v>
      </c>
      <c r="P1823" s="70">
        <f t="shared" si="67"/>
        <v>0</v>
      </c>
      <c r="Q1823" s="92" t="str">
        <f t="shared" si="66"/>
        <v/>
      </c>
    </row>
    <row r="1824" spans="1:17" x14ac:dyDescent="0.2">
      <c r="A1824" s="374" t="str">
        <f>IF(B1824="","",COUNT('Diário 3º PA'!$A$4:$A$4242)+COUNT('Diário 4º PA'!$A$4:$A$2007)+COUNT('Diário 5º PA'!$A$4:$A$2000)+ROW()-3)</f>
        <v/>
      </c>
      <c r="B1824" s="358"/>
      <c r="C1824" s="383"/>
      <c r="D1824" s="360"/>
      <c r="E1824" s="360"/>
      <c r="F1824" s="361"/>
      <c r="G1824" s="360"/>
      <c r="H1824" s="360"/>
      <c r="I1824" s="362"/>
      <c r="J1824" s="363"/>
      <c r="K1824" s="363"/>
      <c r="L1824" s="364"/>
      <c r="M1824" s="363"/>
      <c r="N1824" s="414"/>
      <c r="O1824" s="350">
        <f t="shared" si="67"/>
        <v>0</v>
      </c>
      <c r="P1824" s="70">
        <f t="shared" si="67"/>
        <v>0</v>
      </c>
      <c r="Q1824" s="92" t="str">
        <f t="shared" si="66"/>
        <v/>
      </c>
    </row>
    <row r="1825" spans="1:17" x14ac:dyDescent="0.2">
      <c r="A1825" s="374" t="str">
        <f>IF(B1825="","",COUNT('Diário 3º PA'!$A$4:$A$4242)+COUNT('Diário 4º PA'!$A$4:$A$2007)+COUNT('Diário 5º PA'!$A$4:$A$2000)+ROW()-3)</f>
        <v/>
      </c>
      <c r="B1825" s="358"/>
      <c r="C1825" s="383"/>
      <c r="D1825" s="360"/>
      <c r="E1825" s="360"/>
      <c r="F1825" s="361"/>
      <c r="G1825" s="360"/>
      <c r="H1825" s="360"/>
      <c r="I1825" s="362"/>
      <c r="J1825" s="363"/>
      <c r="K1825" s="363"/>
      <c r="L1825" s="364"/>
      <c r="M1825" s="363"/>
      <c r="N1825" s="414"/>
      <c r="O1825" s="350">
        <f t="shared" si="67"/>
        <v>0</v>
      </c>
      <c r="P1825" s="70">
        <f t="shared" si="67"/>
        <v>0</v>
      </c>
      <c r="Q1825" s="92" t="str">
        <f t="shared" si="66"/>
        <v/>
      </c>
    </row>
    <row r="1826" spans="1:17" x14ac:dyDescent="0.2">
      <c r="A1826" s="374" t="str">
        <f>IF(B1826="","",COUNT('Diário 3º PA'!$A$4:$A$4242)+COUNT('Diário 4º PA'!$A$4:$A$2007)+COUNT('Diário 5º PA'!$A$4:$A$2000)+ROW()-3)</f>
        <v/>
      </c>
      <c r="B1826" s="358"/>
      <c r="C1826" s="383"/>
      <c r="D1826" s="360"/>
      <c r="E1826" s="360"/>
      <c r="F1826" s="361"/>
      <c r="G1826" s="360"/>
      <c r="H1826" s="360"/>
      <c r="I1826" s="362"/>
      <c r="J1826" s="363"/>
      <c r="K1826" s="363"/>
      <c r="L1826" s="364"/>
      <c r="M1826" s="363"/>
      <c r="N1826" s="414"/>
      <c r="O1826" s="350">
        <f t="shared" si="67"/>
        <v>0</v>
      </c>
      <c r="P1826" s="70">
        <f t="shared" si="67"/>
        <v>0</v>
      </c>
      <c r="Q1826" s="92" t="str">
        <f t="shared" si="66"/>
        <v/>
      </c>
    </row>
    <row r="1827" spans="1:17" x14ac:dyDescent="0.2">
      <c r="A1827" s="374" t="str">
        <f>IF(B1827="","",COUNT('Diário 3º PA'!$A$4:$A$4242)+COUNT('Diário 4º PA'!$A$4:$A$2007)+COUNT('Diário 5º PA'!$A$4:$A$2000)+ROW()-3)</f>
        <v/>
      </c>
      <c r="B1827" s="358"/>
      <c r="C1827" s="383"/>
      <c r="D1827" s="360"/>
      <c r="E1827" s="360"/>
      <c r="F1827" s="361"/>
      <c r="G1827" s="360"/>
      <c r="H1827" s="360"/>
      <c r="I1827" s="362"/>
      <c r="J1827" s="363"/>
      <c r="K1827" s="363"/>
      <c r="L1827" s="364"/>
      <c r="M1827" s="363"/>
      <c r="N1827" s="414"/>
      <c r="O1827" s="350">
        <f t="shared" si="67"/>
        <v>0</v>
      </c>
      <c r="P1827" s="70">
        <f t="shared" si="67"/>
        <v>0</v>
      </c>
      <c r="Q1827" s="92" t="str">
        <f t="shared" si="66"/>
        <v/>
      </c>
    </row>
    <row r="1828" spans="1:17" x14ac:dyDescent="0.2">
      <c r="A1828" s="374" t="str">
        <f>IF(B1828="","",COUNT('Diário 3º PA'!$A$4:$A$4242)+COUNT('Diário 4º PA'!$A$4:$A$2007)+COUNT('Diário 5º PA'!$A$4:$A$2000)+ROW()-3)</f>
        <v/>
      </c>
      <c r="B1828" s="358"/>
      <c r="C1828" s="383"/>
      <c r="D1828" s="360"/>
      <c r="E1828" s="360"/>
      <c r="F1828" s="361"/>
      <c r="G1828" s="360"/>
      <c r="H1828" s="360"/>
      <c r="I1828" s="362"/>
      <c r="J1828" s="363"/>
      <c r="K1828" s="363"/>
      <c r="L1828" s="364"/>
      <c r="M1828" s="363"/>
      <c r="N1828" s="414"/>
      <c r="O1828" s="350">
        <f t="shared" si="67"/>
        <v>0</v>
      </c>
      <c r="P1828" s="70">
        <f t="shared" si="67"/>
        <v>0</v>
      </c>
      <c r="Q1828" s="92" t="str">
        <f t="shared" si="66"/>
        <v/>
      </c>
    </row>
    <row r="1829" spans="1:17" x14ac:dyDescent="0.2">
      <c r="A1829" s="374" t="str">
        <f>IF(B1829="","",COUNT('Diário 3º PA'!$A$4:$A$4242)+COUNT('Diário 4º PA'!$A$4:$A$2007)+COUNT('Diário 5º PA'!$A$4:$A$2000)+ROW()-3)</f>
        <v/>
      </c>
      <c r="B1829" s="358"/>
      <c r="C1829" s="383"/>
      <c r="D1829" s="360"/>
      <c r="E1829" s="360"/>
      <c r="F1829" s="361"/>
      <c r="G1829" s="360"/>
      <c r="H1829" s="360"/>
      <c r="I1829" s="362"/>
      <c r="J1829" s="363"/>
      <c r="K1829" s="363"/>
      <c r="L1829" s="364"/>
      <c r="M1829" s="363"/>
      <c r="N1829" s="414"/>
      <c r="O1829" s="350">
        <f t="shared" si="67"/>
        <v>0</v>
      </c>
      <c r="P1829" s="70">
        <f t="shared" si="67"/>
        <v>0</v>
      </c>
      <c r="Q1829" s="92" t="str">
        <f t="shared" si="66"/>
        <v/>
      </c>
    </row>
    <row r="1830" spans="1:17" x14ac:dyDescent="0.2">
      <c r="A1830" s="374" t="str">
        <f>IF(B1830="","",COUNT('Diário 3º PA'!$A$4:$A$4242)+COUNT('Diário 4º PA'!$A$4:$A$2007)+COUNT('Diário 5º PA'!$A$4:$A$2000)+ROW()-3)</f>
        <v/>
      </c>
      <c r="B1830" s="358"/>
      <c r="C1830" s="383"/>
      <c r="D1830" s="360"/>
      <c r="E1830" s="360"/>
      <c r="F1830" s="361"/>
      <c r="G1830" s="360"/>
      <c r="H1830" s="360"/>
      <c r="I1830" s="362"/>
      <c r="J1830" s="363"/>
      <c r="K1830" s="363"/>
      <c r="L1830" s="364"/>
      <c r="M1830" s="363"/>
      <c r="N1830" s="414"/>
      <c r="O1830" s="350">
        <f t="shared" si="67"/>
        <v>0</v>
      </c>
      <c r="P1830" s="70">
        <f t="shared" si="67"/>
        <v>0</v>
      </c>
      <c r="Q1830" s="92" t="str">
        <f t="shared" si="66"/>
        <v/>
      </c>
    </row>
    <row r="1831" spans="1:17" x14ac:dyDescent="0.2">
      <c r="A1831" s="374" t="str">
        <f>IF(B1831="","",COUNT('Diário 3º PA'!$A$4:$A$4242)+COUNT('Diário 4º PA'!$A$4:$A$2007)+COUNT('Diário 5º PA'!$A$4:$A$2000)+ROW()-3)</f>
        <v/>
      </c>
      <c r="B1831" s="358"/>
      <c r="C1831" s="383"/>
      <c r="D1831" s="360"/>
      <c r="E1831" s="360"/>
      <c r="F1831" s="361"/>
      <c r="G1831" s="360"/>
      <c r="H1831" s="360"/>
      <c r="I1831" s="362"/>
      <c r="J1831" s="363"/>
      <c r="K1831" s="363"/>
      <c r="L1831" s="364"/>
      <c r="M1831" s="363"/>
      <c r="N1831" s="414"/>
      <c r="O1831" s="350">
        <f t="shared" si="67"/>
        <v>0</v>
      </c>
      <c r="P1831" s="70">
        <f t="shared" si="67"/>
        <v>0</v>
      </c>
      <c r="Q1831" s="92" t="str">
        <f t="shared" si="66"/>
        <v/>
      </c>
    </row>
    <row r="1832" spans="1:17" x14ac:dyDescent="0.2">
      <c r="A1832" s="374" t="str">
        <f>IF(B1832="","",COUNT('Diário 3º PA'!$A$4:$A$4242)+COUNT('Diário 4º PA'!$A$4:$A$2007)+COUNT('Diário 5º PA'!$A$4:$A$2000)+ROW()-3)</f>
        <v/>
      </c>
      <c r="B1832" s="358"/>
      <c r="C1832" s="383"/>
      <c r="D1832" s="360"/>
      <c r="E1832" s="360"/>
      <c r="F1832" s="361"/>
      <c r="G1832" s="360"/>
      <c r="H1832" s="360"/>
      <c r="I1832" s="362"/>
      <c r="J1832" s="363"/>
      <c r="K1832" s="363"/>
      <c r="L1832" s="364"/>
      <c r="M1832" s="363"/>
      <c r="N1832" s="414"/>
      <c r="O1832" s="350">
        <f t="shared" si="67"/>
        <v>0</v>
      </c>
      <c r="P1832" s="70">
        <f t="shared" si="67"/>
        <v>0</v>
      </c>
      <c r="Q1832" s="92" t="str">
        <f t="shared" si="66"/>
        <v/>
      </c>
    </row>
    <row r="1833" spans="1:17" x14ac:dyDescent="0.2">
      <c r="A1833" s="374" t="str">
        <f>IF(B1833="","",COUNT('Diário 3º PA'!$A$4:$A$4242)+COUNT('Diário 4º PA'!$A$4:$A$2007)+COUNT('Diário 5º PA'!$A$4:$A$2000)+ROW()-3)</f>
        <v/>
      </c>
      <c r="B1833" s="358"/>
      <c r="C1833" s="383"/>
      <c r="D1833" s="360"/>
      <c r="E1833" s="360"/>
      <c r="F1833" s="361"/>
      <c r="G1833" s="360"/>
      <c r="H1833" s="360"/>
      <c r="I1833" s="362"/>
      <c r="J1833" s="363"/>
      <c r="K1833" s="363"/>
      <c r="L1833" s="364"/>
      <c r="M1833" s="363"/>
      <c r="N1833" s="414"/>
      <c r="O1833" s="350">
        <f t="shared" si="67"/>
        <v>0</v>
      </c>
      <c r="P1833" s="70">
        <f t="shared" si="67"/>
        <v>0</v>
      </c>
      <c r="Q1833" s="92" t="str">
        <f t="shared" si="66"/>
        <v/>
      </c>
    </row>
    <row r="1834" spans="1:17" x14ac:dyDescent="0.2">
      <c r="A1834" s="374" t="str">
        <f>IF(B1834="","",COUNT('Diário 3º PA'!$A$4:$A$4242)+COUNT('Diário 4º PA'!$A$4:$A$2007)+COUNT('Diário 5º PA'!$A$4:$A$2000)+ROW()-3)</f>
        <v/>
      </c>
      <c r="B1834" s="358"/>
      <c r="C1834" s="383"/>
      <c r="D1834" s="360"/>
      <c r="E1834" s="360"/>
      <c r="F1834" s="361"/>
      <c r="G1834" s="360"/>
      <c r="H1834" s="360"/>
      <c r="I1834" s="362"/>
      <c r="J1834" s="363"/>
      <c r="K1834" s="363"/>
      <c r="L1834" s="364"/>
      <c r="M1834" s="363"/>
      <c r="N1834" s="414"/>
      <c r="O1834" s="350">
        <f t="shared" si="67"/>
        <v>0</v>
      </c>
      <c r="P1834" s="70">
        <f t="shared" si="67"/>
        <v>0</v>
      </c>
      <c r="Q1834" s="92" t="str">
        <f t="shared" si="66"/>
        <v/>
      </c>
    </row>
    <row r="1835" spans="1:17" x14ac:dyDescent="0.2">
      <c r="A1835" s="374" t="str">
        <f>IF(B1835="","",COUNT('Diário 3º PA'!$A$4:$A$4242)+COUNT('Diário 4º PA'!$A$4:$A$2007)+COUNT('Diário 5º PA'!$A$4:$A$2000)+ROW()-3)</f>
        <v/>
      </c>
      <c r="B1835" s="358"/>
      <c r="C1835" s="383"/>
      <c r="D1835" s="360"/>
      <c r="E1835" s="360"/>
      <c r="F1835" s="361"/>
      <c r="G1835" s="360"/>
      <c r="H1835" s="360"/>
      <c r="I1835" s="362"/>
      <c r="J1835" s="363"/>
      <c r="K1835" s="363"/>
      <c r="L1835" s="364"/>
      <c r="M1835" s="363"/>
      <c r="N1835" s="414"/>
      <c r="O1835" s="350">
        <f t="shared" si="67"/>
        <v>0</v>
      </c>
      <c r="P1835" s="70">
        <f t="shared" si="67"/>
        <v>0</v>
      </c>
      <c r="Q1835" s="92" t="str">
        <f t="shared" si="66"/>
        <v/>
      </c>
    </row>
    <row r="1836" spans="1:17" x14ac:dyDescent="0.2">
      <c r="A1836" s="374" t="str">
        <f>IF(B1836="","",COUNT('Diário 3º PA'!$A$4:$A$4242)+COUNT('Diário 4º PA'!$A$4:$A$2007)+COUNT('Diário 5º PA'!$A$4:$A$2000)+ROW()-3)</f>
        <v/>
      </c>
      <c r="B1836" s="358"/>
      <c r="C1836" s="383"/>
      <c r="D1836" s="360"/>
      <c r="E1836" s="360"/>
      <c r="F1836" s="361"/>
      <c r="G1836" s="360"/>
      <c r="H1836" s="360"/>
      <c r="I1836" s="362"/>
      <c r="J1836" s="363"/>
      <c r="K1836" s="363"/>
      <c r="L1836" s="364"/>
      <c r="M1836" s="363"/>
      <c r="N1836" s="414"/>
      <c r="O1836" s="350">
        <f t="shared" si="67"/>
        <v>0</v>
      </c>
      <c r="P1836" s="70">
        <f t="shared" si="67"/>
        <v>0</v>
      </c>
      <c r="Q1836" s="92" t="str">
        <f t="shared" si="66"/>
        <v/>
      </c>
    </row>
    <row r="1837" spans="1:17" x14ac:dyDescent="0.2">
      <c r="A1837" s="374" t="str">
        <f>IF(B1837="","",COUNT('Diário 3º PA'!$A$4:$A$4242)+COUNT('Diário 4º PA'!$A$4:$A$2007)+COUNT('Diário 5º PA'!$A$4:$A$2000)+ROW()-3)</f>
        <v/>
      </c>
      <c r="B1837" s="358"/>
      <c r="C1837" s="383"/>
      <c r="D1837" s="360"/>
      <c r="E1837" s="360"/>
      <c r="F1837" s="361"/>
      <c r="G1837" s="360"/>
      <c r="H1837" s="360"/>
      <c r="I1837" s="362"/>
      <c r="J1837" s="363"/>
      <c r="K1837" s="363"/>
      <c r="L1837" s="364"/>
      <c r="M1837" s="363"/>
      <c r="N1837" s="414"/>
      <c r="O1837" s="350">
        <f t="shared" si="67"/>
        <v>0</v>
      </c>
      <c r="P1837" s="70">
        <f t="shared" si="67"/>
        <v>0</v>
      </c>
      <c r="Q1837" s="92" t="str">
        <f t="shared" si="66"/>
        <v/>
      </c>
    </row>
    <row r="1838" spans="1:17" x14ac:dyDescent="0.2">
      <c r="A1838" s="374" t="str">
        <f>IF(B1838="","",COUNT('Diário 3º PA'!$A$4:$A$4242)+COUNT('Diário 4º PA'!$A$4:$A$2007)+COUNT('Diário 5º PA'!$A$4:$A$2000)+ROW()-3)</f>
        <v/>
      </c>
      <c r="B1838" s="358"/>
      <c r="C1838" s="383"/>
      <c r="D1838" s="360"/>
      <c r="E1838" s="360"/>
      <c r="F1838" s="361"/>
      <c r="G1838" s="360"/>
      <c r="H1838" s="360"/>
      <c r="I1838" s="362"/>
      <c r="J1838" s="363"/>
      <c r="K1838" s="363"/>
      <c r="L1838" s="364"/>
      <c r="M1838" s="363"/>
      <c r="N1838" s="414"/>
      <c r="O1838" s="350">
        <f t="shared" si="67"/>
        <v>0</v>
      </c>
      <c r="P1838" s="70">
        <f t="shared" si="67"/>
        <v>0</v>
      </c>
      <c r="Q1838" s="92" t="str">
        <f t="shared" si="66"/>
        <v/>
      </c>
    </row>
    <row r="1839" spans="1:17" x14ac:dyDescent="0.2">
      <c r="A1839" s="374" t="str">
        <f>IF(B1839="","",COUNT('Diário 3º PA'!$A$4:$A$4242)+COUNT('Diário 4º PA'!$A$4:$A$2007)+COUNT('Diário 5º PA'!$A$4:$A$2000)+ROW()-3)</f>
        <v/>
      </c>
      <c r="B1839" s="358"/>
      <c r="C1839" s="383"/>
      <c r="D1839" s="360"/>
      <c r="E1839" s="360"/>
      <c r="F1839" s="361"/>
      <c r="G1839" s="360"/>
      <c r="H1839" s="360"/>
      <c r="I1839" s="362"/>
      <c r="J1839" s="363"/>
      <c r="K1839" s="363"/>
      <c r="L1839" s="364"/>
      <c r="M1839" s="363"/>
      <c r="N1839" s="414"/>
      <c r="O1839" s="350">
        <f t="shared" si="67"/>
        <v>0</v>
      </c>
      <c r="P1839" s="70">
        <f t="shared" si="67"/>
        <v>0</v>
      </c>
      <c r="Q1839" s="92" t="str">
        <f t="shared" si="66"/>
        <v/>
      </c>
    </row>
    <row r="1840" spans="1:17" x14ac:dyDescent="0.2">
      <c r="A1840" s="374" t="str">
        <f>IF(B1840="","",COUNT('Diário 3º PA'!$A$4:$A$4242)+COUNT('Diário 4º PA'!$A$4:$A$2007)+COUNT('Diário 5º PA'!$A$4:$A$2000)+ROW()-3)</f>
        <v/>
      </c>
      <c r="B1840" s="358"/>
      <c r="C1840" s="383"/>
      <c r="D1840" s="360"/>
      <c r="E1840" s="360"/>
      <c r="F1840" s="361"/>
      <c r="G1840" s="360"/>
      <c r="H1840" s="360"/>
      <c r="I1840" s="362"/>
      <c r="J1840" s="363"/>
      <c r="K1840" s="363"/>
      <c r="L1840" s="364"/>
      <c r="M1840" s="363"/>
      <c r="N1840" s="414"/>
      <c r="O1840" s="350">
        <f t="shared" si="67"/>
        <v>0</v>
      </c>
      <c r="P1840" s="70">
        <f t="shared" si="67"/>
        <v>0</v>
      </c>
      <c r="Q1840" s="92" t="str">
        <f t="shared" si="66"/>
        <v/>
      </c>
    </row>
    <row r="1841" spans="1:17" x14ac:dyDescent="0.2">
      <c r="A1841" s="374" t="str">
        <f>IF(B1841="","",COUNT('Diário 3º PA'!$A$4:$A$4242)+COUNT('Diário 4º PA'!$A$4:$A$2007)+COUNT('Diário 5º PA'!$A$4:$A$2000)+ROW()-3)</f>
        <v/>
      </c>
      <c r="B1841" s="358"/>
      <c r="C1841" s="383"/>
      <c r="D1841" s="360"/>
      <c r="E1841" s="360"/>
      <c r="F1841" s="361"/>
      <c r="G1841" s="360"/>
      <c r="H1841" s="360"/>
      <c r="I1841" s="362"/>
      <c r="J1841" s="363"/>
      <c r="K1841" s="363"/>
      <c r="L1841" s="364"/>
      <c r="M1841" s="363"/>
      <c r="N1841" s="414"/>
      <c r="O1841" s="350">
        <f t="shared" si="67"/>
        <v>0</v>
      </c>
      <c r="P1841" s="70">
        <f t="shared" si="67"/>
        <v>0</v>
      </c>
      <c r="Q1841" s="92" t="str">
        <f t="shared" si="66"/>
        <v/>
      </c>
    </row>
    <row r="1842" spans="1:17" x14ac:dyDescent="0.2">
      <c r="A1842" s="374" t="str">
        <f>IF(B1842="","",COUNT('Diário 3º PA'!$A$4:$A$4242)+COUNT('Diário 4º PA'!$A$4:$A$2007)+COUNT('Diário 5º PA'!$A$4:$A$2000)+ROW()-3)</f>
        <v/>
      </c>
      <c r="B1842" s="358"/>
      <c r="C1842" s="383"/>
      <c r="D1842" s="360"/>
      <c r="E1842" s="360"/>
      <c r="F1842" s="361"/>
      <c r="G1842" s="360"/>
      <c r="H1842" s="360"/>
      <c r="I1842" s="362"/>
      <c r="J1842" s="363"/>
      <c r="K1842" s="363"/>
      <c r="L1842" s="364"/>
      <c r="M1842" s="363"/>
      <c r="N1842" s="414"/>
      <c r="O1842" s="350">
        <f t="shared" si="67"/>
        <v>0</v>
      </c>
      <c r="P1842" s="70">
        <f t="shared" si="67"/>
        <v>0</v>
      </c>
      <c r="Q1842" s="92" t="str">
        <f t="shared" si="66"/>
        <v/>
      </c>
    </row>
    <row r="1843" spans="1:17" x14ac:dyDescent="0.2">
      <c r="A1843" s="374" t="str">
        <f>IF(B1843="","",COUNT('Diário 3º PA'!$A$4:$A$4242)+COUNT('Diário 4º PA'!$A$4:$A$2007)+COUNT('Diário 5º PA'!$A$4:$A$2000)+ROW()-3)</f>
        <v/>
      </c>
      <c r="B1843" s="358"/>
      <c r="C1843" s="383"/>
      <c r="D1843" s="360"/>
      <c r="E1843" s="360"/>
      <c r="F1843" s="361"/>
      <c r="G1843" s="360"/>
      <c r="H1843" s="360"/>
      <c r="I1843" s="362"/>
      <c r="J1843" s="363"/>
      <c r="K1843" s="363"/>
      <c r="L1843" s="364"/>
      <c r="M1843" s="363"/>
      <c r="N1843" s="414"/>
      <c r="O1843" s="350">
        <f t="shared" si="67"/>
        <v>0</v>
      </c>
      <c r="P1843" s="70">
        <f t="shared" si="67"/>
        <v>0</v>
      </c>
      <c r="Q1843" s="92" t="str">
        <f t="shared" si="66"/>
        <v/>
      </c>
    </row>
    <row r="1844" spans="1:17" x14ac:dyDescent="0.2">
      <c r="A1844" s="374" t="str">
        <f>IF(B1844="","",COUNT('Diário 3º PA'!$A$4:$A$4242)+COUNT('Diário 4º PA'!$A$4:$A$2007)+COUNT('Diário 5º PA'!$A$4:$A$2000)+ROW()-3)</f>
        <v/>
      </c>
      <c r="B1844" s="358"/>
      <c r="C1844" s="383"/>
      <c r="D1844" s="360"/>
      <c r="E1844" s="360"/>
      <c r="F1844" s="361"/>
      <c r="G1844" s="360"/>
      <c r="H1844" s="360"/>
      <c r="I1844" s="362"/>
      <c r="J1844" s="363"/>
      <c r="K1844" s="363"/>
      <c r="L1844" s="364"/>
      <c r="M1844" s="363"/>
      <c r="N1844" s="414"/>
      <c r="O1844" s="350">
        <f t="shared" si="67"/>
        <v>0</v>
      </c>
      <c r="P1844" s="70">
        <f t="shared" si="67"/>
        <v>0</v>
      </c>
      <c r="Q1844" s="92" t="str">
        <f t="shared" si="66"/>
        <v/>
      </c>
    </row>
    <row r="1845" spans="1:17" x14ac:dyDescent="0.2">
      <c r="A1845" s="374" t="str">
        <f>IF(B1845="","",COUNT('Diário 3º PA'!$A$4:$A$4242)+COUNT('Diário 4º PA'!$A$4:$A$2007)+COUNT('Diário 5º PA'!$A$4:$A$2000)+ROW()-3)</f>
        <v/>
      </c>
      <c r="B1845" s="358"/>
      <c r="C1845" s="383"/>
      <c r="D1845" s="360"/>
      <c r="E1845" s="360"/>
      <c r="F1845" s="361"/>
      <c r="G1845" s="360"/>
      <c r="H1845" s="360"/>
      <c r="I1845" s="362"/>
      <c r="J1845" s="363"/>
      <c r="K1845" s="363"/>
      <c r="L1845" s="364"/>
      <c r="M1845" s="363"/>
      <c r="N1845" s="414"/>
      <c r="O1845" s="350">
        <f t="shared" si="67"/>
        <v>0</v>
      </c>
      <c r="P1845" s="70">
        <f t="shared" si="67"/>
        <v>0</v>
      </c>
      <c r="Q1845" s="92" t="str">
        <f t="shared" si="66"/>
        <v/>
      </c>
    </row>
    <row r="1846" spans="1:17" x14ac:dyDescent="0.2">
      <c r="A1846" s="374" t="str">
        <f>IF(B1846="","",COUNT('Diário 3º PA'!$A$4:$A$4242)+COUNT('Diário 4º PA'!$A$4:$A$2007)+COUNT('Diário 5º PA'!$A$4:$A$2000)+ROW()-3)</f>
        <v/>
      </c>
      <c r="B1846" s="358"/>
      <c r="C1846" s="383"/>
      <c r="D1846" s="360"/>
      <c r="E1846" s="360"/>
      <c r="F1846" s="361"/>
      <c r="G1846" s="360"/>
      <c r="H1846" s="360"/>
      <c r="I1846" s="362"/>
      <c r="J1846" s="363"/>
      <c r="K1846" s="363"/>
      <c r="L1846" s="364"/>
      <c r="M1846" s="363"/>
      <c r="N1846" s="414"/>
      <c r="O1846" s="350">
        <f t="shared" si="67"/>
        <v>0</v>
      </c>
      <c r="P1846" s="70">
        <f t="shared" si="67"/>
        <v>0</v>
      </c>
      <c r="Q1846" s="92" t="str">
        <f t="shared" si="66"/>
        <v/>
      </c>
    </row>
    <row r="1847" spans="1:17" x14ac:dyDescent="0.2">
      <c r="A1847" s="374" t="str">
        <f>IF(B1847="","",COUNT('Diário 3º PA'!$A$4:$A$4242)+COUNT('Diário 4º PA'!$A$4:$A$2007)+COUNT('Diário 5º PA'!$A$4:$A$2000)+ROW()-3)</f>
        <v/>
      </c>
      <c r="B1847" s="358"/>
      <c r="C1847" s="383"/>
      <c r="D1847" s="360"/>
      <c r="E1847" s="360"/>
      <c r="F1847" s="361"/>
      <c r="G1847" s="360"/>
      <c r="H1847" s="360"/>
      <c r="I1847" s="362"/>
      <c r="J1847" s="363"/>
      <c r="K1847" s="363"/>
      <c r="L1847" s="364"/>
      <c r="M1847" s="363"/>
      <c r="N1847" s="414"/>
      <c r="O1847" s="350">
        <f t="shared" si="67"/>
        <v>0</v>
      </c>
      <c r="P1847" s="70">
        <f t="shared" si="67"/>
        <v>0</v>
      </c>
      <c r="Q1847" s="92" t="str">
        <f t="shared" si="66"/>
        <v/>
      </c>
    </row>
    <row r="1848" spans="1:17" x14ac:dyDescent="0.2">
      <c r="A1848" s="374" t="str">
        <f>IF(B1848="","",COUNT('Diário 3º PA'!$A$4:$A$4242)+COUNT('Diário 4º PA'!$A$4:$A$2007)+COUNT('Diário 5º PA'!$A$4:$A$2000)+ROW()-3)</f>
        <v/>
      </c>
      <c r="B1848" s="358"/>
      <c r="C1848" s="383"/>
      <c r="D1848" s="360"/>
      <c r="E1848" s="360"/>
      <c r="F1848" s="361"/>
      <c r="G1848" s="360"/>
      <c r="H1848" s="360"/>
      <c r="I1848" s="362"/>
      <c r="J1848" s="363"/>
      <c r="K1848" s="363"/>
      <c r="L1848" s="364"/>
      <c r="M1848" s="363"/>
      <c r="N1848" s="414"/>
      <c r="O1848" s="350">
        <f t="shared" si="67"/>
        <v>0</v>
      </c>
      <c r="P1848" s="70">
        <f t="shared" si="67"/>
        <v>0</v>
      </c>
      <c r="Q1848" s="92" t="str">
        <f t="shared" si="66"/>
        <v/>
      </c>
    </row>
    <row r="1849" spans="1:17" x14ac:dyDescent="0.2">
      <c r="A1849" s="374" t="str">
        <f>IF(B1849="","",COUNT('Diário 3º PA'!$A$4:$A$4242)+COUNT('Diário 4º PA'!$A$4:$A$2007)+COUNT('Diário 5º PA'!$A$4:$A$2000)+ROW()-3)</f>
        <v/>
      </c>
      <c r="B1849" s="358"/>
      <c r="C1849" s="383"/>
      <c r="D1849" s="360"/>
      <c r="E1849" s="360"/>
      <c r="F1849" s="361"/>
      <c r="G1849" s="360"/>
      <c r="H1849" s="360"/>
      <c r="I1849" s="362"/>
      <c r="J1849" s="363"/>
      <c r="K1849" s="363"/>
      <c r="L1849" s="364"/>
      <c r="M1849" s="363"/>
      <c r="N1849" s="414"/>
      <c r="O1849" s="350">
        <f t="shared" si="67"/>
        <v>0</v>
      </c>
      <c r="P1849" s="70">
        <f t="shared" si="67"/>
        <v>0</v>
      </c>
      <c r="Q1849" s="92" t="str">
        <f t="shared" si="66"/>
        <v/>
      </c>
    </row>
    <row r="1850" spans="1:17" x14ac:dyDescent="0.2">
      <c r="A1850" s="374" t="str">
        <f>IF(B1850="","",COUNT('Diário 3º PA'!$A$4:$A$4242)+COUNT('Diário 4º PA'!$A$4:$A$2007)+COUNT('Diário 5º PA'!$A$4:$A$2000)+ROW()-3)</f>
        <v/>
      </c>
      <c r="B1850" s="358"/>
      <c r="C1850" s="383"/>
      <c r="D1850" s="360"/>
      <c r="E1850" s="360"/>
      <c r="F1850" s="361"/>
      <c r="G1850" s="360"/>
      <c r="H1850" s="360"/>
      <c r="I1850" s="362"/>
      <c r="J1850" s="363"/>
      <c r="K1850" s="363"/>
      <c r="L1850" s="364"/>
      <c r="M1850" s="363"/>
      <c r="N1850" s="414"/>
      <c r="O1850" s="350">
        <f t="shared" si="67"/>
        <v>0</v>
      </c>
      <c r="P1850" s="70">
        <f t="shared" si="67"/>
        <v>0</v>
      </c>
      <c r="Q1850" s="92" t="str">
        <f t="shared" si="66"/>
        <v/>
      </c>
    </row>
    <row r="1851" spans="1:17" x14ac:dyDescent="0.2">
      <c r="A1851" s="374" t="str">
        <f>IF(B1851="","",COUNT('Diário 3º PA'!$A$4:$A$4242)+COUNT('Diário 4º PA'!$A$4:$A$2007)+COUNT('Diário 5º PA'!$A$4:$A$2000)+ROW()-3)</f>
        <v/>
      </c>
      <c r="B1851" s="358"/>
      <c r="C1851" s="383"/>
      <c r="D1851" s="360"/>
      <c r="E1851" s="360"/>
      <c r="F1851" s="361"/>
      <c r="G1851" s="360"/>
      <c r="H1851" s="360"/>
      <c r="I1851" s="362"/>
      <c r="J1851" s="363"/>
      <c r="K1851" s="363"/>
      <c r="L1851" s="364"/>
      <c r="M1851" s="363"/>
      <c r="N1851" s="414"/>
      <c r="O1851" s="350">
        <f t="shared" si="67"/>
        <v>0</v>
      </c>
      <c r="P1851" s="70">
        <f t="shared" si="67"/>
        <v>0</v>
      </c>
      <c r="Q1851" s="92" t="str">
        <f t="shared" si="66"/>
        <v/>
      </c>
    </row>
    <row r="1852" spans="1:17" x14ac:dyDescent="0.2">
      <c r="A1852" s="374" t="str">
        <f>IF(B1852="","",COUNT('Diário 3º PA'!$A$4:$A$4242)+COUNT('Diário 4º PA'!$A$4:$A$2007)+COUNT('Diário 5º PA'!$A$4:$A$2000)+ROW()-3)</f>
        <v/>
      </c>
      <c r="B1852" s="358"/>
      <c r="C1852" s="383"/>
      <c r="D1852" s="360"/>
      <c r="E1852" s="360"/>
      <c r="F1852" s="361"/>
      <c r="G1852" s="360"/>
      <c r="H1852" s="360"/>
      <c r="I1852" s="362"/>
      <c r="J1852" s="363"/>
      <c r="K1852" s="363"/>
      <c r="L1852" s="364"/>
      <c r="M1852" s="363"/>
      <c r="N1852" s="414"/>
      <c r="O1852" s="350">
        <f t="shared" si="67"/>
        <v>0</v>
      </c>
      <c r="P1852" s="70">
        <f t="shared" si="67"/>
        <v>0</v>
      </c>
      <c r="Q1852" s="92" t="str">
        <f t="shared" si="66"/>
        <v/>
      </c>
    </row>
    <row r="1853" spans="1:17" x14ac:dyDescent="0.2">
      <c r="A1853" s="374" t="str">
        <f>IF(B1853="","",COUNT('Diário 3º PA'!$A$4:$A$4242)+COUNT('Diário 4º PA'!$A$4:$A$2007)+COUNT('Diário 5º PA'!$A$4:$A$2000)+ROW()-3)</f>
        <v/>
      </c>
      <c r="B1853" s="358"/>
      <c r="C1853" s="383"/>
      <c r="D1853" s="360"/>
      <c r="E1853" s="360"/>
      <c r="F1853" s="361"/>
      <c r="G1853" s="360"/>
      <c r="H1853" s="360"/>
      <c r="I1853" s="362"/>
      <c r="J1853" s="363"/>
      <c r="K1853" s="363"/>
      <c r="L1853" s="364"/>
      <c r="M1853" s="363"/>
      <c r="N1853" s="414"/>
      <c r="O1853" s="350">
        <f t="shared" si="67"/>
        <v>0</v>
      </c>
      <c r="P1853" s="70">
        <f t="shared" si="67"/>
        <v>0</v>
      </c>
      <c r="Q1853" s="92" t="str">
        <f t="shared" si="66"/>
        <v/>
      </c>
    </row>
    <row r="1854" spans="1:17" x14ac:dyDescent="0.2">
      <c r="A1854" s="374" t="str">
        <f>IF(B1854="","",COUNT('Diário 3º PA'!$A$4:$A$4242)+COUNT('Diário 4º PA'!$A$4:$A$2007)+COUNT('Diário 5º PA'!$A$4:$A$2000)+ROW()-3)</f>
        <v/>
      </c>
      <c r="B1854" s="358"/>
      <c r="C1854" s="383"/>
      <c r="D1854" s="360"/>
      <c r="E1854" s="360"/>
      <c r="F1854" s="361"/>
      <c r="G1854" s="360"/>
      <c r="H1854" s="360"/>
      <c r="I1854" s="362"/>
      <c r="J1854" s="363"/>
      <c r="K1854" s="363"/>
      <c r="L1854" s="364"/>
      <c r="M1854" s="363"/>
      <c r="N1854" s="414"/>
      <c r="O1854" s="350">
        <f t="shared" si="67"/>
        <v>0</v>
      </c>
      <c r="P1854" s="70">
        <f t="shared" si="67"/>
        <v>0</v>
      </c>
      <c r="Q1854" s="92" t="str">
        <f t="shared" si="66"/>
        <v/>
      </c>
    </row>
    <row r="1855" spans="1:17" x14ac:dyDescent="0.2">
      <c r="A1855" s="374" t="str">
        <f>IF(B1855="","",COUNT('Diário 3º PA'!$A$4:$A$4242)+COUNT('Diário 4º PA'!$A$4:$A$2007)+COUNT('Diário 5º PA'!$A$4:$A$2000)+ROW()-3)</f>
        <v/>
      </c>
      <c r="B1855" s="358"/>
      <c r="C1855" s="383"/>
      <c r="D1855" s="360"/>
      <c r="E1855" s="360"/>
      <c r="F1855" s="361"/>
      <c r="G1855" s="360"/>
      <c r="H1855" s="360"/>
      <c r="I1855" s="362"/>
      <c r="J1855" s="363"/>
      <c r="K1855" s="363"/>
      <c r="L1855" s="364"/>
      <c r="M1855" s="363"/>
      <c r="N1855" s="414"/>
      <c r="O1855" s="350">
        <f t="shared" si="67"/>
        <v>0</v>
      </c>
      <c r="P1855" s="70">
        <f t="shared" si="67"/>
        <v>0</v>
      </c>
      <c r="Q1855" s="92" t="str">
        <f t="shared" si="66"/>
        <v/>
      </c>
    </row>
    <row r="1856" spans="1:17" x14ac:dyDescent="0.2">
      <c r="A1856" s="374" t="str">
        <f>IF(B1856="","",COUNT('Diário 3º PA'!$A$4:$A$4242)+COUNT('Diário 4º PA'!$A$4:$A$2007)+COUNT('Diário 5º PA'!$A$4:$A$2000)+ROW()-3)</f>
        <v/>
      </c>
      <c r="B1856" s="358"/>
      <c r="C1856" s="383"/>
      <c r="D1856" s="360"/>
      <c r="E1856" s="360"/>
      <c r="F1856" s="361"/>
      <c r="G1856" s="360"/>
      <c r="H1856" s="360"/>
      <c r="I1856" s="362"/>
      <c r="J1856" s="363"/>
      <c r="K1856" s="363"/>
      <c r="L1856" s="364"/>
      <c r="M1856" s="363"/>
      <c r="N1856" s="414"/>
      <c r="O1856" s="350">
        <f t="shared" si="67"/>
        <v>0</v>
      </c>
      <c r="P1856" s="70">
        <f t="shared" si="67"/>
        <v>0</v>
      </c>
      <c r="Q1856" s="92" t="str">
        <f t="shared" si="66"/>
        <v/>
      </c>
    </row>
    <row r="1857" spans="1:17" x14ac:dyDescent="0.2">
      <c r="A1857" s="374" t="str">
        <f>IF(B1857="","",COUNT('Diário 3º PA'!$A$4:$A$4242)+COUNT('Diário 4º PA'!$A$4:$A$2007)+COUNT('Diário 5º PA'!$A$4:$A$2000)+ROW()-3)</f>
        <v/>
      </c>
      <c r="B1857" s="358"/>
      <c r="C1857" s="383"/>
      <c r="D1857" s="360"/>
      <c r="E1857" s="360"/>
      <c r="F1857" s="361"/>
      <c r="G1857" s="360"/>
      <c r="H1857" s="360"/>
      <c r="I1857" s="362"/>
      <c r="J1857" s="363"/>
      <c r="K1857" s="363"/>
      <c r="L1857" s="364"/>
      <c r="M1857" s="363"/>
      <c r="N1857" s="414"/>
      <c r="O1857" s="350">
        <f t="shared" si="67"/>
        <v>0</v>
      </c>
      <c r="P1857" s="70">
        <f t="shared" si="67"/>
        <v>0</v>
      </c>
      <c r="Q1857" s="92" t="str">
        <f t="shared" si="66"/>
        <v/>
      </c>
    </row>
    <row r="1858" spans="1:17" x14ac:dyDescent="0.2">
      <c r="A1858" s="374" t="str">
        <f>IF(B1858="","",COUNT('Diário 3º PA'!$A$4:$A$4242)+COUNT('Diário 4º PA'!$A$4:$A$2007)+COUNT('Diário 5º PA'!$A$4:$A$2000)+ROW()-3)</f>
        <v/>
      </c>
      <c r="B1858" s="358"/>
      <c r="C1858" s="383"/>
      <c r="D1858" s="360"/>
      <c r="E1858" s="360"/>
      <c r="F1858" s="361"/>
      <c r="G1858" s="360"/>
      <c r="H1858" s="360"/>
      <c r="I1858" s="362"/>
      <c r="J1858" s="363"/>
      <c r="K1858" s="363"/>
      <c r="L1858" s="364"/>
      <c r="M1858" s="363"/>
      <c r="N1858" s="414"/>
      <c r="O1858" s="350">
        <f t="shared" si="67"/>
        <v>0</v>
      </c>
      <c r="P1858" s="70">
        <f t="shared" si="67"/>
        <v>0</v>
      </c>
      <c r="Q1858" s="92" t="str">
        <f t="shared" si="66"/>
        <v/>
      </c>
    </row>
    <row r="1859" spans="1:17" x14ac:dyDescent="0.2">
      <c r="A1859" s="374" t="str">
        <f>IF(B1859="","",COUNT('Diário 3º PA'!$A$4:$A$4242)+COUNT('Diário 4º PA'!$A$4:$A$2007)+COUNT('Diário 5º PA'!$A$4:$A$2000)+ROW()-3)</f>
        <v/>
      </c>
      <c r="B1859" s="358"/>
      <c r="C1859" s="383"/>
      <c r="D1859" s="360"/>
      <c r="E1859" s="360"/>
      <c r="F1859" s="361"/>
      <c r="G1859" s="360"/>
      <c r="H1859" s="360"/>
      <c r="I1859" s="362"/>
      <c r="J1859" s="363"/>
      <c r="K1859" s="363"/>
      <c r="L1859" s="364"/>
      <c r="M1859" s="363"/>
      <c r="N1859" s="414"/>
      <c r="O1859" s="350">
        <f t="shared" si="67"/>
        <v>0</v>
      </c>
      <c r="P1859" s="70">
        <f t="shared" si="67"/>
        <v>0</v>
      </c>
      <c r="Q1859" s="92" t="str">
        <f t="shared" si="66"/>
        <v/>
      </c>
    </row>
    <row r="1860" spans="1:17" x14ac:dyDescent="0.2">
      <c r="A1860" s="374" t="str">
        <f>IF(B1860="","",COUNT('Diário 3º PA'!$A$4:$A$4242)+COUNT('Diário 4º PA'!$A$4:$A$2007)+COUNT('Diário 5º PA'!$A$4:$A$2000)+ROW()-3)</f>
        <v/>
      </c>
      <c r="B1860" s="358"/>
      <c r="C1860" s="383"/>
      <c r="D1860" s="360"/>
      <c r="E1860" s="360"/>
      <c r="F1860" s="361"/>
      <c r="G1860" s="360"/>
      <c r="H1860" s="360"/>
      <c r="I1860" s="362"/>
      <c r="J1860" s="363"/>
      <c r="K1860" s="363"/>
      <c r="L1860" s="364"/>
      <c r="M1860" s="363"/>
      <c r="N1860" s="414"/>
      <c r="O1860" s="350">
        <f t="shared" si="67"/>
        <v>0</v>
      </c>
      <c r="P1860" s="70">
        <f t="shared" si="67"/>
        <v>0</v>
      </c>
      <c r="Q1860" s="92" t="str">
        <f t="shared" si="66"/>
        <v/>
      </c>
    </row>
    <row r="1861" spans="1:17" x14ac:dyDescent="0.2">
      <c r="A1861" s="374" t="str">
        <f>IF(B1861="","",COUNT('Diário 3º PA'!$A$4:$A$4242)+COUNT('Diário 4º PA'!$A$4:$A$2007)+COUNT('Diário 5º PA'!$A$4:$A$2000)+ROW()-3)</f>
        <v/>
      </c>
      <c r="B1861" s="358"/>
      <c r="C1861" s="383"/>
      <c r="D1861" s="360"/>
      <c r="E1861" s="360"/>
      <c r="F1861" s="361"/>
      <c r="G1861" s="360"/>
      <c r="H1861" s="360"/>
      <c r="I1861" s="362"/>
      <c r="J1861" s="363"/>
      <c r="K1861" s="363"/>
      <c r="L1861" s="364"/>
      <c r="M1861" s="363"/>
      <c r="N1861" s="414"/>
      <c r="O1861" s="350">
        <f t="shared" si="67"/>
        <v>0</v>
      </c>
      <c r="P1861" s="70">
        <f t="shared" si="67"/>
        <v>0</v>
      </c>
      <c r="Q1861" s="92" t="str">
        <f t="shared" si="66"/>
        <v/>
      </c>
    </row>
    <row r="1862" spans="1:17" x14ac:dyDescent="0.2">
      <c r="A1862" s="374" t="str">
        <f>IF(B1862="","",COUNT('Diário 3º PA'!$A$4:$A$4242)+COUNT('Diário 4º PA'!$A$4:$A$2007)+COUNT('Diário 5º PA'!$A$4:$A$2000)+ROW()-3)</f>
        <v/>
      </c>
      <c r="B1862" s="358"/>
      <c r="C1862" s="383"/>
      <c r="D1862" s="360"/>
      <c r="E1862" s="360"/>
      <c r="F1862" s="361"/>
      <c r="G1862" s="360"/>
      <c r="H1862" s="360"/>
      <c r="I1862" s="362"/>
      <c r="J1862" s="363"/>
      <c r="K1862" s="363"/>
      <c r="L1862" s="364"/>
      <c r="M1862" s="363"/>
      <c r="N1862" s="414"/>
      <c r="O1862" s="350">
        <f t="shared" si="67"/>
        <v>0</v>
      </c>
      <c r="P1862" s="70">
        <f t="shared" si="67"/>
        <v>0</v>
      </c>
      <c r="Q1862" s="92" t="str">
        <f t="shared" si="66"/>
        <v/>
      </c>
    </row>
    <row r="1863" spans="1:17" x14ac:dyDescent="0.2">
      <c r="A1863" s="374" t="str">
        <f>IF(B1863="","",COUNT('Diário 3º PA'!$A$4:$A$4242)+COUNT('Diário 4º PA'!$A$4:$A$2007)+COUNT('Diário 5º PA'!$A$4:$A$2000)+ROW()-3)</f>
        <v/>
      </c>
      <c r="B1863" s="358"/>
      <c r="C1863" s="383"/>
      <c r="D1863" s="360"/>
      <c r="E1863" s="360"/>
      <c r="F1863" s="361"/>
      <c r="G1863" s="360"/>
      <c r="H1863" s="360"/>
      <c r="I1863" s="362"/>
      <c r="J1863" s="363"/>
      <c r="K1863" s="363"/>
      <c r="L1863" s="364"/>
      <c r="M1863" s="363"/>
      <c r="N1863" s="414"/>
      <c r="O1863" s="350">
        <f t="shared" si="67"/>
        <v>0</v>
      </c>
      <c r="P1863" s="70">
        <f t="shared" si="67"/>
        <v>0</v>
      </c>
      <c r="Q1863" s="92" t="str">
        <f t="shared" si="66"/>
        <v/>
      </c>
    </row>
    <row r="1864" spans="1:17" x14ac:dyDescent="0.2">
      <c r="A1864" s="374" t="str">
        <f>IF(B1864="","",COUNT('Diário 3º PA'!$A$4:$A$4242)+COUNT('Diário 4º PA'!$A$4:$A$2007)+COUNT('Diário 5º PA'!$A$4:$A$2000)+ROW()-3)</f>
        <v/>
      </c>
      <c r="B1864" s="358"/>
      <c r="C1864" s="383"/>
      <c r="D1864" s="360"/>
      <c r="E1864" s="360"/>
      <c r="F1864" s="361"/>
      <c r="G1864" s="360"/>
      <c r="H1864" s="360"/>
      <c r="I1864" s="362"/>
      <c r="J1864" s="363"/>
      <c r="K1864" s="363"/>
      <c r="L1864" s="364"/>
      <c r="M1864" s="363"/>
      <c r="N1864" s="414"/>
      <c r="O1864" s="350">
        <f t="shared" si="67"/>
        <v>0</v>
      </c>
      <c r="P1864" s="70">
        <f t="shared" si="67"/>
        <v>0</v>
      </c>
      <c r="Q1864" s="92" t="str">
        <f t="shared" ref="Q1864:Q1927" si="68">SUBSTITUTE(D1864," ","_")</f>
        <v/>
      </c>
    </row>
    <row r="1865" spans="1:17" x14ac:dyDescent="0.2">
      <c r="A1865" s="374" t="str">
        <f>IF(B1865="","",COUNT('Diário 3º PA'!$A$4:$A$4242)+COUNT('Diário 4º PA'!$A$4:$A$2007)+COUNT('Diário 5º PA'!$A$4:$A$2000)+ROW()-3)</f>
        <v/>
      </c>
      <c r="B1865" s="358"/>
      <c r="C1865" s="383"/>
      <c r="D1865" s="360"/>
      <c r="E1865" s="360"/>
      <c r="F1865" s="361"/>
      <c r="G1865" s="360"/>
      <c r="H1865" s="360"/>
      <c r="I1865" s="362"/>
      <c r="J1865" s="363"/>
      <c r="K1865" s="363"/>
      <c r="L1865" s="364"/>
      <c r="M1865" s="363"/>
      <c r="N1865" s="414"/>
      <c r="O1865" s="350">
        <f t="shared" ref="O1865:P1928" si="69">IF(B1865=0,0,IF(YEAR(B1865)=$P$1,MONTH(B1865)-$O$1+1,(YEAR(B1865)-$P$1)*12-$O$1+1+MONTH(B1865)))</f>
        <v>0</v>
      </c>
      <c r="P1865" s="70">
        <f t="shared" si="69"/>
        <v>0</v>
      </c>
      <c r="Q1865" s="92" t="str">
        <f t="shared" si="68"/>
        <v/>
      </c>
    </row>
    <row r="1866" spans="1:17" x14ac:dyDescent="0.2">
      <c r="A1866" s="374" t="str">
        <f>IF(B1866="","",COUNT('Diário 3º PA'!$A$4:$A$4242)+COUNT('Diário 4º PA'!$A$4:$A$2007)+COUNT('Diário 5º PA'!$A$4:$A$2000)+ROW()-3)</f>
        <v/>
      </c>
      <c r="B1866" s="358"/>
      <c r="C1866" s="383"/>
      <c r="D1866" s="360"/>
      <c r="E1866" s="360"/>
      <c r="F1866" s="361"/>
      <c r="G1866" s="360"/>
      <c r="H1866" s="360"/>
      <c r="I1866" s="362"/>
      <c r="J1866" s="363"/>
      <c r="K1866" s="363"/>
      <c r="L1866" s="364"/>
      <c r="M1866" s="363"/>
      <c r="N1866" s="414"/>
      <c r="O1866" s="350">
        <f t="shared" si="69"/>
        <v>0</v>
      </c>
      <c r="P1866" s="70">
        <f t="shared" si="69"/>
        <v>0</v>
      </c>
      <c r="Q1866" s="92" t="str">
        <f t="shared" si="68"/>
        <v/>
      </c>
    </row>
    <row r="1867" spans="1:17" x14ac:dyDescent="0.2">
      <c r="A1867" s="374" t="str">
        <f>IF(B1867="","",COUNT('Diário 3º PA'!$A$4:$A$4242)+COUNT('Diário 4º PA'!$A$4:$A$2007)+COUNT('Diário 5º PA'!$A$4:$A$2000)+ROW()-3)</f>
        <v/>
      </c>
      <c r="B1867" s="358"/>
      <c r="C1867" s="383"/>
      <c r="D1867" s="360"/>
      <c r="E1867" s="360"/>
      <c r="F1867" s="361"/>
      <c r="G1867" s="360"/>
      <c r="H1867" s="360"/>
      <c r="I1867" s="362"/>
      <c r="J1867" s="363"/>
      <c r="K1867" s="363"/>
      <c r="L1867" s="364"/>
      <c r="M1867" s="363"/>
      <c r="N1867" s="414"/>
      <c r="O1867" s="350">
        <f t="shared" si="69"/>
        <v>0</v>
      </c>
      <c r="P1867" s="70">
        <f t="shared" si="69"/>
        <v>0</v>
      </c>
      <c r="Q1867" s="92" t="str">
        <f t="shared" si="68"/>
        <v/>
      </c>
    </row>
    <row r="1868" spans="1:17" x14ac:dyDescent="0.2">
      <c r="A1868" s="374" t="str">
        <f>IF(B1868="","",COUNT('Diário 3º PA'!$A$4:$A$4242)+COUNT('Diário 4º PA'!$A$4:$A$2007)+COUNT('Diário 5º PA'!$A$4:$A$2000)+ROW()-3)</f>
        <v/>
      </c>
      <c r="B1868" s="358"/>
      <c r="C1868" s="383"/>
      <c r="D1868" s="360"/>
      <c r="E1868" s="360"/>
      <c r="F1868" s="361"/>
      <c r="G1868" s="360"/>
      <c r="H1868" s="360"/>
      <c r="I1868" s="362"/>
      <c r="J1868" s="363"/>
      <c r="K1868" s="363"/>
      <c r="L1868" s="364"/>
      <c r="M1868" s="363"/>
      <c r="N1868" s="414"/>
      <c r="O1868" s="350">
        <f t="shared" si="69"/>
        <v>0</v>
      </c>
      <c r="P1868" s="70">
        <f t="shared" si="69"/>
        <v>0</v>
      </c>
      <c r="Q1868" s="92" t="str">
        <f t="shared" si="68"/>
        <v/>
      </c>
    </row>
    <row r="1869" spans="1:17" x14ac:dyDescent="0.2">
      <c r="A1869" s="374" t="str">
        <f>IF(B1869="","",COUNT('Diário 3º PA'!$A$4:$A$4242)+COUNT('Diário 4º PA'!$A$4:$A$2007)+COUNT('Diário 5º PA'!$A$4:$A$2000)+ROW()-3)</f>
        <v/>
      </c>
      <c r="B1869" s="358"/>
      <c r="C1869" s="383"/>
      <c r="D1869" s="360"/>
      <c r="E1869" s="360"/>
      <c r="F1869" s="361"/>
      <c r="G1869" s="360"/>
      <c r="H1869" s="360"/>
      <c r="I1869" s="362"/>
      <c r="J1869" s="363"/>
      <c r="K1869" s="363"/>
      <c r="L1869" s="364"/>
      <c r="M1869" s="363"/>
      <c r="N1869" s="414"/>
      <c r="O1869" s="350">
        <f t="shared" si="69"/>
        <v>0</v>
      </c>
      <c r="P1869" s="70">
        <f t="shared" si="69"/>
        <v>0</v>
      </c>
      <c r="Q1869" s="92" t="str">
        <f t="shared" si="68"/>
        <v/>
      </c>
    </row>
    <row r="1870" spans="1:17" x14ac:dyDescent="0.2">
      <c r="A1870" s="374" t="str">
        <f>IF(B1870="","",COUNT('Diário 3º PA'!$A$4:$A$4242)+COUNT('Diário 4º PA'!$A$4:$A$2007)+COUNT('Diário 5º PA'!$A$4:$A$2000)+ROW()-3)</f>
        <v/>
      </c>
      <c r="B1870" s="358"/>
      <c r="C1870" s="383"/>
      <c r="D1870" s="360"/>
      <c r="E1870" s="360"/>
      <c r="F1870" s="361"/>
      <c r="G1870" s="360"/>
      <c r="H1870" s="360"/>
      <c r="I1870" s="362"/>
      <c r="J1870" s="363"/>
      <c r="K1870" s="363"/>
      <c r="L1870" s="364"/>
      <c r="M1870" s="363"/>
      <c r="N1870" s="414"/>
      <c r="O1870" s="350">
        <f t="shared" si="69"/>
        <v>0</v>
      </c>
      <c r="P1870" s="70">
        <f t="shared" si="69"/>
        <v>0</v>
      </c>
      <c r="Q1870" s="92" t="str">
        <f t="shared" si="68"/>
        <v/>
      </c>
    </row>
    <row r="1871" spans="1:17" x14ac:dyDescent="0.2">
      <c r="A1871" s="374" t="str">
        <f>IF(B1871="","",COUNT('Diário 3º PA'!$A$4:$A$4242)+COUNT('Diário 4º PA'!$A$4:$A$2007)+COUNT('Diário 5º PA'!$A$4:$A$2000)+ROW()-3)</f>
        <v/>
      </c>
      <c r="B1871" s="358"/>
      <c r="C1871" s="383"/>
      <c r="D1871" s="360"/>
      <c r="E1871" s="360"/>
      <c r="F1871" s="361"/>
      <c r="G1871" s="360"/>
      <c r="H1871" s="360"/>
      <c r="I1871" s="362"/>
      <c r="J1871" s="363"/>
      <c r="K1871" s="363"/>
      <c r="L1871" s="364"/>
      <c r="M1871" s="363"/>
      <c r="N1871" s="414"/>
      <c r="O1871" s="350">
        <f t="shared" si="69"/>
        <v>0</v>
      </c>
      <c r="P1871" s="70">
        <f t="shared" si="69"/>
        <v>0</v>
      </c>
      <c r="Q1871" s="92" t="str">
        <f t="shared" si="68"/>
        <v/>
      </c>
    </row>
    <row r="1872" spans="1:17" x14ac:dyDescent="0.2">
      <c r="A1872" s="374" t="str">
        <f>IF(B1872="","",COUNT('Diário 3º PA'!$A$4:$A$4242)+COUNT('Diário 4º PA'!$A$4:$A$2007)+COUNT('Diário 5º PA'!$A$4:$A$2000)+ROW()-3)</f>
        <v/>
      </c>
      <c r="B1872" s="358"/>
      <c r="C1872" s="383"/>
      <c r="D1872" s="360"/>
      <c r="E1872" s="360"/>
      <c r="F1872" s="361"/>
      <c r="G1872" s="360"/>
      <c r="H1872" s="360"/>
      <c r="I1872" s="362"/>
      <c r="J1872" s="363"/>
      <c r="K1872" s="363"/>
      <c r="L1872" s="364"/>
      <c r="M1872" s="363"/>
      <c r="N1872" s="414"/>
      <c r="O1872" s="350">
        <f t="shared" si="69"/>
        <v>0</v>
      </c>
      <c r="P1872" s="70">
        <f t="shared" si="69"/>
        <v>0</v>
      </c>
      <c r="Q1872" s="92" t="str">
        <f t="shared" si="68"/>
        <v/>
      </c>
    </row>
    <row r="1873" spans="1:17" x14ac:dyDescent="0.2">
      <c r="A1873" s="374" t="str">
        <f>IF(B1873="","",COUNT('Diário 3º PA'!$A$4:$A$4242)+COUNT('Diário 4º PA'!$A$4:$A$2007)+COUNT('Diário 5º PA'!$A$4:$A$2000)+ROW()-3)</f>
        <v/>
      </c>
      <c r="B1873" s="358"/>
      <c r="C1873" s="383"/>
      <c r="D1873" s="360"/>
      <c r="E1873" s="360"/>
      <c r="F1873" s="361"/>
      <c r="G1873" s="360"/>
      <c r="H1873" s="360"/>
      <c r="I1873" s="362"/>
      <c r="J1873" s="363"/>
      <c r="K1873" s="363"/>
      <c r="L1873" s="364"/>
      <c r="M1873" s="363"/>
      <c r="N1873" s="414"/>
      <c r="O1873" s="350">
        <f t="shared" si="69"/>
        <v>0</v>
      </c>
      <c r="P1873" s="70">
        <f t="shared" si="69"/>
        <v>0</v>
      </c>
      <c r="Q1873" s="92" t="str">
        <f t="shared" si="68"/>
        <v/>
      </c>
    </row>
    <row r="1874" spans="1:17" x14ac:dyDescent="0.2">
      <c r="A1874" s="374" t="str">
        <f>IF(B1874="","",COUNT('Diário 3º PA'!$A$4:$A$4242)+COUNT('Diário 4º PA'!$A$4:$A$2007)+COUNT('Diário 5º PA'!$A$4:$A$2000)+ROW()-3)</f>
        <v/>
      </c>
      <c r="B1874" s="358"/>
      <c r="C1874" s="383"/>
      <c r="D1874" s="360"/>
      <c r="E1874" s="360"/>
      <c r="F1874" s="361"/>
      <c r="G1874" s="360"/>
      <c r="H1874" s="360"/>
      <c r="I1874" s="362"/>
      <c r="J1874" s="363"/>
      <c r="K1874" s="363"/>
      <c r="L1874" s="364"/>
      <c r="M1874" s="363"/>
      <c r="N1874" s="414"/>
      <c r="O1874" s="350">
        <f t="shared" si="69"/>
        <v>0</v>
      </c>
      <c r="P1874" s="70">
        <f t="shared" si="69"/>
        <v>0</v>
      </c>
      <c r="Q1874" s="92" t="str">
        <f t="shared" si="68"/>
        <v/>
      </c>
    </row>
    <row r="1875" spans="1:17" x14ac:dyDescent="0.2">
      <c r="A1875" s="374" t="str">
        <f>IF(B1875="","",COUNT('Diário 3º PA'!$A$4:$A$4242)+COUNT('Diário 4º PA'!$A$4:$A$2007)+COUNT('Diário 5º PA'!$A$4:$A$2000)+ROW()-3)</f>
        <v/>
      </c>
      <c r="B1875" s="358"/>
      <c r="C1875" s="383"/>
      <c r="D1875" s="360"/>
      <c r="E1875" s="360"/>
      <c r="F1875" s="361"/>
      <c r="G1875" s="360"/>
      <c r="H1875" s="360"/>
      <c r="I1875" s="362"/>
      <c r="J1875" s="363"/>
      <c r="K1875" s="363"/>
      <c r="L1875" s="364"/>
      <c r="M1875" s="363"/>
      <c r="N1875" s="414"/>
      <c r="O1875" s="350">
        <f t="shared" si="69"/>
        <v>0</v>
      </c>
      <c r="P1875" s="70">
        <f t="shared" si="69"/>
        <v>0</v>
      </c>
      <c r="Q1875" s="92" t="str">
        <f t="shared" si="68"/>
        <v/>
      </c>
    </row>
    <row r="1876" spans="1:17" x14ac:dyDescent="0.2">
      <c r="A1876" s="374" t="str">
        <f>IF(B1876="","",COUNT('Diário 3º PA'!$A$4:$A$4242)+COUNT('Diário 4º PA'!$A$4:$A$2007)+COUNT('Diário 5º PA'!$A$4:$A$2000)+ROW()-3)</f>
        <v/>
      </c>
      <c r="B1876" s="358"/>
      <c r="C1876" s="383"/>
      <c r="D1876" s="360"/>
      <c r="E1876" s="360"/>
      <c r="F1876" s="361"/>
      <c r="G1876" s="360"/>
      <c r="H1876" s="360"/>
      <c r="I1876" s="362"/>
      <c r="J1876" s="363"/>
      <c r="K1876" s="363"/>
      <c r="L1876" s="364"/>
      <c r="M1876" s="363"/>
      <c r="N1876" s="414"/>
      <c r="O1876" s="350">
        <f t="shared" si="69"/>
        <v>0</v>
      </c>
      <c r="P1876" s="70">
        <f t="shared" si="69"/>
        <v>0</v>
      </c>
      <c r="Q1876" s="92" t="str">
        <f t="shared" si="68"/>
        <v/>
      </c>
    </row>
    <row r="1877" spans="1:17" x14ac:dyDescent="0.2">
      <c r="A1877" s="374" t="str">
        <f>IF(B1877="","",COUNT('Diário 3º PA'!$A$4:$A$4242)+COUNT('Diário 4º PA'!$A$4:$A$2007)+COUNT('Diário 5º PA'!$A$4:$A$2000)+ROW()-3)</f>
        <v/>
      </c>
      <c r="B1877" s="358"/>
      <c r="C1877" s="383"/>
      <c r="D1877" s="360"/>
      <c r="E1877" s="360"/>
      <c r="F1877" s="361"/>
      <c r="G1877" s="360"/>
      <c r="H1877" s="360"/>
      <c r="I1877" s="362"/>
      <c r="J1877" s="363"/>
      <c r="K1877" s="363"/>
      <c r="L1877" s="364"/>
      <c r="M1877" s="363"/>
      <c r="N1877" s="414"/>
      <c r="O1877" s="350">
        <f t="shared" si="69"/>
        <v>0</v>
      </c>
      <c r="P1877" s="70">
        <f t="shared" si="69"/>
        <v>0</v>
      </c>
      <c r="Q1877" s="92" t="str">
        <f t="shared" si="68"/>
        <v/>
      </c>
    </row>
    <row r="1878" spans="1:17" x14ac:dyDescent="0.2">
      <c r="A1878" s="374" t="str">
        <f>IF(B1878="","",COUNT('Diário 3º PA'!$A$4:$A$4242)+COUNT('Diário 4º PA'!$A$4:$A$2007)+COUNT('Diário 5º PA'!$A$4:$A$2000)+ROW()-3)</f>
        <v/>
      </c>
      <c r="B1878" s="358"/>
      <c r="C1878" s="383"/>
      <c r="D1878" s="360"/>
      <c r="E1878" s="360"/>
      <c r="F1878" s="361"/>
      <c r="G1878" s="360"/>
      <c r="H1878" s="360"/>
      <c r="I1878" s="362"/>
      <c r="J1878" s="363"/>
      <c r="K1878" s="363"/>
      <c r="L1878" s="364"/>
      <c r="M1878" s="363"/>
      <c r="N1878" s="414"/>
      <c r="O1878" s="350">
        <f t="shared" si="69"/>
        <v>0</v>
      </c>
      <c r="P1878" s="70">
        <f t="shared" si="69"/>
        <v>0</v>
      </c>
      <c r="Q1878" s="92" t="str">
        <f t="shared" si="68"/>
        <v/>
      </c>
    </row>
    <row r="1879" spans="1:17" x14ac:dyDescent="0.2">
      <c r="A1879" s="374" t="str">
        <f>IF(B1879="","",COUNT('Diário 3º PA'!$A$4:$A$4242)+COUNT('Diário 4º PA'!$A$4:$A$2007)+COUNT('Diário 5º PA'!$A$4:$A$2000)+ROW()-3)</f>
        <v/>
      </c>
      <c r="B1879" s="358"/>
      <c r="C1879" s="383"/>
      <c r="D1879" s="360"/>
      <c r="E1879" s="360"/>
      <c r="F1879" s="361"/>
      <c r="G1879" s="360"/>
      <c r="H1879" s="360"/>
      <c r="I1879" s="362"/>
      <c r="J1879" s="363"/>
      <c r="K1879" s="363"/>
      <c r="L1879" s="364"/>
      <c r="M1879" s="363"/>
      <c r="N1879" s="414"/>
      <c r="O1879" s="350">
        <f t="shared" si="69"/>
        <v>0</v>
      </c>
      <c r="P1879" s="70">
        <f t="shared" si="69"/>
        <v>0</v>
      </c>
      <c r="Q1879" s="92" t="str">
        <f t="shared" si="68"/>
        <v/>
      </c>
    </row>
    <row r="1880" spans="1:17" x14ac:dyDescent="0.2">
      <c r="A1880" s="374" t="str">
        <f>IF(B1880="","",COUNT('Diário 3º PA'!$A$4:$A$4242)+COUNT('Diário 4º PA'!$A$4:$A$2007)+COUNT('Diário 5º PA'!$A$4:$A$2000)+ROW()-3)</f>
        <v/>
      </c>
      <c r="B1880" s="358"/>
      <c r="C1880" s="383"/>
      <c r="D1880" s="360"/>
      <c r="E1880" s="360"/>
      <c r="F1880" s="361"/>
      <c r="G1880" s="360"/>
      <c r="H1880" s="360"/>
      <c r="I1880" s="362"/>
      <c r="J1880" s="363"/>
      <c r="K1880" s="363"/>
      <c r="L1880" s="364"/>
      <c r="M1880" s="363"/>
      <c r="N1880" s="414"/>
      <c r="O1880" s="350">
        <f t="shared" si="69"/>
        <v>0</v>
      </c>
      <c r="P1880" s="70">
        <f t="shared" si="69"/>
        <v>0</v>
      </c>
      <c r="Q1880" s="92" t="str">
        <f t="shared" si="68"/>
        <v/>
      </c>
    </row>
    <row r="1881" spans="1:17" x14ac:dyDescent="0.2">
      <c r="A1881" s="374" t="str">
        <f>IF(B1881="","",COUNT('Diário 3º PA'!$A$4:$A$4242)+COUNT('Diário 4º PA'!$A$4:$A$2007)+COUNT('Diário 5º PA'!$A$4:$A$2000)+ROW()-3)</f>
        <v/>
      </c>
      <c r="B1881" s="358"/>
      <c r="C1881" s="383"/>
      <c r="D1881" s="360"/>
      <c r="E1881" s="360"/>
      <c r="F1881" s="361"/>
      <c r="G1881" s="360"/>
      <c r="H1881" s="360"/>
      <c r="I1881" s="362"/>
      <c r="J1881" s="363"/>
      <c r="K1881" s="363"/>
      <c r="L1881" s="364"/>
      <c r="M1881" s="363"/>
      <c r="N1881" s="414"/>
      <c r="O1881" s="350">
        <f t="shared" si="69"/>
        <v>0</v>
      </c>
      <c r="P1881" s="70">
        <f t="shared" si="69"/>
        <v>0</v>
      </c>
      <c r="Q1881" s="92" t="str">
        <f t="shared" si="68"/>
        <v/>
      </c>
    </row>
    <row r="1882" spans="1:17" x14ac:dyDescent="0.2">
      <c r="A1882" s="374" t="str">
        <f>IF(B1882="","",COUNT('Diário 3º PA'!$A$4:$A$4242)+COUNT('Diário 4º PA'!$A$4:$A$2007)+COUNT('Diário 5º PA'!$A$4:$A$2000)+ROW()-3)</f>
        <v/>
      </c>
      <c r="B1882" s="358"/>
      <c r="C1882" s="383"/>
      <c r="D1882" s="360"/>
      <c r="E1882" s="360"/>
      <c r="F1882" s="361"/>
      <c r="G1882" s="360"/>
      <c r="H1882" s="360"/>
      <c r="I1882" s="362"/>
      <c r="J1882" s="363"/>
      <c r="K1882" s="363"/>
      <c r="L1882" s="364"/>
      <c r="M1882" s="363"/>
      <c r="N1882" s="414"/>
      <c r="O1882" s="350">
        <f t="shared" si="69"/>
        <v>0</v>
      </c>
      <c r="P1882" s="70">
        <f t="shared" si="69"/>
        <v>0</v>
      </c>
      <c r="Q1882" s="92" t="str">
        <f t="shared" si="68"/>
        <v/>
      </c>
    </row>
    <row r="1883" spans="1:17" x14ac:dyDescent="0.2">
      <c r="A1883" s="374" t="str">
        <f>IF(B1883="","",COUNT('Diário 3º PA'!$A$4:$A$4242)+COUNT('Diário 4º PA'!$A$4:$A$2007)+COUNT('Diário 5º PA'!$A$4:$A$2000)+ROW()-3)</f>
        <v/>
      </c>
      <c r="B1883" s="358"/>
      <c r="C1883" s="383"/>
      <c r="D1883" s="360"/>
      <c r="E1883" s="360"/>
      <c r="F1883" s="361"/>
      <c r="G1883" s="360"/>
      <c r="H1883" s="360"/>
      <c r="I1883" s="362"/>
      <c r="J1883" s="363"/>
      <c r="K1883" s="363"/>
      <c r="L1883" s="364"/>
      <c r="M1883" s="363"/>
      <c r="N1883" s="414"/>
      <c r="O1883" s="350">
        <f t="shared" si="69"/>
        <v>0</v>
      </c>
      <c r="P1883" s="70">
        <f t="shared" si="69"/>
        <v>0</v>
      </c>
      <c r="Q1883" s="92" t="str">
        <f t="shared" si="68"/>
        <v/>
      </c>
    </row>
    <row r="1884" spans="1:17" x14ac:dyDescent="0.2">
      <c r="A1884" s="374" t="str">
        <f>IF(B1884="","",COUNT('Diário 3º PA'!$A$4:$A$4242)+COUNT('Diário 4º PA'!$A$4:$A$2007)+COUNT('Diário 5º PA'!$A$4:$A$2000)+ROW()-3)</f>
        <v/>
      </c>
      <c r="B1884" s="358"/>
      <c r="C1884" s="383"/>
      <c r="D1884" s="360"/>
      <c r="E1884" s="360"/>
      <c r="F1884" s="361"/>
      <c r="G1884" s="360"/>
      <c r="H1884" s="360"/>
      <c r="I1884" s="362"/>
      <c r="J1884" s="363"/>
      <c r="K1884" s="363"/>
      <c r="L1884" s="364"/>
      <c r="M1884" s="363"/>
      <c r="N1884" s="414"/>
      <c r="O1884" s="350">
        <f t="shared" si="69"/>
        <v>0</v>
      </c>
      <c r="P1884" s="70">
        <f t="shared" si="69"/>
        <v>0</v>
      </c>
      <c r="Q1884" s="92" t="str">
        <f t="shared" si="68"/>
        <v/>
      </c>
    </row>
    <row r="1885" spans="1:17" x14ac:dyDescent="0.2">
      <c r="A1885" s="374" t="str">
        <f>IF(B1885="","",COUNT('Diário 3º PA'!$A$4:$A$4242)+COUNT('Diário 4º PA'!$A$4:$A$2007)+COUNT('Diário 5º PA'!$A$4:$A$2000)+ROW()-3)</f>
        <v/>
      </c>
      <c r="B1885" s="358"/>
      <c r="C1885" s="383"/>
      <c r="D1885" s="360"/>
      <c r="E1885" s="360"/>
      <c r="F1885" s="361"/>
      <c r="G1885" s="360"/>
      <c r="H1885" s="360"/>
      <c r="I1885" s="362"/>
      <c r="J1885" s="363"/>
      <c r="K1885" s="363"/>
      <c r="L1885" s="364"/>
      <c r="M1885" s="363"/>
      <c r="N1885" s="414"/>
      <c r="O1885" s="350">
        <f t="shared" si="69"/>
        <v>0</v>
      </c>
      <c r="P1885" s="70">
        <f t="shared" si="69"/>
        <v>0</v>
      </c>
      <c r="Q1885" s="92" t="str">
        <f t="shared" si="68"/>
        <v/>
      </c>
    </row>
    <row r="1886" spans="1:17" x14ac:dyDescent="0.2">
      <c r="A1886" s="374" t="str">
        <f>IF(B1886="","",COUNT('Diário 3º PA'!$A$4:$A$4242)+COUNT('Diário 4º PA'!$A$4:$A$2007)+COUNT('Diário 5º PA'!$A$4:$A$2000)+ROW()-3)</f>
        <v/>
      </c>
      <c r="B1886" s="358"/>
      <c r="C1886" s="383"/>
      <c r="D1886" s="360"/>
      <c r="E1886" s="360"/>
      <c r="F1886" s="361"/>
      <c r="G1886" s="360"/>
      <c r="H1886" s="360"/>
      <c r="I1886" s="362"/>
      <c r="J1886" s="363"/>
      <c r="K1886" s="363"/>
      <c r="L1886" s="364"/>
      <c r="M1886" s="363"/>
      <c r="N1886" s="414"/>
      <c r="O1886" s="350">
        <f t="shared" si="69"/>
        <v>0</v>
      </c>
      <c r="P1886" s="70">
        <f t="shared" si="69"/>
        <v>0</v>
      </c>
      <c r="Q1886" s="92" t="str">
        <f t="shared" si="68"/>
        <v/>
      </c>
    </row>
    <row r="1887" spans="1:17" x14ac:dyDescent="0.2">
      <c r="A1887" s="374" t="str">
        <f>IF(B1887="","",COUNT('Diário 3º PA'!$A$4:$A$4242)+COUNT('Diário 4º PA'!$A$4:$A$2007)+COUNT('Diário 5º PA'!$A$4:$A$2000)+ROW()-3)</f>
        <v/>
      </c>
      <c r="B1887" s="358"/>
      <c r="C1887" s="383"/>
      <c r="D1887" s="360"/>
      <c r="E1887" s="360"/>
      <c r="F1887" s="361"/>
      <c r="G1887" s="360"/>
      <c r="H1887" s="360"/>
      <c r="I1887" s="362"/>
      <c r="J1887" s="363"/>
      <c r="K1887" s="363"/>
      <c r="L1887" s="364"/>
      <c r="M1887" s="363"/>
      <c r="N1887" s="414"/>
      <c r="O1887" s="350">
        <f t="shared" si="69"/>
        <v>0</v>
      </c>
      <c r="P1887" s="70">
        <f t="shared" si="69"/>
        <v>0</v>
      </c>
      <c r="Q1887" s="92" t="str">
        <f t="shared" si="68"/>
        <v/>
      </c>
    </row>
    <row r="1888" spans="1:17" x14ac:dyDescent="0.2">
      <c r="A1888" s="374" t="str">
        <f>IF(B1888="","",COUNT('Diário 3º PA'!$A$4:$A$4242)+COUNT('Diário 4º PA'!$A$4:$A$2007)+COUNT('Diário 5º PA'!$A$4:$A$2000)+ROW()-3)</f>
        <v/>
      </c>
      <c r="B1888" s="358"/>
      <c r="C1888" s="383"/>
      <c r="D1888" s="360"/>
      <c r="E1888" s="360"/>
      <c r="F1888" s="361"/>
      <c r="G1888" s="360"/>
      <c r="H1888" s="360"/>
      <c r="I1888" s="362"/>
      <c r="J1888" s="363"/>
      <c r="K1888" s="363"/>
      <c r="L1888" s="364"/>
      <c r="M1888" s="363"/>
      <c r="N1888" s="414"/>
      <c r="O1888" s="350">
        <f t="shared" si="69"/>
        <v>0</v>
      </c>
      <c r="P1888" s="70">
        <f t="shared" si="69"/>
        <v>0</v>
      </c>
      <c r="Q1888" s="92" t="str">
        <f t="shared" si="68"/>
        <v/>
      </c>
    </row>
    <row r="1889" spans="1:17" x14ac:dyDescent="0.2">
      <c r="A1889" s="374" t="str">
        <f>IF(B1889="","",COUNT('Diário 3º PA'!$A$4:$A$4242)+COUNT('Diário 4º PA'!$A$4:$A$2007)+COUNT('Diário 5º PA'!$A$4:$A$2000)+ROW()-3)</f>
        <v/>
      </c>
      <c r="B1889" s="358"/>
      <c r="C1889" s="383"/>
      <c r="D1889" s="360"/>
      <c r="E1889" s="360"/>
      <c r="F1889" s="361"/>
      <c r="G1889" s="360"/>
      <c r="H1889" s="360"/>
      <c r="I1889" s="362"/>
      <c r="J1889" s="363"/>
      <c r="K1889" s="363"/>
      <c r="L1889" s="364"/>
      <c r="M1889" s="363"/>
      <c r="N1889" s="414"/>
      <c r="O1889" s="350">
        <f t="shared" si="69"/>
        <v>0</v>
      </c>
      <c r="P1889" s="70">
        <f t="shared" si="69"/>
        <v>0</v>
      </c>
      <c r="Q1889" s="92" t="str">
        <f t="shared" si="68"/>
        <v/>
      </c>
    </row>
    <row r="1890" spans="1:17" x14ac:dyDescent="0.2">
      <c r="A1890" s="374" t="str">
        <f>IF(B1890="","",COUNT('Diário 3º PA'!$A$4:$A$4242)+COUNT('Diário 4º PA'!$A$4:$A$2007)+COUNT('Diário 5º PA'!$A$4:$A$2000)+ROW()-3)</f>
        <v/>
      </c>
      <c r="B1890" s="358"/>
      <c r="C1890" s="383"/>
      <c r="D1890" s="360"/>
      <c r="E1890" s="360"/>
      <c r="F1890" s="361"/>
      <c r="G1890" s="360"/>
      <c r="H1890" s="360"/>
      <c r="I1890" s="362"/>
      <c r="J1890" s="363"/>
      <c r="K1890" s="363"/>
      <c r="L1890" s="364"/>
      <c r="M1890" s="363"/>
      <c r="N1890" s="414"/>
      <c r="O1890" s="350">
        <f t="shared" si="69"/>
        <v>0</v>
      </c>
      <c r="P1890" s="70">
        <f t="shared" si="69"/>
        <v>0</v>
      </c>
      <c r="Q1890" s="92" t="str">
        <f t="shared" si="68"/>
        <v/>
      </c>
    </row>
    <row r="1891" spans="1:17" x14ac:dyDescent="0.2">
      <c r="A1891" s="374" t="str">
        <f>IF(B1891="","",COUNT('Diário 3º PA'!$A$4:$A$4242)+COUNT('Diário 4º PA'!$A$4:$A$2007)+COUNT('Diário 5º PA'!$A$4:$A$2000)+ROW()-3)</f>
        <v/>
      </c>
      <c r="B1891" s="358"/>
      <c r="C1891" s="383"/>
      <c r="D1891" s="360"/>
      <c r="E1891" s="360"/>
      <c r="F1891" s="361"/>
      <c r="G1891" s="360"/>
      <c r="H1891" s="360"/>
      <c r="I1891" s="362"/>
      <c r="J1891" s="363"/>
      <c r="K1891" s="363"/>
      <c r="L1891" s="364"/>
      <c r="M1891" s="363"/>
      <c r="N1891" s="414"/>
      <c r="O1891" s="350">
        <f t="shared" si="69"/>
        <v>0</v>
      </c>
      <c r="P1891" s="70">
        <f t="shared" si="69"/>
        <v>0</v>
      </c>
      <c r="Q1891" s="92" t="str">
        <f t="shared" si="68"/>
        <v/>
      </c>
    </row>
    <row r="1892" spans="1:17" x14ac:dyDescent="0.2">
      <c r="A1892" s="374" t="str">
        <f>IF(B1892="","",COUNT('Diário 3º PA'!$A$4:$A$4242)+COUNT('Diário 4º PA'!$A$4:$A$2007)+COUNT('Diário 5º PA'!$A$4:$A$2000)+ROW()-3)</f>
        <v/>
      </c>
      <c r="B1892" s="358"/>
      <c r="C1892" s="383"/>
      <c r="D1892" s="360"/>
      <c r="E1892" s="360"/>
      <c r="F1892" s="361"/>
      <c r="G1892" s="360"/>
      <c r="H1892" s="360"/>
      <c r="I1892" s="362"/>
      <c r="J1892" s="363"/>
      <c r="K1892" s="363"/>
      <c r="L1892" s="364"/>
      <c r="M1892" s="363"/>
      <c r="N1892" s="414"/>
      <c r="O1892" s="350">
        <f t="shared" si="69"/>
        <v>0</v>
      </c>
      <c r="P1892" s="70">
        <f t="shared" si="69"/>
        <v>0</v>
      </c>
      <c r="Q1892" s="92" t="str">
        <f t="shared" si="68"/>
        <v/>
      </c>
    </row>
    <row r="1893" spans="1:17" x14ac:dyDescent="0.2">
      <c r="A1893" s="374" t="str">
        <f>IF(B1893="","",COUNT('Diário 3º PA'!$A$4:$A$4242)+COUNT('Diário 4º PA'!$A$4:$A$2007)+COUNT('Diário 5º PA'!$A$4:$A$2000)+ROW()-3)</f>
        <v/>
      </c>
      <c r="B1893" s="358"/>
      <c r="C1893" s="383"/>
      <c r="D1893" s="360"/>
      <c r="E1893" s="360"/>
      <c r="F1893" s="361"/>
      <c r="G1893" s="360"/>
      <c r="H1893" s="360"/>
      <c r="I1893" s="362"/>
      <c r="J1893" s="363"/>
      <c r="K1893" s="363"/>
      <c r="L1893" s="364"/>
      <c r="M1893" s="363"/>
      <c r="N1893" s="414"/>
      <c r="O1893" s="350">
        <f t="shared" si="69"/>
        <v>0</v>
      </c>
      <c r="P1893" s="70">
        <f t="shared" si="69"/>
        <v>0</v>
      </c>
      <c r="Q1893" s="92" t="str">
        <f t="shared" si="68"/>
        <v/>
      </c>
    </row>
    <row r="1894" spans="1:17" x14ac:dyDescent="0.2">
      <c r="A1894" s="374" t="str">
        <f>IF(B1894="","",COUNT('Diário 3º PA'!$A$4:$A$4242)+COUNT('Diário 4º PA'!$A$4:$A$2007)+COUNT('Diário 5º PA'!$A$4:$A$2000)+ROW()-3)</f>
        <v/>
      </c>
      <c r="B1894" s="358"/>
      <c r="C1894" s="383"/>
      <c r="D1894" s="360"/>
      <c r="E1894" s="360"/>
      <c r="F1894" s="361"/>
      <c r="G1894" s="360"/>
      <c r="H1894" s="360"/>
      <c r="I1894" s="362"/>
      <c r="J1894" s="363"/>
      <c r="K1894" s="363"/>
      <c r="L1894" s="364"/>
      <c r="M1894" s="363"/>
      <c r="N1894" s="414"/>
      <c r="O1894" s="350">
        <f t="shared" si="69"/>
        <v>0</v>
      </c>
      <c r="P1894" s="70">
        <f t="shared" si="69"/>
        <v>0</v>
      </c>
      <c r="Q1894" s="92" t="str">
        <f t="shared" si="68"/>
        <v/>
      </c>
    </row>
    <row r="1895" spans="1:17" x14ac:dyDescent="0.2">
      <c r="A1895" s="374" t="str">
        <f>IF(B1895="","",COUNT('Diário 3º PA'!$A$4:$A$4242)+COUNT('Diário 4º PA'!$A$4:$A$2007)+COUNT('Diário 5º PA'!$A$4:$A$2000)+ROW()-3)</f>
        <v/>
      </c>
      <c r="B1895" s="358"/>
      <c r="C1895" s="383"/>
      <c r="D1895" s="360"/>
      <c r="E1895" s="360"/>
      <c r="F1895" s="361"/>
      <c r="G1895" s="360"/>
      <c r="H1895" s="360"/>
      <c r="I1895" s="362"/>
      <c r="J1895" s="363"/>
      <c r="K1895" s="363"/>
      <c r="L1895" s="364"/>
      <c r="M1895" s="363"/>
      <c r="N1895" s="414"/>
      <c r="O1895" s="350">
        <f t="shared" si="69"/>
        <v>0</v>
      </c>
      <c r="P1895" s="70">
        <f t="shared" si="69"/>
        <v>0</v>
      </c>
      <c r="Q1895" s="92" t="str">
        <f t="shared" si="68"/>
        <v/>
      </c>
    </row>
    <row r="1896" spans="1:17" x14ac:dyDescent="0.2">
      <c r="A1896" s="374" t="str">
        <f>IF(B1896="","",COUNT('Diário 3º PA'!$A$4:$A$4242)+COUNT('Diário 4º PA'!$A$4:$A$2007)+COUNT('Diário 5º PA'!$A$4:$A$2000)+ROW()-3)</f>
        <v/>
      </c>
      <c r="B1896" s="358"/>
      <c r="C1896" s="383"/>
      <c r="D1896" s="360"/>
      <c r="E1896" s="360"/>
      <c r="F1896" s="361"/>
      <c r="G1896" s="360"/>
      <c r="H1896" s="360"/>
      <c r="I1896" s="362"/>
      <c r="J1896" s="363"/>
      <c r="K1896" s="363"/>
      <c r="L1896" s="364"/>
      <c r="M1896" s="363"/>
      <c r="N1896" s="414"/>
      <c r="O1896" s="350">
        <f t="shared" si="69"/>
        <v>0</v>
      </c>
      <c r="P1896" s="70">
        <f t="shared" si="69"/>
        <v>0</v>
      </c>
      <c r="Q1896" s="92" t="str">
        <f t="shared" si="68"/>
        <v/>
      </c>
    </row>
    <row r="1897" spans="1:17" x14ac:dyDescent="0.2">
      <c r="A1897" s="374" t="str">
        <f>IF(B1897="","",COUNT('Diário 3º PA'!$A$4:$A$4242)+COUNT('Diário 4º PA'!$A$4:$A$2007)+COUNT('Diário 5º PA'!$A$4:$A$2000)+ROW()-3)</f>
        <v/>
      </c>
      <c r="B1897" s="358"/>
      <c r="C1897" s="383"/>
      <c r="D1897" s="360"/>
      <c r="E1897" s="360"/>
      <c r="F1897" s="361"/>
      <c r="G1897" s="360"/>
      <c r="H1897" s="360"/>
      <c r="I1897" s="362"/>
      <c r="J1897" s="363"/>
      <c r="K1897" s="363"/>
      <c r="L1897" s="364"/>
      <c r="M1897" s="363"/>
      <c r="N1897" s="414"/>
      <c r="O1897" s="350">
        <f t="shared" si="69"/>
        <v>0</v>
      </c>
      <c r="P1897" s="70">
        <f t="shared" si="69"/>
        <v>0</v>
      </c>
      <c r="Q1897" s="92" t="str">
        <f t="shared" si="68"/>
        <v/>
      </c>
    </row>
    <row r="1898" spans="1:17" x14ac:dyDescent="0.2">
      <c r="A1898" s="374" t="str">
        <f>IF(B1898="","",COUNT('Diário 3º PA'!$A$4:$A$4242)+COUNT('Diário 4º PA'!$A$4:$A$2007)+COUNT('Diário 5º PA'!$A$4:$A$2000)+ROW()-3)</f>
        <v/>
      </c>
      <c r="B1898" s="358"/>
      <c r="C1898" s="383"/>
      <c r="D1898" s="360"/>
      <c r="E1898" s="360"/>
      <c r="F1898" s="361"/>
      <c r="G1898" s="360"/>
      <c r="H1898" s="360"/>
      <c r="I1898" s="362"/>
      <c r="J1898" s="363"/>
      <c r="K1898" s="363"/>
      <c r="L1898" s="364"/>
      <c r="M1898" s="363"/>
      <c r="N1898" s="414"/>
      <c r="O1898" s="350">
        <f t="shared" si="69"/>
        <v>0</v>
      </c>
      <c r="P1898" s="70">
        <f t="shared" si="69"/>
        <v>0</v>
      </c>
      <c r="Q1898" s="92" t="str">
        <f t="shared" si="68"/>
        <v/>
      </c>
    </row>
    <row r="1899" spans="1:17" x14ac:dyDescent="0.2">
      <c r="A1899" s="374" t="str">
        <f>IF(B1899="","",COUNT('Diário 3º PA'!$A$4:$A$4242)+COUNT('Diário 4º PA'!$A$4:$A$2007)+COUNT('Diário 5º PA'!$A$4:$A$2000)+ROW()-3)</f>
        <v/>
      </c>
      <c r="B1899" s="358"/>
      <c r="C1899" s="383"/>
      <c r="D1899" s="360"/>
      <c r="E1899" s="360"/>
      <c r="F1899" s="361"/>
      <c r="G1899" s="360"/>
      <c r="H1899" s="360"/>
      <c r="I1899" s="362"/>
      <c r="J1899" s="363"/>
      <c r="K1899" s="363"/>
      <c r="L1899" s="364"/>
      <c r="M1899" s="363"/>
      <c r="N1899" s="414"/>
      <c r="O1899" s="350">
        <f t="shared" si="69"/>
        <v>0</v>
      </c>
      <c r="P1899" s="70">
        <f t="shared" si="69"/>
        <v>0</v>
      </c>
      <c r="Q1899" s="92" t="str">
        <f t="shared" si="68"/>
        <v/>
      </c>
    </row>
    <row r="1900" spans="1:17" x14ac:dyDescent="0.2">
      <c r="A1900" s="374" t="str">
        <f>IF(B1900="","",COUNT('Diário 3º PA'!$A$4:$A$4242)+COUNT('Diário 4º PA'!$A$4:$A$2007)+COUNT('Diário 5º PA'!$A$4:$A$2000)+ROW()-3)</f>
        <v/>
      </c>
      <c r="B1900" s="358"/>
      <c r="C1900" s="383"/>
      <c r="D1900" s="360"/>
      <c r="E1900" s="360"/>
      <c r="F1900" s="361"/>
      <c r="G1900" s="360"/>
      <c r="H1900" s="360"/>
      <c r="I1900" s="362"/>
      <c r="J1900" s="363"/>
      <c r="K1900" s="363"/>
      <c r="L1900" s="364"/>
      <c r="M1900" s="363"/>
      <c r="N1900" s="414"/>
      <c r="O1900" s="350">
        <f t="shared" si="69"/>
        <v>0</v>
      </c>
      <c r="P1900" s="70">
        <f t="shared" si="69"/>
        <v>0</v>
      </c>
      <c r="Q1900" s="92" t="str">
        <f t="shared" si="68"/>
        <v/>
      </c>
    </row>
    <row r="1901" spans="1:17" x14ac:dyDescent="0.2">
      <c r="A1901" s="374" t="str">
        <f>IF(B1901="","",COUNT('Diário 3º PA'!$A$4:$A$4242)+COUNT('Diário 4º PA'!$A$4:$A$2007)+COUNT('Diário 5º PA'!$A$4:$A$2000)+ROW()-3)</f>
        <v/>
      </c>
      <c r="B1901" s="358"/>
      <c r="C1901" s="383"/>
      <c r="D1901" s="360"/>
      <c r="E1901" s="360"/>
      <c r="F1901" s="361"/>
      <c r="G1901" s="360"/>
      <c r="H1901" s="360"/>
      <c r="I1901" s="362"/>
      <c r="J1901" s="363"/>
      <c r="K1901" s="363"/>
      <c r="L1901" s="364"/>
      <c r="M1901" s="363"/>
      <c r="N1901" s="414"/>
      <c r="O1901" s="350">
        <f t="shared" si="69"/>
        <v>0</v>
      </c>
      <c r="P1901" s="70">
        <f t="shared" si="69"/>
        <v>0</v>
      </c>
      <c r="Q1901" s="92" t="str">
        <f t="shared" si="68"/>
        <v/>
      </c>
    </row>
    <row r="1902" spans="1:17" x14ac:dyDescent="0.2">
      <c r="A1902" s="374" t="str">
        <f>IF(B1902="","",COUNT('Diário 3º PA'!$A$4:$A$4242)+COUNT('Diário 4º PA'!$A$4:$A$2007)+COUNT('Diário 5º PA'!$A$4:$A$2000)+ROW()-3)</f>
        <v/>
      </c>
      <c r="B1902" s="358"/>
      <c r="C1902" s="383"/>
      <c r="D1902" s="360"/>
      <c r="E1902" s="360"/>
      <c r="F1902" s="361"/>
      <c r="G1902" s="360"/>
      <c r="H1902" s="360"/>
      <c r="I1902" s="362"/>
      <c r="J1902" s="363"/>
      <c r="K1902" s="363"/>
      <c r="L1902" s="364"/>
      <c r="M1902" s="363"/>
      <c r="N1902" s="414"/>
      <c r="O1902" s="350">
        <f t="shared" si="69"/>
        <v>0</v>
      </c>
      <c r="P1902" s="70">
        <f t="shared" si="69"/>
        <v>0</v>
      </c>
      <c r="Q1902" s="92" t="str">
        <f t="shared" si="68"/>
        <v/>
      </c>
    </row>
    <row r="1903" spans="1:17" x14ac:dyDescent="0.2">
      <c r="A1903" s="374" t="str">
        <f>IF(B1903="","",COUNT('Diário 3º PA'!$A$4:$A$4242)+COUNT('Diário 4º PA'!$A$4:$A$2007)+COUNT('Diário 5º PA'!$A$4:$A$2000)+ROW()-3)</f>
        <v/>
      </c>
      <c r="B1903" s="358"/>
      <c r="C1903" s="383"/>
      <c r="D1903" s="360"/>
      <c r="E1903" s="360"/>
      <c r="F1903" s="361"/>
      <c r="G1903" s="360"/>
      <c r="H1903" s="360"/>
      <c r="I1903" s="362"/>
      <c r="J1903" s="363"/>
      <c r="K1903" s="363"/>
      <c r="L1903" s="364"/>
      <c r="M1903" s="363"/>
      <c r="N1903" s="414"/>
      <c r="O1903" s="350">
        <f t="shared" si="69"/>
        <v>0</v>
      </c>
      <c r="P1903" s="70">
        <f t="shared" si="69"/>
        <v>0</v>
      </c>
      <c r="Q1903" s="92" t="str">
        <f t="shared" si="68"/>
        <v/>
      </c>
    </row>
    <row r="1904" spans="1:17" x14ac:dyDescent="0.2">
      <c r="A1904" s="374" t="str">
        <f>IF(B1904="","",COUNT('Diário 3º PA'!$A$4:$A$4242)+COUNT('Diário 4º PA'!$A$4:$A$2007)+COUNT('Diário 5º PA'!$A$4:$A$2000)+ROW()-3)</f>
        <v/>
      </c>
      <c r="B1904" s="358"/>
      <c r="C1904" s="383"/>
      <c r="D1904" s="360"/>
      <c r="E1904" s="360"/>
      <c r="F1904" s="361"/>
      <c r="G1904" s="360"/>
      <c r="H1904" s="360"/>
      <c r="I1904" s="362"/>
      <c r="J1904" s="363"/>
      <c r="K1904" s="363"/>
      <c r="L1904" s="364"/>
      <c r="M1904" s="363"/>
      <c r="N1904" s="414"/>
      <c r="O1904" s="350">
        <f t="shared" si="69"/>
        <v>0</v>
      </c>
      <c r="P1904" s="70">
        <f t="shared" si="69"/>
        <v>0</v>
      </c>
      <c r="Q1904" s="92" t="str">
        <f t="shared" si="68"/>
        <v/>
      </c>
    </row>
    <row r="1905" spans="1:17" x14ac:dyDescent="0.2">
      <c r="A1905" s="374" t="str">
        <f>IF(B1905="","",COUNT('Diário 3º PA'!$A$4:$A$4242)+COUNT('Diário 4º PA'!$A$4:$A$2007)+COUNT('Diário 5º PA'!$A$4:$A$2000)+ROW()-3)</f>
        <v/>
      </c>
      <c r="B1905" s="358"/>
      <c r="C1905" s="383"/>
      <c r="D1905" s="360"/>
      <c r="E1905" s="360"/>
      <c r="F1905" s="361"/>
      <c r="G1905" s="360"/>
      <c r="H1905" s="360"/>
      <c r="I1905" s="362"/>
      <c r="J1905" s="363"/>
      <c r="K1905" s="363"/>
      <c r="L1905" s="364"/>
      <c r="M1905" s="363"/>
      <c r="N1905" s="414"/>
      <c r="O1905" s="350">
        <f t="shared" si="69"/>
        <v>0</v>
      </c>
      <c r="P1905" s="70">
        <f t="shared" si="69"/>
        <v>0</v>
      </c>
      <c r="Q1905" s="92" t="str">
        <f t="shared" si="68"/>
        <v/>
      </c>
    </row>
    <row r="1906" spans="1:17" x14ac:dyDescent="0.2">
      <c r="A1906" s="374" t="str">
        <f>IF(B1906="","",COUNT('Diário 3º PA'!$A$4:$A$4242)+COUNT('Diário 4º PA'!$A$4:$A$2007)+COUNT('Diário 5º PA'!$A$4:$A$2000)+ROW()-3)</f>
        <v/>
      </c>
      <c r="B1906" s="358"/>
      <c r="C1906" s="383"/>
      <c r="D1906" s="360"/>
      <c r="E1906" s="360"/>
      <c r="F1906" s="361"/>
      <c r="G1906" s="360"/>
      <c r="H1906" s="360"/>
      <c r="I1906" s="362"/>
      <c r="J1906" s="363"/>
      <c r="K1906" s="363"/>
      <c r="L1906" s="364"/>
      <c r="M1906" s="363"/>
      <c r="N1906" s="414"/>
      <c r="O1906" s="350">
        <f t="shared" si="69"/>
        <v>0</v>
      </c>
      <c r="P1906" s="70">
        <f t="shared" si="69"/>
        <v>0</v>
      </c>
      <c r="Q1906" s="92" t="str">
        <f t="shared" si="68"/>
        <v/>
      </c>
    </row>
    <row r="1907" spans="1:17" x14ac:dyDescent="0.2">
      <c r="A1907" s="374" t="str">
        <f>IF(B1907="","",COUNT('Diário 3º PA'!$A$4:$A$4242)+COUNT('Diário 4º PA'!$A$4:$A$2007)+COUNT('Diário 5º PA'!$A$4:$A$2000)+ROW()-3)</f>
        <v/>
      </c>
      <c r="B1907" s="358"/>
      <c r="C1907" s="383"/>
      <c r="D1907" s="360"/>
      <c r="E1907" s="360"/>
      <c r="F1907" s="361"/>
      <c r="G1907" s="360"/>
      <c r="H1907" s="360"/>
      <c r="I1907" s="362"/>
      <c r="J1907" s="363"/>
      <c r="K1907" s="363"/>
      <c r="L1907" s="364"/>
      <c r="M1907" s="363"/>
      <c r="N1907" s="414"/>
      <c r="O1907" s="350">
        <f t="shared" si="69"/>
        <v>0</v>
      </c>
      <c r="P1907" s="70">
        <f t="shared" si="69"/>
        <v>0</v>
      </c>
      <c r="Q1907" s="92" t="str">
        <f t="shared" si="68"/>
        <v/>
      </c>
    </row>
    <row r="1908" spans="1:17" x14ac:dyDescent="0.2">
      <c r="A1908" s="374" t="str">
        <f>IF(B1908="","",COUNT('Diário 3º PA'!$A$4:$A$4242)+COUNT('Diário 4º PA'!$A$4:$A$2007)+COUNT('Diário 5º PA'!$A$4:$A$2000)+ROW()-3)</f>
        <v/>
      </c>
      <c r="B1908" s="358"/>
      <c r="C1908" s="383"/>
      <c r="D1908" s="360"/>
      <c r="E1908" s="360"/>
      <c r="F1908" s="361"/>
      <c r="G1908" s="360"/>
      <c r="H1908" s="360"/>
      <c r="I1908" s="362"/>
      <c r="J1908" s="363"/>
      <c r="K1908" s="363"/>
      <c r="L1908" s="364"/>
      <c r="M1908" s="363"/>
      <c r="N1908" s="414"/>
      <c r="O1908" s="350">
        <f t="shared" si="69"/>
        <v>0</v>
      </c>
      <c r="P1908" s="70">
        <f t="shared" si="69"/>
        <v>0</v>
      </c>
      <c r="Q1908" s="92" t="str">
        <f t="shared" si="68"/>
        <v/>
      </c>
    </row>
    <row r="1909" spans="1:17" x14ac:dyDescent="0.2">
      <c r="A1909" s="374" t="str">
        <f>IF(B1909="","",COUNT('Diário 3º PA'!$A$4:$A$4242)+COUNT('Diário 4º PA'!$A$4:$A$2007)+COUNT('Diário 5º PA'!$A$4:$A$2000)+ROW()-3)</f>
        <v/>
      </c>
      <c r="B1909" s="358"/>
      <c r="C1909" s="383"/>
      <c r="D1909" s="360"/>
      <c r="E1909" s="360"/>
      <c r="F1909" s="361"/>
      <c r="G1909" s="360"/>
      <c r="H1909" s="360"/>
      <c r="I1909" s="362"/>
      <c r="J1909" s="363"/>
      <c r="K1909" s="363"/>
      <c r="L1909" s="364"/>
      <c r="M1909" s="363"/>
      <c r="N1909" s="414"/>
      <c r="O1909" s="350">
        <f t="shared" si="69"/>
        <v>0</v>
      </c>
      <c r="P1909" s="70">
        <f t="shared" si="69"/>
        <v>0</v>
      </c>
      <c r="Q1909" s="92" t="str">
        <f t="shared" si="68"/>
        <v/>
      </c>
    </row>
    <row r="1910" spans="1:17" x14ac:dyDescent="0.2">
      <c r="A1910" s="374" t="str">
        <f>IF(B1910="","",COUNT('Diário 3º PA'!$A$4:$A$4242)+COUNT('Diário 4º PA'!$A$4:$A$2007)+COUNT('Diário 5º PA'!$A$4:$A$2000)+ROW()-3)</f>
        <v/>
      </c>
      <c r="B1910" s="358"/>
      <c r="C1910" s="383"/>
      <c r="D1910" s="360"/>
      <c r="E1910" s="360"/>
      <c r="F1910" s="361"/>
      <c r="G1910" s="360"/>
      <c r="H1910" s="360"/>
      <c r="I1910" s="362"/>
      <c r="J1910" s="363"/>
      <c r="K1910" s="363"/>
      <c r="L1910" s="364"/>
      <c r="M1910" s="363"/>
      <c r="N1910" s="414"/>
      <c r="O1910" s="350">
        <f t="shared" si="69"/>
        <v>0</v>
      </c>
      <c r="P1910" s="70">
        <f t="shared" si="69"/>
        <v>0</v>
      </c>
      <c r="Q1910" s="92" t="str">
        <f t="shared" si="68"/>
        <v/>
      </c>
    </row>
    <row r="1911" spans="1:17" x14ac:dyDescent="0.2">
      <c r="A1911" s="374" t="str">
        <f>IF(B1911="","",COUNT('Diário 3º PA'!$A$4:$A$4242)+COUNT('Diário 4º PA'!$A$4:$A$2007)+COUNT('Diário 5º PA'!$A$4:$A$2000)+ROW()-3)</f>
        <v/>
      </c>
      <c r="B1911" s="358"/>
      <c r="C1911" s="383"/>
      <c r="D1911" s="360"/>
      <c r="E1911" s="360"/>
      <c r="F1911" s="361"/>
      <c r="G1911" s="360"/>
      <c r="H1911" s="360"/>
      <c r="I1911" s="362"/>
      <c r="J1911" s="363"/>
      <c r="K1911" s="363"/>
      <c r="L1911" s="364"/>
      <c r="M1911" s="363"/>
      <c r="N1911" s="414"/>
      <c r="O1911" s="350">
        <f t="shared" si="69"/>
        <v>0</v>
      </c>
      <c r="P1911" s="70">
        <f t="shared" si="69"/>
        <v>0</v>
      </c>
      <c r="Q1911" s="92" t="str">
        <f t="shared" si="68"/>
        <v/>
      </c>
    </row>
    <row r="1912" spans="1:17" x14ac:dyDescent="0.2">
      <c r="A1912" s="374" t="str">
        <f>IF(B1912="","",COUNT('Diário 3º PA'!$A$4:$A$4242)+COUNT('Diário 4º PA'!$A$4:$A$2007)+COUNT('Diário 5º PA'!$A$4:$A$2000)+ROW()-3)</f>
        <v/>
      </c>
      <c r="B1912" s="358"/>
      <c r="C1912" s="383"/>
      <c r="D1912" s="360"/>
      <c r="E1912" s="360"/>
      <c r="F1912" s="361"/>
      <c r="G1912" s="360"/>
      <c r="H1912" s="360"/>
      <c r="I1912" s="362"/>
      <c r="J1912" s="363"/>
      <c r="K1912" s="363"/>
      <c r="L1912" s="364"/>
      <c r="M1912" s="363"/>
      <c r="N1912" s="414"/>
      <c r="O1912" s="350">
        <f t="shared" si="69"/>
        <v>0</v>
      </c>
      <c r="P1912" s="70">
        <f t="shared" si="69"/>
        <v>0</v>
      </c>
      <c r="Q1912" s="92" t="str">
        <f t="shared" si="68"/>
        <v/>
      </c>
    </row>
    <row r="1913" spans="1:17" x14ac:dyDescent="0.2">
      <c r="A1913" s="374" t="str">
        <f>IF(B1913="","",COUNT('Diário 3º PA'!$A$4:$A$4242)+COUNT('Diário 4º PA'!$A$4:$A$2007)+COUNT('Diário 5º PA'!$A$4:$A$2000)+ROW()-3)</f>
        <v/>
      </c>
      <c r="B1913" s="358"/>
      <c r="C1913" s="383"/>
      <c r="D1913" s="360"/>
      <c r="E1913" s="360"/>
      <c r="F1913" s="361"/>
      <c r="G1913" s="360"/>
      <c r="H1913" s="360"/>
      <c r="I1913" s="362"/>
      <c r="J1913" s="363"/>
      <c r="K1913" s="363"/>
      <c r="L1913" s="364"/>
      <c r="M1913" s="363"/>
      <c r="N1913" s="414"/>
      <c r="O1913" s="350">
        <f t="shared" si="69"/>
        <v>0</v>
      </c>
      <c r="P1913" s="70">
        <f t="shared" si="69"/>
        <v>0</v>
      </c>
      <c r="Q1913" s="92" t="str">
        <f t="shared" si="68"/>
        <v/>
      </c>
    </row>
    <row r="1914" spans="1:17" x14ac:dyDescent="0.2">
      <c r="A1914" s="374" t="str">
        <f>IF(B1914="","",COUNT('Diário 3º PA'!$A$4:$A$4242)+COUNT('Diário 4º PA'!$A$4:$A$2007)+COUNT('Diário 5º PA'!$A$4:$A$2000)+ROW()-3)</f>
        <v/>
      </c>
      <c r="B1914" s="358"/>
      <c r="C1914" s="383"/>
      <c r="D1914" s="360"/>
      <c r="E1914" s="360"/>
      <c r="F1914" s="361"/>
      <c r="G1914" s="360"/>
      <c r="H1914" s="360"/>
      <c r="I1914" s="362"/>
      <c r="J1914" s="363"/>
      <c r="K1914" s="363"/>
      <c r="L1914" s="364"/>
      <c r="M1914" s="363"/>
      <c r="N1914" s="414"/>
      <c r="O1914" s="350">
        <f t="shared" si="69"/>
        <v>0</v>
      </c>
      <c r="P1914" s="70">
        <f t="shared" si="69"/>
        <v>0</v>
      </c>
      <c r="Q1914" s="92" t="str">
        <f t="shared" si="68"/>
        <v/>
      </c>
    </row>
    <row r="1915" spans="1:17" x14ac:dyDescent="0.2">
      <c r="A1915" s="374" t="str">
        <f>IF(B1915="","",COUNT('Diário 3º PA'!$A$4:$A$4242)+COUNT('Diário 4º PA'!$A$4:$A$2007)+COUNT('Diário 5º PA'!$A$4:$A$2000)+ROW()-3)</f>
        <v/>
      </c>
      <c r="B1915" s="358"/>
      <c r="C1915" s="383"/>
      <c r="D1915" s="360"/>
      <c r="E1915" s="360"/>
      <c r="F1915" s="361"/>
      <c r="G1915" s="360"/>
      <c r="H1915" s="360"/>
      <c r="I1915" s="362"/>
      <c r="J1915" s="363"/>
      <c r="K1915" s="363"/>
      <c r="L1915" s="364"/>
      <c r="M1915" s="363"/>
      <c r="N1915" s="414"/>
      <c r="O1915" s="350">
        <f t="shared" si="69"/>
        <v>0</v>
      </c>
      <c r="P1915" s="70">
        <f t="shared" si="69"/>
        <v>0</v>
      </c>
      <c r="Q1915" s="92" t="str">
        <f t="shared" si="68"/>
        <v/>
      </c>
    </row>
    <row r="1916" spans="1:17" x14ac:dyDescent="0.2">
      <c r="A1916" s="374" t="str">
        <f>IF(B1916="","",COUNT('Diário 3º PA'!$A$4:$A$4242)+COUNT('Diário 4º PA'!$A$4:$A$2007)+COUNT('Diário 5º PA'!$A$4:$A$2000)+ROW()-3)</f>
        <v/>
      </c>
      <c r="B1916" s="358"/>
      <c r="C1916" s="383"/>
      <c r="D1916" s="360"/>
      <c r="E1916" s="360"/>
      <c r="F1916" s="361"/>
      <c r="G1916" s="360"/>
      <c r="H1916" s="360"/>
      <c r="I1916" s="362"/>
      <c r="J1916" s="363"/>
      <c r="K1916" s="363"/>
      <c r="L1916" s="364"/>
      <c r="M1916" s="363"/>
      <c r="N1916" s="414"/>
      <c r="O1916" s="350">
        <f t="shared" si="69"/>
        <v>0</v>
      </c>
      <c r="P1916" s="70">
        <f t="shared" si="69"/>
        <v>0</v>
      </c>
      <c r="Q1916" s="92" t="str">
        <f t="shared" si="68"/>
        <v/>
      </c>
    </row>
    <row r="1917" spans="1:17" x14ac:dyDescent="0.2">
      <c r="A1917" s="374" t="str">
        <f>IF(B1917="","",COUNT('Diário 3º PA'!$A$4:$A$4242)+COUNT('Diário 4º PA'!$A$4:$A$2007)+COUNT('Diário 5º PA'!$A$4:$A$2000)+ROW()-3)</f>
        <v/>
      </c>
      <c r="B1917" s="358"/>
      <c r="C1917" s="383"/>
      <c r="D1917" s="360"/>
      <c r="E1917" s="360"/>
      <c r="F1917" s="361"/>
      <c r="G1917" s="360"/>
      <c r="H1917" s="360"/>
      <c r="I1917" s="362"/>
      <c r="J1917" s="363"/>
      <c r="K1917" s="363"/>
      <c r="L1917" s="364"/>
      <c r="M1917" s="363"/>
      <c r="N1917" s="414"/>
      <c r="O1917" s="350">
        <f t="shared" si="69"/>
        <v>0</v>
      </c>
      <c r="P1917" s="70">
        <f t="shared" si="69"/>
        <v>0</v>
      </c>
      <c r="Q1917" s="92" t="str">
        <f t="shared" si="68"/>
        <v/>
      </c>
    </row>
    <row r="1918" spans="1:17" x14ac:dyDescent="0.2">
      <c r="A1918" s="374" t="str">
        <f>IF(B1918="","",COUNT('Diário 3º PA'!$A$4:$A$4242)+COUNT('Diário 4º PA'!$A$4:$A$2007)+COUNT('Diário 5º PA'!$A$4:$A$2000)+ROW()-3)</f>
        <v/>
      </c>
      <c r="B1918" s="358"/>
      <c r="C1918" s="383"/>
      <c r="D1918" s="360"/>
      <c r="E1918" s="360"/>
      <c r="F1918" s="361"/>
      <c r="G1918" s="360"/>
      <c r="H1918" s="360"/>
      <c r="I1918" s="362"/>
      <c r="J1918" s="363"/>
      <c r="K1918" s="363"/>
      <c r="L1918" s="364"/>
      <c r="M1918" s="363"/>
      <c r="N1918" s="414"/>
      <c r="O1918" s="350">
        <f t="shared" si="69"/>
        <v>0</v>
      </c>
      <c r="P1918" s="70">
        <f t="shared" si="69"/>
        <v>0</v>
      </c>
      <c r="Q1918" s="92" t="str">
        <f t="shared" si="68"/>
        <v/>
      </c>
    </row>
    <row r="1919" spans="1:17" x14ac:dyDescent="0.2">
      <c r="A1919" s="374" t="str">
        <f>IF(B1919="","",COUNT('Diário 3º PA'!$A$4:$A$4242)+COUNT('Diário 4º PA'!$A$4:$A$2007)+COUNT('Diário 5º PA'!$A$4:$A$2000)+ROW()-3)</f>
        <v/>
      </c>
      <c r="B1919" s="358"/>
      <c r="C1919" s="383"/>
      <c r="D1919" s="360"/>
      <c r="E1919" s="360"/>
      <c r="F1919" s="361"/>
      <c r="G1919" s="360"/>
      <c r="H1919" s="360"/>
      <c r="I1919" s="362"/>
      <c r="J1919" s="363"/>
      <c r="K1919" s="363"/>
      <c r="L1919" s="364"/>
      <c r="M1919" s="363"/>
      <c r="N1919" s="414"/>
      <c r="O1919" s="350">
        <f t="shared" si="69"/>
        <v>0</v>
      </c>
      <c r="P1919" s="70">
        <f t="shared" si="69"/>
        <v>0</v>
      </c>
      <c r="Q1919" s="92" t="str">
        <f t="shared" si="68"/>
        <v/>
      </c>
    </row>
    <row r="1920" spans="1:17" x14ac:dyDescent="0.2">
      <c r="A1920" s="374" t="str">
        <f>IF(B1920="","",COUNT('Diário 3º PA'!$A$4:$A$4242)+COUNT('Diário 4º PA'!$A$4:$A$2007)+COUNT('Diário 5º PA'!$A$4:$A$2000)+ROW()-3)</f>
        <v/>
      </c>
      <c r="B1920" s="358"/>
      <c r="C1920" s="383"/>
      <c r="D1920" s="360"/>
      <c r="E1920" s="360"/>
      <c r="F1920" s="361"/>
      <c r="G1920" s="360"/>
      <c r="H1920" s="360"/>
      <c r="I1920" s="362"/>
      <c r="J1920" s="363"/>
      <c r="K1920" s="363"/>
      <c r="L1920" s="364"/>
      <c r="M1920" s="363"/>
      <c r="N1920" s="414"/>
      <c r="O1920" s="350">
        <f t="shared" si="69"/>
        <v>0</v>
      </c>
      <c r="P1920" s="70">
        <f t="shared" si="69"/>
        <v>0</v>
      </c>
      <c r="Q1920" s="92" t="str">
        <f t="shared" si="68"/>
        <v/>
      </c>
    </row>
    <row r="1921" spans="1:17" x14ac:dyDescent="0.2">
      <c r="A1921" s="374" t="str">
        <f>IF(B1921="","",COUNT('Diário 3º PA'!$A$4:$A$4242)+COUNT('Diário 4º PA'!$A$4:$A$2007)+COUNT('Diário 5º PA'!$A$4:$A$2000)+ROW()-3)</f>
        <v/>
      </c>
      <c r="B1921" s="358"/>
      <c r="C1921" s="383"/>
      <c r="D1921" s="360"/>
      <c r="E1921" s="360"/>
      <c r="F1921" s="361"/>
      <c r="G1921" s="360"/>
      <c r="H1921" s="360"/>
      <c r="I1921" s="362"/>
      <c r="J1921" s="363"/>
      <c r="K1921" s="363"/>
      <c r="L1921" s="364"/>
      <c r="M1921" s="363"/>
      <c r="N1921" s="414"/>
      <c r="O1921" s="350">
        <f t="shared" si="69"/>
        <v>0</v>
      </c>
      <c r="P1921" s="70">
        <f t="shared" si="69"/>
        <v>0</v>
      </c>
      <c r="Q1921" s="92" t="str">
        <f t="shared" si="68"/>
        <v/>
      </c>
    </row>
    <row r="1922" spans="1:17" x14ac:dyDescent="0.2">
      <c r="A1922" s="374" t="str">
        <f>IF(B1922="","",COUNT('Diário 3º PA'!$A$4:$A$4242)+COUNT('Diário 4º PA'!$A$4:$A$2007)+COUNT('Diário 5º PA'!$A$4:$A$2000)+ROW()-3)</f>
        <v/>
      </c>
      <c r="B1922" s="358"/>
      <c r="C1922" s="383"/>
      <c r="D1922" s="360"/>
      <c r="E1922" s="360"/>
      <c r="F1922" s="361"/>
      <c r="G1922" s="360"/>
      <c r="H1922" s="360"/>
      <c r="I1922" s="362"/>
      <c r="J1922" s="363"/>
      <c r="K1922" s="363"/>
      <c r="L1922" s="364"/>
      <c r="M1922" s="363"/>
      <c r="N1922" s="414"/>
      <c r="O1922" s="350">
        <f t="shared" si="69"/>
        <v>0</v>
      </c>
      <c r="P1922" s="70">
        <f t="shared" si="69"/>
        <v>0</v>
      </c>
      <c r="Q1922" s="92" t="str">
        <f t="shared" si="68"/>
        <v/>
      </c>
    </row>
    <row r="1923" spans="1:17" x14ac:dyDescent="0.2">
      <c r="A1923" s="374" t="str">
        <f>IF(B1923="","",COUNT('Diário 3º PA'!$A$4:$A$4242)+COUNT('Diário 4º PA'!$A$4:$A$2007)+COUNT('Diário 5º PA'!$A$4:$A$2000)+ROW()-3)</f>
        <v/>
      </c>
      <c r="B1923" s="358"/>
      <c r="C1923" s="383"/>
      <c r="D1923" s="360"/>
      <c r="E1923" s="360"/>
      <c r="F1923" s="361"/>
      <c r="G1923" s="360"/>
      <c r="H1923" s="360"/>
      <c r="I1923" s="362"/>
      <c r="J1923" s="363"/>
      <c r="K1923" s="363"/>
      <c r="L1923" s="364"/>
      <c r="M1923" s="363"/>
      <c r="N1923" s="414"/>
      <c r="O1923" s="350">
        <f t="shared" si="69"/>
        <v>0</v>
      </c>
      <c r="P1923" s="70">
        <f t="shared" si="69"/>
        <v>0</v>
      </c>
      <c r="Q1923" s="92" t="str">
        <f t="shared" si="68"/>
        <v/>
      </c>
    </row>
    <row r="1924" spans="1:17" x14ac:dyDescent="0.2">
      <c r="A1924" s="374" t="str">
        <f>IF(B1924="","",COUNT('Diário 3º PA'!$A$4:$A$4242)+COUNT('Diário 4º PA'!$A$4:$A$2007)+COUNT('Diário 5º PA'!$A$4:$A$2000)+ROW()-3)</f>
        <v/>
      </c>
      <c r="B1924" s="358"/>
      <c r="C1924" s="383"/>
      <c r="D1924" s="360"/>
      <c r="E1924" s="360"/>
      <c r="F1924" s="361"/>
      <c r="G1924" s="360"/>
      <c r="H1924" s="360"/>
      <c r="I1924" s="362"/>
      <c r="J1924" s="363"/>
      <c r="K1924" s="363"/>
      <c r="L1924" s="364"/>
      <c r="M1924" s="363"/>
      <c r="N1924" s="414"/>
      <c r="O1924" s="350">
        <f t="shared" si="69"/>
        <v>0</v>
      </c>
      <c r="P1924" s="70">
        <f t="shared" si="69"/>
        <v>0</v>
      </c>
      <c r="Q1924" s="92" t="str">
        <f t="shared" si="68"/>
        <v/>
      </c>
    </row>
    <row r="1925" spans="1:17" x14ac:dyDescent="0.2">
      <c r="A1925" s="374" t="str">
        <f>IF(B1925="","",COUNT('Diário 3º PA'!$A$4:$A$4242)+COUNT('Diário 4º PA'!$A$4:$A$2007)+COUNT('Diário 5º PA'!$A$4:$A$2000)+ROW()-3)</f>
        <v/>
      </c>
      <c r="B1925" s="358"/>
      <c r="C1925" s="383"/>
      <c r="D1925" s="360"/>
      <c r="E1925" s="360"/>
      <c r="F1925" s="361"/>
      <c r="G1925" s="360"/>
      <c r="H1925" s="360"/>
      <c r="I1925" s="362"/>
      <c r="J1925" s="363"/>
      <c r="K1925" s="363"/>
      <c r="L1925" s="364"/>
      <c r="M1925" s="363"/>
      <c r="N1925" s="414"/>
      <c r="O1925" s="350">
        <f t="shared" si="69"/>
        <v>0</v>
      </c>
      <c r="P1925" s="70">
        <f t="shared" si="69"/>
        <v>0</v>
      </c>
      <c r="Q1925" s="92" t="str">
        <f t="shared" si="68"/>
        <v/>
      </c>
    </row>
    <row r="1926" spans="1:17" x14ac:dyDescent="0.2">
      <c r="A1926" s="374" t="str">
        <f>IF(B1926="","",COUNT('Diário 3º PA'!$A$4:$A$4242)+COUNT('Diário 4º PA'!$A$4:$A$2007)+COUNT('Diário 5º PA'!$A$4:$A$2000)+ROW()-3)</f>
        <v/>
      </c>
      <c r="B1926" s="358"/>
      <c r="C1926" s="383"/>
      <c r="D1926" s="360"/>
      <c r="E1926" s="360"/>
      <c r="F1926" s="361"/>
      <c r="G1926" s="360"/>
      <c r="H1926" s="360"/>
      <c r="I1926" s="362"/>
      <c r="J1926" s="363"/>
      <c r="K1926" s="363"/>
      <c r="L1926" s="364"/>
      <c r="M1926" s="363"/>
      <c r="N1926" s="414"/>
      <c r="O1926" s="350">
        <f t="shared" si="69"/>
        <v>0</v>
      </c>
      <c r="P1926" s="70">
        <f t="shared" si="69"/>
        <v>0</v>
      </c>
      <c r="Q1926" s="92" t="str">
        <f t="shared" si="68"/>
        <v/>
      </c>
    </row>
    <row r="1927" spans="1:17" x14ac:dyDescent="0.2">
      <c r="A1927" s="374" t="str">
        <f>IF(B1927="","",COUNT('Diário 3º PA'!$A$4:$A$4242)+COUNT('Diário 4º PA'!$A$4:$A$2007)+COUNT('Diário 5º PA'!$A$4:$A$2000)+ROW()-3)</f>
        <v/>
      </c>
      <c r="B1927" s="358"/>
      <c r="C1927" s="383"/>
      <c r="D1927" s="360"/>
      <c r="E1927" s="360"/>
      <c r="F1927" s="361"/>
      <c r="G1927" s="360"/>
      <c r="H1927" s="360"/>
      <c r="I1927" s="362"/>
      <c r="J1927" s="363"/>
      <c r="K1927" s="363"/>
      <c r="L1927" s="364"/>
      <c r="M1927" s="363"/>
      <c r="N1927" s="414"/>
      <c r="O1927" s="350">
        <f t="shared" si="69"/>
        <v>0</v>
      </c>
      <c r="P1927" s="70">
        <f t="shared" si="69"/>
        <v>0</v>
      </c>
      <c r="Q1927" s="92" t="str">
        <f t="shared" si="68"/>
        <v/>
      </c>
    </row>
    <row r="1928" spans="1:17" x14ac:dyDescent="0.2">
      <c r="A1928" s="374" t="str">
        <f>IF(B1928="","",COUNT('Diário 3º PA'!$A$4:$A$4242)+COUNT('Diário 4º PA'!$A$4:$A$2007)+COUNT('Diário 5º PA'!$A$4:$A$2000)+ROW()-3)</f>
        <v/>
      </c>
      <c r="B1928" s="358"/>
      <c r="C1928" s="383"/>
      <c r="D1928" s="360"/>
      <c r="E1928" s="360"/>
      <c r="F1928" s="361"/>
      <c r="G1928" s="360"/>
      <c r="H1928" s="360"/>
      <c r="I1928" s="362"/>
      <c r="J1928" s="363"/>
      <c r="K1928" s="363"/>
      <c r="L1928" s="364"/>
      <c r="M1928" s="363"/>
      <c r="N1928" s="414"/>
      <c r="O1928" s="350">
        <f t="shared" si="69"/>
        <v>0</v>
      </c>
      <c r="P1928" s="70">
        <f t="shared" si="69"/>
        <v>0</v>
      </c>
      <c r="Q1928" s="92" t="str">
        <f t="shared" ref="Q1928:Q1991" si="70">SUBSTITUTE(D1928," ","_")</f>
        <v/>
      </c>
    </row>
    <row r="1929" spans="1:17" x14ac:dyDescent="0.2">
      <c r="A1929" s="374" t="str">
        <f>IF(B1929="","",COUNT('Diário 3º PA'!$A$4:$A$4242)+COUNT('Diário 4º PA'!$A$4:$A$2007)+COUNT('Diário 5º PA'!$A$4:$A$2000)+ROW()-3)</f>
        <v/>
      </c>
      <c r="B1929" s="358"/>
      <c r="C1929" s="383"/>
      <c r="D1929" s="360"/>
      <c r="E1929" s="360"/>
      <c r="F1929" s="361"/>
      <c r="G1929" s="360"/>
      <c r="H1929" s="360"/>
      <c r="I1929" s="362"/>
      <c r="J1929" s="363"/>
      <c r="K1929" s="363"/>
      <c r="L1929" s="364"/>
      <c r="M1929" s="363"/>
      <c r="N1929" s="414"/>
      <c r="O1929" s="350">
        <f t="shared" ref="O1929:P1992" si="71">IF(B1929=0,0,IF(YEAR(B1929)=$P$1,MONTH(B1929)-$O$1+1,(YEAR(B1929)-$P$1)*12-$O$1+1+MONTH(B1929)))</f>
        <v>0</v>
      </c>
      <c r="P1929" s="70">
        <f t="shared" si="71"/>
        <v>0</v>
      </c>
      <c r="Q1929" s="92" t="str">
        <f t="shared" si="70"/>
        <v/>
      </c>
    </row>
    <row r="1930" spans="1:17" x14ac:dyDescent="0.2">
      <c r="A1930" s="374" t="str">
        <f>IF(B1930="","",COUNT('Diário 3º PA'!$A$4:$A$4242)+COUNT('Diário 4º PA'!$A$4:$A$2007)+COUNT('Diário 5º PA'!$A$4:$A$2000)+ROW()-3)</f>
        <v/>
      </c>
      <c r="B1930" s="358"/>
      <c r="C1930" s="383"/>
      <c r="D1930" s="360"/>
      <c r="E1930" s="360"/>
      <c r="F1930" s="361"/>
      <c r="G1930" s="360"/>
      <c r="H1930" s="360"/>
      <c r="I1930" s="362"/>
      <c r="J1930" s="363"/>
      <c r="K1930" s="363"/>
      <c r="L1930" s="364"/>
      <c r="M1930" s="363"/>
      <c r="N1930" s="414"/>
      <c r="O1930" s="350">
        <f t="shared" si="71"/>
        <v>0</v>
      </c>
      <c r="P1930" s="70">
        <f t="shared" si="71"/>
        <v>0</v>
      </c>
      <c r="Q1930" s="92" t="str">
        <f t="shared" si="70"/>
        <v/>
      </c>
    </row>
    <row r="1931" spans="1:17" x14ac:dyDescent="0.2">
      <c r="A1931" s="374" t="str">
        <f>IF(B1931="","",COUNT('Diário 3º PA'!$A$4:$A$4242)+COUNT('Diário 4º PA'!$A$4:$A$2007)+COUNT('Diário 5º PA'!$A$4:$A$2000)+ROW()-3)</f>
        <v/>
      </c>
      <c r="B1931" s="358"/>
      <c r="C1931" s="383"/>
      <c r="D1931" s="360"/>
      <c r="E1931" s="360"/>
      <c r="F1931" s="361"/>
      <c r="G1931" s="360"/>
      <c r="H1931" s="360"/>
      <c r="I1931" s="362"/>
      <c r="J1931" s="363"/>
      <c r="K1931" s="363"/>
      <c r="L1931" s="364"/>
      <c r="M1931" s="363"/>
      <c r="N1931" s="414"/>
      <c r="O1931" s="350">
        <f t="shared" si="71"/>
        <v>0</v>
      </c>
      <c r="P1931" s="70">
        <f t="shared" si="71"/>
        <v>0</v>
      </c>
      <c r="Q1931" s="92" t="str">
        <f t="shared" si="70"/>
        <v/>
      </c>
    </row>
    <row r="1932" spans="1:17" x14ac:dyDescent="0.2">
      <c r="A1932" s="374" t="str">
        <f>IF(B1932="","",COUNT('Diário 3º PA'!$A$4:$A$4242)+COUNT('Diário 4º PA'!$A$4:$A$2007)+COUNT('Diário 5º PA'!$A$4:$A$2000)+ROW()-3)</f>
        <v/>
      </c>
      <c r="B1932" s="358"/>
      <c r="C1932" s="383"/>
      <c r="D1932" s="360"/>
      <c r="E1932" s="360"/>
      <c r="F1932" s="361"/>
      <c r="G1932" s="360"/>
      <c r="H1932" s="360"/>
      <c r="I1932" s="362"/>
      <c r="J1932" s="363"/>
      <c r="K1932" s="363"/>
      <c r="L1932" s="364"/>
      <c r="M1932" s="363"/>
      <c r="N1932" s="414"/>
      <c r="O1932" s="350">
        <f t="shared" si="71"/>
        <v>0</v>
      </c>
      <c r="P1932" s="70">
        <f t="shared" si="71"/>
        <v>0</v>
      </c>
      <c r="Q1932" s="92" t="str">
        <f t="shared" si="70"/>
        <v/>
      </c>
    </row>
    <row r="1933" spans="1:17" x14ac:dyDescent="0.2">
      <c r="A1933" s="374" t="str">
        <f>IF(B1933="","",COUNT('Diário 3º PA'!$A$4:$A$4242)+COUNT('Diário 4º PA'!$A$4:$A$2007)+COUNT('Diário 5º PA'!$A$4:$A$2000)+ROW()-3)</f>
        <v/>
      </c>
      <c r="B1933" s="358"/>
      <c r="C1933" s="383"/>
      <c r="D1933" s="360"/>
      <c r="E1933" s="360"/>
      <c r="F1933" s="361"/>
      <c r="G1933" s="360"/>
      <c r="H1933" s="360"/>
      <c r="I1933" s="362"/>
      <c r="J1933" s="363"/>
      <c r="K1933" s="363"/>
      <c r="L1933" s="364"/>
      <c r="M1933" s="363"/>
      <c r="N1933" s="414"/>
      <c r="O1933" s="350">
        <f t="shared" si="71"/>
        <v>0</v>
      </c>
      <c r="P1933" s="70">
        <f t="shared" si="71"/>
        <v>0</v>
      </c>
      <c r="Q1933" s="92" t="str">
        <f t="shared" si="70"/>
        <v/>
      </c>
    </row>
    <row r="1934" spans="1:17" x14ac:dyDescent="0.2">
      <c r="A1934" s="374" t="str">
        <f>IF(B1934="","",COUNT('Diário 3º PA'!$A$4:$A$4242)+COUNT('Diário 4º PA'!$A$4:$A$2007)+COUNT('Diário 5º PA'!$A$4:$A$2000)+ROW()-3)</f>
        <v/>
      </c>
      <c r="B1934" s="358"/>
      <c r="C1934" s="383"/>
      <c r="D1934" s="360"/>
      <c r="E1934" s="360"/>
      <c r="F1934" s="361"/>
      <c r="G1934" s="360"/>
      <c r="H1934" s="360"/>
      <c r="I1934" s="362"/>
      <c r="J1934" s="363"/>
      <c r="K1934" s="363"/>
      <c r="L1934" s="364"/>
      <c r="M1934" s="363"/>
      <c r="N1934" s="414"/>
      <c r="O1934" s="350">
        <f t="shared" si="71"/>
        <v>0</v>
      </c>
      <c r="P1934" s="70">
        <f t="shared" si="71"/>
        <v>0</v>
      </c>
      <c r="Q1934" s="92" t="str">
        <f t="shared" si="70"/>
        <v/>
      </c>
    </row>
    <row r="1935" spans="1:17" x14ac:dyDescent="0.2">
      <c r="A1935" s="374" t="str">
        <f>IF(B1935="","",COUNT('Diário 3º PA'!$A$4:$A$4242)+COUNT('Diário 4º PA'!$A$4:$A$2007)+COUNT('Diário 5º PA'!$A$4:$A$2000)+ROW()-3)</f>
        <v/>
      </c>
      <c r="B1935" s="358"/>
      <c r="C1935" s="383"/>
      <c r="D1935" s="360"/>
      <c r="E1935" s="360"/>
      <c r="F1935" s="361"/>
      <c r="G1935" s="360"/>
      <c r="H1935" s="360"/>
      <c r="I1935" s="362"/>
      <c r="J1935" s="363"/>
      <c r="K1935" s="363"/>
      <c r="L1935" s="364"/>
      <c r="M1935" s="363"/>
      <c r="N1935" s="414"/>
      <c r="O1935" s="350">
        <f t="shared" si="71"/>
        <v>0</v>
      </c>
      <c r="P1935" s="70">
        <f t="shared" si="71"/>
        <v>0</v>
      </c>
      <c r="Q1935" s="92" t="str">
        <f t="shared" si="70"/>
        <v/>
      </c>
    </row>
    <row r="1936" spans="1:17" x14ac:dyDescent="0.2">
      <c r="A1936" s="374" t="str">
        <f>IF(B1936="","",COUNT('Diário 3º PA'!$A$4:$A$4242)+COUNT('Diário 4º PA'!$A$4:$A$2007)+COUNT('Diário 5º PA'!$A$4:$A$2000)+ROW()-3)</f>
        <v/>
      </c>
      <c r="B1936" s="358"/>
      <c r="C1936" s="383"/>
      <c r="D1936" s="360"/>
      <c r="E1936" s="360"/>
      <c r="F1936" s="361"/>
      <c r="G1936" s="360"/>
      <c r="H1936" s="360"/>
      <c r="I1936" s="362"/>
      <c r="J1936" s="363"/>
      <c r="K1936" s="363"/>
      <c r="L1936" s="364"/>
      <c r="M1936" s="363"/>
      <c r="N1936" s="414"/>
      <c r="O1936" s="350">
        <f t="shared" si="71"/>
        <v>0</v>
      </c>
      <c r="P1936" s="70">
        <f t="shared" si="71"/>
        <v>0</v>
      </c>
      <c r="Q1936" s="92" t="str">
        <f t="shared" si="70"/>
        <v/>
      </c>
    </row>
    <row r="1937" spans="1:17" x14ac:dyDescent="0.2">
      <c r="A1937" s="374" t="str">
        <f>IF(B1937="","",COUNT('Diário 3º PA'!$A$4:$A$4242)+COUNT('Diário 4º PA'!$A$4:$A$2007)+COUNT('Diário 5º PA'!$A$4:$A$2000)+ROW()-3)</f>
        <v/>
      </c>
      <c r="B1937" s="358"/>
      <c r="C1937" s="383"/>
      <c r="D1937" s="360"/>
      <c r="E1937" s="360"/>
      <c r="F1937" s="361"/>
      <c r="G1937" s="360"/>
      <c r="H1937" s="360"/>
      <c r="I1937" s="362"/>
      <c r="J1937" s="363"/>
      <c r="K1937" s="363"/>
      <c r="L1937" s="364"/>
      <c r="M1937" s="363"/>
      <c r="N1937" s="414"/>
      <c r="O1937" s="350">
        <f t="shared" si="71"/>
        <v>0</v>
      </c>
      <c r="P1937" s="70">
        <f t="shared" si="71"/>
        <v>0</v>
      </c>
      <c r="Q1937" s="92" t="str">
        <f t="shared" si="70"/>
        <v/>
      </c>
    </row>
    <row r="1938" spans="1:17" x14ac:dyDescent="0.2">
      <c r="A1938" s="374" t="str">
        <f>IF(B1938="","",COUNT('Diário 3º PA'!$A$4:$A$4242)+COUNT('Diário 4º PA'!$A$4:$A$2007)+COUNT('Diário 5º PA'!$A$4:$A$2000)+ROW()-3)</f>
        <v/>
      </c>
      <c r="B1938" s="358"/>
      <c r="C1938" s="383"/>
      <c r="D1938" s="360"/>
      <c r="E1938" s="360"/>
      <c r="F1938" s="361"/>
      <c r="G1938" s="360"/>
      <c r="H1938" s="360"/>
      <c r="I1938" s="362"/>
      <c r="J1938" s="363"/>
      <c r="K1938" s="363"/>
      <c r="L1938" s="364"/>
      <c r="M1938" s="363"/>
      <c r="N1938" s="414"/>
      <c r="O1938" s="350">
        <f t="shared" si="71"/>
        <v>0</v>
      </c>
      <c r="P1938" s="70">
        <f t="shared" si="71"/>
        <v>0</v>
      </c>
      <c r="Q1938" s="92" t="str">
        <f t="shared" si="70"/>
        <v/>
      </c>
    </row>
    <row r="1939" spans="1:17" x14ac:dyDescent="0.2">
      <c r="A1939" s="374" t="str">
        <f>IF(B1939="","",COUNT('Diário 3º PA'!$A$4:$A$4242)+COUNT('Diário 4º PA'!$A$4:$A$2007)+COUNT('Diário 5º PA'!$A$4:$A$2000)+ROW()-3)</f>
        <v/>
      </c>
      <c r="B1939" s="358"/>
      <c r="C1939" s="383"/>
      <c r="D1939" s="360"/>
      <c r="E1939" s="360"/>
      <c r="F1939" s="361"/>
      <c r="G1939" s="360"/>
      <c r="H1939" s="360"/>
      <c r="I1939" s="362"/>
      <c r="J1939" s="363"/>
      <c r="K1939" s="363"/>
      <c r="L1939" s="364"/>
      <c r="M1939" s="363"/>
      <c r="N1939" s="414"/>
      <c r="O1939" s="350">
        <f t="shared" si="71"/>
        <v>0</v>
      </c>
      <c r="P1939" s="70">
        <f t="shared" si="71"/>
        <v>0</v>
      </c>
      <c r="Q1939" s="92" t="str">
        <f t="shared" si="70"/>
        <v/>
      </c>
    </row>
    <row r="1940" spans="1:17" x14ac:dyDescent="0.2">
      <c r="A1940" s="374" t="str">
        <f>IF(B1940="","",COUNT('Diário 3º PA'!$A$4:$A$4242)+COUNT('Diário 4º PA'!$A$4:$A$2007)+COUNT('Diário 5º PA'!$A$4:$A$2000)+ROW()-3)</f>
        <v/>
      </c>
      <c r="B1940" s="358"/>
      <c r="C1940" s="383"/>
      <c r="D1940" s="360"/>
      <c r="E1940" s="360"/>
      <c r="F1940" s="361"/>
      <c r="G1940" s="360"/>
      <c r="H1940" s="360"/>
      <c r="I1940" s="362"/>
      <c r="J1940" s="363"/>
      <c r="K1940" s="363"/>
      <c r="L1940" s="364"/>
      <c r="M1940" s="363"/>
      <c r="N1940" s="414"/>
      <c r="O1940" s="350">
        <f t="shared" si="71"/>
        <v>0</v>
      </c>
      <c r="P1940" s="70">
        <f t="shared" si="71"/>
        <v>0</v>
      </c>
      <c r="Q1940" s="92" t="str">
        <f t="shared" si="70"/>
        <v/>
      </c>
    </row>
    <row r="1941" spans="1:17" x14ac:dyDescent="0.2">
      <c r="A1941" s="374" t="str">
        <f>IF(B1941="","",COUNT('Diário 3º PA'!$A$4:$A$4242)+COUNT('Diário 4º PA'!$A$4:$A$2007)+COUNT('Diário 5º PA'!$A$4:$A$2000)+ROW()-3)</f>
        <v/>
      </c>
      <c r="B1941" s="358"/>
      <c r="C1941" s="383"/>
      <c r="D1941" s="360"/>
      <c r="E1941" s="360"/>
      <c r="F1941" s="361"/>
      <c r="G1941" s="360"/>
      <c r="H1941" s="360"/>
      <c r="I1941" s="362"/>
      <c r="J1941" s="363"/>
      <c r="K1941" s="363"/>
      <c r="L1941" s="364"/>
      <c r="M1941" s="363"/>
      <c r="N1941" s="414"/>
      <c r="O1941" s="350">
        <f t="shared" si="71"/>
        <v>0</v>
      </c>
      <c r="P1941" s="70">
        <f t="shared" si="71"/>
        <v>0</v>
      </c>
      <c r="Q1941" s="92" t="str">
        <f t="shared" si="70"/>
        <v/>
      </c>
    </row>
    <row r="1942" spans="1:17" x14ac:dyDescent="0.2">
      <c r="A1942" s="374" t="str">
        <f>IF(B1942="","",COUNT('Diário 3º PA'!$A$4:$A$4242)+COUNT('Diário 4º PA'!$A$4:$A$2007)+COUNT('Diário 5º PA'!$A$4:$A$2000)+ROW()-3)</f>
        <v/>
      </c>
      <c r="B1942" s="358"/>
      <c r="C1942" s="383"/>
      <c r="D1942" s="360"/>
      <c r="E1942" s="360"/>
      <c r="F1942" s="361"/>
      <c r="G1942" s="360"/>
      <c r="H1942" s="360"/>
      <c r="I1942" s="362"/>
      <c r="J1942" s="363"/>
      <c r="K1942" s="363"/>
      <c r="L1942" s="364"/>
      <c r="M1942" s="363"/>
      <c r="N1942" s="414"/>
      <c r="O1942" s="350">
        <f t="shared" si="71"/>
        <v>0</v>
      </c>
      <c r="P1942" s="70">
        <f t="shared" si="71"/>
        <v>0</v>
      </c>
      <c r="Q1942" s="92" t="str">
        <f t="shared" si="70"/>
        <v/>
      </c>
    </row>
    <row r="1943" spans="1:17" x14ac:dyDescent="0.2">
      <c r="A1943" s="374" t="str">
        <f>IF(B1943="","",COUNT('Diário 3º PA'!$A$4:$A$4242)+COUNT('Diário 4º PA'!$A$4:$A$2007)+COUNT('Diário 5º PA'!$A$4:$A$2000)+ROW()-3)</f>
        <v/>
      </c>
      <c r="B1943" s="358"/>
      <c r="C1943" s="383"/>
      <c r="D1943" s="360"/>
      <c r="E1943" s="360"/>
      <c r="F1943" s="361"/>
      <c r="G1943" s="360"/>
      <c r="H1943" s="360"/>
      <c r="I1943" s="362"/>
      <c r="J1943" s="363"/>
      <c r="K1943" s="363"/>
      <c r="L1943" s="364"/>
      <c r="M1943" s="363"/>
      <c r="N1943" s="414"/>
      <c r="O1943" s="350">
        <f t="shared" si="71"/>
        <v>0</v>
      </c>
      <c r="P1943" s="70">
        <f t="shared" si="71"/>
        <v>0</v>
      </c>
      <c r="Q1943" s="92" t="str">
        <f t="shared" si="70"/>
        <v/>
      </c>
    </row>
    <row r="1944" spans="1:17" x14ac:dyDescent="0.2">
      <c r="A1944" s="374" t="str">
        <f>IF(B1944="","",COUNT('Diário 3º PA'!$A$4:$A$4242)+COUNT('Diário 4º PA'!$A$4:$A$2007)+COUNT('Diário 5º PA'!$A$4:$A$2000)+ROW()-3)</f>
        <v/>
      </c>
      <c r="B1944" s="358"/>
      <c r="C1944" s="383"/>
      <c r="D1944" s="360"/>
      <c r="E1944" s="360"/>
      <c r="F1944" s="361"/>
      <c r="G1944" s="360"/>
      <c r="H1944" s="360"/>
      <c r="I1944" s="362"/>
      <c r="J1944" s="363"/>
      <c r="K1944" s="363"/>
      <c r="L1944" s="364"/>
      <c r="M1944" s="363"/>
      <c r="N1944" s="414"/>
      <c r="O1944" s="350">
        <f t="shared" si="71"/>
        <v>0</v>
      </c>
      <c r="P1944" s="70">
        <f t="shared" si="71"/>
        <v>0</v>
      </c>
      <c r="Q1944" s="92" t="str">
        <f t="shared" si="70"/>
        <v/>
      </c>
    </row>
    <row r="1945" spans="1:17" x14ac:dyDescent="0.2">
      <c r="A1945" s="374" t="str">
        <f>IF(B1945="","",COUNT('Diário 3º PA'!$A$4:$A$4242)+COUNT('Diário 4º PA'!$A$4:$A$2007)+COUNT('Diário 5º PA'!$A$4:$A$2000)+ROW()-3)</f>
        <v/>
      </c>
      <c r="B1945" s="358"/>
      <c r="C1945" s="383"/>
      <c r="D1945" s="360"/>
      <c r="E1945" s="360"/>
      <c r="F1945" s="361"/>
      <c r="G1945" s="360"/>
      <c r="H1945" s="360"/>
      <c r="I1945" s="362"/>
      <c r="J1945" s="363"/>
      <c r="K1945" s="363"/>
      <c r="L1945" s="364"/>
      <c r="M1945" s="363"/>
      <c r="N1945" s="414"/>
      <c r="O1945" s="350">
        <f t="shared" si="71"/>
        <v>0</v>
      </c>
      <c r="P1945" s="70">
        <f t="shared" si="71"/>
        <v>0</v>
      </c>
      <c r="Q1945" s="92" t="str">
        <f t="shared" si="70"/>
        <v/>
      </c>
    </row>
    <row r="1946" spans="1:17" x14ac:dyDescent="0.2">
      <c r="A1946" s="374" t="str">
        <f>IF(B1946="","",COUNT('Diário 3º PA'!$A$4:$A$4242)+COUNT('Diário 4º PA'!$A$4:$A$2007)+COUNT('Diário 5º PA'!$A$4:$A$2000)+ROW()-3)</f>
        <v/>
      </c>
      <c r="B1946" s="358"/>
      <c r="C1946" s="383"/>
      <c r="D1946" s="360"/>
      <c r="E1946" s="360"/>
      <c r="F1946" s="361"/>
      <c r="G1946" s="360"/>
      <c r="H1946" s="360"/>
      <c r="I1946" s="362"/>
      <c r="J1946" s="363"/>
      <c r="K1946" s="363"/>
      <c r="L1946" s="364"/>
      <c r="M1946" s="363"/>
      <c r="N1946" s="414"/>
      <c r="O1946" s="350">
        <f t="shared" si="71"/>
        <v>0</v>
      </c>
      <c r="P1946" s="70">
        <f t="shared" si="71"/>
        <v>0</v>
      </c>
      <c r="Q1946" s="92" t="str">
        <f t="shared" si="70"/>
        <v/>
      </c>
    </row>
    <row r="1947" spans="1:17" x14ac:dyDescent="0.2">
      <c r="A1947" s="374" t="str">
        <f>IF(B1947="","",COUNT('Diário 3º PA'!$A$4:$A$4242)+COUNT('Diário 4º PA'!$A$4:$A$2007)+COUNT('Diário 5º PA'!$A$4:$A$2000)+ROW()-3)</f>
        <v/>
      </c>
      <c r="B1947" s="358"/>
      <c r="C1947" s="383"/>
      <c r="D1947" s="360"/>
      <c r="E1947" s="360"/>
      <c r="F1947" s="361"/>
      <c r="G1947" s="360"/>
      <c r="H1947" s="360"/>
      <c r="I1947" s="362"/>
      <c r="J1947" s="363"/>
      <c r="K1947" s="363"/>
      <c r="L1947" s="364"/>
      <c r="M1947" s="363"/>
      <c r="N1947" s="414"/>
      <c r="O1947" s="350">
        <f t="shared" si="71"/>
        <v>0</v>
      </c>
      <c r="P1947" s="70">
        <f t="shared" si="71"/>
        <v>0</v>
      </c>
      <c r="Q1947" s="92" t="str">
        <f t="shared" si="70"/>
        <v/>
      </c>
    </row>
    <row r="1948" spans="1:17" x14ac:dyDescent="0.2">
      <c r="A1948" s="374" t="str">
        <f>IF(B1948="","",COUNT('Diário 3º PA'!$A$4:$A$4242)+COUNT('Diário 4º PA'!$A$4:$A$2007)+COUNT('Diário 5º PA'!$A$4:$A$2000)+ROW()-3)</f>
        <v/>
      </c>
      <c r="B1948" s="358"/>
      <c r="C1948" s="383"/>
      <c r="D1948" s="360"/>
      <c r="E1948" s="360"/>
      <c r="F1948" s="361"/>
      <c r="G1948" s="360"/>
      <c r="H1948" s="360"/>
      <c r="I1948" s="362"/>
      <c r="J1948" s="363"/>
      <c r="K1948" s="363"/>
      <c r="L1948" s="364"/>
      <c r="M1948" s="363"/>
      <c r="N1948" s="414"/>
      <c r="O1948" s="350">
        <f t="shared" si="71"/>
        <v>0</v>
      </c>
      <c r="P1948" s="70">
        <f t="shared" si="71"/>
        <v>0</v>
      </c>
      <c r="Q1948" s="92" t="str">
        <f t="shared" si="70"/>
        <v/>
      </c>
    </row>
    <row r="1949" spans="1:17" x14ac:dyDescent="0.2">
      <c r="A1949" s="374" t="str">
        <f>IF(B1949="","",COUNT('Diário 3º PA'!$A$4:$A$4242)+COUNT('Diário 4º PA'!$A$4:$A$2007)+COUNT('Diário 5º PA'!$A$4:$A$2000)+ROW()-3)</f>
        <v/>
      </c>
      <c r="B1949" s="358"/>
      <c r="C1949" s="383"/>
      <c r="D1949" s="360"/>
      <c r="E1949" s="360"/>
      <c r="F1949" s="361"/>
      <c r="G1949" s="360"/>
      <c r="H1949" s="360"/>
      <c r="I1949" s="362"/>
      <c r="J1949" s="363"/>
      <c r="K1949" s="363"/>
      <c r="L1949" s="364"/>
      <c r="M1949" s="363"/>
      <c r="N1949" s="414"/>
      <c r="O1949" s="350">
        <f t="shared" si="71"/>
        <v>0</v>
      </c>
      <c r="P1949" s="70">
        <f t="shared" si="71"/>
        <v>0</v>
      </c>
      <c r="Q1949" s="92" t="str">
        <f t="shared" si="70"/>
        <v/>
      </c>
    </row>
    <row r="1950" spans="1:17" x14ac:dyDescent="0.2">
      <c r="A1950" s="374" t="str">
        <f>IF(B1950="","",COUNT('Diário 3º PA'!$A$4:$A$4242)+COUNT('Diário 4º PA'!$A$4:$A$2007)+COUNT('Diário 5º PA'!$A$4:$A$2000)+ROW()-3)</f>
        <v/>
      </c>
      <c r="B1950" s="358"/>
      <c r="C1950" s="383"/>
      <c r="D1950" s="360"/>
      <c r="E1950" s="360"/>
      <c r="F1950" s="361"/>
      <c r="G1950" s="360"/>
      <c r="H1950" s="360"/>
      <c r="I1950" s="362"/>
      <c r="J1950" s="363"/>
      <c r="K1950" s="363"/>
      <c r="L1950" s="364"/>
      <c r="M1950" s="363"/>
      <c r="N1950" s="414"/>
      <c r="O1950" s="350">
        <f t="shared" si="71"/>
        <v>0</v>
      </c>
      <c r="P1950" s="70">
        <f t="shared" si="71"/>
        <v>0</v>
      </c>
      <c r="Q1950" s="92" t="str">
        <f t="shared" si="70"/>
        <v/>
      </c>
    </row>
    <row r="1951" spans="1:17" x14ac:dyDescent="0.2">
      <c r="A1951" s="374" t="str">
        <f>IF(B1951="","",COUNT('Diário 3º PA'!$A$4:$A$4242)+COUNT('Diário 4º PA'!$A$4:$A$2007)+COUNT('Diário 5º PA'!$A$4:$A$2000)+ROW()-3)</f>
        <v/>
      </c>
      <c r="B1951" s="358"/>
      <c r="C1951" s="383"/>
      <c r="D1951" s="360"/>
      <c r="E1951" s="360"/>
      <c r="F1951" s="361"/>
      <c r="G1951" s="360"/>
      <c r="H1951" s="360"/>
      <c r="I1951" s="362"/>
      <c r="J1951" s="363"/>
      <c r="K1951" s="363"/>
      <c r="L1951" s="364"/>
      <c r="M1951" s="363"/>
      <c r="N1951" s="414"/>
      <c r="O1951" s="350">
        <f t="shared" si="71"/>
        <v>0</v>
      </c>
      <c r="P1951" s="70">
        <f t="shared" si="71"/>
        <v>0</v>
      </c>
      <c r="Q1951" s="92" t="str">
        <f t="shared" si="70"/>
        <v/>
      </c>
    </row>
    <row r="1952" spans="1:17" x14ac:dyDescent="0.2">
      <c r="A1952" s="374" t="str">
        <f>IF(B1952="","",COUNT('Diário 3º PA'!$A$4:$A$4242)+COUNT('Diário 4º PA'!$A$4:$A$2007)+COUNT('Diário 5º PA'!$A$4:$A$2000)+ROW()-3)</f>
        <v/>
      </c>
      <c r="B1952" s="358"/>
      <c r="C1952" s="383"/>
      <c r="D1952" s="360"/>
      <c r="E1952" s="360"/>
      <c r="F1952" s="361"/>
      <c r="G1952" s="360"/>
      <c r="H1952" s="360"/>
      <c r="I1952" s="362"/>
      <c r="J1952" s="363"/>
      <c r="K1952" s="363"/>
      <c r="L1952" s="364"/>
      <c r="M1952" s="363"/>
      <c r="N1952" s="414"/>
      <c r="O1952" s="350">
        <f t="shared" si="71"/>
        <v>0</v>
      </c>
      <c r="P1952" s="70">
        <f t="shared" si="71"/>
        <v>0</v>
      </c>
      <c r="Q1952" s="92" t="str">
        <f t="shared" si="70"/>
        <v/>
      </c>
    </row>
    <row r="1953" spans="1:17" x14ac:dyDescent="0.2">
      <c r="A1953" s="374" t="str">
        <f>IF(B1953="","",COUNT('Diário 3º PA'!$A$4:$A$4242)+COUNT('Diário 4º PA'!$A$4:$A$2007)+COUNT('Diário 5º PA'!$A$4:$A$2000)+ROW()-3)</f>
        <v/>
      </c>
      <c r="B1953" s="358"/>
      <c r="C1953" s="383"/>
      <c r="D1953" s="360"/>
      <c r="E1953" s="360"/>
      <c r="F1953" s="361"/>
      <c r="G1953" s="360"/>
      <c r="H1953" s="360"/>
      <c r="I1953" s="362"/>
      <c r="J1953" s="363"/>
      <c r="K1953" s="363"/>
      <c r="L1953" s="364"/>
      <c r="M1953" s="363"/>
      <c r="N1953" s="414"/>
      <c r="O1953" s="350">
        <f t="shared" si="71"/>
        <v>0</v>
      </c>
      <c r="P1953" s="70">
        <f t="shared" si="71"/>
        <v>0</v>
      </c>
      <c r="Q1953" s="92" t="str">
        <f t="shared" si="70"/>
        <v/>
      </c>
    </row>
    <row r="1954" spans="1:17" x14ac:dyDescent="0.2">
      <c r="A1954" s="374" t="str">
        <f>IF(B1954="","",COUNT('Diário 3º PA'!$A$4:$A$4242)+COUNT('Diário 4º PA'!$A$4:$A$2007)+COUNT('Diário 5º PA'!$A$4:$A$2000)+ROW()-3)</f>
        <v/>
      </c>
      <c r="B1954" s="358"/>
      <c r="C1954" s="383"/>
      <c r="D1954" s="360"/>
      <c r="E1954" s="360"/>
      <c r="F1954" s="361"/>
      <c r="G1954" s="360"/>
      <c r="H1954" s="360"/>
      <c r="I1954" s="362"/>
      <c r="J1954" s="363"/>
      <c r="K1954" s="363"/>
      <c r="L1954" s="364"/>
      <c r="M1954" s="363"/>
      <c r="N1954" s="414"/>
      <c r="O1954" s="350">
        <f t="shared" si="71"/>
        <v>0</v>
      </c>
      <c r="P1954" s="70">
        <f t="shared" si="71"/>
        <v>0</v>
      </c>
      <c r="Q1954" s="92" t="str">
        <f t="shared" si="70"/>
        <v/>
      </c>
    </row>
    <row r="1955" spans="1:17" x14ac:dyDescent="0.2">
      <c r="A1955" s="374" t="str">
        <f>IF(B1955="","",COUNT('Diário 3º PA'!$A$4:$A$4242)+COUNT('Diário 4º PA'!$A$4:$A$2007)+COUNT('Diário 5º PA'!$A$4:$A$2000)+ROW()-3)</f>
        <v/>
      </c>
      <c r="B1955" s="358"/>
      <c r="C1955" s="383"/>
      <c r="D1955" s="360"/>
      <c r="E1955" s="360"/>
      <c r="F1955" s="361"/>
      <c r="G1955" s="360"/>
      <c r="H1955" s="360"/>
      <c r="I1955" s="362"/>
      <c r="J1955" s="363"/>
      <c r="K1955" s="363"/>
      <c r="L1955" s="364"/>
      <c r="M1955" s="363"/>
      <c r="N1955" s="414"/>
      <c r="O1955" s="350">
        <f t="shared" si="71"/>
        <v>0</v>
      </c>
      <c r="P1955" s="70">
        <f t="shared" si="71"/>
        <v>0</v>
      </c>
      <c r="Q1955" s="92" t="str">
        <f t="shared" si="70"/>
        <v/>
      </c>
    </row>
    <row r="1956" spans="1:17" x14ac:dyDescent="0.2">
      <c r="A1956" s="374" t="str">
        <f>IF(B1956="","",COUNT('Diário 3º PA'!$A$4:$A$4242)+COUNT('Diário 4º PA'!$A$4:$A$2007)+COUNT('Diário 5º PA'!$A$4:$A$2000)+ROW()-3)</f>
        <v/>
      </c>
      <c r="B1956" s="358"/>
      <c r="C1956" s="383"/>
      <c r="D1956" s="360"/>
      <c r="E1956" s="360"/>
      <c r="F1956" s="361"/>
      <c r="G1956" s="360"/>
      <c r="H1956" s="360"/>
      <c r="I1956" s="362"/>
      <c r="J1956" s="363"/>
      <c r="K1956" s="363"/>
      <c r="L1956" s="364"/>
      <c r="M1956" s="363"/>
      <c r="N1956" s="414"/>
      <c r="O1956" s="350">
        <f t="shared" si="71"/>
        <v>0</v>
      </c>
      <c r="P1956" s="70">
        <f t="shared" si="71"/>
        <v>0</v>
      </c>
      <c r="Q1956" s="92" t="str">
        <f t="shared" si="70"/>
        <v/>
      </c>
    </row>
    <row r="1957" spans="1:17" x14ac:dyDescent="0.2">
      <c r="A1957" s="374" t="str">
        <f>IF(B1957="","",COUNT('Diário 3º PA'!$A$4:$A$4242)+COUNT('Diário 4º PA'!$A$4:$A$2007)+COUNT('Diário 5º PA'!$A$4:$A$2000)+ROW()-3)</f>
        <v/>
      </c>
      <c r="B1957" s="358"/>
      <c r="C1957" s="383"/>
      <c r="D1957" s="360"/>
      <c r="E1957" s="360"/>
      <c r="F1957" s="361"/>
      <c r="G1957" s="360"/>
      <c r="H1957" s="360"/>
      <c r="I1957" s="362"/>
      <c r="J1957" s="363"/>
      <c r="K1957" s="363"/>
      <c r="L1957" s="364"/>
      <c r="M1957" s="363"/>
      <c r="N1957" s="414"/>
      <c r="O1957" s="350">
        <f t="shared" si="71"/>
        <v>0</v>
      </c>
      <c r="P1957" s="70">
        <f t="shared" si="71"/>
        <v>0</v>
      </c>
      <c r="Q1957" s="92" t="str">
        <f t="shared" si="70"/>
        <v/>
      </c>
    </row>
    <row r="1958" spans="1:17" x14ac:dyDescent="0.2">
      <c r="A1958" s="374" t="str">
        <f>IF(B1958="","",COUNT('Diário 3º PA'!$A$4:$A$4242)+COUNT('Diário 4º PA'!$A$4:$A$2007)+COUNT('Diário 5º PA'!$A$4:$A$2000)+ROW()-3)</f>
        <v/>
      </c>
      <c r="B1958" s="358"/>
      <c r="C1958" s="383"/>
      <c r="D1958" s="360"/>
      <c r="E1958" s="360"/>
      <c r="F1958" s="361"/>
      <c r="G1958" s="360"/>
      <c r="H1958" s="360"/>
      <c r="I1958" s="362"/>
      <c r="J1958" s="363"/>
      <c r="K1958" s="363"/>
      <c r="L1958" s="364"/>
      <c r="M1958" s="363"/>
      <c r="N1958" s="414"/>
      <c r="O1958" s="350">
        <f t="shared" si="71"/>
        <v>0</v>
      </c>
      <c r="P1958" s="70">
        <f t="shared" si="71"/>
        <v>0</v>
      </c>
      <c r="Q1958" s="92" t="str">
        <f t="shared" si="70"/>
        <v/>
      </c>
    </row>
    <row r="1959" spans="1:17" x14ac:dyDescent="0.2">
      <c r="A1959" s="374" t="str">
        <f>IF(B1959="","",COUNT('Diário 3º PA'!$A$4:$A$4242)+COUNT('Diário 4º PA'!$A$4:$A$2007)+COUNT('Diário 5º PA'!$A$4:$A$2000)+ROW()-3)</f>
        <v/>
      </c>
      <c r="B1959" s="358"/>
      <c r="C1959" s="383"/>
      <c r="D1959" s="360"/>
      <c r="E1959" s="360"/>
      <c r="F1959" s="361"/>
      <c r="G1959" s="360"/>
      <c r="H1959" s="360"/>
      <c r="I1959" s="362"/>
      <c r="J1959" s="363"/>
      <c r="K1959" s="363"/>
      <c r="L1959" s="364"/>
      <c r="M1959" s="363"/>
      <c r="N1959" s="414"/>
      <c r="O1959" s="350">
        <f t="shared" si="71"/>
        <v>0</v>
      </c>
      <c r="P1959" s="70">
        <f t="shared" si="71"/>
        <v>0</v>
      </c>
      <c r="Q1959" s="92" t="str">
        <f t="shared" si="70"/>
        <v/>
      </c>
    </row>
    <row r="1960" spans="1:17" x14ac:dyDescent="0.2">
      <c r="A1960" s="374" t="str">
        <f>IF(B1960="","",COUNT('Diário 3º PA'!$A$4:$A$4242)+COUNT('Diário 4º PA'!$A$4:$A$2007)+COUNT('Diário 5º PA'!$A$4:$A$2000)+ROW()-3)</f>
        <v/>
      </c>
      <c r="B1960" s="358"/>
      <c r="C1960" s="383"/>
      <c r="D1960" s="360"/>
      <c r="E1960" s="360"/>
      <c r="F1960" s="361"/>
      <c r="G1960" s="360"/>
      <c r="H1960" s="360"/>
      <c r="I1960" s="362"/>
      <c r="J1960" s="363"/>
      <c r="K1960" s="363"/>
      <c r="L1960" s="364"/>
      <c r="M1960" s="363"/>
      <c r="N1960" s="414"/>
      <c r="O1960" s="350">
        <f t="shared" si="71"/>
        <v>0</v>
      </c>
      <c r="P1960" s="70">
        <f t="shared" si="71"/>
        <v>0</v>
      </c>
      <c r="Q1960" s="92" t="str">
        <f t="shared" si="70"/>
        <v/>
      </c>
    </row>
    <row r="1961" spans="1:17" x14ac:dyDescent="0.2">
      <c r="A1961" s="374" t="str">
        <f>IF(B1961="","",COUNT('Diário 3º PA'!$A$4:$A$4242)+COUNT('Diário 4º PA'!$A$4:$A$2007)+COUNT('Diário 5º PA'!$A$4:$A$2000)+ROW()-3)</f>
        <v/>
      </c>
      <c r="B1961" s="358"/>
      <c r="C1961" s="383"/>
      <c r="D1961" s="360"/>
      <c r="E1961" s="360"/>
      <c r="F1961" s="361"/>
      <c r="G1961" s="360"/>
      <c r="H1961" s="360"/>
      <c r="I1961" s="362"/>
      <c r="J1961" s="363"/>
      <c r="K1961" s="363"/>
      <c r="L1961" s="364"/>
      <c r="M1961" s="363"/>
      <c r="N1961" s="414"/>
      <c r="O1961" s="350">
        <f t="shared" si="71"/>
        <v>0</v>
      </c>
      <c r="P1961" s="70">
        <f t="shared" si="71"/>
        <v>0</v>
      </c>
      <c r="Q1961" s="92" t="str">
        <f t="shared" si="70"/>
        <v/>
      </c>
    </row>
    <row r="1962" spans="1:17" x14ac:dyDescent="0.2">
      <c r="A1962" s="374" t="str">
        <f>IF(B1962="","",COUNT('Diário 3º PA'!$A$4:$A$4242)+COUNT('Diário 4º PA'!$A$4:$A$2007)+COUNT('Diário 5º PA'!$A$4:$A$2000)+ROW()-3)</f>
        <v/>
      </c>
      <c r="B1962" s="358"/>
      <c r="C1962" s="383"/>
      <c r="D1962" s="360"/>
      <c r="E1962" s="360"/>
      <c r="F1962" s="361"/>
      <c r="G1962" s="360"/>
      <c r="H1962" s="360"/>
      <c r="I1962" s="362"/>
      <c r="J1962" s="363"/>
      <c r="K1962" s="363"/>
      <c r="L1962" s="364"/>
      <c r="M1962" s="363"/>
      <c r="N1962" s="414"/>
      <c r="O1962" s="350">
        <f t="shared" si="71"/>
        <v>0</v>
      </c>
      <c r="P1962" s="70">
        <f t="shared" si="71"/>
        <v>0</v>
      </c>
      <c r="Q1962" s="92" t="str">
        <f t="shared" si="70"/>
        <v/>
      </c>
    </row>
    <row r="1963" spans="1:17" x14ac:dyDescent="0.2">
      <c r="A1963" s="374" t="str">
        <f>IF(B1963="","",COUNT('Diário 3º PA'!$A$4:$A$4242)+COUNT('Diário 4º PA'!$A$4:$A$2007)+COUNT('Diário 5º PA'!$A$4:$A$2000)+ROW()-3)</f>
        <v/>
      </c>
      <c r="B1963" s="358"/>
      <c r="C1963" s="383"/>
      <c r="D1963" s="360"/>
      <c r="E1963" s="360"/>
      <c r="F1963" s="361"/>
      <c r="G1963" s="360"/>
      <c r="H1963" s="360"/>
      <c r="I1963" s="362"/>
      <c r="J1963" s="363"/>
      <c r="K1963" s="363"/>
      <c r="L1963" s="364"/>
      <c r="M1963" s="363"/>
      <c r="N1963" s="414"/>
      <c r="O1963" s="350">
        <f t="shared" si="71"/>
        <v>0</v>
      </c>
      <c r="P1963" s="70">
        <f t="shared" si="71"/>
        <v>0</v>
      </c>
      <c r="Q1963" s="92" t="str">
        <f t="shared" si="70"/>
        <v/>
      </c>
    </row>
    <row r="1964" spans="1:17" x14ac:dyDescent="0.2">
      <c r="A1964" s="374" t="str">
        <f>IF(B1964="","",COUNT('Diário 3º PA'!$A$4:$A$4242)+COUNT('Diário 4º PA'!$A$4:$A$2007)+COUNT('Diário 5º PA'!$A$4:$A$2000)+ROW()-3)</f>
        <v/>
      </c>
      <c r="B1964" s="358"/>
      <c r="C1964" s="383"/>
      <c r="D1964" s="360"/>
      <c r="E1964" s="360"/>
      <c r="F1964" s="361"/>
      <c r="G1964" s="360"/>
      <c r="H1964" s="360"/>
      <c r="I1964" s="362"/>
      <c r="J1964" s="363"/>
      <c r="K1964" s="363"/>
      <c r="L1964" s="364"/>
      <c r="M1964" s="363"/>
      <c r="N1964" s="414"/>
      <c r="O1964" s="350">
        <f t="shared" si="71"/>
        <v>0</v>
      </c>
      <c r="P1964" s="70">
        <f t="shared" si="71"/>
        <v>0</v>
      </c>
      <c r="Q1964" s="92" t="str">
        <f t="shared" si="70"/>
        <v/>
      </c>
    </row>
    <row r="1965" spans="1:17" x14ac:dyDescent="0.2">
      <c r="A1965" s="374" t="str">
        <f>IF(B1965="","",COUNT('Diário 3º PA'!$A$4:$A$4242)+COUNT('Diário 4º PA'!$A$4:$A$2007)+COUNT('Diário 5º PA'!$A$4:$A$2000)+ROW()-3)</f>
        <v/>
      </c>
      <c r="B1965" s="358"/>
      <c r="C1965" s="383"/>
      <c r="D1965" s="360"/>
      <c r="E1965" s="360"/>
      <c r="F1965" s="361"/>
      <c r="G1965" s="360"/>
      <c r="H1965" s="360"/>
      <c r="I1965" s="362"/>
      <c r="J1965" s="363"/>
      <c r="K1965" s="363"/>
      <c r="L1965" s="364"/>
      <c r="M1965" s="363"/>
      <c r="N1965" s="414"/>
      <c r="O1965" s="350">
        <f t="shared" si="71"/>
        <v>0</v>
      </c>
      <c r="P1965" s="70">
        <f t="shared" si="71"/>
        <v>0</v>
      </c>
      <c r="Q1965" s="92" t="str">
        <f t="shared" si="70"/>
        <v/>
      </c>
    </row>
    <row r="1966" spans="1:17" x14ac:dyDescent="0.2">
      <c r="A1966" s="374" t="str">
        <f>IF(B1966="","",COUNT('Diário 3º PA'!$A$4:$A$4242)+COUNT('Diário 4º PA'!$A$4:$A$2007)+COUNT('Diário 5º PA'!$A$4:$A$2000)+ROW()-3)</f>
        <v/>
      </c>
      <c r="B1966" s="358"/>
      <c r="C1966" s="383"/>
      <c r="D1966" s="360"/>
      <c r="E1966" s="360"/>
      <c r="F1966" s="361"/>
      <c r="G1966" s="360"/>
      <c r="H1966" s="360"/>
      <c r="I1966" s="362"/>
      <c r="J1966" s="363"/>
      <c r="K1966" s="363"/>
      <c r="L1966" s="364"/>
      <c r="M1966" s="363"/>
      <c r="N1966" s="414"/>
      <c r="O1966" s="350">
        <f t="shared" si="71"/>
        <v>0</v>
      </c>
      <c r="P1966" s="70">
        <f t="shared" si="71"/>
        <v>0</v>
      </c>
      <c r="Q1966" s="92" t="str">
        <f t="shared" si="70"/>
        <v/>
      </c>
    </row>
    <row r="1967" spans="1:17" x14ac:dyDescent="0.2">
      <c r="A1967" s="374" t="str">
        <f>IF(B1967="","",COUNT('Diário 3º PA'!$A$4:$A$4242)+COUNT('Diário 4º PA'!$A$4:$A$2007)+COUNT('Diário 5º PA'!$A$4:$A$2000)+ROW()-3)</f>
        <v/>
      </c>
      <c r="B1967" s="358"/>
      <c r="C1967" s="383"/>
      <c r="D1967" s="360"/>
      <c r="E1967" s="360"/>
      <c r="F1967" s="361"/>
      <c r="G1967" s="360"/>
      <c r="H1967" s="360"/>
      <c r="I1967" s="362"/>
      <c r="J1967" s="363"/>
      <c r="K1967" s="363"/>
      <c r="L1967" s="364"/>
      <c r="M1967" s="363"/>
      <c r="N1967" s="414"/>
      <c r="O1967" s="350">
        <f t="shared" si="71"/>
        <v>0</v>
      </c>
      <c r="P1967" s="70">
        <f t="shared" si="71"/>
        <v>0</v>
      </c>
      <c r="Q1967" s="92" t="str">
        <f t="shared" si="70"/>
        <v/>
      </c>
    </row>
    <row r="1968" spans="1:17" x14ac:dyDescent="0.2">
      <c r="A1968" s="374" t="str">
        <f>IF(B1968="","",COUNT('Diário 3º PA'!$A$4:$A$4242)+COUNT('Diário 4º PA'!$A$4:$A$2007)+COUNT('Diário 5º PA'!$A$4:$A$2000)+ROW()-3)</f>
        <v/>
      </c>
      <c r="B1968" s="358"/>
      <c r="C1968" s="383"/>
      <c r="D1968" s="360"/>
      <c r="E1968" s="360"/>
      <c r="F1968" s="361"/>
      <c r="G1968" s="360"/>
      <c r="H1968" s="360"/>
      <c r="I1968" s="362"/>
      <c r="J1968" s="363"/>
      <c r="K1968" s="363"/>
      <c r="L1968" s="364"/>
      <c r="M1968" s="363"/>
      <c r="N1968" s="414"/>
      <c r="O1968" s="350">
        <f t="shared" si="71"/>
        <v>0</v>
      </c>
      <c r="P1968" s="70">
        <f t="shared" si="71"/>
        <v>0</v>
      </c>
      <c r="Q1968" s="92" t="str">
        <f t="shared" si="70"/>
        <v/>
      </c>
    </row>
    <row r="1969" spans="1:17" x14ac:dyDescent="0.2">
      <c r="A1969" s="374" t="str">
        <f>IF(B1969="","",COUNT('Diário 3º PA'!$A$4:$A$4242)+COUNT('Diário 4º PA'!$A$4:$A$2007)+COUNT('Diário 5º PA'!$A$4:$A$2000)+ROW()-3)</f>
        <v/>
      </c>
      <c r="B1969" s="358"/>
      <c r="C1969" s="383"/>
      <c r="D1969" s="360"/>
      <c r="E1969" s="360"/>
      <c r="F1969" s="361"/>
      <c r="G1969" s="360"/>
      <c r="H1969" s="360"/>
      <c r="I1969" s="362"/>
      <c r="J1969" s="363"/>
      <c r="K1969" s="363"/>
      <c r="L1969" s="364"/>
      <c r="M1969" s="363"/>
      <c r="N1969" s="414"/>
      <c r="O1969" s="350">
        <f t="shared" si="71"/>
        <v>0</v>
      </c>
      <c r="P1969" s="70">
        <f t="shared" si="71"/>
        <v>0</v>
      </c>
      <c r="Q1969" s="92" t="str">
        <f t="shared" si="70"/>
        <v/>
      </c>
    </row>
    <row r="1970" spans="1:17" x14ac:dyDescent="0.2">
      <c r="A1970" s="374" t="str">
        <f>IF(B1970="","",COUNT('Diário 3º PA'!$A$4:$A$4242)+COUNT('Diário 4º PA'!$A$4:$A$2007)+COUNT('Diário 5º PA'!$A$4:$A$2000)+ROW()-3)</f>
        <v/>
      </c>
      <c r="B1970" s="358"/>
      <c r="C1970" s="383"/>
      <c r="D1970" s="360"/>
      <c r="E1970" s="360"/>
      <c r="F1970" s="361"/>
      <c r="G1970" s="360"/>
      <c r="H1970" s="360"/>
      <c r="I1970" s="362"/>
      <c r="J1970" s="363"/>
      <c r="K1970" s="363"/>
      <c r="L1970" s="364"/>
      <c r="M1970" s="363"/>
      <c r="N1970" s="414"/>
      <c r="O1970" s="350">
        <f t="shared" si="71"/>
        <v>0</v>
      </c>
      <c r="P1970" s="70">
        <f t="shared" si="71"/>
        <v>0</v>
      </c>
      <c r="Q1970" s="92" t="str">
        <f t="shared" si="70"/>
        <v/>
      </c>
    </row>
    <row r="1971" spans="1:17" x14ac:dyDescent="0.2">
      <c r="A1971" s="374" t="str">
        <f>IF(B1971="","",COUNT('Diário 3º PA'!$A$4:$A$4242)+COUNT('Diário 4º PA'!$A$4:$A$2007)+COUNT('Diário 5º PA'!$A$4:$A$2000)+ROW()-3)</f>
        <v/>
      </c>
      <c r="B1971" s="358"/>
      <c r="C1971" s="383"/>
      <c r="D1971" s="360"/>
      <c r="E1971" s="360"/>
      <c r="F1971" s="361"/>
      <c r="G1971" s="360"/>
      <c r="H1971" s="360"/>
      <c r="I1971" s="362"/>
      <c r="J1971" s="363"/>
      <c r="K1971" s="363"/>
      <c r="L1971" s="364"/>
      <c r="M1971" s="363"/>
      <c r="N1971" s="414"/>
      <c r="O1971" s="350">
        <f t="shared" si="71"/>
        <v>0</v>
      </c>
      <c r="P1971" s="70">
        <f t="shared" si="71"/>
        <v>0</v>
      </c>
      <c r="Q1971" s="92" t="str">
        <f t="shared" si="70"/>
        <v/>
      </c>
    </row>
    <row r="1972" spans="1:17" x14ac:dyDescent="0.2">
      <c r="A1972" s="374" t="str">
        <f>IF(B1972="","",COUNT('Diário 3º PA'!$A$4:$A$4242)+COUNT('Diário 4º PA'!$A$4:$A$2007)+COUNT('Diário 5º PA'!$A$4:$A$2000)+ROW()-3)</f>
        <v/>
      </c>
      <c r="B1972" s="358"/>
      <c r="C1972" s="383"/>
      <c r="D1972" s="360"/>
      <c r="E1972" s="360"/>
      <c r="F1972" s="361"/>
      <c r="G1972" s="360"/>
      <c r="H1972" s="360"/>
      <c r="I1972" s="362"/>
      <c r="J1972" s="363"/>
      <c r="K1972" s="363"/>
      <c r="L1972" s="364"/>
      <c r="M1972" s="363"/>
      <c r="N1972" s="414"/>
      <c r="O1972" s="350">
        <f t="shared" si="71"/>
        <v>0</v>
      </c>
      <c r="P1972" s="70">
        <f t="shared" si="71"/>
        <v>0</v>
      </c>
      <c r="Q1972" s="92" t="str">
        <f t="shared" si="70"/>
        <v/>
      </c>
    </row>
    <row r="1973" spans="1:17" x14ac:dyDescent="0.2">
      <c r="A1973" s="374" t="str">
        <f>IF(B1973="","",COUNT('Diário 3º PA'!$A$4:$A$4242)+COUNT('Diário 4º PA'!$A$4:$A$2007)+COUNT('Diário 5º PA'!$A$4:$A$2000)+ROW()-3)</f>
        <v/>
      </c>
      <c r="B1973" s="358"/>
      <c r="C1973" s="383"/>
      <c r="D1973" s="360"/>
      <c r="E1973" s="360"/>
      <c r="F1973" s="361"/>
      <c r="G1973" s="360"/>
      <c r="H1973" s="360"/>
      <c r="I1973" s="362"/>
      <c r="J1973" s="363"/>
      <c r="K1973" s="363"/>
      <c r="L1973" s="364"/>
      <c r="M1973" s="363"/>
      <c r="N1973" s="414"/>
      <c r="O1973" s="350">
        <f t="shared" si="71"/>
        <v>0</v>
      </c>
      <c r="P1973" s="70">
        <f t="shared" si="71"/>
        <v>0</v>
      </c>
      <c r="Q1973" s="92" t="str">
        <f t="shared" si="70"/>
        <v/>
      </c>
    </row>
    <row r="1974" spans="1:17" x14ac:dyDescent="0.2">
      <c r="A1974" s="374" t="str">
        <f>IF(B1974="","",COUNT('Diário 3º PA'!$A$4:$A$4242)+COUNT('Diário 4º PA'!$A$4:$A$2007)+COUNT('Diário 5º PA'!$A$4:$A$2000)+ROW()-3)</f>
        <v/>
      </c>
      <c r="B1974" s="358"/>
      <c r="C1974" s="383"/>
      <c r="D1974" s="360"/>
      <c r="E1974" s="360"/>
      <c r="F1974" s="361"/>
      <c r="G1974" s="360"/>
      <c r="H1974" s="360"/>
      <c r="I1974" s="362"/>
      <c r="J1974" s="363"/>
      <c r="K1974" s="363"/>
      <c r="L1974" s="364"/>
      <c r="M1974" s="363"/>
      <c r="N1974" s="414"/>
      <c r="O1974" s="350">
        <f t="shared" si="71"/>
        <v>0</v>
      </c>
      <c r="P1974" s="70">
        <f t="shared" si="71"/>
        <v>0</v>
      </c>
      <c r="Q1974" s="92" t="str">
        <f t="shared" si="70"/>
        <v/>
      </c>
    </row>
    <row r="1975" spans="1:17" x14ac:dyDescent="0.2">
      <c r="A1975" s="374" t="str">
        <f>IF(B1975="","",COUNT('Diário 3º PA'!$A$4:$A$4242)+COUNT('Diário 4º PA'!$A$4:$A$2007)+COUNT('Diário 5º PA'!$A$4:$A$2000)+ROW()-3)</f>
        <v/>
      </c>
      <c r="B1975" s="358"/>
      <c r="C1975" s="383"/>
      <c r="D1975" s="360"/>
      <c r="E1975" s="360"/>
      <c r="F1975" s="361"/>
      <c r="G1975" s="360"/>
      <c r="H1975" s="360"/>
      <c r="I1975" s="362"/>
      <c r="J1975" s="363"/>
      <c r="K1975" s="363"/>
      <c r="L1975" s="364"/>
      <c r="M1975" s="363"/>
      <c r="N1975" s="414"/>
      <c r="O1975" s="350">
        <f t="shared" si="71"/>
        <v>0</v>
      </c>
      <c r="P1975" s="70">
        <f t="shared" si="71"/>
        <v>0</v>
      </c>
      <c r="Q1975" s="92" t="str">
        <f t="shared" si="70"/>
        <v/>
      </c>
    </row>
    <row r="1976" spans="1:17" x14ac:dyDescent="0.2">
      <c r="A1976" s="374" t="str">
        <f>IF(B1976="","",COUNT('Diário 3º PA'!$A$4:$A$4242)+COUNT('Diário 4º PA'!$A$4:$A$2007)+COUNT('Diário 5º PA'!$A$4:$A$2000)+ROW()-3)</f>
        <v/>
      </c>
      <c r="B1976" s="358"/>
      <c r="C1976" s="383"/>
      <c r="D1976" s="360"/>
      <c r="E1976" s="360"/>
      <c r="F1976" s="361"/>
      <c r="G1976" s="360"/>
      <c r="H1976" s="360"/>
      <c r="I1976" s="362"/>
      <c r="J1976" s="363"/>
      <c r="K1976" s="363"/>
      <c r="L1976" s="364"/>
      <c r="M1976" s="363"/>
      <c r="N1976" s="414"/>
      <c r="O1976" s="350">
        <f t="shared" si="71"/>
        <v>0</v>
      </c>
      <c r="P1976" s="70">
        <f t="shared" si="71"/>
        <v>0</v>
      </c>
      <c r="Q1976" s="92" t="str">
        <f t="shared" si="70"/>
        <v/>
      </c>
    </row>
    <row r="1977" spans="1:17" x14ac:dyDescent="0.2">
      <c r="A1977" s="374" t="str">
        <f>IF(B1977="","",COUNT('Diário 3º PA'!$A$4:$A$4242)+COUNT('Diário 4º PA'!$A$4:$A$2007)+COUNT('Diário 5º PA'!$A$4:$A$2000)+ROW()-3)</f>
        <v/>
      </c>
      <c r="B1977" s="358"/>
      <c r="C1977" s="383"/>
      <c r="D1977" s="360"/>
      <c r="E1977" s="360"/>
      <c r="F1977" s="361"/>
      <c r="G1977" s="360"/>
      <c r="H1977" s="360"/>
      <c r="I1977" s="362"/>
      <c r="J1977" s="363"/>
      <c r="K1977" s="363"/>
      <c r="L1977" s="364"/>
      <c r="M1977" s="363"/>
      <c r="N1977" s="414"/>
      <c r="O1977" s="350">
        <f t="shared" si="71"/>
        <v>0</v>
      </c>
      <c r="P1977" s="70">
        <f t="shared" si="71"/>
        <v>0</v>
      </c>
      <c r="Q1977" s="92" t="str">
        <f t="shared" si="70"/>
        <v/>
      </c>
    </row>
    <row r="1978" spans="1:17" x14ac:dyDescent="0.2">
      <c r="A1978" s="374" t="str">
        <f>IF(B1978="","",COUNT('Diário 3º PA'!$A$4:$A$4242)+COUNT('Diário 4º PA'!$A$4:$A$2007)+COUNT('Diário 5º PA'!$A$4:$A$2000)+ROW()-3)</f>
        <v/>
      </c>
      <c r="B1978" s="358"/>
      <c r="C1978" s="383"/>
      <c r="D1978" s="360"/>
      <c r="E1978" s="360"/>
      <c r="F1978" s="361"/>
      <c r="G1978" s="360"/>
      <c r="H1978" s="360"/>
      <c r="I1978" s="362"/>
      <c r="J1978" s="363"/>
      <c r="K1978" s="363"/>
      <c r="L1978" s="364"/>
      <c r="M1978" s="363"/>
      <c r="N1978" s="414"/>
      <c r="O1978" s="350">
        <f t="shared" si="71"/>
        <v>0</v>
      </c>
      <c r="P1978" s="70">
        <f t="shared" si="71"/>
        <v>0</v>
      </c>
      <c r="Q1978" s="92" t="str">
        <f t="shared" si="70"/>
        <v/>
      </c>
    </row>
    <row r="1979" spans="1:17" x14ac:dyDescent="0.2">
      <c r="A1979" s="374" t="str">
        <f>IF(B1979="","",COUNT('Diário 3º PA'!$A$4:$A$4242)+COUNT('Diário 4º PA'!$A$4:$A$2007)+COUNT('Diário 5º PA'!$A$4:$A$2000)+ROW()-3)</f>
        <v/>
      </c>
      <c r="B1979" s="358"/>
      <c r="C1979" s="383"/>
      <c r="D1979" s="360"/>
      <c r="E1979" s="360"/>
      <c r="F1979" s="361"/>
      <c r="G1979" s="360"/>
      <c r="H1979" s="360"/>
      <c r="I1979" s="362"/>
      <c r="J1979" s="363"/>
      <c r="K1979" s="363"/>
      <c r="L1979" s="364"/>
      <c r="M1979" s="363"/>
      <c r="N1979" s="414"/>
      <c r="O1979" s="350">
        <f t="shared" si="71"/>
        <v>0</v>
      </c>
      <c r="P1979" s="70">
        <f t="shared" si="71"/>
        <v>0</v>
      </c>
      <c r="Q1979" s="92" t="str">
        <f t="shared" si="70"/>
        <v/>
      </c>
    </row>
    <row r="1980" spans="1:17" x14ac:dyDescent="0.2">
      <c r="A1980" s="374" t="str">
        <f>IF(B1980="","",COUNT('Diário 3º PA'!$A$4:$A$4242)+COUNT('Diário 4º PA'!$A$4:$A$2007)+COUNT('Diário 5º PA'!$A$4:$A$2000)+ROW()-3)</f>
        <v/>
      </c>
      <c r="B1980" s="358"/>
      <c r="C1980" s="383"/>
      <c r="D1980" s="360"/>
      <c r="E1980" s="360"/>
      <c r="F1980" s="361"/>
      <c r="G1980" s="360"/>
      <c r="H1980" s="360"/>
      <c r="I1980" s="362"/>
      <c r="J1980" s="363"/>
      <c r="K1980" s="363"/>
      <c r="L1980" s="364"/>
      <c r="M1980" s="363"/>
      <c r="N1980" s="414"/>
      <c r="O1980" s="350">
        <f t="shared" si="71"/>
        <v>0</v>
      </c>
      <c r="P1980" s="70">
        <f t="shared" si="71"/>
        <v>0</v>
      </c>
      <c r="Q1980" s="92" t="str">
        <f t="shared" si="70"/>
        <v/>
      </c>
    </row>
    <row r="1981" spans="1:17" x14ac:dyDescent="0.2">
      <c r="A1981" s="374" t="str">
        <f>IF(B1981="","",COUNT('Diário 3º PA'!$A$4:$A$4242)+COUNT('Diário 4º PA'!$A$4:$A$2007)+COUNT('Diário 5º PA'!$A$4:$A$2000)+ROW()-3)</f>
        <v/>
      </c>
      <c r="B1981" s="358"/>
      <c r="C1981" s="383"/>
      <c r="D1981" s="360"/>
      <c r="E1981" s="360"/>
      <c r="F1981" s="361"/>
      <c r="G1981" s="360"/>
      <c r="H1981" s="360"/>
      <c r="I1981" s="362"/>
      <c r="J1981" s="363"/>
      <c r="K1981" s="363"/>
      <c r="L1981" s="364"/>
      <c r="M1981" s="363"/>
      <c r="N1981" s="414"/>
      <c r="O1981" s="350">
        <f t="shared" si="71"/>
        <v>0</v>
      </c>
      <c r="P1981" s="70">
        <f t="shared" si="71"/>
        <v>0</v>
      </c>
      <c r="Q1981" s="92" t="str">
        <f t="shared" si="70"/>
        <v/>
      </c>
    </row>
    <row r="1982" spans="1:17" x14ac:dyDescent="0.2">
      <c r="A1982" s="374" t="str">
        <f>IF(B1982="","",COUNT('Diário 3º PA'!$A$4:$A$4242)+COUNT('Diário 4º PA'!$A$4:$A$2007)+COUNT('Diário 5º PA'!$A$4:$A$2000)+ROW()-3)</f>
        <v/>
      </c>
      <c r="B1982" s="358"/>
      <c r="C1982" s="383"/>
      <c r="D1982" s="360"/>
      <c r="E1982" s="360"/>
      <c r="F1982" s="361"/>
      <c r="G1982" s="360"/>
      <c r="H1982" s="360"/>
      <c r="I1982" s="362"/>
      <c r="J1982" s="363"/>
      <c r="K1982" s="363"/>
      <c r="L1982" s="364"/>
      <c r="M1982" s="363"/>
      <c r="N1982" s="414"/>
      <c r="O1982" s="350">
        <f t="shared" si="71"/>
        <v>0</v>
      </c>
      <c r="P1982" s="70">
        <f t="shared" si="71"/>
        <v>0</v>
      </c>
      <c r="Q1982" s="92" t="str">
        <f t="shared" si="70"/>
        <v/>
      </c>
    </row>
    <row r="1983" spans="1:17" x14ac:dyDescent="0.2">
      <c r="A1983" s="374" t="str">
        <f>IF(B1983="","",COUNT('Diário 3º PA'!$A$4:$A$4242)+COUNT('Diário 4º PA'!$A$4:$A$2007)+COUNT('Diário 5º PA'!$A$4:$A$2000)+ROW()-3)</f>
        <v/>
      </c>
      <c r="B1983" s="358"/>
      <c r="C1983" s="383"/>
      <c r="D1983" s="360"/>
      <c r="E1983" s="360"/>
      <c r="F1983" s="361"/>
      <c r="G1983" s="360"/>
      <c r="H1983" s="360"/>
      <c r="I1983" s="362"/>
      <c r="J1983" s="363"/>
      <c r="K1983" s="363"/>
      <c r="L1983" s="364"/>
      <c r="M1983" s="363"/>
      <c r="N1983" s="414"/>
      <c r="O1983" s="350">
        <f t="shared" si="71"/>
        <v>0</v>
      </c>
      <c r="P1983" s="70">
        <f t="shared" si="71"/>
        <v>0</v>
      </c>
      <c r="Q1983" s="92" t="str">
        <f t="shared" si="70"/>
        <v/>
      </c>
    </row>
    <row r="1984" spans="1:17" x14ac:dyDescent="0.2">
      <c r="A1984" s="374" t="str">
        <f>IF(B1984="","",COUNT('Diário 3º PA'!$A$4:$A$4242)+COUNT('Diário 4º PA'!$A$4:$A$2007)+COUNT('Diário 5º PA'!$A$4:$A$2000)+ROW()-3)</f>
        <v/>
      </c>
      <c r="B1984" s="358"/>
      <c r="C1984" s="383"/>
      <c r="D1984" s="360"/>
      <c r="E1984" s="360"/>
      <c r="F1984" s="361"/>
      <c r="G1984" s="360"/>
      <c r="H1984" s="360"/>
      <c r="I1984" s="362"/>
      <c r="J1984" s="363"/>
      <c r="K1984" s="363"/>
      <c r="L1984" s="364"/>
      <c r="M1984" s="363"/>
      <c r="N1984" s="414"/>
      <c r="O1984" s="350">
        <f t="shared" si="71"/>
        <v>0</v>
      </c>
      <c r="P1984" s="70">
        <f t="shared" si="71"/>
        <v>0</v>
      </c>
      <c r="Q1984" s="92" t="str">
        <f t="shared" si="70"/>
        <v/>
      </c>
    </row>
    <row r="1985" spans="1:17" x14ac:dyDescent="0.2">
      <c r="A1985" s="374" t="str">
        <f>IF(B1985="","",COUNT('Diário 3º PA'!$A$4:$A$4242)+COUNT('Diário 4º PA'!$A$4:$A$2007)+COUNT('Diário 5º PA'!$A$4:$A$2000)+ROW()-3)</f>
        <v/>
      </c>
      <c r="B1985" s="358"/>
      <c r="C1985" s="383"/>
      <c r="D1985" s="360"/>
      <c r="E1985" s="360"/>
      <c r="F1985" s="361"/>
      <c r="G1985" s="360"/>
      <c r="H1985" s="360"/>
      <c r="I1985" s="362"/>
      <c r="J1985" s="363"/>
      <c r="K1985" s="363"/>
      <c r="L1985" s="364"/>
      <c r="M1985" s="363"/>
      <c r="N1985" s="414"/>
      <c r="O1985" s="350">
        <f t="shared" si="71"/>
        <v>0</v>
      </c>
      <c r="P1985" s="70">
        <f t="shared" si="71"/>
        <v>0</v>
      </c>
      <c r="Q1985" s="92" t="str">
        <f t="shared" si="70"/>
        <v/>
      </c>
    </row>
    <row r="1986" spans="1:17" x14ac:dyDescent="0.2">
      <c r="A1986" s="374" t="str">
        <f>IF(B1986="","",COUNT('Diário 3º PA'!$A$4:$A$4242)+COUNT('Diário 4º PA'!$A$4:$A$2007)+COUNT('Diário 5º PA'!$A$4:$A$2000)+ROW()-3)</f>
        <v/>
      </c>
      <c r="B1986" s="358"/>
      <c r="C1986" s="383"/>
      <c r="D1986" s="360"/>
      <c r="E1986" s="360"/>
      <c r="F1986" s="361"/>
      <c r="G1986" s="360"/>
      <c r="H1986" s="360"/>
      <c r="I1986" s="362"/>
      <c r="J1986" s="363"/>
      <c r="K1986" s="363"/>
      <c r="L1986" s="364"/>
      <c r="M1986" s="363"/>
      <c r="N1986" s="414"/>
      <c r="O1986" s="350">
        <f t="shared" si="71"/>
        <v>0</v>
      </c>
      <c r="P1986" s="70">
        <f t="shared" si="71"/>
        <v>0</v>
      </c>
      <c r="Q1986" s="92" t="str">
        <f t="shared" si="70"/>
        <v/>
      </c>
    </row>
    <row r="1987" spans="1:17" x14ac:dyDescent="0.2">
      <c r="A1987" s="374" t="str">
        <f>IF(B1987="","",COUNT('Diário 3º PA'!$A$4:$A$4242)+COUNT('Diário 4º PA'!$A$4:$A$2007)+COUNT('Diário 5º PA'!$A$4:$A$2000)+ROW()-3)</f>
        <v/>
      </c>
      <c r="B1987" s="358"/>
      <c r="C1987" s="383"/>
      <c r="D1987" s="360"/>
      <c r="E1987" s="360"/>
      <c r="F1987" s="361"/>
      <c r="G1987" s="360"/>
      <c r="H1987" s="360"/>
      <c r="I1987" s="362"/>
      <c r="J1987" s="363"/>
      <c r="K1987" s="363"/>
      <c r="L1987" s="364"/>
      <c r="M1987" s="363"/>
      <c r="N1987" s="414"/>
      <c r="O1987" s="350">
        <f t="shared" si="71"/>
        <v>0</v>
      </c>
      <c r="P1987" s="70">
        <f t="shared" si="71"/>
        <v>0</v>
      </c>
      <c r="Q1987" s="92" t="str">
        <f t="shared" si="70"/>
        <v/>
      </c>
    </row>
    <row r="1988" spans="1:17" x14ac:dyDescent="0.2">
      <c r="A1988" s="374" t="str">
        <f>IF(B1988="","",COUNT('Diário 3º PA'!$A$4:$A$4242)+COUNT('Diário 4º PA'!$A$4:$A$2007)+COUNT('Diário 5º PA'!$A$4:$A$2000)+ROW()-3)</f>
        <v/>
      </c>
      <c r="B1988" s="358"/>
      <c r="C1988" s="383"/>
      <c r="D1988" s="360"/>
      <c r="E1988" s="360"/>
      <c r="F1988" s="361"/>
      <c r="G1988" s="360"/>
      <c r="H1988" s="360"/>
      <c r="I1988" s="362"/>
      <c r="J1988" s="363"/>
      <c r="K1988" s="363"/>
      <c r="L1988" s="364"/>
      <c r="M1988" s="363"/>
      <c r="N1988" s="414"/>
      <c r="O1988" s="350">
        <f t="shared" si="71"/>
        <v>0</v>
      </c>
      <c r="P1988" s="70">
        <f t="shared" si="71"/>
        <v>0</v>
      </c>
      <c r="Q1988" s="92" t="str">
        <f t="shared" si="70"/>
        <v/>
      </c>
    </row>
    <row r="1989" spans="1:17" x14ac:dyDescent="0.2">
      <c r="A1989" s="374" t="str">
        <f>IF(B1989="","",COUNT('Diário 3º PA'!$A$4:$A$4242)+COUNT('Diário 4º PA'!$A$4:$A$2007)+COUNT('Diário 5º PA'!$A$4:$A$2000)+ROW()-3)</f>
        <v/>
      </c>
      <c r="B1989" s="358"/>
      <c r="C1989" s="383"/>
      <c r="D1989" s="360"/>
      <c r="E1989" s="360"/>
      <c r="F1989" s="361"/>
      <c r="G1989" s="360"/>
      <c r="H1989" s="360"/>
      <c r="I1989" s="362"/>
      <c r="J1989" s="363"/>
      <c r="K1989" s="363"/>
      <c r="L1989" s="364"/>
      <c r="M1989" s="363"/>
      <c r="N1989" s="414"/>
      <c r="O1989" s="350">
        <f t="shared" si="71"/>
        <v>0</v>
      </c>
      <c r="P1989" s="70">
        <f t="shared" si="71"/>
        <v>0</v>
      </c>
      <c r="Q1989" s="92" t="str">
        <f t="shared" si="70"/>
        <v/>
      </c>
    </row>
    <row r="1990" spans="1:17" x14ac:dyDescent="0.2">
      <c r="A1990" s="374" t="str">
        <f>IF(B1990="","",COUNT('Diário 3º PA'!$A$4:$A$4242)+COUNT('Diário 4º PA'!$A$4:$A$2007)+COUNT('Diário 5º PA'!$A$4:$A$2000)+ROW()-3)</f>
        <v/>
      </c>
      <c r="B1990" s="358"/>
      <c r="C1990" s="383"/>
      <c r="D1990" s="360"/>
      <c r="E1990" s="360"/>
      <c r="F1990" s="361"/>
      <c r="G1990" s="360"/>
      <c r="H1990" s="360"/>
      <c r="I1990" s="362"/>
      <c r="J1990" s="363"/>
      <c r="K1990" s="363"/>
      <c r="L1990" s="364"/>
      <c r="M1990" s="363"/>
      <c r="N1990" s="414"/>
      <c r="O1990" s="350">
        <f t="shared" si="71"/>
        <v>0</v>
      </c>
      <c r="P1990" s="70">
        <f t="shared" si="71"/>
        <v>0</v>
      </c>
      <c r="Q1990" s="92" t="str">
        <f t="shared" si="70"/>
        <v/>
      </c>
    </row>
    <row r="1991" spans="1:17" x14ac:dyDescent="0.2">
      <c r="A1991" s="374" t="str">
        <f>IF(B1991="","",COUNT('Diário 3º PA'!$A$4:$A$4242)+COUNT('Diário 4º PA'!$A$4:$A$2007)+COUNT('Diário 5º PA'!$A$4:$A$2000)+ROW()-3)</f>
        <v/>
      </c>
      <c r="B1991" s="358"/>
      <c r="C1991" s="383"/>
      <c r="D1991" s="360"/>
      <c r="E1991" s="360"/>
      <c r="F1991" s="361"/>
      <c r="G1991" s="360"/>
      <c r="H1991" s="360"/>
      <c r="I1991" s="362"/>
      <c r="J1991" s="363"/>
      <c r="K1991" s="363"/>
      <c r="L1991" s="364"/>
      <c r="M1991" s="363"/>
      <c r="N1991" s="414"/>
      <c r="O1991" s="350">
        <f t="shared" si="71"/>
        <v>0</v>
      </c>
      <c r="P1991" s="70">
        <f t="shared" si="71"/>
        <v>0</v>
      </c>
      <c r="Q1991" s="92" t="str">
        <f t="shared" si="70"/>
        <v/>
      </c>
    </row>
    <row r="1992" spans="1:17" x14ac:dyDescent="0.2">
      <c r="A1992" s="374" t="str">
        <f>IF(B1992="","",COUNT('Diário 3º PA'!$A$4:$A$4242)+COUNT('Diário 4º PA'!$A$4:$A$2007)+COUNT('Diário 5º PA'!$A$4:$A$2000)+ROW()-3)</f>
        <v/>
      </c>
      <c r="B1992" s="358"/>
      <c r="C1992" s="383"/>
      <c r="D1992" s="360"/>
      <c r="E1992" s="360"/>
      <c r="F1992" s="361"/>
      <c r="G1992" s="360"/>
      <c r="H1992" s="360"/>
      <c r="I1992" s="362"/>
      <c r="J1992" s="363"/>
      <c r="K1992" s="363"/>
      <c r="L1992" s="364"/>
      <c r="M1992" s="363"/>
      <c r="N1992" s="414"/>
      <c r="O1992" s="350">
        <f t="shared" si="71"/>
        <v>0</v>
      </c>
      <c r="P1992" s="70">
        <f t="shared" si="71"/>
        <v>0</v>
      </c>
      <c r="Q1992" s="92" t="str">
        <f t="shared" ref="Q1992:Q2000" si="72">SUBSTITUTE(D1992," ","_")</f>
        <v/>
      </c>
    </row>
    <row r="1993" spans="1:17" x14ac:dyDescent="0.2">
      <c r="A1993" s="374" t="str">
        <f>IF(B1993="","",COUNT('Diário 3º PA'!$A$4:$A$4242)+COUNT('Diário 4º PA'!$A$4:$A$2007)+COUNT('Diário 5º PA'!$A$4:$A$2000)+ROW()-3)</f>
        <v/>
      </c>
      <c r="B1993" s="358"/>
      <c r="C1993" s="383"/>
      <c r="D1993" s="360"/>
      <c r="E1993" s="360"/>
      <c r="F1993" s="361"/>
      <c r="G1993" s="360"/>
      <c r="H1993" s="360"/>
      <c r="I1993" s="362"/>
      <c r="J1993" s="363"/>
      <c r="K1993" s="363"/>
      <c r="L1993" s="364"/>
      <c r="M1993" s="363"/>
      <c r="N1993" s="414"/>
      <c r="O1993" s="350">
        <f t="shared" ref="O1993:P2000" si="73">IF(B1993=0,0,IF(YEAR(B1993)=$P$1,MONTH(B1993)-$O$1+1,(YEAR(B1993)-$P$1)*12-$O$1+1+MONTH(B1993)))</f>
        <v>0</v>
      </c>
      <c r="P1993" s="70">
        <f t="shared" si="73"/>
        <v>0</v>
      </c>
      <c r="Q1993" s="92" t="str">
        <f t="shared" si="72"/>
        <v/>
      </c>
    </row>
    <row r="1994" spans="1:17" x14ac:dyDescent="0.2">
      <c r="A1994" s="374" t="str">
        <f>IF(B1994="","",COUNT('Diário 3º PA'!$A$4:$A$4242)+COUNT('Diário 4º PA'!$A$4:$A$2007)+COUNT('Diário 5º PA'!$A$4:$A$2000)+ROW()-3)</f>
        <v/>
      </c>
      <c r="B1994" s="358"/>
      <c r="C1994" s="383"/>
      <c r="D1994" s="360"/>
      <c r="E1994" s="360"/>
      <c r="F1994" s="361"/>
      <c r="G1994" s="360"/>
      <c r="H1994" s="360"/>
      <c r="I1994" s="362"/>
      <c r="J1994" s="363"/>
      <c r="K1994" s="363"/>
      <c r="L1994" s="364"/>
      <c r="M1994" s="363"/>
      <c r="N1994" s="414"/>
      <c r="O1994" s="350">
        <f t="shared" si="73"/>
        <v>0</v>
      </c>
      <c r="P1994" s="70">
        <f t="shared" si="73"/>
        <v>0</v>
      </c>
      <c r="Q1994" s="92" t="str">
        <f t="shared" si="72"/>
        <v/>
      </c>
    </row>
    <row r="1995" spans="1:17" x14ac:dyDescent="0.2">
      <c r="A1995" s="374" t="str">
        <f>IF(B1995="","",COUNT('Diário 3º PA'!$A$4:$A$4242)+COUNT('Diário 4º PA'!$A$4:$A$2007)+COUNT('Diário 5º PA'!$A$4:$A$2000)+ROW()-3)</f>
        <v/>
      </c>
      <c r="B1995" s="358"/>
      <c r="C1995" s="383"/>
      <c r="D1995" s="360"/>
      <c r="E1995" s="360"/>
      <c r="F1995" s="361"/>
      <c r="G1995" s="360"/>
      <c r="H1995" s="360"/>
      <c r="I1995" s="362"/>
      <c r="J1995" s="363"/>
      <c r="K1995" s="363"/>
      <c r="L1995" s="364"/>
      <c r="M1995" s="363"/>
      <c r="N1995" s="414"/>
      <c r="O1995" s="350">
        <f t="shared" si="73"/>
        <v>0</v>
      </c>
      <c r="P1995" s="70">
        <f t="shared" si="73"/>
        <v>0</v>
      </c>
      <c r="Q1995" s="92" t="str">
        <f t="shared" si="72"/>
        <v/>
      </c>
    </row>
    <row r="1996" spans="1:17" x14ac:dyDescent="0.2">
      <c r="A1996" s="374" t="str">
        <f>IF(B1996="","",COUNT('Diário 3º PA'!$A$4:$A$4242)+COUNT('Diário 4º PA'!$A$4:$A$2007)+COUNT('Diário 5º PA'!$A$4:$A$2000)+ROW()-3)</f>
        <v/>
      </c>
      <c r="B1996" s="358"/>
      <c r="C1996" s="383"/>
      <c r="D1996" s="360"/>
      <c r="E1996" s="360"/>
      <c r="F1996" s="361"/>
      <c r="G1996" s="360"/>
      <c r="H1996" s="360"/>
      <c r="I1996" s="362"/>
      <c r="J1996" s="363"/>
      <c r="K1996" s="363"/>
      <c r="L1996" s="364"/>
      <c r="M1996" s="363"/>
      <c r="N1996" s="414"/>
      <c r="O1996" s="350">
        <f t="shared" si="73"/>
        <v>0</v>
      </c>
      <c r="P1996" s="70">
        <f t="shared" si="73"/>
        <v>0</v>
      </c>
      <c r="Q1996" s="92" t="str">
        <f t="shared" si="72"/>
        <v/>
      </c>
    </row>
    <row r="1997" spans="1:17" x14ac:dyDescent="0.2">
      <c r="A1997" s="374" t="str">
        <f>IF(B1997="","",COUNT('Diário 3º PA'!$A$4:$A$4242)+COUNT('Diário 4º PA'!$A$4:$A$2007)+COUNT('Diário 5º PA'!$A$4:$A$2000)+ROW()-3)</f>
        <v/>
      </c>
      <c r="B1997" s="358"/>
      <c r="C1997" s="383"/>
      <c r="D1997" s="360"/>
      <c r="E1997" s="360"/>
      <c r="F1997" s="361"/>
      <c r="G1997" s="360"/>
      <c r="H1997" s="360"/>
      <c r="I1997" s="362"/>
      <c r="J1997" s="363"/>
      <c r="K1997" s="363"/>
      <c r="L1997" s="364"/>
      <c r="M1997" s="363"/>
      <c r="N1997" s="414"/>
      <c r="O1997" s="350">
        <f t="shared" si="73"/>
        <v>0</v>
      </c>
      <c r="P1997" s="70">
        <f t="shared" si="73"/>
        <v>0</v>
      </c>
      <c r="Q1997" s="92" t="str">
        <f t="shared" si="72"/>
        <v/>
      </c>
    </row>
    <row r="1998" spans="1:17" x14ac:dyDescent="0.2">
      <c r="A1998" s="374" t="str">
        <f>IF(B1998="","",COUNT('Diário 3º PA'!$A$4:$A$4242)+COUNT('Diário 4º PA'!$A$4:$A$2007)+COUNT('Diário 5º PA'!$A$4:$A$2000)+ROW()-3)</f>
        <v/>
      </c>
      <c r="B1998" s="358"/>
      <c r="C1998" s="383"/>
      <c r="D1998" s="360"/>
      <c r="E1998" s="360"/>
      <c r="F1998" s="361"/>
      <c r="G1998" s="360"/>
      <c r="H1998" s="360"/>
      <c r="I1998" s="362"/>
      <c r="J1998" s="363"/>
      <c r="K1998" s="363"/>
      <c r="L1998" s="364"/>
      <c r="M1998" s="363"/>
      <c r="N1998" s="414"/>
      <c r="O1998" s="350">
        <f t="shared" si="73"/>
        <v>0</v>
      </c>
      <c r="P1998" s="70">
        <f t="shared" si="73"/>
        <v>0</v>
      </c>
      <c r="Q1998" s="92" t="str">
        <f t="shared" si="72"/>
        <v/>
      </c>
    </row>
    <row r="1999" spans="1:17" x14ac:dyDescent="0.2">
      <c r="A1999" s="374" t="str">
        <f>IF(B1999="","",COUNT('Diário 3º PA'!$A$4:$A$4242)+COUNT('Diário 4º PA'!$A$4:$A$2007)+COUNT('Diário 5º PA'!$A$4:$A$2000)+ROW()-3)</f>
        <v/>
      </c>
      <c r="B1999" s="358"/>
      <c r="C1999" s="383"/>
      <c r="D1999" s="360"/>
      <c r="E1999" s="360"/>
      <c r="F1999" s="361"/>
      <c r="G1999" s="360"/>
      <c r="H1999" s="360"/>
      <c r="I1999" s="362"/>
      <c r="J1999" s="363"/>
      <c r="K1999" s="363"/>
      <c r="L1999" s="364"/>
      <c r="M1999" s="363"/>
      <c r="N1999" s="414"/>
      <c r="O1999" s="350">
        <f t="shared" si="73"/>
        <v>0</v>
      </c>
      <c r="P1999" s="70">
        <f t="shared" si="73"/>
        <v>0</v>
      </c>
      <c r="Q1999" s="92" t="str">
        <f t="shared" si="72"/>
        <v/>
      </c>
    </row>
    <row r="2000" spans="1:17" x14ac:dyDescent="0.2">
      <c r="A2000" s="374" t="str">
        <f>IF(B2000="","",COUNT('Diário 3º PA'!$A$4:$A$4242)+COUNT('Diário 4º PA'!$A$4:$A$2007)+COUNT('Diário 5º PA'!$A$4:$A$2000)+ROW()-3)</f>
        <v/>
      </c>
      <c r="B2000" s="358"/>
      <c r="C2000" s="383"/>
      <c r="D2000" s="360"/>
      <c r="E2000" s="360"/>
      <c r="F2000" s="361"/>
      <c r="G2000" s="360"/>
      <c r="H2000" s="360"/>
      <c r="I2000" s="362"/>
      <c r="J2000" s="363"/>
      <c r="K2000" s="363"/>
      <c r="L2000" s="364"/>
      <c r="M2000" s="363"/>
      <c r="N2000" s="414"/>
      <c r="O2000" s="350">
        <f t="shared" si="73"/>
        <v>0</v>
      </c>
      <c r="P2000" s="70">
        <f t="shared" si="73"/>
        <v>0</v>
      </c>
      <c r="Q2000" s="92" t="str">
        <f t="shared" si="72"/>
        <v/>
      </c>
    </row>
  </sheetData>
  <sheetProtection formatColumns="0" formatRows="0" insertColumns="0" insertRows="0" deleteRows="0" autoFilter="0"/>
  <autoFilter ref="A3:N2000">
    <sortState ref="A5:N2004">
      <sortCondition ref="B4:B2004"/>
    </sortState>
  </autoFilter>
  <mergeCells count="2">
    <mergeCell ref="A1:N1"/>
    <mergeCell ref="A2:N2"/>
  </mergeCells>
  <dataValidations count="3">
    <dataValidation type="list" allowBlank="1" showInputMessage="1" showErrorMessage="1" sqref="D4:D2000">
      <formula1>Categorias</formula1>
    </dataValidation>
    <dataValidation type="list" allowBlank="1" showInputMessage="1" showErrorMessage="1" sqref="H4:H2000">
      <formula1>VinculoPT</formula1>
    </dataValidation>
    <dataValidation type="list" allowBlank="1" showInputMessage="1" showErrorMessage="1" sqref="E4:E2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filterMode="1">
    <tabColor theme="1" tint="4.9989318521683403E-2"/>
    <pageSetUpPr fitToPage="1"/>
  </sheetPr>
  <dimension ref="A1:L1014"/>
  <sheetViews>
    <sheetView tabSelected="1" view="pageBreakPreview" zoomScaleSheetLayoutView="100" workbookViewId="0">
      <pane ySplit="3" topLeftCell="A4" activePane="bottomLeft" state="frozen"/>
      <selection activeCell="G29" sqref="G29"/>
      <selection pane="bottomLeft" activeCell="E23" sqref="E23"/>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21" customWidth="1"/>
    <col min="8" max="8" width="17.28515625" style="321" customWidth="1"/>
    <col min="9" max="9" width="13.42578125" style="322" customWidth="1"/>
    <col min="10" max="10" width="14.42578125" style="321" customWidth="1"/>
    <col min="11" max="11" width="11" style="52" customWidth="1"/>
    <col min="12" max="12" width="14.85546875" style="91" hidden="1" customWidth="1"/>
    <col min="13" max="15" width="0" style="87" hidden="1" customWidth="1"/>
    <col min="16" max="16384" width="9.140625" style="87"/>
  </cols>
  <sheetData>
    <row r="1" spans="1:12" ht="18"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88">
        <f>MONTH(Resumo!C5)</f>
        <v>1</v>
      </c>
    </row>
    <row r="2" spans="1:12" ht="18" customHeight="1" thickBot="1" x14ac:dyDescent="0.25">
      <c r="A2" s="567" t="str">
        <f>"Tabela 10 - Diário de Entradas e Saídas da Reserva de Recursos "&amp;YEAR(Resumo!C5)</f>
        <v>Tabela 10 - Diário de Entradas e Saídas da Reserva de Recursos 2022</v>
      </c>
      <c r="B2" s="567"/>
      <c r="C2" s="567"/>
      <c r="D2" s="567"/>
      <c r="E2" s="567"/>
      <c r="F2" s="567"/>
      <c r="G2" s="567"/>
      <c r="H2" s="567"/>
      <c r="I2" s="567"/>
      <c r="J2" s="567"/>
      <c r="K2" s="567"/>
      <c r="L2" s="89"/>
    </row>
    <row r="3" spans="1:12" s="90" customFormat="1" ht="50.25" customHeight="1" thickBot="1" x14ac:dyDescent="0.25">
      <c r="A3" s="54" t="s">
        <v>597</v>
      </c>
      <c r="B3" s="54" t="s">
        <v>598</v>
      </c>
      <c r="C3" s="55" t="s">
        <v>518</v>
      </c>
      <c r="D3" s="55" t="s">
        <v>599</v>
      </c>
      <c r="E3" s="55" t="s">
        <v>521</v>
      </c>
      <c r="F3" s="98" t="s">
        <v>520</v>
      </c>
      <c r="G3" s="55" t="s">
        <v>600</v>
      </c>
      <c r="H3" s="55" t="s">
        <v>601</v>
      </c>
      <c r="I3" s="98" t="s">
        <v>602</v>
      </c>
      <c r="J3" s="55" t="s">
        <v>603</v>
      </c>
      <c r="K3" s="55" t="s">
        <v>604</v>
      </c>
      <c r="L3" s="69" t="s">
        <v>605</v>
      </c>
    </row>
    <row r="4" spans="1:12" ht="42" hidden="1" customHeight="1" x14ac:dyDescent="0.2">
      <c r="A4" s="374">
        <v>7</v>
      </c>
      <c r="B4" s="358">
        <v>44571</v>
      </c>
      <c r="C4" s="360" t="s">
        <v>76</v>
      </c>
      <c r="D4" s="361">
        <v>196361.95</v>
      </c>
      <c r="E4" s="360" t="s">
        <v>785</v>
      </c>
      <c r="F4" s="362" t="s">
        <v>551</v>
      </c>
      <c r="G4" s="363" t="s">
        <v>685</v>
      </c>
      <c r="H4" s="363" t="s">
        <v>629</v>
      </c>
      <c r="I4" s="364" t="s">
        <v>883</v>
      </c>
      <c r="J4" s="363">
        <v>94680080</v>
      </c>
      <c r="K4" s="382">
        <v>44571</v>
      </c>
      <c r="L4" s="70">
        <f t="shared" ref="L4:L12" si="0">IF(B4=0,0,MONTH(B4)-$L$1+1)</f>
        <v>1</v>
      </c>
    </row>
    <row r="5" spans="1:12" ht="24" hidden="1" x14ac:dyDescent="0.2">
      <c r="A5" s="374">
        <v>8</v>
      </c>
      <c r="B5" s="358">
        <v>44592</v>
      </c>
      <c r="C5" s="360" t="s">
        <v>77</v>
      </c>
      <c r="D5" s="361">
        <v>25.99</v>
      </c>
      <c r="E5" s="360" t="s">
        <v>2702</v>
      </c>
      <c r="F5" s="362" t="s">
        <v>551</v>
      </c>
      <c r="G5" s="363" t="s">
        <v>685</v>
      </c>
      <c r="H5" s="363" t="s">
        <v>553</v>
      </c>
      <c r="I5" s="364" t="s">
        <v>883</v>
      </c>
      <c r="J5" s="363" t="s">
        <v>2703</v>
      </c>
      <c r="K5" s="382">
        <v>44592</v>
      </c>
      <c r="L5" s="70">
        <f t="shared" si="0"/>
        <v>1</v>
      </c>
    </row>
    <row r="6" spans="1:12" ht="24" hidden="1" x14ac:dyDescent="0.2">
      <c r="A6" s="374">
        <v>9</v>
      </c>
      <c r="B6" s="358">
        <v>44592</v>
      </c>
      <c r="C6" s="360" t="s">
        <v>77</v>
      </c>
      <c r="D6" s="361">
        <v>113.55</v>
      </c>
      <c r="E6" s="360" t="s">
        <v>2704</v>
      </c>
      <c r="F6" s="362" t="s">
        <v>551</v>
      </c>
      <c r="G6" s="363" t="s">
        <v>685</v>
      </c>
      <c r="H6" s="363" t="s">
        <v>553</v>
      </c>
      <c r="I6" s="364" t="s">
        <v>883</v>
      </c>
      <c r="J6" s="363" t="s">
        <v>2705</v>
      </c>
      <c r="K6" s="382">
        <v>44592</v>
      </c>
      <c r="L6" s="70">
        <f t="shared" si="0"/>
        <v>1</v>
      </c>
    </row>
    <row r="7" spans="1:12" ht="24" hidden="1" x14ac:dyDescent="0.2">
      <c r="A7" s="374">
        <v>10</v>
      </c>
      <c r="B7" s="358">
        <v>44592</v>
      </c>
      <c r="C7" s="360" t="s">
        <v>77</v>
      </c>
      <c r="D7" s="361">
        <v>143.66</v>
      </c>
      <c r="E7" s="360" t="s">
        <v>2706</v>
      </c>
      <c r="F7" s="362" t="s">
        <v>551</v>
      </c>
      <c r="G7" s="363" t="s">
        <v>685</v>
      </c>
      <c r="H7" s="363" t="s">
        <v>553</v>
      </c>
      <c r="I7" s="364" t="s">
        <v>883</v>
      </c>
      <c r="J7" s="363" t="s">
        <v>2707</v>
      </c>
      <c r="K7" s="382">
        <v>44592</v>
      </c>
      <c r="L7" s="70">
        <f t="shared" si="0"/>
        <v>1</v>
      </c>
    </row>
    <row r="8" spans="1:12" ht="24" hidden="1" x14ac:dyDescent="0.2">
      <c r="A8" s="374">
        <v>11</v>
      </c>
      <c r="B8" s="358">
        <v>44592</v>
      </c>
      <c r="C8" s="360" t="s">
        <v>77</v>
      </c>
      <c r="D8" s="361">
        <v>262.88</v>
      </c>
      <c r="E8" s="360" t="s">
        <v>2708</v>
      </c>
      <c r="F8" s="362" t="s">
        <v>551</v>
      </c>
      <c r="G8" s="363" t="s">
        <v>685</v>
      </c>
      <c r="H8" s="363" t="s">
        <v>553</v>
      </c>
      <c r="I8" s="364" t="s">
        <v>883</v>
      </c>
      <c r="J8" s="363" t="s">
        <v>2709</v>
      </c>
      <c r="K8" s="382">
        <v>44592</v>
      </c>
      <c r="L8" s="70">
        <f t="shared" si="0"/>
        <v>1</v>
      </c>
    </row>
    <row r="9" spans="1:12" ht="24" hidden="1" x14ac:dyDescent="0.2">
      <c r="A9" s="374">
        <v>12</v>
      </c>
      <c r="B9" s="358">
        <v>44592</v>
      </c>
      <c r="C9" s="360" t="s">
        <v>77</v>
      </c>
      <c r="D9" s="361">
        <v>984.86</v>
      </c>
      <c r="E9" s="360" t="s">
        <v>2710</v>
      </c>
      <c r="F9" s="362" t="s">
        <v>551</v>
      </c>
      <c r="G9" s="363" t="s">
        <v>685</v>
      </c>
      <c r="H9" s="363" t="s">
        <v>553</v>
      </c>
      <c r="I9" s="364" t="s">
        <v>883</v>
      </c>
      <c r="J9" s="363" t="s">
        <v>2711</v>
      </c>
      <c r="K9" s="382">
        <v>44592</v>
      </c>
      <c r="L9" s="70">
        <f t="shared" si="0"/>
        <v>1</v>
      </c>
    </row>
    <row r="10" spans="1:12" ht="24" x14ac:dyDescent="0.2">
      <c r="A10" s="374">
        <v>13</v>
      </c>
      <c r="B10" s="358">
        <v>44595</v>
      </c>
      <c r="C10" s="360" t="s">
        <v>78</v>
      </c>
      <c r="D10" s="361">
        <v>190</v>
      </c>
      <c r="E10" s="360" t="s">
        <v>2712</v>
      </c>
      <c r="F10" s="362" t="s">
        <v>1237</v>
      </c>
      <c r="G10" s="363" t="s">
        <v>553</v>
      </c>
      <c r="H10" s="363" t="s">
        <v>882</v>
      </c>
      <c r="I10" s="364" t="s">
        <v>883</v>
      </c>
      <c r="J10" s="363" t="s">
        <v>553</v>
      </c>
      <c r="K10" s="382">
        <v>44595</v>
      </c>
      <c r="L10" s="70">
        <f t="shared" si="0"/>
        <v>2</v>
      </c>
    </row>
    <row r="11" spans="1:12" ht="36" hidden="1" x14ac:dyDescent="0.2">
      <c r="A11" s="374">
        <v>14</v>
      </c>
      <c r="B11" s="358">
        <v>44603</v>
      </c>
      <c r="C11" s="360" t="s">
        <v>76</v>
      </c>
      <c r="D11" s="361">
        <v>151043.72</v>
      </c>
      <c r="E11" s="360" t="s">
        <v>1418</v>
      </c>
      <c r="F11" s="362" t="s">
        <v>551</v>
      </c>
      <c r="G11" s="363" t="s">
        <v>685</v>
      </c>
      <c r="H11" s="363" t="s">
        <v>629</v>
      </c>
      <c r="I11" s="364" t="s">
        <v>883</v>
      </c>
      <c r="J11" s="363" t="s">
        <v>1419</v>
      </c>
      <c r="K11" s="382">
        <v>44603</v>
      </c>
      <c r="L11" s="70">
        <f t="shared" si="0"/>
        <v>2</v>
      </c>
    </row>
    <row r="12" spans="1:12" ht="24" hidden="1" x14ac:dyDescent="0.2">
      <c r="A12" s="374">
        <v>15</v>
      </c>
      <c r="B12" s="358">
        <v>44620</v>
      </c>
      <c r="C12" s="360" t="s">
        <v>77</v>
      </c>
      <c r="D12" s="361">
        <v>2.48</v>
      </c>
      <c r="E12" s="360" t="s">
        <v>2702</v>
      </c>
      <c r="F12" s="362" t="s">
        <v>551</v>
      </c>
      <c r="G12" s="363" t="s">
        <v>685</v>
      </c>
      <c r="H12" s="363" t="s">
        <v>553</v>
      </c>
      <c r="I12" s="364" t="s">
        <v>883</v>
      </c>
      <c r="J12" s="363" t="s">
        <v>2703</v>
      </c>
      <c r="K12" s="382">
        <v>44620</v>
      </c>
      <c r="L12" s="70">
        <f t="shared" si="0"/>
        <v>2</v>
      </c>
    </row>
    <row r="13" spans="1:12" ht="24" hidden="1" x14ac:dyDescent="0.2">
      <c r="A13" s="374">
        <v>16</v>
      </c>
      <c r="B13" s="358">
        <v>44620</v>
      </c>
      <c r="C13" s="360" t="s">
        <v>77</v>
      </c>
      <c r="D13" s="361">
        <v>10.86</v>
      </c>
      <c r="E13" s="360" t="s">
        <v>2704</v>
      </c>
      <c r="F13" s="362" t="s">
        <v>551</v>
      </c>
      <c r="G13" s="363" t="s">
        <v>685</v>
      </c>
      <c r="H13" s="363" t="s">
        <v>553</v>
      </c>
      <c r="I13" s="364" t="s">
        <v>883</v>
      </c>
      <c r="J13" s="363" t="s">
        <v>2705</v>
      </c>
      <c r="K13" s="382">
        <v>44620</v>
      </c>
      <c r="L13" s="70">
        <f t="shared" ref="L13:L69" si="1">IF(B13=0,0,MONTH(B13)-$L$1+1)</f>
        <v>2</v>
      </c>
    </row>
    <row r="14" spans="1:12" ht="24" hidden="1" x14ac:dyDescent="0.2">
      <c r="A14" s="374">
        <v>17</v>
      </c>
      <c r="B14" s="358">
        <v>44620</v>
      </c>
      <c r="C14" s="360" t="s">
        <v>77</v>
      </c>
      <c r="D14" s="361">
        <v>13.73</v>
      </c>
      <c r="E14" s="360" t="s">
        <v>2706</v>
      </c>
      <c r="F14" s="362" t="s">
        <v>551</v>
      </c>
      <c r="G14" s="363" t="s">
        <v>685</v>
      </c>
      <c r="H14" s="363" t="s">
        <v>553</v>
      </c>
      <c r="I14" s="364" t="s">
        <v>883</v>
      </c>
      <c r="J14" s="363" t="s">
        <v>2707</v>
      </c>
      <c r="K14" s="382">
        <v>44620</v>
      </c>
      <c r="L14" s="70">
        <f t="shared" si="1"/>
        <v>2</v>
      </c>
    </row>
    <row r="15" spans="1:12" ht="24" hidden="1" x14ac:dyDescent="0.2">
      <c r="A15" s="374">
        <v>18</v>
      </c>
      <c r="B15" s="358">
        <v>44620</v>
      </c>
      <c r="C15" s="360" t="s">
        <v>77</v>
      </c>
      <c r="D15" s="361">
        <v>25.14</v>
      </c>
      <c r="E15" s="360" t="s">
        <v>2708</v>
      </c>
      <c r="F15" s="362" t="s">
        <v>551</v>
      </c>
      <c r="G15" s="363" t="s">
        <v>685</v>
      </c>
      <c r="H15" s="363" t="s">
        <v>553</v>
      </c>
      <c r="I15" s="364" t="s">
        <v>883</v>
      </c>
      <c r="J15" s="363" t="s">
        <v>2709</v>
      </c>
      <c r="K15" s="382">
        <v>44620</v>
      </c>
      <c r="L15" s="70">
        <f t="shared" si="1"/>
        <v>2</v>
      </c>
    </row>
    <row r="16" spans="1:12" ht="24" hidden="1" x14ac:dyDescent="0.2">
      <c r="A16" s="374">
        <v>19</v>
      </c>
      <c r="B16" s="358">
        <v>44620</v>
      </c>
      <c r="C16" s="360" t="s">
        <v>77</v>
      </c>
      <c r="D16" s="361">
        <v>131.69</v>
      </c>
      <c r="E16" s="360" t="s">
        <v>2710</v>
      </c>
      <c r="F16" s="362" t="s">
        <v>551</v>
      </c>
      <c r="G16" s="363" t="s">
        <v>685</v>
      </c>
      <c r="H16" s="363" t="s">
        <v>553</v>
      </c>
      <c r="I16" s="364" t="s">
        <v>883</v>
      </c>
      <c r="J16" s="363" t="s">
        <v>2711</v>
      </c>
      <c r="K16" s="382">
        <v>44620</v>
      </c>
      <c r="L16" s="70">
        <f t="shared" si="1"/>
        <v>2</v>
      </c>
    </row>
    <row r="17" spans="1:12" ht="24" hidden="1" x14ac:dyDescent="0.2">
      <c r="A17" s="374">
        <v>20</v>
      </c>
      <c r="B17" s="358">
        <v>44620</v>
      </c>
      <c r="C17" s="360" t="s">
        <v>77</v>
      </c>
      <c r="D17" s="361">
        <v>2857.64</v>
      </c>
      <c r="E17" s="360" t="s">
        <v>2713</v>
      </c>
      <c r="F17" s="362" t="s">
        <v>551</v>
      </c>
      <c r="G17" s="363" t="s">
        <v>685</v>
      </c>
      <c r="H17" s="363" t="s">
        <v>553</v>
      </c>
      <c r="I17" s="364" t="s">
        <v>883</v>
      </c>
      <c r="J17" s="363" t="s">
        <v>553</v>
      </c>
      <c r="K17" s="382">
        <v>44620</v>
      </c>
      <c r="L17" s="70">
        <f t="shared" si="1"/>
        <v>2</v>
      </c>
    </row>
    <row r="18" spans="1:12" ht="24" hidden="1" x14ac:dyDescent="0.2">
      <c r="A18" s="374">
        <v>21</v>
      </c>
      <c r="B18" s="358">
        <v>44621</v>
      </c>
      <c r="C18" s="360" t="s">
        <v>77</v>
      </c>
      <c r="D18" s="361">
        <v>0.49</v>
      </c>
      <c r="E18" s="360" t="s">
        <v>2714</v>
      </c>
      <c r="F18" s="362" t="s">
        <v>551</v>
      </c>
      <c r="G18" s="363" t="s">
        <v>685</v>
      </c>
      <c r="H18" s="363" t="s">
        <v>553</v>
      </c>
      <c r="I18" s="364" t="s">
        <v>883</v>
      </c>
      <c r="J18" s="363" t="s">
        <v>553</v>
      </c>
      <c r="K18" s="382">
        <v>44621</v>
      </c>
      <c r="L18" s="70"/>
    </row>
    <row r="19" spans="1:12" ht="36" hidden="1" x14ac:dyDescent="0.2">
      <c r="A19" s="374">
        <v>22</v>
      </c>
      <c r="B19" s="358">
        <v>44643</v>
      </c>
      <c r="C19" s="360" t="s">
        <v>76</v>
      </c>
      <c r="D19" s="361">
        <v>120989.16</v>
      </c>
      <c r="E19" s="360" t="s">
        <v>2422</v>
      </c>
      <c r="F19" s="362" t="s">
        <v>551</v>
      </c>
      <c r="G19" s="363" t="s">
        <v>685</v>
      </c>
      <c r="H19" s="363" t="s">
        <v>629</v>
      </c>
      <c r="I19" s="364" t="s">
        <v>883</v>
      </c>
      <c r="J19" s="363" t="s">
        <v>2423</v>
      </c>
      <c r="K19" s="382">
        <v>44643</v>
      </c>
      <c r="L19" s="70">
        <f t="shared" si="1"/>
        <v>3</v>
      </c>
    </row>
    <row r="20" spans="1:12" ht="36" hidden="1" x14ac:dyDescent="0.2">
      <c r="A20" s="374">
        <v>23</v>
      </c>
      <c r="B20" s="358">
        <v>44643</v>
      </c>
      <c r="C20" s="360" t="s">
        <v>76</v>
      </c>
      <c r="D20" s="361">
        <v>13474.27</v>
      </c>
      <c r="E20" s="360" t="s">
        <v>2422</v>
      </c>
      <c r="F20" s="362" t="s">
        <v>551</v>
      </c>
      <c r="G20" s="363" t="s">
        <v>685</v>
      </c>
      <c r="H20" s="363" t="s">
        <v>629</v>
      </c>
      <c r="I20" s="364" t="s">
        <v>883</v>
      </c>
      <c r="J20" s="363" t="s">
        <v>2424</v>
      </c>
      <c r="K20" s="382">
        <v>44643</v>
      </c>
      <c r="L20" s="70">
        <f t="shared" si="1"/>
        <v>3</v>
      </c>
    </row>
    <row r="21" spans="1:12" ht="24" hidden="1" x14ac:dyDescent="0.2">
      <c r="A21" s="374">
        <v>24</v>
      </c>
      <c r="B21" s="358">
        <v>44617</v>
      </c>
      <c r="C21" s="360" t="s">
        <v>77</v>
      </c>
      <c r="D21" s="361">
        <v>4305.3</v>
      </c>
      <c r="E21" s="360" t="s">
        <v>2713</v>
      </c>
      <c r="F21" s="362" t="s">
        <v>551</v>
      </c>
      <c r="G21" s="363" t="s">
        <v>685</v>
      </c>
      <c r="H21" s="363" t="s">
        <v>553</v>
      </c>
      <c r="I21" s="364" t="s">
        <v>883</v>
      </c>
      <c r="J21" s="363" t="s">
        <v>553</v>
      </c>
      <c r="K21" s="382">
        <v>44617</v>
      </c>
      <c r="L21" s="70">
        <f t="shared" si="1"/>
        <v>2</v>
      </c>
    </row>
    <row r="22" spans="1:12" x14ac:dyDescent="0.2">
      <c r="A22" s="374">
        <v>25</v>
      </c>
      <c r="B22" s="358"/>
      <c r="C22" s="360"/>
      <c r="D22" s="361"/>
      <c r="E22" s="360"/>
      <c r="F22" s="362"/>
      <c r="G22" s="363"/>
      <c r="H22" s="363"/>
      <c r="I22" s="364"/>
      <c r="J22" s="363"/>
      <c r="K22" s="382"/>
      <c r="L22" s="70">
        <f t="shared" si="1"/>
        <v>0</v>
      </c>
    </row>
    <row r="23" spans="1:12" x14ac:dyDescent="0.2">
      <c r="A23" s="374">
        <v>26</v>
      </c>
      <c r="B23" s="358"/>
      <c r="C23" s="360"/>
      <c r="D23" s="361"/>
      <c r="E23" s="360"/>
      <c r="F23" s="362"/>
      <c r="G23" s="363"/>
      <c r="H23" s="363"/>
      <c r="I23" s="364"/>
      <c r="J23" s="363"/>
      <c r="K23" s="382"/>
      <c r="L23" s="70">
        <f t="shared" si="1"/>
        <v>0</v>
      </c>
    </row>
    <row r="24" spans="1:12" x14ac:dyDescent="0.2">
      <c r="A24" s="374">
        <v>27</v>
      </c>
      <c r="B24" s="358"/>
      <c r="C24" s="360"/>
      <c r="D24" s="361"/>
      <c r="E24" s="360"/>
      <c r="F24" s="362"/>
      <c r="G24" s="363"/>
      <c r="H24" s="363"/>
      <c r="I24" s="364"/>
      <c r="J24" s="363"/>
      <c r="K24" s="382"/>
      <c r="L24" s="70">
        <f t="shared" si="1"/>
        <v>0</v>
      </c>
    </row>
    <row r="25" spans="1:12" x14ac:dyDescent="0.2">
      <c r="A25" s="374">
        <v>28</v>
      </c>
      <c r="B25" s="358"/>
      <c r="C25" s="360"/>
      <c r="D25" s="361"/>
      <c r="E25" s="360"/>
      <c r="F25" s="362"/>
      <c r="G25" s="363"/>
      <c r="H25" s="363"/>
      <c r="I25" s="364"/>
      <c r="J25" s="363"/>
      <c r="K25" s="382"/>
      <c r="L25" s="70">
        <f t="shared" si="1"/>
        <v>0</v>
      </c>
    </row>
    <row r="26" spans="1:12" x14ac:dyDescent="0.2">
      <c r="A26" s="374">
        <v>29</v>
      </c>
      <c r="B26" s="358"/>
      <c r="C26" s="360"/>
      <c r="D26" s="361"/>
      <c r="E26" s="360"/>
      <c r="F26" s="362"/>
      <c r="G26" s="363"/>
      <c r="H26" s="363"/>
      <c r="I26" s="364"/>
      <c r="J26" s="363"/>
      <c r="K26" s="382"/>
      <c r="L26" s="70">
        <f t="shared" si="1"/>
        <v>0</v>
      </c>
    </row>
    <row r="27" spans="1:12" x14ac:dyDescent="0.2">
      <c r="A27" s="374">
        <v>30</v>
      </c>
      <c r="B27" s="358"/>
      <c r="C27" s="360"/>
      <c r="D27" s="361"/>
      <c r="E27" s="360"/>
      <c r="F27" s="362"/>
      <c r="G27" s="363"/>
      <c r="H27" s="363"/>
      <c r="I27" s="364"/>
      <c r="J27" s="363"/>
      <c r="K27" s="382"/>
      <c r="L27" s="70">
        <f t="shared" si="1"/>
        <v>0</v>
      </c>
    </row>
    <row r="28" spans="1:12" x14ac:dyDescent="0.2">
      <c r="A28" s="374">
        <v>31</v>
      </c>
      <c r="B28" s="358"/>
      <c r="C28" s="360"/>
      <c r="D28" s="361"/>
      <c r="E28" s="360"/>
      <c r="F28" s="362"/>
      <c r="G28" s="363"/>
      <c r="H28" s="363"/>
      <c r="I28" s="364"/>
      <c r="J28" s="363"/>
      <c r="K28" s="382"/>
      <c r="L28" s="70">
        <f t="shared" si="1"/>
        <v>0</v>
      </c>
    </row>
    <row r="29" spans="1:12" x14ac:dyDescent="0.2">
      <c r="A29" s="374">
        <v>32</v>
      </c>
      <c r="B29" s="358"/>
      <c r="C29" s="360"/>
      <c r="D29" s="361"/>
      <c r="E29" s="360"/>
      <c r="F29" s="362"/>
      <c r="G29" s="363"/>
      <c r="H29" s="363"/>
      <c r="I29" s="364"/>
      <c r="J29" s="363"/>
      <c r="K29" s="382"/>
      <c r="L29" s="70">
        <f t="shared" si="1"/>
        <v>0</v>
      </c>
    </row>
    <row r="30" spans="1:12" x14ac:dyDescent="0.2">
      <c r="A30" s="374">
        <v>33</v>
      </c>
      <c r="B30" s="358"/>
      <c r="C30" s="360"/>
      <c r="D30" s="361"/>
      <c r="E30" s="362"/>
      <c r="F30" s="362"/>
      <c r="G30" s="363"/>
      <c r="H30" s="363"/>
      <c r="I30" s="364"/>
      <c r="J30" s="363"/>
      <c r="K30" s="382"/>
      <c r="L30" s="70">
        <f t="shared" si="1"/>
        <v>0</v>
      </c>
    </row>
    <row r="31" spans="1:12" x14ac:dyDescent="0.2">
      <c r="A31" s="374">
        <v>34</v>
      </c>
      <c r="B31" s="358"/>
      <c r="C31" s="360"/>
      <c r="D31" s="361"/>
      <c r="E31" s="360"/>
      <c r="F31" s="362"/>
      <c r="G31" s="363"/>
      <c r="H31" s="363"/>
      <c r="I31" s="364"/>
      <c r="J31" s="363"/>
      <c r="K31" s="382"/>
      <c r="L31" s="70">
        <f t="shared" si="1"/>
        <v>0</v>
      </c>
    </row>
    <row r="32" spans="1:12" x14ac:dyDescent="0.2">
      <c r="A32" s="374">
        <v>35</v>
      </c>
      <c r="B32" s="358"/>
      <c r="C32" s="360"/>
      <c r="D32" s="361"/>
      <c r="E32" s="360"/>
      <c r="F32" s="362"/>
      <c r="G32" s="363"/>
      <c r="H32" s="363"/>
      <c r="I32" s="364"/>
      <c r="J32" s="363"/>
      <c r="K32" s="382"/>
      <c r="L32" s="70">
        <f t="shared" si="1"/>
        <v>0</v>
      </c>
    </row>
    <row r="33" spans="1:12" x14ac:dyDescent="0.2">
      <c r="A33" s="374">
        <v>36</v>
      </c>
      <c r="B33" s="358"/>
      <c r="C33" s="360"/>
      <c r="D33" s="361"/>
      <c r="E33" s="360"/>
      <c r="F33" s="362"/>
      <c r="G33" s="363"/>
      <c r="H33" s="363"/>
      <c r="I33" s="364"/>
      <c r="J33" s="363"/>
      <c r="K33" s="382"/>
      <c r="L33" s="70">
        <f t="shared" si="1"/>
        <v>0</v>
      </c>
    </row>
    <row r="34" spans="1:12" x14ac:dyDescent="0.2">
      <c r="A34" s="374">
        <v>37</v>
      </c>
      <c r="B34" s="358"/>
      <c r="C34" s="360"/>
      <c r="D34" s="361"/>
      <c r="E34" s="360"/>
      <c r="F34" s="362"/>
      <c r="G34" s="363"/>
      <c r="H34" s="363"/>
      <c r="I34" s="364"/>
      <c r="J34" s="363"/>
      <c r="K34" s="382"/>
      <c r="L34" s="70">
        <f t="shared" si="1"/>
        <v>0</v>
      </c>
    </row>
    <row r="35" spans="1:12" x14ac:dyDescent="0.2">
      <c r="A35" s="374">
        <v>38</v>
      </c>
      <c r="B35" s="358"/>
      <c r="C35" s="360"/>
      <c r="D35" s="361"/>
      <c r="E35" s="360"/>
      <c r="F35" s="362"/>
      <c r="G35" s="363"/>
      <c r="H35" s="363"/>
      <c r="I35" s="364"/>
      <c r="J35" s="363"/>
      <c r="K35" s="382"/>
      <c r="L35" s="70">
        <f t="shared" si="1"/>
        <v>0</v>
      </c>
    </row>
    <row r="36" spans="1:12" x14ac:dyDescent="0.2">
      <c r="A36" s="374">
        <v>39</v>
      </c>
      <c r="B36" s="358"/>
      <c r="C36" s="360"/>
      <c r="D36" s="361"/>
      <c r="E36" s="360"/>
      <c r="F36" s="362"/>
      <c r="G36" s="363"/>
      <c r="H36" s="363"/>
      <c r="I36" s="364"/>
      <c r="J36" s="363"/>
      <c r="K36" s="382"/>
      <c r="L36" s="70">
        <f t="shared" si="1"/>
        <v>0</v>
      </c>
    </row>
    <row r="37" spans="1:12" x14ac:dyDescent="0.2">
      <c r="A37" s="374">
        <v>40</v>
      </c>
      <c r="B37" s="358"/>
      <c r="C37" s="360"/>
      <c r="D37" s="361"/>
      <c r="E37" s="360"/>
      <c r="F37" s="362"/>
      <c r="G37" s="363"/>
      <c r="H37" s="363"/>
      <c r="I37" s="364"/>
      <c r="J37" s="363"/>
      <c r="K37" s="382"/>
      <c r="L37" s="70">
        <f t="shared" si="1"/>
        <v>0</v>
      </c>
    </row>
    <row r="38" spans="1:12" x14ac:dyDescent="0.2">
      <c r="A38" s="374">
        <v>41</v>
      </c>
      <c r="B38" s="358"/>
      <c r="C38" s="360"/>
      <c r="D38" s="361"/>
      <c r="E38" s="360"/>
      <c r="F38" s="362"/>
      <c r="G38" s="363"/>
      <c r="H38" s="363"/>
      <c r="I38" s="364"/>
      <c r="J38" s="363"/>
      <c r="K38" s="382"/>
      <c r="L38" s="70">
        <f t="shared" si="1"/>
        <v>0</v>
      </c>
    </row>
    <row r="39" spans="1:12" x14ac:dyDescent="0.2">
      <c r="A39" s="374">
        <v>42</v>
      </c>
      <c r="B39" s="358"/>
      <c r="C39" s="360"/>
      <c r="D39" s="361"/>
      <c r="E39" s="360"/>
      <c r="F39" s="362"/>
      <c r="G39" s="363"/>
      <c r="H39" s="363"/>
      <c r="I39" s="364"/>
      <c r="J39" s="363"/>
      <c r="K39" s="382"/>
      <c r="L39" s="70">
        <f t="shared" si="1"/>
        <v>0</v>
      </c>
    </row>
    <row r="40" spans="1:12" x14ac:dyDescent="0.2">
      <c r="A40" s="374">
        <v>43</v>
      </c>
      <c r="B40" s="358"/>
      <c r="C40" s="360"/>
      <c r="D40" s="361"/>
      <c r="E40" s="360"/>
      <c r="F40" s="362"/>
      <c r="G40" s="363"/>
      <c r="H40" s="363"/>
      <c r="I40" s="364"/>
      <c r="J40" s="363"/>
      <c r="K40" s="382"/>
      <c r="L40" s="70">
        <f t="shared" si="1"/>
        <v>0</v>
      </c>
    </row>
    <row r="41" spans="1:12" x14ac:dyDescent="0.2">
      <c r="A41" s="374">
        <v>44</v>
      </c>
      <c r="B41" s="358"/>
      <c r="C41" s="360"/>
      <c r="D41" s="361"/>
      <c r="E41" s="360"/>
      <c r="F41" s="362"/>
      <c r="G41" s="363"/>
      <c r="H41" s="363"/>
      <c r="I41" s="364"/>
      <c r="J41" s="363"/>
      <c r="K41" s="382"/>
      <c r="L41" s="70">
        <f t="shared" si="1"/>
        <v>0</v>
      </c>
    </row>
    <row r="42" spans="1:12" x14ac:dyDescent="0.2">
      <c r="A42" s="374">
        <v>45</v>
      </c>
      <c r="B42" s="358"/>
      <c r="C42" s="360"/>
      <c r="D42" s="361"/>
      <c r="E42" s="360"/>
      <c r="F42" s="362"/>
      <c r="G42" s="363"/>
      <c r="H42" s="363"/>
      <c r="I42" s="364"/>
      <c r="J42" s="363"/>
      <c r="K42" s="382"/>
      <c r="L42" s="70">
        <f t="shared" si="1"/>
        <v>0</v>
      </c>
    </row>
    <row r="43" spans="1:12" x14ac:dyDescent="0.2">
      <c r="A43" s="374">
        <v>46</v>
      </c>
      <c r="B43" s="358"/>
      <c r="C43" s="360"/>
      <c r="D43" s="361"/>
      <c r="E43" s="360"/>
      <c r="F43" s="362"/>
      <c r="G43" s="363"/>
      <c r="H43" s="363"/>
      <c r="I43" s="364"/>
      <c r="J43" s="363"/>
      <c r="K43" s="382"/>
      <c r="L43" s="70">
        <f t="shared" si="1"/>
        <v>0</v>
      </c>
    </row>
    <row r="44" spans="1:12" x14ac:dyDescent="0.2">
      <c r="A44" s="374">
        <v>47</v>
      </c>
      <c r="B44" s="358"/>
      <c r="C44" s="360"/>
      <c r="D44" s="361"/>
      <c r="E44" s="360"/>
      <c r="F44" s="362"/>
      <c r="G44" s="363"/>
      <c r="H44" s="363"/>
      <c r="I44" s="364"/>
      <c r="J44" s="363"/>
      <c r="K44" s="382"/>
      <c r="L44" s="70">
        <f t="shared" si="1"/>
        <v>0</v>
      </c>
    </row>
    <row r="45" spans="1:12" x14ac:dyDescent="0.2">
      <c r="A45" s="374">
        <v>48</v>
      </c>
      <c r="B45" s="358"/>
      <c r="C45" s="360"/>
      <c r="D45" s="361"/>
      <c r="E45" s="360"/>
      <c r="F45" s="362"/>
      <c r="G45" s="363"/>
      <c r="H45" s="363"/>
      <c r="I45" s="364"/>
      <c r="J45" s="363"/>
      <c r="K45" s="382"/>
      <c r="L45" s="70">
        <f t="shared" si="1"/>
        <v>0</v>
      </c>
    </row>
    <row r="46" spans="1:12" x14ac:dyDescent="0.2">
      <c r="A46" s="374">
        <v>49</v>
      </c>
      <c r="B46" s="358"/>
      <c r="C46" s="360"/>
      <c r="D46" s="361"/>
      <c r="E46" s="360"/>
      <c r="F46" s="362"/>
      <c r="G46" s="363"/>
      <c r="H46" s="363"/>
      <c r="I46" s="364"/>
      <c r="J46" s="363"/>
      <c r="K46" s="382"/>
      <c r="L46" s="70">
        <f t="shared" si="1"/>
        <v>0</v>
      </c>
    </row>
    <row r="47" spans="1:12" x14ac:dyDescent="0.2">
      <c r="A47" s="374">
        <v>50</v>
      </c>
      <c r="B47" s="358"/>
      <c r="C47" s="360"/>
      <c r="D47" s="361"/>
      <c r="E47" s="360"/>
      <c r="F47" s="362"/>
      <c r="G47" s="363"/>
      <c r="H47" s="363"/>
      <c r="I47" s="364"/>
      <c r="J47" s="363"/>
      <c r="K47" s="382"/>
      <c r="L47" s="70">
        <f t="shared" si="1"/>
        <v>0</v>
      </c>
    </row>
    <row r="48" spans="1:12" x14ac:dyDescent="0.2">
      <c r="A48" s="374">
        <v>51</v>
      </c>
      <c r="B48" s="358"/>
      <c r="C48" s="360"/>
      <c r="D48" s="361"/>
      <c r="E48" s="360"/>
      <c r="F48" s="362"/>
      <c r="G48" s="363"/>
      <c r="H48" s="363"/>
      <c r="I48" s="364"/>
      <c r="J48" s="363"/>
      <c r="K48" s="382"/>
      <c r="L48" s="70">
        <f t="shared" si="1"/>
        <v>0</v>
      </c>
    </row>
    <row r="49" spans="1:12" x14ac:dyDescent="0.2">
      <c r="A49" s="374">
        <v>52</v>
      </c>
      <c r="B49" s="358"/>
      <c r="C49" s="360"/>
      <c r="D49" s="361"/>
      <c r="E49" s="360"/>
      <c r="F49" s="362"/>
      <c r="G49" s="363"/>
      <c r="H49" s="363"/>
      <c r="I49" s="364"/>
      <c r="J49" s="363"/>
      <c r="K49" s="382"/>
      <c r="L49" s="70">
        <f t="shared" si="1"/>
        <v>0</v>
      </c>
    </row>
    <row r="50" spans="1:12" x14ac:dyDescent="0.2">
      <c r="A50" s="374">
        <v>53</v>
      </c>
      <c r="B50" s="358"/>
      <c r="C50" s="360"/>
      <c r="D50" s="361"/>
      <c r="E50" s="360"/>
      <c r="F50" s="362"/>
      <c r="G50" s="363"/>
      <c r="H50" s="363"/>
      <c r="I50" s="364"/>
      <c r="J50" s="363"/>
      <c r="K50" s="382"/>
      <c r="L50" s="70">
        <f t="shared" si="1"/>
        <v>0</v>
      </c>
    </row>
    <row r="51" spans="1:12" x14ac:dyDescent="0.2">
      <c r="A51" s="374">
        <v>54</v>
      </c>
      <c r="B51" s="358"/>
      <c r="C51" s="360"/>
      <c r="D51" s="361"/>
      <c r="E51" s="360"/>
      <c r="F51" s="362"/>
      <c r="G51" s="363"/>
      <c r="H51" s="363"/>
      <c r="I51" s="364"/>
      <c r="J51" s="363"/>
      <c r="K51" s="382"/>
      <c r="L51" s="70">
        <f t="shared" si="1"/>
        <v>0</v>
      </c>
    </row>
    <row r="52" spans="1:12" x14ac:dyDescent="0.2">
      <c r="A52" s="374">
        <v>55</v>
      </c>
      <c r="B52" s="358"/>
      <c r="C52" s="360"/>
      <c r="D52" s="361"/>
      <c r="E52" s="360"/>
      <c r="F52" s="362"/>
      <c r="G52" s="363"/>
      <c r="H52" s="363"/>
      <c r="I52" s="364"/>
      <c r="J52" s="363"/>
      <c r="K52" s="382"/>
      <c r="L52" s="70">
        <f t="shared" si="1"/>
        <v>0</v>
      </c>
    </row>
    <row r="53" spans="1:12" x14ac:dyDescent="0.2">
      <c r="A53" s="374">
        <v>56</v>
      </c>
      <c r="B53" s="358"/>
      <c r="C53" s="360"/>
      <c r="D53" s="361"/>
      <c r="E53" s="360"/>
      <c r="F53" s="362"/>
      <c r="G53" s="363"/>
      <c r="H53" s="363"/>
      <c r="I53" s="364"/>
      <c r="J53" s="363"/>
      <c r="K53" s="382"/>
      <c r="L53" s="70">
        <f t="shared" si="1"/>
        <v>0</v>
      </c>
    </row>
    <row r="54" spans="1:12" x14ac:dyDescent="0.2">
      <c r="A54" s="374">
        <v>57</v>
      </c>
      <c r="B54" s="358"/>
      <c r="C54" s="360"/>
      <c r="D54" s="361"/>
      <c r="E54" s="360"/>
      <c r="F54" s="362"/>
      <c r="G54" s="363"/>
      <c r="H54" s="363"/>
      <c r="I54" s="364"/>
      <c r="J54" s="363"/>
      <c r="K54" s="382"/>
      <c r="L54" s="70">
        <f t="shared" si="1"/>
        <v>0</v>
      </c>
    </row>
    <row r="55" spans="1:12" x14ac:dyDescent="0.2">
      <c r="A55" s="374">
        <v>58</v>
      </c>
      <c r="B55" s="358"/>
      <c r="C55" s="360"/>
      <c r="D55" s="361"/>
      <c r="E55" s="360"/>
      <c r="F55" s="362"/>
      <c r="G55" s="363"/>
      <c r="H55" s="363"/>
      <c r="I55" s="364"/>
      <c r="J55" s="363"/>
      <c r="K55" s="382"/>
      <c r="L55" s="70">
        <f t="shared" si="1"/>
        <v>0</v>
      </c>
    </row>
    <row r="56" spans="1:12" x14ac:dyDescent="0.2">
      <c r="A56" s="374">
        <v>59</v>
      </c>
      <c r="B56" s="358"/>
      <c r="C56" s="360"/>
      <c r="D56" s="361"/>
      <c r="E56" s="360"/>
      <c r="F56" s="362"/>
      <c r="G56" s="363"/>
      <c r="H56" s="363"/>
      <c r="I56" s="364"/>
      <c r="J56" s="363"/>
      <c r="K56" s="382"/>
      <c r="L56" s="70">
        <f t="shared" si="1"/>
        <v>0</v>
      </c>
    </row>
    <row r="57" spans="1:12" x14ac:dyDescent="0.2">
      <c r="A57" s="374">
        <v>60</v>
      </c>
      <c r="B57" s="358"/>
      <c r="C57" s="360"/>
      <c r="D57" s="361"/>
      <c r="E57" s="360"/>
      <c r="F57" s="362"/>
      <c r="G57" s="363"/>
      <c r="H57" s="363"/>
      <c r="I57" s="364"/>
      <c r="J57" s="363"/>
      <c r="K57" s="382"/>
      <c r="L57" s="70">
        <f t="shared" si="1"/>
        <v>0</v>
      </c>
    </row>
    <row r="58" spans="1:12" x14ac:dyDescent="0.2">
      <c r="A58" s="374">
        <v>61</v>
      </c>
      <c r="B58" s="358"/>
      <c r="C58" s="360"/>
      <c r="D58" s="361"/>
      <c r="E58" s="360"/>
      <c r="F58" s="362"/>
      <c r="G58" s="363"/>
      <c r="H58" s="363"/>
      <c r="I58" s="364"/>
      <c r="J58" s="363"/>
      <c r="K58" s="382"/>
      <c r="L58" s="70">
        <f t="shared" si="1"/>
        <v>0</v>
      </c>
    </row>
    <row r="59" spans="1:12" x14ac:dyDescent="0.2">
      <c r="A59" s="374">
        <v>62</v>
      </c>
      <c r="B59" s="358"/>
      <c r="C59" s="360"/>
      <c r="D59" s="361"/>
      <c r="E59" s="360"/>
      <c r="F59" s="362"/>
      <c r="G59" s="363"/>
      <c r="H59" s="363"/>
      <c r="I59" s="364"/>
      <c r="J59" s="363"/>
      <c r="K59" s="382"/>
      <c r="L59" s="70">
        <f t="shared" si="1"/>
        <v>0</v>
      </c>
    </row>
    <row r="60" spans="1:12" x14ac:dyDescent="0.2">
      <c r="A60" s="374">
        <v>63</v>
      </c>
      <c r="B60" s="358"/>
      <c r="C60" s="360"/>
      <c r="D60" s="361"/>
      <c r="E60" s="360"/>
      <c r="F60" s="362"/>
      <c r="G60" s="363"/>
      <c r="H60" s="363"/>
      <c r="I60" s="364"/>
      <c r="J60" s="363"/>
      <c r="K60" s="382"/>
      <c r="L60" s="70">
        <f t="shared" si="1"/>
        <v>0</v>
      </c>
    </row>
    <row r="61" spans="1:12" x14ac:dyDescent="0.2">
      <c r="A61" s="374">
        <v>64</v>
      </c>
      <c r="B61" s="358"/>
      <c r="C61" s="360"/>
      <c r="D61" s="361"/>
      <c r="E61" s="360"/>
      <c r="F61" s="362"/>
      <c r="G61" s="363"/>
      <c r="H61" s="363"/>
      <c r="I61" s="364"/>
      <c r="J61" s="363"/>
      <c r="K61" s="382"/>
      <c r="L61" s="70">
        <f t="shared" si="1"/>
        <v>0</v>
      </c>
    </row>
    <row r="62" spans="1:12" x14ac:dyDescent="0.2">
      <c r="A62" s="374">
        <v>65</v>
      </c>
      <c r="B62" s="358"/>
      <c r="C62" s="360"/>
      <c r="D62" s="361"/>
      <c r="E62" s="360"/>
      <c r="F62" s="362"/>
      <c r="G62" s="363"/>
      <c r="H62" s="363"/>
      <c r="I62" s="364"/>
      <c r="J62" s="363"/>
      <c r="K62" s="382"/>
      <c r="L62" s="70">
        <f t="shared" si="1"/>
        <v>0</v>
      </c>
    </row>
    <row r="63" spans="1:12" x14ac:dyDescent="0.2">
      <c r="A63" s="374">
        <v>66</v>
      </c>
      <c r="B63" s="358"/>
      <c r="C63" s="360"/>
      <c r="D63" s="361"/>
      <c r="E63" s="360"/>
      <c r="F63" s="362"/>
      <c r="G63" s="363"/>
      <c r="H63" s="363"/>
      <c r="I63" s="364"/>
      <c r="J63" s="363"/>
      <c r="K63" s="382"/>
      <c r="L63" s="70">
        <f t="shared" si="1"/>
        <v>0</v>
      </c>
    </row>
    <row r="64" spans="1:12" x14ac:dyDescent="0.2">
      <c r="A64" s="374">
        <v>67</v>
      </c>
      <c r="B64" s="358"/>
      <c r="C64" s="360"/>
      <c r="D64" s="361"/>
      <c r="E64" s="360"/>
      <c r="F64" s="362"/>
      <c r="G64" s="363"/>
      <c r="H64" s="363"/>
      <c r="I64" s="364"/>
      <c r="J64" s="363"/>
      <c r="K64" s="382"/>
      <c r="L64" s="70">
        <f t="shared" si="1"/>
        <v>0</v>
      </c>
    </row>
    <row r="65" spans="1:12" x14ac:dyDescent="0.2">
      <c r="A65" s="374">
        <v>68</v>
      </c>
      <c r="B65" s="358"/>
      <c r="C65" s="360"/>
      <c r="D65" s="361"/>
      <c r="E65" s="360"/>
      <c r="F65" s="362"/>
      <c r="G65" s="363"/>
      <c r="H65" s="363"/>
      <c r="I65" s="364"/>
      <c r="J65" s="363"/>
      <c r="K65" s="382"/>
      <c r="L65" s="70">
        <f t="shared" si="1"/>
        <v>0</v>
      </c>
    </row>
    <row r="66" spans="1:12" x14ac:dyDescent="0.2">
      <c r="A66" s="374">
        <v>69</v>
      </c>
      <c r="B66" s="358"/>
      <c r="C66" s="360"/>
      <c r="D66" s="361"/>
      <c r="E66" s="360"/>
      <c r="F66" s="362"/>
      <c r="G66" s="363"/>
      <c r="H66" s="363"/>
      <c r="I66" s="364"/>
      <c r="J66" s="363"/>
      <c r="K66" s="382"/>
      <c r="L66" s="70">
        <f t="shared" si="1"/>
        <v>0</v>
      </c>
    </row>
    <row r="67" spans="1:12" x14ac:dyDescent="0.2">
      <c r="A67" s="374">
        <v>70</v>
      </c>
      <c r="B67" s="358"/>
      <c r="C67" s="360"/>
      <c r="D67" s="361"/>
      <c r="E67" s="360"/>
      <c r="F67" s="362"/>
      <c r="G67" s="363"/>
      <c r="H67" s="363"/>
      <c r="I67" s="364"/>
      <c r="J67" s="363"/>
      <c r="K67" s="382"/>
      <c r="L67" s="70">
        <f t="shared" si="1"/>
        <v>0</v>
      </c>
    </row>
    <row r="68" spans="1:12" x14ac:dyDescent="0.2">
      <c r="A68" s="374">
        <v>71</v>
      </c>
      <c r="B68" s="358"/>
      <c r="C68" s="360"/>
      <c r="D68" s="361"/>
      <c r="E68" s="360"/>
      <c r="F68" s="362"/>
      <c r="G68" s="363"/>
      <c r="H68" s="363"/>
      <c r="I68" s="364"/>
      <c r="J68" s="363"/>
      <c r="K68" s="382"/>
      <c r="L68" s="70">
        <f t="shared" si="1"/>
        <v>0</v>
      </c>
    </row>
    <row r="69" spans="1:12" x14ac:dyDescent="0.2">
      <c r="A69" s="374">
        <v>72</v>
      </c>
      <c r="B69" s="358"/>
      <c r="C69" s="360"/>
      <c r="D69" s="361"/>
      <c r="E69" s="360"/>
      <c r="F69" s="362"/>
      <c r="G69" s="363"/>
      <c r="H69" s="363"/>
      <c r="I69" s="364"/>
      <c r="J69" s="363"/>
      <c r="K69" s="382"/>
      <c r="L69" s="70">
        <f t="shared" si="1"/>
        <v>0</v>
      </c>
    </row>
    <row r="70" spans="1:12" x14ac:dyDescent="0.2">
      <c r="A70" s="374">
        <v>73</v>
      </c>
      <c r="B70" s="358"/>
      <c r="C70" s="360"/>
      <c r="D70" s="361"/>
      <c r="E70" s="360"/>
      <c r="F70" s="362"/>
      <c r="G70" s="363"/>
      <c r="H70" s="363"/>
      <c r="I70" s="364"/>
      <c r="J70" s="363"/>
      <c r="K70" s="382"/>
      <c r="L70" s="70">
        <f t="shared" ref="L70:L134" si="2">IF(B70=0,0,MONTH(B70)-$L$1+1)</f>
        <v>0</v>
      </c>
    </row>
    <row r="71" spans="1:12" x14ac:dyDescent="0.2">
      <c r="A71" s="374">
        <v>74</v>
      </c>
      <c r="B71" s="358"/>
      <c r="C71" s="360"/>
      <c r="D71" s="361"/>
      <c r="E71" s="360"/>
      <c r="F71" s="362"/>
      <c r="G71" s="363"/>
      <c r="H71" s="363"/>
      <c r="I71" s="364"/>
      <c r="J71" s="363"/>
      <c r="K71" s="382"/>
      <c r="L71" s="70">
        <f t="shared" si="2"/>
        <v>0</v>
      </c>
    </row>
    <row r="72" spans="1:12" x14ac:dyDescent="0.2">
      <c r="A72" s="374">
        <v>75</v>
      </c>
      <c r="B72" s="358"/>
      <c r="C72" s="360"/>
      <c r="D72" s="361"/>
      <c r="E72" s="360"/>
      <c r="F72" s="362"/>
      <c r="G72" s="363"/>
      <c r="H72" s="363"/>
      <c r="I72" s="364"/>
      <c r="J72" s="363"/>
      <c r="K72" s="382"/>
      <c r="L72" s="70">
        <f t="shared" si="2"/>
        <v>0</v>
      </c>
    </row>
    <row r="73" spans="1:12" x14ac:dyDescent="0.2">
      <c r="A73" s="374">
        <v>76</v>
      </c>
      <c r="B73" s="358"/>
      <c r="C73" s="360"/>
      <c r="D73" s="361"/>
      <c r="E73" s="360"/>
      <c r="F73" s="362"/>
      <c r="G73" s="363"/>
      <c r="H73" s="363"/>
      <c r="I73" s="364"/>
      <c r="J73" s="363"/>
      <c r="K73" s="382"/>
      <c r="L73" s="70">
        <f t="shared" si="2"/>
        <v>0</v>
      </c>
    </row>
    <row r="74" spans="1:12" x14ac:dyDescent="0.2">
      <c r="A74" s="374">
        <v>77</v>
      </c>
      <c r="B74" s="358"/>
      <c r="C74" s="360"/>
      <c r="D74" s="361"/>
      <c r="E74" s="360"/>
      <c r="F74" s="362"/>
      <c r="G74" s="363"/>
      <c r="H74" s="363"/>
      <c r="I74" s="364"/>
      <c r="J74" s="363"/>
      <c r="K74" s="382"/>
      <c r="L74" s="70">
        <f t="shared" si="2"/>
        <v>0</v>
      </c>
    </row>
    <row r="75" spans="1:12" x14ac:dyDescent="0.2">
      <c r="A75" s="374">
        <v>78</v>
      </c>
      <c r="B75" s="358"/>
      <c r="C75" s="360"/>
      <c r="D75" s="361"/>
      <c r="E75" s="360"/>
      <c r="F75" s="362"/>
      <c r="G75" s="363"/>
      <c r="H75" s="363"/>
      <c r="I75" s="364"/>
      <c r="J75" s="363"/>
      <c r="K75" s="382"/>
      <c r="L75" s="70">
        <f t="shared" si="2"/>
        <v>0</v>
      </c>
    </row>
    <row r="76" spans="1:12" x14ac:dyDescent="0.2">
      <c r="A76" s="374">
        <v>79</v>
      </c>
      <c r="B76" s="358"/>
      <c r="C76" s="360"/>
      <c r="D76" s="361"/>
      <c r="E76" s="360"/>
      <c r="F76" s="362"/>
      <c r="G76" s="363"/>
      <c r="H76" s="363"/>
      <c r="I76" s="364"/>
      <c r="J76" s="363"/>
      <c r="K76" s="382"/>
      <c r="L76" s="70">
        <f t="shared" si="2"/>
        <v>0</v>
      </c>
    </row>
    <row r="77" spans="1:12" x14ac:dyDescent="0.2">
      <c r="A77" s="374">
        <v>80</v>
      </c>
      <c r="B77" s="358"/>
      <c r="C77" s="360"/>
      <c r="D77" s="361"/>
      <c r="E77" s="360"/>
      <c r="F77" s="362"/>
      <c r="G77" s="363"/>
      <c r="H77" s="363"/>
      <c r="I77" s="364"/>
      <c r="J77" s="363"/>
      <c r="K77" s="382"/>
      <c r="L77" s="70">
        <f t="shared" si="2"/>
        <v>0</v>
      </c>
    </row>
    <row r="78" spans="1:12" x14ac:dyDescent="0.2">
      <c r="A78" s="374">
        <v>81</v>
      </c>
      <c r="B78" s="358"/>
      <c r="C78" s="360"/>
      <c r="D78" s="361"/>
      <c r="E78" s="360"/>
      <c r="F78" s="362"/>
      <c r="G78" s="363"/>
      <c r="H78" s="363"/>
      <c r="I78" s="364"/>
      <c r="J78" s="363"/>
      <c r="K78" s="382"/>
      <c r="L78" s="70">
        <f t="shared" si="2"/>
        <v>0</v>
      </c>
    </row>
    <row r="79" spans="1:12" x14ac:dyDescent="0.2">
      <c r="A79" s="374">
        <v>82</v>
      </c>
      <c r="B79" s="358"/>
      <c r="C79" s="360"/>
      <c r="D79" s="361"/>
      <c r="E79" s="360"/>
      <c r="F79" s="362"/>
      <c r="G79" s="363"/>
      <c r="H79" s="363"/>
      <c r="I79" s="364"/>
      <c r="J79" s="363"/>
      <c r="K79" s="382"/>
      <c r="L79" s="70">
        <f t="shared" si="2"/>
        <v>0</v>
      </c>
    </row>
    <row r="80" spans="1:12" x14ac:dyDescent="0.2">
      <c r="A80" s="374">
        <v>83</v>
      </c>
      <c r="B80" s="358"/>
      <c r="C80" s="360"/>
      <c r="D80" s="361"/>
      <c r="E80" s="360"/>
      <c r="F80" s="362"/>
      <c r="G80" s="363"/>
      <c r="H80" s="363"/>
      <c r="I80" s="364"/>
      <c r="J80" s="363"/>
      <c r="K80" s="382"/>
      <c r="L80" s="70">
        <f t="shared" si="2"/>
        <v>0</v>
      </c>
    </row>
    <row r="81" spans="1:12" x14ac:dyDescent="0.2">
      <c r="A81" s="374">
        <v>84</v>
      </c>
      <c r="B81" s="358"/>
      <c r="C81" s="360"/>
      <c r="D81" s="361"/>
      <c r="E81" s="360"/>
      <c r="F81" s="362"/>
      <c r="G81" s="363"/>
      <c r="H81" s="363"/>
      <c r="I81" s="364"/>
      <c r="J81" s="363"/>
      <c r="K81" s="382"/>
      <c r="L81" s="70">
        <f t="shared" si="2"/>
        <v>0</v>
      </c>
    </row>
    <row r="82" spans="1:12" x14ac:dyDescent="0.2">
      <c r="A82" s="374">
        <v>85</v>
      </c>
      <c r="B82" s="358"/>
      <c r="C82" s="360"/>
      <c r="D82" s="361"/>
      <c r="E82" s="360"/>
      <c r="F82" s="362"/>
      <c r="G82" s="363"/>
      <c r="H82" s="363"/>
      <c r="I82" s="364"/>
      <c r="J82" s="363"/>
      <c r="K82" s="382"/>
      <c r="L82" s="70">
        <f t="shared" si="2"/>
        <v>0</v>
      </c>
    </row>
    <row r="83" spans="1:12" x14ac:dyDescent="0.2">
      <c r="A83" s="374">
        <v>86</v>
      </c>
      <c r="B83" s="358"/>
      <c r="C83" s="360"/>
      <c r="D83" s="361"/>
      <c r="E83" s="360"/>
      <c r="F83" s="362"/>
      <c r="G83" s="363"/>
      <c r="H83" s="363"/>
      <c r="I83" s="364"/>
      <c r="J83" s="364"/>
      <c r="K83" s="382"/>
      <c r="L83" s="70">
        <f t="shared" si="2"/>
        <v>0</v>
      </c>
    </row>
    <row r="84" spans="1:12" x14ac:dyDescent="0.2">
      <c r="A84" s="374">
        <v>87</v>
      </c>
      <c r="B84" s="358"/>
      <c r="C84" s="360"/>
      <c r="D84" s="361"/>
      <c r="E84" s="360"/>
      <c r="F84" s="362"/>
      <c r="G84" s="363"/>
      <c r="H84" s="363"/>
      <c r="I84" s="364"/>
      <c r="J84" s="363"/>
      <c r="K84" s="382"/>
      <c r="L84" s="70">
        <f t="shared" si="2"/>
        <v>0</v>
      </c>
    </row>
    <row r="85" spans="1:12" x14ac:dyDescent="0.2">
      <c r="A85" s="374">
        <v>88</v>
      </c>
      <c r="B85" s="358"/>
      <c r="C85" s="360"/>
      <c r="D85" s="361"/>
      <c r="E85" s="360"/>
      <c r="F85" s="362"/>
      <c r="G85" s="363"/>
      <c r="H85" s="363"/>
      <c r="I85" s="364"/>
      <c r="J85" s="363"/>
      <c r="K85" s="382"/>
      <c r="L85" s="70">
        <f t="shared" si="2"/>
        <v>0</v>
      </c>
    </row>
    <row r="86" spans="1:12" x14ac:dyDescent="0.2">
      <c r="A86" s="374">
        <v>89</v>
      </c>
      <c r="B86" s="358"/>
      <c r="C86" s="360"/>
      <c r="D86" s="361"/>
      <c r="E86" s="360"/>
      <c r="F86" s="362"/>
      <c r="G86" s="363"/>
      <c r="H86" s="363"/>
      <c r="I86" s="364"/>
      <c r="J86" s="363"/>
      <c r="K86" s="382"/>
      <c r="L86" s="70">
        <f t="shared" si="2"/>
        <v>0</v>
      </c>
    </row>
    <row r="87" spans="1:12" x14ac:dyDescent="0.2">
      <c r="A87" s="374">
        <v>90</v>
      </c>
      <c r="B87" s="358"/>
      <c r="C87" s="360"/>
      <c r="D87" s="361"/>
      <c r="E87" s="360"/>
      <c r="F87" s="362"/>
      <c r="G87" s="363"/>
      <c r="H87" s="363"/>
      <c r="I87" s="364"/>
      <c r="J87" s="363"/>
      <c r="K87" s="382"/>
      <c r="L87" s="70">
        <f t="shared" si="2"/>
        <v>0</v>
      </c>
    </row>
    <row r="88" spans="1:12" x14ac:dyDescent="0.2">
      <c r="A88" s="374">
        <v>91</v>
      </c>
      <c r="B88" s="358"/>
      <c r="C88" s="360"/>
      <c r="D88" s="361"/>
      <c r="E88" s="360"/>
      <c r="F88" s="362"/>
      <c r="G88" s="363"/>
      <c r="H88" s="363"/>
      <c r="I88" s="364"/>
      <c r="J88" s="363"/>
      <c r="K88" s="382"/>
      <c r="L88" s="70">
        <f t="shared" si="2"/>
        <v>0</v>
      </c>
    </row>
    <row r="89" spans="1:12" x14ac:dyDescent="0.2">
      <c r="A89" s="374">
        <v>92</v>
      </c>
      <c r="B89" s="358"/>
      <c r="C89" s="360"/>
      <c r="D89" s="361"/>
      <c r="E89" s="360"/>
      <c r="F89" s="362"/>
      <c r="G89" s="363"/>
      <c r="H89" s="363"/>
      <c r="I89" s="364"/>
      <c r="J89" s="363"/>
      <c r="K89" s="382"/>
      <c r="L89" s="70">
        <f t="shared" si="2"/>
        <v>0</v>
      </c>
    </row>
    <row r="90" spans="1:12" x14ac:dyDescent="0.2">
      <c r="A90" s="374">
        <v>93</v>
      </c>
      <c r="B90" s="358"/>
      <c r="C90" s="360"/>
      <c r="D90" s="361"/>
      <c r="E90" s="360"/>
      <c r="F90" s="362"/>
      <c r="G90" s="363"/>
      <c r="H90" s="363"/>
      <c r="I90" s="364"/>
      <c r="J90" s="363"/>
      <c r="K90" s="382"/>
      <c r="L90" s="70">
        <f t="shared" si="2"/>
        <v>0</v>
      </c>
    </row>
    <row r="91" spans="1:12" x14ac:dyDescent="0.2">
      <c r="A91" s="374">
        <v>94</v>
      </c>
      <c r="B91" s="358"/>
      <c r="C91" s="360"/>
      <c r="D91" s="361"/>
      <c r="E91" s="360"/>
      <c r="F91" s="362"/>
      <c r="G91" s="363"/>
      <c r="H91" s="363"/>
      <c r="I91" s="364"/>
      <c r="J91" s="363"/>
      <c r="K91" s="382"/>
      <c r="L91" s="70">
        <f t="shared" si="2"/>
        <v>0</v>
      </c>
    </row>
    <row r="92" spans="1:12" x14ac:dyDescent="0.2">
      <c r="A92" s="374">
        <v>95</v>
      </c>
      <c r="B92" s="358"/>
      <c r="C92" s="360"/>
      <c r="D92" s="361"/>
      <c r="E92" s="360"/>
      <c r="F92" s="362"/>
      <c r="G92" s="363"/>
      <c r="H92" s="363"/>
      <c r="I92" s="364"/>
      <c r="J92" s="363"/>
      <c r="K92" s="382"/>
      <c r="L92" s="70">
        <f t="shared" si="2"/>
        <v>0</v>
      </c>
    </row>
    <row r="93" spans="1:12" x14ac:dyDescent="0.2">
      <c r="A93" s="374">
        <v>96</v>
      </c>
      <c r="B93" s="358"/>
      <c r="C93" s="360"/>
      <c r="D93" s="361"/>
      <c r="E93" s="360"/>
      <c r="F93" s="362"/>
      <c r="G93" s="363"/>
      <c r="H93" s="363"/>
      <c r="I93" s="364"/>
      <c r="J93" s="363"/>
      <c r="K93" s="382"/>
      <c r="L93" s="70">
        <f t="shared" si="2"/>
        <v>0</v>
      </c>
    </row>
    <row r="94" spans="1:12" x14ac:dyDescent="0.2">
      <c r="A94" s="374">
        <v>97</v>
      </c>
      <c r="B94" s="358"/>
      <c r="C94" s="360"/>
      <c r="D94" s="361"/>
      <c r="E94" s="360"/>
      <c r="F94" s="362"/>
      <c r="G94" s="363"/>
      <c r="H94" s="363"/>
      <c r="I94" s="364"/>
      <c r="J94" s="363"/>
      <c r="K94" s="382"/>
      <c r="L94" s="70">
        <f t="shared" si="2"/>
        <v>0</v>
      </c>
    </row>
    <row r="95" spans="1:12" x14ac:dyDescent="0.2">
      <c r="A95" s="374">
        <v>98</v>
      </c>
      <c r="B95" s="358"/>
      <c r="C95" s="360"/>
      <c r="D95" s="361"/>
      <c r="E95" s="360"/>
      <c r="F95" s="362"/>
      <c r="G95" s="363"/>
      <c r="H95" s="363"/>
      <c r="I95" s="364"/>
      <c r="J95" s="363"/>
      <c r="K95" s="382"/>
      <c r="L95" s="70">
        <f t="shared" si="2"/>
        <v>0</v>
      </c>
    </row>
    <row r="96" spans="1:12" x14ac:dyDescent="0.2">
      <c r="A96" s="374">
        <v>99</v>
      </c>
      <c r="B96" s="358"/>
      <c r="C96" s="360"/>
      <c r="D96" s="361"/>
      <c r="E96" s="360"/>
      <c r="F96" s="362"/>
      <c r="G96" s="363"/>
      <c r="H96" s="363"/>
      <c r="I96" s="364"/>
      <c r="J96" s="363"/>
      <c r="K96" s="382"/>
      <c r="L96" s="70">
        <f t="shared" si="2"/>
        <v>0</v>
      </c>
    </row>
    <row r="97" spans="1:12" x14ac:dyDescent="0.2">
      <c r="A97" s="374">
        <v>100</v>
      </c>
      <c r="B97" s="358"/>
      <c r="C97" s="360"/>
      <c r="D97" s="361"/>
      <c r="E97" s="360"/>
      <c r="F97" s="362"/>
      <c r="G97" s="363"/>
      <c r="H97" s="363"/>
      <c r="I97" s="364"/>
      <c r="J97" s="363"/>
      <c r="K97" s="382"/>
      <c r="L97" s="70">
        <f t="shared" si="2"/>
        <v>0</v>
      </c>
    </row>
    <row r="98" spans="1:12" x14ac:dyDescent="0.2">
      <c r="A98" s="374">
        <v>101</v>
      </c>
      <c r="B98" s="358"/>
      <c r="C98" s="360"/>
      <c r="D98" s="361"/>
      <c r="E98" s="360"/>
      <c r="F98" s="362"/>
      <c r="G98" s="363"/>
      <c r="H98" s="363"/>
      <c r="I98" s="364"/>
      <c r="J98" s="363"/>
      <c r="K98" s="382"/>
      <c r="L98" s="70">
        <f t="shared" si="2"/>
        <v>0</v>
      </c>
    </row>
    <row r="99" spans="1:12" x14ac:dyDescent="0.2">
      <c r="A99" s="374">
        <v>102</v>
      </c>
      <c r="B99" s="358"/>
      <c r="C99" s="360"/>
      <c r="D99" s="361"/>
      <c r="E99" s="360"/>
      <c r="F99" s="362"/>
      <c r="G99" s="363"/>
      <c r="H99" s="363"/>
      <c r="I99" s="364"/>
      <c r="J99" s="363"/>
      <c r="K99" s="382"/>
      <c r="L99" s="70">
        <f t="shared" si="2"/>
        <v>0</v>
      </c>
    </row>
    <row r="100" spans="1:12" x14ac:dyDescent="0.2">
      <c r="A100" s="374">
        <v>103</v>
      </c>
      <c r="B100" s="358"/>
      <c r="C100" s="360"/>
      <c r="D100" s="361"/>
      <c r="E100" s="360"/>
      <c r="F100" s="362"/>
      <c r="G100" s="363"/>
      <c r="H100" s="363"/>
      <c r="I100" s="364"/>
      <c r="J100" s="363"/>
      <c r="K100" s="382"/>
      <c r="L100" s="70">
        <f t="shared" si="2"/>
        <v>0</v>
      </c>
    </row>
    <row r="101" spans="1:12" x14ac:dyDescent="0.2">
      <c r="A101" s="374">
        <v>104</v>
      </c>
      <c r="B101" s="358"/>
      <c r="C101" s="360"/>
      <c r="D101" s="361"/>
      <c r="E101" s="360"/>
      <c r="F101" s="362"/>
      <c r="G101" s="363"/>
      <c r="H101" s="363"/>
      <c r="I101" s="364"/>
      <c r="J101" s="363"/>
      <c r="K101" s="382"/>
      <c r="L101" s="70">
        <f t="shared" si="2"/>
        <v>0</v>
      </c>
    </row>
    <row r="102" spans="1:12" x14ac:dyDescent="0.2">
      <c r="A102" s="374">
        <v>105</v>
      </c>
      <c r="B102" s="358"/>
      <c r="C102" s="360"/>
      <c r="D102" s="361"/>
      <c r="E102" s="360"/>
      <c r="F102" s="362"/>
      <c r="G102" s="363"/>
      <c r="H102" s="363"/>
      <c r="I102" s="364"/>
      <c r="J102" s="363"/>
      <c r="K102" s="382"/>
      <c r="L102" s="70">
        <f t="shared" si="2"/>
        <v>0</v>
      </c>
    </row>
    <row r="103" spans="1:12" x14ac:dyDescent="0.2">
      <c r="A103" s="374">
        <v>106</v>
      </c>
      <c r="B103" s="358"/>
      <c r="C103" s="360"/>
      <c r="D103" s="361"/>
      <c r="E103" s="360"/>
      <c r="F103" s="362"/>
      <c r="G103" s="363"/>
      <c r="H103" s="363"/>
      <c r="I103" s="364"/>
      <c r="J103" s="363"/>
      <c r="K103" s="382"/>
      <c r="L103" s="70">
        <f t="shared" si="2"/>
        <v>0</v>
      </c>
    </row>
    <row r="104" spans="1:12" x14ac:dyDescent="0.2">
      <c r="A104" s="374">
        <v>107</v>
      </c>
      <c r="B104" s="358"/>
      <c r="C104" s="360"/>
      <c r="D104" s="361"/>
      <c r="E104" s="360"/>
      <c r="F104" s="362"/>
      <c r="G104" s="363"/>
      <c r="H104" s="363"/>
      <c r="I104" s="364"/>
      <c r="J104" s="363"/>
      <c r="K104" s="382"/>
      <c r="L104" s="70">
        <f t="shared" si="2"/>
        <v>0</v>
      </c>
    </row>
    <row r="105" spans="1:12" x14ac:dyDescent="0.2">
      <c r="A105" s="374">
        <v>108</v>
      </c>
      <c r="B105" s="358"/>
      <c r="C105" s="360"/>
      <c r="D105" s="361"/>
      <c r="E105" s="360"/>
      <c r="F105" s="362"/>
      <c r="G105" s="363"/>
      <c r="H105" s="363"/>
      <c r="I105" s="364"/>
      <c r="J105" s="363"/>
      <c r="K105" s="382"/>
      <c r="L105" s="70">
        <f t="shared" si="2"/>
        <v>0</v>
      </c>
    </row>
    <row r="106" spans="1:12" x14ac:dyDescent="0.2">
      <c r="A106" s="374">
        <v>109</v>
      </c>
      <c r="B106" s="358"/>
      <c r="C106" s="360"/>
      <c r="D106" s="361"/>
      <c r="E106" s="360"/>
      <c r="F106" s="362"/>
      <c r="G106" s="363"/>
      <c r="H106" s="363"/>
      <c r="I106" s="364"/>
      <c r="J106" s="363"/>
      <c r="K106" s="382"/>
      <c r="L106" s="70">
        <f t="shared" si="2"/>
        <v>0</v>
      </c>
    </row>
    <row r="107" spans="1:12" x14ac:dyDescent="0.2">
      <c r="A107" s="374">
        <v>110</v>
      </c>
      <c r="B107" s="358"/>
      <c r="C107" s="360"/>
      <c r="D107" s="361"/>
      <c r="E107" s="360"/>
      <c r="F107" s="362"/>
      <c r="G107" s="363"/>
      <c r="H107" s="363"/>
      <c r="I107" s="364"/>
      <c r="J107" s="363"/>
      <c r="K107" s="382"/>
      <c r="L107" s="70">
        <f t="shared" si="2"/>
        <v>0</v>
      </c>
    </row>
    <row r="108" spans="1:12" x14ac:dyDescent="0.2">
      <c r="A108" s="374">
        <v>111</v>
      </c>
      <c r="B108" s="358"/>
      <c r="C108" s="360"/>
      <c r="D108" s="361"/>
      <c r="E108" s="360"/>
      <c r="F108" s="362"/>
      <c r="G108" s="363"/>
      <c r="H108" s="363"/>
      <c r="I108" s="364"/>
      <c r="J108" s="363"/>
      <c r="K108" s="382"/>
      <c r="L108" s="70">
        <f t="shared" si="2"/>
        <v>0</v>
      </c>
    </row>
    <row r="109" spans="1:12" x14ac:dyDescent="0.2">
      <c r="A109" s="374">
        <v>112</v>
      </c>
      <c r="B109" s="358"/>
      <c r="C109" s="360"/>
      <c r="D109" s="361"/>
      <c r="E109" s="360"/>
      <c r="F109" s="362"/>
      <c r="G109" s="363"/>
      <c r="H109" s="363"/>
      <c r="I109" s="364"/>
      <c r="J109" s="363"/>
      <c r="K109" s="382"/>
      <c r="L109" s="70">
        <f t="shared" si="2"/>
        <v>0</v>
      </c>
    </row>
    <row r="110" spans="1:12" x14ac:dyDescent="0.2">
      <c r="A110" s="374">
        <v>113</v>
      </c>
      <c r="B110" s="358"/>
      <c r="C110" s="360"/>
      <c r="D110" s="361"/>
      <c r="E110" s="360"/>
      <c r="F110" s="362"/>
      <c r="G110" s="363"/>
      <c r="H110" s="363"/>
      <c r="I110" s="364"/>
      <c r="J110" s="363"/>
      <c r="K110" s="382"/>
      <c r="L110" s="70">
        <f t="shared" si="2"/>
        <v>0</v>
      </c>
    </row>
    <row r="111" spans="1:12" x14ac:dyDescent="0.2">
      <c r="A111" s="374">
        <v>114</v>
      </c>
      <c r="B111" s="358"/>
      <c r="C111" s="360"/>
      <c r="D111" s="372"/>
      <c r="E111" s="360"/>
      <c r="F111" s="362"/>
      <c r="G111" s="363"/>
      <c r="H111" s="363"/>
      <c r="I111" s="364"/>
      <c r="J111" s="364"/>
      <c r="K111" s="382"/>
      <c r="L111" s="70">
        <f t="shared" si="2"/>
        <v>0</v>
      </c>
    </row>
    <row r="112" spans="1:12" x14ac:dyDescent="0.2">
      <c r="A112" s="374">
        <v>115</v>
      </c>
      <c r="B112" s="358"/>
      <c r="C112" s="360"/>
      <c r="D112" s="361"/>
      <c r="E112" s="360"/>
      <c r="F112" s="362"/>
      <c r="G112" s="363"/>
      <c r="H112" s="363"/>
      <c r="I112" s="364"/>
      <c r="J112" s="363"/>
      <c r="K112" s="382"/>
      <c r="L112" s="70">
        <f t="shared" si="2"/>
        <v>0</v>
      </c>
    </row>
    <row r="113" spans="1:12" x14ac:dyDescent="0.2">
      <c r="A113" s="374">
        <v>116</v>
      </c>
      <c r="B113" s="358"/>
      <c r="C113" s="360"/>
      <c r="D113" s="361"/>
      <c r="E113" s="360"/>
      <c r="F113" s="362"/>
      <c r="G113" s="363"/>
      <c r="H113" s="363"/>
      <c r="I113" s="364"/>
      <c r="J113" s="363"/>
      <c r="K113" s="382"/>
      <c r="L113" s="70">
        <f t="shared" si="2"/>
        <v>0</v>
      </c>
    </row>
    <row r="114" spans="1:12" x14ac:dyDescent="0.2">
      <c r="A114" s="374">
        <v>117</v>
      </c>
      <c r="B114" s="358"/>
      <c r="C114" s="360"/>
      <c r="D114" s="361"/>
      <c r="E114" s="360"/>
      <c r="F114" s="362"/>
      <c r="G114" s="363"/>
      <c r="H114" s="363"/>
      <c r="I114" s="364"/>
      <c r="J114" s="363"/>
      <c r="K114" s="382"/>
      <c r="L114" s="70">
        <f t="shared" si="2"/>
        <v>0</v>
      </c>
    </row>
    <row r="115" spans="1:12" x14ac:dyDescent="0.2">
      <c r="A115" s="374">
        <v>118</v>
      </c>
      <c r="B115" s="358"/>
      <c r="C115" s="360"/>
      <c r="D115" s="361"/>
      <c r="E115" s="360"/>
      <c r="F115" s="362"/>
      <c r="G115" s="363"/>
      <c r="H115" s="363"/>
      <c r="I115" s="364"/>
      <c r="J115" s="363"/>
      <c r="K115" s="382"/>
      <c r="L115" s="70">
        <f t="shared" si="2"/>
        <v>0</v>
      </c>
    </row>
    <row r="116" spans="1:12" x14ac:dyDescent="0.2">
      <c r="A116" s="374">
        <v>119</v>
      </c>
      <c r="B116" s="358"/>
      <c r="C116" s="360"/>
      <c r="D116" s="361"/>
      <c r="E116" s="360"/>
      <c r="F116" s="362"/>
      <c r="G116" s="363"/>
      <c r="H116" s="363"/>
      <c r="I116" s="364"/>
      <c r="J116" s="363"/>
      <c r="K116" s="382"/>
      <c r="L116" s="70">
        <f t="shared" si="2"/>
        <v>0</v>
      </c>
    </row>
    <row r="117" spans="1:12" x14ac:dyDescent="0.2">
      <c r="A117" s="374">
        <v>120</v>
      </c>
      <c r="B117" s="358"/>
      <c r="C117" s="360"/>
      <c r="D117" s="361"/>
      <c r="E117" s="360"/>
      <c r="F117" s="362"/>
      <c r="G117" s="363"/>
      <c r="H117" s="363"/>
      <c r="I117" s="364"/>
      <c r="J117" s="363"/>
      <c r="K117" s="382"/>
      <c r="L117" s="70">
        <f t="shared" si="2"/>
        <v>0</v>
      </c>
    </row>
    <row r="118" spans="1:12" x14ac:dyDescent="0.2">
      <c r="A118" s="374">
        <v>121</v>
      </c>
      <c r="B118" s="358"/>
      <c r="C118" s="360"/>
      <c r="D118" s="361"/>
      <c r="E118" s="360"/>
      <c r="F118" s="362"/>
      <c r="G118" s="363"/>
      <c r="H118" s="363"/>
      <c r="I118" s="364"/>
      <c r="J118" s="363"/>
      <c r="K118" s="382"/>
      <c r="L118" s="70">
        <f t="shared" si="2"/>
        <v>0</v>
      </c>
    </row>
    <row r="119" spans="1:12" x14ac:dyDescent="0.2">
      <c r="A119" s="374">
        <v>122</v>
      </c>
      <c r="B119" s="358"/>
      <c r="C119" s="360"/>
      <c r="D119" s="361"/>
      <c r="E119" s="360"/>
      <c r="F119" s="362"/>
      <c r="G119" s="363"/>
      <c r="H119" s="363"/>
      <c r="I119" s="364"/>
      <c r="J119" s="363"/>
      <c r="K119" s="382"/>
      <c r="L119" s="70">
        <f t="shared" si="2"/>
        <v>0</v>
      </c>
    </row>
    <row r="120" spans="1:12" x14ac:dyDescent="0.2">
      <c r="A120" s="374">
        <v>123</v>
      </c>
      <c r="B120" s="358"/>
      <c r="C120" s="360"/>
      <c r="D120" s="361"/>
      <c r="E120" s="360"/>
      <c r="F120" s="362"/>
      <c r="G120" s="363"/>
      <c r="H120" s="363"/>
      <c r="I120" s="364"/>
      <c r="J120" s="363"/>
      <c r="K120" s="382"/>
      <c r="L120" s="70">
        <f t="shared" si="2"/>
        <v>0</v>
      </c>
    </row>
    <row r="121" spans="1:12" x14ac:dyDescent="0.2">
      <c r="A121" s="374">
        <v>124</v>
      </c>
      <c r="B121" s="358"/>
      <c r="C121" s="360"/>
      <c r="D121" s="361"/>
      <c r="E121" s="360"/>
      <c r="F121" s="362"/>
      <c r="G121" s="363"/>
      <c r="H121" s="363"/>
      <c r="I121" s="364"/>
      <c r="J121" s="363"/>
      <c r="K121" s="382"/>
      <c r="L121" s="70">
        <f t="shared" si="2"/>
        <v>0</v>
      </c>
    </row>
    <row r="122" spans="1:12" x14ac:dyDescent="0.2">
      <c r="A122" s="374">
        <v>125</v>
      </c>
      <c r="B122" s="358"/>
      <c r="C122" s="360"/>
      <c r="D122" s="361"/>
      <c r="E122" s="360"/>
      <c r="F122" s="362"/>
      <c r="G122" s="363"/>
      <c r="H122" s="363"/>
      <c r="I122" s="364"/>
      <c r="J122" s="363"/>
      <c r="K122" s="382"/>
      <c r="L122" s="70">
        <f t="shared" si="2"/>
        <v>0</v>
      </c>
    </row>
    <row r="123" spans="1:12" x14ac:dyDescent="0.2">
      <c r="A123" s="374">
        <v>126</v>
      </c>
      <c r="B123" s="358"/>
      <c r="C123" s="360"/>
      <c r="D123" s="361"/>
      <c r="E123" s="360"/>
      <c r="F123" s="362"/>
      <c r="G123" s="363"/>
      <c r="H123" s="363"/>
      <c r="I123" s="364"/>
      <c r="J123" s="363"/>
      <c r="K123" s="382"/>
      <c r="L123" s="70">
        <f t="shared" si="2"/>
        <v>0</v>
      </c>
    </row>
    <row r="124" spans="1:12" x14ac:dyDescent="0.2">
      <c r="A124" s="374">
        <v>127</v>
      </c>
      <c r="B124" s="358"/>
      <c r="C124" s="360"/>
      <c r="D124" s="361"/>
      <c r="E124" s="360"/>
      <c r="F124" s="362"/>
      <c r="G124" s="363"/>
      <c r="H124" s="363"/>
      <c r="I124" s="364"/>
      <c r="J124" s="363"/>
      <c r="K124" s="382"/>
      <c r="L124" s="70">
        <f t="shared" si="2"/>
        <v>0</v>
      </c>
    </row>
    <row r="125" spans="1:12" x14ac:dyDescent="0.2">
      <c r="A125" s="374">
        <v>128</v>
      </c>
      <c r="B125" s="358"/>
      <c r="C125" s="360"/>
      <c r="D125" s="361"/>
      <c r="E125" s="360"/>
      <c r="F125" s="362"/>
      <c r="G125" s="363"/>
      <c r="H125" s="363"/>
      <c r="I125" s="364"/>
      <c r="J125" s="363"/>
      <c r="K125" s="382"/>
      <c r="L125" s="70">
        <f t="shared" si="2"/>
        <v>0</v>
      </c>
    </row>
    <row r="126" spans="1:12" x14ac:dyDescent="0.2">
      <c r="A126" s="374">
        <v>129</v>
      </c>
      <c r="B126" s="358"/>
      <c r="C126" s="360"/>
      <c r="D126" s="361"/>
      <c r="E126" s="360"/>
      <c r="F126" s="362"/>
      <c r="G126" s="363"/>
      <c r="H126" s="363"/>
      <c r="I126" s="364"/>
      <c r="J126" s="363"/>
      <c r="K126" s="382"/>
      <c r="L126" s="70">
        <f t="shared" si="2"/>
        <v>0</v>
      </c>
    </row>
    <row r="127" spans="1:12" x14ac:dyDescent="0.2">
      <c r="A127" s="374">
        <v>130</v>
      </c>
      <c r="B127" s="358"/>
      <c r="C127" s="360"/>
      <c r="D127" s="361"/>
      <c r="E127" s="360"/>
      <c r="F127" s="362"/>
      <c r="G127" s="363"/>
      <c r="H127" s="363"/>
      <c r="I127" s="364"/>
      <c r="J127" s="363"/>
      <c r="K127" s="382"/>
      <c r="L127" s="70">
        <f t="shared" si="2"/>
        <v>0</v>
      </c>
    </row>
    <row r="128" spans="1:12" x14ac:dyDescent="0.2">
      <c r="A128" s="374">
        <v>131</v>
      </c>
      <c r="B128" s="358"/>
      <c r="C128" s="360"/>
      <c r="D128" s="361"/>
      <c r="E128" s="360"/>
      <c r="F128" s="362"/>
      <c r="G128" s="363"/>
      <c r="H128" s="363"/>
      <c r="I128" s="364"/>
      <c r="J128" s="363"/>
      <c r="K128" s="382"/>
      <c r="L128" s="70">
        <f t="shared" si="2"/>
        <v>0</v>
      </c>
    </row>
    <row r="129" spans="1:12" x14ac:dyDescent="0.2">
      <c r="A129" s="374">
        <v>132</v>
      </c>
      <c r="B129" s="358"/>
      <c r="C129" s="360"/>
      <c r="D129" s="361"/>
      <c r="E129" s="360"/>
      <c r="F129" s="362"/>
      <c r="G129" s="363"/>
      <c r="H129" s="363"/>
      <c r="I129" s="364"/>
      <c r="J129" s="363"/>
      <c r="K129" s="382"/>
      <c r="L129" s="70">
        <f t="shared" si="2"/>
        <v>0</v>
      </c>
    </row>
    <row r="130" spans="1:12" x14ac:dyDescent="0.2">
      <c r="A130" s="374">
        <v>133</v>
      </c>
      <c r="B130" s="358"/>
      <c r="C130" s="360"/>
      <c r="D130" s="361"/>
      <c r="E130" s="360"/>
      <c r="F130" s="362"/>
      <c r="G130" s="363"/>
      <c r="H130" s="363"/>
      <c r="I130" s="364"/>
      <c r="J130" s="363"/>
      <c r="K130" s="382"/>
      <c r="L130" s="70">
        <f t="shared" si="2"/>
        <v>0</v>
      </c>
    </row>
    <row r="131" spans="1:12" x14ac:dyDescent="0.2">
      <c r="A131" s="374">
        <v>134</v>
      </c>
      <c r="B131" s="358"/>
      <c r="C131" s="360"/>
      <c r="D131" s="361"/>
      <c r="E131" s="360"/>
      <c r="F131" s="362"/>
      <c r="G131" s="363"/>
      <c r="H131" s="363"/>
      <c r="I131" s="364"/>
      <c r="J131" s="363"/>
      <c r="K131" s="382"/>
      <c r="L131" s="70">
        <f t="shared" si="2"/>
        <v>0</v>
      </c>
    </row>
    <row r="132" spans="1:12" x14ac:dyDescent="0.2">
      <c r="A132" s="374">
        <v>135</v>
      </c>
      <c r="B132" s="358"/>
      <c r="C132" s="360"/>
      <c r="D132" s="361"/>
      <c r="E132" s="360"/>
      <c r="F132" s="362"/>
      <c r="G132" s="363"/>
      <c r="H132" s="363"/>
      <c r="I132" s="364"/>
      <c r="J132" s="363"/>
      <c r="K132" s="382"/>
      <c r="L132" s="70">
        <f t="shared" si="2"/>
        <v>0</v>
      </c>
    </row>
    <row r="133" spans="1:12" x14ac:dyDescent="0.2">
      <c r="A133" s="374">
        <v>136</v>
      </c>
      <c r="B133" s="358"/>
      <c r="C133" s="360"/>
      <c r="D133" s="361"/>
      <c r="E133" s="360"/>
      <c r="F133" s="362"/>
      <c r="G133" s="363"/>
      <c r="H133" s="363"/>
      <c r="I133" s="364"/>
      <c r="J133" s="363"/>
      <c r="K133" s="382"/>
      <c r="L133" s="70">
        <f t="shared" si="2"/>
        <v>0</v>
      </c>
    </row>
    <row r="134" spans="1:12" x14ac:dyDescent="0.2">
      <c r="A134" s="374">
        <v>137</v>
      </c>
      <c r="B134" s="358"/>
      <c r="C134" s="360"/>
      <c r="D134" s="361"/>
      <c r="E134" s="360"/>
      <c r="F134" s="362"/>
      <c r="G134" s="363"/>
      <c r="H134" s="363"/>
      <c r="I134" s="364"/>
      <c r="J134" s="363"/>
      <c r="K134" s="382"/>
      <c r="L134" s="70">
        <f t="shared" si="2"/>
        <v>0</v>
      </c>
    </row>
    <row r="135" spans="1:12" x14ac:dyDescent="0.2">
      <c r="A135" s="374">
        <v>138</v>
      </c>
      <c r="B135" s="358"/>
      <c r="C135" s="360"/>
      <c r="D135" s="361"/>
      <c r="E135" s="360"/>
      <c r="F135" s="362"/>
      <c r="G135" s="363"/>
      <c r="H135" s="363"/>
      <c r="I135" s="364"/>
      <c r="J135" s="363"/>
      <c r="K135" s="382"/>
      <c r="L135" s="70">
        <f t="shared" ref="L135:L198" si="3">IF(B135=0,0,MONTH(B135)-$L$1+1)</f>
        <v>0</v>
      </c>
    </row>
    <row r="136" spans="1:12" x14ac:dyDescent="0.2">
      <c r="A136" s="374">
        <v>139</v>
      </c>
      <c r="B136" s="358"/>
      <c r="C136" s="360"/>
      <c r="D136" s="361"/>
      <c r="E136" s="360"/>
      <c r="F136" s="362"/>
      <c r="G136" s="363"/>
      <c r="H136" s="363"/>
      <c r="I136" s="364"/>
      <c r="J136" s="363"/>
      <c r="K136" s="382"/>
      <c r="L136" s="70">
        <f t="shared" si="3"/>
        <v>0</v>
      </c>
    </row>
    <row r="137" spans="1:12" x14ac:dyDescent="0.2">
      <c r="A137" s="374">
        <v>140</v>
      </c>
      <c r="B137" s="358"/>
      <c r="C137" s="360"/>
      <c r="D137" s="361"/>
      <c r="E137" s="360"/>
      <c r="F137" s="362"/>
      <c r="G137" s="363"/>
      <c r="H137" s="363"/>
      <c r="I137" s="364"/>
      <c r="J137" s="363"/>
      <c r="K137" s="382"/>
      <c r="L137" s="70">
        <f t="shared" si="3"/>
        <v>0</v>
      </c>
    </row>
    <row r="138" spans="1:12" x14ac:dyDescent="0.2">
      <c r="A138" s="374">
        <v>141</v>
      </c>
      <c r="B138" s="358"/>
      <c r="C138" s="360"/>
      <c r="D138" s="361"/>
      <c r="E138" s="360"/>
      <c r="F138" s="362"/>
      <c r="G138" s="363"/>
      <c r="H138" s="363"/>
      <c r="I138" s="364"/>
      <c r="J138" s="363"/>
      <c r="K138" s="382"/>
      <c r="L138" s="70">
        <f t="shared" si="3"/>
        <v>0</v>
      </c>
    </row>
    <row r="139" spans="1:12" x14ac:dyDescent="0.2">
      <c r="A139" s="374">
        <v>142</v>
      </c>
      <c r="B139" s="358"/>
      <c r="C139" s="360"/>
      <c r="D139" s="361"/>
      <c r="E139" s="360"/>
      <c r="F139" s="362"/>
      <c r="G139" s="363"/>
      <c r="H139" s="363"/>
      <c r="I139" s="364"/>
      <c r="J139" s="363"/>
      <c r="K139" s="382"/>
      <c r="L139" s="70">
        <f t="shared" si="3"/>
        <v>0</v>
      </c>
    </row>
    <row r="140" spans="1:12" x14ac:dyDescent="0.2">
      <c r="A140" s="374">
        <v>143</v>
      </c>
      <c r="B140" s="358"/>
      <c r="C140" s="360"/>
      <c r="D140" s="372"/>
      <c r="E140" s="360"/>
      <c r="F140" s="362"/>
      <c r="G140" s="363"/>
      <c r="H140" s="363"/>
      <c r="I140" s="364"/>
      <c r="J140" s="364"/>
      <c r="K140" s="382"/>
      <c r="L140" s="70">
        <f t="shared" si="3"/>
        <v>0</v>
      </c>
    </row>
    <row r="141" spans="1:12" x14ac:dyDescent="0.2">
      <c r="A141" s="374">
        <v>144</v>
      </c>
      <c r="B141" s="358"/>
      <c r="C141" s="360"/>
      <c r="D141" s="361"/>
      <c r="E141" s="360"/>
      <c r="F141" s="362"/>
      <c r="G141" s="363"/>
      <c r="H141" s="363"/>
      <c r="I141" s="364"/>
      <c r="J141" s="363"/>
      <c r="K141" s="382"/>
      <c r="L141" s="70">
        <f t="shared" si="3"/>
        <v>0</v>
      </c>
    </row>
    <row r="142" spans="1:12" x14ac:dyDescent="0.2">
      <c r="A142" s="374">
        <v>145</v>
      </c>
      <c r="B142" s="358"/>
      <c r="C142" s="360"/>
      <c r="D142" s="361"/>
      <c r="E142" s="360"/>
      <c r="F142" s="362"/>
      <c r="G142" s="363"/>
      <c r="H142" s="363"/>
      <c r="I142" s="364"/>
      <c r="J142" s="363"/>
      <c r="K142" s="382"/>
      <c r="L142" s="70">
        <f t="shared" si="3"/>
        <v>0</v>
      </c>
    </row>
    <row r="143" spans="1:12" x14ac:dyDescent="0.2">
      <c r="A143" s="374">
        <v>146</v>
      </c>
      <c r="B143" s="358"/>
      <c r="C143" s="360"/>
      <c r="D143" s="361"/>
      <c r="E143" s="360"/>
      <c r="F143" s="362"/>
      <c r="G143" s="363"/>
      <c r="H143" s="363"/>
      <c r="I143" s="364"/>
      <c r="J143" s="363"/>
      <c r="K143" s="382"/>
      <c r="L143" s="70">
        <f t="shared" si="3"/>
        <v>0</v>
      </c>
    </row>
    <row r="144" spans="1:12" x14ac:dyDescent="0.2">
      <c r="A144" s="374">
        <v>147</v>
      </c>
      <c r="B144" s="358"/>
      <c r="C144" s="360"/>
      <c r="D144" s="361"/>
      <c r="E144" s="360"/>
      <c r="F144" s="362"/>
      <c r="G144" s="363"/>
      <c r="H144" s="363"/>
      <c r="I144" s="364"/>
      <c r="J144" s="363"/>
      <c r="K144" s="382"/>
      <c r="L144" s="70">
        <f t="shared" si="3"/>
        <v>0</v>
      </c>
    </row>
    <row r="145" spans="1:12" x14ac:dyDescent="0.2">
      <c r="A145" s="374">
        <v>148</v>
      </c>
      <c r="B145" s="358"/>
      <c r="C145" s="360"/>
      <c r="D145" s="361"/>
      <c r="E145" s="360"/>
      <c r="F145" s="362"/>
      <c r="G145" s="363"/>
      <c r="H145" s="363"/>
      <c r="I145" s="364"/>
      <c r="J145" s="363"/>
      <c r="K145" s="382"/>
      <c r="L145" s="70">
        <f t="shared" si="3"/>
        <v>0</v>
      </c>
    </row>
    <row r="146" spans="1:12" x14ac:dyDescent="0.2">
      <c r="A146" s="374">
        <v>149</v>
      </c>
      <c r="B146" s="358"/>
      <c r="C146" s="360"/>
      <c r="D146" s="361"/>
      <c r="E146" s="360"/>
      <c r="F146" s="362"/>
      <c r="G146" s="363"/>
      <c r="H146" s="363"/>
      <c r="I146" s="364"/>
      <c r="J146" s="363"/>
      <c r="K146" s="382"/>
      <c r="L146" s="70">
        <f t="shared" si="3"/>
        <v>0</v>
      </c>
    </row>
    <row r="147" spans="1:12" x14ac:dyDescent="0.2">
      <c r="A147" s="374">
        <v>150</v>
      </c>
      <c r="B147" s="358"/>
      <c r="C147" s="360"/>
      <c r="D147" s="361"/>
      <c r="E147" s="360"/>
      <c r="F147" s="362"/>
      <c r="G147" s="363"/>
      <c r="H147" s="363"/>
      <c r="I147" s="364"/>
      <c r="J147" s="363"/>
      <c r="K147" s="382"/>
      <c r="L147" s="70">
        <f t="shared" si="3"/>
        <v>0</v>
      </c>
    </row>
    <row r="148" spans="1:12" x14ac:dyDescent="0.2">
      <c r="A148" s="374">
        <v>151</v>
      </c>
      <c r="B148" s="358"/>
      <c r="C148" s="360"/>
      <c r="D148" s="361"/>
      <c r="E148" s="360"/>
      <c r="F148" s="362"/>
      <c r="G148" s="363"/>
      <c r="H148" s="363"/>
      <c r="I148" s="364"/>
      <c r="J148" s="363"/>
      <c r="K148" s="382"/>
      <c r="L148" s="70">
        <f t="shared" si="3"/>
        <v>0</v>
      </c>
    </row>
    <row r="149" spans="1:12" x14ac:dyDescent="0.2">
      <c r="A149" s="374">
        <v>152</v>
      </c>
      <c r="B149" s="358"/>
      <c r="C149" s="360"/>
      <c r="D149" s="361"/>
      <c r="E149" s="360"/>
      <c r="F149" s="362"/>
      <c r="G149" s="363"/>
      <c r="H149" s="363"/>
      <c r="I149" s="364"/>
      <c r="J149" s="363"/>
      <c r="K149" s="382"/>
      <c r="L149" s="70">
        <f t="shared" si="3"/>
        <v>0</v>
      </c>
    </row>
    <row r="150" spans="1:12" x14ac:dyDescent="0.2">
      <c r="A150" s="374">
        <v>153</v>
      </c>
      <c r="B150" s="358"/>
      <c r="C150" s="360"/>
      <c r="D150" s="361"/>
      <c r="E150" s="360"/>
      <c r="F150" s="362"/>
      <c r="G150" s="363"/>
      <c r="H150" s="363"/>
      <c r="I150" s="364"/>
      <c r="J150" s="363"/>
      <c r="K150" s="382"/>
      <c r="L150" s="70">
        <f t="shared" si="3"/>
        <v>0</v>
      </c>
    </row>
    <row r="151" spans="1:12" x14ac:dyDescent="0.2">
      <c r="A151" s="374">
        <v>154</v>
      </c>
      <c r="B151" s="358"/>
      <c r="C151" s="360"/>
      <c r="D151" s="361"/>
      <c r="E151" s="360"/>
      <c r="F151" s="362"/>
      <c r="G151" s="363"/>
      <c r="H151" s="363"/>
      <c r="I151" s="364"/>
      <c r="J151" s="363"/>
      <c r="K151" s="382"/>
      <c r="L151" s="70">
        <f t="shared" si="3"/>
        <v>0</v>
      </c>
    </row>
    <row r="152" spans="1:12" x14ac:dyDescent="0.2">
      <c r="A152" s="374">
        <v>155</v>
      </c>
      <c r="B152" s="358"/>
      <c r="C152" s="360"/>
      <c r="D152" s="361"/>
      <c r="E152" s="360"/>
      <c r="F152" s="362"/>
      <c r="G152" s="363"/>
      <c r="H152" s="363"/>
      <c r="I152" s="364"/>
      <c r="J152" s="363"/>
      <c r="K152" s="382"/>
      <c r="L152" s="70">
        <f t="shared" si="3"/>
        <v>0</v>
      </c>
    </row>
    <row r="153" spans="1:12" x14ac:dyDescent="0.2">
      <c r="A153" s="374">
        <v>156</v>
      </c>
      <c r="B153" s="358"/>
      <c r="C153" s="360"/>
      <c r="D153" s="361"/>
      <c r="E153" s="360"/>
      <c r="F153" s="362"/>
      <c r="G153" s="363"/>
      <c r="H153" s="363"/>
      <c r="I153" s="364"/>
      <c r="J153" s="363"/>
      <c r="K153" s="382"/>
      <c r="L153" s="70">
        <f t="shared" si="3"/>
        <v>0</v>
      </c>
    </row>
    <row r="154" spans="1:12" x14ac:dyDescent="0.2">
      <c r="A154" s="374">
        <v>157</v>
      </c>
      <c r="B154" s="358"/>
      <c r="C154" s="360"/>
      <c r="D154" s="361"/>
      <c r="E154" s="360"/>
      <c r="F154" s="362"/>
      <c r="G154" s="363"/>
      <c r="H154" s="363"/>
      <c r="I154" s="364"/>
      <c r="J154" s="363"/>
      <c r="K154" s="382"/>
      <c r="L154" s="70">
        <f t="shared" si="3"/>
        <v>0</v>
      </c>
    </row>
    <row r="155" spans="1:12" x14ac:dyDescent="0.2">
      <c r="A155" s="374">
        <v>158</v>
      </c>
      <c r="B155" s="358"/>
      <c r="C155" s="360"/>
      <c r="D155" s="361"/>
      <c r="E155" s="360"/>
      <c r="F155" s="362"/>
      <c r="G155" s="363"/>
      <c r="H155" s="363"/>
      <c r="I155" s="364"/>
      <c r="J155" s="363"/>
      <c r="K155" s="382"/>
      <c r="L155" s="70">
        <f t="shared" si="3"/>
        <v>0</v>
      </c>
    </row>
    <row r="156" spans="1:12" x14ac:dyDescent="0.2">
      <c r="A156" s="374">
        <v>159</v>
      </c>
      <c r="B156" s="358"/>
      <c r="C156" s="360"/>
      <c r="D156" s="361"/>
      <c r="E156" s="360"/>
      <c r="F156" s="362"/>
      <c r="G156" s="363"/>
      <c r="H156" s="363"/>
      <c r="I156" s="364"/>
      <c r="J156" s="363"/>
      <c r="K156" s="382"/>
      <c r="L156" s="70">
        <f t="shared" si="3"/>
        <v>0</v>
      </c>
    </row>
    <row r="157" spans="1:12" x14ac:dyDescent="0.2">
      <c r="A157" s="374">
        <v>160</v>
      </c>
      <c r="B157" s="358"/>
      <c r="C157" s="360"/>
      <c r="D157" s="361"/>
      <c r="E157" s="360"/>
      <c r="F157" s="362"/>
      <c r="G157" s="363"/>
      <c r="H157" s="363"/>
      <c r="I157" s="364"/>
      <c r="J157" s="363"/>
      <c r="K157" s="382"/>
      <c r="L157" s="70">
        <f t="shared" si="3"/>
        <v>0</v>
      </c>
    </row>
    <row r="158" spans="1:12" x14ac:dyDescent="0.2">
      <c r="A158" s="374">
        <v>161</v>
      </c>
      <c r="B158" s="358"/>
      <c r="C158" s="360"/>
      <c r="D158" s="361"/>
      <c r="E158" s="360"/>
      <c r="F158" s="362"/>
      <c r="G158" s="363"/>
      <c r="H158" s="363"/>
      <c r="I158" s="364"/>
      <c r="J158" s="363"/>
      <c r="K158" s="382"/>
      <c r="L158" s="70">
        <f t="shared" si="3"/>
        <v>0</v>
      </c>
    </row>
    <row r="159" spans="1:12" x14ac:dyDescent="0.2">
      <c r="A159" s="374">
        <v>162</v>
      </c>
      <c r="B159" s="358"/>
      <c r="C159" s="360"/>
      <c r="D159" s="361"/>
      <c r="E159" s="360"/>
      <c r="F159" s="362"/>
      <c r="G159" s="363"/>
      <c r="H159" s="363"/>
      <c r="I159" s="364"/>
      <c r="J159" s="363"/>
      <c r="K159" s="382"/>
      <c r="L159" s="70">
        <f t="shared" si="3"/>
        <v>0</v>
      </c>
    </row>
    <row r="160" spans="1:12" x14ac:dyDescent="0.2">
      <c r="A160" s="374">
        <v>163</v>
      </c>
      <c r="B160" s="358"/>
      <c r="C160" s="360"/>
      <c r="D160" s="361"/>
      <c r="E160" s="360"/>
      <c r="F160" s="362"/>
      <c r="G160" s="363"/>
      <c r="H160" s="363"/>
      <c r="I160" s="364"/>
      <c r="J160" s="363"/>
      <c r="K160" s="382"/>
      <c r="L160" s="70">
        <f t="shared" si="3"/>
        <v>0</v>
      </c>
    </row>
    <row r="161" spans="1:12" x14ac:dyDescent="0.2">
      <c r="A161" s="374">
        <v>164</v>
      </c>
      <c r="B161" s="358"/>
      <c r="C161" s="360"/>
      <c r="D161" s="361"/>
      <c r="E161" s="360"/>
      <c r="F161" s="362"/>
      <c r="G161" s="363"/>
      <c r="H161" s="363"/>
      <c r="I161" s="364"/>
      <c r="J161" s="363"/>
      <c r="K161" s="382"/>
      <c r="L161" s="70">
        <f t="shared" si="3"/>
        <v>0</v>
      </c>
    </row>
    <row r="162" spans="1:12" x14ac:dyDescent="0.2">
      <c r="A162" s="374">
        <v>165</v>
      </c>
      <c r="B162" s="358"/>
      <c r="C162" s="360"/>
      <c r="D162" s="361"/>
      <c r="E162" s="360"/>
      <c r="F162" s="362"/>
      <c r="G162" s="363"/>
      <c r="H162" s="363"/>
      <c r="I162" s="364"/>
      <c r="J162" s="363"/>
      <c r="K162" s="382"/>
      <c r="L162" s="70">
        <f t="shared" si="3"/>
        <v>0</v>
      </c>
    </row>
    <row r="163" spans="1:12" x14ac:dyDescent="0.2">
      <c r="A163" s="374">
        <v>166</v>
      </c>
      <c r="B163" s="358"/>
      <c r="C163" s="360"/>
      <c r="D163" s="361"/>
      <c r="E163" s="360"/>
      <c r="F163" s="362"/>
      <c r="G163" s="363"/>
      <c r="H163" s="363"/>
      <c r="I163" s="364"/>
      <c r="J163" s="363"/>
      <c r="K163" s="382"/>
      <c r="L163" s="70">
        <f t="shared" si="3"/>
        <v>0</v>
      </c>
    </row>
    <row r="164" spans="1:12" x14ac:dyDescent="0.2">
      <c r="A164" s="374">
        <v>167</v>
      </c>
      <c r="B164" s="358"/>
      <c r="C164" s="360"/>
      <c r="D164" s="361"/>
      <c r="E164" s="360"/>
      <c r="F164" s="362"/>
      <c r="G164" s="363"/>
      <c r="H164" s="363"/>
      <c r="I164" s="364"/>
      <c r="J164" s="363"/>
      <c r="K164" s="382"/>
      <c r="L164" s="70">
        <f t="shared" si="3"/>
        <v>0</v>
      </c>
    </row>
    <row r="165" spans="1:12" x14ac:dyDescent="0.2">
      <c r="A165" s="374">
        <v>168</v>
      </c>
      <c r="B165" s="358"/>
      <c r="C165" s="360"/>
      <c r="D165" s="361"/>
      <c r="E165" s="360"/>
      <c r="F165" s="362"/>
      <c r="G165" s="363"/>
      <c r="H165" s="363"/>
      <c r="I165" s="364"/>
      <c r="J165" s="363"/>
      <c r="K165" s="382"/>
      <c r="L165" s="70">
        <f t="shared" si="3"/>
        <v>0</v>
      </c>
    </row>
    <row r="166" spans="1:12" x14ac:dyDescent="0.2">
      <c r="A166" s="374">
        <v>169</v>
      </c>
      <c r="B166" s="358"/>
      <c r="C166" s="360"/>
      <c r="D166" s="361"/>
      <c r="E166" s="360"/>
      <c r="F166" s="362"/>
      <c r="G166" s="363"/>
      <c r="H166" s="363"/>
      <c r="I166" s="364"/>
      <c r="J166" s="363"/>
      <c r="K166" s="382"/>
      <c r="L166" s="70">
        <f t="shared" si="3"/>
        <v>0</v>
      </c>
    </row>
    <row r="167" spans="1:12" x14ac:dyDescent="0.2">
      <c r="A167" s="374">
        <v>170</v>
      </c>
      <c r="B167" s="358"/>
      <c r="C167" s="360"/>
      <c r="D167" s="361"/>
      <c r="E167" s="360"/>
      <c r="F167" s="362"/>
      <c r="G167" s="363"/>
      <c r="H167" s="363"/>
      <c r="I167" s="364"/>
      <c r="J167" s="363"/>
      <c r="K167" s="382"/>
      <c r="L167" s="70">
        <f t="shared" si="3"/>
        <v>0</v>
      </c>
    </row>
    <row r="168" spans="1:12" x14ac:dyDescent="0.2">
      <c r="A168" s="374">
        <v>171</v>
      </c>
      <c r="B168" s="358"/>
      <c r="C168" s="360"/>
      <c r="D168" s="361"/>
      <c r="E168" s="360"/>
      <c r="F168" s="362"/>
      <c r="G168" s="363"/>
      <c r="H168" s="363"/>
      <c r="I168" s="364"/>
      <c r="J168" s="363"/>
      <c r="K168" s="382"/>
      <c r="L168" s="70">
        <f t="shared" si="3"/>
        <v>0</v>
      </c>
    </row>
    <row r="169" spans="1:12" x14ac:dyDescent="0.2">
      <c r="A169" s="374">
        <v>172</v>
      </c>
      <c r="B169" s="358"/>
      <c r="C169" s="360"/>
      <c r="D169" s="361"/>
      <c r="E169" s="360"/>
      <c r="F169" s="362"/>
      <c r="G169" s="363"/>
      <c r="H169" s="363"/>
      <c r="I169" s="364"/>
      <c r="J169" s="363"/>
      <c r="K169" s="382"/>
      <c r="L169" s="70">
        <f t="shared" si="3"/>
        <v>0</v>
      </c>
    </row>
    <row r="170" spans="1:12" x14ac:dyDescent="0.2">
      <c r="A170" s="374">
        <v>166</v>
      </c>
      <c r="B170" s="358"/>
      <c r="C170" s="360"/>
      <c r="D170" s="361"/>
      <c r="E170" s="360"/>
      <c r="F170" s="362"/>
      <c r="G170" s="363"/>
      <c r="H170" s="363"/>
      <c r="I170" s="364"/>
      <c r="J170" s="363"/>
      <c r="K170" s="382"/>
      <c r="L170" s="70">
        <f t="shared" si="3"/>
        <v>0</v>
      </c>
    </row>
    <row r="171" spans="1:12" x14ac:dyDescent="0.2">
      <c r="A171" s="374">
        <v>167</v>
      </c>
      <c r="B171" s="358"/>
      <c r="C171" s="360"/>
      <c r="D171" s="361"/>
      <c r="E171" s="360"/>
      <c r="F171" s="362"/>
      <c r="G171" s="363"/>
      <c r="H171" s="363"/>
      <c r="I171" s="364"/>
      <c r="J171" s="363"/>
      <c r="K171" s="382"/>
      <c r="L171" s="70">
        <f t="shared" si="3"/>
        <v>0</v>
      </c>
    </row>
    <row r="172" spans="1:12" x14ac:dyDescent="0.2">
      <c r="A172" s="374">
        <v>168</v>
      </c>
      <c r="B172" s="358"/>
      <c r="C172" s="360"/>
      <c r="D172" s="361"/>
      <c r="E172" s="360"/>
      <c r="F172" s="362"/>
      <c r="G172" s="363"/>
      <c r="H172" s="363"/>
      <c r="I172" s="364"/>
      <c r="J172" s="363"/>
      <c r="K172" s="382"/>
      <c r="L172" s="70">
        <f t="shared" si="3"/>
        <v>0</v>
      </c>
    </row>
    <row r="173" spans="1:12" x14ac:dyDescent="0.2">
      <c r="A173" s="374">
        <v>169</v>
      </c>
      <c r="B173" s="358"/>
      <c r="C173" s="360"/>
      <c r="D173" s="361"/>
      <c r="E173" s="360"/>
      <c r="F173" s="362"/>
      <c r="G173" s="363"/>
      <c r="H173" s="363"/>
      <c r="I173" s="364"/>
      <c r="J173" s="363"/>
      <c r="K173" s="382"/>
      <c r="L173" s="70">
        <f t="shared" si="3"/>
        <v>0</v>
      </c>
    </row>
    <row r="174" spans="1:12" x14ac:dyDescent="0.2">
      <c r="A174" s="374">
        <v>170</v>
      </c>
      <c r="B174" s="358"/>
      <c r="C174" s="360"/>
      <c r="D174" s="361"/>
      <c r="E174" s="360"/>
      <c r="F174" s="362"/>
      <c r="G174" s="363"/>
      <c r="H174" s="363"/>
      <c r="I174" s="364"/>
      <c r="J174" s="363"/>
      <c r="K174" s="382"/>
      <c r="L174" s="70">
        <f t="shared" si="3"/>
        <v>0</v>
      </c>
    </row>
    <row r="175" spans="1:12" x14ac:dyDescent="0.2">
      <c r="A175" s="374">
        <v>171</v>
      </c>
      <c r="B175" s="358"/>
      <c r="C175" s="360"/>
      <c r="D175" s="361"/>
      <c r="E175" s="360"/>
      <c r="F175" s="362"/>
      <c r="G175" s="363"/>
      <c r="H175" s="363"/>
      <c r="I175" s="364"/>
      <c r="J175" s="363"/>
      <c r="K175" s="382"/>
      <c r="L175" s="70">
        <f t="shared" si="3"/>
        <v>0</v>
      </c>
    </row>
    <row r="176" spans="1:12" x14ac:dyDescent="0.2">
      <c r="A176" s="374">
        <v>172</v>
      </c>
      <c r="B176" s="358"/>
      <c r="C176" s="360"/>
      <c r="D176" s="361"/>
      <c r="E176" s="360"/>
      <c r="F176" s="362"/>
      <c r="G176" s="363"/>
      <c r="H176" s="363"/>
      <c r="I176" s="364"/>
      <c r="J176" s="363"/>
      <c r="K176" s="382"/>
      <c r="L176" s="70">
        <f t="shared" si="3"/>
        <v>0</v>
      </c>
    </row>
    <row r="177" spans="1:12" x14ac:dyDescent="0.2">
      <c r="A177" s="374">
        <v>173</v>
      </c>
      <c r="B177" s="358"/>
      <c r="C177" s="360"/>
      <c r="D177" s="361"/>
      <c r="E177" s="360"/>
      <c r="F177" s="362"/>
      <c r="G177" s="363"/>
      <c r="H177" s="363"/>
      <c r="I177" s="364"/>
      <c r="J177" s="363"/>
      <c r="K177" s="382"/>
      <c r="L177" s="70">
        <f t="shared" si="3"/>
        <v>0</v>
      </c>
    </row>
    <row r="178" spans="1:12" x14ac:dyDescent="0.2">
      <c r="A178" s="374">
        <v>174</v>
      </c>
      <c r="B178" s="358"/>
      <c r="C178" s="360"/>
      <c r="D178" s="361"/>
      <c r="E178" s="360"/>
      <c r="F178" s="362"/>
      <c r="G178" s="363"/>
      <c r="H178" s="363"/>
      <c r="I178" s="364"/>
      <c r="J178" s="363"/>
      <c r="K178" s="382"/>
      <c r="L178" s="70">
        <f t="shared" si="3"/>
        <v>0</v>
      </c>
    </row>
    <row r="179" spans="1:12" x14ac:dyDescent="0.2">
      <c r="A179" s="374">
        <v>175</v>
      </c>
      <c r="B179" s="358"/>
      <c r="C179" s="360"/>
      <c r="D179" s="361"/>
      <c r="E179" s="360"/>
      <c r="F179" s="362"/>
      <c r="G179" s="363"/>
      <c r="H179" s="363"/>
      <c r="I179" s="364"/>
      <c r="J179" s="363"/>
      <c r="K179" s="382"/>
      <c r="L179" s="70">
        <f t="shared" si="3"/>
        <v>0</v>
      </c>
    </row>
    <row r="180" spans="1:12" x14ac:dyDescent="0.2">
      <c r="A180" s="374">
        <v>176</v>
      </c>
      <c r="B180" s="358"/>
      <c r="C180" s="360"/>
      <c r="D180" s="361"/>
      <c r="E180" s="360"/>
      <c r="F180" s="362"/>
      <c r="G180" s="363"/>
      <c r="H180" s="363"/>
      <c r="I180" s="364"/>
      <c r="J180" s="363"/>
      <c r="K180" s="382"/>
      <c r="L180" s="70">
        <f t="shared" si="3"/>
        <v>0</v>
      </c>
    </row>
    <row r="181" spans="1:12" x14ac:dyDescent="0.2">
      <c r="A181" s="374">
        <v>177</v>
      </c>
      <c r="B181" s="358"/>
      <c r="C181" s="360"/>
      <c r="D181" s="361"/>
      <c r="E181" s="360"/>
      <c r="F181" s="362"/>
      <c r="G181" s="363"/>
      <c r="H181" s="363"/>
      <c r="I181" s="364"/>
      <c r="J181" s="363"/>
      <c r="K181" s="382"/>
      <c r="L181" s="70">
        <f t="shared" si="3"/>
        <v>0</v>
      </c>
    </row>
    <row r="182" spans="1:12" x14ac:dyDescent="0.2">
      <c r="A182" s="374">
        <v>178</v>
      </c>
      <c r="B182" s="358"/>
      <c r="C182" s="360"/>
      <c r="D182" s="361"/>
      <c r="E182" s="360"/>
      <c r="F182" s="362"/>
      <c r="G182" s="363"/>
      <c r="H182" s="363"/>
      <c r="I182" s="364"/>
      <c r="J182" s="363"/>
      <c r="K182" s="382"/>
      <c r="L182" s="70">
        <f t="shared" si="3"/>
        <v>0</v>
      </c>
    </row>
    <row r="183" spans="1:12" x14ac:dyDescent="0.2">
      <c r="A183" s="374">
        <v>179</v>
      </c>
      <c r="B183" s="358"/>
      <c r="C183" s="360"/>
      <c r="D183" s="361"/>
      <c r="E183" s="360"/>
      <c r="F183" s="362"/>
      <c r="G183" s="363"/>
      <c r="H183" s="363"/>
      <c r="I183" s="364"/>
      <c r="J183" s="363"/>
      <c r="K183" s="382"/>
      <c r="L183" s="70">
        <f t="shared" si="3"/>
        <v>0</v>
      </c>
    </row>
    <row r="184" spans="1:12" x14ac:dyDescent="0.2">
      <c r="A184" s="374">
        <v>180</v>
      </c>
      <c r="B184" s="358"/>
      <c r="C184" s="360"/>
      <c r="D184" s="361"/>
      <c r="E184" s="360"/>
      <c r="F184" s="362"/>
      <c r="G184" s="363"/>
      <c r="H184" s="363"/>
      <c r="I184" s="364"/>
      <c r="J184" s="363"/>
      <c r="K184" s="382"/>
      <c r="L184" s="70">
        <f t="shared" si="3"/>
        <v>0</v>
      </c>
    </row>
    <row r="185" spans="1:12" x14ac:dyDescent="0.2">
      <c r="A185" s="374">
        <v>181</v>
      </c>
      <c r="B185" s="358"/>
      <c r="C185" s="360"/>
      <c r="D185" s="361"/>
      <c r="E185" s="360"/>
      <c r="F185" s="362"/>
      <c r="G185" s="363"/>
      <c r="H185" s="363"/>
      <c r="I185" s="364"/>
      <c r="J185" s="363"/>
      <c r="K185" s="382"/>
      <c r="L185" s="70">
        <f t="shared" si="3"/>
        <v>0</v>
      </c>
    </row>
    <row r="186" spans="1:12" x14ac:dyDescent="0.2">
      <c r="A186" s="374">
        <v>182</v>
      </c>
      <c r="B186" s="358"/>
      <c r="C186" s="360"/>
      <c r="D186" s="361"/>
      <c r="E186" s="360"/>
      <c r="F186" s="362"/>
      <c r="G186" s="363"/>
      <c r="H186" s="363"/>
      <c r="I186" s="364"/>
      <c r="J186" s="363"/>
      <c r="K186" s="382"/>
      <c r="L186" s="70">
        <f t="shared" si="3"/>
        <v>0</v>
      </c>
    </row>
    <row r="187" spans="1:12" x14ac:dyDescent="0.2">
      <c r="A187" s="374">
        <v>183</v>
      </c>
      <c r="B187" s="358"/>
      <c r="C187" s="360"/>
      <c r="D187" s="361"/>
      <c r="E187" s="360"/>
      <c r="F187" s="362"/>
      <c r="G187" s="363"/>
      <c r="H187" s="363"/>
      <c r="I187" s="364"/>
      <c r="J187" s="363"/>
      <c r="K187" s="382"/>
      <c r="L187" s="70">
        <f t="shared" si="3"/>
        <v>0</v>
      </c>
    </row>
    <row r="188" spans="1:12" x14ac:dyDescent="0.2">
      <c r="A188" s="374">
        <v>184</v>
      </c>
      <c r="B188" s="358"/>
      <c r="C188" s="360"/>
      <c r="D188" s="361"/>
      <c r="E188" s="360"/>
      <c r="F188" s="362"/>
      <c r="G188" s="363"/>
      <c r="H188" s="363"/>
      <c r="I188" s="364"/>
      <c r="J188" s="363"/>
      <c r="K188" s="382"/>
      <c r="L188" s="70">
        <f t="shared" si="3"/>
        <v>0</v>
      </c>
    </row>
    <row r="189" spans="1:12" x14ac:dyDescent="0.2">
      <c r="A189" s="374">
        <v>185</v>
      </c>
      <c r="B189" s="358"/>
      <c r="C189" s="360"/>
      <c r="D189" s="361"/>
      <c r="E189" s="360"/>
      <c r="F189" s="362"/>
      <c r="G189" s="363"/>
      <c r="H189" s="363"/>
      <c r="I189" s="364"/>
      <c r="J189" s="363"/>
      <c r="K189" s="382"/>
      <c r="L189" s="70">
        <f t="shared" si="3"/>
        <v>0</v>
      </c>
    </row>
    <row r="190" spans="1:12" x14ac:dyDescent="0.2">
      <c r="A190" s="374">
        <v>186</v>
      </c>
      <c r="B190" s="358"/>
      <c r="C190" s="360"/>
      <c r="D190" s="361"/>
      <c r="E190" s="360"/>
      <c r="F190" s="362"/>
      <c r="G190" s="363"/>
      <c r="H190" s="363"/>
      <c r="I190" s="364"/>
      <c r="J190" s="363"/>
      <c r="K190" s="382"/>
      <c r="L190" s="70">
        <f t="shared" si="3"/>
        <v>0</v>
      </c>
    </row>
    <row r="191" spans="1:12" x14ac:dyDescent="0.2">
      <c r="A191" s="374">
        <v>187</v>
      </c>
      <c r="B191" s="358"/>
      <c r="C191" s="360"/>
      <c r="D191" s="361"/>
      <c r="E191" s="360"/>
      <c r="F191" s="362"/>
      <c r="G191" s="363"/>
      <c r="H191" s="363"/>
      <c r="I191" s="364"/>
      <c r="J191" s="363"/>
      <c r="K191" s="382"/>
      <c r="L191" s="70">
        <f t="shared" si="3"/>
        <v>0</v>
      </c>
    </row>
    <row r="192" spans="1:12" x14ac:dyDescent="0.2">
      <c r="A192" s="374">
        <v>188</v>
      </c>
      <c r="B192" s="358"/>
      <c r="C192" s="360"/>
      <c r="D192" s="361"/>
      <c r="E192" s="360"/>
      <c r="F192" s="362"/>
      <c r="G192" s="363"/>
      <c r="H192" s="363"/>
      <c r="I192" s="364"/>
      <c r="J192" s="363"/>
      <c r="K192" s="382"/>
      <c r="L192" s="70">
        <f t="shared" si="3"/>
        <v>0</v>
      </c>
    </row>
    <row r="193" spans="1:12" x14ac:dyDescent="0.2">
      <c r="A193" s="374">
        <v>189</v>
      </c>
      <c r="B193" s="358"/>
      <c r="C193" s="360"/>
      <c r="D193" s="361"/>
      <c r="E193" s="360"/>
      <c r="F193" s="362"/>
      <c r="G193" s="363"/>
      <c r="H193" s="363"/>
      <c r="I193" s="364"/>
      <c r="J193" s="363"/>
      <c r="K193" s="382"/>
      <c r="L193" s="70">
        <f t="shared" si="3"/>
        <v>0</v>
      </c>
    </row>
    <row r="194" spans="1:12" x14ac:dyDescent="0.2">
      <c r="A194" s="374">
        <v>190</v>
      </c>
      <c r="B194" s="358"/>
      <c r="C194" s="360"/>
      <c r="D194" s="361"/>
      <c r="E194" s="360"/>
      <c r="F194" s="362"/>
      <c r="G194" s="363"/>
      <c r="H194" s="363"/>
      <c r="I194" s="364"/>
      <c r="J194" s="363"/>
      <c r="K194" s="382"/>
      <c r="L194" s="70">
        <f t="shared" si="3"/>
        <v>0</v>
      </c>
    </row>
    <row r="195" spans="1:12" x14ac:dyDescent="0.2">
      <c r="A195" s="374">
        <v>191</v>
      </c>
      <c r="B195" s="358"/>
      <c r="C195" s="360"/>
      <c r="D195" s="361"/>
      <c r="E195" s="360"/>
      <c r="F195" s="362"/>
      <c r="G195" s="363"/>
      <c r="H195" s="363"/>
      <c r="I195" s="364"/>
      <c r="J195" s="363"/>
      <c r="K195" s="382"/>
      <c r="L195" s="70">
        <f t="shared" si="3"/>
        <v>0</v>
      </c>
    </row>
    <row r="196" spans="1:12" x14ac:dyDescent="0.2">
      <c r="A196" s="374">
        <v>192</v>
      </c>
      <c r="B196" s="358"/>
      <c r="C196" s="360"/>
      <c r="D196" s="361"/>
      <c r="E196" s="360"/>
      <c r="F196" s="362"/>
      <c r="G196" s="363"/>
      <c r="H196" s="363"/>
      <c r="I196" s="364"/>
      <c r="J196" s="363"/>
      <c r="K196" s="382"/>
      <c r="L196" s="70">
        <f t="shared" si="3"/>
        <v>0</v>
      </c>
    </row>
    <row r="197" spans="1:12" x14ac:dyDescent="0.2">
      <c r="A197" s="374">
        <v>193</v>
      </c>
      <c r="B197" s="358"/>
      <c r="C197" s="360"/>
      <c r="D197" s="361"/>
      <c r="E197" s="360"/>
      <c r="F197" s="362"/>
      <c r="G197" s="363"/>
      <c r="H197" s="363"/>
      <c r="I197" s="364"/>
      <c r="J197" s="363"/>
      <c r="K197" s="382"/>
      <c r="L197" s="70">
        <f t="shared" si="3"/>
        <v>0</v>
      </c>
    </row>
    <row r="198" spans="1:12" x14ac:dyDescent="0.2">
      <c r="A198" s="374">
        <v>194</v>
      </c>
      <c r="B198" s="358"/>
      <c r="C198" s="360"/>
      <c r="D198" s="361"/>
      <c r="E198" s="360"/>
      <c r="F198" s="362"/>
      <c r="G198" s="363"/>
      <c r="H198" s="363"/>
      <c r="I198" s="364"/>
      <c r="J198" s="363"/>
      <c r="K198" s="382"/>
      <c r="L198" s="70">
        <f t="shared" si="3"/>
        <v>0</v>
      </c>
    </row>
    <row r="199" spans="1:12" x14ac:dyDescent="0.2">
      <c r="A199" s="374">
        <v>195</v>
      </c>
      <c r="B199" s="358"/>
      <c r="C199" s="360"/>
      <c r="D199" s="361"/>
      <c r="E199" s="360"/>
      <c r="F199" s="362"/>
      <c r="G199" s="363"/>
      <c r="H199" s="363"/>
      <c r="I199" s="364"/>
      <c r="J199" s="363"/>
      <c r="K199" s="382"/>
      <c r="L199" s="70">
        <f t="shared" ref="L199:L262" si="4">IF(B199=0,0,MONTH(B199)-$L$1+1)</f>
        <v>0</v>
      </c>
    </row>
    <row r="200" spans="1:12" x14ac:dyDescent="0.2">
      <c r="A200" s="374">
        <v>196</v>
      </c>
      <c r="B200" s="358"/>
      <c r="C200" s="360"/>
      <c r="D200" s="361"/>
      <c r="E200" s="360"/>
      <c r="F200" s="362"/>
      <c r="G200" s="363"/>
      <c r="H200" s="363"/>
      <c r="I200" s="364"/>
      <c r="J200" s="363"/>
      <c r="K200" s="382"/>
      <c r="L200" s="70">
        <f t="shared" si="4"/>
        <v>0</v>
      </c>
    </row>
    <row r="201" spans="1:12" x14ac:dyDescent="0.2">
      <c r="A201" s="374">
        <v>197</v>
      </c>
      <c r="B201" s="358"/>
      <c r="C201" s="360"/>
      <c r="D201" s="361"/>
      <c r="E201" s="360"/>
      <c r="F201" s="362"/>
      <c r="G201" s="363"/>
      <c r="H201" s="363"/>
      <c r="I201" s="364"/>
      <c r="J201" s="363"/>
      <c r="K201" s="382"/>
      <c r="L201" s="70">
        <f t="shared" si="4"/>
        <v>0</v>
      </c>
    </row>
    <row r="202" spans="1:12" x14ac:dyDescent="0.2">
      <c r="A202" s="374">
        <v>198</v>
      </c>
      <c r="B202" s="358"/>
      <c r="C202" s="360"/>
      <c r="D202" s="361"/>
      <c r="E202" s="360"/>
      <c r="F202" s="362"/>
      <c r="G202" s="363"/>
      <c r="H202" s="363"/>
      <c r="I202" s="364"/>
      <c r="J202" s="363"/>
      <c r="K202" s="382"/>
      <c r="L202" s="70">
        <f t="shared" si="4"/>
        <v>0</v>
      </c>
    </row>
    <row r="203" spans="1:12" x14ac:dyDescent="0.2">
      <c r="A203" s="374">
        <v>199</v>
      </c>
      <c r="B203" s="358"/>
      <c r="C203" s="360"/>
      <c r="D203" s="361"/>
      <c r="E203" s="360"/>
      <c r="F203" s="362"/>
      <c r="G203" s="363"/>
      <c r="H203" s="363"/>
      <c r="I203" s="364"/>
      <c r="J203" s="363"/>
      <c r="K203" s="382"/>
      <c r="L203" s="70">
        <f t="shared" si="4"/>
        <v>0</v>
      </c>
    </row>
    <row r="204" spans="1:12" x14ac:dyDescent="0.2">
      <c r="A204" s="374">
        <v>200</v>
      </c>
      <c r="B204" s="358"/>
      <c r="C204" s="360"/>
      <c r="D204" s="361"/>
      <c r="E204" s="360"/>
      <c r="F204" s="362"/>
      <c r="G204" s="363"/>
      <c r="H204" s="363"/>
      <c r="I204" s="364"/>
      <c r="J204" s="363"/>
      <c r="K204" s="382"/>
      <c r="L204" s="70">
        <f t="shared" si="4"/>
        <v>0</v>
      </c>
    </row>
    <row r="205" spans="1:12" x14ac:dyDescent="0.2">
      <c r="A205" s="374">
        <v>201</v>
      </c>
      <c r="B205" s="358"/>
      <c r="C205" s="360"/>
      <c r="D205" s="361"/>
      <c r="E205" s="360"/>
      <c r="F205" s="362"/>
      <c r="G205" s="363"/>
      <c r="H205" s="363"/>
      <c r="I205" s="364"/>
      <c r="J205" s="363"/>
      <c r="K205" s="382"/>
      <c r="L205" s="70">
        <f t="shared" si="4"/>
        <v>0</v>
      </c>
    </row>
    <row r="206" spans="1:12" x14ac:dyDescent="0.2">
      <c r="A206" s="374">
        <v>202</v>
      </c>
      <c r="B206" s="358"/>
      <c r="C206" s="360"/>
      <c r="D206" s="361"/>
      <c r="E206" s="360"/>
      <c r="F206" s="362"/>
      <c r="G206" s="363"/>
      <c r="H206" s="363"/>
      <c r="I206" s="364"/>
      <c r="J206" s="363"/>
      <c r="K206" s="382"/>
      <c r="L206" s="70">
        <f t="shared" si="4"/>
        <v>0</v>
      </c>
    </row>
    <row r="207" spans="1:12" x14ac:dyDescent="0.2">
      <c r="A207" s="374">
        <v>203</v>
      </c>
      <c r="B207" s="358"/>
      <c r="C207" s="360"/>
      <c r="D207" s="361"/>
      <c r="E207" s="360"/>
      <c r="F207" s="362"/>
      <c r="G207" s="363"/>
      <c r="H207" s="363"/>
      <c r="I207" s="364"/>
      <c r="J207" s="363"/>
      <c r="K207" s="382"/>
      <c r="L207" s="70">
        <f t="shared" si="4"/>
        <v>0</v>
      </c>
    </row>
    <row r="208" spans="1:12" x14ac:dyDescent="0.2">
      <c r="A208" s="374">
        <v>204</v>
      </c>
      <c r="B208" s="358"/>
      <c r="C208" s="360"/>
      <c r="D208" s="361"/>
      <c r="E208" s="360"/>
      <c r="F208" s="362"/>
      <c r="G208" s="363"/>
      <c r="H208" s="363"/>
      <c r="I208" s="364"/>
      <c r="J208" s="363"/>
      <c r="K208" s="382"/>
      <c r="L208" s="70">
        <f t="shared" si="4"/>
        <v>0</v>
      </c>
    </row>
    <row r="209" spans="1:12" x14ac:dyDescent="0.2">
      <c r="A209" s="374">
        <v>205</v>
      </c>
      <c r="B209" s="358"/>
      <c r="C209" s="360"/>
      <c r="D209" s="361"/>
      <c r="E209" s="360"/>
      <c r="F209" s="362"/>
      <c r="G209" s="363"/>
      <c r="H209" s="363"/>
      <c r="I209" s="364"/>
      <c r="J209" s="363"/>
      <c r="K209" s="382"/>
      <c r="L209" s="70">
        <f t="shared" si="4"/>
        <v>0</v>
      </c>
    </row>
    <row r="210" spans="1:12" x14ac:dyDescent="0.2">
      <c r="A210" s="374">
        <v>206</v>
      </c>
      <c r="B210" s="358"/>
      <c r="C210" s="360"/>
      <c r="D210" s="361"/>
      <c r="E210" s="360"/>
      <c r="F210" s="362"/>
      <c r="G210" s="363"/>
      <c r="H210" s="363"/>
      <c r="I210" s="364"/>
      <c r="J210" s="363"/>
      <c r="K210" s="382"/>
      <c r="L210" s="70">
        <f t="shared" si="4"/>
        <v>0</v>
      </c>
    </row>
    <row r="211" spans="1:12" x14ac:dyDescent="0.2">
      <c r="A211" s="374">
        <v>207</v>
      </c>
      <c r="B211" s="358"/>
      <c r="C211" s="360"/>
      <c r="D211" s="361"/>
      <c r="E211" s="360"/>
      <c r="F211" s="362"/>
      <c r="G211" s="363"/>
      <c r="H211" s="363"/>
      <c r="I211" s="364"/>
      <c r="J211" s="363"/>
      <c r="K211" s="382"/>
      <c r="L211" s="70">
        <f t="shared" si="4"/>
        <v>0</v>
      </c>
    </row>
    <row r="212" spans="1:12" x14ac:dyDescent="0.2">
      <c r="A212" s="374">
        <v>208</v>
      </c>
      <c r="B212" s="358"/>
      <c r="C212" s="360"/>
      <c r="D212" s="361"/>
      <c r="E212" s="360"/>
      <c r="F212" s="362"/>
      <c r="G212" s="363"/>
      <c r="H212" s="363"/>
      <c r="I212" s="364"/>
      <c r="J212" s="363"/>
      <c r="K212" s="382"/>
      <c r="L212" s="70">
        <f t="shared" si="4"/>
        <v>0</v>
      </c>
    </row>
    <row r="213" spans="1:12" x14ac:dyDescent="0.2">
      <c r="A213" s="374">
        <v>209</v>
      </c>
      <c r="B213" s="358"/>
      <c r="C213" s="360"/>
      <c r="D213" s="361"/>
      <c r="E213" s="360"/>
      <c r="F213" s="362"/>
      <c r="G213" s="363"/>
      <c r="H213" s="363"/>
      <c r="I213" s="364"/>
      <c r="J213" s="363"/>
      <c r="K213" s="382"/>
      <c r="L213" s="70">
        <f t="shared" si="4"/>
        <v>0</v>
      </c>
    </row>
    <row r="214" spans="1:12" x14ac:dyDescent="0.2">
      <c r="A214" s="374">
        <v>210</v>
      </c>
      <c r="B214" s="358"/>
      <c r="C214" s="360"/>
      <c r="D214" s="361"/>
      <c r="E214" s="360"/>
      <c r="F214" s="362"/>
      <c r="G214" s="363"/>
      <c r="H214" s="363"/>
      <c r="I214" s="364"/>
      <c r="J214" s="363"/>
      <c r="K214" s="382"/>
      <c r="L214" s="70">
        <f t="shared" si="4"/>
        <v>0</v>
      </c>
    </row>
    <row r="215" spans="1:12" x14ac:dyDescent="0.2">
      <c r="A215" s="374">
        <v>211</v>
      </c>
      <c r="B215" s="358"/>
      <c r="C215" s="360"/>
      <c r="D215" s="361"/>
      <c r="E215" s="360"/>
      <c r="F215" s="362"/>
      <c r="G215" s="363"/>
      <c r="H215" s="363"/>
      <c r="I215" s="364"/>
      <c r="J215" s="363"/>
      <c r="K215" s="382"/>
      <c r="L215" s="70">
        <f t="shared" si="4"/>
        <v>0</v>
      </c>
    </row>
    <row r="216" spans="1:12" x14ac:dyDescent="0.2">
      <c r="A216" s="374">
        <v>212</v>
      </c>
      <c r="B216" s="358"/>
      <c r="C216" s="360"/>
      <c r="D216" s="361"/>
      <c r="E216" s="360"/>
      <c r="F216" s="362"/>
      <c r="G216" s="363"/>
      <c r="H216" s="363"/>
      <c r="I216" s="364"/>
      <c r="J216" s="363"/>
      <c r="K216" s="382"/>
      <c r="L216" s="70">
        <f t="shared" si="4"/>
        <v>0</v>
      </c>
    </row>
    <row r="217" spans="1:12" x14ac:dyDescent="0.2">
      <c r="A217" s="374">
        <v>213</v>
      </c>
      <c r="B217" s="358"/>
      <c r="C217" s="360"/>
      <c r="D217" s="361"/>
      <c r="E217" s="360"/>
      <c r="F217" s="362"/>
      <c r="G217" s="363"/>
      <c r="H217" s="363"/>
      <c r="I217" s="364"/>
      <c r="J217" s="363"/>
      <c r="K217" s="382"/>
      <c r="L217" s="70">
        <f t="shared" si="4"/>
        <v>0</v>
      </c>
    </row>
    <row r="218" spans="1:12" x14ac:dyDescent="0.2">
      <c r="A218" s="374">
        <v>214</v>
      </c>
      <c r="B218" s="358"/>
      <c r="C218" s="360"/>
      <c r="D218" s="361"/>
      <c r="E218" s="360"/>
      <c r="F218" s="362"/>
      <c r="G218" s="363"/>
      <c r="H218" s="363"/>
      <c r="I218" s="364"/>
      <c r="J218" s="363"/>
      <c r="K218" s="382"/>
      <c r="L218" s="70">
        <f t="shared" si="4"/>
        <v>0</v>
      </c>
    </row>
    <row r="219" spans="1:12" x14ac:dyDescent="0.2">
      <c r="A219" s="374">
        <v>215</v>
      </c>
      <c r="B219" s="358"/>
      <c r="C219" s="360"/>
      <c r="D219" s="361"/>
      <c r="E219" s="360"/>
      <c r="F219" s="362"/>
      <c r="G219" s="363"/>
      <c r="H219" s="363"/>
      <c r="I219" s="364"/>
      <c r="J219" s="363"/>
      <c r="K219" s="382"/>
      <c r="L219" s="70">
        <f t="shared" si="4"/>
        <v>0</v>
      </c>
    </row>
    <row r="220" spans="1:12" x14ac:dyDescent="0.2">
      <c r="A220" s="374">
        <v>216</v>
      </c>
      <c r="B220" s="358"/>
      <c r="C220" s="360"/>
      <c r="D220" s="361"/>
      <c r="E220" s="360"/>
      <c r="F220" s="362"/>
      <c r="G220" s="363"/>
      <c r="H220" s="363"/>
      <c r="I220" s="364"/>
      <c r="J220" s="363"/>
      <c r="K220" s="382"/>
      <c r="L220" s="70">
        <f t="shared" si="4"/>
        <v>0</v>
      </c>
    </row>
    <row r="221" spans="1:12" x14ac:dyDescent="0.2">
      <c r="A221" s="374">
        <v>217</v>
      </c>
      <c r="B221" s="358"/>
      <c r="C221" s="360"/>
      <c r="D221" s="361"/>
      <c r="E221" s="360"/>
      <c r="F221" s="362"/>
      <c r="G221" s="363"/>
      <c r="H221" s="363"/>
      <c r="I221" s="364"/>
      <c r="J221" s="363"/>
      <c r="K221" s="382"/>
      <c r="L221" s="70">
        <f t="shared" si="4"/>
        <v>0</v>
      </c>
    </row>
    <row r="222" spans="1:12" x14ac:dyDescent="0.2">
      <c r="A222" s="374">
        <v>218</v>
      </c>
      <c r="B222" s="358"/>
      <c r="C222" s="360"/>
      <c r="D222" s="361"/>
      <c r="E222" s="360"/>
      <c r="F222" s="362"/>
      <c r="G222" s="363"/>
      <c r="H222" s="363"/>
      <c r="I222" s="364"/>
      <c r="J222" s="363"/>
      <c r="K222" s="382"/>
      <c r="L222" s="70">
        <f t="shared" si="4"/>
        <v>0</v>
      </c>
    </row>
    <row r="223" spans="1:12" x14ac:dyDescent="0.2">
      <c r="A223" s="374">
        <v>219</v>
      </c>
      <c r="B223" s="358"/>
      <c r="C223" s="360"/>
      <c r="D223" s="361"/>
      <c r="E223" s="360"/>
      <c r="F223" s="362"/>
      <c r="G223" s="363"/>
      <c r="H223" s="363"/>
      <c r="I223" s="364"/>
      <c r="J223" s="363"/>
      <c r="K223" s="382"/>
      <c r="L223" s="70">
        <f t="shared" si="4"/>
        <v>0</v>
      </c>
    </row>
    <row r="224" spans="1:12" x14ac:dyDescent="0.2">
      <c r="A224" s="374">
        <v>220</v>
      </c>
      <c r="B224" s="358"/>
      <c r="C224" s="360"/>
      <c r="D224" s="361"/>
      <c r="E224" s="360"/>
      <c r="F224" s="362"/>
      <c r="G224" s="363"/>
      <c r="H224" s="363"/>
      <c r="I224" s="364"/>
      <c r="J224" s="363"/>
      <c r="K224" s="382"/>
      <c r="L224" s="70">
        <f t="shared" si="4"/>
        <v>0</v>
      </c>
    </row>
    <row r="225" spans="1:12" x14ac:dyDescent="0.2">
      <c r="A225" s="374">
        <v>221</v>
      </c>
      <c r="B225" s="358"/>
      <c r="C225" s="360"/>
      <c r="D225" s="361"/>
      <c r="E225" s="360"/>
      <c r="F225" s="362"/>
      <c r="G225" s="363"/>
      <c r="H225" s="363"/>
      <c r="I225" s="364"/>
      <c r="J225" s="363"/>
      <c r="K225" s="382"/>
      <c r="L225" s="70">
        <f t="shared" si="4"/>
        <v>0</v>
      </c>
    </row>
    <row r="226" spans="1:12" x14ac:dyDescent="0.2">
      <c r="A226" s="374">
        <v>222</v>
      </c>
      <c r="B226" s="358"/>
      <c r="C226" s="360"/>
      <c r="D226" s="361"/>
      <c r="E226" s="360"/>
      <c r="F226" s="362"/>
      <c r="G226" s="363"/>
      <c r="H226" s="363"/>
      <c r="I226" s="364"/>
      <c r="J226" s="363"/>
      <c r="K226" s="382"/>
      <c r="L226" s="70">
        <f t="shared" si="4"/>
        <v>0</v>
      </c>
    </row>
    <row r="227" spans="1:12" x14ac:dyDescent="0.2">
      <c r="A227" s="374">
        <v>223</v>
      </c>
      <c r="B227" s="358"/>
      <c r="C227" s="360"/>
      <c r="D227" s="361"/>
      <c r="E227" s="360"/>
      <c r="F227" s="362"/>
      <c r="G227" s="363"/>
      <c r="H227" s="363"/>
      <c r="I227" s="364"/>
      <c r="J227" s="363"/>
      <c r="K227" s="382"/>
      <c r="L227" s="70">
        <f t="shared" si="4"/>
        <v>0</v>
      </c>
    </row>
    <row r="228" spans="1:12" x14ac:dyDescent="0.2">
      <c r="A228" s="374">
        <v>224</v>
      </c>
      <c r="B228" s="358"/>
      <c r="C228" s="360"/>
      <c r="D228" s="361"/>
      <c r="E228" s="360"/>
      <c r="F228" s="362"/>
      <c r="G228" s="363"/>
      <c r="H228" s="363"/>
      <c r="I228" s="364"/>
      <c r="J228" s="363"/>
      <c r="K228" s="382"/>
      <c r="L228" s="70">
        <f t="shared" si="4"/>
        <v>0</v>
      </c>
    </row>
    <row r="229" spans="1:12" x14ac:dyDescent="0.2">
      <c r="A229" s="374">
        <v>225</v>
      </c>
      <c r="B229" s="358"/>
      <c r="C229" s="360"/>
      <c r="D229" s="361"/>
      <c r="E229" s="360"/>
      <c r="F229" s="362"/>
      <c r="G229" s="363"/>
      <c r="H229" s="363"/>
      <c r="I229" s="364"/>
      <c r="J229" s="363"/>
      <c r="K229" s="382"/>
      <c r="L229" s="70">
        <f t="shared" si="4"/>
        <v>0</v>
      </c>
    </row>
    <row r="230" spans="1:12" x14ac:dyDescent="0.2">
      <c r="A230" s="374">
        <v>226</v>
      </c>
      <c r="B230" s="358"/>
      <c r="C230" s="360"/>
      <c r="D230" s="361"/>
      <c r="E230" s="360"/>
      <c r="F230" s="362"/>
      <c r="G230" s="363"/>
      <c r="H230" s="363"/>
      <c r="I230" s="364"/>
      <c r="J230" s="363"/>
      <c r="K230" s="382"/>
      <c r="L230" s="70">
        <f t="shared" si="4"/>
        <v>0</v>
      </c>
    </row>
    <row r="231" spans="1:12" x14ac:dyDescent="0.2">
      <c r="A231" s="374">
        <v>227</v>
      </c>
      <c r="B231" s="358"/>
      <c r="C231" s="360"/>
      <c r="D231" s="361"/>
      <c r="E231" s="360"/>
      <c r="F231" s="362"/>
      <c r="G231" s="363"/>
      <c r="H231" s="363"/>
      <c r="I231" s="364"/>
      <c r="J231" s="363"/>
      <c r="K231" s="382"/>
      <c r="L231" s="70">
        <f t="shared" si="4"/>
        <v>0</v>
      </c>
    </row>
    <row r="232" spans="1:12" x14ac:dyDescent="0.2">
      <c r="A232" s="374">
        <v>228</v>
      </c>
      <c r="B232" s="358"/>
      <c r="C232" s="360"/>
      <c r="D232" s="361"/>
      <c r="E232" s="360"/>
      <c r="F232" s="362"/>
      <c r="G232" s="363"/>
      <c r="H232" s="363"/>
      <c r="I232" s="364"/>
      <c r="J232" s="363"/>
      <c r="K232" s="382"/>
      <c r="L232" s="70">
        <f t="shared" si="4"/>
        <v>0</v>
      </c>
    </row>
    <row r="233" spans="1:12" x14ac:dyDescent="0.2">
      <c r="A233" s="374">
        <v>229</v>
      </c>
      <c r="B233" s="358"/>
      <c r="C233" s="360"/>
      <c r="D233" s="361"/>
      <c r="E233" s="360"/>
      <c r="F233" s="362"/>
      <c r="G233" s="363"/>
      <c r="H233" s="363"/>
      <c r="I233" s="364"/>
      <c r="J233" s="363"/>
      <c r="K233" s="382"/>
      <c r="L233" s="70">
        <f t="shared" si="4"/>
        <v>0</v>
      </c>
    </row>
    <row r="234" spans="1:12" x14ac:dyDescent="0.2">
      <c r="A234" s="374">
        <v>230</v>
      </c>
      <c r="B234" s="358"/>
      <c r="C234" s="360"/>
      <c r="D234" s="361"/>
      <c r="E234" s="360"/>
      <c r="F234" s="362"/>
      <c r="G234" s="363"/>
      <c r="H234" s="363"/>
      <c r="I234" s="364"/>
      <c r="J234" s="363"/>
      <c r="K234" s="382"/>
      <c r="L234" s="70">
        <f t="shared" si="4"/>
        <v>0</v>
      </c>
    </row>
    <row r="235" spans="1:12" x14ac:dyDescent="0.2">
      <c r="A235" s="374">
        <v>231</v>
      </c>
      <c r="B235" s="358"/>
      <c r="C235" s="360"/>
      <c r="D235" s="361"/>
      <c r="E235" s="360"/>
      <c r="F235" s="362"/>
      <c r="G235" s="363"/>
      <c r="H235" s="363"/>
      <c r="I235" s="364"/>
      <c r="J235" s="363"/>
      <c r="K235" s="382"/>
      <c r="L235" s="70">
        <f t="shared" si="4"/>
        <v>0</v>
      </c>
    </row>
    <row r="236" spans="1:12" x14ac:dyDescent="0.2">
      <c r="A236" s="374">
        <v>232</v>
      </c>
      <c r="B236" s="358"/>
      <c r="C236" s="360"/>
      <c r="D236" s="361"/>
      <c r="E236" s="360"/>
      <c r="F236" s="362"/>
      <c r="G236" s="363"/>
      <c r="H236" s="363"/>
      <c r="I236" s="364"/>
      <c r="J236" s="363"/>
      <c r="K236" s="382"/>
      <c r="L236" s="70">
        <f t="shared" si="4"/>
        <v>0</v>
      </c>
    </row>
    <row r="237" spans="1:12" x14ac:dyDescent="0.2">
      <c r="A237" s="374">
        <v>233</v>
      </c>
      <c r="B237" s="358"/>
      <c r="C237" s="360"/>
      <c r="D237" s="361"/>
      <c r="E237" s="360"/>
      <c r="F237" s="362"/>
      <c r="G237" s="363"/>
      <c r="H237" s="363"/>
      <c r="I237" s="364"/>
      <c r="J237" s="363"/>
      <c r="K237" s="382"/>
      <c r="L237" s="70">
        <f t="shared" si="4"/>
        <v>0</v>
      </c>
    </row>
    <row r="238" spans="1:12" x14ac:dyDescent="0.2">
      <c r="A238" s="374">
        <v>234</v>
      </c>
      <c r="B238" s="358"/>
      <c r="C238" s="360"/>
      <c r="D238" s="361"/>
      <c r="E238" s="360"/>
      <c r="F238" s="362"/>
      <c r="G238" s="363"/>
      <c r="H238" s="363"/>
      <c r="I238" s="364"/>
      <c r="J238" s="363"/>
      <c r="K238" s="382"/>
      <c r="L238" s="70">
        <f t="shared" si="4"/>
        <v>0</v>
      </c>
    </row>
    <row r="239" spans="1:12" x14ac:dyDescent="0.2">
      <c r="A239" s="374">
        <v>235</v>
      </c>
      <c r="B239" s="358"/>
      <c r="C239" s="360"/>
      <c r="D239" s="361"/>
      <c r="E239" s="360"/>
      <c r="F239" s="362"/>
      <c r="G239" s="363"/>
      <c r="H239" s="363"/>
      <c r="I239" s="364"/>
      <c r="J239" s="363"/>
      <c r="K239" s="382"/>
      <c r="L239" s="70">
        <f t="shared" si="4"/>
        <v>0</v>
      </c>
    </row>
    <row r="240" spans="1:12" x14ac:dyDescent="0.2">
      <c r="A240" s="374">
        <v>236</v>
      </c>
      <c r="B240" s="358"/>
      <c r="C240" s="360"/>
      <c r="D240" s="361"/>
      <c r="E240" s="360"/>
      <c r="F240" s="362"/>
      <c r="G240" s="363"/>
      <c r="H240" s="363"/>
      <c r="I240" s="364"/>
      <c r="J240" s="363"/>
      <c r="K240" s="382"/>
      <c r="L240" s="70">
        <f t="shared" si="4"/>
        <v>0</v>
      </c>
    </row>
    <row r="241" spans="1:12" x14ac:dyDescent="0.2">
      <c r="A241" s="374">
        <v>237</v>
      </c>
      <c r="B241" s="358"/>
      <c r="C241" s="360"/>
      <c r="D241" s="361"/>
      <c r="E241" s="360"/>
      <c r="F241" s="362"/>
      <c r="G241" s="363"/>
      <c r="H241" s="363"/>
      <c r="I241" s="364"/>
      <c r="J241" s="363"/>
      <c r="K241" s="382"/>
      <c r="L241" s="70">
        <f t="shared" si="4"/>
        <v>0</v>
      </c>
    </row>
    <row r="242" spans="1:12" x14ac:dyDescent="0.2">
      <c r="A242" s="374">
        <v>238</v>
      </c>
      <c r="B242" s="358"/>
      <c r="C242" s="360"/>
      <c r="D242" s="361"/>
      <c r="E242" s="360"/>
      <c r="F242" s="362"/>
      <c r="G242" s="363"/>
      <c r="H242" s="363"/>
      <c r="I242" s="364"/>
      <c r="J242" s="363"/>
      <c r="K242" s="382"/>
      <c r="L242" s="70">
        <f t="shared" si="4"/>
        <v>0</v>
      </c>
    </row>
    <row r="243" spans="1:12" x14ac:dyDescent="0.2">
      <c r="A243" s="374">
        <v>239</v>
      </c>
      <c r="B243" s="358"/>
      <c r="C243" s="360"/>
      <c r="D243" s="361"/>
      <c r="E243" s="360"/>
      <c r="F243" s="362"/>
      <c r="G243" s="363"/>
      <c r="H243" s="363"/>
      <c r="I243" s="364"/>
      <c r="J243" s="363"/>
      <c r="K243" s="382"/>
      <c r="L243" s="70">
        <f t="shared" si="4"/>
        <v>0</v>
      </c>
    </row>
    <row r="244" spans="1:12" x14ac:dyDescent="0.2">
      <c r="A244" s="374">
        <v>240</v>
      </c>
      <c r="B244" s="358"/>
      <c r="C244" s="360"/>
      <c r="D244" s="361"/>
      <c r="E244" s="360"/>
      <c r="F244" s="362"/>
      <c r="G244" s="363"/>
      <c r="H244" s="363"/>
      <c r="I244" s="364"/>
      <c r="J244" s="363"/>
      <c r="K244" s="382"/>
      <c r="L244" s="70">
        <f t="shared" si="4"/>
        <v>0</v>
      </c>
    </row>
    <row r="245" spans="1:12" x14ac:dyDescent="0.2">
      <c r="A245" s="374">
        <v>241</v>
      </c>
      <c r="B245" s="358"/>
      <c r="C245" s="360"/>
      <c r="D245" s="361"/>
      <c r="E245" s="360"/>
      <c r="F245" s="362"/>
      <c r="G245" s="363"/>
      <c r="H245" s="363"/>
      <c r="I245" s="364"/>
      <c r="J245" s="363"/>
      <c r="K245" s="382"/>
      <c r="L245" s="70">
        <f t="shared" si="4"/>
        <v>0</v>
      </c>
    </row>
    <row r="246" spans="1:12" x14ac:dyDescent="0.2">
      <c r="A246" s="374">
        <v>242</v>
      </c>
      <c r="B246" s="358"/>
      <c r="C246" s="360"/>
      <c r="D246" s="361"/>
      <c r="E246" s="360"/>
      <c r="F246" s="362"/>
      <c r="G246" s="363"/>
      <c r="H246" s="363"/>
      <c r="I246" s="364"/>
      <c r="J246" s="363"/>
      <c r="K246" s="382"/>
      <c r="L246" s="70">
        <f t="shared" si="4"/>
        <v>0</v>
      </c>
    </row>
    <row r="247" spans="1:12" x14ac:dyDescent="0.2">
      <c r="A247" s="374">
        <v>243</v>
      </c>
      <c r="B247" s="358"/>
      <c r="C247" s="360"/>
      <c r="D247" s="361"/>
      <c r="E247" s="360"/>
      <c r="F247" s="362"/>
      <c r="G247" s="363"/>
      <c r="H247" s="363"/>
      <c r="I247" s="364"/>
      <c r="J247" s="363"/>
      <c r="K247" s="382"/>
      <c r="L247" s="70">
        <f t="shared" si="4"/>
        <v>0</v>
      </c>
    </row>
    <row r="248" spans="1:12" x14ac:dyDescent="0.2">
      <c r="A248" s="374">
        <v>244</v>
      </c>
      <c r="B248" s="358"/>
      <c r="C248" s="360"/>
      <c r="D248" s="361"/>
      <c r="E248" s="360"/>
      <c r="F248" s="362"/>
      <c r="G248" s="363"/>
      <c r="H248" s="363"/>
      <c r="I248" s="364"/>
      <c r="J248" s="363"/>
      <c r="K248" s="382"/>
      <c r="L248" s="70">
        <f t="shared" si="4"/>
        <v>0</v>
      </c>
    </row>
    <row r="249" spans="1:12" x14ac:dyDescent="0.2">
      <c r="A249" s="374">
        <v>245</v>
      </c>
      <c r="B249" s="358"/>
      <c r="C249" s="360"/>
      <c r="D249" s="361"/>
      <c r="E249" s="360"/>
      <c r="F249" s="362"/>
      <c r="G249" s="363"/>
      <c r="H249" s="363"/>
      <c r="I249" s="364"/>
      <c r="J249" s="363"/>
      <c r="K249" s="382"/>
      <c r="L249" s="70">
        <f t="shared" si="4"/>
        <v>0</v>
      </c>
    </row>
    <row r="250" spans="1:12" x14ac:dyDescent="0.2">
      <c r="A250" s="374">
        <v>246</v>
      </c>
      <c r="B250" s="358"/>
      <c r="C250" s="360"/>
      <c r="D250" s="361"/>
      <c r="E250" s="360"/>
      <c r="F250" s="362"/>
      <c r="G250" s="363"/>
      <c r="H250" s="363"/>
      <c r="I250" s="364"/>
      <c r="J250" s="363"/>
      <c r="K250" s="382"/>
      <c r="L250" s="70">
        <f t="shared" si="4"/>
        <v>0</v>
      </c>
    </row>
    <row r="251" spans="1:12" x14ac:dyDescent="0.2">
      <c r="A251" s="374">
        <v>247</v>
      </c>
      <c r="B251" s="358"/>
      <c r="C251" s="360"/>
      <c r="D251" s="361"/>
      <c r="E251" s="360"/>
      <c r="F251" s="362"/>
      <c r="G251" s="363"/>
      <c r="H251" s="363"/>
      <c r="I251" s="364"/>
      <c r="J251" s="363"/>
      <c r="K251" s="382"/>
      <c r="L251" s="70">
        <f t="shared" si="4"/>
        <v>0</v>
      </c>
    </row>
    <row r="252" spans="1:12" x14ac:dyDescent="0.2">
      <c r="A252" s="374">
        <v>248</v>
      </c>
      <c r="B252" s="358"/>
      <c r="C252" s="360"/>
      <c r="D252" s="361"/>
      <c r="E252" s="360"/>
      <c r="F252" s="362"/>
      <c r="G252" s="363"/>
      <c r="H252" s="363"/>
      <c r="I252" s="364"/>
      <c r="J252" s="363"/>
      <c r="K252" s="382"/>
      <c r="L252" s="70">
        <f t="shared" si="4"/>
        <v>0</v>
      </c>
    </row>
    <row r="253" spans="1:12" x14ac:dyDescent="0.2">
      <c r="A253" s="374">
        <v>249</v>
      </c>
      <c r="B253" s="358"/>
      <c r="C253" s="360"/>
      <c r="D253" s="361"/>
      <c r="E253" s="360"/>
      <c r="F253" s="362"/>
      <c r="G253" s="363"/>
      <c r="H253" s="363"/>
      <c r="I253" s="364"/>
      <c r="J253" s="363"/>
      <c r="K253" s="382"/>
      <c r="L253" s="70">
        <f t="shared" si="4"/>
        <v>0</v>
      </c>
    </row>
    <row r="254" spans="1:12" x14ac:dyDescent="0.2">
      <c r="A254" s="374">
        <v>250</v>
      </c>
      <c r="B254" s="358"/>
      <c r="C254" s="360"/>
      <c r="D254" s="361"/>
      <c r="E254" s="360"/>
      <c r="F254" s="362"/>
      <c r="G254" s="363"/>
      <c r="H254" s="363"/>
      <c r="I254" s="364"/>
      <c r="J254" s="363"/>
      <c r="K254" s="382"/>
      <c r="L254" s="70">
        <f t="shared" si="4"/>
        <v>0</v>
      </c>
    </row>
    <row r="255" spans="1:12" x14ac:dyDescent="0.2">
      <c r="A255" s="374">
        <v>251</v>
      </c>
      <c r="B255" s="358"/>
      <c r="C255" s="360"/>
      <c r="D255" s="361"/>
      <c r="E255" s="360"/>
      <c r="F255" s="362"/>
      <c r="G255" s="363"/>
      <c r="H255" s="363"/>
      <c r="I255" s="364"/>
      <c r="J255" s="363"/>
      <c r="K255" s="382"/>
      <c r="L255" s="70">
        <f t="shared" si="4"/>
        <v>0</v>
      </c>
    </row>
    <row r="256" spans="1:12" x14ac:dyDescent="0.2">
      <c r="A256" s="374">
        <v>252</v>
      </c>
      <c r="B256" s="358"/>
      <c r="C256" s="360"/>
      <c r="D256" s="361"/>
      <c r="E256" s="360"/>
      <c r="F256" s="362"/>
      <c r="G256" s="363"/>
      <c r="H256" s="363"/>
      <c r="I256" s="364"/>
      <c r="J256" s="363"/>
      <c r="K256" s="382"/>
      <c r="L256" s="70">
        <f t="shared" si="4"/>
        <v>0</v>
      </c>
    </row>
    <row r="257" spans="1:12" x14ac:dyDescent="0.2">
      <c r="A257" s="374">
        <v>253</v>
      </c>
      <c r="B257" s="358"/>
      <c r="C257" s="360"/>
      <c r="D257" s="361"/>
      <c r="E257" s="360"/>
      <c r="F257" s="362"/>
      <c r="G257" s="363"/>
      <c r="H257" s="363"/>
      <c r="I257" s="364"/>
      <c r="J257" s="363"/>
      <c r="K257" s="382"/>
      <c r="L257" s="70">
        <f t="shared" si="4"/>
        <v>0</v>
      </c>
    </row>
    <row r="258" spans="1:12" x14ac:dyDescent="0.2">
      <c r="A258" s="374">
        <v>254</v>
      </c>
      <c r="B258" s="358"/>
      <c r="C258" s="360"/>
      <c r="D258" s="361"/>
      <c r="E258" s="360"/>
      <c r="F258" s="362"/>
      <c r="G258" s="363"/>
      <c r="H258" s="363"/>
      <c r="I258" s="364"/>
      <c r="J258" s="363"/>
      <c r="K258" s="382"/>
      <c r="L258" s="70">
        <f t="shared" si="4"/>
        <v>0</v>
      </c>
    </row>
    <row r="259" spans="1:12" x14ac:dyDescent="0.2">
      <c r="A259" s="374">
        <v>255</v>
      </c>
      <c r="B259" s="358"/>
      <c r="C259" s="360"/>
      <c r="D259" s="361"/>
      <c r="E259" s="360"/>
      <c r="F259" s="362"/>
      <c r="G259" s="363"/>
      <c r="H259" s="363"/>
      <c r="I259" s="364"/>
      <c r="J259" s="363"/>
      <c r="K259" s="382"/>
      <c r="L259" s="70">
        <f t="shared" si="4"/>
        <v>0</v>
      </c>
    </row>
    <row r="260" spans="1:12" x14ac:dyDescent="0.2">
      <c r="A260" s="374">
        <v>256</v>
      </c>
      <c r="B260" s="358"/>
      <c r="C260" s="360"/>
      <c r="D260" s="361"/>
      <c r="E260" s="360"/>
      <c r="F260" s="362"/>
      <c r="G260" s="363"/>
      <c r="H260" s="363"/>
      <c r="I260" s="364"/>
      <c r="J260" s="363"/>
      <c r="K260" s="382"/>
      <c r="L260" s="70">
        <f t="shared" si="4"/>
        <v>0</v>
      </c>
    </row>
    <row r="261" spans="1:12" x14ac:dyDescent="0.2">
      <c r="A261" s="374">
        <v>257</v>
      </c>
      <c r="B261" s="358"/>
      <c r="C261" s="360"/>
      <c r="D261" s="361"/>
      <c r="E261" s="360"/>
      <c r="F261" s="362"/>
      <c r="G261" s="363"/>
      <c r="H261" s="363"/>
      <c r="I261" s="364"/>
      <c r="J261" s="363"/>
      <c r="K261" s="382"/>
      <c r="L261" s="70">
        <f t="shared" si="4"/>
        <v>0</v>
      </c>
    </row>
    <row r="262" spans="1:12" x14ac:dyDescent="0.2">
      <c r="A262" s="374">
        <v>258</v>
      </c>
      <c r="B262" s="358"/>
      <c r="C262" s="360"/>
      <c r="D262" s="361"/>
      <c r="E262" s="360"/>
      <c r="F262" s="362"/>
      <c r="G262" s="363"/>
      <c r="H262" s="363"/>
      <c r="I262" s="364"/>
      <c r="J262" s="363"/>
      <c r="K262" s="382"/>
      <c r="L262" s="70">
        <f t="shared" si="4"/>
        <v>0</v>
      </c>
    </row>
    <row r="263" spans="1:12" x14ac:dyDescent="0.2">
      <c r="A263" s="374">
        <v>259</v>
      </c>
      <c r="B263" s="358"/>
      <c r="C263" s="360"/>
      <c r="D263" s="361"/>
      <c r="E263" s="360"/>
      <c r="F263" s="362"/>
      <c r="G263" s="363"/>
      <c r="H263" s="363"/>
      <c r="I263" s="364"/>
      <c r="J263" s="363"/>
      <c r="K263" s="382"/>
      <c r="L263" s="70">
        <f t="shared" ref="L263:L321" si="5">IF(B263=0,0,MONTH(B263)-$L$1+1)</f>
        <v>0</v>
      </c>
    </row>
    <row r="264" spans="1:12" x14ac:dyDescent="0.2">
      <c r="A264" s="374">
        <v>260</v>
      </c>
      <c r="B264" s="358"/>
      <c r="C264" s="360"/>
      <c r="D264" s="361"/>
      <c r="E264" s="360"/>
      <c r="F264" s="362"/>
      <c r="G264" s="363"/>
      <c r="H264" s="363"/>
      <c r="I264" s="364"/>
      <c r="J264" s="363"/>
      <c r="K264" s="382"/>
      <c r="L264" s="70">
        <f t="shared" si="5"/>
        <v>0</v>
      </c>
    </row>
    <row r="265" spans="1:12" x14ac:dyDescent="0.2">
      <c r="A265" s="374">
        <v>261</v>
      </c>
      <c r="B265" s="358"/>
      <c r="C265" s="360"/>
      <c r="D265" s="361"/>
      <c r="E265" s="360"/>
      <c r="F265" s="362"/>
      <c r="G265" s="363"/>
      <c r="H265" s="363"/>
      <c r="I265" s="364"/>
      <c r="J265" s="363"/>
      <c r="K265" s="382"/>
      <c r="L265" s="70">
        <f t="shared" si="5"/>
        <v>0</v>
      </c>
    </row>
    <row r="266" spans="1:12" x14ac:dyDescent="0.2">
      <c r="A266" s="374">
        <v>262</v>
      </c>
      <c r="B266" s="358"/>
      <c r="C266" s="360"/>
      <c r="D266" s="361"/>
      <c r="E266" s="360"/>
      <c r="F266" s="362"/>
      <c r="G266" s="363"/>
      <c r="H266" s="363"/>
      <c r="I266" s="364"/>
      <c r="J266" s="363"/>
      <c r="K266" s="382"/>
      <c r="L266" s="70">
        <f t="shared" si="5"/>
        <v>0</v>
      </c>
    </row>
    <row r="267" spans="1:12" x14ac:dyDescent="0.2">
      <c r="A267" s="374">
        <v>263</v>
      </c>
      <c r="B267" s="358"/>
      <c r="C267" s="360"/>
      <c r="D267" s="361"/>
      <c r="E267" s="360"/>
      <c r="F267" s="362"/>
      <c r="G267" s="363"/>
      <c r="H267" s="363"/>
      <c r="I267" s="364"/>
      <c r="J267" s="363"/>
      <c r="K267" s="382"/>
      <c r="L267" s="70">
        <f t="shared" si="5"/>
        <v>0</v>
      </c>
    </row>
    <row r="268" spans="1:12" x14ac:dyDescent="0.2">
      <c r="A268" s="374">
        <v>264</v>
      </c>
      <c r="B268" s="358"/>
      <c r="C268" s="360"/>
      <c r="D268" s="361"/>
      <c r="E268" s="360"/>
      <c r="F268" s="362"/>
      <c r="G268" s="363"/>
      <c r="H268" s="363"/>
      <c r="I268" s="364"/>
      <c r="J268" s="363"/>
      <c r="K268" s="382"/>
      <c r="L268" s="70">
        <f t="shared" si="5"/>
        <v>0</v>
      </c>
    </row>
    <row r="269" spans="1:12" x14ac:dyDescent="0.2">
      <c r="A269" s="374">
        <v>265</v>
      </c>
      <c r="B269" s="358"/>
      <c r="C269" s="360"/>
      <c r="D269" s="361"/>
      <c r="E269" s="360"/>
      <c r="F269" s="362"/>
      <c r="G269" s="363"/>
      <c r="H269" s="363"/>
      <c r="I269" s="364"/>
      <c r="J269" s="363"/>
      <c r="K269" s="382"/>
      <c r="L269" s="70">
        <f t="shared" si="5"/>
        <v>0</v>
      </c>
    </row>
    <row r="270" spans="1:12" x14ac:dyDescent="0.2">
      <c r="A270" s="374">
        <v>266</v>
      </c>
      <c r="B270" s="358"/>
      <c r="C270" s="360"/>
      <c r="D270" s="361"/>
      <c r="E270" s="360"/>
      <c r="F270" s="362"/>
      <c r="G270" s="363"/>
      <c r="H270" s="363"/>
      <c r="I270" s="364"/>
      <c r="J270" s="363"/>
      <c r="K270" s="382"/>
      <c r="L270" s="70">
        <f t="shared" si="5"/>
        <v>0</v>
      </c>
    </row>
    <row r="271" spans="1:12" x14ac:dyDescent="0.2">
      <c r="A271" s="374">
        <v>267</v>
      </c>
      <c r="B271" s="358"/>
      <c r="C271" s="360"/>
      <c r="D271" s="361"/>
      <c r="E271" s="360"/>
      <c r="F271" s="362"/>
      <c r="G271" s="363"/>
      <c r="H271" s="363"/>
      <c r="I271" s="364"/>
      <c r="J271" s="363"/>
      <c r="K271" s="382"/>
      <c r="L271" s="70">
        <f t="shared" si="5"/>
        <v>0</v>
      </c>
    </row>
    <row r="272" spans="1:12" x14ac:dyDescent="0.2">
      <c r="A272" s="374">
        <v>268</v>
      </c>
      <c r="B272" s="358"/>
      <c r="C272" s="360"/>
      <c r="D272" s="361"/>
      <c r="E272" s="360"/>
      <c r="F272" s="362"/>
      <c r="G272" s="363"/>
      <c r="H272" s="363"/>
      <c r="I272" s="364"/>
      <c r="J272" s="363"/>
      <c r="K272" s="382"/>
      <c r="L272" s="70">
        <f t="shared" si="5"/>
        <v>0</v>
      </c>
    </row>
    <row r="273" spans="1:12" x14ac:dyDescent="0.2">
      <c r="A273" s="374">
        <v>269</v>
      </c>
      <c r="B273" s="358"/>
      <c r="C273" s="360"/>
      <c r="D273" s="361"/>
      <c r="E273" s="360"/>
      <c r="F273" s="362"/>
      <c r="G273" s="363"/>
      <c r="H273" s="363"/>
      <c r="I273" s="364"/>
      <c r="J273" s="363"/>
      <c r="K273" s="382"/>
      <c r="L273" s="70">
        <f t="shared" si="5"/>
        <v>0</v>
      </c>
    </row>
    <row r="274" spans="1:12" x14ac:dyDescent="0.2">
      <c r="A274" s="374">
        <v>270</v>
      </c>
      <c r="B274" s="358"/>
      <c r="C274" s="360"/>
      <c r="D274" s="361"/>
      <c r="E274" s="360"/>
      <c r="F274" s="362"/>
      <c r="G274" s="363"/>
      <c r="H274" s="363"/>
      <c r="I274" s="364"/>
      <c r="J274" s="363"/>
      <c r="K274" s="382"/>
      <c r="L274" s="70">
        <f t="shared" si="5"/>
        <v>0</v>
      </c>
    </row>
    <row r="275" spans="1:12" x14ac:dyDescent="0.2">
      <c r="A275" s="374">
        <v>271</v>
      </c>
      <c r="B275" s="358"/>
      <c r="C275" s="360"/>
      <c r="D275" s="361"/>
      <c r="E275" s="360"/>
      <c r="F275" s="362"/>
      <c r="G275" s="363"/>
      <c r="H275" s="363"/>
      <c r="I275" s="364"/>
      <c r="J275" s="363"/>
      <c r="K275" s="382"/>
      <c r="L275" s="70">
        <f t="shared" si="5"/>
        <v>0</v>
      </c>
    </row>
    <row r="276" spans="1:12" x14ac:dyDescent="0.2">
      <c r="A276" s="374">
        <v>272</v>
      </c>
      <c r="B276" s="358"/>
      <c r="C276" s="360"/>
      <c r="D276" s="361"/>
      <c r="E276" s="360"/>
      <c r="F276" s="362"/>
      <c r="G276" s="363"/>
      <c r="H276" s="363"/>
      <c r="I276" s="364"/>
      <c r="J276" s="363"/>
      <c r="K276" s="382"/>
      <c r="L276" s="70">
        <f t="shared" si="5"/>
        <v>0</v>
      </c>
    </row>
    <row r="277" spans="1:12" x14ac:dyDescent="0.2">
      <c r="A277" s="374">
        <v>273</v>
      </c>
      <c r="B277" s="358"/>
      <c r="C277" s="360"/>
      <c r="D277" s="361"/>
      <c r="E277" s="360"/>
      <c r="F277" s="362"/>
      <c r="G277" s="363"/>
      <c r="H277" s="363"/>
      <c r="I277" s="364"/>
      <c r="J277" s="363"/>
      <c r="K277" s="382"/>
      <c r="L277" s="70">
        <f t="shared" si="5"/>
        <v>0</v>
      </c>
    </row>
    <row r="278" spans="1:12" x14ac:dyDescent="0.2">
      <c r="A278" s="374">
        <v>274</v>
      </c>
      <c r="B278" s="358"/>
      <c r="C278" s="360"/>
      <c r="D278" s="361"/>
      <c r="E278" s="360"/>
      <c r="F278" s="362"/>
      <c r="G278" s="363"/>
      <c r="H278" s="363"/>
      <c r="I278" s="364"/>
      <c r="J278" s="363"/>
      <c r="K278" s="382"/>
      <c r="L278" s="70">
        <f t="shared" si="5"/>
        <v>0</v>
      </c>
    </row>
    <row r="279" spans="1:12" x14ac:dyDescent="0.2">
      <c r="A279" s="374">
        <v>275</v>
      </c>
      <c r="B279" s="358"/>
      <c r="C279" s="360"/>
      <c r="D279" s="361"/>
      <c r="E279" s="360"/>
      <c r="F279" s="362"/>
      <c r="G279" s="363"/>
      <c r="H279" s="363"/>
      <c r="I279" s="364"/>
      <c r="J279" s="363"/>
      <c r="K279" s="382"/>
      <c r="L279" s="70">
        <f t="shared" si="5"/>
        <v>0</v>
      </c>
    </row>
    <row r="280" spans="1:12" x14ac:dyDescent="0.2">
      <c r="A280" s="374">
        <v>276</v>
      </c>
      <c r="B280" s="358"/>
      <c r="C280" s="360"/>
      <c r="D280" s="361"/>
      <c r="E280" s="360"/>
      <c r="F280" s="362"/>
      <c r="G280" s="363"/>
      <c r="H280" s="363"/>
      <c r="I280" s="364"/>
      <c r="J280" s="363"/>
      <c r="K280" s="382"/>
      <c r="L280" s="70">
        <f t="shared" si="5"/>
        <v>0</v>
      </c>
    </row>
    <row r="281" spans="1:12" x14ac:dyDescent="0.2">
      <c r="A281" s="374">
        <v>277</v>
      </c>
      <c r="B281" s="358"/>
      <c r="C281" s="360"/>
      <c r="D281" s="361"/>
      <c r="E281" s="360"/>
      <c r="F281" s="362"/>
      <c r="G281" s="363"/>
      <c r="H281" s="363"/>
      <c r="I281" s="364"/>
      <c r="J281" s="363"/>
      <c r="K281" s="382"/>
      <c r="L281" s="70">
        <f t="shared" si="5"/>
        <v>0</v>
      </c>
    </row>
    <row r="282" spans="1:12" x14ac:dyDescent="0.2">
      <c r="A282" s="374">
        <v>278</v>
      </c>
      <c r="B282" s="358"/>
      <c r="C282" s="360"/>
      <c r="D282" s="361"/>
      <c r="E282" s="360"/>
      <c r="F282" s="362"/>
      <c r="G282" s="363"/>
      <c r="H282" s="363"/>
      <c r="I282" s="364"/>
      <c r="J282" s="363"/>
      <c r="K282" s="382"/>
      <c r="L282" s="70">
        <f t="shared" si="5"/>
        <v>0</v>
      </c>
    </row>
    <row r="283" spans="1:12" x14ac:dyDescent="0.2">
      <c r="A283" s="374">
        <v>279</v>
      </c>
      <c r="B283" s="358"/>
      <c r="C283" s="360"/>
      <c r="D283" s="361"/>
      <c r="E283" s="360"/>
      <c r="F283" s="362"/>
      <c r="G283" s="363"/>
      <c r="H283" s="363"/>
      <c r="I283" s="364"/>
      <c r="J283" s="363"/>
      <c r="K283" s="382"/>
      <c r="L283" s="70">
        <f t="shared" si="5"/>
        <v>0</v>
      </c>
    </row>
    <row r="284" spans="1:12" x14ac:dyDescent="0.2">
      <c r="A284" s="374">
        <v>280</v>
      </c>
      <c r="B284" s="358"/>
      <c r="C284" s="360"/>
      <c r="D284" s="361"/>
      <c r="E284" s="360"/>
      <c r="F284" s="362"/>
      <c r="G284" s="363"/>
      <c r="H284" s="363"/>
      <c r="I284" s="364"/>
      <c r="J284" s="363"/>
      <c r="K284" s="382"/>
      <c r="L284" s="70">
        <f t="shared" si="5"/>
        <v>0</v>
      </c>
    </row>
    <row r="285" spans="1:12" x14ac:dyDescent="0.2">
      <c r="A285" s="374">
        <v>281</v>
      </c>
      <c r="B285" s="358"/>
      <c r="C285" s="360"/>
      <c r="D285" s="361"/>
      <c r="E285" s="360"/>
      <c r="F285" s="362"/>
      <c r="G285" s="363"/>
      <c r="H285" s="363"/>
      <c r="I285" s="364"/>
      <c r="J285" s="363"/>
      <c r="K285" s="382"/>
      <c r="L285" s="70">
        <f t="shared" si="5"/>
        <v>0</v>
      </c>
    </row>
    <row r="286" spans="1:12" x14ac:dyDescent="0.2">
      <c r="A286" s="374">
        <v>282</v>
      </c>
      <c r="B286" s="358"/>
      <c r="C286" s="360"/>
      <c r="D286" s="361"/>
      <c r="E286" s="360"/>
      <c r="F286" s="362"/>
      <c r="G286" s="363"/>
      <c r="H286" s="363"/>
      <c r="I286" s="364"/>
      <c r="J286" s="363"/>
      <c r="K286" s="382"/>
      <c r="L286" s="70">
        <f t="shared" si="5"/>
        <v>0</v>
      </c>
    </row>
    <row r="287" spans="1:12" x14ac:dyDescent="0.2">
      <c r="A287" s="374">
        <v>283</v>
      </c>
      <c r="B287" s="358"/>
      <c r="C287" s="360"/>
      <c r="D287" s="361"/>
      <c r="E287" s="360"/>
      <c r="F287" s="362"/>
      <c r="G287" s="363"/>
      <c r="H287" s="363"/>
      <c r="I287" s="364"/>
      <c r="J287" s="363"/>
      <c r="K287" s="382"/>
      <c r="L287" s="70">
        <f t="shared" si="5"/>
        <v>0</v>
      </c>
    </row>
    <row r="288" spans="1:12" x14ac:dyDescent="0.2">
      <c r="A288" s="374">
        <v>284</v>
      </c>
      <c r="B288" s="358"/>
      <c r="C288" s="360"/>
      <c r="D288" s="361"/>
      <c r="E288" s="360"/>
      <c r="F288" s="362"/>
      <c r="G288" s="363"/>
      <c r="H288" s="363"/>
      <c r="I288" s="364"/>
      <c r="J288" s="363"/>
      <c r="K288" s="382"/>
      <c r="L288" s="70">
        <f t="shared" si="5"/>
        <v>0</v>
      </c>
    </row>
    <row r="289" spans="1:12" x14ac:dyDescent="0.2">
      <c r="A289" s="374">
        <v>285</v>
      </c>
      <c r="B289" s="358"/>
      <c r="C289" s="360"/>
      <c r="D289" s="361"/>
      <c r="E289" s="360"/>
      <c r="F289" s="362"/>
      <c r="G289" s="363"/>
      <c r="H289" s="363"/>
      <c r="I289" s="364"/>
      <c r="J289" s="363"/>
      <c r="K289" s="382"/>
      <c r="L289" s="70">
        <f t="shared" si="5"/>
        <v>0</v>
      </c>
    </row>
    <row r="290" spans="1:12" x14ac:dyDescent="0.2">
      <c r="A290" s="374">
        <v>286</v>
      </c>
      <c r="B290" s="358"/>
      <c r="C290" s="360"/>
      <c r="D290" s="361"/>
      <c r="E290" s="360"/>
      <c r="F290" s="362"/>
      <c r="G290" s="363"/>
      <c r="H290" s="363"/>
      <c r="I290" s="364"/>
      <c r="J290" s="363"/>
      <c r="K290" s="382"/>
      <c r="L290" s="70">
        <f t="shared" si="5"/>
        <v>0</v>
      </c>
    </row>
    <row r="291" spans="1:12" x14ac:dyDescent="0.2">
      <c r="A291" s="374">
        <v>287</v>
      </c>
      <c r="B291" s="358"/>
      <c r="C291" s="360"/>
      <c r="D291" s="361"/>
      <c r="E291" s="360"/>
      <c r="F291" s="362"/>
      <c r="G291" s="363"/>
      <c r="H291" s="363"/>
      <c r="I291" s="364"/>
      <c r="J291" s="363"/>
      <c r="K291" s="382"/>
      <c r="L291" s="70">
        <f t="shared" si="5"/>
        <v>0</v>
      </c>
    </row>
    <row r="292" spans="1:12" x14ac:dyDescent="0.2">
      <c r="A292" s="374">
        <v>288</v>
      </c>
      <c r="B292" s="358"/>
      <c r="C292" s="360"/>
      <c r="D292" s="361"/>
      <c r="E292" s="360"/>
      <c r="F292" s="362"/>
      <c r="G292" s="363"/>
      <c r="H292" s="363"/>
      <c r="I292" s="364"/>
      <c r="J292" s="363"/>
      <c r="K292" s="382"/>
      <c r="L292" s="70">
        <f t="shared" si="5"/>
        <v>0</v>
      </c>
    </row>
    <row r="293" spans="1:12" x14ac:dyDescent="0.2">
      <c r="A293" s="374">
        <v>289</v>
      </c>
      <c r="B293" s="358"/>
      <c r="C293" s="360"/>
      <c r="D293" s="361"/>
      <c r="E293" s="360"/>
      <c r="F293" s="362"/>
      <c r="G293" s="363"/>
      <c r="H293" s="363"/>
      <c r="I293" s="364"/>
      <c r="J293" s="363"/>
      <c r="K293" s="382"/>
      <c r="L293" s="70">
        <f t="shared" si="5"/>
        <v>0</v>
      </c>
    </row>
    <row r="294" spans="1:12" x14ac:dyDescent="0.2">
      <c r="A294" s="374">
        <v>290</v>
      </c>
      <c r="B294" s="358"/>
      <c r="C294" s="360"/>
      <c r="D294" s="361"/>
      <c r="E294" s="360"/>
      <c r="F294" s="362"/>
      <c r="G294" s="363"/>
      <c r="H294" s="363"/>
      <c r="I294" s="364"/>
      <c r="J294" s="363"/>
      <c r="K294" s="382"/>
      <c r="L294" s="70">
        <f t="shared" si="5"/>
        <v>0</v>
      </c>
    </row>
    <row r="295" spans="1:12" x14ac:dyDescent="0.2">
      <c r="A295" s="374">
        <v>291</v>
      </c>
      <c r="B295" s="358"/>
      <c r="C295" s="360"/>
      <c r="D295" s="361"/>
      <c r="E295" s="360"/>
      <c r="F295" s="362"/>
      <c r="G295" s="363"/>
      <c r="H295" s="363"/>
      <c r="I295" s="364"/>
      <c r="J295" s="363"/>
      <c r="K295" s="382"/>
      <c r="L295" s="70">
        <f t="shared" si="5"/>
        <v>0</v>
      </c>
    </row>
    <row r="296" spans="1:12" x14ac:dyDescent="0.2">
      <c r="A296" s="374">
        <v>292</v>
      </c>
      <c r="B296" s="358"/>
      <c r="C296" s="360"/>
      <c r="D296" s="361"/>
      <c r="E296" s="360"/>
      <c r="F296" s="362"/>
      <c r="G296" s="363"/>
      <c r="H296" s="363"/>
      <c r="I296" s="364"/>
      <c r="J296" s="363"/>
      <c r="K296" s="382"/>
      <c r="L296" s="70">
        <f t="shared" si="5"/>
        <v>0</v>
      </c>
    </row>
    <row r="297" spans="1:12" x14ac:dyDescent="0.2">
      <c r="A297" s="374">
        <v>293</v>
      </c>
      <c r="B297" s="358"/>
      <c r="C297" s="360"/>
      <c r="D297" s="361"/>
      <c r="E297" s="360"/>
      <c r="F297" s="362"/>
      <c r="G297" s="363"/>
      <c r="H297" s="363"/>
      <c r="I297" s="364"/>
      <c r="J297" s="363"/>
      <c r="K297" s="382"/>
      <c r="L297" s="70">
        <f t="shared" si="5"/>
        <v>0</v>
      </c>
    </row>
    <row r="298" spans="1:12" x14ac:dyDescent="0.2">
      <c r="A298" s="374">
        <v>294</v>
      </c>
      <c r="B298" s="358"/>
      <c r="C298" s="360"/>
      <c r="D298" s="361"/>
      <c r="E298" s="360"/>
      <c r="F298" s="362"/>
      <c r="G298" s="363"/>
      <c r="H298" s="363"/>
      <c r="I298" s="364"/>
      <c r="J298" s="363"/>
      <c r="K298" s="382"/>
      <c r="L298" s="70">
        <f t="shared" si="5"/>
        <v>0</v>
      </c>
    </row>
    <row r="299" spans="1:12" x14ac:dyDescent="0.2">
      <c r="A299" s="374">
        <v>295</v>
      </c>
      <c r="B299" s="358"/>
      <c r="C299" s="360"/>
      <c r="D299" s="361"/>
      <c r="E299" s="360"/>
      <c r="F299" s="362"/>
      <c r="G299" s="363"/>
      <c r="H299" s="363"/>
      <c r="I299" s="364"/>
      <c r="J299" s="363"/>
      <c r="K299" s="382"/>
      <c r="L299" s="70">
        <f t="shared" si="5"/>
        <v>0</v>
      </c>
    </row>
    <row r="300" spans="1:12" x14ac:dyDescent="0.2">
      <c r="A300" s="374">
        <v>296</v>
      </c>
      <c r="B300" s="358"/>
      <c r="C300" s="360"/>
      <c r="D300" s="361"/>
      <c r="E300" s="360"/>
      <c r="F300" s="362"/>
      <c r="G300" s="363"/>
      <c r="H300" s="363"/>
      <c r="I300" s="364"/>
      <c r="J300" s="363"/>
      <c r="K300" s="382"/>
      <c r="L300" s="70">
        <f t="shared" si="5"/>
        <v>0</v>
      </c>
    </row>
    <row r="301" spans="1:12" x14ac:dyDescent="0.2">
      <c r="A301" s="374">
        <v>297</v>
      </c>
      <c r="B301" s="358"/>
      <c r="C301" s="360"/>
      <c r="D301" s="361"/>
      <c r="E301" s="360"/>
      <c r="F301" s="362"/>
      <c r="G301" s="363"/>
      <c r="H301" s="363"/>
      <c r="I301" s="364"/>
      <c r="J301" s="363"/>
      <c r="K301" s="382"/>
      <c r="L301" s="70">
        <f t="shared" si="5"/>
        <v>0</v>
      </c>
    </row>
    <row r="302" spans="1:12" x14ac:dyDescent="0.2">
      <c r="A302" s="374">
        <v>298</v>
      </c>
      <c r="B302" s="358"/>
      <c r="C302" s="360"/>
      <c r="D302" s="361"/>
      <c r="E302" s="360"/>
      <c r="F302" s="362"/>
      <c r="G302" s="363"/>
      <c r="H302" s="363"/>
      <c r="I302" s="364"/>
      <c r="J302" s="363"/>
      <c r="K302" s="382"/>
      <c r="L302" s="70">
        <f t="shared" si="5"/>
        <v>0</v>
      </c>
    </row>
    <row r="303" spans="1:12" x14ac:dyDescent="0.2">
      <c r="A303" s="374">
        <v>299</v>
      </c>
      <c r="B303" s="358"/>
      <c r="C303" s="360"/>
      <c r="D303" s="361"/>
      <c r="E303" s="360"/>
      <c r="F303" s="362"/>
      <c r="G303" s="363"/>
      <c r="H303" s="363"/>
      <c r="I303" s="364"/>
      <c r="J303" s="363"/>
      <c r="K303" s="382"/>
      <c r="L303" s="70">
        <f t="shared" si="5"/>
        <v>0</v>
      </c>
    </row>
    <row r="304" spans="1:12" x14ac:dyDescent="0.2">
      <c r="A304" s="374">
        <v>300</v>
      </c>
      <c r="B304" s="358"/>
      <c r="C304" s="360"/>
      <c r="D304" s="361"/>
      <c r="E304" s="360"/>
      <c r="F304" s="362"/>
      <c r="G304" s="363"/>
      <c r="H304" s="363"/>
      <c r="I304" s="364"/>
      <c r="J304" s="363"/>
      <c r="K304" s="382"/>
      <c r="L304" s="70">
        <f t="shared" si="5"/>
        <v>0</v>
      </c>
    </row>
    <row r="305" spans="1:12" x14ac:dyDescent="0.2">
      <c r="A305" s="374">
        <v>301</v>
      </c>
      <c r="B305" s="358"/>
      <c r="C305" s="360"/>
      <c r="D305" s="361"/>
      <c r="E305" s="360"/>
      <c r="F305" s="362"/>
      <c r="G305" s="363"/>
      <c r="H305" s="363"/>
      <c r="I305" s="364"/>
      <c r="J305" s="363"/>
      <c r="K305" s="382"/>
      <c r="L305" s="70">
        <f t="shared" si="5"/>
        <v>0</v>
      </c>
    </row>
    <row r="306" spans="1:12" x14ac:dyDescent="0.2">
      <c r="A306" s="374">
        <v>302</v>
      </c>
      <c r="B306" s="358"/>
      <c r="C306" s="360"/>
      <c r="D306" s="361"/>
      <c r="E306" s="360"/>
      <c r="F306" s="362"/>
      <c r="G306" s="363"/>
      <c r="H306" s="363"/>
      <c r="I306" s="364"/>
      <c r="J306" s="363"/>
      <c r="K306" s="382"/>
      <c r="L306" s="70">
        <f t="shared" si="5"/>
        <v>0</v>
      </c>
    </row>
    <row r="307" spans="1:12" x14ac:dyDescent="0.2">
      <c r="A307" s="374">
        <v>303</v>
      </c>
      <c r="B307" s="358"/>
      <c r="C307" s="360"/>
      <c r="D307" s="361"/>
      <c r="E307" s="360"/>
      <c r="F307" s="362"/>
      <c r="G307" s="363"/>
      <c r="H307" s="363"/>
      <c r="I307" s="364"/>
      <c r="J307" s="363"/>
      <c r="K307" s="382"/>
      <c r="L307" s="70">
        <f t="shared" si="5"/>
        <v>0</v>
      </c>
    </row>
    <row r="308" spans="1:12" x14ac:dyDescent="0.2">
      <c r="A308" s="374">
        <v>304</v>
      </c>
      <c r="B308" s="358"/>
      <c r="C308" s="360"/>
      <c r="D308" s="361"/>
      <c r="E308" s="360"/>
      <c r="F308" s="362"/>
      <c r="G308" s="363"/>
      <c r="H308" s="363"/>
      <c r="I308" s="364"/>
      <c r="J308" s="363"/>
      <c r="K308" s="382"/>
      <c r="L308" s="70">
        <f t="shared" si="5"/>
        <v>0</v>
      </c>
    </row>
    <row r="309" spans="1:12" x14ac:dyDescent="0.2">
      <c r="A309" s="374">
        <v>305</v>
      </c>
      <c r="B309" s="358"/>
      <c r="C309" s="360"/>
      <c r="D309" s="361"/>
      <c r="E309" s="360"/>
      <c r="F309" s="362"/>
      <c r="G309" s="363"/>
      <c r="H309" s="363"/>
      <c r="I309" s="364"/>
      <c r="J309" s="363"/>
      <c r="K309" s="382"/>
      <c r="L309" s="70">
        <f t="shared" si="5"/>
        <v>0</v>
      </c>
    </row>
    <row r="310" spans="1:12" x14ac:dyDescent="0.2">
      <c r="A310" s="374">
        <v>306</v>
      </c>
      <c r="B310" s="358"/>
      <c r="C310" s="360"/>
      <c r="D310" s="361"/>
      <c r="E310" s="360"/>
      <c r="F310" s="362"/>
      <c r="G310" s="363"/>
      <c r="H310" s="363"/>
      <c r="I310" s="364"/>
      <c r="J310" s="363"/>
      <c r="K310" s="382"/>
      <c r="L310" s="70">
        <f t="shared" si="5"/>
        <v>0</v>
      </c>
    </row>
    <row r="311" spans="1:12" x14ac:dyDescent="0.2">
      <c r="A311" s="374">
        <v>307</v>
      </c>
      <c r="B311" s="358"/>
      <c r="C311" s="360"/>
      <c r="D311" s="361"/>
      <c r="E311" s="360"/>
      <c r="F311" s="362"/>
      <c r="G311" s="363"/>
      <c r="H311" s="363"/>
      <c r="I311" s="364"/>
      <c r="J311" s="363"/>
      <c r="K311" s="382"/>
      <c r="L311" s="70">
        <f t="shared" si="5"/>
        <v>0</v>
      </c>
    </row>
    <row r="312" spans="1:12" x14ac:dyDescent="0.2">
      <c r="A312" s="374">
        <v>308</v>
      </c>
      <c r="B312" s="358"/>
      <c r="C312" s="360"/>
      <c r="D312" s="361"/>
      <c r="E312" s="360"/>
      <c r="F312" s="362"/>
      <c r="G312" s="363"/>
      <c r="H312" s="363"/>
      <c r="I312" s="364"/>
      <c r="J312" s="363"/>
      <c r="K312" s="382"/>
      <c r="L312" s="70">
        <f t="shared" si="5"/>
        <v>0</v>
      </c>
    </row>
    <row r="313" spans="1:12" x14ac:dyDescent="0.2">
      <c r="A313" s="374">
        <v>309</v>
      </c>
      <c r="B313" s="358"/>
      <c r="C313" s="360"/>
      <c r="D313" s="361"/>
      <c r="E313" s="360"/>
      <c r="F313" s="362"/>
      <c r="G313" s="363"/>
      <c r="H313" s="363"/>
      <c r="I313" s="364"/>
      <c r="J313" s="363"/>
      <c r="K313" s="382"/>
      <c r="L313" s="70">
        <f t="shared" si="5"/>
        <v>0</v>
      </c>
    </row>
    <row r="314" spans="1:12" x14ac:dyDescent="0.2">
      <c r="A314" s="374">
        <v>310</v>
      </c>
      <c r="B314" s="358"/>
      <c r="C314" s="360"/>
      <c r="D314" s="361"/>
      <c r="E314" s="360"/>
      <c r="F314" s="362"/>
      <c r="G314" s="363"/>
      <c r="H314" s="363"/>
      <c r="I314" s="364"/>
      <c r="J314" s="363"/>
      <c r="K314" s="382"/>
      <c r="L314" s="70">
        <f t="shared" si="5"/>
        <v>0</v>
      </c>
    </row>
    <row r="315" spans="1:12" x14ac:dyDescent="0.2">
      <c r="A315" s="374">
        <v>311</v>
      </c>
      <c r="B315" s="358"/>
      <c r="C315" s="360"/>
      <c r="D315" s="361"/>
      <c r="E315" s="360"/>
      <c r="F315" s="362"/>
      <c r="G315" s="363"/>
      <c r="H315" s="363"/>
      <c r="I315" s="364"/>
      <c r="J315" s="363"/>
      <c r="K315" s="382"/>
      <c r="L315" s="70">
        <f t="shared" si="5"/>
        <v>0</v>
      </c>
    </row>
    <row r="316" spans="1:12" x14ac:dyDescent="0.2">
      <c r="A316" s="374">
        <v>312</v>
      </c>
      <c r="B316" s="358"/>
      <c r="C316" s="360"/>
      <c r="D316" s="361"/>
      <c r="E316" s="360"/>
      <c r="F316" s="362"/>
      <c r="G316" s="363"/>
      <c r="H316" s="363"/>
      <c r="I316" s="364"/>
      <c r="J316" s="363"/>
      <c r="K316" s="382"/>
      <c r="L316" s="70">
        <f t="shared" si="5"/>
        <v>0</v>
      </c>
    </row>
    <row r="317" spans="1:12" x14ac:dyDescent="0.2">
      <c r="A317" s="374">
        <v>313</v>
      </c>
      <c r="B317" s="358"/>
      <c r="C317" s="360"/>
      <c r="D317" s="361"/>
      <c r="E317" s="360"/>
      <c r="F317" s="362"/>
      <c r="G317" s="363"/>
      <c r="H317" s="363"/>
      <c r="I317" s="364"/>
      <c r="J317" s="363"/>
      <c r="K317" s="382"/>
      <c r="L317" s="70">
        <f t="shared" si="5"/>
        <v>0</v>
      </c>
    </row>
    <row r="318" spans="1:12" x14ac:dyDescent="0.2">
      <c r="A318" s="374">
        <v>314</v>
      </c>
      <c r="B318" s="358"/>
      <c r="C318" s="360"/>
      <c r="D318" s="361"/>
      <c r="E318" s="360"/>
      <c r="F318" s="362"/>
      <c r="G318" s="363"/>
      <c r="H318" s="363"/>
      <c r="I318" s="364"/>
      <c r="J318" s="363"/>
      <c r="K318" s="382"/>
      <c r="L318" s="70">
        <f t="shared" si="5"/>
        <v>0</v>
      </c>
    </row>
    <row r="319" spans="1:12" x14ac:dyDescent="0.2">
      <c r="A319" s="374">
        <v>315</v>
      </c>
      <c r="B319" s="358"/>
      <c r="C319" s="360"/>
      <c r="D319" s="361"/>
      <c r="E319" s="360"/>
      <c r="F319" s="362"/>
      <c r="G319" s="363"/>
      <c r="H319" s="363"/>
      <c r="I319" s="364"/>
      <c r="J319" s="363"/>
      <c r="K319" s="382"/>
      <c r="L319" s="70">
        <f t="shared" si="5"/>
        <v>0</v>
      </c>
    </row>
    <row r="320" spans="1:12" x14ac:dyDescent="0.2">
      <c r="A320" s="374">
        <v>316</v>
      </c>
      <c r="B320" s="358"/>
      <c r="C320" s="360"/>
      <c r="D320" s="361"/>
      <c r="E320" s="360"/>
      <c r="F320" s="362"/>
      <c r="G320" s="363"/>
      <c r="H320" s="363"/>
      <c r="I320" s="364"/>
      <c r="J320" s="363"/>
      <c r="K320" s="382"/>
      <c r="L320" s="70">
        <f t="shared" si="5"/>
        <v>0</v>
      </c>
    </row>
    <row r="321" spans="1:12" x14ac:dyDescent="0.2">
      <c r="A321" s="374">
        <v>317</v>
      </c>
      <c r="B321" s="358"/>
      <c r="C321" s="360"/>
      <c r="D321" s="361"/>
      <c r="E321" s="360"/>
      <c r="F321" s="362"/>
      <c r="G321" s="363"/>
      <c r="H321" s="363"/>
      <c r="I321" s="364"/>
      <c r="J321" s="363"/>
      <c r="K321" s="382"/>
      <c r="L321" s="70">
        <f t="shared" si="5"/>
        <v>0</v>
      </c>
    </row>
    <row r="322" spans="1:12" x14ac:dyDescent="0.2">
      <c r="A322" s="374">
        <v>318</v>
      </c>
      <c r="B322" s="358"/>
      <c r="C322" s="360"/>
      <c r="D322" s="361"/>
      <c r="E322" s="360"/>
      <c r="F322" s="362"/>
      <c r="G322" s="363"/>
      <c r="H322" s="363"/>
      <c r="I322" s="364"/>
      <c r="J322" s="363"/>
      <c r="K322" s="382"/>
      <c r="L322" s="70">
        <f t="shared" ref="L322:L385" si="6">IF(B322=0,0,MONTH(B322)-$L$1+1)</f>
        <v>0</v>
      </c>
    </row>
    <row r="323" spans="1:12" x14ac:dyDescent="0.2">
      <c r="A323" s="374">
        <v>319</v>
      </c>
      <c r="B323" s="358"/>
      <c r="C323" s="360"/>
      <c r="D323" s="361"/>
      <c r="E323" s="360"/>
      <c r="F323" s="362"/>
      <c r="G323" s="363"/>
      <c r="H323" s="363"/>
      <c r="I323" s="364"/>
      <c r="J323" s="363"/>
      <c r="K323" s="382"/>
      <c r="L323" s="70">
        <f t="shared" si="6"/>
        <v>0</v>
      </c>
    </row>
    <row r="324" spans="1:12" x14ac:dyDescent="0.2">
      <c r="A324" s="374">
        <v>320</v>
      </c>
      <c r="B324" s="358"/>
      <c r="C324" s="360"/>
      <c r="D324" s="361"/>
      <c r="E324" s="360"/>
      <c r="F324" s="362"/>
      <c r="G324" s="363"/>
      <c r="H324" s="363"/>
      <c r="I324" s="364"/>
      <c r="J324" s="363"/>
      <c r="K324" s="382"/>
      <c r="L324" s="70">
        <f t="shared" si="6"/>
        <v>0</v>
      </c>
    </row>
    <row r="325" spans="1:12" x14ac:dyDescent="0.2">
      <c r="A325" s="374">
        <v>321</v>
      </c>
      <c r="B325" s="358"/>
      <c r="C325" s="360"/>
      <c r="D325" s="361"/>
      <c r="E325" s="360"/>
      <c r="F325" s="362"/>
      <c r="G325" s="363"/>
      <c r="H325" s="363"/>
      <c r="I325" s="364"/>
      <c r="J325" s="363"/>
      <c r="K325" s="382"/>
      <c r="L325" s="70">
        <f t="shared" si="6"/>
        <v>0</v>
      </c>
    </row>
    <row r="326" spans="1:12" x14ac:dyDescent="0.2">
      <c r="A326" s="374">
        <v>322</v>
      </c>
      <c r="B326" s="358"/>
      <c r="C326" s="360"/>
      <c r="D326" s="361"/>
      <c r="E326" s="360"/>
      <c r="F326" s="362"/>
      <c r="G326" s="363"/>
      <c r="H326" s="363"/>
      <c r="I326" s="364"/>
      <c r="J326" s="363"/>
      <c r="K326" s="382"/>
      <c r="L326" s="70">
        <f t="shared" si="6"/>
        <v>0</v>
      </c>
    </row>
    <row r="327" spans="1:12" x14ac:dyDescent="0.2">
      <c r="A327" s="374">
        <v>323</v>
      </c>
      <c r="B327" s="358"/>
      <c r="C327" s="360"/>
      <c r="D327" s="361"/>
      <c r="E327" s="360"/>
      <c r="F327" s="362"/>
      <c r="G327" s="363"/>
      <c r="H327" s="363"/>
      <c r="I327" s="364"/>
      <c r="J327" s="363"/>
      <c r="K327" s="382"/>
      <c r="L327" s="70">
        <f t="shared" si="6"/>
        <v>0</v>
      </c>
    </row>
    <row r="328" spans="1:12" x14ac:dyDescent="0.2">
      <c r="A328" s="374">
        <v>324</v>
      </c>
      <c r="B328" s="358"/>
      <c r="C328" s="360"/>
      <c r="D328" s="361"/>
      <c r="E328" s="360"/>
      <c r="F328" s="362"/>
      <c r="G328" s="363"/>
      <c r="H328" s="363"/>
      <c r="I328" s="364"/>
      <c r="J328" s="363"/>
      <c r="K328" s="382"/>
      <c r="L328" s="70">
        <f t="shared" si="6"/>
        <v>0</v>
      </c>
    </row>
    <row r="329" spans="1:12" x14ac:dyDescent="0.2">
      <c r="A329" s="374">
        <v>325</v>
      </c>
      <c r="B329" s="358"/>
      <c r="C329" s="360"/>
      <c r="D329" s="361"/>
      <c r="E329" s="360"/>
      <c r="F329" s="362"/>
      <c r="G329" s="363"/>
      <c r="H329" s="363"/>
      <c r="I329" s="364"/>
      <c r="J329" s="363"/>
      <c r="K329" s="382"/>
      <c r="L329" s="70">
        <f t="shared" si="6"/>
        <v>0</v>
      </c>
    </row>
    <row r="330" spans="1:12" x14ac:dyDescent="0.2">
      <c r="A330" s="374">
        <v>326</v>
      </c>
      <c r="B330" s="358"/>
      <c r="C330" s="360"/>
      <c r="D330" s="361"/>
      <c r="E330" s="360"/>
      <c r="F330" s="362"/>
      <c r="G330" s="363"/>
      <c r="H330" s="363"/>
      <c r="I330" s="364"/>
      <c r="J330" s="363"/>
      <c r="K330" s="382"/>
      <c r="L330" s="70">
        <f t="shared" si="6"/>
        <v>0</v>
      </c>
    </row>
    <row r="331" spans="1:12" x14ac:dyDescent="0.2">
      <c r="A331" s="374">
        <v>327</v>
      </c>
      <c r="B331" s="358"/>
      <c r="C331" s="360"/>
      <c r="D331" s="361"/>
      <c r="E331" s="360"/>
      <c r="F331" s="362"/>
      <c r="G331" s="363"/>
      <c r="H331" s="363"/>
      <c r="I331" s="364"/>
      <c r="J331" s="363"/>
      <c r="K331" s="382"/>
      <c r="L331" s="70">
        <f t="shared" si="6"/>
        <v>0</v>
      </c>
    </row>
    <row r="332" spans="1:12" x14ac:dyDescent="0.2">
      <c r="A332" s="374">
        <v>328</v>
      </c>
      <c r="B332" s="358"/>
      <c r="C332" s="360"/>
      <c r="D332" s="361"/>
      <c r="E332" s="360"/>
      <c r="F332" s="362"/>
      <c r="G332" s="363"/>
      <c r="H332" s="363"/>
      <c r="I332" s="364"/>
      <c r="J332" s="363"/>
      <c r="K332" s="382"/>
      <c r="L332" s="70">
        <f t="shared" si="6"/>
        <v>0</v>
      </c>
    </row>
    <row r="333" spans="1:12" x14ac:dyDescent="0.2">
      <c r="A333" s="374">
        <v>329</v>
      </c>
      <c r="B333" s="358"/>
      <c r="C333" s="360"/>
      <c r="D333" s="361"/>
      <c r="E333" s="360"/>
      <c r="F333" s="362"/>
      <c r="G333" s="363"/>
      <c r="H333" s="363"/>
      <c r="I333" s="364"/>
      <c r="J333" s="363"/>
      <c r="K333" s="382"/>
      <c r="L333" s="70">
        <f t="shared" si="6"/>
        <v>0</v>
      </c>
    </row>
    <row r="334" spans="1:12" x14ac:dyDescent="0.2">
      <c r="A334" s="374">
        <v>330</v>
      </c>
      <c r="B334" s="358"/>
      <c r="C334" s="360"/>
      <c r="D334" s="361"/>
      <c r="E334" s="360"/>
      <c r="F334" s="362"/>
      <c r="G334" s="363"/>
      <c r="H334" s="363"/>
      <c r="I334" s="364"/>
      <c r="J334" s="363"/>
      <c r="K334" s="382"/>
      <c r="L334" s="70">
        <f t="shared" si="6"/>
        <v>0</v>
      </c>
    </row>
    <row r="335" spans="1:12" x14ac:dyDescent="0.2">
      <c r="A335" s="374">
        <v>331</v>
      </c>
      <c r="B335" s="358"/>
      <c r="C335" s="360"/>
      <c r="D335" s="361"/>
      <c r="E335" s="360"/>
      <c r="F335" s="362"/>
      <c r="G335" s="363"/>
      <c r="H335" s="363"/>
      <c r="I335" s="364"/>
      <c r="J335" s="363"/>
      <c r="K335" s="382"/>
      <c r="L335" s="70">
        <f t="shared" si="6"/>
        <v>0</v>
      </c>
    </row>
    <row r="336" spans="1:12" x14ac:dyDescent="0.2">
      <c r="A336" s="374">
        <v>332</v>
      </c>
      <c r="B336" s="358"/>
      <c r="C336" s="360"/>
      <c r="D336" s="361"/>
      <c r="E336" s="360"/>
      <c r="F336" s="362"/>
      <c r="G336" s="363"/>
      <c r="H336" s="363"/>
      <c r="I336" s="364"/>
      <c r="J336" s="363"/>
      <c r="K336" s="382"/>
      <c r="L336" s="70">
        <f t="shared" si="6"/>
        <v>0</v>
      </c>
    </row>
    <row r="337" spans="1:12" x14ac:dyDescent="0.2">
      <c r="A337" s="374">
        <v>333</v>
      </c>
      <c r="B337" s="358"/>
      <c r="C337" s="360"/>
      <c r="D337" s="361"/>
      <c r="E337" s="360"/>
      <c r="F337" s="362"/>
      <c r="G337" s="363"/>
      <c r="H337" s="363"/>
      <c r="I337" s="364"/>
      <c r="J337" s="363"/>
      <c r="K337" s="382"/>
      <c r="L337" s="70">
        <f t="shared" si="6"/>
        <v>0</v>
      </c>
    </row>
    <row r="338" spans="1:12" x14ac:dyDescent="0.2">
      <c r="A338" s="374">
        <v>334</v>
      </c>
      <c r="B338" s="358"/>
      <c r="C338" s="360"/>
      <c r="D338" s="361"/>
      <c r="E338" s="360"/>
      <c r="F338" s="362"/>
      <c r="G338" s="363"/>
      <c r="H338" s="363"/>
      <c r="I338" s="364"/>
      <c r="J338" s="363"/>
      <c r="K338" s="382"/>
      <c r="L338" s="70">
        <f t="shared" si="6"/>
        <v>0</v>
      </c>
    </row>
    <row r="339" spans="1:12" x14ac:dyDescent="0.2">
      <c r="A339" s="374">
        <v>335</v>
      </c>
      <c r="B339" s="358"/>
      <c r="C339" s="360"/>
      <c r="D339" s="361"/>
      <c r="E339" s="360"/>
      <c r="F339" s="362"/>
      <c r="G339" s="363"/>
      <c r="H339" s="363"/>
      <c r="I339" s="364"/>
      <c r="J339" s="363"/>
      <c r="K339" s="382"/>
      <c r="L339" s="70">
        <f t="shared" si="6"/>
        <v>0</v>
      </c>
    </row>
    <row r="340" spans="1:12" x14ac:dyDescent="0.2">
      <c r="A340" s="374">
        <v>336</v>
      </c>
      <c r="B340" s="358"/>
      <c r="C340" s="360"/>
      <c r="D340" s="361"/>
      <c r="E340" s="360"/>
      <c r="F340" s="362"/>
      <c r="G340" s="363"/>
      <c r="H340" s="363"/>
      <c r="I340" s="364"/>
      <c r="J340" s="363"/>
      <c r="K340" s="382"/>
      <c r="L340" s="70">
        <f t="shared" si="6"/>
        <v>0</v>
      </c>
    </row>
    <row r="341" spans="1:12" x14ac:dyDescent="0.2">
      <c r="A341" s="374">
        <v>337</v>
      </c>
      <c r="B341" s="358"/>
      <c r="C341" s="360"/>
      <c r="D341" s="361"/>
      <c r="E341" s="360"/>
      <c r="F341" s="362"/>
      <c r="G341" s="363"/>
      <c r="H341" s="363"/>
      <c r="I341" s="364"/>
      <c r="J341" s="363"/>
      <c r="K341" s="382"/>
      <c r="L341" s="70">
        <f t="shared" si="6"/>
        <v>0</v>
      </c>
    </row>
    <row r="342" spans="1:12" x14ac:dyDescent="0.2">
      <c r="A342" s="374">
        <v>338</v>
      </c>
      <c r="B342" s="358"/>
      <c r="C342" s="360"/>
      <c r="D342" s="361"/>
      <c r="E342" s="360"/>
      <c r="F342" s="362"/>
      <c r="G342" s="363"/>
      <c r="H342" s="363"/>
      <c r="I342" s="364"/>
      <c r="J342" s="363"/>
      <c r="K342" s="382"/>
      <c r="L342" s="70">
        <f t="shared" si="6"/>
        <v>0</v>
      </c>
    </row>
    <row r="343" spans="1:12" x14ac:dyDescent="0.2">
      <c r="A343" s="374">
        <v>339</v>
      </c>
      <c r="B343" s="358"/>
      <c r="C343" s="360"/>
      <c r="D343" s="361"/>
      <c r="E343" s="360"/>
      <c r="F343" s="362"/>
      <c r="G343" s="363"/>
      <c r="H343" s="363"/>
      <c r="I343" s="364"/>
      <c r="J343" s="363"/>
      <c r="K343" s="382"/>
      <c r="L343" s="70">
        <f t="shared" si="6"/>
        <v>0</v>
      </c>
    </row>
    <row r="344" spans="1:12" x14ac:dyDescent="0.2">
      <c r="A344" s="374">
        <v>340</v>
      </c>
      <c r="B344" s="358"/>
      <c r="C344" s="360"/>
      <c r="D344" s="361"/>
      <c r="E344" s="360"/>
      <c r="F344" s="362"/>
      <c r="G344" s="363"/>
      <c r="H344" s="363"/>
      <c r="I344" s="364"/>
      <c r="J344" s="363"/>
      <c r="K344" s="382"/>
      <c r="L344" s="70">
        <f t="shared" si="6"/>
        <v>0</v>
      </c>
    </row>
    <row r="345" spans="1:12" x14ac:dyDescent="0.2">
      <c r="A345" s="374">
        <v>341</v>
      </c>
      <c r="B345" s="358"/>
      <c r="C345" s="360"/>
      <c r="D345" s="361"/>
      <c r="E345" s="360"/>
      <c r="F345" s="362"/>
      <c r="G345" s="363"/>
      <c r="H345" s="363"/>
      <c r="I345" s="364"/>
      <c r="J345" s="363"/>
      <c r="K345" s="382"/>
      <c r="L345" s="70">
        <f t="shared" si="6"/>
        <v>0</v>
      </c>
    </row>
    <row r="346" spans="1:12" x14ac:dyDescent="0.2">
      <c r="A346" s="374">
        <v>342</v>
      </c>
      <c r="B346" s="358"/>
      <c r="C346" s="360"/>
      <c r="D346" s="361"/>
      <c r="E346" s="360"/>
      <c r="F346" s="362"/>
      <c r="G346" s="363"/>
      <c r="H346" s="363"/>
      <c r="I346" s="364"/>
      <c r="J346" s="363"/>
      <c r="K346" s="382"/>
      <c r="L346" s="70">
        <f t="shared" si="6"/>
        <v>0</v>
      </c>
    </row>
    <row r="347" spans="1:12" x14ac:dyDescent="0.2">
      <c r="A347" s="374">
        <v>343</v>
      </c>
      <c r="B347" s="358"/>
      <c r="C347" s="360"/>
      <c r="D347" s="361"/>
      <c r="E347" s="360"/>
      <c r="F347" s="362"/>
      <c r="G347" s="363"/>
      <c r="H347" s="363"/>
      <c r="I347" s="364"/>
      <c r="J347" s="363"/>
      <c r="K347" s="382"/>
      <c r="L347" s="70">
        <f t="shared" si="6"/>
        <v>0</v>
      </c>
    </row>
    <row r="348" spans="1:12" x14ac:dyDescent="0.2">
      <c r="A348" s="374">
        <v>344</v>
      </c>
      <c r="B348" s="358"/>
      <c r="C348" s="360"/>
      <c r="D348" s="361"/>
      <c r="E348" s="360"/>
      <c r="F348" s="362"/>
      <c r="G348" s="363"/>
      <c r="H348" s="363"/>
      <c r="I348" s="364"/>
      <c r="J348" s="363"/>
      <c r="K348" s="382"/>
      <c r="L348" s="70">
        <f t="shared" si="6"/>
        <v>0</v>
      </c>
    </row>
    <row r="349" spans="1:12" x14ac:dyDescent="0.2">
      <c r="A349" s="374">
        <v>345</v>
      </c>
      <c r="B349" s="358"/>
      <c r="C349" s="360"/>
      <c r="D349" s="361"/>
      <c r="E349" s="360"/>
      <c r="F349" s="362"/>
      <c r="G349" s="363"/>
      <c r="H349" s="363"/>
      <c r="I349" s="364"/>
      <c r="J349" s="363"/>
      <c r="K349" s="382"/>
      <c r="L349" s="70">
        <f t="shared" si="6"/>
        <v>0</v>
      </c>
    </row>
    <row r="350" spans="1:12" x14ac:dyDescent="0.2">
      <c r="A350" s="374">
        <v>346</v>
      </c>
      <c r="B350" s="358"/>
      <c r="C350" s="360"/>
      <c r="D350" s="361"/>
      <c r="E350" s="360"/>
      <c r="F350" s="362"/>
      <c r="G350" s="363"/>
      <c r="H350" s="363"/>
      <c r="I350" s="364"/>
      <c r="J350" s="363"/>
      <c r="K350" s="382"/>
      <c r="L350" s="70">
        <f t="shared" si="6"/>
        <v>0</v>
      </c>
    </row>
    <row r="351" spans="1:12" x14ac:dyDescent="0.2">
      <c r="A351" s="374">
        <v>347</v>
      </c>
      <c r="B351" s="358"/>
      <c r="C351" s="360"/>
      <c r="D351" s="361"/>
      <c r="E351" s="360"/>
      <c r="F351" s="362"/>
      <c r="G351" s="363"/>
      <c r="H351" s="363"/>
      <c r="I351" s="364"/>
      <c r="J351" s="363"/>
      <c r="K351" s="382"/>
      <c r="L351" s="70">
        <f t="shared" si="6"/>
        <v>0</v>
      </c>
    </row>
    <row r="352" spans="1:12" x14ac:dyDescent="0.2">
      <c r="A352" s="374">
        <v>348</v>
      </c>
      <c r="B352" s="358"/>
      <c r="C352" s="360"/>
      <c r="D352" s="361"/>
      <c r="E352" s="360"/>
      <c r="F352" s="362"/>
      <c r="G352" s="363"/>
      <c r="H352" s="363"/>
      <c r="I352" s="364"/>
      <c r="J352" s="363"/>
      <c r="K352" s="382"/>
      <c r="L352" s="70">
        <f t="shared" si="6"/>
        <v>0</v>
      </c>
    </row>
    <row r="353" spans="1:12" x14ac:dyDescent="0.2">
      <c r="A353" s="374">
        <v>349</v>
      </c>
      <c r="B353" s="358"/>
      <c r="C353" s="360"/>
      <c r="D353" s="361"/>
      <c r="E353" s="360"/>
      <c r="F353" s="362"/>
      <c r="G353" s="363"/>
      <c r="H353" s="363"/>
      <c r="I353" s="364"/>
      <c r="J353" s="363"/>
      <c r="K353" s="382"/>
      <c r="L353" s="70">
        <f t="shared" si="6"/>
        <v>0</v>
      </c>
    </row>
    <row r="354" spans="1:12" x14ac:dyDescent="0.2">
      <c r="A354" s="374">
        <v>350</v>
      </c>
      <c r="B354" s="358"/>
      <c r="C354" s="360"/>
      <c r="D354" s="361"/>
      <c r="E354" s="360"/>
      <c r="F354" s="362"/>
      <c r="G354" s="363"/>
      <c r="H354" s="363"/>
      <c r="I354" s="364"/>
      <c r="J354" s="363"/>
      <c r="K354" s="382"/>
      <c r="L354" s="70">
        <f t="shared" si="6"/>
        <v>0</v>
      </c>
    </row>
    <row r="355" spans="1:12" x14ac:dyDescent="0.2">
      <c r="A355" s="374">
        <v>351</v>
      </c>
      <c r="B355" s="358"/>
      <c r="C355" s="360"/>
      <c r="D355" s="361"/>
      <c r="E355" s="360"/>
      <c r="F355" s="362"/>
      <c r="G355" s="363"/>
      <c r="H355" s="363"/>
      <c r="I355" s="364"/>
      <c r="J355" s="363"/>
      <c r="K355" s="382"/>
      <c r="L355" s="70">
        <f t="shared" si="6"/>
        <v>0</v>
      </c>
    </row>
    <row r="356" spans="1:12" x14ac:dyDescent="0.2">
      <c r="A356" s="374">
        <v>352</v>
      </c>
      <c r="B356" s="358"/>
      <c r="C356" s="360"/>
      <c r="D356" s="361"/>
      <c r="E356" s="360"/>
      <c r="F356" s="362"/>
      <c r="G356" s="363"/>
      <c r="H356" s="363"/>
      <c r="I356" s="364"/>
      <c r="J356" s="363"/>
      <c r="K356" s="382"/>
      <c r="L356" s="70">
        <f t="shared" si="6"/>
        <v>0</v>
      </c>
    </row>
    <row r="357" spans="1:12" x14ac:dyDescent="0.2">
      <c r="A357" s="374">
        <v>353</v>
      </c>
      <c r="B357" s="358"/>
      <c r="C357" s="360"/>
      <c r="D357" s="361"/>
      <c r="E357" s="360"/>
      <c r="F357" s="362"/>
      <c r="G357" s="363"/>
      <c r="H357" s="363"/>
      <c r="I357" s="364"/>
      <c r="J357" s="363"/>
      <c r="K357" s="382"/>
      <c r="L357" s="70">
        <f t="shared" si="6"/>
        <v>0</v>
      </c>
    </row>
    <row r="358" spans="1:12" x14ac:dyDescent="0.2">
      <c r="A358" s="374">
        <v>354</v>
      </c>
      <c r="B358" s="358"/>
      <c r="C358" s="360"/>
      <c r="D358" s="361"/>
      <c r="E358" s="360"/>
      <c r="F358" s="362"/>
      <c r="G358" s="363"/>
      <c r="H358" s="363"/>
      <c r="I358" s="364"/>
      <c r="J358" s="363"/>
      <c r="K358" s="382"/>
      <c r="L358" s="70">
        <f t="shared" si="6"/>
        <v>0</v>
      </c>
    </row>
    <row r="359" spans="1:12" x14ac:dyDescent="0.2">
      <c r="A359" s="374">
        <v>355</v>
      </c>
      <c r="B359" s="358"/>
      <c r="C359" s="360"/>
      <c r="D359" s="361"/>
      <c r="E359" s="360"/>
      <c r="F359" s="362"/>
      <c r="G359" s="363"/>
      <c r="H359" s="363"/>
      <c r="I359" s="364"/>
      <c r="J359" s="363"/>
      <c r="K359" s="382"/>
      <c r="L359" s="70">
        <f t="shared" si="6"/>
        <v>0</v>
      </c>
    </row>
    <row r="360" spans="1:12" x14ac:dyDescent="0.2">
      <c r="A360" s="374">
        <v>356</v>
      </c>
      <c r="B360" s="358"/>
      <c r="C360" s="360"/>
      <c r="D360" s="361"/>
      <c r="E360" s="360"/>
      <c r="F360" s="362"/>
      <c r="G360" s="363"/>
      <c r="H360" s="363"/>
      <c r="I360" s="364"/>
      <c r="J360" s="363"/>
      <c r="K360" s="382"/>
      <c r="L360" s="70">
        <f t="shared" si="6"/>
        <v>0</v>
      </c>
    </row>
    <row r="361" spans="1:12" x14ac:dyDescent="0.2">
      <c r="A361" s="374">
        <v>357</v>
      </c>
      <c r="B361" s="358"/>
      <c r="C361" s="360"/>
      <c r="D361" s="361"/>
      <c r="E361" s="360"/>
      <c r="F361" s="362"/>
      <c r="G361" s="363"/>
      <c r="H361" s="363"/>
      <c r="I361" s="364"/>
      <c r="J361" s="363"/>
      <c r="K361" s="382"/>
      <c r="L361" s="70">
        <f t="shared" si="6"/>
        <v>0</v>
      </c>
    </row>
    <row r="362" spans="1:12" x14ac:dyDescent="0.2">
      <c r="A362" s="374">
        <v>358</v>
      </c>
      <c r="B362" s="358"/>
      <c r="C362" s="360"/>
      <c r="D362" s="361"/>
      <c r="E362" s="360"/>
      <c r="F362" s="362"/>
      <c r="G362" s="363"/>
      <c r="H362" s="363"/>
      <c r="I362" s="364"/>
      <c r="J362" s="363"/>
      <c r="K362" s="382"/>
      <c r="L362" s="70">
        <f t="shared" si="6"/>
        <v>0</v>
      </c>
    </row>
    <row r="363" spans="1:12" x14ac:dyDescent="0.2">
      <c r="A363" s="374">
        <v>359</v>
      </c>
      <c r="B363" s="358"/>
      <c r="C363" s="360"/>
      <c r="D363" s="361"/>
      <c r="E363" s="360"/>
      <c r="F363" s="362"/>
      <c r="G363" s="363"/>
      <c r="H363" s="363"/>
      <c r="I363" s="364"/>
      <c r="J363" s="363"/>
      <c r="K363" s="382"/>
      <c r="L363" s="70">
        <f t="shared" si="6"/>
        <v>0</v>
      </c>
    </row>
    <row r="364" spans="1:12" x14ac:dyDescent="0.2">
      <c r="A364" s="374">
        <v>360</v>
      </c>
      <c r="B364" s="358"/>
      <c r="C364" s="360"/>
      <c r="D364" s="361"/>
      <c r="E364" s="360"/>
      <c r="F364" s="362"/>
      <c r="G364" s="363"/>
      <c r="H364" s="363"/>
      <c r="I364" s="364"/>
      <c r="J364" s="363"/>
      <c r="K364" s="382"/>
      <c r="L364" s="70">
        <f t="shared" si="6"/>
        <v>0</v>
      </c>
    </row>
    <row r="365" spans="1:12" x14ac:dyDescent="0.2">
      <c r="A365" s="374">
        <v>361</v>
      </c>
      <c r="B365" s="358"/>
      <c r="C365" s="360"/>
      <c r="D365" s="361"/>
      <c r="E365" s="360"/>
      <c r="F365" s="362"/>
      <c r="G365" s="363"/>
      <c r="H365" s="363"/>
      <c r="I365" s="364"/>
      <c r="J365" s="363"/>
      <c r="K365" s="382"/>
      <c r="L365" s="70">
        <f t="shared" si="6"/>
        <v>0</v>
      </c>
    </row>
    <row r="366" spans="1:12" x14ac:dyDescent="0.2">
      <c r="A366" s="374">
        <v>362</v>
      </c>
      <c r="B366" s="358"/>
      <c r="C366" s="360"/>
      <c r="D366" s="361"/>
      <c r="E366" s="360"/>
      <c r="F366" s="362"/>
      <c r="G366" s="363"/>
      <c r="H366" s="363"/>
      <c r="I366" s="364"/>
      <c r="J366" s="363"/>
      <c r="K366" s="382"/>
      <c r="L366" s="70">
        <f t="shared" si="6"/>
        <v>0</v>
      </c>
    </row>
    <row r="367" spans="1:12" x14ac:dyDescent="0.2">
      <c r="A367" s="374">
        <v>363</v>
      </c>
      <c r="B367" s="358"/>
      <c r="C367" s="360"/>
      <c r="D367" s="361"/>
      <c r="E367" s="360"/>
      <c r="F367" s="362"/>
      <c r="G367" s="363"/>
      <c r="H367" s="363"/>
      <c r="I367" s="364"/>
      <c r="J367" s="363"/>
      <c r="K367" s="382"/>
      <c r="L367" s="70">
        <f t="shared" si="6"/>
        <v>0</v>
      </c>
    </row>
    <row r="368" spans="1:12" x14ac:dyDescent="0.2">
      <c r="A368" s="374">
        <v>364</v>
      </c>
      <c r="B368" s="358"/>
      <c r="C368" s="360"/>
      <c r="D368" s="361"/>
      <c r="E368" s="360"/>
      <c r="F368" s="362"/>
      <c r="G368" s="363"/>
      <c r="H368" s="363"/>
      <c r="I368" s="364"/>
      <c r="J368" s="363"/>
      <c r="K368" s="382"/>
      <c r="L368" s="70">
        <f t="shared" si="6"/>
        <v>0</v>
      </c>
    </row>
    <row r="369" spans="1:12" x14ac:dyDescent="0.2">
      <c r="A369" s="374">
        <v>365</v>
      </c>
      <c r="B369" s="358"/>
      <c r="C369" s="360"/>
      <c r="D369" s="361"/>
      <c r="E369" s="360"/>
      <c r="F369" s="362"/>
      <c r="G369" s="363"/>
      <c r="H369" s="363"/>
      <c r="I369" s="364"/>
      <c r="J369" s="363"/>
      <c r="K369" s="382"/>
      <c r="L369" s="70">
        <f t="shared" si="6"/>
        <v>0</v>
      </c>
    </row>
    <row r="370" spans="1:12" x14ac:dyDescent="0.2">
      <c r="A370" s="374">
        <v>366</v>
      </c>
      <c r="B370" s="358"/>
      <c r="C370" s="360"/>
      <c r="D370" s="361"/>
      <c r="E370" s="360"/>
      <c r="F370" s="362"/>
      <c r="G370" s="363"/>
      <c r="H370" s="363"/>
      <c r="I370" s="364"/>
      <c r="J370" s="363"/>
      <c r="K370" s="382"/>
      <c r="L370" s="70">
        <f t="shared" si="6"/>
        <v>0</v>
      </c>
    </row>
    <row r="371" spans="1:12" x14ac:dyDescent="0.2">
      <c r="A371" s="374">
        <v>367</v>
      </c>
      <c r="B371" s="358"/>
      <c r="C371" s="360"/>
      <c r="D371" s="361"/>
      <c r="E371" s="360"/>
      <c r="F371" s="362"/>
      <c r="G371" s="363"/>
      <c r="H371" s="363"/>
      <c r="I371" s="364"/>
      <c r="J371" s="363"/>
      <c r="K371" s="382"/>
      <c r="L371" s="70">
        <f t="shared" si="6"/>
        <v>0</v>
      </c>
    </row>
    <row r="372" spans="1:12" x14ac:dyDescent="0.2">
      <c r="A372" s="374">
        <v>368</v>
      </c>
      <c r="B372" s="358"/>
      <c r="C372" s="360"/>
      <c r="D372" s="361"/>
      <c r="E372" s="360"/>
      <c r="F372" s="362"/>
      <c r="G372" s="363"/>
      <c r="H372" s="363"/>
      <c r="I372" s="364"/>
      <c r="J372" s="363"/>
      <c r="K372" s="382"/>
      <c r="L372" s="70">
        <f t="shared" si="6"/>
        <v>0</v>
      </c>
    </row>
    <row r="373" spans="1:12" x14ac:dyDescent="0.2">
      <c r="A373" s="374">
        <v>369</v>
      </c>
      <c r="B373" s="358"/>
      <c r="C373" s="360"/>
      <c r="D373" s="361"/>
      <c r="E373" s="360"/>
      <c r="F373" s="362"/>
      <c r="G373" s="363"/>
      <c r="H373" s="363"/>
      <c r="I373" s="364"/>
      <c r="J373" s="363"/>
      <c r="K373" s="382"/>
      <c r="L373" s="70">
        <f t="shared" si="6"/>
        <v>0</v>
      </c>
    </row>
    <row r="374" spans="1:12" x14ac:dyDescent="0.2">
      <c r="A374" s="374">
        <v>370</v>
      </c>
      <c r="B374" s="358"/>
      <c r="C374" s="360"/>
      <c r="D374" s="361"/>
      <c r="E374" s="360"/>
      <c r="F374" s="362"/>
      <c r="G374" s="363"/>
      <c r="H374" s="363"/>
      <c r="I374" s="364"/>
      <c r="J374" s="363"/>
      <c r="K374" s="382"/>
      <c r="L374" s="70">
        <f t="shared" si="6"/>
        <v>0</v>
      </c>
    </row>
    <row r="375" spans="1:12" x14ac:dyDescent="0.2">
      <c r="A375" s="374">
        <v>371</v>
      </c>
      <c r="B375" s="358"/>
      <c r="C375" s="360"/>
      <c r="D375" s="361"/>
      <c r="E375" s="360"/>
      <c r="F375" s="362"/>
      <c r="G375" s="363"/>
      <c r="H375" s="363"/>
      <c r="I375" s="364"/>
      <c r="J375" s="363"/>
      <c r="K375" s="382"/>
      <c r="L375" s="70">
        <f t="shared" si="6"/>
        <v>0</v>
      </c>
    </row>
    <row r="376" spans="1:12" x14ac:dyDescent="0.2">
      <c r="A376" s="374">
        <v>372</v>
      </c>
      <c r="B376" s="358"/>
      <c r="C376" s="360"/>
      <c r="D376" s="361"/>
      <c r="E376" s="360"/>
      <c r="F376" s="362"/>
      <c r="G376" s="363"/>
      <c r="H376" s="363"/>
      <c r="I376" s="364"/>
      <c r="J376" s="363"/>
      <c r="K376" s="382"/>
      <c r="L376" s="70">
        <f t="shared" si="6"/>
        <v>0</v>
      </c>
    </row>
    <row r="377" spans="1:12" x14ac:dyDescent="0.2">
      <c r="A377" s="374">
        <v>373</v>
      </c>
      <c r="B377" s="358"/>
      <c r="C377" s="360"/>
      <c r="D377" s="361"/>
      <c r="E377" s="360"/>
      <c r="F377" s="362"/>
      <c r="G377" s="363"/>
      <c r="H377" s="363"/>
      <c r="I377" s="364"/>
      <c r="J377" s="363"/>
      <c r="K377" s="382"/>
      <c r="L377" s="70">
        <f t="shared" si="6"/>
        <v>0</v>
      </c>
    </row>
    <row r="378" spans="1:12" x14ac:dyDescent="0.2">
      <c r="A378" s="374">
        <v>374</v>
      </c>
      <c r="B378" s="358"/>
      <c r="C378" s="360"/>
      <c r="D378" s="361"/>
      <c r="E378" s="360"/>
      <c r="F378" s="362"/>
      <c r="G378" s="363"/>
      <c r="H378" s="363"/>
      <c r="I378" s="364"/>
      <c r="J378" s="363"/>
      <c r="K378" s="382"/>
      <c r="L378" s="70">
        <f t="shared" si="6"/>
        <v>0</v>
      </c>
    </row>
    <row r="379" spans="1:12" x14ac:dyDescent="0.2">
      <c r="A379" s="374">
        <v>375</v>
      </c>
      <c r="B379" s="358"/>
      <c r="C379" s="360"/>
      <c r="D379" s="361"/>
      <c r="E379" s="360"/>
      <c r="F379" s="362"/>
      <c r="G379" s="363"/>
      <c r="H379" s="363"/>
      <c r="I379" s="364"/>
      <c r="J379" s="363"/>
      <c r="K379" s="382"/>
      <c r="L379" s="70">
        <f t="shared" si="6"/>
        <v>0</v>
      </c>
    </row>
    <row r="380" spans="1:12" x14ac:dyDescent="0.2">
      <c r="A380" s="374">
        <v>376</v>
      </c>
      <c r="B380" s="358"/>
      <c r="C380" s="360"/>
      <c r="D380" s="361"/>
      <c r="E380" s="360"/>
      <c r="F380" s="362"/>
      <c r="G380" s="363"/>
      <c r="H380" s="363"/>
      <c r="I380" s="364"/>
      <c r="J380" s="363"/>
      <c r="K380" s="382"/>
      <c r="L380" s="70">
        <f t="shared" si="6"/>
        <v>0</v>
      </c>
    </row>
    <row r="381" spans="1:12" x14ac:dyDescent="0.2">
      <c r="A381" s="374">
        <v>377</v>
      </c>
      <c r="B381" s="358"/>
      <c r="C381" s="360"/>
      <c r="D381" s="361"/>
      <c r="E381" s="360"/>
      <c r="F381" s="362"/>
      <c r="G381" s="363"/>
      <c r="H381" s="363"/>
      <c r="I381" s="364"/>
      <c r="J381" s="363"/>
      <c r="K381" s="382"/>
      <c r="L381" s="70">
        <f t="shared" si="6"/>
        <v>0</v>
      </c>
    </row>
    <row r="382" spans="1:12" x14ac:dyDescent="0.2">
      <c r="A382" s="374">
        <v>378</v>
      </c>
      <c r="B382" s="358"/>
      <c r="C382" s="360"/>
      <c r="D382" s="361"/>
      <c r="E382" s="360"/>
      <c r="F382" s="362"/>
      <c r="G382" s="363"/>
      <c r="H382" s="363"/>
      <c r="I382" s="364"/>
      <c r="J382" s="363"/>
      <c r="K382" s="382"/>
      <c r="L382" s="70">
        <f t="shared" si="6"/>
        <v>0</v>
      </c>
    </row>
    <row r="383" spans="1:12" x14ac:dyDescent="0.2">
      <c r="A383" s="374">
        <v>379</v>
      </c>
      <c r="B383" s="358"/>
      <c r="C383" s="360"/>
      <c r="D383" s="361"/>
      <c r="E383" s="360"/>
      <c r="F383" s="362"/>
      <c r="G383" s="363"/>
      <c r="H383" s="363"/>
      <c r="I383" s="364"/>
      <c r="J383" s="363"/>
      <c r="K383" s="382"/>
      <c r="L383" s="70">
        <f t="shared" si="6"/>
        <v>0</v>
      </c>
    </row>
    <row r="384" spans="1:12" x14ac:dyDescent="0.2">
      <c r="A384" s="374">
        <v>380</v>
      </c>
      <c r="B384" s="358"/>
      <c r="C384" s="360"/>
      <c r="D384" s="361"/>
      <c r="E384" s="360"/>
      <c r="F384" s="362"/>
      <c r="G384" s="363"/>
      <c r="H384" s="363"/>
      <c r="I384" s="364"/>
      <c r="J384" s="363"/>
      <c r="K384" s="382"/>
      <c r="L384" s="70">
        <f t="shared" si="6"/>
        <v>0</v>
      </c>
    </row>
    <row r="385" spans="1:12" x14ac:dyDescent="0.2">
      <c r="A385" s="374">
        <v>381</v>
      </c>
      <c r="B385" s="358"/>
      <c r="C385" s="360"/>
      <c r="D385" s="361"/>
      <c r="E385" s="360"/>
      <c r="F385" s="362"/>
      <c r="G385" s="363"/>
      <c r="H385" s="363"/>
      <c r="I385" s="364"/>
      <c r="J385" s="363"/>
      <c r="K385" s="382"/>
      <c r="L385" s="70">
        <f t="shared" si="6"/>
        <v>0</v>
      </c>
    </row>
    <row r="386" spans="1:12" x14ac:dyDescent="0.2">
      <c r="A386" s="374">
        <v>382</v>
      </c>
      <c r="B386" s="358"/>
      <c r="C386" s="360"/>
      <c r="D386" s="361"/>
      <c r="E386" s="360"/>
      <c r="F386" s="362"/>
      <c r="G386" s="363"/>
      <c r="H386" s="363"/>
      <c r="I386" s="364"/>
      <c r="J386" s="363"/>
      <c r="K386" s="382"/>
      <c r="L386" s="70">
        <f t="shared" ref="L386:L449" si="7">IF(B386=0,0,MONTH(B386)-$L$1+1)</f>
        <v>0</v>
      </c>
    </row>
    <row r="387" spans="1:12" x14ac:dyDescent="0.2">
      <c r="A387" s="374">
        <v>383</v>
      </c>
      <c r="B387" s="358"/>
      <c r="C387" s="360"/>
      <c r="D387" s="361"/>
      <c r="E387" s="360"/>
      <c r="F387" s="362"/>
      <c r="G387" s="363"/>
      <c r="H387" s="363"/>
      <c r="I387" s="364"/>
      <c r="J387" s="363"/>
      <c r="K387" s="382"/>
      <c r="L387" s="70">
        <f t="shared" si="7"/>
        <v>0</v>
      </c>
    </row>
    <row r="388" spans="1:12" x14ac:dyDescent="0.2">
      <c r="A388" s="374">
        <v>384</v>
      </c>
      <c r="B388" s="358"/>
      <c r="C388" s="360"/>
      <c r="D388" s="361"/>
      <c r="E388" s="360"/>
      <c r="F388" s="362"/>
      <c r="G388" s="363"/>
      <c r="H388" s="363"/>
      <c r="I388" s="364"/>
      <c r="J388" s="363"/>
      <c r="K388" s="382"/>
      <c r="L388" s="70">
        <f t="shared" si="7"/>
        <v>0</v>
      </c>
    </row>
    <row r="389" spans="1:12" x14ac:dyDescent="0.2">
      <c r="A389" s="374">
        <v>385</v>
      </c>
      <c r="B389" s="358"/>
      <c r="C389" s="360"/>
      <c r="D389" s="361"/>
      <c r="E389" s="360"/>
      <c r="F389" s="362"/>
      <c r="G389" s="363"/>
      <c r="H389" s="363"/>
      <c r="I389" s="364"/>
      <c r="J389" s="363"/>
      <c r="K389" s="382"/>
      <c r="L389" s="70">
        <f t="shared" si="7"/>
        <v>0</v>
      </c>
    </row>
    <row r="390" spans="1:12" x14ac:dyDescent="0.2">
      <c r="A390" s="374">
        <v>386</v>
      </c>
      <c r="B390" s="358"/>
      <c r="C390" s="360"/>
      <c r="D390" s="361"/>
      <c r="E390" s="360"/>
      <c r="F390" s="362"/>
      <c r="G390" s="363"/>
      <c r="H390" s="363"/>
      <c r="I390" s="364"/>
      <c r="J390" s="363"/>
      <c r="K390" s="382"/>
      <c r="L390" s="70">
        <f t="shared" si="7"/>
        <v>0</v>
      </c>
    </row>
    <row r="391" spans="1:12" x14ac:dyDescent="0.2">
      <c r="A391" s="374">
        <v>387</v>
      </c>
      <c r="B391" s="358"/>
      <c r="C391" s="360"/>
      <c r="D391" s="361"/>
      <c r="E391" s="360"/>
      <c r="F391" s="362"/>
      <c r="G391" s="363"/>
      <c r="H391" s="363"/>
      <c r="I391" s="364"/>
      <c r="J391" s="363"/>
      <c r="K391" s="382"/>
      <c r="L391" s="70">
        <f t="shared" si="7"/>
        <v>0</v>
      </c>
    </row>
    <row r="392" spans="1:12" x14ac:dyDescent="0.2">
      <c r="A392" s="374">
        <v>388</v>
      </c>
      <c r="B392" s="358"/>
      <c r="C392" s="360"/>
      <c r="D392" s="361"/>
      <c r="E392" s="360"/>
      <c r="F392" s="362"/>
      <c r="G392" s="363"/>
      <c r="H392" s="363"/>
      <c r="I392" s="364"/>
      <c r="J392" s="363"/>
      <c r="K392" s="382"/>
      <c r="L392" s="70">
        <f t="shared" si="7"/>
        <v>0</v>
      </c>
    </row>
    <row r="393" spans="1:12" x14ac:dyDescent="0.2">
      <c r="A393" s="374">
        <v>389</v>
      </c>
      <c r="B393" s="358"/>
      <c r="C393" s="360"/>
      <c r="D393" s="361"/>
      <c r="E393" s="360"/>
      <c r="F393" s="362"/>
      <c r="G393" s="363"/>
      <c r="H393" s="363"/>
      <c r="I393" s="364"/>
      <c r="J393" s="363"/>
      <c r="K393" s="382"/>
      <c r="L393" s="70">
        <f t="shared" si="7"/>
        <v>0</v>
      </c>
    </row>
    <row r="394" spans="1:12" x14ac:dyDescent="0.2">
      <c r="A394" s="374">
        <v>390</v>
      </c>
      <c r="B394" s="358"/>
      <c r="C394" s="360"/>
      <c r="D394" s="361"/>
      <c r="E394" s="360"/>
      <c r="F394" s="362"/>
      <c r="G394" s="363"/>
      <c r="H394" s="363"/>
      <c r="I394" s="364"/>
      <c r="J394" s="363"/>
      <c r="K394" s="382"/>
      <c r="L394" s="70">
        <f t="shared" si="7"/>
        <v>0</v>
      </c>
    </row>
    <row r="395" spans="1:12" x14ac:dyDescent="0.2">
      <c r="A395" s="374">
        <v>391</v>
      </c>
      <c r="B395" s="358"/>
      <c r="C395" s="360"/>
      <c r="D395" s="361"/>
      <c r="E395" s="360"/>
      <c r="F395" s="362"/>
      <c r="G395" s="363"/>
      <c r="H395" s="363"/>
      <c r="I395" s="364"/>
      <c r="J395" s="363"/>
      <c r="K395" s="382"/>
      <c r="L395" s="70">
        <f t="shared" si="7"/>
        <v>0</v>
      </c>
    </row>
    <row r="396" spans="1:12" x14ac:dyDescent="0.2">
      <c r="A396" s="374">
        <v>392</v>
      </c>
      <c r="B396" s="358"/>
      <c r="C396" s="360"/>
      <c r="D396" s="361"/>
      <c r="E396" s="360"/>
      <c r="F396" s="362"/>
      <c r="G396" s="363"/>
      <c r="H396" s="363"/>
      <c r="I396" s="364"/>
      <c r="J396" s="363"/>
      <c r="K396" s="382"/>
      <c r="L396" s="70">
        <f t="shared" si="7"/>
        <v>0</v>
      </c>
    </row>
    <row r="397" spans="1:12" x14ac:dyDescent="0.2">
      <c r="A397" s="374">
        <v>393</v>
      </c>
      <c r="B397" s="358"/>
      <c r="C397" s="360"/>
      <c r="D397" s="361"/>
      <c r="E397" s="360"/>
      <c r="F397" s="362"/>
      <c r="G397" s="363"/>
      <c r="H397" s="363"/>
      <c r="I397" s="364"/>
      <c r="J397" s="363"/>
      <c r="K397" s="382"/>
      <c r="L397" s="70">
        <f t="shared" si="7"/>
        <v>0</v>
      </c>
    </row>
    <row r="398" spans="1:12" x14ac:dyDescent="0.2">
      <c r="A398" s="374">
        <v>394</v>
      </c>
      <c r="B398" s="358"/>
      <c r="C398" s="360"/>
      <c r="D398" s="361"/>
      <c r="E398" s="360"/>
      <c r="F398" s="362"/>
      <c r="G398" s="363"/>
      <c r="H398" s="363"/>
      <c r="I398" s="364"/>
      <c r="J398" s="363"/>
      <c r="K398" s="382"/>
      <c r="L398" s="70">
        <f t="shared" si="7"/>
        <v>0</v>
      </c>
    </row>
    <row r="399" spans="1:12" x14ac:dyDescent="0.2">
      <c r="A399" s="374">
        <v>395</v>
      </c>
      <c r="B399" s="358"/>
      <c r="C399" s="360"/>
      <c r="D399" s="361"/>
      <c r="E399" s="360"/>
      <c r="F399" s="362"/>
      <c r="G399" s="363"/>
      <c r="H399" s="363"/>
      <c r="I399" s="364"/>
      <c r="J399" s="363"/>
      <c r="K399" s="382"/>
      <c r="L399" s="70">
        <f t="shared" si="7"/>
        <v>0</v>
      </c>
    </row>
    <row r="400" spans="1:12" x14ac:dyDescent="0.2">
      <c r="A400" s="374">
        <v>396</v>
      </c>
      <c r="B400" s="358"/>
      <c r="C400" s="360"/>
      <c r="D400" s="361"/>
      <c r="E400" s="360"/>
      <c r="F400" s="362"/>
      <c r="G400" s="363"/>
      <c r="H400" s="363"/>
      <c r="I400" s="364"/>
      <c r="J400" s="363"/>
      <c r="K400" s="382"/>
      <c r="L400" s="70">
        <f t="shared" si="7"/>
        <v>0</v>
      </c>
    </row>
    <row r="401" spans="1:12" x14ac:dyDescent="0.2">
      <c r="A401" s="374">
        <v>397</v>
      </c>
      <c r="B401" s="358"/>
      <c r="C401" s="360"/>
      <c r="D401" s="361"/>
      <c r="E401" s="360"/>
      <c r="F401" s="362"/>
      <c r="G401" s="363"/>
      <c r="H401" s="363"/>
      <c r="I401" s="364"/>
      <c r="J401" s="363"/>
      <c r="K401" s="382"/>
      <c r="L401" s="70">
        <f t="shared" si="7"/>
        <v>0</v>
      </c>
    </row>
    <row r="402" spans="1:12" x14ac:dyDescent="0.2">
      <c r="A402" s="374">
        <v>398</v>
      </c>
      <c r="B402" s="358"/>
      <c r="C402" s="360"/>
      <c r="D402" s="361"/>
      <c r="E402" s="360"/>
      <c r="F402" s="362"/>
      <c r="G402" s="363"/>
      <c r="H402" s="363"/>
      <c r="I402" s="364"/>
      <c r="J402" s="363"/>
      <c r="K402" s="382"/>
      <c r="L402" s="70">
        <f t="shared" si="7"/>
        <v>0</v>
      </c>
    </row>
    <row r="403" spans="1:12" x14ac:dyDescent="0.2">
      <c r="A403" s="374">
        <v>399</v>
      </c>
      <c r="B403" s="358"/>
      <c r="C403" s="360"/>
      <c r="D403" s="361"/>
      <c r="E403" s="360"/>
      <c r="F403" s="362"/>
      <c r="G403" s="363"/>
      <c r="H403" s="363"/>
      <c r="I403" s="364"/>
      <c r="J403" s="363"/>
      <c r="K403" s="382"/>
      <c r="L403" s="70">
        <f t="shared" si="7"/>
        <v>0</v>
      </c>
    </row>
    <row r="404" spans="1:12" x14ac:dyDescent="0.2">
      <c r="A404" s="374">
        <v>400</v>
      </c>
      <c r="B404" s="358"/>
      <c r="C404" s="360"/>
      <c r="D404" s="361"/>
      <c r="E404" s="360"/>
      <c r="F404" s="362"/>
      <c r="G404" s="363"/>
      <c r="H404" s="363"/>
      <c r="I404" s="364"/>
      <c r="J404" s="363"/>
      <c r="K404" s="382"/>
      <c r="L404" s="70">
        <f t="shared" si="7"/>
        <v>0</v>
      </c>
    </row>
    <row r="405" spans="1:12" x14ac:dyDescent="0.2">
      <c r="A405" s="374">
        <v>401</v>
      </c>
      <c r="B405" s="358"/>
      <c r="C405" s="360"/>
      <c r="D405" s="361"/>
      <c r="E405" s="360"/>
      <c r="F405" s="362"/>
      <c r="G405" s="363"/>
      <c r="H405" s="363"/>
      <c r="I405" s="364"/>
      <c r="J405" s="363"/>
      <c r="K405" s="382"/>
      <c r="L405" s="70">
        <f t="shared" si="7"/>
        <v>0</v>
      </c>
    </row>
    <row r="406" spans="1:12" x14ac:dyDescent="0.2">
      <c r="A406" s="374">
        <v>402</v>
      </c>
      <c r="B406" s="358"/>
      <c r="C406" s="360"/>
      <c r="D406" s="361"/>
      <c r="E406" s="360"/>
      <c r="F406" s="362"/>
      <c r="G406" s="363"/>
      <c r="H406" s="363"/>
      <c r="I406" s="364"/>
      <c r="J406" s="363"/>
      <c r="K406" s="382"/>
      <c r="L406" s="70">
        <f t="shared" si="7"/>
        <v>0</v>
      </c>
    </row>
    <row r="407" spans="1:12" x14ac:dyDescent="0.2">
      <c r="A407" s="374">
        <v>403</v>
      </c>
      <c r="B407" s="358"/>
      <c r="C407" s="360"/>
      <c r="D407" s="361"/>
      <c r="E407" s="360"/>
      <c r="F407" s="362"/>
      <c r="G407" s="363"/>
      <c r="H407" s="363"/>
      <c r="I407" s="364"/>
      <c r="J407" s="363"/>
      <c r="K407" s="382"/>
      <c r="L407" s="70">
        <f t="shared" si="7"/>
        <v>0</v>
      </c>
    </row>
    <row r="408" spans="1:12" x14ac:dyDescent="0.2">
      <c r="A408" s="374">
        <v>404</v>
      </c>
      <c r="B408" s="358"/>
      <c r="C408" s="360"/>
      <c r="D408" s="361"/>
      <c r="E408" s="360"/>
      <c r="F408" s="362"/>
      <c r="G408" s="363"/>
      <c r="H408" s="363"/>
      <c r="I408" s="364"/>
      <c r="J408" s="363"/>
      <c r="K408" s="382"/>
      <c r="L408" s="70">
        <f t="shared" si="7"/>
        <v>0</v>
      </c>
    </row>
    <row r="409" spans="1:12" x14ac:dyDescent="0.2">
      <c r="A409" s="374">
        <v>405</v>
      </c>
      <c r="B409" s="358"/>
      <c r="C409" s="360"/>
      <c r="D409" s="361"/>
      <c r="E409" s="360"/>
      <c r="F409" s="362"/>
      <c r="G409" s="363"/>
      <c r="H409" s="363"/>
      <c r="I409" s="364"/>
      <c r="J409" s="363"/>
      <c r="K409" s="382"/>
      <c r="L409" s="70">
        <f t="shared" si="7"/>
        <v>0</v>
      </c>
    </row>
    <row r="410" spans="1:12" x14ac:dyDescent="0.2">
      <c r="A410" s="374">
        <v>406</v>
      </c>
      <c r="B410" s="358"/>
      <c r="C410" s="360"/>
      <c r="D410" s="361"/>
      <c r="E410" s="360"/>
      <c r="F410" s="362"/>
      <c r="G410" s="363"/>
      <c r="H410" s="363"/>
      <c r="I410" s="364"/>
      <c r="J410" s="363"/>
      <c r="K410" s="382"/>
      <c r="L410" s="70">
        <f t="shared" si="7"/>
        <v>0</v>
      </c>
    </row>
    <row r="411" spans="1:12" x14ac:dyDescent="0.2">
      <c r="A411" s="374">
        <v>407</v>
      </c>
      <c r="B411" s="358"/>
      <c r="C411" s="360"/>
      <c r="D411" s="361"/>
      <c r="E411" s="360"/>
      <c r="F411" s="362"/>
      <c r="G411" s="363"/>
      <c r="H411" s="363"/>
      <c r="I411" s="364"/>
      <c r="J411" s="363"/>
      <c r="K411" s="382"/>
      <c r="L411" s="70">
        <f t="shared" si="7"/>
        <v>0</v>
      </c>
    </row>
    <row r="412" spans="1:12" x14ac:dyDescent="0.2">
      <c r="A412" s="374">
        <v>408</v>
      </c>
      <c r="B412" s="358"/>
      <c r="C412" s="360"/>
      <c r="D412" s="361"/>
      <c r="E412" s="360"/>
      <c r="F412" s="362"/>
      <c r="G412" s="363"/>
      <c r="H412" s="363"/>
      <c r="I412" s="364"/>
      <c r="J412" s="363"/>
      <c r="K412" s="382"/>
      <c r="L412" s="70">
        <f t="shared" si="7"/>
        <v>0</v>
      </c>
    </row>
    <row r="413" spans="1:12" x14ac:dyDescent="0.2">
      <c r="A413" s="374">
        <v>409</v>
      </c>
      <c r="B413" s="358"/>
      <c r="C413" s="360"/>
      <c r="D413" s="361"/>
      <c r="E413" s="360"/>
      <c r="F413" s="362"/>
      <c r="G413" s="363"/>
      <c r="H413" s="363"/>
      <c r="I413" s="364"/>
      <c r="J413" s="363"/>
      <c r="K413" s="382"/>
      <c r="L413" s="70">
        <f t="shared" si="7"/>
        <v>0</v>
      </c>
    </row>
    <row r="414" spans="1:12" x14ac:dyDescent="0.2">
      <c r="A414" s="374">
        <v>410</v>
      </c>
      <c r="B414" s="358"/>
      <c r="C414" s="360"/>
      <c r="D414" s="361"/>
      <c r="E414" s="360"/>
      <c r="F414" s="362"/>
      <c r="G414" s="363"/>
      <c r="H414" s="363"/>
      <c r="I414" s="364"/>
      <c r="J414" s="363"/>
      <c r="K414" s="382"/>
      <c r="L414" s="70">
        <f t="shared" si="7"/>
        <v>0</v>
      </c>
    </row>
    <row r="415" spans="1:12" x14ac:dyDescent="0.2">
      <c r="A415" s="374">
        <v>411</v>
      </c>
      <c r="B415" s="358"/>
      <c r="C415" s="360"/>
      <c r="D415" s="361"/>
      <c r="E415" s="360"/>
      <c r="F415" s="362"/>
      <c r="G415" s="363"/>
      <c r="H415" s="363"/>
      <c r="I415" s="364"/>
      <c r="J415" s="363"/>
      <c r="K415" s="382"/>
      <c r="L415" s="70">
        <f t="shared" si="7"/>
        <v>0</v>
      </c>
    </row>
    <row r="416" spans="1:12" x14ac:dyDescent="0.2">
      <c r="A416" s="374">
        <v>412</v>
      </c>
      <c r="B416" s="358"/>
      <c r="C416" s="360"/>
      <c r="D416" s="361"/>
      <c r="E416" s="360"/>
      <c r="F416" s="362"/>
      <c r="G416" s="363"/>
      <c r="H416" s="363"/>
      <c r="I416" s="364"/>
      <c r="J416" s="363"/>
      <c r="K416" s="382"/>
      <c r="L416" s="70">
        <f t="shared" si="7"/>
        <v>0</v>
      </c>
    </row>
    <row r="417" spans="1:12" x14ac:dyDescent="0.2">
      <c r="A417" s="374">
        <v>413</v>
      </c>
      <c r="B417" s="358"/>
      <c r="C417" s="360"/>
      <c r="D417" s="361"/>
      <c r="E417" s="360"/>
      <c r="F417" s="362"/>
      <c r="G417" s="363"/>
      <c r="H417" s="363"/>
      <c r="I417" s="364"/>
      <c r="J417" s="363"/>
      <c r="K417" s="382"/>
      <c r="L417" s="70">
        <f t="shared" si="7"/>
        <v>0</v>
      </c>
    </row>
    <row r="418" spans="1:12" x14ac:dyDescent="0.2">
      <c r="A418" s="374">
        <v>414</v>
      </c>
      <c r="B418" s="358"/>
      <c r="C418" s="360"/>
      <c r="D418" s="361"/>
      <c r="E418" s="360"/>
      <c r="F418" s="362"/>
      <c r="G418" s="363"/>
      <c r="H418" s="363"/>
      <c r="I418" s="364"/>
      <c r="J418" s="363"/>
      <c r="K418" s="382"/>
      <c r="L418" s="70">
        <f t="shared" si="7"/>
        <v>0</v>
      </c>
    </row>
    <row r="419" spans="1:12" x14ac:dyDescent="0.2">
      <c r="A419" s="374">
        <v>415</v>
      </c>
      <c r="B419" s="358"/>
      <c r="C419" s="360"/>
      <c r="D419" s="361"/>
      <c r="E419" s="360"/>
      <c r="F419" s="362"/>
      <c r="G419" s="363"/>
      <c r="H419" s="363"/>
      <c r="I419" s="364"/>
      <c r="J419" s="363"/>
      <c r="K419" s="382"/>
      <c r="L419" s="70">
        <f t="shared" si="7"/>
        <v>0</v>
      </c>
    </row>
    <row r="420" spans="1:12" x14ac:dyDescent="0.2">
      <c r="A420" s="374">
        <v>416</v>
      </c>
      <c r="B420" s="358"/>
      <c r="C420" s="360"/>
      <c r="D420" s="361"/>
      <c r="E420" s="360"/>
      <c r="F420" s="362"/>
      <c r="G420" s="363"/>
      <c r="H420" s="363"/>
      <c r="I420" s="364"/>
      <c r="J420" s="363"/>
      <c r="K420" s="382"/>
      <c r="L420" s="70">
        <f t="shared" si="7"/>
        <v>0</v>
      </c>
    </row>
    <row r="421" spans="1:12" x14ac:dyDescent="0.2">
      <c r="A421" s="374">
        <v>417</v>
      </c>
      <c r="B421" s="358"/>
      <c r="C421" s="360"/>
      <c r="D421" s="361"/>
      <c r="E421" s="360"/>
      <c r="F421" s="362"/>
      <c r="G421" s="363"/>
      <c r="H421" s="363"/>
      <c r="I421" s="364"/>
      <c r="J421" s="363"/>
      <c r="K421" s="382"/>
      <c r="L421" s="70">
        <f t="shared" si="7"/>
        <v>0</v>
      </c>
    </row>
    <row r="422" spans="1:12" x14ac:dyDescent="0.2">
      <c r="A422" s="374">
        <v>418</v>
      </c>
      <c r="B422" s="358"/>
      <c r="C422" s="360"/>
      <c r="D422" s="361"/>
      <c r="E422" s="360"/>
      <c r="F422" s="362"/>
      <c r="G422" s="363"/>
      <c r="H422" s="363"/>
      <c r="I422" s="364"/>
      <c r="J422" s="363"/>
      <c r="K422" s="382"/>
      <c r="L422" s="70">
        <f t="shared" si="7"/>
        <v>0</v>
      </c>
    </row>
    <row r="423" spans="1:12" x14ac:dyDescent="0.2">
      <c r="A423" s="374">
        <v>419</v>
      </c>
      <c r="B423" s="358"/>
      <c r="C423" s="360"/>
      <c r="D423" s="361"/>
      <c r="E423" s="360"/>
      <c r="F423" s="362"/>
      <c r="G423" s="363"/>
      <c r="H423" s="363"/>
      <c r="I423" s="364"/>
      <c r="J423" s="363"/>
      <c r="K423" s="382"/>
      <c r="L423" s="70">
        <f t="shared" si="7"/>
        <v>0</v>
      </c>
    </row>
    <row r="424" spans="1:12" x14ac:dyDescent="0.2">
      <c r="A424" s="374">
        <v>420</v>
      </c>
      <c r="B424" s="358"/>
      <c r="C424" s="360"/>
      <c r="D424" s="361"/>
      <c r="E424" s="360"/>
      <c r="F424" s="362"/>
      <c r="G424" s="363"/>
      <c r="H424" s="363"/>
      <c r="I424" s="364"/>
      <c r="J424" s="363"/>
      <c r="K424" s="382"/>
      <c r="L424" s="70">
        <f t="shared" si="7"/>
        <v>0</v>
      </c>
    </row>
    <row r="425" spans="1:12" x14ac:dyDescent="0.2">
      <c r="A425" s="374">
        <v>421</v>
      </c>
      <c r="B425" s="358"/>
      <c r="C425" s="360"/>
      <c r="D425" s="361"/>
      <c r="E425" s="360"/>
      <c r="F425" s="362"/>
      <c r="G425" s="363"/>
      <c r="H425" s="363"/>
      <c r="I425" s="364"/>
      <c r="J425" s="363"/>
      <c r="K425" s="382"/>
      <c r="L425" s="70">
        <f t="shared" si="7"/>
        <v>0</v>
      </c>
    </row>
    <row r="426" spans="1:12" x14ac:dyDescent="0.2">
      <c r="A426" s="374">
        <v>422</v>
      </c>
      <c r="B426" s="358"/>
      <c r="C426" s="360"/>
      <c r="D426" s="361"/>
      <c r="E426" s="360"/>
      <c r="F426" s="362"/>
      <c r="G426" s="363"/>
      <c r="H426" s="363"/>
      <c r="I426" s="364"/>
      <c r="J426" s="363"/>
      <c r="K426" s="382"/>
      <c r="L426" s="70">
        <f t="shared" si="7"/>
        <v>0</v>
      </c>
    </row>
    <row r="427" spans="1:12" x14ac:dyDescent="0.2">
      <c r="A427" s="374">
        <v>423</v>
      </c>
      <c r="B427" s="358"/>
      <c r="C427" s="360"/>
      <c r="D427" s="361"/>
      <c r="E427" s="360"/>
      <c r="F427" s="362"/>
      <c r="G427" s="363"/>
      <c r="H427" s="363"/>
      <c r="I427" s="364"/>
      <c r="J427" s="363"/>
      <c r="K427" s="382"/>
      <c r="L427" s="70">
        <f t="shared" si="7"/>
        <v>0</v>
      </c>
    </row>
    <row r="428" spans="1:12" x14ac:dyDescent="0.2">
      <c r="A428" s="374">
        <v>424</v>
      </c>
      <c r="B428" s="358"/>
      <c r="C428" s="360"/>
      <c r="D428" s="361"/>
      <c r="E428" s="360"/>
      <c r="F428" s="362"/>
      <c r="G428" s="363"/>
      <c r="H428" s="363"/>
      <c r="I428" s="364"/>
      <c r="J428" s="363"/>
      <c r="K428" s="382"/>
      <c r="L428" s="70">
        <f t="shared" si="7"/>
        <v>0</v>
      </c>
    </row>
    <row r="429" spans="1:12" x14ac:dyDescent="0.2">
      <c r="A429" s="374">
        <v>425</v>
      </c>
      <c r="B429" s="358"/>
      <c r="C429" s="360"/>
      <c r="D429" s="361"/>
      <c r="E429" s="360"/>
      <c r="F429" s="362"/>
      <c r="G429" s="363"/>
      <c r="H429" s="363"/>
      <c r="I429" s="364"/>
      <c r="J429" s="363"/>
      <c r="K429" s="382"/>
      <c r="L429" s="70">
        <f t="shared" si="7"/>
        <v>0</v>
      </c>
    </row>
    <row r="430" spans="1:12" x14ac:dyDescent="0.2">
      <c r="A430" s="374">
        <v>426</v>
      </c>
      <c r="B430" s="358"/>
      <c r="C430" s="360"/>
      <c r="D430" s="361"/>
      <c r="E430" s="360"/>
      <c r="F430" s="362"/>
      <c r="G430" s="363"/>
      <c r="H430" s="363"/>
      <c r="I430" s="364"/>
      <c r="J430" s="363"/>
      <c r="K430" s="382"/>
      <c r="L430" s="70">
        <f t="shared" si="7"/>
        <v>0</v>
      </c>
    </row>
    <row r="431" spans="1:12" x14ac:dyDescent="0.2">
      <c r="A431" s="374">
        <v>427</v>
      </c>
      <c r="B431" s="358"/>
      <c r="C431" s="360"/>
      <c r="D431" s="361"/>
      <c r="E431" s="360"/>
      <c r="F431" s="362"/>
      <c r="G431" s="363"/>
      <c r="H431" s="363"/>
      <c r="I431" s="364"/>
      <c r="J431" s="363"/>
      <c r="K431" s="382"/>
      <c r="L431" s="70">
        <f t="shared" si="7"/>
        <v>0</v>
      </c>
    </row>
    <row r="432" spans="1:12" x14ac:dyDescent="0.2">
      <c r="A432" s="374">
        <v>428</v>
      </c>
      <c r="B432" s="358"/>
      <c r="C432" s="360"/>
      <c r="D432" s="361"/>
      <c r="E432" s="360"/>
      <c r="F432" s="362"/>
      <c r="G432" s="363"/>
      <c r="H432" s="363"/>
      <c r="I432" s="364"/>
      <c r="J432" s="363"/>
      <c r="K432" s="382"/>
      <c r="L432" s="70">
        <f t="shared" si="7"/>
        <v>0</v>
      </c>
    </row>
    <row r="433" spans="1:12" x14ac:dyDescent="0.2">
      <c r="A433" s="374">
        <v>429</v>
      </c>
      <c r="B433" s="358"/>
      <c r="C433" s="360"/>
      <c r="D433" s="361"/>
      <c r="E433" s="360"/>
      <c r="F433" s="362"/>
      <c r="G433" s="363"/>
      <c r="H433" s="363"/>
      <c r="I433" s="364"/>
      <c r="J433" s="363"/>
      <c r="K433" s="382"/>
      <c r="L433" s="70">
        <f t="shared" si="7"/>
        <v>0</v>
      </c>
    </row>
    <row r="434" spans="1:12" x14ac:dyDescent="0.2">
      <c r="A434" s="374">
        <v>430</v>
      </c>
      <c r="B434" s="358"/>
      <c r="C434" s="360"/>
      <c r="D434" s="361"/>
      <c r="E434" s="360"/>
      <c r="F434" s="362"/>
      <c r="G434" s="363"/>
      <c r="H434" s="363"/>
      <c r="I434" s="364"/>
      <c r="J434" s="363"/>
      <c r="K434" s="382"/>
      <c r="L434" s="70">
        <f t="shared" si="7"/>
        <v>0</v>
      </c>
    </row>
    <row r="435" spans="1:12" x14ac:dyDescent="0.2">
      <c r="A435" s="374">
        <v>431</v>
      </c>
      <c r="B435" s="358"/>
      <c r="C435" s="360"/>
      <c r="D435" s="361"/>
      <c r="E435" s="360"/>
      <c r="F435" s="362"/>
      <c r="G435" s="363"/>
      <c r="H435" s="363"/>
      <c r="I435" s="364"/>
      <c r="J435" s="363"/>
      <c r="K435" s="382"/>
      <c r="L435" s="70">
        <f t="shared" si="7"/>
        <v>0</v>
      </c>
    </row>
    <row r="436" spans="1:12" x14ac:dyDescent="0.2">
      <c r="A436" s="374">
        <v>432</v>
      </c>
      <c r="B436" s="358"/>
      <c r="C436" s="360"/>
      <c r="D436" s="361"/>
      <c r="E436" s="360"/>
      <c r="F436" s="362"/>
      <c r="G436" s="363"/>
      <c r="H436" s="363"/>
      <c r="I436" s="364"/>
      <c r="J436" s="363"/>
      <c r="K436" s="382"/>
      <c r="L436" s="70">
        <f t="shared" si="7"/>
        <v>0</v>
      </c>
    </row>
    <row r="437" spans="1:12" x14ac:dyDescent="0.2">
      <c r="A437" s="374">
        <v>433</v>
      </c>
      <c r="B437" s="358"/>
      <c r="C437" s="360"/>
      <c r="D437" s="361"/>
      <c r="E437" s="360"/>
      <c r="F437" s="362"/>
      <c r="G437" s="363"/>
      <c r="H437" s="363"/>
      <c r="I437" s="364"/>
      <c r="J437" s="363"/>
      <c r="K437" s="382"/>
      <c r="L437" s="70">
        <f t="shared" si="7"/>
        <v>0</v>
      </c>
    </row>
    <row r="438" spans="1:12" x14ac:dyDescent="0.2">
      <c r="A438" s="374">
        <v>434</v>
      </c>
      <c r="B438" s="358"/>
      <c r="C438" s="360"/>
      <c r="D438" s="361"/>
      <c r="E438" s="360"/>
      <c r="F438" s="362"/>
      <c r="G438" s="363"/>
      <c r="H438" s="363"/>
      <c r="I438" s="364"/>
      <c r="J438" s="363"/>
      <c r="K438" s="382"/>
      <c r="L438" s="70">
        <f t="shared" si="7"/>
        <v>0</v>
      </c>
    </row>
    <row r="439" spans="1:12" x14ac:dyDescent="0.2">
      <c r="A439" s="374">
        <v>435</v>
      </c>
      <c r="B439" s="358"/>
      <c r="C439" s="360"/>
      <c r="D439" s="361"/>
      <c r="E439" s="360"/>
      <c r="F439" s="362"/>
      <c r="G439" s="363"/>
      <c r="H439" s="363"/>
      <c r="I439" s="364"/>
      <c r="J439" s="363"/>
      <c r="K439" s="382"/>
      <c r="L439" s="70">
        <f t="shared" si="7"/>
        <v>0</v>
      </c>
    </row>
    <row r="440" spans="1:12" x14ac:dyDescent="0.2">
      <c r="A440" s="374">
        <v>436</v>
      </c>
      <c r="B440" s="358"/>
      <c r="C440" s="360"/>
      <c r="D440" s="361"/>
      <c r="E440" s="360"/>
      <c r="F440" s="362"/>
      <c r="G440" s="363"/>
      <c r="H440" s="363"/>
      <c r="I440" s="364"/>
      <c r="J440" s="363"/>
      <c r="K440" s="382"/>
      <c r="L440" s="70">
        <f t="shared" si="7"/>
        <v>0</v>
      </c>
    </row>
    <row r="441" spans="1:12" x14ac:dyDescent="0.2">
      <c r="A441" s="374">
        <v>437</v>
      </c>
      <c r="B441" s="358"/>
      <c r="C441" s="360"/>
      <c r="D441" s="361"/>
      <c r="E441" s="360"/>
      <c r="F441" s="362"/>
      <c r="G441" s="363"/>
      <c r="H441" s="363"/>
      <c r="I441" s="364"/>
      <c r="J441" s="363"/>
      <c r="K441" s="382"/>
      <c r="L441" s="70">
        <f t="shared" si="7"/>
        <v>0</v>
      </c>
    </row>
    <row r="442" spans="1:12" x14ac:dyDescent="0.2">
      <c r="A442" s="374">
        <v>438</v>
      </c>
      <c r="B442" s="358"/>
      <c r="C442" s="360"/>
      <c r="D442" s="361"/>
      <c r="E442" s="360"/>
      <c r="F442" s="362"/>
      <c r="G442" s="363"/>
      <c r="H442" s="363"/>
      <c r="I442" s="364"/>
      <c r="J442" s="363"/>
      <c r="K442" s="382"/>
      <c r="L442" s="70">
        <f t="shared" si="7"/>
        <v>0</v>
      </c>
    </row>
    <row r="443" spans="1:12" x14ac:dyDescent="0.2">
      <c r="A443" s="374">
        <v>439</v>
      </c>
      <c r="B443" s="358"/>
      <c r="C443" s="360"/>
      <c r="D443" s="361"/>
      <c r="E443" s="360"/>
      <c r="F443" s="362"/>
      <c r="G443" s="363"/>
      <c r="H443" s="363"/>
      <c r="I443" s="364"/>
      <c r="J443" s="363"/>
      <c r="K443" s="382"/>
      <c r="L443" s="70">
        <f t="shared" si="7"/>
        <v>0</v>
      </c>
    </row>
    <row r="444" spans="1:12" x14ac:dyDescent="0.2">
      <c r="A444" s="374">
        <v>440</v>
      </c>
      <c r="B444" s="358"/>
      <c r="C444" s="360"/>
      <c r="D444" s="361"/>
      <c r="E444" s="360"/>
      <c r="F444" s="362"/>
      <c r="G444" s="363"/>
      <c r="H444" s="363"/>
      <c r="I444" s="364"/>
      <c r="J444" s="363"/>
      <c r="K444" s="382"/>
      <c r="L444" s="70">
        <f t="shared" si="7"/>
        <v>0</v>
      </c>
    </row>
    <row r="445" spans="1:12" x14ac:dyDescent="0.2">
      <c r="A445" s="374">
        <v>441</v>
      </c>
      <c r="B445" s="358"/>
      <c r="C445" s="360"/>
      <c r="D445" s="361"/>
      <c r="E445" s="360"/>
      <c r="F445" s="362"/>
      <c r="G445" s="363"/>
      <c r="H445" s="363"/>
      <c r="I445" s="364"/>
      <c r="J445" s="363"/>
      <c r="K445" s="382"/>
      <c r="L445" s="70">
        <f t="shared" si="7"/>
        <v>0</v>
      </c>
    </row>
    <row r="446" spans="1:12" x14ac:dyDescent="0.2">
      <c r="A446" s="374">
        <v>442</v>
      </c>
      <c r="B446" s="358"/>
      <c r="C446" s="360"/>
      <c r="D446" s="361"/>
      <c r="E446" s="360"/>
      <c r="F446" s="362"/>
      <c r="G446" s="363"/>
      <c r="H446" s="363"/>
      <c r="I446" s="364"/>
      <c r="J446" s="363"/>
      <c r="K446" s="382"/>
      <c r="L446" s="70">
        <f t="shared" si="7"/>
        <v>0</v>
      </c>
    </row>
    <row r="447" spans="1:12" x14ac:dyDescent="0.2">
      <c r="A447" s="374">
        <v>443</v>
      </c>
      <c r="B447" s="358"/>
      <c r="C447" s="360"/>
      <c r="D447" s="361"/>
      <c r="E447" s="360"/>
      <c r="F447" s="362"/>
      <c r="G447" s="363"/>
      <c r="H447" s="363"/>
      <c r="I447" s="364"/>
      <c r="J447" s="363"/>
      <c r="K447" s="382"/>
      <c r="L447" s="70">
        <f t="shared" si="7"/>
        <v>0</v>
      </c>
    </row>
    <row r="448" spans="1:12" x14ac:dyDescent="0.2">
      <c r="A448" s="374">
        <v>444</v>
      </c>
      <c r="B448" s="358"/>
      <c r="C448" s="360"/>
      <c r="D448" s="361"/>
      <c r="E448" s="360"/>
      <c r="F448" s="362"/>
      <c r="G448" s="363"/>
      <c r="H448" s="363"/>
      <c r="I448" s="364"/>
      <c r="J448" s="363"/>
      <c r="K448" s="382"/>
      <c r="L448" s="70">
        <f t="shared" si="7"/>
        <v>0</v>
      </c>
    </row>
    <row r="449" spans="1:12" x14ac:dyDescent="0.2">
      <c r="A449" s="374">
        <v>445</v>
      </c>
      <c r="B449" s="358"/>
      <c r="C449" s="360"/>
      <c r="D449" s="361"/>
      <c r="E449" s="360"/>
      <c r="F449" s="362"/>
      <c r="G449" s="363"/>
      <c r="H449" s="363"/>
      <c r="I449" s="364"/>
      <c r="J449" s="363"/>
      <c r="K449" s="382"/>
      <c r="L449" s="70">
        <f t="shared" si="7"/>
        <v>0</v>
      </c>
    </row>
    <row r="450" spans="1:12" x14ac:dyDescent="0.2">
      <c r="A450" s="374">
        <v>446</v>
      </c>
      <c r="B450" s="358"/>
      <c r="C450" s="360"/>
      <c r="D450" s="361"/>
      <c r="E450" s="360"/>
      <c r="F450" s="362"/>
      <c r="G450" s="363"/>
      <c r="H450" s="363"/>
      <c r="I450" s="364"/>
      <c r="J450" s="363"/>
      <c r="K450" s="382"/>
      <c r="L450" s="70">
        <f t="shared" ref="L450:L513" si="8">IF(B450=0,0,MONTH(B450)-$L$1+1)</f>
        <v>0</v>
      </c>
    </row>
    <row r="451" spans="1:12" x14ac:dyDescent="0.2">
      <c r="A451" s="374">
        <v>447</v>
      </c>
      <c r="B451" s="358"/>
      <c r="C451" s="360"/>
      <c r="D451" s="361"/>
      <c r="E451" s="360"/>
      <c r="F451" s="362"/>
      <c r="G451" s="363"/>
      <c r="H451" s="363"/>
      <c r="I451" s="364"/>
      <c r="J451" s="363"/>
      <c r="K451" s="382"/>
      <c r="L451" s="70">
        <f t="shared" si="8"/>
        <v>0</v>
      </c>
    </row>
    <row r="452" spans="1:12" x14ac:dyDescent="0.2">
      <c r="A452" s="374">
        <v>448</v>
      </c>
      <c r="B452" s="358"/>
      <c r="C452" s="360"/>
      <c r="D452" s="361"/>
      <c r="E452" s="360"/>
      <c r="F452" s="362"/>
      <c r="G452" s="363"/>
      <c r="H452" s="363"/>
      <c r="I452" s="364"/>
      <c r="J452" s="363"/>
      <c r="K452" s="382"/>
      <c r="L452" s="70">
        <f t="shared" si="8"/>
        <v>0</v>
      </c>
    </row>
    <row r="453" spans="1:12" x14ac:dyDescent="0.2">
      <c r="A453" s="374">
        <v>449</v>
      </c>
      <c r="B453" s="358"/>
      <c r="C453" s="360"/>
      <c r="D453" s="361"/>
      <c r="E453" s="360"/>
      <c r="F453" s="362"/>
      <c r="G453" s="363"/>
      <c r="H453" s="363"/>
      <c r="I453" s="364"/>
      <c r="J453" s="363"/>
      <c r="K453" s="382"/>
      <c r="L453" s="70">
        <f t="shared" si="8"/>
        <v>0</v>
      </c>
    </row>
    <row r="454" spans="1:12" x14ac:dyDescent="0.2">
      <c r="A454" s="374">
        <v>450</v>
      </c>
      <c r="B454" s="358"/>
      <c r="C454" s="360"/>
      <c r="D454" s="361"/>
      <c r="E454" s="360"/>
      <c r="F454" s="362"/>
      <c r="G454" s="363"/>
      <c r="H454" s="363"/>
      <c r="I454" s="364"/>
      <c r="J454" s="363"/>
      <c r="K454" s="382"/>
      <c r="L454" s="70">
        <f t="shared" si="8"/>
        <v>0</v>
      </c>
    </row>
    <row r="455" spans="1:12" x14ac:dyDescent="0.2">
      <c r="A455" s="374">
        <v>451</v>
      </c>
      <c r="B455" s="358"/>
      <c r="C455" s="360"/>
      <c r="D455" s="361"/>
      <c r="E455" s="360"/>
      <c r="F455" s="362"/>
      <c r="G455" s="363"/>
      <c r="H455" s="363"/>
      <c r="I455" s="364"/>
      <c r="J455" s="363"/>
      <c r="K455" s="382"/>
      <c r="L455" s="70">
        <f t="shared" si="8"/>
        <v>0</v>
      </c>
    </row>
    <row r="456" spans="1:12" x14ac:dyDescent="0.2">
      <c r="A456" s="374">
        <v>452</v>
      </c>
      <c r="B456" s="358"/>
      <c r="C456" s="360"/>
      <c r="D456" s="361"/>
      <c r="E456" s="360"/>
      <c r="F456" s="362"/>
      <c r="G456" s="363"/>
      <c r="H456" s="363"/>
      <c r="I456" s="364"/>
      <c r="J456" s="363"/>
      <c r="K456" s="382"/>
      <c r="L456" s="70">
        <f t="shared" si="8"/>
        <v>0</v>
      </c>
    </row>
    <row r="457" spans="1:12" x14ac:dyDescent="0.2">
      <c r="A457" s="374">
        <v>453</v>
      </c>
      <c r="B457" s="358"/>
      <c r="C457" s="360"/>
      <c r="D457" s="361"/>
      <c r="E457" s="360"/>
      <c r="F457" s="362"/>
      <c r="G457" s="363"/>
      <c r="H457" s="363"/>
      <c r="I457" s="364"/>
      <c r="J457" s="363"/>
      <c r="K457" s="382"/>
      <c r="L457" s="70">
        <f t="shared" si="8"/>
        <v>0</v>
      </c>
    </row>
    <row r="458" spans="1:12" x14ac:dyDescent="0.2">
      <c r="A458" s="374">
        <v>454</v>
      </c>
      <c r="B458" s="358"/>
      <c r="C458" s="360"/>
      <c r="D458" s="361"/>
      <c r="E458" s="360"/>
      <c r="F458" s="362"/>
      <c r="G458" s="363"/>
      <c r="H458" s="363"/>
      <c r="I458" s="364"/>
      <c r="J458" s="363"/>
      <c r="K458" s="382"/>
      <c r="L458" s="70">
        <f t="shared" si="8"/>
        <v>0</v>
      </c>
    </row>
    <row r="459" spans="1:12" x14ac:dyDescent="0.2">
      <c r="A459" s="374">
        <v>455</v>
      </c>
      <c r="B459" s="358"/>
      <c r="C459" s="360"/>
      <c r="D459" s="361"/>
      <c r="E459" s="360"/>
      <c r="F459" s="362"/>
      <c r="G459" s="363"/>
      <c r="H459" s="363"/>
      <c r="I459" s="364"/>
      <c r="J459" s="363"/>
      <c r="K459" s="382"/>
      <c r="L459" s="70">
        <f t="shared" si="8"/>
        <v>0</v>
      </c>
    </row>
    <row r="460" spans="1:12" x14ac:dyDescent="0.2">
      <c r="A460" s="374">
        <v>456</v>
      </c>
      <c r="B460" s="358"/>
      <c r="C460" s="360"/>
      <c r="D460" s="361"/>
      <c r="E460" s="360"/>
      <c r="F460" s="362"/>
      <c r="G460" s="363"/>
      <c r="H460" s="363"/>
      <c r="I460" s="364"/>
      <c r="J460" s="363"/>
      <c r="K460" s="382"/>
      <c r="L460" s="70">
        <f t="shared" si="8"/>
        <v>0</v>
      </c>
    </row>
    <row r="461" spans="1:12" x14ac:dyDescent="0.2">
      <c r="A461" s="374">
        <v>457</v>
      </c>
      <c r="B461" s="358"/>
      <c r="C461" s="360"/>
      <c r="D461" s="361"/>
      <c r="E461" s="360"/>
      <c r="F461" s="362"/>
      <c r="G461" s="363"/>
      <c r="H461" s="363"/>
      <c r="I461" s="364"/>
      <c r="J461" s="363"/>
      <c r="K461" s="382"/>
      <c r="L461" s="70">
        <f t="shared" si="8"/>
        <v>0</v>
      </c>
    </row>
    <row r="462" spans="1:12" x14ac:dyDescent="0.2">
      <c r="A462" s="374">
        <v>458</v>
      </c>
      <c r="B462" s="358"/>
      <c r="C462" s="360"/>
      <c r="D462" s="361"/>
      <c r="E462" s="360"/>
      <c r="F462" s="362"/>
      <c r="G462" s="363"/>
      <c r="H462" s="363"/>
      <c r="I462" s="364"/>
      <c r="J462" s="363"/>
      <c r="K462" s="382"/>
      <c r="L462" s="70">
        <f t="shared" si="8"/>
        <v>0</v>
      </c>
    </row>
    <row r="463" spans="1:12" x14ac:dyDescent="0.2">
      <c r="A463" s="374">
        <v>459</v>
      </c>
      <c r="B463" s="358"/>
      <c r="C463" s="360"/>
      <c r="D463" s="361"/>
      <c r="E463" s="360"/>
      <c r="F463" s="362"/>
      <c r="G463" s="363"/>
      <c r="H463" s="363"/>
      <c r="I463" s="364"/>
      <c r="J463" s="363"/>
      <c r="K463" s="382"/>
      <c r="L463" s="70">
        <f t="shared" si="8"/>
        <v>0</v>
      </c>
    </row>
    <row r="464" spans="1:12" x14ac:dyDescent="0.2">
      <c r="A464" s="374">
        <v>460</v>
      </c>
      <c r="B464" s="358"/>
      <c r="C464" s="360"/>
      <c r="D464" s="361"/>
      <c r="E464" s="360"/>
      <c r="F464" s="362"/>
      <c r="G464" s="363"/>
      <c r="H464" s="363"/>
      <c r="I464" s="364"/>
      <c r="J464" s="363"/>
      <c r="K464" s="382"/>
      <c r="L464" s="70">
        <f t="shared" si="8"/>
        <v>0</v>
      </c>
    </row>
    <row r="465" spans="1:12" x14ac:dyDescent="0.2">
      <c r="A465" s="374">
        <v>461</v>
      </c>
      <c r="B465" s="358"/>
      <c r="C465" s="360"/>
      <c r="D465" s="361"/>
      <c r="E465" s="360"/>
      <c r="F465" s="362"/>
      <c r="G465" s="363"/>
      <c r="H465" s="363"/>
      <c r="I465" s="364"/>
      <c r="J465" s="363"/>
      <c r="K465" s="382"/>
      <c r="L465" s="70">
        <f t="shared" si="8"/>
        <v>0</v>
      </c>
    </row>
    <row r="466" spans="1:12" x14ac:dyDescent="0.2">
      <c r="A466" s="374">
        <v>462</v>
      </c>
      <c r="B466" s="358"/>
      <c r="C466" s="360"/>
      <c r="D466" s="361"/>
      <c r="E466" s="360"/>
      <c r="F466" s="362"/>
      <c r="G466" s="363"/>
      <c r="H466" s="363"/>
      <c r="I466" s="364"/>
      <c r="J466" s="363"/>
      <c r="K466" s="382"/>
      <c r="L466" s="70">
        <f t="shared" si="8"/>
        <v>0</v>
      </c>
    </row>
    <row r="467" spans="1:12" x14ac:dyDescent="0.2">
      <c r="A467" s="374">
        <v>463</v>
      </c>
      <c r="B467" s="358"/>
      <c r="C467" s="360"/>
      <c r="D467" s="361"/>
      <c r="E467" s="360"/>
      <c r="F467" s="362"/>
      <c r="G467" s="363"/>
      <c r="H467" s="363"/>
      <c r="I467" s="364"/>
      <c r="J467" s="363"/>
      <c r="K467" s="382"/>
      <c r="L467" s="70">
        <f t="shared" si="8"/>
        <v>0</v>
      </c>
    </row>
    <row r="468" spans="1:12" x14ac:dyDescent="0.2">
      <c r="A468" s="374">
        <v>464</v>
      </c>
      <c r="B468" s="358"/>
      <c r="C468" s="360"/>
      <c r="D468" s="361"/>
      <c r="E468" s="360"/>
      <c r="F468" s="362"/>
      <c r="G468" s="363"/>
      <c r="H468" s="363"/>
      <c r="I468" s="364"/>
      <c r="J468" s="363"/>
      <c r="K468" s="382"/>
      <c r="L468" s="70">
        <f t="shared" si="8"/>
        <v>0</v>
      </c>
    </row>
    <row r="469" spans="1:12" x14ac:dyDescent="0.2">
      <c r="A469" s="374">
        <v>465</v>
      </c>
      <c r="B469" s="358"/>
      <c r="C469" s="360"/>
      <c r="D469" s="361"/>
      <c r="E469" s="360"/>
      <c r="F469" s="362"/>
      <c r="G469" s="363"/>
      <c r="H469" s="363"/>
      <c r="I469" s="364"/>
      <c r="J469" s="363"/>
      <c r="K469" s="382"/>
      <c r="L469" s="70">
        <f t="shared" si="8"/>
        <v>0</v>
      </c>
    </row>
    <row r="470" spans="1:12" x14ac:dyDescent="0.2">
      <c r="A470" s="374">
        <v>466</v>
      </c>
      <c r="B470" s="358"/>
      <c r="C470" s="360"/>
      <c r="D470" s="361"/>
      <c r="E470" s="360"/>
      <c r="F470" s="362"/>
      <c r="G470" s="363"/>
      <c r="H470" s="363"/>
      <c r="I470" s="364"/>
      <c r="J470" s="363"/>
      <c r="K470" s="382"/>
      <c r="L470" s="70">
        <f t="shared" si="8"/>
        <v>0</v>
      </c>
    </row>
    <row r="471" spans="1:12" x14ac:dyDescent="0.2">
      <c r="A471" s="374">
        <v>467</v>
      </c>
      <c r="B471" s="358"/>
      <c r="C471" s="360"/>
      <c r="D471" s="361"/>
      <c r="E471" s="360"/>
      <c r="F471" s="362"/>
      <c r="G471" s="363"/>
      <c r="H471" s="363"/>
      <c r="I471" s="364"/>
      <c r="J471" s="363"/>
      <c r="K471" s="382"/>
      <c r="L471" s="70">
        <f t="shared" si="8"/>
        <v>0</v>
      </c>
    </row>
    <row r="472" spans="1:12" x14ac:dyDescent="0.2">
      <c r="A472" s="374">
        <v>468</v>
      </c>
      <c r="B472" s="358"/>
      <c r="C472" s="360"/>
      <c r="D472" s="361"/>
      <c r="E472" s="360"/>
      <c r="F472" s="362"/>
      <c r="G472" s="363"/>
      <c r="H472" s="363"/>
      <c r="I472" s="364"/>
      <c r="J472" s="363"/>
      <c r="K472" s="382"/>
      <c r="L472" s="70">
        <f t="shared" si="8"/>
        <v>0</v>
      </c>
    </row>
    <row r="473" spans="1:12" x14ac:dyDescent="0.2">
      <c r="A473" s="374">
        <v>469</v>
      </c>
      <c r="B473" s="358"/>
      <c r="C473" s="360"/>
      <c r="D473" s="361"/>
      <c r="E473" s="360"/>
      <c r="F473" s="362"/>
      <c r="G473" s="363"/>
      <c r="H473" s="363"/>
      <c r="I473" s="364"/>
      <c r="J473" s="363"/>
      <c r="K473" s="382"/>
      <c r="L473" s="70">
        <f t="shared" si="8"/>
        <v>0</v>
      </c>
    </row>
    <row r="474" spans="1:12" x14ac:dyDescent="0.2">
      <c r="A474" s="374">
        <v>470</v>
      </c>
      <c r="B474" s="358"/>
      <c r="C474" s="360"/>
      <c r="D474" s="361"/>
      <c r="E474" s="360"/>
      <c r="F474" s="362"/>
      <c r="G474" s="363"/>
      <c r="H474" s="363"/>
      <c r="I474" s="364"/>
      <c r="J474" s="363"/>
      <c r="K474" s="382"/>
      <c r="L474" s="70">
        <f t="shared" si="8"/>
        <v>0</v>
      </c>
    </row>
    <row r="475" spans="1:12" x14ac:dyDescent="0.2">
      <c r="A475" s="374">
        <v>471</v>
      </c>
      <c r="B475" s="358"/>
      <c r="C475" s="360"/>
      <c r="D475" s="361"/>
      <c r="E475" s="360"/>
      <c r="F475" s="362"/>
      <c r="G475" s="363"/>
      <c r="H475" s="363"/>
      <c r="I475" s="364"/>
      <c r="J475" s="363"/>
      <c r="K475" s="382"/>
      <c r="L475" s="70">
        <f t="shared" si="8"/>
        <v>0</v>
      </c>
    </row>
    <row r="476" spans="1:12" x14ac:dyDescent="0.2">
      <c r="A476" s="374">
        <v>472</v>
      </c>
      <c r="B476" s="358"/>
      <c r="C476" s="360"/>
      <c r="D476" s="361"/>
      <c r="E476" s="360"/>
      <c r="F476" s="362"/>
      <c r="G476" s="363"/>
      <c r="H476" s="363"/>
      <c r="I476" s="364"/>
      <c r="J476" s="363"/>
      <c r="K476" s="382"/>
      <c r="L476" s="70">
        <f t="shared" si="8"/>
        <v>0</v>
      </c>
    </row>
    <row r="477" spans="1:12" x14ac:dyDescent="0.2">
      <c r="A477" s="374">
        <v>473</v>
      </c>
      <c r="B477" s="358"/>
      <c r="C477" s="360"/>
      <c r="D477" s="361"/>
      <c r="E477" s="360"/>
      <c r="F477" s="362"/>
      <c r="G477" s="363"/>
      <c r="H477" s="363"/>
      <c r="I477" s="364"/>
      <c r="J477" s="363"/>
      <c r="K477" s="382"/>
      <c r="L477" s="70">
        <f t="shared" si="8"/>
        <v>0</v>
      </c>
    </row>
    <row r="478" spans="1:12" x14ac:dyDescent="0.2">
      <c r="A478" s="374">
        <v>474</v>
      </c>
      <c r="B478" s="358"/>
      <c r="C478" s="360"/>
      <c r="D478" s="361"/>
      <c r="E478" s="360"/>
      <c r="F478" s="362"/>
      <c r="G478" s="363"/>
      <c r="H478" s="363"/>
      <c r="I478" s="364"/>
      <c r="J478" s="363"/>
      <c r="K478" s="382"/>
      <c r="L478" s="70">
        <f t="shared" si="8"/>
        <v>0</v>
      </c>
    </row>
    <row r="479" spans="1:12" x14ac:dyDescent="0.2">
      <c r="A479" s="374">
        <v>475</v>
      </c>
      <c r="B479" s="358"/>
      <c r="C479" s="360"/>
      <c r="D479" s="361"/>
      <c r="E479" s="360"/>
      <c r="F479" s="362"/>
      <c r="G479" s="363"/>
      <c r="H479" s="363"/>
      <c r="I479" s="364"/>
      <c r="J479" s="363"/>
      <c r="K479" s="382"/>
      <c r="L479" s="70">
        <f t="shared" si="8"/>
        <v>0</v>
      </c>
    </row>
    <row r="480" spans="1:12" x14ac:dyDescent="0.2">
      <c r="A480" s="374">
        <v>476</v>
      </c>
      <c r="B480" s="358"/>
      <c r="C480" s="360"/>
      <c r="D480" s="361"/>
      <c r="E480" s="360"/>
      <c r="F480" s="362"/>
      <c r="G480" s="363"/>
      <c r="H480" s="363"/>
      <c r="I480" s="364"/>
      <c r="J480" s="363"/>
      <c r="K480" s="382"/>
      <c r="L480" s="70">
        <f t="shared" si="8"/>
        <v>0</v>
      </c>
    </row>
    <row r="481" spans="1:12" x14ac:dyDescent="0.2">
      <c r="A481" s="374">
        <v>477</v>
      </c>
      <c r="B481" s="358"/>
      <c r="C481" s="360"/>
      <c r="D481" s="361"/>
      <c r="E481" s="360"/>
      <c r="F481" s="362"/>
      <c r="G481" s="363"/>
      <c r="H481" s="363"/>
      <c r="I481" s="364"/>
      <c r="J481" s="363"/>
      <c r="K481" s="382"/>
      <c r="L481" s="70">
        <f t="shared" si="8"/>
        <v>0</v>
      </c>
    </row>
    <row r="482" spans="1:12" x14ac:dyDescent="0.2">
      <c r="A482" s="374">
        <v>478</v>
      </c>
      <c r="B482" s="358"/>
      <c r="C482" s="360"/>
      <c r="D482" s="361"/>
      <c r="E482" s="360"/>
      <c r="F482" s="362"/>
      <c r="G482" s="363"/>
      <c r="H482" s="363"/>
      <c r="I482" s="364"/>
      <c r="J482" s="363"/>
      <c r="K482" s="382"/>
      <c r="L482" s="70">
        <f t="shared" si="8"/>
        <v>0</v>
      </c>
    </row>
    <row r="483" spans="1:12" x14ac:dyDescent="0.2">
      <c r="A483" s="374">
        <v>479</v>
      </c>
      <c r="B483" s="358"/>
      <c r="C483" s="360"/>
      <c r="D483" s="361"/>
      <c r="E483" s="360"/>
      <c r="F483" s="362"/>
      <c r="G483" s="363"/>
      <c r="H483" s="363"/>
      <c r="I483" s="364"/>
      <c r="J483" s="363"/>
      <c r="K483" s="382"/>
      <c r="L483" s="70">
        <f t="shared" si="8"/>
        <v>0</v>
      </c>
    </row>
    <row r="484" spans="1:12" x14ac:dyDescent="0.2">
      <c r="A484" s="374">
        <v>480</v>
      </c>
      <c r="B484" s="358"/>
      <c r="C484" s="360"/>
      <c r="D484" s="361"/>
      <c r="E484" s="360"/>
      <c r="F484" s="362"/>
      <c r="G484" s="363"/>
      <c r="H484" s="363"/>
      <c r="I484" s="364"/>
      <c r="J484" s="363"/>
      <c r="K484" s="382"/>
      <c r="L484" s="70">
        <f t="shared" si="8"/>
        <v>0</v>
      </c>
    </row>
    <row r="485" spans="1:12" x14ac:dyDescent="0.2">
      <c r="A485" s="374">
        <v>481</v>
      </c>
      <c r="B485" s="358"/>
      <c r="C485" s="360"/>
      <c r="D485" s="361"/>
      <c r="E485" s="360"/>
      <c r="F485" s="362"/>
      <c r="G485" s="363"/>
      <c r="H485" s="363"/>
      <c r="I485" s="364"/>
      <c r="J485" s="363"/>
      <c r="K485" s="382"/>
      <c r="L485" s="70">
        <f t="shared" si="8"/>
        <v>0</v>
      </c>
    </row>
    <row r="486" spans="1:12" x14ac:dyDescent="0.2">
      <c r="A486" s="374">
        <v>482</v>
      </c>
      <c r="B486" s="358"/>
      <c r="C486" s="360"/>
      <c r="D486" s="361"/>
      <c r="E486" s="360"/>
      <c r="F486" s="362"/>
      <c r="G486" s="363"/>
      <c r="H486" s="363"/>
      <c r="I486" s="364"/>
      <c r="J486" s="363"/>
      <c r="K486" s="382"/>
      <c r="L486" s="70">
        <f t="shared" si="8"/>
        <v>0</v>
      </c>
    </row>
    <row r="487" spans="1:12" x14ac:dyDescent="0.2">
      <c r="A487" s="374">
        <v>483</v>
      </c>
      <c r="B487" s="358"/>
      <c r="C487" s="360"/>
      <c r="D487" s="361"/>
      <c r="E487" s="360"/>
      <c r="F487" s="362"/>
      <c r="G487" s="363"/>
      <c r="H487" s="363"/>
      <c r="I487" s="364"/>
      <c r="J487" s="363"/>
      <c r="K487" s="382"/>
      <c r="L487" s="70">
        <f t="shared" si="8"/>
        <v>0</v>
      </c>
    </row>
    <row r="488" spans="1:12" x14ac:dyDescent="0.2">
      <c r="A488" s="374">
        <v>484</v>
      </c>
      <c r="B488" s="358"/>
      <c r="C488" s="360"/>
      <c r="D488" s="361"/>
      <c r="E488" s="360"/>
      <c r="F488" s="362"/>
      <c r="G488" s="363"/>
      <c r="H488" s="363"/>
      <c r="I488" s="364"/>
      <c r="J488" s="363"/>
      <c r="K488" s="382"/>
      <c r="L488" s="70">
        <f t="shared" si="8"/>
        <v>0</v>
      </c>
    </row>
    <row r="489" spans="1:12" x14ac:dyDescent="0.2">
      <c r="A489" s="374">
        <v>485</v>
      </c>
      <c r="B489" s="358"/>
      <c r="C489" s="360"/>
      <c r="D489" s="361"/>
      <c r="E489" s="360"/>
      <c r="F489" s="362"/>
      <c r="G489" s="363"/>
      <c r="H489" s="363"/>
      <c r="I489" s="364"/>
      <c r="J489" s="363"/>
      <c r="K489" s="382"/>
      <c r="L489" s="70">
        <f t="shared" si="8"/>
        <v>0</v>
      </c>
    </row>
    <row r="490" spans="1:12" x14ac:dyDescent="0.2">
      <c r="A490" s="374">
        <v>486</v>
      </c>
      <c r="B490" s="358"/>
      <c r="C490" s="360"/>
      <c r="D490" s="361"/>
      <c r="E490" s="360"/>
      <c r="F490" s="362"/>
      <c r="G490" s="363"/>
      <c r="H490" s="363"/>
      <c r="I490" s="364"/>
      <c r="J490" s="363"/>
      <c r="K490" s="382"/>
      <c r="L490" s="70">
        <f t="shared" si="8"/>
        <v>0</v>
      </c>
    </row>
    <row r="491" spans="1:12" x14ac:dyDescent="0.2">
      <c r="A491" s="374">
        <v>487</v>
      </c>
      <c r="B491" s="358"/>
      <c r="C491" s="360"/>
      <c r="D491" s="361"/>
      <c r="E491" s="360"/>
      <c r="F491" s="362"/>
      <c r="G491" s="363"/>
      <c r="H491" s="363"/>
      <c r="I491" s="364"/>
      <c r="J491" s="363"/>
      <c r="K491" s="382"/>
      <c r="L491" s="70">
        <f t="shared" si="8"/>
        <v>0</v>
      </c>
    </row>
    <row r="492" spans="1:12" x14ac:dyDescent="0.2">
      <c r="A492" s="374">
        <v>488</v>
      </c>
      <c r="B492" s="358"/>
      <c r="C492" s="360"/>
      <c r="D492" s="361"/>
      <c r="E492" s="360"/>
      <c r="F492" s="362"/>
      <c r="G492" s="363"/>
      <c r="H492" s="363"/>
      <c r="I492" s="364"/>
      <c r="J492" s="363"/>
      <c r="K492" s="382"/>
      <c r="L492" s="70">
        <f t="shared" si="8"/>
        <v>0</v>
      </c>
    </row>
    <row r="493" spans="1:12" x14ac:dyDescent="0.2">
      <c r="A493" s="374">
        <v>489</v>
      </c>
      <c r="B493" s="358"/>
      <c r="C493" s="360"/>
      <c r="D493" s="361"/>
      <c r="E493" s="360"/>
      <c r="F493" s="362"/>
      <c r="G493" s="363"/>
      <c r="H493" s="363"/>
      <c r="I493" s="364"/>
      <c r="J493" s="363"/>
      <c r="K493" s="382"/>
      <c r="L493" s="70">
        <f t="shared" si="8"/>
        <v>0</v>
      </c>
    </row>
    <row r="494" spans="1:12" x14ac:dyDescent="0.2">
      <c r="A494" s="374">
        <v>490</v>
      </c>
      <c r="B494" s="358"/>
      <c r="C494" s="360"/>
      <c r="D494" s="361"/>
      <c r="E494" s="360"/>
      <c r="F494" s="362"/>
      <c r="G494" s="363"/>
      <c r="H494" s="363"/>
      <c r="I494" s="364"/>
      <c r="J494" s="363"/>
      <c r="K494" s="382"/>
      <c r="L494" s="70">
        <f t="shared" si="8"/>
        <v>0</v>
      </c>
    </row>
    <row r="495" spans="1:12" x14ac:dyDescent="0.2">
      <c r="A495" s="374">
        <v>491</v>
      </c>
      <c r="B495" s="358"/>
      <c r="C495" s="360"/>
      <c r="D495" s="361"/>
      <c r="E495" s="360"/>
      <c r="F495" s="362"/>
      <c r="G495" s="363"/>
      <c r="H495" s="363"/>
      <c r="I495" s="364"/>
      <c r="J495" s="363"/>
      <c r="K495" s="382"/>
      <c r="L495" s="70">
        <f t="shared" si="8"/>
        <v>0</v>
      </c>
    </row>
    <row r="496" spans="1:12" x14ac:dyDescent="0.2">
      <c r="A496" s="374">
        <v>492</v>
      </c>
      <c r="B496" s="358"/>
      <c r="C496" s="360"/>
      <c r="D496" s="361"/>
      <c r="E496" s="360"/>
      <c r="F496" s="362"/>
      <c r="G496" s="363"/>
      <c r="H496" s="363"/>
      <c r="I496" s="364"/>
      <c r="J496" s="363"/>
      <c r="K496" s="382"/>
      <c r="L496" s="70">
        <f t="shared" si="8"/>
        <v>0</v>
      </c>
    </row>
    <row r="497" spans="1:12" x14ac:dyDescent="0.2">
      <c r="A497" s="374">
        <v>493</v>
      </c>
      <c r="B497" s="358"/>
      <c r="C497" s="360"/>
      <c r="D497" s="361"/>
      <c r="E497" s="360"/>
      <c r="F497" s="362"/>
      <c r="G497" s="363"/>
      <c r="H497" s="363"/>
      <c r="I497" s="364"/>
      <c r="J497" s="363"/>
      <c r="K497" s="382"/>
      <c r="L497" s="70">
        <f t="shared" si="8"/>
        <v>0</v>
      </c>
    </row>
    <row r="498" spans="1:12" x14ac:dyDescent="0.2">
      <c r="A498" s="374">
        <v>494</v>
      </c>
      <c r="B498" s="358"/>
      <c r="C498" s="360"/>
      <c r="D498" s="361"/>
      <c r="E498" s="360"/>
      <c r="F498" s="362"/>
      <c r="G498" s="363"/>
      <c r="H498" s="363"/>
      <c r="I498" s="364"/>
      <c r="J498" s="363"/>
      <c r="K498" s="382"/>
      <c r="L498" s="70">
        <f t="shared" si="8"/>
        <v>0</v>
      </c>
    </row>
    <row r="499" spans="1:12" x14ac:dyDescent="0.2">
      <c r="A499" s="374">
        <v>495</v>
      </c>
      <c r="B499" s="358"/>
      <c r="C499" s="360"/>
      <c r="D499" s="361"/>
      <c r="E499" s="360"/>
      <c r="F499" s="362"/>
      <c r="G499" s="363"/>
      <c r="H499" s="363"/>
      <c r="I499" s="364"/>
      <c r="J499" s="363"/>
      <c r="K499" s="382"/>
      <c r="L499" s="70">
        <f t="shared" si="8"/>
        <v>0</v>
      </c>
    </row>
    <row r="500" spans="1:12" x14ac:dyDescent="0.2">
      <c r="A500" s="374">
        <v>496</v>
      </c>
      <c r="B500" s="358"/>
      <c r="C500" s="360"/>
      <c r="D500" s="361"/>
      <c r="E500" s="360"/>
      <c r="F500" s="362"/>
      <c r="G500" s="363"/>
      <c r="H500" s="363"/>
      <c r="I500" s="364"/>
      <c r="J500" s="363"/>
      <c r="K500" s="382"/>
      <c r="L500" s="70">
        <f t="shared" si="8"/>
        <v>0</v>
      </c>
    </row>
    <row r="501" spans="1:12" x14ac:dyDescent="0.2">
      <c r="A501" s="374">
        <v>497</v>
      </c>
      <c r="B501" s="358"/>
      <c r="C501" s="360"/>
      <c r="D501" s="361"/>
      <c r="E501" s="360"/>
      <c r="F501" s="362"/>
      <c r="G501" s="363"/>
      <c r="H501" s="363"/>
      <c r="I501" s="364"/>
      <c r="J501" s="363"/>
      <c r="K501" s="382"/>
      <c r="L501" s="70">
        <f t="shared" si="8"/>
        <v>0</v>
      </c>
    </row>
    <row r="502" spans="1:12" x14ac:dyDescent="0.2">
      <c r="A502" s="374">
        <v>498</v>
      </c>
      <c r="B502" s="358"/>
      <c r="C502" s="360"/>
      <c r="D502" s="361"/>
      <c r="E502" s="360"/>
      <c r="F502" s="362"/>
      <c r="G502" s="363"/>
      <c r="H502" s="363"/>
      <c r="I502" s="364"/>
      <c r="J502" s="363"/>
      <c r="K502" s="382"/>
      <c r="L502" s="70">
        <f t="shared" si="8"/>
        <v>0</v>
      </c>
    </row>
    <row r="503" spans="1:12" x14ac:dyDescent="0.2">
      <c r="A503" s="374">
        <v>499</v>
      </c>
      <c r="B503" s="358"/>
      <c r="C503" s="360"/>
      <c r="D503" s="361"/>
      <c r="E503" s="360"/>
      <c r="F503" s="362"/>
      <c r="G503" s="363"/>
      <c r="H503" s="363"/>
      <c r="I503" s="364"/>
      <c r="J503" s="363"/>
      <c r="K503" s="382"/>
      <c r="L503" s="70">
        <f t="shared" si="8"/>
        <v>0</v>
      </c>
    </row>
    <row r="504" spans="1:12" x14ac:dyDescent="0.2">
      <c r="A504" s="374">
        <v>500</v>
      </c>
      <c r="B504" s="358"/>
      <c r="C504" s="360"/>
      <c r="D504" s="361"/>
      <c r="E504" s="360"/>
      <c r="F504" s="362"/>
      <c r="G504" s="363"/>
      <c r="H504" s="363"/>
      <c r="I504" s="364"/>
      <c r="J504" s="363"/>
      <c r="K504" s="382"/>
      <c r="L504" s="70">
        <f t="shared" si="8"/>
        <v>0</v>
      </c>
    </row>
    <row r="505" spans="1:12" x14ac:dyDescent="0.2">
      <c r="A505" s="374">
        <v>501</v>
      </c>
      <c r="B505" s="358"/>
      <c r="C505" s="360"/>
      <c r="D505" s="361"/>
      <c r="E505" s="360"/>
      <c r="F505" s="362"/>
      <c r="G505" s="363"/>
      <c r="H505" s="363"/>
      <c r="I505" s="364"/>
      <c r="J505" s="363"/>
      <c r="K505" s="382"/>
      <c r="L505" s="70">
        <f t="shared" si="8"/>
        <v>0</v>
      </c>
    </row>
    <row r="506" spans="1:12" x14ac:dyDescent="0.2">
      <c r="A506" s="374">
        <v>502</v>
      </c>
      <c r="B506" s="358"/>
      <c r="C506" s="360"/>
      <c r="D506" s="361"/>
      <c r="E506" s="360"/>
      <c r="F506" s="362"/>
      <c r="G506" s="363"/>
      <c r="H506" s="363"/>
      <c r="I506" s="364"/>
      <c r="J506" s="363"/>
      <c r="K506" s="382"/>
      <c r="L506" s="70">
        <f t="shared" si="8"/>
        <v>0</v>
      </c>
    </row>
    <row r="507" spans="1:12" x14ac:dyDescent="0.2">
      <c r="A507" s="374">
        <v>503</v>
      </c>
      <c r="B507" s="358"/>
      <c r="C507" s="360"/>
      <c r="D507" s="361"/>
      <c r="E507" s="360"/>
      <c r="F507" s="362"/>
      <c r="G507" s="363"/>
      <c r="H507" s="363"/>
      <c r="I507" s="364"/>
      <c r="J507" s="363"/>
      <c r="K507" s="382"/>
      <c r="L507" s="70">
        <f t="shared" si="8"/>
        <v>0</v>
      </c>
    </row>
    <row r="508" spans="1:12" x14ac:dyDescent="0.2">
      <c r="A508" s="374">
        <v>504</v>
      </c>
      <c r="B508" s="358"/>
      <c r="C508" s="360"/>
      <c r="D508" s="361"/>
      <c r="E508" s="360"/>
      <c r="F508" s="362"/>
      <c r="G508" s="363"/>
      <c r="H508" s="363"/>
      <c r="I508" s="364"/>
      <c r="J508" s="363"/>
      <c r="K508" s="382"/>
      <c r="L508" s="70">
        <f t="shared" si="8"/>
        <v>0</v>
      </c>
    </row>
    <row r="509" spans="1:12" x14ac:dyDescent="0.2">
      <c r="A509" s="374">
        <v>505</v>
      </c>
      <c r="B509" s="358"/>
      <c r="C509" s="360"/>
      <c r="D509" s="361"/>
      <c r="E509" s="360"/>
      <c r="F509" s="362"/>
      <c r="G509" s="363"/>
      <c r="H509" s="363"/>
      <c r="I509" s="364"/>
      <c r="J509" s="363"/>
      <c r="K509" s="382"/>
      <c r="L509" s="70">
        <f t="shared" si="8"/>
        <v>0</v>
      </c>
    </row>
    <row r="510" spans="1:12" x14ac:dyDescent="0.2">
      <c r="A510" s="374">
        <v>506</v>
      </c>
      <c r="B510" s="358"/>
      <c r="C510" s="360"/>
      <c r="D510" s="361"/>
      <c r="E510" s="360"/>
      <c r="F510" s="362"/>
      <c r="G510" s="363"/>
      <c r="H510" s="363"/>
      <c r="I510" s="364"/>
      <c r="J510" s="363"/>
      <c r="K510" s="382"/>
      <c r="L510" s="70">
        <f t="shared" si="8"/>
        <v>0</v>
      </c>
    </row>
    <row r="511" spans="1:12" x14ac:dyDescent="0.2">
      <c r="A511" s="374">
        <v>507</v>
      </c>
      <c r="B511" s="358"/>
      <c r="C511" s="360"/>
      <c r="D511" s="361"/>
      <c r="E511" s="360"/>
      <c r="F511" s="362"/>
      <c r="G511" s="363"/>
      <c r="H511" s="363"/>
      <c r="I511" s="364"/>
      <c r="J511" s="363"/>
      <c r="K511" s="382"/>
      <c r="L511" s="70">
        <f t="shared" si="8"/>
        <v>0</v>
      </c>
    </row>
    <row r="512" spans="1:12" x14ac:dyDescent="0.2">
      <c r="A512" s="374">
        <v>508</v>
      </c>
      <c r="B512" s="358"/>
      <c r="C512" s="360"/>
      <c r="D512" s="361"/>
      <c r="E512" s="360"/>
      <c r="F512" s="362"/>
      <c r="G512" s="363"/>
      <c r="H512" s="363"/>
      <c r="I512" s="364"/>
      <c r="J512" s="363"/>
      <c r="K512" s="382"/>
      <c r="L512" s="70">
        <f t="shared" si="8"/>
        <v>0</v>
      </c>
    </row>
    <row r="513" spans="1:12" x14ac:dyDescent="0.2">
      <c r="A513" s="374">
        <v>509</v>
      </c>
      <c r="B513" s="358"/>
      <c r="C513" s="360"/>
      <c r="D513" s="361"/>
      <c r="E513" s="360"/>
      <c r="F513" s="362"/>
      <c r="G513" s="363"/>
      <c r="H513" s="363"/>
      <c r="I513" s="364"/>
      <c r="J513" s="363"/>
      <c r="K513" s="382"/>
      <c r="L513" s="70">
        <f t="shared" si="8"/>
        <v>0</v>
      </c>
    </row>
    <row r="514" spans="1:12" x14ac:dyDescent="0.2">
      <c r="A514" s="374">
        <v>510</v>
      </c>
      <c r="B514" s="358"/>
      <c r="C514" s="360"/>
      <c r="D514" s="361"/>
      <c r="E514" s="360"/>
      <c r="F514" s="362"/>
      <c r="G514" s="363"/>
      <c r="H514" s="363"/>
      <c r="I514" s="364"/>
      <c r="J514" s="363"/>
      <c r="K514" s="382"/>
      <c r="L514" s="70">
        <f t="shared" ref="L514:L577" si="9">IF(B514=0,0,MONTH(B514)-$L$1+1)</f>
        <v>0</v>
      </c>
    </row>
    <row r="515" spans="1:12" x14ac:dyDescent="0.2">
      <c r="A515" s="374">
        <v>511</v>
      </c>
      <c r="B515" s="358"/>
      <c r="C515" s="360"/>
      <c r="D515" s="361"/>
      <c r="E515" s="360"/>
      <c r="F515" s="362"/>
      <c r="G515" s="363"/>
      <c r="H515" s="363"/>
      <c r="I515" s="364"/>
      <c r="J515" s="363"/>
      <c r="K515" s="382"/>
      <c r="L515" s="70">
        <f t="shared" si="9"/>
        <v>0</v>
      </c>
    </row>
    <row r="516" spans="1:12" x14ac:dyDescent="0.2">
      <c r="A516" s="374">
        <v>512</v>
      </c>
      <c r="B516" s="358"/>
      <c r="C516" s="360"/>
      <c r="D516" s="361"/>
      <c r="E516" s="360"/>
      <c r="F516" s="362"/>
      <c r="G516" s="363"/>
      <c r="H516" s="363"/>
      <c r="I516" s="364"/>
      <c r="J516" s="363"/>
      <c r="K516" s="382"/>
      <c r="L516" s="70">
        <f t="shared" si="9"/>
        <v>0</v>
      </c>
    </row>
    <row r="517" spans="1:12" x14ac:dyDescent="0.2">
      <c r="A517" s="374">
        <v>513</v>
      </c>
      <c r="B517" s="358"/>
      <c r="C517" s="360"/>
      <c r="D517" s="361"/>
      <c r="E517" s="360"/>
      <c r="F517" s="362"/>
      <c r="G517" s="363"/>
      <c r="H517" s="363"/>
      <c r="I517" s="364"/>
      <c r="J517" s="363"/>
      <c r="K517" s="382"/>
      <c r="L517" s="70">
        <f t="shared" si="9"/>
        <v>0</v>
      </c>
    </row>
    <row r="518" spans="1:12" x14ac:dyDescent="0.2">
      <c r="A518" s="374">
        <v>514</v>
      </c>
      <c r="B518" s="358"/>
      <c r="C518" s="360"/>
      <c r="D518" s="361"/>
      <c r="E518" s="360"/>
      <c r="F518" s="362"/>
      <c r="G518" s="363"/>
      <c r="H518" s="363"/>
      <c r="I518" s="364"/>
      <c r="J518" s="363"/>
      <c r="K518" s="382"/>
      <c r="L518" s="70">
        <f t="shared" si="9"/>
        <v>0</v>
      </c>
    </row>
    <row r="519" spans="1:12" x14ac:dyDescent="0.2">
      <c r="A519" s="374">
        <v>515</v>
      </c>
      <c r="B519" s="358"/>
      <c r="C519" s="360"/>
      <c r="D519" s="361"/>
      <c r="E519" s="360"/>
      <c r="F519" s="362"/>
      <c r="G519" s="363"/>
      <c r="H519" s="363"/>
      <c r="I519" s="364"/>
      <c r="J519" s="363"/>
      <c r="K519" s="382"/>
      <c r="L519" s="70">
        <f t="shared" si="9"/>
        <v>0</v>
      </c>
    </row>
    <row r="520" spans="1:12" x14ac:dyDescent="0.2">
      <c r="A520" s="374">
        <v>516</v>
      </c>
      <c r="B520" s="358"/>
      <c r="C520" s="360"/>
      <c r="D520" s="361"/>
      <c r="E520" s="360"/>
      <c r="F520" s="362"/>
      <c r="G520" s="363"/>
      <c r="H520" s="363"/>
      <c r="I520" s="364"/>
      <c r="J520" s="363"/>
      <c r="K520" s="382"/>
      <c r="L520" s="70">
        <f t="shared" si="9"/>
        <v>0</v>
      </c>
    </row>
    <row r="521" spans="1:12" x14ac:dyDescent="0.2">
      <c r="A521" s="374">
        <v>517</v>
      </c>
      <c r="B521" s="358"/>
      <c r="C521" s="360"/>
      <c r="D521" s="361"/>
      <c r="E521" s="360"/>
      <c r="F521" s="362"/>
      <c r="G521" s="363"/>
      <c r="H521" s="363"/>
      <c r="I521" s="364"/>
      <c r="J521" s="363"/>
      <c r="K521" s="382"/>
      <c r="L521" s="70">
        <f t="shared" si="9"/>
        <v>0</v>
      </c>
    </row>
    <row r="522" spans="1:12" x14ac:dyDescent="0.2">
      <c r="A522" s="374">
        <v>518</v>
      </c>
      <c r="B522" s="358"/>
      <c r="C522" s="360"/>
      <c r="D522" s="361"/>
      <c r="E522" s="360"/>
      <c r="F522" s="362"/>
      <c r="G522" s="363"/>
      <c r="H522" s="363"/>
      <c r="I522" s="364"/>
      <c r="J522" s="363"/>
      <c r="K522" s="382"/>
      <c r="L522" s="70">
        <f t="shared" si="9"/>
        <v>0</v>
      </c>
    </row>
    <row r="523" spans="1:12" x14ac:dyDescent="0.2">
      <c r="A523" s="374">
        <v>519</v>
      </c>
      <c r="B523" s="358"/>
      <c r="C523" s="360"/>
      <c r="D523" s="361"/>
      <c r="E523" s="360"/>
      <c r="F523" s="362"/>
      <c r="G523" s="363"/>
      <c r="H523" s="363"/>
      <c r="I523" s="364"/>
      <c r="J523" s="363"/>
      <c r="K523" s="382"/>
      <c r="L523" s="70">
        <f t="shared" si="9"/>
        <v>0</v>
      </c>
    </row>
    <row r="524" spans="1:12" x14ac:dyDescent="0.2">
      <c r="A524" s="374">
        <v>520</v>
      </c>
      <c r="B524" s="358"/>
      <c r="C524" s="360"/>
      <c r="D524" s="361"/>
      <c r="E524" s="360"/>
      <c r="F524" s="362"/>
      <c r="G524" s="363"/>
      <c r="H524" s="363"/>
      <c r="I524" s="364"/>
      <c r="J524" s="363"/>
      <c r="K524" s="382"/>
      <c r="L524" s="70">
        <f t="shared" si="9"/>
        <v>0</v>
      </c>
    </row>
    <row r="525" spans="1:12" x14ac:dyDescent="0.2">
      <c r="A525" s="374">
        <v>521</v>
      </c>
      <c r="B525" s="358"/>
      <c r="C525" s="360"/>
      <c r="D525" s="361"/>
      <c r="E525" s="360"/>
      <c r="F525" s="362"/>
      <c r="G525" s="363"/>
      <c r="H525" s="363"/>
      <c r="I525" s="364"/>
      <c r="J525" s="363"/>
      <c r="K525" s="382"/>
      <c r="L525" s="70">
        <f t="shared" si="9"/>
        <v>0</v>
      </c>
    </row>
    <row r="526" spans="1:12" x14ac:dyDescent="0.2">
      <c r="A526" s="374">
        <v>522</v>
      </c>
      <c r="B526" s="358"/>
      <c r="C526" s="360"/>
      <c r="D526" s="361"/>
      <c r="E526" s="360"/>
      <c r="F526" s="362"/>
      <c r="G526" s="363"/>
      <c r="H526" s="363"/>
      <c r="I526" s="364"/>
      <c r="J526" s="363"/>
      <c r="K526" s="382"/>
      <c r="L526" s="70">
        <f t="shared" si="9"/>
        <v>0</v>
      </c>
    </row>
    <row r="527" spans="1:12" x14ac:dyDescent="0.2">
      <c r="A527" s="374">
        <v>523</v>
      </c>
      <c r="B527" s="358"/>
      <c r="C527" s="360"/>
      <c r="D527" s="361"/>
      <c r="E527" s="360"/>
      <c r="F527" s="362"/>
      <c r="G527" s="363"/>
      <c r="H527" s="363"/>
      <c r="I527" s="364"/>
      <c r="J527" s="363"/>
      <c r="K527" s="382"/>
      <c r="L527" s="70">
        <f t="shared" si="9"/>
        <v>0</v>
      </c>
    </row>
    <row r="528" spans="1:12" x14ac:dyDescent="0.2">
      <c r="A528" s="374">
        <v>524</v>
      </c>
      <c r="B528" s="358"/>
      <c r="C528" s="360"/>
      <c r="D528" s="361"/>
      <c r="E528" s="360"/>
      <c r="F528" s="362"/>
      <c r="G528" s="363"/>
      <c r="H528" s="363"/>
      <c r="I528" s="364"/>
      <c r="J528" s="363"/>
      <c r="K528" s="382"/>
      <c r="L528" s="70">
        <f t="shared" si="9"/>
        <v>0</v>
      </c>
    </row>
    <row r="529" spans="1:12" x14ac:dyDescent="0.2">
      <c r="A529" s="374">
        <v>525</v>
      </c>
      <c r="B529" s="358"/>
      <c r="C529" s="360"/>
      <c r="D529" s="361"/>
      <c r="E529" s="360"/>
      <c r="F529" s="362"/>
      <c r="G529" s="363"/>
      <c r="H529" s="363"/>
      <c r="I529" s="364"/>
      <c r="J529" s="363"/>
      <c r="K529" s="382"/>
      <c r="L529" s="70">
        <f t="shared" si="9"/>
        <v>0</v>
      </c>
    </row>
    <row r="530" spans="1:12" x14ac:dyDescent="0.2">
      <c r="A530" s="374">
        <v>526</v>
      </c>
      <c r="B530" s="358"/>
      <c r="C530" s="360"/>
      <c r="D530" s="361"/>
      <c r="E530" s="360"/>
      <c r="F530" s="362"/>
      <c r="G530" s="363"/>
      <c r="H530" s="363"/>
      <c r="I530" s="364"/>
      <c r="J530" s="363"/>
      <c r="K530" s="382"/>
      <c r="L530" s="70">
        <f t="shared" si="9"/>
        <v>0</v>
      </c>
    </row>
    <row r="531" spans="1:12" x14ac:dyDescent="0.2">
      <c r="A531" s="374">
        <v>527</v>
      </c>
      <c r="B531" s="358"/>
      <c r="C531" s="360"/>
      <c r="D531" s="361"/>
      <c r="E531" s="360"/>
      <c r="F531" s="362"/>
      <c r="G531" s="363"/>
      <c r="H531" s="363"/>
      <c r="I531" s="364"/>
      <c r="J531" s="363"/>
      <c r="K531" s="382"/>
      <c r="L531" s="70">
        <f t="shared" si="9"/>
        <v>0</v>
      </c>
    </row>
    <row r="532" spans="1:12" x14ac:dyDescent="0.2">
      <c r="A532" s="374">
        <v>528</v>
      </c>
      <c r="B532" s="358"/>
      <c r="C532" s="360"/>
      <c r="D532" s="361"/>
      <c r="E532" s="360"/>
      <c r="F532" s="362"/>
      <c r="G532" s="363"/>
      <c r="H532" s="363"/>
      <c r="I532" s="364"/>
      <c r="J532" s="363"/>
      <c r="K532" s="382"/>
      <c r="L532" s="70">
        <f t="shared" si="9"/>
        <v>0</v>
      </c>
    </row>
    <row r="533" spans="1:12" x14ac:dyDescent="0.2">
      <c r="A533" s="374">
        <v>529</v>
      </c>
      <c r="B533" s="358"/>
      <c r="C533" s="360"/>
      <c r="D533" s="361"/>
      <c r="E533" s="360"/>
      <c r="F533" s="362"/>
      <c r="G533" s="363"/>
      <c r="H533" s="363"/>
      <c r="I533" s="364"/>
      <c r="J533" s="363"/>
      <c r="K533" s="382"/>
      <c r="L533" s="70">
        <f t="shared" si="9"/>
        <v>0</v>
      </c>
    </row>
    <row r="534" spans="1:12" x14ac:dyDescent="0.2">
      <c r="A534" s="374">
        <v>530</v>
      </c>
      <c r="B534" s="358"/>
      <c r="C534" s="360"/>
      <c r="D534" s="361"/>
      <c r="E534" s="360"/>
      <c r="F534" s="362"/>
      <c r="G534" s="363"/>
      <c r="H534" s="363"/>
      <c r="I534" s="364"/>
      <c r="J534" s="363"/>
      <c r="K534" s="382"/>
      <c r="L534" s="70">
        <f t="shared" si="9"/>
        <v>0</v>
      </c>
    </row>
    <row r="535" spans="1:12" x14ac:dyDescent="0.2">
      <c r="A535" s="374">
        <v>531</v>
      </c>
      <c r="B535" s="358"/>
      <c r="C535" s="360"/>
      <c r="D535" s="361"/>
      <c r="E535" s="360"/>
      <c r="F535" s="362"/>
      <c r="G535" s="363"/>
      <c r="H535" s="363"/>
      <c r="I535" s="364"/>
      <c r="J535" s="363"/>
      <c r="K535" s="382"/>
      <c r="L535" s="70">
        <f t="shared" si="9"/>
        <v>0</v>
      </c>
    </row>
    <row r="536" spans="1:12" x14ac:dyDescent="0.2">
      <c r="A536" s="374">
        <v>532</v>
      </c>
      <c r="B536" s="358"/>
      <c r="C536" s="360"/>
      <c r="D536" s="361"/>
      <c r="E536" s="360"/>
      <c r="F536" s="362"/>
      <c r="G536" s="363"/>
      <c r="H536" s="363"/>
      <c r="I536" s="364"/>
      <c r="J536" s="363"/>
      <c r="K536" s="382"/>
      <c r="L536" s="70">
        <f t="shared" si="9"/>
        <v>0</v>
      </c>
    </row>
    <row r="537" spans="1:12" x14ac:dyDescent="0.2">
      <c r="A537" s="374">
        <v>533</v>
      </c>
      <c r="B537" s="358"/>
      <c r="C537" s="360"/>
      <c r="D537" s="361"/>
      <c r="E537" s="360"/>
      <c r="F537" s="362"/>
      <c r="G537" s="363"/>
      <c r="H537" s="363"/>
      <c r="I537" s="364"/>
      <c r="J537" s="363"/>
      <c r="K537" s="382"/>
      <c r="L537" s="70">
        <f t="shared" si="9"/>
        <v>0</v>
      </c>
    </row>
    <row r="538" spans="1:12" x14ac:dyDescent="0.2">
      <c r="A538" s="374">
        <v>534</v>
      </c>
      <c r="B538" s="358"/>
      <c r="C538" s="360"/>
      <c r="D538" s="361"/>
      <c r="E538" s="360"/>
      <c r="F538" s="362"/>
      <c r="G538" s="363"/>
      <c r="H538" s="363"/>
      <c r="I538" s="364"/>
      <c r="J538" s="363"/>
      <c r="K538" s="382"/>
      <c r="L538" s="70">
        <f t="shared" si="9"/>
        <v>0</v>
      </c>
    </row>
    <row r="539" spans="1:12" x14ac:dyDescent="0.2">
      <c r="A539" s="374">
        <v>535</v>
      </c>
      <c r="B539" s="358"/>
      <c r="C539" s="360"/>
      <c r="D539" s="361"/>
      <c r="E539" s="360"/>
      <c r="F539" s="362"/>
      <c r="G539" s="363"/>
      <c r="H539" s="363"/>
      <c r="I539" s="364"/>
      <c r="J539" s="363"/>
      <c r="K539" s="382"/>
      <c r="L539" s="70">
        <f t="shared" si="9"/>
        <v>0</v>
      </c>
    </row>
    <row r="540" spans="1:12" x14ac:dyDescent="0.2">
      <c r="A540" s="374">
        <v>536</v>
      </c>
      <c r="B540" s="358"/>
      <c r="C540" s="360"/>
      <c r="D540" s="361"/>
      <c r="E540" s="360"/>
      <c r="F540" s="362"/>
      <c r="G540" s="363"/>
      <c r="H540" s="363"/>
      <c r="I540" s="364"/>
      <c r="J540" s="363"/>
      <c r="K540" s="382"/>
      <c r="L540" s="70">
        <f t="shared" si="9"/>
        <v>0</v>
      </c>
    </row>
    <row r="541" spans="1:12" x14ac:dyDescent="0.2">
      <c r="A541" s="374">
        <v>537</v>
      </c>
      <c r="B541" s="358"/>
      <c r="C541" s="360"/>
      <c r="D541" s="361"/>
      <c r="E541" s="360"/>
      <c r="F541" s="362"/>
      <c r="G541" s="363"/>
      <c r="H541" s="363"/>
      <c r="I541" s="364"/>
      <c r="J541" s="363"/>
      <c r="K541" s="382"/>
      <c r="L541" s="70">
        <f t="shared" si="9"/>
        <v>0</v>
      </c>
    </row>
    <row r="542" spans="1:12" x14ac:dyDescent="0.2">
      <c r="A542" s="374">
        <v>538</v>
      </c>
      <c r="B542" s="358"/>
      <c r="C542" s="360"/>
      <c r="D542" s="361"/>
      <c r="E542" s="360"/>
      <c r="F542" s="362"/>
      <c r="G542" s="363"/>
      <c r="H542" s="363"/>
      <c r="I542" s="364"/>
      <c r="J542" s="363"/>
      <c r="K542" s="382"/>
      <c r="L542" s="70">
        <f t="shared" si="9"/>
        <v>0</v>
      </c>
    </row>
    <row r="543" spans="1:12" x14ac:dyDescent="0.2">
      <c r="A543" s="374">
        <v>539</v>
      </c>
      <c r="B543" s="358"/>
      <c r="C543" s="360"/>
      <c r="D543" s="361"/>
      <c r="E543" s="360"/>
      <c r="F543" s="362"/>
      <c r="G543" s="363"/>
      <c r="H543" s="363"/>
      <c r="I543" s="364"/>
      <c r="J543" s="363"/>
      <c r="K543" s="382"/>
      <c r="L543" s="70">
        <f t="shared" si="9"/>
        <v>0</v>
      </c>
    </row>
    <row r="544" spans="1:12" x14ac:dyDescent="0.2">
      <c r="A544" s="374">
        <v>540</v>
      </c>
      <c r="B544" s="358"/>
      <c r="C544" s="360"/>
      <c r="D544" s="361"/>
      <c r="E544" s="360"/>
      <c r="F544" s="362"/>
      <c r="G544" s="363"/>
      <c r="H544" s="363"/>
      <c r="I544" s="364"/>
      <c r="J544" s="363"/>
      <c r="K544" s="382"/>
      <c r="L544" s="70">
        <f t="shared" si="9"/>
        <v>0</v>
      </c>
    </row>
    <row r="545" spans="1:12" x14ac:dyDescent="0.2">
      <c r="A545" s="374">
        <v>541</v>
      </c>
      <c r="B545" s="358"/>
      <c r="C545" s="360"/>
      <c r="D545" s="361"/>
      <c r="E545" s="360"/>
      <c r="F545" s="362"/>
      <c r="G545" s="363"/>
      <c r="H545" s="363"/>
      <c r="I545" s="364"/>
      <c r="J545" s="363"/>
      <c r="K545" s="382"/>
      <c r="L545" s="70">
        <f t="shared" si="9"/>
        <v>0</v>
      </c>
    </row>
    <row r="546" spans="1:12" x14ac:dyDescent="0.2">
      <c r="A546" s="374">
        <v>542</v>
      </c>
      <c r="B546" s="358"/>
      <c r="C546" s="360"/>
      <c r="D546" s="361"/>
      <c r="E546" s="360"/>
      <c r="F546" s="362"/>
      <c r="G546" s="363"/>
      <c r="H546" s="363"/>
      <c r="I546" s="364"/>
      <c r="J546" s="363"/>
      <c r="K546" s="382"/>
      <c r="L546" s="70">
        <f t="shared" si="9"/>
        <v>0</v>
      </c>
    </row>
    <row r="547" spans="1:12" x14ac:dyDescent="0.2">
      <c r="A547" s="374">
        <v>543</v>
      </c>
      <c r="B547" s="358"/>
      <c r="C547" s="360"/>
      <c r="D547" s="361"/>
      <c r="E547" s="360"/>
      <c r="F547" s="362"/>
      <c r="G547" s="363"/>
      <c r="H547" s="363"/>
      <c r="I547" s="364"/>
      <c r="J547" s="363"/>
      <c r="K547" s="382"/>
      <c r="L547" s="70">
        <f t="shared" si="9"/>
        <v>0</v>
      </c>
    </row>
    <row r="548" spans="1:12" x14ac:dyDescent="0.2">
      <c r="A548" s="374">
        <v>544</v>
      </c>
      <c r="B548" s="358"/>
      <c r="C548" s="360"/>
      <c r="D548" s="361"/>
      <c r="E548" s="360"/>
      <c r="F548" s="362"/>
      <c r="G548" s="363"/>
      <c r="H548" s="363"/>
      <c r="I548" s="364"/>
      <c r="J548" s="363"/>
      <c r="K548" s="382"/>
      <c r="L548" s="70">
        <f t="shared" si="9"/>
        <v>0</v>
      </c>
    </row>
    <row r="549" spans="1:12" x14ac:dyDescent="0.2">
      <c r="A549" s="374">
        <v>545</v>
      </c>
      <c r="B549" s="358"/>
      <c r="C549" s="360"/>
      <c r="D549" s="361"/>
      <c r="E549" s="360"/>
      <c r="F549" s="362"/>
      <c r="G549" s="363"/>
      <c r="H549" s="363"/>
      <c r="I549" s="364"/>
      <c r="J549" s="363"/>
      <c r="K549" s="382"/>
      <c r="L549" s="70">
        <f t="shared" si="9"/>
        <v>0</v>
      </c>
    </row>
    <row r="550" spans="1:12" x14ac:dyDescent="0.2">
      <c r="A550" s="374">
        <v>546</v>
      </c>
      <c r="B550" s="358"/>
      <c r="C550" s="360"/>
      <c r="D550" s="361"/>
      <c r="E550" s="360"/>
      <c r="F550" s="362"/>
      <c r="G550" s="363"/>
      <c r="H550" s="363"/>
      <c r="I550" s="364"/>
      <c r="J550" s="363"/>
      <c r="K550" s="382"/>
      <c r="L550" s="70">
        <f t="shared" si="9"/>
        <v>0</v>
      </c>
    </row>
    <row r="551" spans="1:12" x14ac:dyDescent="0.2">
      <c r="A551" s="374">
        <v>547</v>
      </c>
      <c r="B551" s="358"/>
      <c r="C551" s="360"/>
      <c r="D551" s="361"/>
      <c r="E551" s="360"/>
      <c r="F551" s="362"/>
      <c r="G551" s="363"/>
      <c r="H551" s="363"/>
      <c r="I551" s="364"/>
      <c r="J551" s="363"/>
      <c r="K551" s="382"/>
      <c r="L551" s="70">
        <f t="shared" si="9"/>
        <v>0</v>
      </c>
    </row>
    <row r="552" spans="1:12" x14ac:dyDescent="0.2">
      <c r="A552" s="374">
        <v>548</v>
      </c>
      <c r="B552" s="358"/>
      <c r="C552" s="360"/>
      <c r="D552" s="361"/>
      <c r="E552" s="360"/>
      <c r="F552" s="362"/>
      <c r="G552" s="363"/>
      <c r="H552" s="363"/>
      <c r="I552" s="364"/>
      <c r="J552" s="363"/>
      <c r="K552" s="382"/>
      <c r="L552" s="70">
        <f t="shared" si="9"/>
        <v>0</v>
      </c>
    </row>
    <row r="553" spans="1:12" x14ac:dyDescent="0.2">
      <c r="A553" s="374">
        <v>549</v>
      </c>
      <c r="B553" s="358"/>
      <c r="C553" s="360"/>
      <c r="D553" s="361"/>
      <c r="E553" s="360"/>
      <c r="F553" s="362"/>
      <c r="G553" s="363"/>
      <c r="H553" s="363"/>
      <c r="I553" s="364"/>
      <c r="J553" s="363"/>
      <c r="K553" s="382"/>
      <c r="L553" s="70">
        <f t="shared" si="9"/>
        <v>0</v>
      </c>
    </row>
    <row r="554" spans="1:12" x14ac:dyDescent="0.2">
      <c r="A554" s="374">
        <v>550</v>
      </c>
      <c r="B554" s="358"/>
      <c r="C554" s="360"/>
      <c r="D554" s="361"/>
      <c r="E554" s="360"/>
      <c r="F554" s="362"/>
      <c r="G554" s="363"/>
      <c r="H554" s="363"/>
      <c r="I554" s="364"/>
      <c r="J554" s="363"/>
      <c r="K554" s="382"/>
      <c r="L554" s="70">
        <f t="shared" si="9"/>
        <v>0</v>
      </c>
    </row>
    <row r="555" spans="1:12" x14ac:dyDescent="0.2">
      <c r="A555" s="374">
        <v>551</v>
      </c>
      <c r="B555" s="358"/>
      <c r="C555" s="360"/>
      <c r="D555" s="361"/>
      <c r="E555" s="360"/>
      <c r="F555" s="362"/>
      <c r="G555" s="363"/>
      <c r="H555" s="363"/>
      <c r="I555" s="364"/>
      <c r="J555" s="363"/>
      <c r="K555" s="382"/>
      <c r="L555" s="70">
        <f t="shared" si="9"/>
        <v>0</v>
      </c>
    </row>
    <row r="556" spans="1:12" x14ac:dyDescent="0.2">
      <c r="A556" s="374">
        <v>552</v>
      </c>
      <c r="B556" s="358"/>
      <c r="C556" s="360"/>
      <c r="D556" s="361"/>
      <c r="E556" s="360"/>
      <c r="F556" s="362"/>
      <c r="G556" s="363"/>
      <c r="H556" s="363"/>
      <c r="I556" s="364"/>
      <c r="J556" s="363"/>
      <c r="K556" s="382"/>
      <c r="L556" s="70">
        <f t="shared" si="9"/>
        <v>0</v>
      </c>
    </row>
    <row r="557" spans="1:12" x14ac:dyDescent="0.2">
      <c r="A557" s="374">
        <v>553</v>
      </c>
      <c r="B557" s="358"/>
      <c r="C557" s="360"/>
      <c r="D557" s="361"/>
      <c r="E557" s="360"/>
      <c r="F557" s="362"/>
      <c r="G557" s="363"/>
      <c r="H557" s="363"/>
      <c r="I557" s="364"/>
      <c r="J557" s="363"/>
      <c r="K557" s="382"/>
      <c r="L557" s="70">
        <f t="shared" si="9"/>
        <v>0</v>
      </c>
    </row>
    <row r="558" spans="1:12" x14ac:dyDescent="0.2">
      <c r="A558" s="374">
        <v>554</v>
      </c>
      <c r="B558" s="358"/>
      <c r="C558" s="360"/>
      <c r="D558" s="361"/>
      <c r="E558" s="360"/>
      <c r="F558" s="362"/>
      <c r="G558" s="363"/>
      <c r="H558" s="363"/>
      <c r="I558" s="364"/>
      <c r="J558" s="363"/>
      <c r="K558" s="382"/>
      <c r="L558" s="70">
        <f t="shared" si="9"/>
        <v>0</v>
      </c>
    </row>
    <row r="559" spans="1:12" x14ac:dyDescent="0.2">
      <c r="A559" s="374">
        <v>555</v>
      </c>
      <c r="B559" s="358"/>
      <c r="C559" s="360"/>
      <c r="D559" s="361"/>
      <c r="E559" s="360"/>
      <c r="F559" s="362"/>
      <c r="G559" s="363"/>
      <c r="H559" s="363"/>
      <c r="I559" s="364"/>
      <c r="J559" s="363"/>
      <c r="K559" s="382"/>
      <c r="L559" s="70">
        <f t="shared" si="9"/>
        <v>0</v>
      </c>
    </row>
    <row r="560" spans="1:12" x14ac:dyDescent="0.2">
      <c r="A560" s="374">
        <v>556</v>
      </c>
      <c r="B560" s="358"/>
      <c r="C560" s="360"/>
      <c r="D560" s="361"/>
      <c r="E560" s="360"/>
      <c r="F560" s="362"/>
      <c r="G560" s="363"/>
      <c r="H560" s="363"/>
      <c r="I560" s="364"/>
      <c r="J560" s="363"/>
      <c r="K560" s="382"/>
      <c r="L560" s="70">
        <f t="shared" si="9"/>
        <v>0</v>
      </c>
    </row>
    <row r="561" spans="1:12" x14ac:dyDescent="0.2">
      <c r="A561" s="374">
        <v>557</v>
      </c>
      <c r="B561" s="358"/>
      <c r="C561" s="360"/>
      <c r="D561" s="361"/>
      <c r="E561" s="360"/>
      <c r="F561" s="362"/>
      <c r="G561" s="363"/>
      <c r="H561" s="363"/>
      <c r="I561" s="364"/>
      <c r="J561" s="363"/>
      <c r="K561" s="382"/>
      <c r="L561" s="70">
        <f t="shared" si="9"/>
        <v>0</v>
      </c>
    </row>
    <row r="562" spans="1:12" x14ac:dyDescent="0.2">
      <c r="A562" s="374">
        <v>558</v>
      </c>
      <c r="B562" s="358"/>
      <c r="C562" s="360"/>
      <c r="D562" s="361"/>
      <c r="E562" s="360"/>
      <c r="F562" s="362"/>
      <c r="G562" s="363"/>
      <c r="H562" s="363"/>
      <c r="I562" s="364"/>
      <c r="J562" s="363"/>
      <c r="K562" s="382"/>
      <c r="L562" s="70">
        <f t="shared" si="9"/>
        <v>0</v>
      </c>
    </row>
    <row r="563" spans="1:12" x14ac:dyDescent="0.2">
      <c r="A563" s="374">
        <v>559</v>
      </c>
      <c r="B563" s="358"/>
      <c r="C563" s="360"/>
      <c r="D563" s="361"/>
      <c r="E563" s="360"/>
      <c r="F563" s="362"/>
      <c r="G563" s="363"/>
      <c r="H563" s="363"/>
      <c r="I563" s="364"/>
      <c r="J563" s="363"/>
      <c r="K563" s="382"/>
      <c r="L563" s="70">
        <f t="shared" si="9"/>
        <v>0</v>
      </c>
    </row>
    <row r="564" spans="1:12" x14ac:dyDescent="0.2">
      <c r="A564" s="374">
        <v>560</v>
      </c>
      <c r="B564" s="358"/>
      <c r="C564" s="360"/>
      <c r="D564" s="361"/>
      <c r="E564" s="360"/>
      <c r="F564" s="362"/>
      <c r="G564" s="363"/>
      <c r="H564" s="363"/>
      <c r="I564" s="364"/>
      <c r="J564" s="363"/>
      <c r="K564" s="382"/>
      <c r="L564" s="70">
        <f t="shared" si="9"/>
        <v>0</v>
      </c>
    </row>
    <row r="565" spans="1:12" x14ac:dyDescent="0.2">
      <c r="A565" s="374">
        <v>561</v>
      </c>
      <c r="B565" s="358"/>
      <c r="C565" s="360"/>
      <c r="D565" s="361"/>
      <c r="E565" s="360"/>
      <c r="F565" s="362"/>
      <c r="G565" s="363"/>
      <c r="H565" s="363"/>
      <c r="I565" s="364"/>
      <c r="J565" s="363"/>
      <c r="K565" s="382"/>
      <c r="L565" s="70">
        <f t="shared" si="9"/>
        <v>0</v>
      </c>
    </row>
    <row r="566" spans="1:12" x14ac:dyDescent="0.2">
      <c r="A566" s="374">
        <v>562</v>
      </c>
      <c r="B566" s="358"/>
      <c r="C566" s="360"/>
      <c r="D566" s="361"/>
      <c r="E566" s="360"/>
      <c r="F566" s="362"/>
      <c r="G566" s="363"/>
      <c r="H566" s="363"/>
      <c r="I566" s="364"/>
      <c r="J566" s="363"/>
      <c r="K566" s="382"/>
      <c r="L566" s="70">
        <f t="shared" si="9"/>
        <v>0</v>
      </c>
    </row>
    <row r="567" spans="1:12" x14ac:dyDescent="0.2">
      <c r="A567" s="374">
        <v>563</v>
      </c>
      <c r="B567" s="358"/>
      <c r="C567" s="360"/>
      <c r="D567" s="361"/>
      <c r="E567" s="360"/>
      <c r="F567" s="362"/>
      <c r="G567" s="363"/>
      <c r="H567" s="363"/>
      <c r="I567" s="364"/>
      <c r="J567" s="363"/>
      <c r="K567" s="382"/>
      <c r="L567" s="70">
        <f t="shared" si="9"/>
        <v>0</v>
      </c>
    </row>
    <row r="568" spans="1:12" x14ac:dyDescent="0.2">
      <c r="A568" s="374">
        <v>564</v>
      </c>
      <c r="B568" s="358"/>
      <c r="C568" s="360"/>
      <c r="D568" s="361"/>
      <c r="E568" s="360"/>
      <c r="F568" s="362"/>
      <c r="G568" s="363"/>
      <c r="H568" s="363"/>
      <c r="I568" s="364"/>
      <c r="J568" s="363"/>
      <c r="K568" s="382"/>
      <c r="L568" s="70">
        <f t="shared" si="9"/>
        <v>0</v>
      </c>
    </row>
    <row r="569" spans="1:12" x14ac:dyDescent="0.2">
      <c r="A569" s="374">
        <v>565</v>
      </c>
      <c r="B569" s="358"/>
      <c r="C569" s="360"/>
      <c r="D569" s="361"/>
      <c r="E569" s="360"/>
      <c r="F569" s="362"/>
      <c r="G569" s="363"/>
      <c r="H569" s="363"/>
      <c r="I569" s="364"/>
      <c r="J569" s="363"/>
      <c r="K569" s="382"/>
      <c r="L569" s="70">
        <f t="shared" si="9"/>
        <v>0</v>
      </c>
    </row>
    <row r="570" spans="1:12" x14ac:dyDescent="0.2">
      <c r="A570" s="374">
        <v>566</v>
      </c>
      <c r="B570" s="358"/>
      <c r="C570" s="360"/>
      <c r="D570" s="361"/>
      <c r="E570" s="360"/>
      <c r="F570" s="362"/>
      <c r="G570" s="363"/>
      <c r="H570" s="363"/>
      <c r="I570" s="364"/>
      <c r="J570" s="363"/>
      <c r="K570" s="382"/>
      <c r="L570" s="70">
        <f t="shared" si="9"/>
        <v>0</v>
      </c>
    </row>
    <row r="571" spans="1:12" x14ac:dyDescent="0.2">
      <c r="A571" s="374">
        <v>567</v>
      </c>
      <c r="B571" s="358"/>
      <c r="C571" s="360"/>
      <c r="D571" s="361"/>
      <c r="E571" s="360"/>
      <c r="F571" s="362"/>
      <c r="G571" s="363"/>
      <c r="H571" s="363"/>
      <c r="I571" s="364"/>
      <c r="J571" s="363"/>
      <c r="K571" s="382"/>
      <c r="L571" s="70">
        <f t="shared" si="9"/>
        <v>0</v>
      </c>
    </row>
    <row r="572" spans="1:12" x14ac:dyDescent="0.2">
      <c r="A572" s="374">
        <v>568</v>
      </c>
      <c r="B572" s="358"/>
      <c r="C572" s="360"/>
      <c r="D572" s="361"/>
      <c r="E572" s="360"/>
      <c r="F572" s="362"/>
      <c r="G572" s="363"/>
      <c r="H572" s="363"/>
      <c r="I572" s="364"/>
      <c r="J572" s="363"/>
      <c r="K572" s="382"/>
      <c r="L572" s="70">
        <f t="shared" si="9"/>
        <v>0</v>
      </c>
    </row>
    <row r="573" spans="1:12" x14ac:dyDescent="0.2">
      <c r="A573" s="374">
        <v>569</v>
      </c>
      <c r="B573" s="358"/>
      <c r="C573" s="360"/>
      <c r="D573" s="361"/>
      <c r="E573" s="360"/>
      <c r="F573" s="362"/>
      <c r="G573" s="363"/>
      <c r="H573" s="363"/>
      <c r="I573" s="364"/>
      <c r="J573" s="363"/>
      <c r="K573" s="382"/>
      <c r="L573" s="70">
        <f t="shared" si="9"/>
        <v>0</v>
      </c>
    </row>
    <row r="574" spans="1:12" x14ac:dyDescent="0.2">
      <c r="A574" s="374">
        <v>570</v>
      </c>
      <c r="B574" s="358"/>
      <c r="C574" s="360"/>
      <c r="D574" s="361"/>
      <c r="E574" s="360"/>
      <c r="F574" s="362"/>
      <c r="G574" s="363"/>
      <c r="H574" s="363"/>
      <c r="I574" s="364"/>
      <c r="J574" s="363"/>
      <c r="K574" s="382"/>
      <c r="L574" s="70">
        <f t="shared" si="9"/>
        <v>0</v>
      </c>
    </row>
    <row r="575" spans="1:12" x14ac:dyDescent="0.2">
      <c r="A575" s="374">
        <v>571</v>
      </c>
      <c r="B575" s="358"/>
      <c r="C575" s="360"/>
      <c r="D575" s="361"/>
      <c r="E575" s="360"/>
      <c r="F575" s="362"/>
      <c r="G575" s="363"/>
      <c r="H575" s="363"/>
      <c r="I575" s="364"/>
      <c r="J575" s="363"/>
      <c r="K575" s="382"/>
      <c r="L575" s="70">
        <f t="shared" si="9"/>
        <v>0</v>
      </c>
    </row>
    <row r="576" spans="1:12" x14ac:dyDescent="0.2">
      <c r="A576" s="374">
        <v>572</v>
      </c>
      <c r="B576" s="358"/>
      <c r="C576" s="360"/>
      <c r="D576" s="361"/>
      <c r="E576" s="360"/>
      <c r="F576" s="362"/>
      <c r="G576" s="363"/>
      <c r="H576" s="363"/>
      <c r="I576" s="364"/>
      <c r="J576" s="363"/>
      <c r="K576" s="382"/>
      <c r="L576" s="70">
        <f t="shared" si="9"/>
        <v>0</v>
      </c>
    </row>
    <row r="577" spans="1:12" x14ac:dyDescent="0.2">
      <c r="A577" s="374">
        <v>573</v>
      </c>
      <c r="B577" s="358"/>
      <c r="C577" s="360"/>
      <c r="D577" s="361"/>
      <c r="E577" s="360"/>
      <c r="F577" s="362"/>
      <c r="G577" s="363"/>
      <c r="H577" s="363"/>
      <c r="I577" s="364"/>
      <c r="J577" s="363"/>
      <c r="K577" s="382"/>
      <c r="L577" s="70">
        <f t="shared" si="9"/>
        <v>0</v>
      </c>
    </row>
    <row r="578" spans="1:12" x14ac:dyDescent="0.2">
      <c r="A578" s="374">
        <v>574</v>
      </c>
      <c r="B578" s="358"/>
      <c r="C578" s="360"/>
      <c r="D578" s="361"/>
      <c r="E578" s="360"/>
      <c r="F578" s="362"/>
      <c r="G578" s="363"/>
      <c r="H578" s="363"/>
      <c r="I578" s="364"/>
      <c r="J578" s="363"/>
      <c r="K578" s="382"/>
      <c r="L578" s="70">
        <f t="shared" ref="L578:L641" si="10">IF(B578=0,0,MONTH(B578)-$L$1+1)</f>
        <v>0</v>
      </c>
    </row>
    <row r="579" spans="1:12" x14ac:dyDescent="0.2">
      <c r="A579" s="374">
        <v>575</v>
      </c>
      <c r="B579" s="358"/>
      <c r="C579" s="360"/>
      <c r="D579" s="361"/>
      <c r="E579" s="360"/>
      <c r="F579" s="362"/>
      <c r="G579" s="363"/>
      <c r="H579" s="363"/>
      <c r="I579" s="364"/>
      <c r="J579" s="363"/>
      <c r="K579" s="382"/>
      <c r="L579" s="70">
        <f t="shared" si="10"/>
        <v>0</v>
      </c>
    </row>
    <row r="580" spans="1:12" x14ac:dyDescent="0.2">
      <c r="A580" s="374">
        <v>576</v>
      </c>
      <c r="B580" s="358"/>
      <c r="C580" s="360"/>
      <c r="D580" s="361"/>
      <c r="E580" s="360"/>
      <c r="F580" s="362"/>
      <c r="G580" s="363"/>
      <c r="H580" s="363"/>
      <c r="I580" s="364"/>
      <c r="J580" s="363"/>
      <c r="K580" s="382"/>
      <c r="L580" s="70">
        <f t="shared" si="10"/>
        <v>0</v>
      </c>
    </row>
    <row r="581" spans="1:12" x14ac:dyDescent="0.2">
      <c r="A581" s="374">
        <v>577</v>
      </c>
      <c r="B581" s="358"/>
      <c r="C581" s="360"/>
      <c r="D581" s="361"/>
      <c r="E581" s="360"/>
      <c r="F581" s="362"/>
      <c r="G581" s="363"/>
      <c r="H581" s="363"/>
      <c r="I581" s="364"/>
      <c r="J581" s="363"/>
      <c r="K581" s="382"/>
      <c r="L581" s="70">
        <f t="shared" si="10"/>
        <v>0</v>
      </c>
    </row>
    <row r="582" spans="1:12" x14ac:dyDescent="0.2">
      <c r="A582" s="374">
        <v>578</v>
      </c>
      <c r="B582" s="358"/>
      <c r="C582" s="360"/>
      <c r="D582" s="361"/>
      <c r="E582" s="360"/>
      <c r="F582" s="362"/>
      <c r="G582" s="363"/>
      <c r="H582" s="363"/>
      <c r="I582" s="364"/>
      <c r="J582" s="363"/>
      <c r="K582" s="382"/>
      <c r="L582" s="70">
        <f t="shared" si="10"/>
        <v>0</v>
      </c>
    </row>
    <row r="583" spans="1:12" x14ac:dyDescent="0.2">
      <c r="A583" s="374">
        <v>579</v>
      </c>
      <c r="B583" s="358"/>
      <c r="C583" s="360"/>
      <c r="D583" s="361"/>
      <c r="E583" s="360"/>
      <c r="F583" s="362"/>
      <c r="G583" s="363"/>
      <c r="H583" s="363"/>
      <c r="I583" s="364"/>
      <c r="J583" s="363"/>
      <c r="K583" s="382"/>
      <c r="L583" s="70">
        <f t="shared" si="10"/>
        <v>0</v>
      </c>
    </row>
    <row r="584" spans="1:12" x14ac:dyDescent="0.2">
      <c r="A584" s="374">
        <v>580</v>
      </c>
      <c r="B584" s="358"/>
      <c r="C584" s="360"/>
      <c r="D584" s="361"/>
      <c r="E584" s="360"/>
      <c r="F584" s="362"/>
      <c r="G584" s="363"/>
      <c r="H584" s="363"/>
      <c r="I584" s="364"/>
      <c r="J584" s="363"/>
      <c r="K584" s="382"/>
      <c r="L584" s="70">
        <f t="shared" si="10"/>
        <v>0</v>
      </c>
    </row>
    <row r="585" spans="1:12" x14ac:dyDescent="0.2">
      <c r="A585" s="374">
        <v>581</v>
      </c>
      <c r="B585" s="358"/>
      <c r="C585" s="360"/>
      <c r="D585" s="361"/>
      <c r="E585" s="360"/>
      <c r="F585" s="362"/>
      <c r="G585" s="363"/>
      <c r="H585" s="363"/>
      <c r="I585" s="364"/>
      <c r="J585" s="363"/>
      <c r="K585" s="382"/>
      <c r="L585" s="70">
        <f t="shared" si="10"/>
        <v>0</v>
      </c>
    </row>
    <row r="586" spans="1:12" x14ac:dyDescent="0.2">
      <c r="A586" s="374">
        <v>582</v>
      </c>
      <c r="B586" s="358"/>
      <c r="C586" s="360"/>
      <c r="D586" s="361"/>
      <c r="E586" s="360"/>
      <c r="F586" s="362"/>
      <c r="G586" s="363"/>
      <c r="H586" s="363"/>
      <c r="I586" s="364"/>
      <c r="J586" s="363"/>
      <c r="K586" s="382"/>
      <c r="L586" s="70">
        <f t="shared" si="10"/>
        <v>0</v>
      </c>
    </row>
    <row r="587" spans="1:12" x14ac:dyDescent="0.2">
      <c r="A587" s="374">
        <v>583</v>
      </c>
      <c r="B587" s="358"/>
      <c r="C587" s="360"/>
      <c r="D587" s="361"/>
      <c r="E587" s="360"/>
      <c r="F587" s="362"/>
      <c r="G587" s="363"/>
      <c r="H587" s="363"/>
      <c r="I587" s="364"/>
      <c r="J587" s="363"/>
      <c r="K587" s="382"/>
      <c r="L587" s="70">
        <f t="shared" si="10"/>
        <v>0</v>
      </c>
    </row>
    <row r="588" spans="1:12" x14ac:dyDescent="0.2">
      <c r="A588" s="374">
        <v>584</v>
      </c>
      <c r="B588" s="358"/>
      <c r="C588" s="360"/>
      <c r="D588" s="361"/>
      <c r="E588" s="360"/>
      <c r="F588" s="362"/>
      <c r="G588" s="363"/>
      <c r="H588" s="363"/>
      <c r="I588" s="364"/>
      <c r="J588" s="363"/>
      <c r="K588" s="382"/>
      <c r="L588" s="70">
        <f t="shared" si="10"/>
        <v>0</v>
      </c>
    </row>
    <row r="589" spans="1:12" x14ac:dyDescent="0.2">
      <c r="A589" s="374">
        <v>585</v>
      </c>
      <c r="B589" s="358"/>
      <c r="C589" s="360"/>
      <c r="D589" s="361"/>
      <c r="E589" s="360"/>
      <c r="F589" s="362"/>
      <c r="G589" s="363"/>
      <c r="H589" s="363"/>
      <c r="I589" s="364"/>
      <c r="J589" s="363"/>
      <c r="K589" s="382"/>
      <c r="L589" s="70">
        <f t="shared" si="10"/>
        <v>0</v>
      </c>
    </row>
    <row r="590" spans="1:12" x14ac:dyDescent="0.2">
      <c r="A590" s="374">
        <v>586</v>
      </c>
      <c r="B590" s="358"/>
      <c r="C590" s="360"/>
      <c r="D590" s="361"/>
      <c r="E590" s="360"/>
      <c r="F590" s="362"/>
      <c r="G590" s="363"/>
      <c r="H590" s="363"/>
      <c r="I590" s="364"/>
      <c r="J590" s="363"/>
      <c r="K590" s="382"/>
      <c r="L590" s="70">
        <f t="shared" si="10"/>
        <v>0</v>
      </c>
    </row>
    <row r="591" spans="1:12" x14ac:dyDescent="0.2">
      <c r="A591" s="374">
        <v>587</v>
      </c>
      <c r="B591" s="358"/>
      <c r="C591" s="360"/>
      <c r="D591" s="361"/>
      <c r="E591" s="360"/>
      <c r="F591" s="362"/>
      <c r="G591" s="363"/>
      <c r="H591" s="363"/>
      <c r="I591" s="364"/>
      <c r="J591" s="363"/>
      <c r="K591" s="382"/>
      <c r="L591" s="70">
        <f t="shared" si="10"/>
        <v>0</v>
      </c>
    </row>
    <row r="592" spans="1:12" x14ac:dyDescent="0.2">
      <c r="A592" s="374">
        <v>588</v>
      </c>
      <c r="B592" s="358"/>
      <c r="C592" s="360"/>
      <c r="D592" s="361"/>
      <c r="E592" s="360"/>
      <c r="F592" s="362"/>
      <c r="G592" s="363"/>
      <c r="H592" s="363"/>
      <c r="I592" s="364"/>
      <c r="J592" s="363"/>
      <c r="K592" s="382"/>
      <c r="L592" s="70">
        <f t="shared" si="10"/>
        <v>0</v>
      </c>
    </row>
    <row r="593" spans="1:12" x14ac:dyDescent="0.2">
      <c r="A593" s="374">
        <v>589</v>
      </c>
      <c r="B593" s="358"/>
      <c r="C593" s="360"/>
      <c r="D593" s="361"/>
      <c r="E593" s="360"/>
      <c r="F593" s="362"/>
      <c r="G593" s="363"/>
      <c r="H593" s="363"/>
      <c r="I593" s="364"/>
      <c r="J593" s="363"/>
      <c r="K593" s="382"/>
      <c r="L593" s="70">
        <f t="shared" si="10"/>
        <v>0</v>
      </c>
    </row>
    <row r="594" spans="1:12" x14ac:dyDescent="0.2">
      <c r="A594" s="374">
        <v>590</v>
      </c>
      <c r="B594" s="358"/>
      <c r="C594" s="360"/>
      <c r="D594" s="361"/>
      <c r="E594" s="360"/>
      <c r="F594" s="362"/>
      <c r="G594" s="363"/>
      <c r="H594" s="363"/>
      <c r="I594" s="364"/>
      <c r="J594" s="363"/>
      <c r="K594" s="382"/>
      <c r="L594" s="70">
        <f t="shared" si="10"/>
        <v>0</v>
      </c>
    </row>
    <row r="595" spans="1:12" x14ac:dyDescent="0.2">
      <c r="A595" s="374">
        <v>591</v>
      </c>
      <c r="B595" s="358"/>
      <c r="C595" s="360"/>
      <c r="D595" s="361"/>
      <c r="E595" s="360"/>
      <c r="F595" s="362"/>
      <c r="G595" s="363"/>
      <c r="H595" s="363"/>
      <c r="I595" s="364"/>
      <c r="J595" s="363"/>
      <c r="K595" s="382"/>
      <c r="L595" s="70">
        <f t="shared" si="10"/>
        <v>0</v>
      </c>
    </row>
    <row r="596" spans="1:12" x14ac:dyDescent="0.2">
      <c r="A596" s="374">
        <v>592</v>
      </c>
      <c r="B596" s="358"/>
      <c r="C596" s="360"/>
      <c r="D596" s="361"/>
      <c r="E596" s="360"/>
      <c r="F596" s="362"/>
      <c r="G596" s="363"/>
      <c r="H596" s="363"/>
      <c r="I596" s="364"/>
      <c r="J596" s="363"/>
      <c r="K596" s="382"/>
      <c r="L596" s="70">
        <f t="shared" si="10"/>
        <v>0</v>
      </c>
    </row>
    <row r="597" spans="1:12" x14ac:dyDescent="0.2">
      <c r="A597" s="374">
        <v>593</v>
      </c>
      <c r="B597" s="358"/>
      <c r="C597" s="360"/>
      <c r="D597" s="361"/>
      <c r="E597" s="360"/>
      <c r="F597" s="362"/>
      <c r="G597" s="363"/>
      <c r="H597" s="363"/>
      <c r="I597" s="364"/>
      <c r="J597" s="363"/>
      <c r="K597" s="382"/>
      <c r="L597" s="70">
        <f t="shared" si="10"/>
        <v>0</v>
      </c>
    </row>
    <row r="598" spans="1:12" x14ac:dyDescent="0.2">
      <c r="A598" s="374">
        <v>594</v>
      </c>
      <c r="B598" s="358"/>
      <c r="C598" s="360"/>
      <c r="D598" s="361"/>
      <c r="E598" s="360"/>
      <c r="F598" s="362"/>
      <c r="G598" s="363"/>
      <c r="H598" s="363"/>
      <c r="I598" s="364"/>
      <c r="J598" s="363"/>
      <c r="K598" s="382"/>
      <c r="L598" s="70">
        <f t="shared" si="10"/>
        <v>0</v>
      </c>
    </row>
    <row r="599" spans="1:12" x14ac:dyDescent="0.2">
      <c r="A599" s="374">
        <v>595</v>
      </c>
      <c r="B599" s="358"/>
      <c r="C599" s="360"/>
      <c r="D599" s="361"/>
      <c r="E599" s="360"/>
      <c r="F599" s="362"/>
      <c r="G599" s="363"/>
      <c r="H599" s="363"/>
      <c r="I599" s="364"/>
      <c r="J599" s="363"/>
      <c r="K599" s="382"/>
      <c r="L599" s="70">
        <f t="shared" si="10"/>
        <v>0</v>
      </c>
    </row>
    <row r="600" spans="1:12" x14ac:dyDescent="0.2">
      <c r="A600" s="374">
        <v>596</v>
      </c>
      <c r="B600" s="358"/>
      <c r="C600" s="360"/>
      <c r="D600" s="361"/>
      <c r="E600" s="360"/>
      <c r="F600" s="362"/>
      <c r="G600" s="363"/>
      <c r="H600" s="363"/>
      <c r="I600" s="364"/>
      <c r="J600" s="363"/>
      <c r="K600" s="382"/>
      <c r="L600" s="70">
        <f t="shared" si="10"/>
        <v>0</v>
      </c>
    </row>
    <row r="601" spans="1:12" x14ac:dyDescent="0.2">
      <c r="A601" s="374">
        <v>597</v>
      </c>
      <c r="B601" s="358"/>
      <c r="C601" s="360"/>
      <c r="D601" s="361"/>
      <c r="E601" s="360"/>
      <c r="F601" s="362"/>
      <c r="G601" s="363"/>
      <c r="H601" s="363"/>
      <c r="I601" s="364"/>
      <c r="J601" s="363"/>
      <c r="K601" s="382"/>
      <c r="L601" s="70">
        <f t="shared" si="10"/>
        <v>0</v>
      </c>
    </row>
    <row r="602" spans="1:12" x14ac:dyDescent="0.2">
      <c r="A602" s="374">
        <v>598</v>
      </c>
      <c r="B602" s="358"/>
      <c r="C602" s="360"/>
      <c r="D602" s="361"/>
      <c r="E602" s="360"/>
      <c r="F602" s="362"/>
      <c r="G602" s="363"/>
      <c r="H602" s="363"/>
      <c r="I602" s="364"/>
      <c r="J602" s="363"/>
      <c r="K602" s="382"/>
      <c r="L602" s="70">
        <f t="shared" si="10"/>
        <v>0</v>
      </c>
    </row>
    <row r="603" spans="1:12" x14ac:dyDescent="0.2">
      <c r="A603" s="374">
        <v>599</v>
      </c>
      <c r="B603" s="358"/>
      <c r="C603" s="360"/>
      <c r="D603" s="361"/>
      <c r="E603" s="360"/>
      <c r="F603" s="362"/>
      <c r="G603" s="363"/>
      <c r="H603" s="363"/>
      <c r="I603" s="364"/>
      <c r="J603" s="363"/>
      <c r="K603" s="382"/>
      <c r="L603" s="70">
        <f t="shared" si="10"/>
        <v>0</v>
      </c>
    </row>
    <row r="604" spans="1:12" x14ac:dyDescent="0.2">
      <c r="A604" s="374">
        <v>600</v>
      </c>
      <c r="B604" s="358"/>
      <c r="C604" s="360"/>
      <c r="D604" s="361"/>
      <c r="E604" s="360"/>
      <c r="F604" s="362"/>
      <c r="G604" s="363"/>
      <c r="H604" s="363"/>
      <c r="I604" s="364"/>
      <c r="J604" s="363"/>
      <c r="K604" s="382"/>
      <c r="L604" s="70">
        <f t="shared" si="10"/>
        <v>0</v>
      </c>
    </row>
    <row r="605" spans="1:12" x14ac:dyDescent="0.2">
      <c r="A605" s="374">
        <v>601</v>
      </c>
      <c r="B605" s="358"/>
      <c r="C605" s="360"/>
      <c r="D605" s="361"/>
      <c r="E605" s="360"/>
      <c r="F605" s="362"/>
      <c r="G605" s="363"/>
      <c r="H605" s="363"/>
      <c r="I605" s="364"/>
      <c r="J605" s="363"/>
      <c r="K605" s="382"/>
      <c r="L605" s="70">
        <f t="shared" si="10"/>
        <v>0</v>
      </c>
    </row>
    <row r="606" spans="1:12" x14ac:dyDescent="0.2">
      <c r="A606" s="374">
        <v>602</v>
      </c>
      <c r="B606" s="358"/>
      <c r="C606" s="360"/>
      <c r="D606" s="361"/>
      <c r="E606" s="360"/>
      <c r="F606" s="362"/>
      <c r="G606" s="363"/>
      <c r="H606" s="363"/>
      <c r="I606" s="364"/>
      <c r="J606" s="363"/>
      <c r="K606" s="382"/>
      <c r="L606" s="70">
        <f t="shared" si="10"/>
        <v>0</v>
      </c>
    </row>
    <row r="607" spans="1:12" x14ac:dyDescent="0.2">
      <c r="A607" s="374">
        <v>603</v>
      </c>
      <c r="B607" s="358"/>
      <c r="C607" s="360"/>
      <c r="D607" s="361"/>
      <c r="E607" s="360"/>
      <c r="F607" s="362"/>
      <c r="G607" s="363"/>
      <c r="H607" s="363"/>
      <c r="I607" s="364"/>
      <c r="J607" s="363"/>
      <c r="K607" s="382"/>
      <c r="L607" s="70">
        <f t="shared" si="10"/>
        <v>0</v>
      </c>
    </row>
    <row r="608" spans="1:12" x14ac:dyDescent="0.2">
      <c r="A608" s="374">
        <v>604</v>
      </c>
      <c r="B608" s="358"/>
      <c r="C608" s="360"/>
      <c r="D608" s="361"/>
      <c r="E608" s="360"/>
      <c r="F608" s="362"/>
      <c r="G608" s="363"/>
      <c r="H608" s="363"/>
      <c r="I608" s="364"/>
      <c r="J608" s="363"/>
      <c r="K608" s="382"/>
      <c r="L608" s="70">
        <f t="shared" si="10"/>
        <v>0</v>
      </c>
    </row>
    <row r="609" spans="1:12" x14ac:dyDescent="0.2">
      <c r="A609" s="374">
        <v>605</v>
      </c>
      <c r="B609" s="358"/>
      <c r="C609" s="360"/>
      <c r="D609" s="361"/>
      <c r="E609" s="360"/>
      <c r="F609" s="362"/>
      <c r="G609" s="363"/>
      <c r="H609" s="363"/>
      <c r="I609" s="364"/>
      <c r="J609" s="363"/>
      <c r="K609" s="382"/>
      <c r="L609" s="70">
        <f t="shared" si="10"/>
        <v>0</v>
      </c>
    </row>
    <row r="610" spans="1:12" x14ac:dyDescent="0.2">
      <c r="A610" s="374">
        <v>606</v>
      </c>
      <c r="B610" s="358"/>
      <c r="C610" s="360"/>
      <c r="D610" s="361"/>
      <c r="E610" s="360"/>
      <c r="F610" s="362"/>
      <c r="G610" s="363"/>
      <c r="H610" s="363"/>
      <c r="I610" s="364"/>
      <c r="J610" s="363"/>
      <c r="K610" s="382"/>
      <c r="L610" s="70">
        <f t="shared" si="10"/>
        <v>0</v>
      </c>
    </row>
    <row r="611" spans="1:12" x14ac:dyDescent="0.2">
      <c r="A611" s="374">
        <v>607</v>
      </c>
      <c r="B611" s="358"/>
      <c r="C611" s="360"/>
      <c r="D611" s="361"/>
      <c r="E611" s="360"/>
      <c r="F611" s="362"/>
      <c r="G611" s="363"/>
      <c r="H611" s="363"/>
      <c r="I611" s="364"/>
      <c r="J611" s="363"/>
      <c r="K611" s="382"/>
      <c r="L611" s="70">
        <f t="shared" si="10"/>
        <v>0</v>
      </c>
    </row>
    <row r="612" spans="1:12" x14ac:dyDescent="0.2">
      <c r="A612" s="374">
        <v>608</v>
      </c>
      <c r="B612" s="358"/>
      <c r="C612" s="360"/>
      <c r="D612" s="361"/>
      <c r="E612" s="360"/>
      <c r="F612" s="362"/>
      <c r="G612" s="363"/>
      <c r="H612" s="363"/>
      <c r="I612" s="364"/>
      <c r="J612" s="363"/>
      <c r="K612" s="382"/>
      <c r="L612" s="70">
        <f t="shared" si="10"/>
        <v>0</v>
      </c>
    </row>
    <row r="613" spans="1:12" x14ac:dyDescent="0.2">
      <c r="A613" s="374">
        <v>609</v>
      </c>
      <c r="B613" s="358"/>
      <c r="C613" s="360"/>
      <c r="D613" s="361"/>
      <c r="E613" s="360"/>
      <c r="F613" s="362"/>
      <c r="G613" s="363"/>
      <c r="H613" s="363"/>
      <c r="I613" s="364"/>
      <c r="J613" s="363"/>
      <c r="K613" s="382"/>
      <c r="L613" s="70">
        <f t="shared" si="10"/>
        <v>0</v>
      </c>
    </row>
    <row r="614" spans="1:12" x14ac:dyDescent="0.2">
      <c r="A614" s="374">
        <v>610</v>
      </c>
      <c r="B614" s="358"/>
      <c r="C614" s="360"/>
      <c r="D614" s="361"/>
      <c r="E614" s="360"/>
      <c r="F614" s="362"/>
      <c r="G614" s="363"/>
      <c r="H614" s="363"/>
      <c r="I614" s="364"/>
      <c r="J614" s="363"/>
      <c r="K614" s="382"/>
      <c r="L614" s="70">
        <f t="shared" si="10"/>
        <v>0</v>
      </c>
    </row>
    <row r="615" spans="1:12" x14ac:dyDescent="0.2">
      <c r="A615" s="374">
        <v>611</v>
      </c>
      <c r="B615" s="358"/>
      <c r="C615" s="360"/>
      <c r="D615" s="361"/>
      <c r="E615" s="360"/>
      <c r="F615" s="362"/>
      <c r="G615" s="363"/>
      <c r="H615" s="363"/>
      <c r="I615" s="364"/>
      <c r="J615" s="363"/>
      <c r="K615" s="382"/>
      <c r="L615" s="70">
        <f t="shared" si="10"/>
        <v>0</v>
      </c>
    </row>
    <row r="616" spans="1:12" x14ac:dyDescent="0.2">
      <c r="A616" s="374">
        <v>612</v>
      </c>
      <c r="B616" s="358"/>
      <c r="C616" s="360"/>
      <c r="D616" s="361"/>
      <c r="E616" s="360"/>
      <c r="F616" s="362"/>
      <c r="G616" s="363"/>
      <c r="H616" s="363"/>
      <c r="I616" s="364"/>
      <c r="J616" s="363"/>
      <c r="K616" s="382"/>
      <c r="L616" s="70">
        <f t="shared" si="10"/>
        <v>0</v>
      </c>
    </row>
    <row r="617" spans="1:12" x14ac:dyDescent="0.2">
      <c r="A617" s="374">
        <v>613</v>
      </c>
      <c r="B617" s="358"/>
      <c r="C617" s="360"/>
      <c r="D617" s="361"/>
      <c r="E617" s="360"/>
      <c r="F617" s="362"/>
      <c r="G617" s="363"/>
      <c r="H617" s="363"/>
      <c r="I617" s="364"/>
      <c r="J617" s="363"/>
      <c r="K617" s="382"/>
      <c r="L617" s="70">
        <f t="shared" si="10"/>
        <v>0</v>
      </c>
    </row>
    <row r="618" spans="1:12" x14ac:dyDescent="0.2">
      <c r="A618" s="374">
        <v>614</v>
      </c>
      <c r="B618" s="358"/>
      <c r="C618" s="360"/>
      <c r="D618" s="361"/>
      <c r="E618" s="360"/>
      <c r="F618" s="362"/>
      <c r="G618" s="363"/>
      <c r="H618" s="363"/>
      <c r="I618" s="364"/>
      <c r="J618" s="363"/>
      <c r="K618" s="382"/>
      <c r="L618" s="70">
        <f t="shared" si="10"/>
        <v>0</v>
      </c>
    </row>
    <row r="619" spans="1:12" x14ac:dyDescent="0.2">
      <c r="A619" s="374">
        <v>615</v>
      </c>
      <c r="B619" s="358"/>
      <c r="C619" s="360"/>
      <c r="D619" s="361"/>
      <c r="E619" s="360"/>
      <c r="F619" s="362"/>
      <c r="G619" s="363"/>
      <c r="H619" s="363"/>
      <c r="I619" s="364"/>
      <c r="J619" s="363"/>
      <c r="K619" s="382"/>
      <c r="L619" s="70">
        <f t="shared" si="10"/>
        <v>0</v>
      </c>
    </row>
    <row r="620" spans="1:12" x14ac:dyDescent="0.2">
      <c r="A620" s="374">
        <v>616</v>
      </c>
      <c r="B620" s="358"/>
      <c r="C620" s="360"/>
      <c r="D620" s="361"/>
      <c r="E620" s="360"/>
      <c r="F620" s="362"/>
      <c r="G620" s="363"/>
      <c r="H620" s="363"/>
      <c r="I620" s="364"/>
      <c r="J620" s="363"/>
      <c r="K620" s="382"/>
      <c r="L620" s="70">
        <f t="shared" si="10"/>
        <v>0</v>
      </c>
    </row>
    <row r="621" spans="1:12" x14ac:dyDescent="0.2">
      <c r="A621" s="374">
        <v>617</v>
      </c>
      <c r="B621" s="358"/>
      <c r="C621" s="360"/>
      <c r="D621" s="361"/>
      <c r="E621" s="360"/>
      <c r="F621" s="362"/>
      <c r="G621" s="363"/>
      <c r="H621" s="363"/>
      <c r="I621" s="364"/>
      <c r="J621" s="363"/>
      <c r="K621" s="382"/>
      <c r="L621" s="70">
        <f t="shared" si="10"/>
        <v>0</v>
      </c>
    </row>
    <row r="622" spans="1:12" x14ac:dyDescent="0.2">
      <c r="A622" s="374">
        <v>618</v>
      </c>
      <c r="B622" s="358"/>
      <c r="C622" s="360"/>
      <c r="D622" s="361"/>
      <c r="E622" s="360"/>
      <c r="F622" s="362"/>
      <c r="G622" s="363"/>
      <c r="H622" s="363"/>
      <c r="I622" s="364"/>
      <c r="J622" s="363"/>
      <c r="K622" s="382"/>
      <c r="L622" s="70">
        <f t="shared" si="10"/>
        <v>0</v>
      </c>
    </row>
    <row r="623" spans="1:12" x14ac:dyDescent="0.2">
      <c r="A623" s="374">
        <v>619</v>
      </c>
      <c r="B623" s="358"/>
      <c r="C623" s="360"/>
      <c r="D623" s="361"/>
      <c r="E623" s="360"/>
      <c r="F623" s="362"/>
      <c r="G623" s="363"/>
      <c r="H623" s="363"/>
      <c r="I623" s="364"/>
      <c r="J623" s="363"/>
      <c r="K623" s="382"/>
      <c r="L623" s="70">
        <f t="shared" si="10"/>
        <v>0</v>
      </c>
    </row>
    <row r="624" spans="1:12" x14ac:dyDescent="0.2">
      <c r="A624" s="374">
        <v>620</v>
      </c>
      <c r="B624" s="358"/>
      <c r="C624" s="360"/>
      <c r="D624" s="361"/>
      <c r="E624" s="360"/>
      <c r="F624" s="362"/>
      <c r="G624" s="363"/>
      <c r="H624" s="363"/>
      <c r="I624" s="364"/>
      <c r="J624" s="363"/>
      <c r="K624" s="382"/>
      <c r="L624" s="70">
        <f t="shared" si="10"/>
        <v>0</v>
      </c>
    </row>
    <row r="625" spans="1:12" x14ac:dyDescent="0.2">
      <c r="A625" s="374">
        <v>621</v>
      </c>
      <c r="B625" s="358"/>
      <c r="C625" s="360"/>
      <c r="D625" s="361"/>
      <c r="E625" s="360"/>
      <c r="F625" s="362"/>
      <c r="G625" s="363"/>
      <c r="H625" s="363"/>
      <c r="I625" s="364"/>
      <c r="J625" s="363"/>
      <c r="K625" s="382"/>
      <c r="L625" s="70">
        <f t="shared" si="10"/>
        <v>0</v>
      </c>
    </row>
    <row r="626" spans="1:12" x14ac:dyDescent="0.2">
      <c r="A626" s="374">
        <v>622</v>
      </c>
      <c r="B626" s="358"/>
      <c r="C626" s="360"/>
      <c r="D626" s="361"/>
      <c r="E626" s="360"/>
      <c r="F626" s="362"/>
      <c r="G626" s="363"/>
      <c r="H626" s="363"/>
      <c r="I626" s="364"/>
      <c r="J626" s="363"/>
      <c r="K626" s="382"/>
      <c r="L626" s="70">
        <f t="shared" si="10"/>
        <v>0</v>
      </c>
    </row>
    <row r="627" spans="1:12" x14ac:dyDescent="0.2">
      <c r="A627" s="374">
        <v>623</v>
      </c>
      <c r="B627" s="358"/>
      <c r="C627" s="360"/>
      <c r="D627" s="361"/>
      <c r="E627" s="360"/>
      <c r="F627" s="362"/>
      <c r="G627" s="363"/>
      <c r="H627" s="363"/>
      <c r="I627" s="364"/>
      <c r="J627" s="363"/>
      <c r="K627" s="382"/>
      <c r="L627" s="70">
        <f t="shared" si="10"/>
        <v>0</v>
      </c>
    </row>
    <row r="628" spans="1:12" x14ac:dyDescent="0.2">
      <c r="A628" s="374">
        <v>624</v>
      </c>
      <c r="B628" s="358"/>
      <c r="C628" s="360"/>
      <c r="D628" s="361"/>
      <c r="E628" s="360"/>
      <c r="F628" s="362"/>
      <c r="G628" s="363"/>
      <c r="H628" s="363"/>
      <c r="I628" s="364"/>
      <c r="J628" s="363"/>
      <c r="K628" s="382"/>
      <c r="L628" s="70">
        <f t="shared" si="10"/>
        <v>0</v>
      </c>
    </row>
    <row r="629" spans="1:12" x14ac:dyDescent="0.2">
      <c r="A629" s="374">
        <v>625</v>
      </c>
      <c r="B629" s="358"/>
      <c r="C629" s="360"/>
      <c r="D629" s="361"/>
      <c r="E629" s="360"/>
      <c r="F629" s="362"/>
      <c r="G629" s="363"/>
      <c r="H629" s="363"/>
      <c r="I629" s="364"/>
      <c r="J629" s="363"/>
      <c r="K629" s="382"/>
      <c r="L629" s="70">
        <f t="shared" si="10"/>
        <v>0</v>
      </c>
    </row>
    <row r="630" spans="1:12" x14ac:dyDescent="0.2">
      <c r="A630" s="374">
        <v>626</v>
      </c>
      <c r="B630" s="358"/>
      <c r="C630" s="360"/>
      <c r="D630" s="361"/>
      <c r="E630" s="360"/>
      <c r="F630" s="362"/>
      <c r="G630" s="363"/>
      <c r="H630" s="363"/>
      <c r="I630" s="364"/>
      <c r="J630" s="363"/>
      <c r="K630" s="382"/>
      <c r="L630" s="70">
        <f t="shared" si="10"/>
        <v>0</v>
      </c>
    </row>
    <row r="631" spans="1:12" x14ac:dyDescent="0.2">
      <c r="A631" s="374">
        <v>627</v>
      </c>
      <c r="B631" s="358"/>
      <c r="C631" s="360"/>
      <c r="D631" s="361"/>
      <c r="E631" s="360"/>
      <c r="F631" s="362"/>
      <c r="G631" s="363"/>
      <c r="H631" s="363"/>
      <c r="I631" s="364"/>
      <c r="J631" s="363"/>
      <c r="K631" s="382"/>
      <c r="L631" s="70">
        <f t="shared" si="10"/>
        <v>0</v>
      </c>
    </row>
    <row r="632" spans="1:12" x14ac:dyDescent="0.2">
      <c r="A632" s="374">
        <v>628</v>
      </c>
      <c r="B632" s="358"/>
      <c r="C632" s="360"/>
      <c r="D632" s="361"/>
      <c r="E632" s="360"/>
      <c r="F632" s="362"/>
      <c r="G632" s="363"/>
      <c r="H632" s="363"/>
      <c r="I632" s="364"/>
      <c r="J632" s="363"/>
      <c r="K632" s="382"/>
      <c r="L632" s="70">
        <f t="shared" si="10"/>
        <v>0</v>
      </c>
    </row>
    <row r="633" spans="1:12" x14ac:dyDescent="0.2">
      <c r="A633" s="374">
        <v>629</v>
      </c>
      <c r="B633" s="358"/>
      <c r="C633" s="360"/>
      <c r="D633" s="361"/>
      <c r="E633" s="360"/>
      <c r="F633" s="362"/>
      <c r="G633" s="363"/>
      <c r="H633" s="363"/>
      <c r="I633" s="364"/>
      <c r="J633" s="363"/>
      <c r="K633" s="382"/>
      <c r="L633" s="70">
        <f t="shared" si="10"/>
        <v>0</v>
      </c>
    </row>
    <row r="634" spans="1:12" x14ac:dyDescent="0.2">
      <c r="A634" s="374">
        <v>630</v>
      </c>
      <c r="B634" s="358"/>
      <c r="C634" s="360"/>
      <c r="D634" s="361"/>
      <c r="E634" s="360"/>
      <c r="F634" s="362"/>
      <c r="G634" s="363"/>
      <c r="H634" s="363"/>
      <c r="I634" s="364"/>
      <c r="J634" s="363"/>
      <c r="K634" s="382"/>
      <c r="L634" s="70">
        <f t="shared" si="10"/>
        <v>0</v>
      </c>
    </row>
    <row r="635" spans="1:12" x14ac:dyDescent="0.2">
      <c r="A635" s="374">
        <v>631</v>
      </c>
      <c r="B635" s="358"/>
      <c r="C635" s="360"/>
      <c r="D635" s="361"/>
      <c r="E635" s="360"/>
      <c r="F635" s="362"/>
      <c r="G635" s="363"/>
      <c r="H635" s="363"/>
      <c r="I635" s="364"/>
      <c r="J635" s="363"/>
      <c r="K635" s="382"/>
      <c r="L635" s="70">
        <f t="shared" si="10"/>
        <v>0</v>
      </c>
    </row>
    <row r="636" spans="1:12" x14ac:dyDescent="0.2">
      <c r="A636" s="374">
        <v>632</v>
      </c>
      <c r="B636" s="358"/>
      <c r="C636" s="360"/>
      <c r="D636" s="361"/>
      <c r="E636" s="360"/>
      <c r="F636" s="362"/>
      <c r="G636" s="363"/>
      <c r="H636" s="363"/>
      <c r="I636" s="364"/>
      <c r="J636" s="363"/>
      <c r="K636" s="382"/>
      <c r="L636" s="70">
        <f t="shared" si="10"/>
        <v>0</v>
      </c>
    </row>
    <row r="637" spans="1:12" x14ac:dyDescent="0.2">
      <c r="A637" s="374">
        <v>633</v>
      </c>
      <c r="B637" s="358"/>
      <c r="C637" s="360"/>
      <c r="D637" s="361"/>
      <c r="E637" s="360"/>
      <c r="F637" s="362"/>
      <c r="G637" s="363"/>
      <c r="H637" s="363"/>
      <c r="I637" s="364"/>
      <c r="J637" s="363"/>
      <c r="K637" s="382"/>
      <c r="L637" s="70">
        <f t="shared" si="10"/>
        <v>0</v>
      </c>
    </row>
    <row r="638" spans="1:12" x14ac:dyDescent="0.2">
      <c r="A638" s="374">
        <v>634</v>
      </c>
      <c r="B638" s="358"/>
      <c r="C638" s="360"/>
      <c r="D638" s="361"/>
      <c r="E638" s="360"/>
      <c r="F638" s="362"/>
      <c r="G638" s="363"/>
      <c r="H638" s="363"/>
      <c r="I638" s="364"/>
      <c r="J638" s="363"/>
      <c r="K638" s="382"/>
      <c r="L638" s="70">
        <f t="shared" si="10"/>
        <v>0</v>
      </c>
    </row>
    <row r="639" spans="1:12" x14ac:dyDescent="0.2">
      <c r="A639" s="374">
        <v>635</v>
      </c>
      <c r="B639" s="358"/>
      <c r="C639" s="360"/>
      <c r="D639" s="361"/>
      <c r="E639" s="360"/>
      <c r="F639" s="362"/>
      <c r="G639" s="363"/>
      <c r="H639" s="363"/>
      <c r="I639" s="364"/>
      <c r="J639" s="363"/>
      <c r="K639" s="382"/>
      <c r="L639" s="70">
        <f t="shared" si="10"/>
        <v>0</v>
      </c>
    </row>
    <row r="640" spans="1:12" x14ac:dyDescent="0.2">
      <c r="A640" s="374">
        <v>636</v>
      </c>
      <c r="B640" s="358"/>
      <c r="C640" s="360"/>
      <c r="D640" s="361"/>
      <c r="E640" s="360"/>
      <c r="F640" s="362"/>
      <c r="G640" s="363"/>
      <c r="H640" s="363"/>
      <c r="I640" s="364"/>
      <c r="J640" s="363"/>
      <c r="K640" s="382"/>
      <c r="L640" s="70">
        <f t="shared" si="10"/>
        <v>0</v>
      </c>
    </row>
    <row r="641" spans="1:12" x14ac:dyDescent="0.2">
      <c r="A641" s="374">
        <v>637</v>
      </c>
      <c r="B641" s="358"/>
      <c r="C641" s="360"/>
      <c r="D641" s="361"/>
      <c r="E641" s="360"/>
      <c r="F641" s="362"/>
      <c r="G641" s="363"/>
      <c r="H641" s="363"/>
      <c r="I641" s="364"/>
      <c r="J641" s="363"/>
      <c r="K641" s="382"/>
      <c r="L641" s="70">
        <f t="shared" si="10"/>
        <v>0</v>
      </c>
    </row>
    <row r="642" spans="1:12" x14ac:dyDescent="0.2">
      <c r="A642" s="374">
        <v>638</v>
      </c>
      <c r="B642" s="358"/>
      <c r="C642" s="360"/>
      <c r="D642" s="361"/>
      <c r="E642" s="360"/>
      <c r="F642" s="362"/>
      <c r="G642" s="363"/>
      <c r="H642" s="363"/>
      <c r="I642" s="364"/>
      <c r="J642" s="363"/>
      <c r="K642" s="382"/>
      <c r="L642" s="70">
        <f t="shared" ref="L642:L705" si="11">IF(B642=0,0,MONTH(B642)-$L$1+1)</f>
        <v>0</v>
      </c>
    </row>
    <row r="643" spans="1:12" x14ac:dyDescent="0.2">
      <c r="A643" s="374">
        <v>639</v>
      </c>
      <c r="B643" s="358"/>
      <c r="C643" s="360"/>
      <c r="D643" s="361"/>
      <c r="E643" s="360"/>
      <c r="F643" s="362"/>
      <c r="G643" s="363"/>
      <c r="H643" s="363"/>
      <c r="I643" s="364"/>
      <c r="J643" s="363"/>
      <c r="K643" s="382"/>
      <c r="L643" s="70">
        <f t="shared" si="11"/>
        <v>0</v>
      </c>
    </row>
    <row r="644" spans="1:12" x14ac:dyDescent="0.2">
      <c r="A644" s="374">
        <v>640</v>
      </c>
      <c r="B644" s="358"/>
      <c r="C644" s="360"/>
      <c r="D644" s="361"/>
      <c r="E644" s="360"/>
      <c r="F644" s="362"/>
      <c r="G644" s="363"/>
      <c r="H644" s="363"/>
      <c r="I644" s="364"/>
      <c r="J644" s="363"/>
      <c r="K644" s="382"/>
      <c r="L644" s="70">
        <f t="shared" si="11"/>
        <v>0</v>
      </c>
    </row>
    <row r="645" spans="1:12" x14ac:dyDescent="0.2">
      <c r="A645" s="374">
        <v>641</v>
      </c>
      <c r="B645" s="358"/>
      <c r="C645" s="360"/>
      <c r="D645" s="361"/>
      <c r="E645" s="360"/>
      <c r="F645" s="362"/>
      <c r="G645" s="363"/>
      <c r="H645" s="363"/>
      <c r="I645" s="364"/>
      <c r="J645" s="363"/>
      <c r="K645" s="382"/>
      <c r="L645" s="70">
        <f t="shared" si="11"/>
        <v>0</v>
      </c>
    </row>
    <row r="646" spans="1:12" x14ac:dyDescent="0.2">
      <c r="A646" s="374">
        <v>642</v>
      </c>
      <c r="B646" s="358"/>
      <c r="C646" s="360"/>
      <c r="D646" s="361"/>
      <c r="E646" s="360"/>
      <c r="F646" s="362"/>
      <c r="G646" s="363"/>
      <c r="H646" s="363"/>
      <c r="I646" s="364"/>
      <c r="J646" s="363"/>
      <c r="K646" s="382"/>
      <c r="L646" s="70">
        <f t="shared" si="11"/>
        <v>0</v>
      </c>
    </row>
    <row r="647" spans="1:12" x14ac:dyDescent="0.2">
      <c r="A647" s="374">
        <v>643</v>
      </c>
      <c r="B647" s="358"/>
      <c r="C647" s="360"/>
      <c r="D647" s="361"/>
      <c r="E647" s="360"/>
      <c r="F647" s="362"/>
      <c r="G647" s="363"/>
      <c r="H647" s="363"/>
      <c r="I647" s="364"/>
      <c r="J647" s="363"/>
      <c r="K647" s="382"/>
      <c r="L647" s="70">
        <f t="shared" si="11"/>
        <v>0</v>
      </c>
    </row>
    <row r="648" spans="1:12" x14ac:dyDescent="0.2">
      <c r="A648" s="374">
        <v>644</v>
      </c>
      <c r="B648" s="358"/>
      <c r="C648" s="360"/>
      <c r="D648" s="361"/>
      <c r="E648" s="360"/>
      <c r="F648" s="362"/>
      <c r="G648" s="363"/>
      <c r="H648" s="363"/>
      <c r="I648" s="364"/>
      <c r="J648" s="363"/>
      <c r="K648" s="382"/>
      <c r="L648" s="70">
        <f t="shared" si="11"/>
        <v>0</v>
      </c>
    </row>
    <row r="649" spans="1:12" x14ac:dyDescent="0.2">
      <c r="A649" s="374">
        <v>645</v>
      </c>
      <c r="B649" s="358"/>
      <c r="C649" s="360"/>
      <c r="D649" s="361"/>
      <c r="E649" s="360"/>
      <c r="F649" s="362"/>
      <c r="G649" s="363"/>
      <c r="H649" s="363"/>
      <c r="I649" s="364"/>
      <c r="J649" s="363"/>
      <c r="K649" s="382"/>
      <c r="L649" s="70">
        <f t="shared" si="11"/>
        <v>0</v>
      </c>
    </row>
    <row r="650" spans="1:12" x14ac:dyDescent="0.2">
      <c r="A650" s="374">
        <v>646</v>
      </c>
      <c r="B650" s="358"/>
      <c r="C650" s="360"/>
      <c r="D650" s="361"/>
      <c r="E650" s="360"/>
      <c r="F650" s="362"/>
      <c r="G650" s="363"/>
      <c r="H650" s="363"/>
      <c r="I650" s="364"/>
      <c r="J650" s="363"/>
      <c r="K650" s="382"/>
      <c r="L650" s="70">
        <f t="shared" si="11"/>
        <v>0</v>
      </c>
    </row>
    <row r="651" spans="1:12" x14ac:dyDescent="0.2">
      <c r="A651" s="374">
        <v>647</v>
      </c>
      <c r="B651" s="358"/>
      <c r="C651" s="360"/>
      <c r="D651" s="361"/>
      <c r="E651" s="360"/>
      <c r="F651" s="362"/>
      <c r="G651" s="363"/>
      <c r="H651" s="363"/>
      <c r="I651" s="364"/>
      <c r="J651" s="363"/>
      <c r="K651" s="382"/>
      <c r="L651" s="70">
        <f t="shared" si="11"/>
        <v>0</v>
      </c>
    </row>
    <row r="652" spans="1:12" x14ac:dyDescent="0.2">
      <c r="A652" s="374">
        <v>648</v>
      </c>
      <c r="B652" s="358"/>
      <c r="C652" s="360"/>
      <c r="D652" s="361"/>
      <c r="E652" s="360"/>
      <c r="F652" s="362"/>
      <c r="G652" s="363"/>
      <c r="H652" s="363"/>
      <c r="I652" s="364"/>
      <c r="J652" s="363"/>
      <c r="K652" s="382"/>
      <c r="L652" s="70">
        <f t="shared" si="11"/>
        <v>0</v>
      </c>
    </row>
    <row r="653" spans="1:12" x14ac:dyDescent="0.2">
      <c r="A653" s="374">
        <v>649</v>
      </c>
      <c r="B653" s="358"/>
      <c r="C653" s="360"/>
      <c r="D653" s="361"/>
      <c r="E653" s="360"/>
      <c r="F653" s="362"/>
      <c r="G653" s="363"/>
      <c r="H653" s="363"/>
      <c r="I653" s="364"/>
      <c r="J653" s="363"/>
      <c r="K653" s="382"/>
      <c r="L653" s="70">
        <f t="shared" si="11"/>
        <v>0</v>
      </c>
    </row>
    <row r="654" spans="1:12" x14ac:dyDescent="0.2">
      <c r="A654" s="374">
        <v>650</v>
      </c>
      <c r="B654" s="358"/>
      <c r="C654" s="360"/>
      <c r="D654" s="361"/>
      <c r="E654" s="360"/>
      <c r="F654" s="362"/>
      <c r="G654" s="363"/>
      <c r="H654" s="363"/>
      <c r="I654" s="364"/>
      <c r="J654" s="363"/>
      <c r="K654" s="382"/>
      <c r="L654" s="70">
        <f t="shared" si="11"/>
        <v>0</v>
      </c>
    </row>
    <row r="655" spans="1:12" x14ac:dyDescent="0.2">
      <c r="A655" s="374">
        <v>651</v>
      </c>
      <c r="B655" s="358"/>
      <c r="C655" s="360"/>
      <c r="D655" s="361"/>
      <c r="E655" s="360"/>
      <c r="F655" s="362"/>
      <c r="G655" s="363"/>
      <c r="H655" s="363"/>
      <c r="I655" s="364"/>
      <c r="J655" s="363"/>
      <c r="K655" s="382"/>
      <c r="L655" s="70">
        <f t="shared" si="11"/>
        <v>0</v>
      </c>
    </row>
    <row r="656" spans="1:12" x14ac:dyDescent="0.2">
      <c r="A656" s="374">
        <v>652</v>
      </c>
      <c r="B656" s="358"/>
      <c r="C656" s="360"/>
      <c r="D656" s="361"/>
      <c r="E656" s="360"/>
      <c r="F656" s="362"/>
      <c r="G656" s="363"/>
      <c r="H656" s="363"/>
      <c r="I656" s="364"/>
      <c r="J656" s="363"/>
      <c r="K656" s="382"/>
      <c r="L656" s="70">
        <f t="shared" si="11"/>
        <v>0</v>
      </c>
    </row>
    <row r="657" spans="1:12" x14ac:dyDescent="0.2">
      <c r="A657" s="374">
        <v>653</v>
      </c>
      <c r="B657" s="358"/>
      <c r="C657" s="360"/>
      <c r="D657" s="361"/>
      <c r="E657" s="360"/>
      <c r="F657" s="362"/>
      <c r="G657" s="363"/>
      <c r="H657" s="363"/>
      <c r="I657" s="364"/>
      <c r="J657" s="363"/>
      <c r="K657" s="382"/>
      <c r="L657" s="70">
        <f t="shared" si="11"/>
        <v>0</v>
      </c>
    </row>
    <row r="658" spans="1:12" x14ac:dyDescent="0.2">
      <c r="A658" s="374">
        <v>654</v>
      </c>
      <c r="B658" s="358"/>
      <c r="C658" s="360"/>
      <c r="D658" s="361"/>
      <c r="E658" s="360"/>
      <c r="F658" s="362"/>
      <c r="G658" s="363"/>
      <c r="H658" s="363"/>
      <c r="I658" s="364"/>
      <c r="J658" s="363"/>
      <c r="K658" s="382"/>
      <c r="L658" s="70">
        <f t="shared" si="11"/>
        <v>0</v>
      </c>
    </row>
    <row r="659" spans="1:12" x14ac:dyDescent="0.2">
      <c r="A659" s="374">
        <v>655</v>
      </c>
      <c r="B659" s="358"/>
      <c r="C659" s="360"/>
      <c r="D659" s="361"/>
      <c r="E659" s="360"/>
      <c r="F659" s="362"/>
      <c r="G659" s="363"/>
      <c r="H659" s="363"/>
      <c r="I659" s="364"/>
      <c r="J659" s="363"/>
      <c r="K659" s="382"/>
      <c r="L659" s="70">
        <f t="shared" si="11"/>
        <v>0</v>
      </c>
    </row>
    <row r="660" spans="1:12" x14ac:dyDescent="0.2">
      <c r="A660" s="374">
        <v>656</v>
      </c>
      <c r="B660" s="358"/>
      <c r="C660" s="360"/>
      <c r="D660" s="361"/>
      <c r="E660" s="360"/>
      <c r="F660" s="362"/>
      <c r="G660" s="363"/>
      <c r="H660" s="363"/>
      <c r="I660" s="364"/>
      <c r="J660" s="363"/>
      <c r="K660" s="382"/>
      <c r="L660" s="70">
        <f t="shared" si="11"/>
        <v>0</v>
      </c>
    </row>
    <row r="661" spans="1:12" x14ac:dyDescent="0.2">
      <c r="A661" s="374">
        <v>657</v>
      </c>
      <c r="B661" s="358"/>
      <c r="C661" s="360"/>
      <c r="D661" s="361"/>
      <c r="E661" s="360"/>
      <c r="F661" s="362"/>
      <c r="G661" s="363"/>
      <c r="H661" s="363"/>
      <c r="I661" s="364"/>
      <c r="J661" s="363"/>
      <c r="K661" s="382"/>
      <c r="L661" s="70">
        <f t="shared" si="11"/>
        <v>0</v>
      </c>
    </row>
    <row r="662" spans="1:12" x14ac:dyDescent="0.2">
      <c r="A662" s="374">
        <v>658</v>
      </c>
      <c r="B662" s="358"/>
      <c r="C662" s="360"/>
      <c r="D662" s="361"/>
      <c r="E662" s="360"/>
      <c r="F662" s="362"/>
      <c r="G662" s="363"/>
      <c r="H662" s="363"/>
      <c r="I662" s="364"/>
      <c r="J662" s="363"/>
      <c r="K662" s="382"/>
      <c r="L662" s="70">
        <f t="shared" si="11"/>
        <v>0</v>
      </c>
    </row>
    <row r="663" spans="1:12" x14ac:dyDescent="0.2">
      <c r="A663" s="374">
        <v>659</v>
      </c>
      <c r="B663" s="358"/>
      <c r="C663" s="360"/>
      <c r="D663" s="361"/>
      <c r="E663" s="360"/>
      <c r="F663" s="362"/>
      <c r="G663" s="363"/>
      <c r="H663" s="363"/>
      <c r="I663" s="364"/>
      <c r="J663" s="363"/>
      <c r="K663" s="382"/>
      <c r="L663" s="70">
        <f t="shared" si="11"/>
        <v>0</v>
      </c>
    </row>
    <row r="664" spans="1:12" x14ac:dyDescent="0.2">
      <c r="A664" s="374">
        <v>660</v>
      </c>
      <c r="B664" s="358"/>
      <c r="C664" s="360"/>
      <c r="D664" s="361"/>
      <c r="E664" s="360"/>
      <c r="F664" s="362"/>
      <c r="G664" s="363"/>
      <c r="H664" s="363"/>
      <c r="I664" s="364"/>
      <c r="J664" s="363"/>
      <c r="K664" s="382"/>
      <c r="L664" s="70">
        <f t="shared" si="11"/>
        <v>0</v>
      </c>
    </row>
    <row r="665" spans="1:12" x14ac:dyDescent="0.2">
      <c r="A665" s="374">
        <v>661</v>
      </c>
      <c r="B665" s="358"/>
      <c r="C665" s="360"/>
      <c r="D665" s="361"/>
      <c r="E665" s="360"/>
      <c r="F665" s="362"/>
      <c r="G665" s="363"/>
      <c r="H665" s="363"/>
      <c r="I665" s="364"/>
      <c r="J665" s="363"/>
      <c r="K665" s="382"/>
      <c r="L665" s="70">
        <f t="shared" si="11"/>
        <v>0</v>
      </c>
    </row>
    <row r="666" spans="1:12" x14ac:dyDescent="0.2">
      <c r="A666" s="374">
        <v>662</v>
      </c>
      <c r="B666" s="358"/>
      <c r="C666" s="360"/>
      <c r="D666" s="361"/>
      <c r="E666" s="360"/>
      <c r="F666" s="362"/>
      <c r="G666" s="363"/>
      <c r="H666" s="363"/>
      <c r="I666" s="364"/>
      <c r="J666" s="363"/>
      <c r="K666" s="382"/>
      <c r="L666" s="70">
        <f t="shared" si="11"/>
        <v>0</v>
      </c>
    </row>
    <row r="667" spans="1:12" x14ac:dyDescent="0.2">
      <c r="A667" s="374">
        <v>663</v>
      </c>
      <c r="B667" s="358"/>
      <c r="C667" s="360"/>
      <c r="D667" s="361"/>
      <c r="E667" s="360"/>
      <c r="F667" s="362"/>
      <c r="G667" s="363"/>
      <c r="H667" s="363"/>
      <c r="I667" s="364"/>
      <c r="J667" s="363"/>
      <c r="K667" s="382"/>
      <c r="L667" s="70">
        <f t="shared" si="11"/>
        <v>0</v>
      </c>
    </row>
    <row r="668" spans="1:12" x14ac:dyDescent="0.2">
      <c r="A668" s="374">
        <v>664</v>
      </c>
      <c r="B668" s="358"/>
      <c r="C668" s="360"/>
      <c r="D668" s="361"/>
      <c r="E668" s="360"/>
      <c r="F668" s="362"/>
      <c r="G668" s="363"/>
      <c r="H668" s="363"/>
      <c r="I668" s="364"/>
      <c r="J668" s="363"/>
      <c r="K668" s="382"/>
      <c r="L668" s="70">
        <f t="shared" si="11"/>
        <v>0</v>
      </c>
    </row>
    <row r="669" spans="1:12" x14ac:dyDescent="0.2">
      <c r="A669" s="374">
        <v>665</v>
      </c>
      <c r="B669" s="358"/>
      <c r="C669" s="360"/>
      <c r="D669" s="361"/>
      <c r="E669" s="360"/>
      <c r="F669" s="362"/>
      <c r="G669" s="363"/>
      <c r="H669" s="363"/>
      <c r="I669" s="364"/>
      <c r="J669" s="363"/>
      <c r="K669" s="382"/>
      <c r="L669" s="70">
        <f t="shared" si="11"/>
        <v>0</v>
      </c>
    </row>
    <row r="670" spans="1:12" x14ac:dyDescent="0.2">
      <c r="A670" s="374">
        <v>666</v>
      </c>
      <c r="B670" s="358"/>
      <c r="C670" s="360"/>
      <c r="D670" s="361"/>
      <c r="E670" s="360"/>
      <c r="F670" s="362"/>
      <c r="G670" s="363"/>
      <c r="H670" s="363"/>
      <c r="I670" s="364"/>
      <c r="J670" s="363"/>
      <c r="K670" s="382"/>
      <c r="L670" s="70">
        <f t="shared" si="11"/>
        <v>0</v>
      </c>
    </row>
    <row r="671" spans="1:12" x14ac:dyDescent="0.2">
      <c r="A671" s="374">
        <v>667</v>
      </c>
      <c r="B671" s="358"/>
      <c r="C671" s="360"/>
      <c r="D671" s="361"/>
      <c r="E671" s="360"/>
      <c r="F671" s="362"/>
      <c r="G671" s="363"/>
      <c r="H671" s="363"/>
      <c r="I671" s="364"/>
      <c r="J671" s="363"/>
      <c r="K671" s="382"/>
      <c r="L671" s="70">
        <f t="shared" si="11"/>
        <v>0</v>
      </c>
    </row>
    <row r="672" spans="1:12" x14ac:dyDescent="0.2">
      <c r="A672" s="374">
        <v>668</v>
      </c>
      <c r="B672" s="358"/>
      <c r="C672" s="360"/>
      <c r="D672" s="361"/>
      <c r="E672" s="360"/>
      <c r="F672" s="362"/>
      <c r="G672" s="363"/>
      <c r="H672" s="363"/>
      <c r="I672" s="364"/>
      <c r="J672" s="363"/>
      <c r="K672" s="382"/>
      <c r="L672" s="70">
        <f t="shared" si="11"/>
        <v>0</v>
      </c>
    </row>
    <row r="673" spans="1:12" x14ac:dyDescent="0.2">
      <c r="A673" s="374">
        <v>669</v>
      </c>
      <c r="B673" s="358"/>
      <c r="C673" s="360"/>
      <c r="D673" s="361"/>
      <c r="E673" s="360"/>
      <c r="F673" s="362"/>
      <c r="G673" s="363"/>
      <c r="H673" s="363"/>
      <c r="I673" s="364"/>
      <c r="J673" s="363"/>
      <c r="K673" s="382"/>
      <c r="L673" s="70">
        <f t="shared" si="11"/>
        <v>0</v>
      </c>
    </row>
    <row r="674" spans="1:12" x14ac:dyDescent="0.2">
      <c r="A674" s="374">
        <v>670</v>
      </c>
      <c r="B674" s="358"/>
      <c r="C674" s="360"/>
      <c r="D674" s="361"/>
      <c r="E674" s="360"/>
      <c r="F674" s="362"/>
      <c r="G674" s="363"/>
      <c r="H674" s="363"/>
      <c r="I674" s="364"/>
      <c r="J674" s="363"/>
      <c r="K674" s="382"/>
      <c r="L674" s="70">
        <f t="shared" si="11"/>
        <v>0</v>
      </c>
    </row>
    <row r="675" spans="1:12" x14ac:dyDescent="0.2">
      <c r="A675" s="374">
        <v>671</v>
      </c>
      <c r="B675" s="358"/>
      <c r="C675" s="360"/>
      <c r="D675" s="361"/>
      <c r="E675" s="360"/>
      <c r="F675" s="362"/>
      <c r="G675" s="363"/>
      <c r="H675" s="363"/>
      <c r="I675" s="364"/>
      <c r="J675" s="363"/>
      <c r="K675" s="382"/>
      <c r="L675" s="70">
        <f t="shared" si="11"/>
        <v>0</v>
      </c>
    </row>
    <row r="676" spans="1:12" x14ac:dyDescent="0.2">
      <c r="A676" s="374">
        <v>672</v>
      </c>
      <c r="B676" s="358"/>
      <c r="C676" s="360"/>
      <c r="D676" s="361"/>
      <c r="E676" s="360"/>
      <c r="F676" s="362"/>
      <c r="G676" s="363"/>
      <c r="H676" s="363"/>
      <c r="I676" s="364"/>
      <c r="J676" s="363"/>
      <c r="K676" s="382"/>
      <c r="L676" s="70">
        <f t="shared" si="11"/>
        <v>0</v>
      </c>
    </row>
    <row r="677" spans="1:12" x14ac:dyDescent="0.2">
      <c r="A677" s="374">
        <v>673</v>
      </c>
      <c r="B677" s="358"/>
      <c r="C677" s="360"/>
      <c r="D677" s="361"/>
      <c r="E677" s="360"/>
      <c r="F677" s="362"/>
      <c r="G677" s="363"/>
      <c r="H677" s="363"/>
      <c r="I677" s="364"/>
      <c r="J677" s="363"/>
      <c r="K677" s="382"/>
      <c r="L677" s="70">
        <f t="shared" si="11"/>
        <v>0</v>
      </c>
    </row>
    <row r="678" spans="1:12" x14ac:dyDescent="0.2">
      <c r="A678" s="374">
        <v>674</v>
      </c>
      <c r="B678" s="358"/>
      <c r="C678" s="360"/>
      <c r="D678" s="361"/>
      <c r="E678" s="360"/>
      <c r="F678" s="362"/>
      <c r="G678" s="363"/>
      <c r="H678" s="363"/>
      <c r="I678" s="364"/>
      <c r="J678" s="363"/>
      <c r="K678" s="382"/>
      <c r="L678" s="70">
        <f t="shared" si="11"/>
        <v>0</v>
      </c>
    </row>
    <row r="679" spans="1:12" x14ac:dyDescent="0.2">
      <c r="A679" s="374">
        <v>675</v>
      </c>
      <c r="B679" s="358"/>
      <c r="C679" s="360"/>
      <c r="D679" s="361"/>
      <c r="E679" s="360"/>
      <c r="F679" s="362"/>
      <c r="G679" s="363"/>
      <c r="H679" s="363"/>
      <c r="I679" s="364"/>
      <c r="J679" s="363"/>
      <c r="K679" s="382"/>
      <c r="L679" s="70">
        <f t="shared" si="11"/>
        <v>0</v>
      </c>
    </row>
    <row r="680" spans="1:12" x14ac:dyDescent="0.2">
      <c r="A680" s="374">
        <v>676</v>
      </c>
      <c r="B680" s="358"/>
      <c r="C680" s="360"/>
      <c r="D680" s="361"/>
      <c r="E680" s="360"/>
      <c r="F680" s="362"/>
      <c r="G680" s="363"/>
      <c r="H680" s="363"/>
      <c r="I680" s="364"/>
      <c r="J680" s="363"/>
      <c r="K680" s="382"/>
      <c r="L680" s="70">
        <f t="shared" si="11"/>
        <v>0</v>
      </c>
    </row>
    <row r="681" spans="1:12" x14ac:dyDescent="0.2">
      <c r="A681" s="374">
        <v>677</v>
      </c>
      <c r="B681" s="358"/>
      <c r="C681" s="360"/>
      <c r="D681" s="361"/>
      <c r="E681" s="360"/>
      <c r="F681" s="362"/>
      <c r="G681" s="363"/>
      <c r="H681" s="363"/>
      <c r="I681" s="364"/>
      <c r="J681" s="363"/>
      <c r="K681" s="382"/>
      <c r="L681" s="70">
        <f t="shared" si="11"/>
        <v>0</v>
      </c>
    </row>
    <row r="682" spans="1:12" x14ac:dyDescent="0.2">
      <c r="A682" s="374">
        <v>678</v>
      </c>
      <c r="B682" s="358"/>
      <c r="C682" s="360"/>
      <c r="D682" s="361"/>
      <c r="E682" s="360"/>
      <c r="F682" s="362"/>
      <c r="G682" s="363"/>
      <c r="H682" s="363"/>
      <c r="I682" s="364"/>
      <c r="J682" s="363"/>
      <c r="K682" s="382"/>
      <c r="L682" s="70">
        <f t="shared" si="11"/>
        <v>0</v>
      </c>
    </row>
    <row r="683" spans="1:12" x14ac:dyDescent="0.2">
      <c r="A683" s="374">
        <v>679</v>
      </c>
      <c r="B683" s="358"/>
      <c r="C683" s="360"/>
      <c r="D683" s="361"/>
      <c r="E683" s="360"/>
      <c r="F683" s="362"/>
      <c r="G683" s="363"/>
      <c r="H683" s="363"/>
      <c r="I683" s="364"/>
      <c r="J683" s="363"/>
      <c r="K683" s="382"/>
      <c r="L683" s="70">
        <f t="shared" si="11"/>
        <v>0</v>
      </c>
    </row>
    <row r="684" spans="1:12" x14ac:dyDescent="0.2">
      <c r="A684" s="374">
        <v>680</v>
      </c>
      <c r="B684" s="358"/>
      <c r="C684" s="360"/>
      <c r="D684" s="361"/>
      <c r="E684" s="360"/>
      <c r="F684" s="362"/>
      <c r="G684" s="363"/>
      <c r="H684" s="363"/>
      <c r="I684" s="364"/>
      <c r="J684" s="363"/>
      <c r="K684" s="382"/>
      <c r="L684" s="70">
        <f t="shared" si="11"/>
        <v>0</v>
      </c>
    </row>
    <row r="685" spans="1:12" x14ac:dyDescent="0.2">
      <c r="A685" s="374">
        <v>681</v>
      </c>
      <c r="B685" s="358"/>
      <c r="C685" s="360"/>
      <c r="D685" s="361"/>
      <c r="E685" s="360"/>
      <c r="F685" s="362"/>
      <c r="G685" s="363"/>
      <c r="H685" s="363"/>
      <c r="I685" s="364"/>
      <c r="J685" s="363"/>
      <c r="K685" s="382"/>
      <c r="L685" s="70">
        <f t="shared" si="11"/>
        <v>0</v>
      </c>
    </row>
    <row r="686" spans="1:12" x14ac:dyDescent="0.2">
      <c r="A686" s="374">
        <v>682</v>
      </c>
      <c r="B686" s="358"/>
      <c r="C686" s="360"/>
      <c r="D686" s="361"/>
      <c r="E686" s="360"/>
      <c r="F686" s="362"/>
      <c r="G686" s="363"/>
      <c r="H686" s="363"/>
      <c r="I686" s="364"/>
      <c r="J686" s="363"/>
      <c r="K686" s="382"/>
      <c r="L686" s="70">
        <f t="shared" si="11"/>
        <v>0</v>
      </c>
    </row>
    <row r="687" spans="1:12" x14ac:dyDescent="0.2">
      <c r="A687" s="374">
        <v>683</v>
      </c>
      <c r="B687" s="358"/>
      <c r="C687" s="360"/>
      <c r="D687" s="361"/>
      <c r="E687" s="360"/>
      <c r="F687" s="362"/>
      <c r="G687" s="363"/>
      <c r="H687" s="363"/>
      <c r="I687" s="364"/>
      <c r="J687" s="363"/>
      <c r="K687" s="382"/>
      <c r="L687" s="70">
        <f t="shared" si="11"/>
        <v>0</v>
      </c>
    </row>
    <row r="688" spans="1:12" x14ac:dyDescent="0.2">
      <c r="A688" s="374">
        <v>684</v>
      </c>
      <c r="B688" s="358"/>
      <c r="C688" s="360"/>
      <c r="D688" s="361"/>
      <c r="E688" s="360"/>
      <c r="F688" s="362"/>
      <c r="G688" s="363"/>
      <c r="H688" s="363"/>
      <c r="I688" s="364"/>
      <c r="J688" s="363"/>
      <c r="K688" s="382"/>
      <c r="L688" s="70">
        <f t="shared" si="11"/>
        <v>0</v>
      </c>
    </row>
    <row r="689" spans="1:12" x14ac:dyDescent="0.2">
      <c r="A689" s="374">
        <v>685</v>
      </c>
      <c r="B689" s="358"/>
      <c r="C689" s="360"/>
      <c r="D689" s="361"/>
      <c r="E689" s="360"/>
      <c r="F689" s="362"/>
      <c r="G689" s="363"/>
      <c r="H689" s="363"/>
      <c r="I689" s="364"/>
      <c r="J689" s="363"/>
      <c r="K689" s="382"/>
      <c r="L689" s="70">
        <f t="shared" si="11"/>
        <v>0</v>
      </c>
    </row>
    <row r="690" spans="1:12" x14ac:dyDescent="0.2">
      <c r="A690" s="374">
        <v>686</v>
      </c>
      <c r="B690" s="358"/>
      <c r="C690" s="360"/>
      <c r="D690" s="361"/>
      <c r="E690" s="360"/>
      <c r="F690" s="362"/>
      <c r="G690" s="363"/>
      <c r="H690" s="363"/>
      <c r="I690" s="364"/>
      <c r="J690" s="363"/>
      <c r="K690" s="382"/>
      <c r="L690" s="70">
        <f t="shared" si="11"/>
        <v>0</v>
      </c>
    </row>
    <row r="691" spans="1:12" x14ac:dyDescent="0.2">
      <c r="A691" s="374">
        <v>687</v>
      </c>
      <c r="B691" s="358"/>
      <c r="C691" s="360"/>
      <c r="D691" s="361"/>
      <c r="E691" s="360"/>
      <c r="F691" s="362"/>
      <c r="G691" s="363"/>
      <c r="H691" s="363"/>
      <c r="I691" s="364"/>
      <c r="J691" s="363"/>
      <c r="K691" s="382"/>
      <c r="L691" s="70">
        <f t="shared" si="11"/>
        <v>0</v>
      </c>
    </row>
    <row r="692" spans="1:12" x14ac:dyDescent="0.2">
      <c r="A692" s="374">
        <v>688</v>
      </c>
      <c r="B692" s="358"/>
      <c r="C692" s="360"/>
      <c r="D692" s="361"/>
      <c r="E692" s="360"/>
      <c r="F692" s="362"/>
      <c r="G692" s="363"/>
      <c r="H692" s="363"/>
      <c r="I692" s="364"/>
      <c r="J692" s="363"/>
      <c r="K692" s="382"/>
      <c r="L692" s="70">
        <f t="shared" si="11"/>
        <v>0</v>
      </c>
    </row>
    <row r="693" spans="1:12" x14ac:dyDescent="0.2">
      <c r="A693" s="374">
        <v>689</v>
      </c>
      <c r="B693" s="358"/>
      <c r="C693" s="360"/>
      <c r="D693" s="361"/>
      <c r="E693" s="360"/>
      <c r="F693" s="362"/>
      <c r="G693" s="363"/>
      <c r="H693" s="363"/>
      <c r="I693" s="364"/>
      <c r="J693" s="363"/>
      <c r="K693" s="382"/>
      <c r="L693" s="70">
        <f t="shared" si="11"/>
        <v>0</v>
      </c>
    </row>
    <row r="694" spans="1:12" x14ac:dyDescent="0.2">
      <c r="A694" s="374">
        <v>690</v>
      </c>
      <c r="B694" s="358"/>
      <c r="C694" s="360"/>
      <c r="D694" s="361"/>
      <c r="E694" s="360"/>
      <c r="F694" s="362"/>
      <c r="G694" s="363"/>
      <c r="H694" s="363"/>
      <c r="I694" s="364"/>
      <c r="J694" s="363"/>
      <c r="K694" s="382"/>
      <c r="L694" s="70">
        <f t="shared" si="11"/>
        <v>0</v>
      </c>
    </row>
    <row r="695" spans="1:12" x14ac:dyDescent="0.2">
      <c r="A695" s="374">
        <v>691</v>
      </c>
      <c r="B695" s="358"/>
      <c r="C695" s="360"/>
      <c r="D695" s="361"/>
      <c r="E695" s="360"/>
      <c r="F695" s="362"/>
      <c r="G695" s="363"/>
      <c r="H695" s="363"/>
      <c r="I695" s="364"/>
      <c r="J695" s="363"/>
      <c r="K695" s="382"/>
      <c r="L695" s="70">
        <f t="shared" si="11"/>
        <v>0</v>
      </c>
    </row>
    <row r="696" spans="1:12" x14ac:dyDescent="0.2">
      <c r="A696" s="374">
        <v>692</v>
      </c>
      <c r="B696" s="358"/>
      <c r="C696" s="360"/>
      <c r="D696" s="361"/>
      <c r="E696" s="360"/>
      <c r="F696" s="362"/>
      <c r="G696" s="363"/>
      <c r="H696" s="363"/>
      <c r="I696" s="364"/>
      <c r="J696" s="363"/>
      <c r="K696" s="382"/>
      <c r="L696" s="70">
        <f t="shared" si="11"/>
        <v>0</v>
      </c>
    </row>
    <row r="697" spans="1:12" x14ac:dyDescent="0.2">
      <c r="A697" s="374">
        <v>693</v>
      </c>
      <c r="B697" s="358"/>
      <c r="C697" s="360"/>
      <c r="D697" s="361"/>
      <c r="E697" s="360"/>
      <c r="F697" s="362"/>
      <c r="G697" s="363"/>
      <c r="H697" s="363"/>
      <c r="I697" s="364"/>
      <c r="J697" s="363"/>
      <c r="K697" s="382"/>
      <c r="L697" s="70">
        <f t="shared" si="11"/>
        <v>0</v>
      </c>
    </row>
    <row r="698" spans="1:12" x14ac:dyDescent="0.2">
      <c r="A698" s="374">
        <v>694</v>
      </c>
      <c r="B698" s="358"/>
      <c r="C698" s="360"/>
      <c r="D698" s="361"/>
      <c r="E698" s="360"/>
      <c r="F698" s="362"/>
      <c r="G698" s="363"/>
      <c r="H698" s="363"/>
      <c r="I698" s="364"/>
      <c r="J698" s="363"/>
      <c r="K698" s="382"/>
      <c r="L698" s="70">
        <f t="shared" si="11"/>
        <v>0</v>
      </c>
    </row>
    <row r="699" spans="1:12" x14ac:dyDescent="0.2">
      <c r="A699" s="374">
        <v>695</v>
      </c>
      <c r="B699" s="358"/>
      <c r="C699" s="360"/>
      <c r="D699" s="361"/>
      <c r="E699" s="360"/>
      <c r="F699" s="362"/>
      <c r="G699" s="363"/>
      <c r="H699" s="363"/>
      <c r="I699" s="364"/>
      <c r="J699" s="363"/>
      <c r="K699" s="382"/>
      <c r="L699" s="70">
        <f t="shared" si="11"/>
        <v>0</v>
      </c>
    </row>
    <row r="700" spans="1:12" x14ac:dyDescent="0.2">
      <c r="A700" s="374">
        <v>696</v>
      </c>
      <c r="B700" s="358"/>
      <c r="C700" s="360"/>
      <c r="D700" s="361"/>
      <c r="E700" s="360"/>
      <c r="F700" s="362"/>
      <c r="G700" s="363"/>
      <c r="H700" s="363"/>
      <c r="I700" s="364"/>
      <c r="J700" s="363"/>
      <c r="K700" s="382"/>
      <c r="L700" s="70">
        <f t="shared" si="11"/>
        <v>0</v>
      </c>
    </row>
    <row r="701" spans="1:12" x14ac:dyDescent="0.2">
      <c r="A701" s="374">
        <v>697</v>
      </c>
      <c r="B701" s="358"/>
      <c r="C701" s="360"/>
      <c r="D701" s="361"/>
      <c r="E701" s="360"/>
      <c r="F701" s="362"/>
      <c r="G701" s="363"/>
      <c r="H701" s="363"/>
      <c r="I701" s="364"/>
      <c r="J701" s="363"/>
      <c r="K701" s="382"/>
      <c r="L701" s="70">
        <f t="shared" si="11"/>
        <v>0</v>
      </c>
    </row>
    <row r="702" spans="1:12" x14ac:dyDescent="0.2">
      <c r="A702" s="374">
        <v>698</v>
      </c>
      <c r="B702" s="358"/>
      <c r="C702" s="360"/>
      <c r="D702" s="361"/>
      <c r="E702" s="360"/>
      <c r="F702" s="362"/>
      <c r="G702" s="363"/>
      <c r="H702" s="363"/>
      <c r="I702" s="364"/>
      <c r="J702" s="363"/>
      <c r="K702" s="382"/>
      <c r="L702" s="70">
        <f t="shared" si="11"/>
        <v>0</v>
      </c>
    </row>
    <row r="703" spans="1:12" x14ac:dyDescent="0.2">
      <c r="A703" s="374">
        <v>699</v>
      </c>
      <c r="B703" s="358"/>
      <c r="C703" s="360"/>
      <c r="D703" s="361"/>
      <c r="E703" s="360"/>
      <c r="F703" s="362"/>
      <c r="G703" s="363"/>
      <c r="H703" s="363"/>
      <c r="I703" s="364"/>
      <c r="J703" s="363"/>
      <c r="K703" s="382"/>
      <c r="L703" s="70">
        <f t="shared" si="11"/>
        <v>0</v>
      </c>
    </row>
    <row r="704" spans="1:12" x14ac:dyDescent="0.2">
      <c r="A704" s="374">
        <v>700</v>
      </c>
      <c r="B704" s="358"/>
      <c r="C704" s="360"/>
      <c r="D704" s="361"/>
      <c r="E704" s="360"/>
      <c r="F704" s="362"/>
      <c r="G704" s="363"/>
      <c r="H704" s="363"/>
      <c r="I704" s="364"/>
      <c r="J704" s="363"/>
      <c r="K704" s="382"/>
      <c r="L704" s="70">
        <f t="shared" si="11"/>
        <v>0</v>
      </c>
    </row>
    <row r="705" spans="1:12" x14ac:dyDescent="0.2">
      <c r="A705" s="374">
        <v>701</v>
      </c>
      <c r="B705" s="358"/>
      <c r="C705" s="360"/>
      <c r="D705" s="361"/>
      <c r="E705" s="360"/>
      <c r="F705" s="362"/>
      <c r="G705" s="363"/>
      <c r="H705" s="363"/>
      <c r="I705" s="364"/>
      <c r="J705" s="363"/>
      <c r="K705" s="382"/>
      <c r="L705" s="70">
        <f t="shared" si="11"/>
        <v>0</v>
      </c>
    </row>
    <row r="706" spans="1:12" x14ac:dyDescent="0.2">
      <c r="A706" s="374">
        <v>702</v>
      </c>
      <c r="B706" s="358"/>
      <c r="C706" s="360"/>
      <c r="D706" s="361"/>
      <c r="E706" s="360"/>
      <c r="F706" s="362"/>
      <c r="G706" s="363"/>
      <c r="H706" s="363"/>
      <c r="I706" s="364"/>
      <c r="J706" s="363"/>
      <c r="K706" s="382"/>
      <c r="L706" s="70">
        <f t="shared" ref="L706:L769" si="12">IF(B706=0,0,MONTH(B706)-$L$1+1)</f>
        <v>0</v>
      </c>
    </row>
    <row r="707" spans="1:12" x14ac:dyDescent="0.2">
      <c r="A707" s="374">
        <v>703</v>
      </c>
      <c r="B707" s="358"/>
      <c r="C707" s="360"/>
      <c r="D707" s="361"/>
      <c r="E707" s="360"/>
      <c r="F707" s="362"/>
      <c r="G707" s="363"/>
      <c r="H707" s="363"/>
      <c r="I707" s="364"/>
      <c r="J707" s="363"/>
      <c r="K707" s="382"/>
      <c r="L707" s="70">
        <f t="shared" si="12"/>
        <v>0</v>
      </c>
    </row>
    <row r="708" spans="1:12" x14ac:dyDescent="0.2">
      <c r="A708" s="374">
        <v>704</v>
      </c>
      <c r="B708" s="358"/>
      <c r="C708" s="360"/>
      <c r="D708" s="361"/>
      <c r="E708" s="360"/>
      <c r="F708" s="362"/>
      <c r="G708" s="363"/>
      <c r="H708" s="363"/>
      <c r="I708" s="364"/>
      <c r="J708" s="363"/>
      <c r="K708" s="382"/>
      <c r="L708" s="70">
        <f t="shared" si="12"/>
        <v>0</v>
      </c>
    </row>
    <row r="709" spans="1:12" x14ac:dyDescent="0.2">
      <c r="A709" s="374">
        <v>705</v>
      </c>
      <c r="B709" s="358"/>
      <c r="C709" s="360"/>
      <c r="D709" s="361"/>
      <c r="E709" s="360"/>
      <c r="F709" s="362"/>
      <c r="G709" s="363"/>
      <c r="H709" s="363"/>
      <c r="I709" s="364"/>
      <c r="J709" s="363"/>
      <c r="K709" s="382"/>
      <c r="L709" s="70">
        <f t="shared" si="12"/>
        <v>0</v>
      </c>
    </row>
    <row r="710" spans="1:12" x14ac:dyDescent="0.2">
      <c r="A710" s="374">
        <v>706</v>
      </c>
      <c r="B710" s="358"/>
      <c r="C710" s="360"/>
      <c r="D710" s="361"/>
      <c r="E710" s="360"/>
      <c r="F710" s="362"/>
      <c r="G710" s="363"/>
      <c r="H710" s="363"/>
      <c r="I710" s="364"/>
      <c r="J710" s="363"/>
      <c r="K710" s="382"/>
      <c r="L710" s="70">
        <f t="shared" si="12"/>
        <v>0</v>
      </c>
    </row>
    <row r="711" spans="1:12" x14ac:dyDescent="0.2">
      <c r="A711" s="374">
        <v>707</v>
      </c>
      <c r="B711" s="358"/>
      <c r="C711" s="360"/>
      <c r="D711" s="361"/>
      <c r="E711" s="360"/>
      <c r="F711" s="362"/>
      <c r="G711" s="363"/>
      <c r="H711" s="363"/>
      <c r="I711" s="364"/>
      <c r="J711" s="363"/>
      <c r="K711" s="382"/>
      <c r="L711" s="70">
        <f t="shared" si="12"/>
        <v>0</v>
      </c>
    </row>
    <row r="712" spans="1:12" x14ac:dyDescent="0.2">
      <c r="A712" s="374">
        <v>708</v>
      </c>
      <c r="B712" s="358"/>
      <c r="C712" s="360"/>
      <c r="D712" s="361"/>
      <c r="E712" s="360"/>
      <c r="F712" s="362"/>
      <c r="G712" s="363"/>
      <c r="H712" s="363"/>
      <c r="I712" s="364"/>
      <c r="J712" s="363"/>
      <c r="K712" s="382"/>
      <c r="L712" s="70">
        <f t="shared" si="12"/>
        <v>0</v>
      </c>
    </row>
    <row r="713" spans="1:12" x14ac:dyDescent="0.2">
      <c r="A713" s="374">
        <v>709</v>
      </c>
      <c r="B713" s="358"/>
      <c r="C713" s="360"/>
      <c r="D713" s="361"/>
      <c r="E713" s="360"/>
      <c r="F713" s="362"/>
      <c r="G713" s="363"/>
      <c r="H713" s="363"/>
      <c r="I713" s="364"/>
      <c r="J713" s="363"/>
      <c r="K713" s="382"/>
      <c r="L713" s="70">
        <f t="shared" si="12"/>
        <v>0</v>
      </c>
    </row>
    <row r="714" spans="1:12" x14ac:dyDescent="0.2">
      <c r="A714" s="374">
        <v>710</v>
      </c>
      <c r="B714" s="358"/>
      <c r="C714" s="360"/>
      <c r="D714" s="361"/>
      <c r="E714" s="360"/>
      <c r="F714" s="362"/>
      <c r="G714" s="363"/>
      <c r="H714" s="363"/>
      <c r="I714" s="364"/>
      <c r="J714" s="363"/>
      <c r="K714" s="382"/>
      <c r="L714" s="70">
        <f t="shared" si="12"/>
        <v>0</v>
      </c>
    </row>
    <row r="715" spans="1:12" x14ac:dyDescent="0.2">
      <c r="A715" s="374">
        <v>711</v>
      </c>
      <c r="B715" s="358"/>
      <c r="C715" s="360"/>
      <c r="D715" s="361"/>
      <c r="E715" s="360"/>
      <c r="F715" s="362"/>
      <c r="G715" s="363"/>
      <c r="H715" s="363"/>
      <c r="I715" s="364"/>
      <c r="J715" s="363"/>
      <c r="K715" s="382"/>
      <c r="L715" s="70">
        <f t="shared" si="12"/>
        <v>0</v>
      </c>
    </row>
    <row r="716" spans="1:12" x14ac:dyDescent="0.2">
      <c r="A716" s="374">
        <v>712</v>
      </c>
      <c r="B716" s="358"/>
      <c r="C716" s="360"/>
      <c r="D716" s="361"/>
      <c r="E716" s="360"/>
      <c r="F716" s="362"/>
      <c r="G716" s="363"/>
      <c r="H716" s="363"/>
      <c r="I716" s="364"/>
      <c r="J716" s="363"/>
      <c r="K716" s="382"/>
      <c r="L716" s="70">
        <f t="shared" si="12"/>
        <v>0</v>
      </c>
    </row>
    <row r="717" spans="1:12" x14ac:dyDescent="0.2">
      <c r="A717" s="374">
        <v>713</v>
      </c>
      <c r="B717" s="358"/>
      <c r="C717" s="360"/>
      <c r="D717" s="361"/>
      <c r="E717" s="360"/>
      <c r="F717" s="362"/>
      <c r="G717" s="363"/>
      <c r="H717" s="363"/>
      <c r="I717" s="364"/>
      <c r="J717" s="363"/>
      <c r="K717" s="382"/>
      <c r="L717" s="70">
        <f t="shared" si="12"/>
        <v>0</v>
      </c>
    </row>
    <row r="718" spans="1:12" x14ac:dyDescent="0.2">
      <c r="A718" s="374">
        <v>714</v>
      </c>
      <c r="B718" s="358"/>
      <c r="C718" s="360"/>
      <c r="D718" s="361"/>
      <c r="E718" s="360"/>
      <c r="F718" s="362"/>
      <c r="G718" s="363"/>
      <c r="H718" s="363"/>
      <c r="I718" s="364"/>
      <c r="J718" s="363"/>
      <c r="K718" s="382"/>
      <c r="L718" s="70">
        <f t="shared" si="12"/>
        <v>0</v>
      </c>
    </row>
    <row r="719" spans="1:12" x14ac:dyDescent="0.2">
      <c r="A719" s="374">
        <v>715</v>
      </c>
      <c r="B719" s="358"/>
      <c r="C719" s="360"/>
      <c r="D719" s="361"/>
      <c r="E719" s="360"/>
      <c r="F719" s="362"/>
      <c r="G719" s="363"/>
      <c r="H719" s="363"/>
      <c r="I719" s="364"/>
      <c r="J719" s="363"/>
      <c r="K719" s="382"/>
      <c r="L719" s="70">
        <f t="shared" si="12"/>
        <v>0</v>
      </c>
    </row>
    <row r="720" spans="1:12" x14ac:dyDescent="0.2">
      <c r="A720" s="374">
        <v>716</v>
      </c>
      <c r="B720" s="358"/>
      <c r="C720" s="360"/>
      <c r="D720" s="361"/>
      <c r="E720" s="360"/>
      <c r="F720" s="362"/>
      <c r="G720" s="363"/>
      <c r="H720" s="363"/>
      <c r="I720" s="364"/>
      <c r="J720" s="363"/>
      <c r="K720" s="382"/>
      <c r="L720" s="70">
        <f t="shared" si="12"/>
        <v>0</v>
      </c>
    </row>
    <row r="721" spans="1:12" x14ac:dyDescent="0.2">
      <c r="A721" s="374">
        <v>717</v>
      </c>
      <c r="B721" s="358"/>
      <c r="C721" s="360"/>
      <c r="D721" s="361"/>
      <c r="E721" s="360"/>
      <c r="F721" s="362"/>
      <c r="G721" s="363"/>
      <c r="H721" s="363"/>
      <c r="I721" s="364"/>
      <c r="J721" s="363"/>
      <c r="K721" s="382"/>
      <c r="L721" s="70">
        <f t="shared" si="12"/>
        <v>0</v>
      </c>
    </row>
    <row r="722" spans="1:12" x14ac:dyDescent="0.2">
      <c r="A722" s="374">
        <v>718</v>
      </c>
      <c r="B722" s="358"/>
      <c r="C722" s="360"/>
      <c r="D722" s="361"/>
      <c r="E722" s="360"/>
      <c r="F722" s="362"/>
      <c r="G722" s="363"/>
      <c r="H722" s="363"/>
      <c r="I722" s="364"/>
      <c r="J722" s="363"/>
      <c r="K722" s="382"/>
      <c r="L722" s="70">
        <f t="shared" si="12"/>
        <v>0</v>
      </c>
    </row>
    <row r="723" spans="1:12" x14ac:dyDescent="0.2">
      <c r="A723" s="374">
        <v>719</v>
      </c>
      <c r="B723" s="358"/>
      <c r="C723" s="360"/>
      <c r="D723" s="361"/>
      <c r="E723" s="360"/>
      <c r="F723" s="362"/>
      <c r="G723" s="363"/>
      <c r="H723" s="363"/>
      <c r="I723" s="364"/>
      <c r="J723" s="363"/>
      <c r="K723" s="382"/>
      <c r="L723" s="70">
        <f t="shared" si="12"/>
        <v>0</v>
      </c>
    </row>
    <row r="724" spans="1:12" x14ac:dyDescent="0.2">
      <c r="A724" s="374">
        <v>720</v>
      </c>
      <c r="B724" s="358"/>
      <c r="C724" s="360"/>
      <c r="D724" s="361"/>
      <c r="E724" s="360"/>
      <c r="F724" s="362"/>
      <c r="G724" s="363"/>
      <c r="H724" s="363"/>
      <c r="I724" s="364"/>
      <c r="J724" s="363"/>
      <c r="K724" s="382"/>
      <c r="L724" s="70">
        <f t="shared" si="12"/>
        <v>0</v>
      </c>
    </row>
    <row r="725" spans="1:12" x14ac:dyDescent="0.2">
      <c r="A725" s="374">
        <v>721</v>
      </c>
      <c r="B725" s="358"/>
      <c r="C725" s="360"/>
      <c r="D725" s="361"/>
      <c r="E725" s="360"/>
      <c r="F725" s="362"/>
      <c r="G725" s="363"/>
      <c r="H725" s="363"/>
      <c r="I725" s="364"/>
      <c r="J725" s="363"/>
      <c r="K725" s="382"/>
      <c r="L725" s="70">
        <f t="shared" si="12"/>
        <v>0</v>
      </c>
    </row>
    <row r="726" spans="1:12" x14ac:dyDescent="0.2">
      <c r="A726" s="374">
        <v>722</v>
      </c>
      <c r="B726" s="358"/>
      <c r="C726" s="360"/>
      <c r="D726" s="361"/>
      <c r="E726" s="360"/>
      <c r="F726" s="362"/>
      <c r="G726" s="363"/>
      <c r="H726" s="363"/>
      <c r="I726" s="364"/>
      <c r="J726" s="363"/>
      <c r="K726" s="382"/>
      <c r="L726" s="70">
        <f t="shared" si="12"/>
        <v>0</v>
      </c>
    </row>
    <row r="727" spans="1:12" x14ac:dyDescent="0.2">
      <c r="A727" s="374">
        <v>723</v>
      </c>
      <c r="B727" s="358"/>
      <c r="C727" s="360"/>
      <c r="D727" s="361"/>
      <c r="E727" s="360"/>
      <c r="F727" s="362"/>
      <c r="G727" s="363"/>
      <c r="H727" s="363"/>
      <c r="I727" s="364"/>
      <c r="J727" s="363"/>
      <c r="K727" s="382"/>
      <c r="L727" s="70">
        <f t="shared" si="12"/>
        <v>0</v>
      </c>
    </row>
    <row r="728" spans="1:12" x14ac:dyDescent="0.2">
      <c r="A728" s="374">
        <v>724</v>
      </c>
      <c r="B728" s="358"/>
      <c r="C728" s="360"/>
      <c r="D728" s="361"/>
      <c r="E728" s="360"/>
      <c r="F728" s="362"/>
      <c r="G728" s="363"/>
      <c r="H728" s="363"/>
      <c r="I728" s="364"/>
      <c r="J728" s="363"/>
      <c r="K728" s="382"/>
      <c r="L728" s="70">
        <f t="shared" si="12"/>
        <v>0</v>
      </c>
    </row>
    <row r="729" spans="1:12" x14ac:dyDescent="0.2">
      <c r="A729" s="374">
        <v>725</v>
      </c>
      <c r="B729" s="358"/>
      <c r="C729" s="360"/>
      <c r="D729" s="361"/>
      <c r="E729" s="360"/>
      <c r="F729" s="362"/>
      <c r="G729" s="363"/>
      <c r="H729" s="363"/>
      <c r="I729" s="364"/>
      <c r="J729" s="363"/>
      <c r="K729" s="382"/>
      <c r="L729" s="70">
        <f t="shared" si="12"/>
        <v>0</v>
      </c>
    </row>
    <row r="730" spans="1:12" x14ac:dyDescent="0.2">
      <c r="A730" s="374">
        <v>726</v>
      </c>
      <c r="B730" s="358"/>
      <c r="C730" s="360"/>
      <c r="D730" s="361"/>
      <c r="E730" s="360"/>
      <c r="F730" s="362"/>
      <c r="G730" s="363"/>
      <c r="H730" s="363"/>
      <c r="I730" s="364"/>
      <c r="J730" s="363"/>
      <c r="K730" s="382"/>
      <c r="L730" s="70">
        <f t="shared" si="12"/>
        <v>0</v>
      </c>
    </row>
    <row r="731" spans="1:12" x14ac:dyDescent="0.2">
      <c r="A731" s="374">
        <v>727</v>
      </c>
      <c r="B731" s="358"/>
      <c r="C731" s="360"/>
      <c r="D731" s="361"/>
      <c r="E731" s="360"/>
      <c r="F731" s="362"/>
      <c r="G731" s="363"/>
      <c r="H731" s="363"/>
      <c r="I731" s="364"/>
      <c r="J731" s="363"/>
      <c r="K731" s="382"/>
      <c r="L731" s="70">
        <f t="shared" si="12"/>
        <v>0</v>
      </c>
    </row>
    <row r="732" spans="1:12" x14ac:dyDescent="0.2">
      <c r="A732" s="374">
        <v>728</v>
      </c>
      <c r="B732" s="358"/>
      <c r="C732" s="360"/>
      <c r="D732" s="361"/>
      <c r="E732" s="360"/>
      <c r="F732" s="362"/>
      <c r="G732" s="363"/>
      <c r="H732" s="363"/>
      <c r="I732" s="364"/>
      <c r="J732" s="363"/>
      <c r="K732" s="382"/>
      <c r="L732" s="70">
        <f t="shared" si="12"/>
        <v>0</v>
      </c>
    </row>
    <row r="733" spans="1:12" x14ac:dyDescent="0.2">
      <c r="A733" s="374">
        <v>729</v>
      </c>
      <c r="B733" s="358"/>
      <c r="C733" s="360"/>
      <c r="D733" s="361"/>
      <c r="E733" s="360"/>
      <c r="F733" s="362"/>
      <c r="G733" s="363"/>
      <c r="H733" s="363"/>
      <c r="I733" s="364"/>
      <c r="J733" s="363"/>
      <c r="K733" s="382"/>
      <c r="L733" s="70">
        <f t="shared" si="12"/>
        <v>0</v>
      </c>
    </row>
    <row r="734" spans="1:12" x14ac:dyDescent="0.2">
      <c r="A734" s="374">
        <v>730</v>
      </c>
      <c r="B734" s="358"/>
      <c r="C734" s="360"/>
      <c r="D734" s="361"/>
      <c r="E734" s="360"/>
      <c r="F734" s="362"/>
      <c r="G734" s="363"/>
      <c r="H734" s="363"/>
      <c r="I734" s="364"/>
      <c r="J734" s="363"/>
      <c r="K734" s="382"/>
      <c r="L734" s="70">
        <f t="shared" si="12"/>
        <v>0</v>
      </c>
    </row>
    <row r="735" spans="1:12" x14ac:dyDescent="0.2">
      <c r="A735" s="374">
        <v>731</v>
      </c>
      <c r="B735" s="358"/>
      <c r="C735" s="360"/>
      <c r="D735" s="361"/>
      <c r="E735" s="360"/>
      <c r="F735" s="362"/>
      <c r="G735" s="363"/>
      <c r="H735" s="363"/>
      <c r="I735" s="364"/>
      <c r="J735" s="363"/>
      <c r="K735" s="382"/>
      <c r="L735" s="70">
        <f t="shared" si="12"/>
        <v>0</v>
      </c>
    </row>
    <row r="736" spans="1:12" x14ac:dyDescent="0.2">
      <c r="A736" s="374">
        <v>732</v>
      </c>
      <c r="B736" s="358"/>
      <c r="C736" s="360"/>
      <c r="D736" s="361"/>
      <c r="E736" s="360"/>
      <c r="F736" s="362"/>
      <c r="G736" s="363"/>
      <c r="H736" s="363"/>
      <c r="I736" s="364"/>
      <c r="J736" s="363"/>
      <c r="K736" s="382"/>
      <c r="L736" s="70">
        <f t="shared" si="12"/>
        <v>0</v>
      </c>
    </row>
    <row r="737" spans="1:12" x14ac:dyDescent="0.2">
      <c r="A737" s="374">
        <v>733</v>
      </c>
      <c r="B737" s="358"/>
      <c r="C737" s="360"/>
      <c r="D737" s="361"/>
      <c r="E737" s="360"/>
      <c r="F737" s="362"/>
      <c r="G737" s="363"/>
      <c r="H737" s="363"/>
      <c r="I737" s="364"/>
      <c r="J737" s="363"/>
      <c r="K737" s="382"/>
      <c r="L737" s="70">
        <f t="shared" si="12"/>
        <v>0</v>
      </c>
    </row>
    <row r="738" spans="1:12" x14ac:dyDescent="0.2">
      <c r="A738" s="374">
        <v>734</v>
      </c>
      <c r="B738" s="358"/>
      <c r="C738" s="360"/>
      <c r="D738" s="361"/>
      <c r="E738" s="360"/>
      <c r="F738" s="362"/>
      <c r="G738" s="363"/>
      <c r="H738" s="363"/>
      <c r="I738" s="364"/>
      <c r="J738" s="363"/>
      <c r="K738" s="382"/>
      <c r="L738" s="70">
        <f t="shared" si="12"/>
        <v>0</v>
      </c>
    </row>
    <row r="739" spans="1:12" x14ac:dyDescent="0.2">
      <c r="A739" s="374">
        <v>735</v>
      </c>
      <c r="B739" s="358"/>
      <c r="C739" s="360"/>
      <c r="D739" s="361"/>
      <c r="E739" s="360"/>
      <c r="F739" s="362"/>
      <c r="G739" s="363"/>
      <c r="H739" s="363"/>
      <c r="I739" s="364"/>
      <c r="J739" s="363"/>
      <c r="K739" s="382"/>
      <c r="L739" s="70">
        <f t="shared" si="12"/>
        <v>0</v>
      </c>
    </row>
    <row r="740" spans="1:12" x14ac:dyDescent="0.2">
      <c r="A740" s="374">
        <v>736</v>
      </c>
      <c r="B740" s="358"/>
      <c r="C740" s="360"/>
      <c r="D740" s="361"/>
      <c r="E740" s="360"/>
      <c r="F740" s="362"/>
      <c r="G740" s="363"/>
      <c r="H740" s="363"/>
      <c r="I740" s="364"/>
      <c r="J740" s="363"/>
      <c r="K740" s="382"/>
      <c r="L740" s="70">
        <f t="shared" si="12"/>
        <v>0</v>
      </c>
    </row>
    <row r="741" spans="1:12" x14ac:dyDescent="0.2">
      <c r="A741" s="374">
        <v>737</v>
      </c>
      <c r="B741" s="358"/>
      <c r="C741" s="360"/>
      <c r="D741" s="361"/>
      <c r="E741" s="360"/>
      <c r="F741" s="362"/>
      <c r="G741" s="363"/>
      <c r="H741" s="363"/>
      <c r="I741" s="364"/>
      <c r="J741" s="363"/>
      <c r="K741" s="382"/>
      <c r="L741" s="70">
        <f t="shared" si="12"/>
        <v>0</v>
      </c>
    </row>
    <row r="742" spans="1:12" x14ac:dyDescent="0.2">
      <c r="A742" s="374">
        <v>738</v>
      </c>
      <c r="B742" s="358"/>
      <c r="C742" s="360"/>
      <c r="D742" s="361"/>
      <c r="E742" s="360"/>
      <c r="F742" s="362"/>
      <c r="G742" s="363"/>
      <c r="H742" s="363"/>
      <c r="I742" s="364"/>
      <c r="J742" s="363"/>
      <c r="K742" s="382"/>
      <c r="L742" s="70">
        <f t="shared" si="12"/>
        <v>0</v>
      </c>
    </row>
    <row r="743" spans="1:12" x14ac:dyDescent="0.2">
      <c r="A743" s="374">
        <v>739</v>
      </c>
      <c r="B743" s="358"/>
      <c r="C743" s="360"/>
      <c r="D743" s="361"/>
      <c r="E743" s="360"/>
      <c r="F743" s="362"/>
      <c r="G743" s="363"/>
      <c r="H743" s="363"/>
      <c r="I743" s="364"/>
      <c r="J743" s="363"/>
      <c r="K743" s="382"/>
      <c r="L743" s="70">
        <f t="shared" si="12"/>
        <v>0</v>
      </c>
    </row>
    <row r="744" spans="1:12" x14ac:dyDescent="0.2">
      <c r="A744" s="374">
        <v>740</v>
      </c>
      <c r="B744" s="358"/>
      <c r="C744" s="360"/>
      <c r="D744" s="361"/>
      <c r="E744" s="360"/>
      <c r="F744" s="362"/>
      <c r="G744" s="363"/>
      <c r="H744" s="363"/>
      <c r="I744" s="364"/>
      <c r="J744" s="363"/>
      <c r="K744" s="382"/>
      <c r="L744" s="70">
        <f t="shared" si="12"/>
        <v>0</v>
      </c>
    </row>
    <row r="745" spans="1:12" x14ac:dyDescent="0.2">
      <c r="A745" s="374">
        <v>741</v>
      </c>
      <c r="B745" s="358"/>
      <c r="C745" s="360"/>
      <c r="D745" s="361"/>
      <c r="E745" s="360"/>
      <c r="F745" s="362"/>
      <c r="G745" s="363"/>
      <c r="H745" s="363"/>
      <c r="I745" s="364"/>
      <c r="J745" s="363"/>
      <c r="K745" s="382"/>
      <c r="L745" s="70">
        <f t="shared" si="12"/>
        <v>0</v>
      </c>
    </row>
    <row r="746" spans="1:12" x14ac:dyDescent="0.2">
      <c r="A746" s="374">
        <v>742</v>
      </c>
      <c r="B746" s="358"/>
      <c r="C746" s="360"/>
      <c r="D746" s="361"/>
      <c r="E746" s="360"/>
      <c r="F746" s="362"/>
      <c r="G746" s="363"/>
      <c r="H746" s="363"/>
      <c r="I746" s="364"/>
      <c r="J746" s="363"/>
      <c r="K746" s="382"/>
      <c r="L746" s="70">
        <f t="shared" si="12"/>
        <v>0</v>
      </c>
    </row>
    <row r="747" spans="1:12" x14ac:dyDescent="0.2">
      <c r="A747" s="374">
        <v>743</v>
      </c>
      <c r="B747" s="358"/>
      <c r="C747" s="360"/>
      <c r="D747" s="361"/>
      <c r="E747" s="360"/>
      <c r="F747" s="362"/>
      <c r="G747" s="363"/>
      <c r="H747" s="363"/>
      <c r="I747" s="364"/>
      <c r="J747" s="363"/>
      <c r="K747" s="382"/>
      <c r="L747" s="70">
        <f t="shared" si="12"/>
        <v>0</v>
      </c>
    </row>
    <row r="748" spans="1:12" x14ac:dyDescent="0.2">
      <c r="A748" s="374">
        <v>744</v>
      </c>
      <c r="B748" s="358"/>
      <c r="C748" s="360"/>
      <c r="D748" s="361"/>
      <c r="E748" s="360"/>
      <c r="F748" s="362"/>
      <c r="G748" s="363"/>
      <c r="H748" s="363"/>
      <c r="I748" s="364"/>
      <c r="J748" s="363"/>
      <c r="K748" s="382"/>
      <c r="L748" s="70">
        <f t="shared" si="12"/>
        <v>0</v>
      </c>
    </row>
    <row r="749" spans="1:12" x14ac:dyDescent="0.2">
      <c r="A749" s="374">
        <v>745</v>
      </c>
      <c r="B749" s="358"/>
      <c r="C749" s="360"/>
      <c r="D749" s="361"/>
      <c r="E749" s="360"/>
      <c r="F749" s="362"/>
      <c r="G749" s="363"/>
      <c r="H749" s="363"/>
      <c r="I749" s="364"/>
      <c r="J749" s="363"/>
      <c r="K749" s="382"/>
      <c r="L749" s="70">
        <f t="shared" si="12"/>
        <v>0</v>
      </c>
    </row>
    <row r="750" spans="1:12" x14ac:dyDescent="0.2">
      <c r="A750" s="374">
        <v>746</v>
      </c>
      <c r="B750" s="358"/>
      <c r="C750" s="360"/>
      <c r="D750" s="361"/>
      <c r="E750" s="360"/>
      <c r="F750" s="362"/>
      <c r="G750" s="363"/>
      <c r="H750" s="363"/>
      <c r="I750" s="364"/>
      <c r="J750" s="363"/>
      <c r="K750" s="382"/>
      <c r="L750" s="70">
        <f t="shared" si="12"/>
        <v>0</v>
      </c>
    </row>
    <row r="751" spans="1:12" x14ac:dyDescent="0.2">
      <c r="A751" s="374">
        <v>747</v>
      </c>
      <c r="B751" s="358"/>
      <c r="C751" s="360"/>
      <c r="D751" s="361"/>
      <c r="E751" s="360"/>
      <c r="F751" s="362"/>
      <c r="G751" s="363"/>
      <c r="H751" s="363"/>
      <c r="I751" s="364"/>
      <c r="J751" s="363"/>
      <c r="K751" s="382"/>
      <c r="L751" s="70">
        <f t="shared" si="12"/>
        <v>0</v>
      </c>
    </row>
    <row r="752" spans="1:12" x14ac:dyDescent="0.2">
      <c r="A752" s="374">
        <v>748</v>
      </c>
      <c r="B752" s="358"/>
      <c r="C752" s="360"/>
      <c r="D752" s="361"/>
      <c r="E752" s="360"/>
      <c r="F752" s="362"/>
      <c r="G752" s="363"/>
      <c r="H752" s="363"/>
      <c r="I752" s="364"/>
      <c r="J752" s="363"/>
      <c r="K752" s="382"/>
      <c r="L752" s="70">
        <f t="shared" si="12"/>
        <v>0</v>
      </c>
    </row>
    <row r="753" spans="1:12" x14ac:dyDescent="0.2">
      <c r="A753" s="374">
        <v>749</v>
      </c>
      <c r="B753" s="358"/>
      <c r="C753" s="360"/>
      <c r="D753" s="361"/>
      <c r="E753" s="360"/>
      <c r="F753" s="362"/>
      <c r="G753" s="363"/>
      <c r="H753" s="363"/>
      <c r="I753" s="364"/>
      <c r="J753" s="363"/>
      <c r="K753" s="382"/>
      <c r="L753" s="70">
        <f t="shared" si="12"/>
        <v>0</v>
      </c>
    </row>
    <row r="754" spans="1:12" x14ac:dyDescent="0.2">
      <c r="A754" s="374">
        <v>750</v>
      </c>
      <c r="B754" s="358"/>
      <c r="C754" s="360"/>
      <c r="D754" s="361"/>
      <c r="E754" s="360"/>
      <c r="F754" s="362"/>
      <c r="G754" s="363"/>
      <c r="H754" s="363"/>
      <c r="I754" s="364"/>
      <c r="J754" s="363"/>
      <c r="K754" s="382"/>
      <c r="L754" s="70">
        <f t="shared" si="12"/>
        <v>0</v>
      </c>
    </row>
    <row r="755" spans="1:12" x14ac:dyDescent="0.2">
      <c r="A755" s="374">
        <v>751</v>
      </c>
      <c r="B755" s="358"/>
      <c r="C755" s="360"/>
      <c r="D755" s="361"/>
      <c r="E755" s="360"/>
      <c r="F755" s="362"/>
      <c r="G755" s="363"/>
      <c r="H755" s="363"/>
      <c r="I755" s="364"/>
      <c r="J755" s="363"/>
      <c r="K755" s="382"/>
      <c r="L755" s="70">
        <f t="shared" si="12"/>
        <v>0</v>
      </c>
    </row>
    <row r="756" spans="1:12" x14ac:dyDescent="0.2">
      <c r="A756" s="374">
        <v>752</v>
      </c>
      <c r="B756" s="358"/>
      <c r="C756" s="360"/>
      <c r="D756" s="361"/>
      <c r="E756" s="360"/>
      <c r="F756" s="362"/>
      <c r="G756" s="363"/>
      <c r="H756" s="363"/>
      <c r="I756" s="364"/>
      <c r="J756" s="363"/>
      <c r="K756" s="382"/>
      <c r="L756" s="70">
        <f t="shared" si="12"/>
        <v>0</v>
      </c>
    </row>
    <row r="757" spans="1:12" x14ac:dyDescent="0.2">
      <c r="A757" s="374">
        <v>753</v>
      </c>
      <c r="B757" s="358"/>
      <c r="C757" s="360"/>
      <c r="D757" s="361"/>
      <c r="E757" s="360"/>
      <c r="F757" s="362"/>
      <c r="G757" s="363"/>
      <c r="H757" s="363"/>
      <c r="I757" s="364"/>
      <c r="J757" s="363"/>
      <c r="K757" s="382"/>
      <c r="L757" s="70">
        <f t="shared" si="12"/>
        <v>0</v>
      </c>
    </row>
    <row r="758" spans="1:12" x14ac:dyDescent="0.2">
      <c r="A758" s="374">
        <v>754</v>
      </c>
      <c r="B758" s="358"/>
      <c r="C758" s="360"/>
      <c r="D758" s="361"/>
      <c r="E758" s="360"/>
      <c r="F758" s="362"/>
      <c r="G758" s="363"/>
      <c r="H758" s="363"/>
      <c r="I758" s="364"/>
      <c r="J758" s="363"/>
      <c r="K758" s="382"/>
      <c r="L758" s="70">
        <f t="shared" si="12"/>
        <v>0</v>
      </c>
    </row>
    <row r="759" spans="1:12" x14ac:dyDescent="0.2">
      <c r="A759" s="374">
        <v>755</v>
      </c>
      <c r="B759" s="358"/>
      <c r="C759" s="360"/>
      <c r="D759" s="361"/>
      <c r="E759" s="360"/>
      <c r="F759" s="362"/>
      <c r="G759" s="363"/>
      <c r="H759" s="363"/>
      <c r="I759" s="364"/>
      <c r="J759" s="363"/>
      <c r="K759" s="382"/>
      <c r="L759" s="70">
        <f t="shared" si="12"/>
        <v>0</v>
      </c>
    </row>
    <row r="760" spans="1:12" x14ac:dyDescent="0.2">
      <c r="A760" s="374">
        <v>756</v>
      </c>
      <c r="B760" s="358"/>
      <c r="C760" s="360"/>
      <c r="D760" s="361"/>
      <c r="E760" s="360"/>
      <c r="F760" s="362"/>
      <c r="G760" s="363"/>
      <c r="H760" s="363"/>
      <c r="I760" s="364"/>
      <c r="J760" s="363"/>
      <c r="K760" s="382"/>
      <c r="L760" s="70">
        <f t="shared" si="12"/>
        <v>0</v>
      </c>
    </row>
    <row r="761" spans="1:12" x14ac:dyDescent="0.2">
      <c r="A761" s="374">
        <v>757</v>
      </c>
      <c r="B761" s="358"/>
      <c r="C761" s="360"/>
      <c r="D761" s="361"/>
      <c r="E761" s="360"/>
      <c r="F761" s="362"/>
      <c r="G761" s="363"/>
      <c r="H761" s="363"/>
      <c r="I761" s="364"/>
      <c r="J761" s="363"/>
      <c r="K761" s="382"/>
      <c r="L761" s="70">
        <f t="shared" si="12"/>
        <v>0</v>
      </c>
    </row>
    <row r="762" spans="1:12" x14ac:dyDescent="0.2">
      <c r="A762" s="374">
        <v>758</v>
      </c>
      <c r="B762" s="358"/>
      <c r="C762" s="360"/>
      <c r="D762" s="361"/>
      <c r="E762" s="360"/>
      <c r="F762" s="362"/>
      <c r="G762" s="363"/>
      <c r="H762" s="363"/>
      <c r="I762" s="364"/>
      <c r="J762" s="363"/>
      <c r="K762" s="382"/>
      <c r="L762" s="70">
        <f t="shared" si="12"/>
        <v>0</v>
      </c>
    </row>
    <row r="763" spans="1:12" x14ac:dyDescent="0.2">
      <c r="A763" s="374">
        <v>759</v>
      </c>
      <c r="B763" s="358"/>
      <c r="C763" s="360"/>
      <c r="D763" s="361"/>
      <c r="E763" s="360"/>
      <c r="F763" s="362"/>
      <c r="G763" s="363"/>
      <c r="H763" s="363"/>
      <c r="I763" s="364"/>
      <c r="J763" s="363"/>
      <c r="K763" s="382"/>
      <c r="L763" s="70">
        <f t="shared" si="12"/>
        <v>0</v>
      </c>
    </row>
    <row r="764" spans="1:12" x14ac:dyDescent="0.2">
      <c r="A764" s="374">
        <v>760</v>
      </c>
      <c r="B764" s="358"/>
      <c r="C764" s="360"/>
      <c r="D764" s="361"/>
      <c r="E764" s="360"/>
      <c r="F764" s="362"/>
      <c r="G764" s="363"/>
      <c r="H764" s="363"/>
      <c r="I764" s="364"/>
      <c r="J764" s="363"/>
      <c r="K764" s="382"/>
      <c r="L764" s="70">
        <f t="shared" si="12"/>
        <v>0</v>
      </c>
    </row>
    <row r="765" spans="1:12" x14ac:dyDescent="0.2">
      <c r="A765" s="374">
        <v>761</v>
      </c>
      <c r="B765" s="358"/>
      <c r="C765" s="360"/>
      <c r="D765" s="361"/>
      <c r="E765" s="360"/>
      <c r="F765" s="362"/>
      <c r="G765" s="363"/>
      <c r="H765" s="363"/>
      <c r="I765" s="364"/>
      <c r="J765" s="363"/>
      <c r="K765" s="382"/>
      <c r="L765" s="70">
        <f t="shared" si="12"/>
        <v>0</v>
      </c>
    </row>
    <row r="766" spans="1:12" x14ac:dyDescent="0.2">
      <c r="A766" s="374">
        <v>762</v>
      </c>
      <c r="B766" s="358"/>
      <c r="C766" s="360"/>
      <c r="D766" s="361"/>
      <c r="E766" s="360"/>
      <c r="F766" s="362"/>
      <c r="G766" s="363"/>
      <c r="H766" s="363"/>
      <c r="I766" s="364"/>
      <c r="J766" s="363"/>
      <c r="K766" s="382"/>
      <c r="L766" s="70">
        <f t="shared" si="12"/>
        <v>0</v>
      </c>
    </row>
    <row r="767" spans="1:12" x14ac:dyDescent="0.2">
      <c r="A767" s="374">
        <v>763</v>
      </c>
      <c r="B767" s="358"/>
      <c r="C767" s="360"/>
      <c r="D767" s="361"/>
      <c r="E767" s="360"/>
      <c r="F767" s="362"/>
      <c r="G767" s="363"/>
      <c r="H767" s="363"/>
      <c r="I767" s="364"/>
      <c r="J767" s="363"/>
      <c r="K767" s="382"/>
      <c r="L767" s="70">
        <f t="shared" si="12"/>
        <v>0</v>
      </c>
    </row>
    <row r="768" spans="1:12" x14ac:dyDescent="0.2">
      <c r="A768" s="374">
        <v>764</v>
      </c>
      <c r="B768" s="358"/>
      <c r="C768" s="360"/>
      <c r="D768" s="361"/>
      <c r="E768" s="360"/>
      <c r="F768" s="362"/>
      <c r="G768" s="363"/>
      <c r="H768" s="363"/>
      <c r="I768" s="364"/>
      <c r="J768" s="363"/>
      <c r="K768" s="382"/>
      <c r="L768" s="70">
        <f t="shared" si="12"/>
        <v>0</v>
      </c>
    </row>
    <row r="769" spans="1:12" x14ac:dyDescent="0.2">
      <c r="A769" s="374">
        <v>765</v>
      </c>
      <c r="B769" s="358"/>
      <c r="C769" s="360"/>
      <c r="D769" s="361"/>
      <c r="E769" s="360"/>
      <c r="F769" s="362"/>
      <c r="G769" s="363"/>
      <c r="H769" s="363"/>
      <c r="I769" s="364"/>
      <c r="J769" s="363"/>
      <c r="K769" s="382"/>
      <c r="L769" s="70">
        <f t="shared" si="12"/>
        <v>0</v>
      </c>
    </row>
    <row r="770" spans="1:12" x14ac:dyDescent="0.2">
      <c r="A770" s="374">
        <v>766</v>
      </c>
      <c r="B770" s="358"/>
      <c r="C770" s="360"/>
      <c r="D770" s="361"/>
      <c r="E770" s="360"/>
      <c r="F770" s="362"/>
      <c r="G770" s="363"/>
      <c r="H770" s="363"/>
      <c r="I770" s="364"/>
      <c r="J770" s="363"/>
      <c r="K770" s="382"/>
      <c r="L770" s="70">
        <f t="shared" ref="L770:L833" si="13">IF(B770=0,0,MONTH(B770)-$L$1+1)</f>
        <v>0</v>
      </c>
    </row>
    <row r="771" spans="1:12" x14ac:dyDescent="0.2">
      <c r="A771" s="374">
        <v>767</v>
      </c>
      <c r="B771" s="358"/>
      <c r="C771" s="360"/>
      <c r="D771" s="361"/>
      <c r="E771" s="360"/>
      <c r="F771" s="362"/>
      <c r="G771" s="363"/>
      <c r="H771" s="363"/>
      <c r="I771" s="364"/>
      <c r="J771" s="363"/>
      <c r="K771" s="382"/>
      <c r="L771" s="70">
        <f t="shared" si="13"/>
        <v>0</v>
      </c>
    </row>
    <row r="772" spans="1:12" x14ac:dyDescent="0.2">
      <c r="A772" s="374">
        <v>768</v>
      </c>
      <c r="B772" s="358"/>
      <c r="C772" s="360"/>
      <c r="D772" s="361"/>
      <c r="E772" s="360"/>
      <c r="F772" s="362"/>
      <c r="G772" s="363"/>
      <c r="H772" s="363"/>
      <c r="I772" s="364"/>
      <c r="J772" s="363"/>
      <c r="K772" s="382"/>
      <c r="L772" s="70">
        <f t="shared" si="13"/>
        <v>0</v>
      </c>
    </row>
    <row r="773" spans="1:12" x14ac:dyDescent="0.2">
      <c r="A773" s="374">
        <v>769</v>
      </c>
      <c r="B773" s="358"/>
      <c r="C773" s="360"/>
      <c r="D773" s="361"/>
      <c r="E773" s="360"/>
      <c r="F773" s="362"/>
      <c r="G773" s="363"/>
      <c r="H773" s="363"/>
      <c r="I773" s="364"/>
      <c r="J773" s="363"/>
      <c r="K773" s="382"/>
      <c r="L773" s="70">
        <f t="shared" si="13"/>
        <v>0</v>
      </c>
    </row>
    <row r="774" spans="1:12" x14ac:dyDescent="0.2">
      <c r="A774" s="374">
        <v>770</v>
      </c>
      <c r="B774" s="358"/>
      <c r="C774" s="360"/>
      <c r="D774" s="361"/>
      <c r="E774" s="360"/>
      <c r="F774" s="362"/>
      <c r="G774" s="363"/>
      <c r="H774" s="363"/>
      <c r="I774" s="364"/>
      <c r="J774" s="363"/>
      <c r="K774" s="382"/>
      <c r="L774" s="70">
        <f t="shared" si="13"/>
        <v>0</v>
      </c>
    </row>
    <row r="775" spans="1:12" x14ac:dyDescent="0.2">
      <c r="A775" s="374">
        <v>771</v>
      </c>
      <c r="B775" s="358"/>
      <c r="C775" s="360"/>
      <c r="D775" s="361"/>
      <c r="E775" s="360"/>
      <c r="F775" s="362"/>
      <c r="G775" s="363"/>
      <c r="H775" s="363"/>
      <c r="I775" s="364"/>
      <c r="J775" s="363"/>
      <c r="K775" s="382"/>
      <c r="L775" s="70">
        <f t="shared" si="13"/>
        <v>0</v>
      </c>
    </row>
    <row r="776" spans="1:12" x14ac:dyDescent="0.2">
      <c r="A776" s="374">
        <v>772</v>
      </c>
      <c r="B776" s="358"/>
      <c r="C776" s="360"/>
      <c r="D776" s="361"/>
      <c r="E776" s="360"/>
      <c r="F776" s="362"/>
      <c r="G776" s="363"/>
      <c r="H776" s="363"/>
      <c r="I776" s="364"/>
      <c r="J776" s="363"/>
      <c r="K776" s="382"/>
      <c r="L776" s="70">
        <f t="shared" si="13"/>
        <v>0</v>
      </c>
    </row>
    <row r="777" spans="1:12" x14ac:dyDescent="0.2">
      <c r="A777" s="374">
        <v>773</v>
      </c>
      <c r="B777" s="358"/>
      <c r="C777" s="360"/>
      <c r="D777" s="361"/>
      <c r="E777" s="360"/>
      <c r="F777" s="362"/>
      <c r="G777" s="363"/>
      <c r="H777" s="363"/>
      <c r="I777" s="364"/>
      <c r="J777" s="363"/>
      <c r="K777" s="382"/>
      <c r="L777" s="70">
        <f t="shared" si="13"/>
        <v>0</v>
      </c>
    </row>
    <row r="778" spans="1:12" x14ac:dyDescent="0.2">
      <c r="A778" s="374">
        <v>774</v>
      </c>
      <c r="B778" s="358"/>
      <c r="C778" s="360"/>
      <c r="D778" s="361"/>
      <c r="E778" s="360"/>
      <c r="F778" s="362"/>
      <c r="G778" s="363"/>
      <c r="H778" s="363"/>
      <c r="I778" s="364"/>
      <c r="J778" s="363"/>
      <c r="K778" s="382"/>
      <c r="L778" s="70">
        <f t="shared" si="13"/>
        <v>0</v>
      </c>
    </row>
    <row r="779" spans="1:12" x14ac:dyDescent="0.2">
      <c r="A779" s="374">
        <v>775</v>
      </c>
      <c r="B779" s="358"/>
      <c r="C779" s="360"/>
      <c r="D779" s="361"/>
      <c r="E779" s="360"/>
      <c r="F779" s="362"/>
      <c r="G779" s="363"/>
      <c r="H779" s="363"/>
      <c r="I779" s="364"/>
      <c r="J779" s="363"/>
      <c r="K779" s="382"/>
      <c r="L779" s="70">
        <f t="shared" si="13"/>
        <v>0</v>
      </c>
    </row>
    <row r="780" spans="1:12" x14ac:dyDescent="0.2">
      <c r="A780" s="374">
        <v>776</v>
      </c>
      <c r="B780" s="358"/>
      <c r="C780" s="360"/>
      <c r="D780" s="361"/>
      <c r="E780" s="360"/>
      <c r="F780" s="362"/>
      <c r="G780" s="363"/>
      <c r="H780" s="363"/>
      <c r="I780" s="364"/>
      <c r="J780" s="363"/>
      <c r="K780" s="382"/>
      <c r="L780" s="70">
        <f t="shared" si="13"/>
        <v>0</v>
      </c>
    </row>
    <row r="781" spans="1:12" x14ac:dyDescent="0.2">
      <c r="A781" s="374">
        <v>777</v>
      </c>
      <c r="B781" s="358"/>
      <c r="C781" s="360"/>
      <c r="D781" s="361"/>
      <c r="E781" s="360"/>
      <c r="F781" s="362"/>
      <c r="G781" s="363"/>
      <c r="H781" s="363"/>
      <c r="I781" s="364"/>
      <c r="J781" s="363"/>
      <c r="K781" s="382"/>
      <c r="L781" s="70">
        <f t="shared" si="13"/>
        <v>0</v>
      </c>
    </row>
    <row r="782" spans="1:12" x14ac:dyDescent="0.2">
      <c r="A782" s="374">
        <v>778</v>
      </c>
      <c r="B782" s="358"/>
      <c r="C782" s="360"/>
      <c r="D782" s="361"/>
      <c r="E782" s="360"/>
      <c r="F782" s="362"/>
      <c r="G782" s="363"/>
      <c r="H782" s="363"/>
      <c r="I782" s="364"/>
      <c r="J782" s="363"/>
      <c r="K782" s="382"/>
      <c r="L782" s="70">
        <f t="shared" si="13"/>
        <v>0</v>
      </c>
    </row>
    <row r="783" spans="1:12" x14ac:dyDescent="0.2">
      <c r="A783" s="374">
        <v>779</v>
      </c>
      <c r="B783" s="358"/>
      <c r="C783" s="360"/>
      <c r="D783" s="361"/>
      <c r="E783" s="360"/>
      <c r="F783" s="362"/>
      <c r="G783" s="363"/>
      <c r="H783" s="363"/>
      <c r="I783" s="364"/>
      <c r="J783" s="363"/>
      <c r="K783" s="382"/>
      <c r="L783" s="70">
        <f t="shared" si="13"/>
        <v>0</v>
      </c>
    </row>
    <row r="784" spans="1:12" x14ac:dyDescent="0.2">
      <c r="A784" s="374">
        <v>780</v>
      </c>
      <c r="B784" s="358"/>
      <c r="C784" s="360"/>
      <c r="D784" s="361"/>
      <c r="E784" s="360"/>
      <c r="F784" s="362"/>
      <c r="G784" s="363"/>
      <c r="H784" s="363"/>
      <c r="I784" s="364"/>
      <c r="J784" s="363"/>
      <c r="K784" s="382"/>
      <c r="L784" s="70">
        <f t="shared" si="13"/>
        <v>0</v>
      </c>
    </row>
    <row r="785" spans="1:12" x14ac:dyDescent="0.2">
      <c r="A785" s="374">
        <v>781</v>
      </c>
      <c r="B785" s="358"/>
      <c r="C785" s="360"/>
      <c r="D785" s="361"/>
      <c r="E785" s="360"/>
      <c r="F785" s="362"/>
      <c r="G785" s="363"/>
      <c r="H785" s="363"/>
      <c r="I785" s="364"/>
      <c r="J785" s="363"/>
      <c r="K785" s="382"/>
      <c r="L785" s="70">
        <f t="shared" si="13"/>
        <v>0</v>
      </c>
    </row>
    <row r="786" spans="1:12" x14ac:dyDescent="0.2">
      <c r="A786" s="374">
        <v>782</v>
      </c>
      <c r="B786" s="358"/>
      <c r="C786" s="360"/>
      <c r="D786" s="361"/>
      <c r="E786" s="360"/>
      <c r="F786" s="362"/>
      <c r="G786" s="363"/>
      <c r="H786" s="363"/>
      <c r="I786" s="364"/>
      <c r="J786" s="363"/>
      <c r="K786" s="382"/>
      <c r="L786" s="70">
        <f t="shared" si="13"/>
        <v>0</v>
      </c>
    </row>
    <row r="787" spans="1:12" x14ac:dyDescent="0.2">
      <c r="A787" s="374">
        <v>783</v>
      </c>
      <c r="B787" s="358"/>
      <c r="C787" s="360"/>
      <c r="D787" s="361"/>
      <c r="E787" s="360"/>
      <c r="F787" s="362"/>
      <c r="G787" s="363"/>
      <c r="H787" s="363"/>
      <c r="I787" s="364"/>
      <c r="J787" s="363"/>
      <c r="K787" s="382"/>
      <c r="L787" s="70">
        <f t="shared" si="13"/>
        <v>0</v>
      </c>
    </row>
    <row r="788" spans="1:12" x14ac:dyDescent="0.2">
      <c r="A788" s="374">
        <v>784</v>
      </c>
      <c r="B788" s="358"/>
      <c r="C788" s="360"/>
      <c r="D788" s="361"/>
      <c r="E788" s="360"/>
      <c r="F788" s="362"/>
      <c r="G788" s="363"/>
      <c r="H788" s="363"/>
      <c r="I788" s="364"/>
      <c r="J788" s="363"/>
      <c r="K788" s="382"/>
      <c r="L788" s="70">
        <f t="shared" si="13"/>
        <v>0</v>
      </c>
    </row>
    <row r="789" spans="1:12" x14ac:dyDescent="0.2">
      <c r="A789" s="374">
        <v>785</v>
      </c>
      <c r="B789" s="358"/>
      <c r="C789" s="360"/>
      <c r="D789" s="361"/>
      <c r="E789" s="360"/>
      <c r="F789" s="362"/>
      <c r="G789" s="363"/>
      <c r="H789" s="363"/>
      <c r="I789" s="364"/>
      <c r="J789" s="363"/>
      <c r="K789" s="382"/>
      <c r="L789" s="70">
        <f t="shared" si="13"/>
        <v>0</v>
      </c>
    </row>
    <row r="790" spans="1:12" x14ac:dyDescent="0.2">
      <c r="A790" s="374">
        <v>786</v>
      </c>
      <c r="B790" s="358"/>
      <c r="C790" s="360"/>
      <c r="D790" s="361"/>
      <c r="E790" s="360"/>
      <c r="F790" s="362"/>
      <c r="G790" s="363"/>
      <c r="H790" s="363"/>
      <c r="I790" s="364"/>
      <c r="J790" s="363"/>
      <c r="K790" s="382"/>
      <c r="L790" s="70">
        <f t="shared" si="13"/>
        <v>0</v>
      </c>
    </row>
    <row r="791" spans="1:12" x14ac:dyDescent="0.2">
      <c r="A791" s="374">
        <v>787</v>
      </c>
      <c r="B791" s="358"/>
      <c r="C791" s="360"/>
      <c r="D791" s="361"/>
      <c r="E791" s="360"/>
      <c r="F791" s="362"/>
      <c r="G791" s="363"/>
      <c r="H791" s="363"/>
      <c r="I791" s="364"/>
      <c r="J791" s="363"/>
      <c r="K791" s="382"/>
      <c r="L791" s="70">
        <f t="shared" si="13"/>
        <v>0</v>
      </c>
    </row>
    <row r="792" spans="1:12" x14ac:dyDescent="0.2">
      <c r="A792" s="374">
        <v>788</v>
      </c>
      <c r="B792" s="358"/>
      <c r="C792" s="360"/>
      <c r="D792" s="361"/>
      <c r="E792" s="360"/>
      <c r="F792" s="362"/>
      <c r="G792" s="363"/>
      <c r="H792" s="363"/>
      <c r="I792" s="364"/>
      <c r="J792" s="363"/>
      <c r="K792" s="382"/>
      <c r="L792" s="70">
        <f t="shared" si="13"/>
        <v>0</v>
      </c>
    </row>
    <row r="793" spans="1:12" x14ac:dyDescent="0.2">
      <c r="A793" s="374">
        <v>789</v>
      </c>
      <c r="B793" s="358"/>
      <c r="C793" s="360"/>
      <c r="D793" s="361"/>
      <c r="E793" s="360"/>
      <c r="F793" s="362"/>
      <c r="G793" s="363"/>
      <c r="H793" s="363"/>
      <c r="I793" s="364"/>
      <c r="J793" s="363"/>
      <c r="K793" s="382"/>
      <c r="L793" s="70">
        <f t="shared" si="13"/>
        <v>0</v>
      </c>
    </row>
    <row r="794" spans="1:12" x14ac:dyDescent="0.2">
      <c r="A794" s="374">
        <v>790</v>
      </c>
      <c r="B794" s="358"/>
      <c r="C794" s="360"/>
      <c r="D794" s="361"/>
      <c r="E794" s="360"/>
      <c r="F794" s="362"/>
      <c r="G794" s="363"/>
      <c r="H794" s="363"/>
      <c r="I794" s="364"/>
      <c r="J794" s="363"/>
      <c r="K794" s="382"/>
      <c r="L794" s="70">
        <f t="shared" si="13"/>
        <v>0</v>
      </c>
    </row>
    <row r="795" spans="1:12" x14ac:dyDescent="0.2">
      <c r="A795" s="374">
        <v>791</v>
      </c>
      <c r="B795" s="358"/>
      <c r="C795" s="360"/>
      <c r="D795" s="361"/>
      <c r="E795" s="360"/>
      <c r="F795" s="362"/>
      <c r="G795" s="363"/>
      <c r="H795" s="363"/>
      <c r="I795" s="364"/>
      <c r="J795" s="363"/>
      <c r="K795" s="382"/>
      <c r="L795" s="70">
        <f t="shared" si="13"/>
        <v>0</v>
      </c>
    </row>
    <row r="796" spans="1:12" x14ac:dyDescent="0.2">
      <c r="A796" s="374">
        <v>792</v>
      </c>
      <c r="B796" s="358"/>
      <c r="C796" s="360"/>
      <c r="D796" s="361"/>
      <c r="E796" s="360"/>
      <c r="F796" s="362"/>
      <c r="G796" s="363"/>
      <c r="H796" s="363"/>
      <c r="I796" s="364"/>
      <c r="J796" s="363"/>
      <c r="K796" s="382"/>
      <c r="L796" s="70">
        <f t="shared" si="13"/>
        <v>0</v>
      </c>
    </row>
    <row r="797" spans="1:12" x14ac:dyDescent="0.2">
      <c r="A797" s="374">
        <v>793</v>
      </c>
      <c r="B797" s="358"/>
      <c r="C797" s="360"/>
      <c r="D797" s="361"/>
      <c r="E797" s="360"/>
      <c r="F797" s="362"/>
      <c r="G797" s="363"/>
      <c r="H797" s="363"/>
      <c r="I797" s="364"/>
      <c r="J797" s="363"/>
      <c r="K797" s="382"/>
      <c r="L797" s="70">
        <f t="shared" si="13"/>
        <v>0</v>
      </c>
    </row>
    <row r="798" spans="1:12" x14ac:dyDescent="0.2">
      <c r="A798" s="374">
        <v>794</v>
      </c>
      <c r="B798" s="358"/>
      <c r="C798" s="360"/>
      <c r="D798" s="361"/>
      <c r="E798" s="360"/>
      <c r="F798" s="362"/>
      <c r="G798" s="363"/>
      <c r="H798" s="363"/>
      <c r="I798" s="364"/>
      <c r="J798" s="363"/>
      <c r="K798" s="382"/>
      <c r="L798" s="70">
        <f t="shared" si="13"/>
        <v>0</v>
      </c>
    </row>
    <row r="799" spans="1:12" x14ac:dyDescent="0.2">
      <c r="A799" s="374">
        <v>795</v>
      </c>
      <c r="B799" s="358"/>
      <c r="C799" s="360"/>
      <c r="D799" s="361"/>
      <c r="E799" s="360"/>
      <c r="F799" s="362"/>
      <c r="G799" s="363"/>
      <c r="H799" s="363"/>
      <c r="I799" s="364"/>
      <c r="J799" s="363"/>
      <c r="K799" s="382"/>
      <c r="L799" s="70">
        <f t="shared" si="13"/>
        <v>0</v>
      </c>
    </row>
    <row r="800" spans="1:12" x14ac:dyDescent="0.2">
      <c r="A800" s="374">
        <v>796</v>
      </c>
      <c r="B800" s="358"/>
      <c r="C800" s="360"/>
      <c r="D800" s="361"/>
      <c r="E800" s="360"/>
      <c r="F800" s="362"/>
      <c r="G800" s="363"/>
      <c r="H800" s="363"/>
      <c r="I800" s="364"/>
      <c r="J800" s="363"/>
      <c r="K800" s="382"/>
      <c r="L800" s="70">
        <f t="shared" si="13"/>
        <v>0</v>
      </c>
    </row>
    <row r="801" spans="1:12" x14ac:dyDescent="0.2">
      <c r="A801" s="374">
        <v>797</v>
      </c>
      <c r="B801" s="358"/>
      <c r="C801" s="360"/>
      <c r="D801" s="361"/>
      <c r="E801" s="360"/>
      <c r="F801" s="362"/>
      <c r="G801" s="363"/>
      <c r="H801" s="363"/>
      <c r="I801" s="364"/>
      <c r="J801" s="363"/>
      <c r="K801" s="382"/>
      <c r="L801" s="70">
        <f t="shared" si="13"/>
        <v>0</v>
      </c>
    </row>
    <row r="802" spans="1:12" x14ac:dyDescent="0.2">
      <c r="A802" s="374">
        <v>798</v>
      </c>
      <c r="B802" s="358"/>
      <c r="C802" s="360"/>
      <c r="D802" s="361"/>
      <c r="E802" s="360"/>
      <c r="F802" s="362"/>
      <c r="G802" s="363"/>
      <c r="H802" s="363"/>
      <c r="I802" s="364"/>
      <c r="J802" s="363"/>
      <c r="K802" s="382"/>
      <c r="L802" s="70">
        <f t="shared" si="13"/>
        <v>0</v>
      </c>
    </row>
    <row r="803" spans="1:12" x14ac:dyDescent="0.2">
      <c r="A803" s="374">
        <v>799</v>
      </c>
      <c r="B803" s="358"/>
      <c r="C803" s="360"/>
      <c r="D803" s="361"/>
      <c r="E803" s="360"/>
      <c r="F803" s="362"/>
      <c r="G803" s="363"/>
      <c r="H803" s="363"/>
      <c r="I803" s="364"/>
      <c r="J803" s="363"/>
      <c r="K803" s="382"/>
      <c r="L803" s="70">
        <f t="shared" si="13"/>
        <v>0</v>
      </c>
    </row>
    <row r="804" spans="1:12" x14ac:dyDescent="0.2">
      <c r="A804" s="374">
        <v>800</v>
      </c>
      <c r="B804" s="358"/>
      <c r="C804" s="360"/>
      <c r="D804" s="361"/>
      <c r="E804" s="360"/>
      <c r="F804" s="362"/>
      <c r="G804" s="363"/>
      <c r="H804" s="363"/>
      <c r="I804" s="364"/>
      <c r="J804" s="363"/>
      <c r="K804" s="382"/>
      <c r="L804" s="70">
        <f t="shared" si="13"/>
        <v>0</v>
      </c>
    </row>
    <row r="805" spans="1:12" x14ac:dyDescent="0.2">
      <c r="A805" s="374">
        <v>801</v>
      </c>
      <c r="B805" s="358"/>
      <c r="C805" s="360"/>
      <c r="D805" s="361"/>
      <c r="E805" s="360"/>
      <c r="F805" s="362"/>
      <c r="G805" s="363"/>
      <c r="H805" s="363"/>
      <c r="I805" s="364"/>
      <c r="J805" s="363"/>
      <c r="K805" s="382"/>
      <c r="L805" s="70">
        <f t="shared" si="13"/>
        <v>0</v>
      </c>
    </row>
    <row r="806" spans="1:12" x14ac:dyDescent="0.2">
      <c r="A806" s="374">
        <v>802</v>
      </c>
      <c r="B806" s="358"/>
      <c r="C806" s="360"/>
      <c r="D806" s="361"/>
      <c r="E806" s="360"/>
      <c r="F806" s="362"/>
      <c r="G806" s="363"/>
      <c r="H806" s="363"/>
      <c r="I806" s="364"/>
      <c r="J806" s="363"/>
      <c r="K806" s="382"/>
      <c r="L806" s="70">
        <f t="shared" si="13"/>
        <v>0</v>
      </c>
    </row>
    <row r="807" spans="1:12" x14ac:dyDescent="0.2">
      <c r="A807" s="374">
        <v>803</v>
      </c>
      <c r="B807" s="358"/>
      <c r="C807" s="360"/>
      <c r="D807" s="361"/>
      <c r="E807" s="360"/>
      <c r="F807" s="362"/>
      <c r="G807" s="363"/>
      <c r="H807" s="363"/>
      <c r="I807" s="364"/>
      <c r="J807" s="363"/>
      <c r="K807" s="382"/>
      <c r="L807" s="70">
        <f t="shared" si="13"/>
        <v>0</v>
      </c>
    </row>
    <row r="808" spans="1:12" x14ac:dyDescent="0.2">
      <c r="A808" s="374">
        <v>804</v>
      </c>
      <c r="B808" s="358"/>
      <c r="C808" s="360"/>
      <c r="D808" s="361"/>
      <c r="E808" s="360"/>
      <c r="F808" s="362"/>
      <c r="G808" s="363"/>
      <c r="H808" s="363"/>
      <c r="I808" s="364"/>
      <c r="J808" s="363"/>
      <c r="K808" s="382"/>
      <c r="L808" s="70">
        <f t="shared" si="13"/>
        <v>0</v>
      </c>
    </row>
    <row r="809" spans="1:12" x14ac:dyDescent="0.2">
      <c r="A809" s="374">
        <v>805</v>
      </c>
      <c r="B809" s="358"/>
      <c r="C809" s="360"/>
      <c r="D809" s="361"/>
      <c r="E809" s="360"/>
      <c r="F809" s="362"/>
      <c r="G809" s="363"/>
      <c r="H809" s="363"/>
      <c r="I809" s="364"/>
      <c r="J809" s="363"/>
      <c r="K809" s="382"/>
      <c r="L809" s="70">
        <f t="shared" si="13"/>
        <v>0</v>
      </c>
    </row>
    <row r="810" spans="1:12" x14ac:dyDescent="0.2">
      <c r="A810" s="374">
        <v>806</v>
      </c>
      <c r="B810" s="358"/>
      <c r="C810" s="360"/>
      <c r="D810" s="361"/>
      <c r="E810" s="360"/>
      <c r="F810" s="362"/>
      <c r="G810" s="363"/>
      <c r="H810" s="363"/>
      <c r="I810" s="364"/>
      <c r="J810" s="363"/>
      <c r="K810" s="382"/>
      <c r="L810" s="70">
        <f t="shared" si="13"/>
        <v>0</v>
      </c>
    </row>
    <row r="811" spans="1:12" x14ac:dyDescent="0.2">
      <c r="A811" s="374">
        <v>807</v>
      </c>
      <c r="B811" s="358"/>
      <c r="C811" s="360"/>
      <c r="D811" s="361"/>
      <c r="E811" s="360"/>
      <c r="F811" s="362"/>
      <c r="G811" s="363"/>
      <c r="H811" s="363"/>
      <c r="I811" s="364"/>
      <c r="J811" s="363"/>
      <c r="K811" s="382"/>
      <c r="L811" s="70">
        <f t="shared" si="13"/>
        <v>0</v>
      </c>
    </row>
    <row r="812" spans="1:12" x14ac:dyDescent="0.2">
      <c r="A812" s="374">
        <v>808</v>
      </c>
      <c r="B812" s="358"/>
      <c r="C812" s="360"/>
      <c r="D812" s="361"/>
      <c r="E812" s="360"/>
      <c r="F812" s="362"/>
      <c r="G812" s="363"/>
      <c r="H812" s="363"/>
      <c r="I812" s="364"/>
      <c r="J812" s="363"/>
      <c r="K812" s="382"/>
      <c r="L812" s="70">
        <f t="shared" si="13"/>
        <v>0</v>
      </c>
    </row>
    <row r="813" spans="1:12" x14ac:dyDescent="0.2">
      <c r="A813" s="374">
        <v>809</v>
      </c>
      <c r="B813" s="358"/>
      <c r="C813" s="360"/>
      <c r="D813" s="361"/>
      <c r="E813" s="360"/>
      <c r="F813" s="362"/>
      <c r="G813" s="363"/>
      <c r="H813" s="363"/>
      <c r="I813" s="364"/>
      <c r="J813" s="363"/>
      <c r="K813" s="382"/>
      <c r="L813" s="70">
        <f t="shared" si="13"/>
        <v>0</v>
      </c>
    </row>
    <row r="814" spans="1:12" x14ac:dyDescent="0.2">
      <c r="A814" s="374">
        <v>810</v>
      </c>
      <c r="B814" s="358"/>
      <c r="C814" s="360"/>
      <c r="D814" s="361"/>
      <c r="E814" s="360"/>
      <c r="F814" s="362"/>
      <c r="G814" s="363"/>
      <c r="H814" s="363"/>
      <c r="I814" s="364"/>
      <c r="J814" s="363"/>
      <c r="K814" s="382"/>
      <c r="L814" s="70">
        <f t="shared" si="13"/>
        <v>0</v>
      </c>
    </row>
    <row r="815" spans="1:12" x14ac:dyDescent="0.2">
      <c r="A815" s="374">
        <v>811</v>
      </c>
      <c r="B815" s="358"/>
      <c r="C815" s="360"/>
      <c r="D815" s="361"/>
      <c r="E815" s="360"/>
      <c r="F815" s="362"/>
      <c r="G815" s="363"/>
      <c r="H815" s="363"/>
      <c r="I815" s="364"/>
      <c r="J815" s="363"/>
      <c r="K815" s="382"/>
      <c r="L815" s="70">
        <f t="shared" si="13"/>
        <v>0</v>
      </c>
    </row>
    <row r="816" spans="1:12" x14ac:dyDescent="0.2">
      <c r="A816" s="374">
        <v>812</v>
      </c>
      <c r="B816" s="358"/>
      <c r="C816" s="360"/>
      <c r="D816" s="361"/>
      <c r="E816" s="360"/>
      <c r="F816" s="362"/>
      <c r="G816" s="363"/>
      <c r="H816" s="363"/>
      <c r="I816" s="364"/>
      <c r="J816" s="363"/>
      <c r="K816" s="382"/>
      <c r="L816" s="70">
        <f t="shared" si="13"/>
        <v>0</v>
      </c>
    </row>
    <row r="817" spans="1:12" x14ac:dyDescent="0.2">
      <c r="A817" s="374">
        <v>813</v>
      </c>
      <c r="B817" s="358"/>
      <c r="C817" s="360"/>
      <c r="D817" s="361"/>
      <c r="E817" s="360"/>
      <c r="F817" s="362"/>
      <c r="G817" s="363"/>
      <c r="H817" s="363"/>
      <c r="I817" s="364"/>
      <c r="J817" s="363"/>
      <c r="K817" s="382"/>
      <c r="L817" s="70">
        <f t="shared" si="13"/>
        <v>0</v>
      </c>
    </row>
    <row r="818" spans="1:12" x14ac:dyDescent="0.2">
      <c r="A818" s="374">
        <v>814</v>
      </c>
      <c r="B818" s="358"/>
      <c r="C818" s="360"/>
      <c r="D818" s="361"/>
      <c r="E818" s="360"/>
      <c r="F818" s="362"/>
      <c r="G818" s="363"/>
      <c r="H818" s="363"/>
      <c r="I818" s="364"/>
      <c r="J818" s="363"/>
      <c r="K818" s="382"/>
      <c r="L818" s="70">
        <f t="shared" si="13"/>
        <v>0</v>
      </c>
    </row>
    <row r="819" spans="1:12" x14ac:dyDescent="0.2">
      <c r="A819" s="374">
        <v>815</v>
      </c>
      <c r="B819" s="358"/>
      <c r="C819" s="360"/>
      <c r="D819" s="361"/>
      <c r="E819" s="360"/>
      <c r="F819" s="362"/>
      <c r="G819" s="363"/>
      <c r="H819" s="363"/>
      <c r="I819" s="364"/>
      <c r="J819" s="363"/>
      <c r="K819" s="382"/>
      <c r="L819" s="70">
        <f t="shared" si="13"/>
        <v>0</v>
      </c>
    </row>
    <row r="820" spans="1:12" x14ac:dyDescent="0.2">
      <c r="A820" s="374">
        <v>816</v>
      </c>
      <c r="B820" s="358"/>
      <c r="C820" s="360"/>
      <c r="D820" s="361"/>
      <c r="E820" s="360"/>
      <c r="F820" s="362"/>
      <c r="G820" s="363"/>
      <c r="H820" s="363"/>
      <c r="I820" s="364"/>
      <c r="J820" s="363"/>
      <c r="K820" s="382"/>
      <c r="L820" s="70">
        <f t="shared" si="13"/>
        <v>0</v>
      </c>
    </row>
    <row r="821" spans="1:12" x14ac:dyDescent="0.2">
      <c r="A821" s="374">
        <v>817</v>
      </c>
      <c r="B821" s="358"/>
      <c r="C821" s="360"/>
      <c r="D821" s="361"/>
      <c r="E821" s="360"/>
      <c r="F821" s="362"/>
      <c r="G821" s="363"/>
      <c r="H821" s="363"/>
      <c r="I821" s="364"/>
      <c r="J821" s="363"/>
      <c r="K821" s="382"/>
      <c r="L821" s="70">
        <f t="shared" si="13"/>
        <v>0</v>
      </c>
    </row>
    <row r="822" spans="1:12" x14ac:dyDescent="0.2">
      <c r="A822" s="374">
        <v>818</v>
      </c>
      <c r="B822" s="358"/>
      <c r="C822" s="360"/>
      <c r="D822" s="361"/>
      <c r="E822" s="360"/>
      <c r="F822" s="362"/>
      <c r="G822" s="363"/>
      <c r="H822" s="363"/>
      <c r="I822" s="364"/>
      <c r="J822" s="363"/>
      <c r="K822" s="382"/>
      <c r="L822" s="70">
        <f t="shared" si="13"/>
        <v>0</v>
      </c>
    </row>
    <row r="823" spans="1:12" x14ac:dyDescent="0.2">
      <c r="A823" s="374">
        <v>819</v>
      </c>
      <c r="B823" s="358"/>
      <c r="C823" s="360"/>
      <c r="D823" s="361"/>
      <c r="E823" s="360"/>
      <c r="F823" s="362"/>
      <c r="G823" s="363"/>
      <c r="H823" s="363"/>
      <c r="I823" s="364"/>
      <c r="J823" s="363"/>
      <c r="K823" s="382"/>
      <c r="L823" s="70">
        <f t="shared" si="13"/>
        <v>0</v>
      </c>
    </row>
    <row r="824" spans="1:12" x14ac:dyDescent="0.2">
      <c r="A824" s="374">
        <v>820</v>
      </c>
      <c r="B824" s="358"/>
      <c r="C824" s="360"/>
      <c r="D824" s="361"/>
      <c r="E824" s="360"/>
      <c r="F824" s="362"/>
      <c r="G824" s="363"/>
      <c r="H824" s="363"/>
      <c r="I824" s="364"/>
      <c r="J824" s="363"/>
      <c r="K824" s="382"/>
      <c r="L824" s="70">
        <f t="shared" si="13"/>
        <v>0</v>
      </c>
    </row>
    <row r="825" spans="1:12" x14ac:dyDescent="0.2">
      <c r="A825" s="374">
        <v>821</v>
      </c>
      <c r="B825" s="358"/>
      <c r="C825" s="360"/>
      <c r="D825" s="361"/>
      <c r="E825" s="360"/>
      <c r="F825" s="362"/>
      <c r="G825" s="363"/>
      <c r="H825" s="363"/>
      <c r="I825" s="364"/>
      <c r="J825" s="363"/>
      <c r="K825" s="382"/>
      <c r="L825" s="70">
        <f t="shared" si="13"/>
        <v>0</v>
      </c>
    </row>
    <row r="826" spans="1:12" x14ac:dyDescent="0.2">
      <c r="A826" s="374">
        <v>822</v>
      </c>
      <c r="B826" s="358"/>
      <c r="C826" s="360"/>
      <c r="D826" s="361"/>
      <c r="E826" s="360"/>
      <c r="F826" s="362"/>
      <c r="G826" s="363"/>
      <c r="H826" s="363"/>
      <c r="I826" s="364"/>
      <c r="J826" s="363"/>
      <c r="K826" s="382"/>
      <c r="L826" s="70">
        <f t="shared" si="13"/>
        <v>0</v>
      </c>
    </row>
    <row r="827" spans="1:12" x14ac:dyDescent="0.2">
      <c r="A827" s="374">
        <v>823</v>
      </c>
      <c r="B827" s="358"/>
      <c r="C827" s="360"/>
      <c r="D827" s="361"/>
      <c r="E827" s="360"/>
      <c r="F827" s="362"/>
      <c r="G827" s="363"/>
      <c r="H827" s="363"/>
      <c r="I827" s="364"/>
      <c r="J827" s="363"/>
      <c r="K827" s="382"/>
      <c r="L827" s="70">
        <f t="shared" si="13"/>
        <v>0</v>
      </c>
    </row>
    <row r="828" spans="1:12" x14ac:dyDescent="0.2">
      <c r="A828" s="374">
        <v>824</v>
      </c>
      <c r="B828" s="358"/>
      <c r="C828" s="360"/>
      <c r="D828" s="361"/>
      <c r="E828" s="360"/>
      <c r="F828" s="362"/>
      <c r="G828" s="363"/>
      <c r="H828" s="363"/>
      <c r="I828" s="364"/>
      <c r="J828" s="363"/>
      <c r="K828" s="382"/>
      <c r="L828" s="70">
        <f t="shared" si="13"/>
        <v>0</v>
      </c>
    </row>
    <row r="829" spans="1:12" x14ac:dyDescent="0.2">
      <c r="A829" s="374">
        <v>825</v>
      </c>
      <c r="B829" s="358"/>
      <c r="C829" s="360"/>
      <c r="D829" s="361"/>
      <c r="E829" s="360"/>
      <c r="F829" s="362"/>
      <c r="G829" s="363"/>
      <c r="H829" s="363"/>
      <c r="I829" s="364"/>
      <c r="J829" s="363"/>
      <c r="K829" s="382"/>
      <c r="L829" s="70">
        <f t="shared" si="13"/>
        <v>0</v>
      </c>
    </row>
    <row r="830" spans="1:12" x14ac:dyDescent="0.2">
      <c r="A830" s="374">
        <v>826</v>
      </c>
      <c r="B830" s="358"/>
      <c r="C830" s="360"/>
      <c r="D830" s="361"/>
      <c r="E830" s="360"/>
      <c r="F830" s="362"/>
      <c r="G830" s="363"/>
      <c r="H830" s="363"/>
      <c r="I830" s="364"/>
      <c r="J830" s="363"/>
      <c r="K830" s="382"/>
      <c r="L830" s="70">
        <f t="shared" si="13"/>
        <v>0</v>
      </c>
    </row>
    <row r="831" spans="1:12" x14ac:dyDescent="0.2">
      <c r="A831" s="374">
        <v>827</v>
      </c>
      <c r="B831" s="358"/>
      <c r="C831" s="360"/>
      <c r="D831" s="361"/>
      <c r="E831" s="360"/>
      <c r="F831" s="362"/>
      <c r="G831" s="363"/>
      <c r="H831" s="363"/>
      <c r="I831" s="364"/>
      <c r="J831" s="363"/>
      <c r="K831" s="382"/>
      <c r="L831" s="70">
        <f t="shared" si="13"/>
        <v>0</v>
      </c>
    </row>
    <row r="832" spans="1:12" x14ac:dyDescent="0.2">
      <c r="A832" s="374">
        <v>828</v>
      </c>
      <c r="B832" s="358"/>
      <c r="C832" s="360"/>
      <c r="D832" s="361"/>
      <c r="E832" s="360"/>
      <c r="F832" s="362"/>
      <c r="G832" s="363"/>
      <c r="H832" s="363"/>
      <c r="I832" s="364"/>
      <c r="J832" s="363"/>
      <c r="K832" s="382"/>
      <c r="L832" s="70">
        <f t="shared" si="13"/>
        <v>0</v>
      </c>
    </row>
    <row r="833" spans="1:12" x14ac:dyDescent="0.2">
      <c r="A833" s="374">
        <v>829</v>
      </c>
      <c r="B833" s="358"/>
      <c r="C833" s="360"/>
      <c r="D833" s="361"/>
      <c r="E833" s="360"/>
      <c r="F833" s="362"/>
      <c r="G833" s="363"/>
      <c r="H833" s="363"/>
      <c r="I833" s="364"/>
      <c r="J833" s="363"/>
      <c r="K833" s="382"/>
      <c r="L833" s="70">
        <f t="shared" si="13"/>
        <v>0</v>
      </c>
    </row>
    <row r="834" spans="1:12" x14ac:dyDescent="0.2">
      <c r="A834" s="374">
        <v>830</v>
      </c>
      <c r="B834" s="358"/>
      <c r="C834" s="360"/>
      <c r="D834" s="361"/>
      <c r="E834" s="360"/>
      <c r="F834" s="362"/>
      <c r="G834" s="363"/>
      <c r="H834" s="363"/>
      <c r="I834" s="364"/>
      <c r="J834" s="363"/>
      <c r="K834" s="382"/>
      <c r="L834" s="70">
        <f t="shared" ref="L834:L897" si="14">IF(B834=0,0,MONTH(B834)-$L$1+1)</f>
        <v>0</v>
      </c>
    </row>
    <row r="835" spans="1:12" x14ac:dyDescent="0.2">
      <c r="A835" s="374">
        <v>831</v>
      </c>
      <c r="B835" s="358"/>
      <c r="C835" s="360"/>
      <c r="D835" s="361"/>
      <c r="E835" s="360"/>
      <c r="F835" s="362"/>
      <c r="G835" s="363"/>
      <c r="H835" s="363"/>
      <c r="I835" s="364"/>
      <c r="J835" s="363"/>
      <c r="K835" s="382"/>
      <c r="L835" s="70">
        <f t="shared" si="14"/>
        <v>0</v>
      </c>
    </row>
    <row r="836" spans="1:12" x14ac:dyDescent="0.2">
      <c r="A836" s="374">
        <v>832</v>
      </c>
      <c r="B836" s="358"/>
      <c r="C836" s="360"/>
      <c r="D836" s="361"/>
      <c r="E836" s="360"/>
      <c r="F836" s="362"/>
      <c r="G836" s="363"/>
      <c r="H836" s="363"/>
      <c r="I836" s="364"/>
      <c r="J836" s="363"/>
      <c r="K836" s="382"/>
      <c r="L836" s="70">
        <f t="shared" si="14"/>
        <v>0</v>
      </c>
    </row>
    <row r="837" spans="1:12" x14ac:dyDescent="0.2">
      <c r="A837" s="374">
        <v>833</v>
      </c>
      <c r="B837" s="358"/>
      <c r="C837" s="360"/>
      <c r="D837" s="361"/>
      <c r="E837" s="360"/>
      <c r="F837" s="362"/>
      <c r="G837" s="363"/>
      <c r="H837" s="363"/>
      <c r="I837" s="364"/>
      <c r="J837" s="363"/>
      <c r="K837" s="382"/>
      <c r="L837" s="70">
        <f t="shared" si="14"/>
        <v>0</v>
      </c>
    </row>
    <row r="838" spans="1:12" x14ac:dyDescent="0.2">
      <c r="A838" s="374">
        <v>834</v>
      </c>
      <c r="B838" s="358"/>
      <c r="C838" s="360"/>
      <c r="D838" s="361"/>
      <c r="E838" s="360"/>
      <c r="F838" s="362"/>
      <c r="G838" s="363"/>
      <c r="H838" s="363"/>
      <c r="I838" s="364"/>
      <c r="J838" s="363"/>
      <c r="K838" s="382"/>
      <c r="L838" s="70">
        <f t="shared" si="14"/>
        <v>0</v>
      </c>
    </row>
    <row r="839" spans="1:12" x14ac:dyDescent="0.2">
      <c r="A839" s="374">
        <v>835</v>
      </c>
      <c r="B839" s="358"/>
      <c r="C839" s="360"/>
      <c r="D839" s="361"/>
      <c r="E839" s="360"/>
      <c r="F839" s="362"/>
      <c r="G839" s="363"/>
      <c r="H839" s="363"/>
      <c r="I839" s="364"/>
      <c r="J839" s="363"/>
      <c r="K839" s="382"/>
      <c r="L839" s="70">
        <f t="shared" si="14"/>
        <v>0</v>
      </c>
    </row>
    <row r="840" spans="1:12" x14ac:dyDescent="0.2">
      <c r="A840" s="374">
        <v>836</v>
      </c>
      <c r="B840" s="358"/>
      <c r="C840" s="360"/>
      <c r="D840" s="361"/>
      <c r="E840" s="360"/>
      <c r="F840" s="362"/>
      <c r="G840" s="363"/>
      <c r="H840" s="363"/>
      <c r="I840" s="364"/>
      <c r="J840" s="363"/>
      <c r="K840" s="382"/>
      <c r="L840" s="70">
        <f t="shared" si="14"/>
        <v>0</v>
      </c>
    </row>
    <row r="841" spans="1:12" x14ac:dyDescent="0.2">
      <c r="A841" s="374">
        <v>837</v>
      </c>
      <c r="B841" s="358"/>
      <c r="C841" s="360"/>
      <c r="D841" s="361"/>
      <c r="E841" s="360"/>
      <c r="F841" s="362"/>
      <c r="G841" s="363"/>
      <c r="H841" s="363"/>
      <c r="I841" s="364"/>
      <c r="J841" s="363"/>
      <c r="K841" s="382"/>
      <c r="L841" s="70">
        <f t="shared" si="14"/>
        <v>0</v>
      </c>
    </row>
    <row r="842" spans="1:12" x14ac:dyDescent="0.2">
      <c r="A842" s="374">
        <v>838</v>
      </c>
      <c r="B842" s="358"/>
      <c r="C842" s="360"/>
      <c r="D842" s="361"/>
      <c r="E842" s="360"/>
      <c r="F842" s="362"/>
      <c r="G842" s="363"/>
      <c r="H842" s="363"/>
      <c r="I842" s="364"/>
      <c r="J842" s="363"/>
      <c r="K842" s="382"/>
      <c r="L842" s="70">
        <f t="shared" si="14"/>
        <v>0</v>
      </c>
    </row>
    <row r="843" spans="1:12" x14ac:dyDescent="0.2">
      <c r="A843" s="374">
        <v>839</v>
      </c>
      <c r="B843" s="358"/>
      <c r="C843" s="360"/>
      <c r="D843" s="361"/>
      <c r="E843" s="360"/>
      <c r="F843" s="362"/>
      <c r="G843" s="363"/>
      <c r="H843" s="363"/>
      <c r="I843" s="364"/>
      <c r="J843" s="363"/>
      <c r="K843" s="382"/>
      <c r="L843" s="70">
        <f t="shared" si="14"/>
        <v>0</v>
      </c>
    </row>
    <row r="844" spans="1:12" x14ac:dyDescent="0.2">
      <c r="A844" s="374">
        <v>840</v>
      </c>
      <c r="B844" s="358"/>
      <c r="C844" s="360"/>
      <c r="D844" s="361"/>
      <c r="E844" s="360"/>
      <c r="F844" s="362"/>
      <c r="G844" s="363"/>
      <c r="H844" s="363"/>
      <c r="I844" s="364"/>
      <c r="J844" s="363"/>
      <c r="K844" s="382"/>
      <c r="L844" s="70">
        <f t="shared" si="14"/>
        <v>0</v>
      </c>
    </row>
    <row r="845" spans="1:12" x14ac:dyDescent="0.2">
      <c r="A845" s="374">
        <v>841</v>
      </c>
      <c r="B845" s="358"/>
      <c r="C845" s="360"/>
      <c r="D845" s="361"/>
      <c r="E845" s="360"/>
      <c r="F845" s="362"/>
      <c r="G845" s="363"/>
      <c r="H845" s="363"/>
      <c r="I845" s="364"/>
      <c r="J845" s="363"/>
      <c r="K845" s="382"/>
      <c r="L845" s="70">
        <f t="shared" si="14"/>
        <v>0</v>
      </c>
    </row>
    <row r="846" spans="1:12" x14ac:dyDescent="0.2">
      <c r="A846" s="374">
        <v>842</v>
      </c>
      <c r="B846" s="358"/>
      <c r="C846" s="360"/>
      <c r="D846" s="361"/>
      <c r="E846" s="360"/>
      <c r="F846" s="362"/>
      <c r="G846" s="363"/>
      <c r="H846" s="363"/>
      <c r="I846" s="364"/>
      <c r="J846" s="363"/>
      <c r="K846" s="382"/>
      <c r="L846" s="70">
        <f t="shared" si="14"/>
        <v>0</v>
      </c>
    </row>
    <row r="847" spans="1:12" x14ac:dyDescent="0.2">
      <c r="A847" s="374">
        <v>843</v>
      </c>
      <c r="B847" s="358"/>
      <c r="C847" s="360"/>
      <c r="D847" s="361"/>
      <c r="E847" s="360"/>
      <c r="F847" s="362"/>
      <c r="G847" s="363"/>
      <c r="H847" s="363"/>
      <c r="I847" s="364"/>
      <c r="J847" s="363"/>
      <c r="K847" s="382"/>
      <c r="L847" s="70">
        <f t="shared" si="14"/>
        <v>0</v>
      </c>
    </row>
    <row r="848" spans="1:12" x14ac:dyDescent="0.2">
      <c r="A848" s="374">
        <v>844</v>
      </c>
      <c r="B848" s="358"/>
      <c r="C848" s="360"/>
      <c r="D848" s="361"/>
      <c r="E848" s="360"/>
      <c r="F848" s="362"/>
      <c r="G848" s="363"/>
      <c r="H848" s="363"/>
      <c r="I848" s="364"/>
      <c r="J848" s="363"/>
      <c r="K848" s="382"/>
      <c r="L848" s="70">
        <f t="shared" si="14"/>
        <v>0</v>
      </c>
    </row>
    <row r="849" spans="1:12" x14ac:dyDescent="0.2">
      <c r="A849" s="374">
        <v>845</v>
      </c>
      <c r="B849" s="358"/>
      <c r="C849" s="360"/>
      <c r="D849" s="361"/>
      <c r="E849" s="360"/>
      <c r="F849" s="362"/>
      <c r="G849" s="363"/>
      <c r="H849" s="363"/>
      <c r="I849" s="364"/>
      <c r="J849" s="363"/>
      <c r="K849" s="382"/>
      <c r="L849" s="70">
        <f t="shared" si="14"/>
        <v>0</v>
      </c>
    </row>
    <row r="850" spans="1:12" x14ac:dyDescent="0.2">
      <c r="A850" s="374">
        <v>846</v>
      </c>
      <c r="B850" s="358"/>
      <c r="C850" s="360"/>
      <c r="D850" s="361"/>
      <c r="E850" s="360"/>
      <c r="F850" s="362"/>
      <c r="G850" s="363"/>
      <c r="H850" s="363"/>
      <c r="I850" s="364"/>
      <c r="J850" s="363"/>
      <c r="K850" s="382"/>
      <c r="L850" s="70">
        <f t="shared" si="14"/>
        <v>0</v>
      </c>
    </row>
    <row r="851" spans="1:12" x14ac:dyDescent="0.2">
      <c r="A851" s="374">
        <v>847</v>
      </c>
      <c r="B851" s="358"/>
      <c r="C851" s="360"/>
      <c r="D851" s="361"/>
      <c r="E851" s="360"/>
      <c r="F851" s="362"/>
      <c r="G851" s="363"/>
      <c r="H851" s="363"/>
      <c r="I851" s="364"/>
      <c r="J851" s="363"/>
      <c r="K851" s="382"/>
      <c r="L851" s="70">
        <f t="shared" si="14"/>
        <v>0</v>
      </c>
    </row>
    <row r="852" spans="1:12" x14ac:dyDescent="0.2">
      <c r="A852" s="374">
        <v>848</v>
      </c>
      <c r="B852" s="358"/>
      <c r="C852" s="360"/>
      <c r="D852" s="361"/>
      <c r="E852" s="360"/>
      <c r="F852" s="362"/>
      <c r="G852" s="363"/>
      <c r="H852" s="363"/>
      <c r="I852" s="364"/>
      <c r="J852" s="363"/>
      <c r="K852" s="382"/>
      <c r="L852" s="70">
        <f t="shared" si="14"/>
        <v>0</v>
      </c>
    </row>
    <row r="853" spans="1:12" x14ac:dyDescent="0.2">
      <c r="A853" s="374">
        <v>849</v>
      </c>
      <c r="B853" s="358"/>
      <c r="C853" s="360"/>
      <c r="D853" s="361"/>
      <c r="E853" s="360"/>
      <c r="F853" s="362"/>
      <c r="G853" s="363"/>
      <c r="H853" s="363"/>
      <c r="I853" s="364"/>
      <c r="J853" s="363"/>
      <c r="K853" s="382"/>
      <c r="L853" s="70">
        <f t="shared" si="14"/>
        <v>0</v>
      </c>
    </row>
    <row r="854" spans="1:12" x14ac:dyDescent="0.2">
      <c r="A854" s="374">
        <v>850</v>
      </c>
      <c r="B854" s="358"/>
      <c r="C854" s="360"/>
      <c r="D854" s="361"/>
      <c r="E854" s="360"/>
      <c r="F854" s="362"/>
      <c r="G854" s="363"/>
      <c r="H854" s="363"/>
      <c r="I854" s="364"/>
      <c r="J854" s="363"/>
      <c r="K854" s="382"/>
      <c r="L854" s="70">
        <f t="shared" si="14"/>
        <v>0</v>
      </c>
    </row>
    <row r="855" spans="1:12" x14ac:dyDescent="0.2">
      <c r="A855" s="374">
        <v>851</v>
      </c>
      <c r="B855" s="358"/>
      <c r="C855" s="360"/>
      <c r="D855" s="361"/>
      <c r="E855" s="360"/>
      <c r="F855" s="362"/>
      <c r="G855" s="363"/>
      <c r="H855" s="363"/>
      <c r="I855" s="364"/>
      <c r="J855" s="363"/>
      <c r="K855" s="382"/>
      <c r="L855" s="70">
        <f t="shared" si="14"/>
        <v>0</v>
      </c>
    </row>
    <row r="856" spans="1:12" x14ac:dyDescent="0.2">
      <c r="A856" s="374">
        <v>852</v>
      </c>
      <c r="B856" s="358"/>
      <c r="C856" s="360"/>
      <c r="D856" s="361"/>
      <c r="E856" s="360"/>
      <c r="F856" s="362"/>
      <c r="G856" s="363"/>
      <c r="H856" s="363"/>
      <c r="I856" s="364"/>
      <c r="J856" s="363"/>
      <c r="K856" s="382"/>
      <c r="L856" s="70">
        <f t="shared" si="14"/>
        <v>0</v>
      </c>
    </row>
    <row r="857" spans="1:12" x14ac:dyDescent="0.2">
      <c r="A857" s="374">
        <v>853</v>
      </c>
      <c r="B857" s="358"/>
      <c r="C857" s="360"/>
      <c r="D857" s="361"/>
      <c r="E857" s="360"/>
      <c r="F857" s="362"/>
      <c r="G857" s="363"/>
      <c r="H857" s="363"/>
      <c r="I857" s="364"/>
      <c r="J857" s="363"/>
      <c r="K857" s="382"/>
      <c r="L857" s="70">
        <f t="shared" si="14"/>
        <v>0</v>
      </c>
    </row>
    <row r="858" spans="1:12" x14ac:dyDescent="0.2">
      <c r="A858" s="374">
        <v>854</v>
      </c>
      <c r="B858" s="358"/>
      <c r="C858" s="360"/>
      <c r="D858" s="361"/>
      <c r="E858" s="360"/>
      <c r="F858" s="362"/>
      <c r="G858" s="363"/>
      <c r="H858" s="363"/>
      <c r="I858" s="364"/>
      <c r="J858" s="363"/>
      <c r="K858" s="382"/>
      <c r="L858" s="70">
        <f t="shared" si="14"/>
        <v>0</v>
      </c>
    </row>
    <row r="859" spans="1:12" x14ac:dyDescent="0.2">
      <c r="A859" s="374">
        <v>855</v>
      </c>
      <c r="B859" s="358"/>
      <c r="C859" s="360"/>
      <c r="D859" s="361"/>
      <c r="E859" s="360"/>
      <c r="F859" s="362"/>
      <c r="G859" s="363"/>
      <c r="H859" s="363"/>
      <c r="I859" s="364"/>
      <c r="J859" s="363"/>
      <c r="K859" s="382"/>
      <c r="L859" s="70">
        <f t="shared" si="14"/>
        <v>0</v>
      </c>
    </row>
    <row r="860" spans="1:12" x14ac:dyDescent="0.2">
      <c r="A860" s="374">
        <v>856</v>
      </c>
      <c r="B860" s="358"/>
      <c r="C860" s="360"/>
      <c r="D860" s="361"/>
      <c r="E860" s="360"/>
      <c r="F860" s="362"/>
      <c r="G860" s="363"/>
      <c r="H860" s="363"/>
      <c r="I860" s="364"/>
      <c r="J860" s="363"/>
      <c r="K860" s="382"/>
      <c r="L860" s="70">
        <f t="shared" si="14"/>
        <v>0</v>
      </c>
    </row>
    <row r="861" spans="1:12" x14ac:dyDescent="0.2">
      <c r="A861" s="374">
        <v>857</v>
      </c>
      <c r="B861" s="358"/>
      <c r="C861" s="360"/>
      <c r="D861" s="361"/>
      <c r="E861" s="360"/>
      <c r="F861" s="362"/>
      <c r="G861" s="363"/>
      <c r="H861" s="363"/>
      <c r="I861" s="364"/>
      <c r="J861" s="363"/>
      <c r="K861" s="382"/>
      <c r="L861" s="70">
        <f t="shared" si="14"/>
        <v>0</v>
      </c>
    </row>
    <row r="862" spans="1:12" x14ac:dyDescent="0.2">
      <c r="A862" s="374">
        <v>858</v>
      </c>
      <c r="B862" s="358"/>
      <c r="C862" s="360"/>
      <c r="D862" s="361"/>
      <c r="E862" s="360"/>
      <c r="F862" s="362"/>
      <c r="G862" s="363"/>
      <c r="H862" s="363"/>
      <c r="I862" s="364"/>
      <c r="J862" s="363"/>
      <c r="K862" s="382"/>
      <c r="L862" s="70">
        <f t="shared" si="14"/>
        <v>0</v>
      </c>
    </row>
    <row r="863" spans="1:12" x14ac:dyDescent="0.2">
      <c r="A863" s="374">
        <v>859</v>
      </c>
      <c r="B863" s="358"/>
      <c r="C863" s="360"/>
      <c r="D863" s="361"/>
      <c r="E863" s="360"/>
      <c r="F863" s="362"/>
      <c r="G863" s="363"/>
      <c r="H863" s="363"/>
      <c r="I863" s="364"/>
      <c r="J863" s="363"/>
      <c r="K863" s="382"/>
      <c r="L863" s="70">
        <f t="shared" si="14"/>
        <v>0</v>
      </c>
    </row>
    <row r="864" spans="1:12" x14ac:dyDescent="0.2">
      <c r="A864" s="374">
        <v>860</v>
      </c>
      <c r="B864" s="358"/>
      <c r="C864" s="360"/>
      <c r="D864" s="361"/>
      <c r="E864" s="360"/>
      <c r="F864" s="362"/>
      <c r="G864" s="363"/>
      <c r="H864" s="363"/>
      <c r="I864" s="364"/>
      <c r="J864" s="363"/>
      <c r="K864" s="382"/>
      <c r="L864" s="70">
        <f t="shared" si="14"/>
        <v>0</v>
      </c>
    </row>
    <row r="865" spans="1:12" x14ac:dyDescent="0.2">
      <c r="A865" s="374">
        <v>861</v>
      </c>
      <c r="B865" s="358"/>
      <c r="C865" s="360"/>
      <c r="D865" s="361"/>
      <c r="E865" s="360"/>
      <c r="F865" s="362"/>
      <c r="G865" s="363"/>
      <c r="H865" s="363"/>
      <c r="I865" s="364"/>
      <c r="J865" s="363"/>
      <c r="K865" s="382"/>
      <c r="L865" s="70">
        <f t="shared" si="14"/>
        <v>0</v>
      </c>
    </row>
    <row r="866" spans="1:12" x14ac:dyDescent="0.2">
      <c r="A866" s="374">
        <v>862</v>
      </c>
      <c r="B866" s="358"/>
      <c r="C866" s="360"/>
      <c r="D866" s="361"/>
      <c r="E866" s="360"/>
      <c r="F866" s="362"/>
      <c r="G866" s="363"/>
      <c r="H866" s="363"/>
      <c r="I866" s="364"/>
      <c r="J866" s="363"/>
      <c r="K866" s="382"/>
      <c r="L866" s="70">
        <f t="shared" si="14"/>
        <v>0</v>
      </c>
    </row>
    <row r="867" spans="1:12" x14ac:dyDescent="0.2">
      <c r="A867" s="374">
        <v>863</v>
      </c>
      <c r="B867" s="358"/>
      <c r="C867" s="360"/>
      <c r="D867" s="361"/>
      <c r="E867" s="360"/>
      <c r="F867" s="362"/>
      <c r="G867" s="363"/>
      <c r="H867" s="363"/>
      <c r="I867" s="364"/>
      <c r="J867" s="363"/>
      <c r="K867" s="382"/>
      <c r="L867" s="70">
        <f t="shared" si="14"/>
        <v>0</v>
      </c>
    </row>
    <row r="868" spans="1:12" x14ac:dyDescent="0.2">
      <c r="A868" s="374">
        <v>864</v>
      </c>
      <c r="B868" s="358"/>
      <c r="C868" s="360"/>
      <c r="D868" s="361"/>
      <c r="E868" s="360"/>
      <c r="F868" s="362"/>
      <c r="G868" s="363"/>
      <c r="H868" s="363"/>
      <c r="I868" s="364"/>
      <c r="J868" s="363"/>
      <c r="K868" s="382"/>
      <c r="L868" s="70">
        <f t="shared" si="14"/>
        <v>0</v>
      </c>
    </row>
    <row r="869" spans="1:12" x14ac:dyDescent="0.2">
      <c r="A869" s="374">
        <v>865</v>
      </c>
      <c r="B869" s="358"/>
      <c r="C869" s="360"/>
      <c r="D869" s="361"/>
      <c r="E869" s="360"/>
      <c r="F869" s="362"/>
      <c r="G869" s="363"/>
      <c r="H869" s="363"/>
      <c r="I869" s="364"/>
      <c r="J869" s="363"/>
      <c r="K869" s="382"/>
      <c r="L869" s="70">
        <f t="shared" si="14"/>
        <v>0</v>
      </c>
    </row>
    <row r="870" spans="1:12" x14ac:dyDescent="0.2">
      <c r="A870" s="374">
        <v>866</v>
      </c>
      <c r="B870" s="358"/>
      <c r="C870" s="360"/>
      <c r="D870" s="361"/>
      <c r="E870" s="360"/>
      <c r="F870" s="362"/>
      <c r="G870" s="363"/>
      <c r="H870" s="363"/>
      <c r="I870" s="364"/>
      <c r="J870" s="363"/>
      <c r="K870" s="382"/>
      <c r="L870" s="70">
        <f t="shared" si="14"/>
        <v>0</v>
      </c>
    </row>
    <row r="871" spans="1:12" x14ac:dyDescent="0.2">
      <c r="A871" s="374">
        <v>867</v>
      </c>
      <c r="B871" s="358"/>
      <c r="C871" s="360"/>
      <c r="D871" s="361"/>
      <c r="E871" s="360"/>
      <c r="F871" s="362"/>
      <c r="G871" s="363"/>
      <c r="H871" s="363"/>
      <c r="I871" s="364"/>
      <c r="J871" s="363"/>
      <c r="K871" s="382"/>
      <c r="L871" s="70">
        <f t="shared" si="14"/>
        <v>0</v>
      </c>
    </row>
    <row r="872" spans="1:12" x14ac:dyDescent="0.2">
      <c r="A872" s="374">
        <v>868</v>
      </c>
      <c r="B872" s="358"/>
      <c r="C872" s="360"/>
      <c r="D872" s="361"/>
      <c r="E872" s="360"/>
      <c r="F872" s="362"/>
      <c r="G872" s="363"/>
      <c r="H872" s="363"/>
      <c r="I872" s="364"/>
      <c r="J872" s="363"/>
      <c r="K872" s="382"/>
      <c r="L872" s="70">
        <f t="shared" si="14"/>
        <v>0</v>
      </c>
    </row>
    <row r="873" spans="1:12" x14ac:dyDescent="0.2">
      <c r="A873" s="374">
        <v>869</v>
      </c>
      <c r="B873" s="358"/>
      <c r="C873" s="360"/>
      <c r="D873" s="361"/>
      <c r="E873" s="360"/>
      <c r="F873" s="362"/>
      <c r="G873" s="363"/>
      <c r="H873" s="363"/>
      <c r="I873" s="364"/>
      <c r="J873" s="363"/>
      <c r="K873" s="382"/>
      <c r="L873" s="70">
        <f t="shared" si="14"/>
        <v>0</v>
      </c>
    </row>
    <row r="874" spans="1:12" x14ac:dyDescent="0.2">
      <c r="A874" s="374">
        <v>870</v>
      </c>
      <c r="B874" s="358"/>
      <c r="C874" s="360"/>
      <c r="D874" s="361"/>
      <c r="E874" s="360"/>
      <c r="F874" s="362"/>
      <c r="G874" s="363"/>
      <c r="H874" s="363"/>
      <c r="I874" s="364"/>
      <c r="J874" s="363"/>
      <c r="K874" s="382"/>
      <c r="L874" s="70">
        <f t="shared" si="14"/>
        <v>0</v>
      </c>
    </row>
    <row r="875" spans="1:12" x14ac:dyDescent="0.2">
      <c r="A875" s="374">
        <v>871</v>
      </c>
      <c r="B875" s="358"/>
      <c r="C875" s="360"/>
      <c r="D875" s="361"/>
      <c r="E875" s="360"/>
      <c r="F875" s="362"/>
      <c r="G875" s="363"/>
      <c r="H875" s="363"/>
      <c r="I875" s="364"/>
      <c r="J875" s="363"/>
      <c r="K875" s="382"/>
      <c r="L875" s="70">
        <f t="shared" si="14"/>
        <v>0</v>
      </c>
    </row>
    <row r="876" spans="1:12" x14ac:dyDescent="0.2">
      <c r="A876" s="374">
        <v>872</v>
      </c>
      <c r="B876" s="358"/>
      <c r="C876" s="360"/>
      <c r="D876" s="361"/>
      <c r="E876" s="360"/>
      <c r="F876" s="362"/>
      <c r="G876" s="363"/>
      <c r="H876" s="363"/>
      <c r="I876" s="364"/>
      <c r="J876" s="363"/>
      <c r="K876" s="382"/>
      <c r="L876" s="70">
        <f t="shared" si="14"/>
        <v>0</v>
      </c>
    </row>
    <row r="877" spans="1:12" x14ac:dyDescent="0.2">
      <c r="A877" s="374">
        <v>873</v>
      </c>
      <c r="B877" s="358"/>
      <c r="C877" s="360"/>
      <c r="D877" s="361"/>
      <c r="E877" s="360"/>
      <c r="F877" s="362"/>
      <c r="G877" s="363"/>
      <c r="H877" s="363"/>
      <c r="I877" s="364"/>
      <c r="J877" s="363"/>
      <c r="K877" s="382"/>
      <c r="L877" s="70">
        <f t="shared" si="14"/>
        <v>0</v>
      </c>
    </row>
    <row r="878" spans="1:12" x14ac:dyDescent="0.2">
      <c r="A878" s="374">
        <v>874</v>
      </c>
      <c r="B878" s="358"/>
      <c r="C878" s="360"/>
      <c r="D878" s="361"/>
      <c r="E878" s="360"/>
      <c r="F878" s="362"/>
      <c r="G878" s="363"/>
      <c r="H878" s="363"/>
      <c r="I878" s="364"/>
      <c r="J878" s="363"/>
      <c r="K878" s="382"/>
      <c r="L878" s="70">
        <f t="shared" si="14"/>
        <v>0</v>
      </c>
    </row>
    <row r="879" spans="1:12" x14ac:dyDescent="0.2">
      <c r="A879" s="374">
        <v>875</v>
      </c>
      <c r="B879" s="358"/>
      <c r="C879" s="360"/>
      <c r="D879" s="361"/>
      <c r="E879" s="360"/>
      <c r="F879" s="362"/>
      <c r="G879" s="363"/>
      <c r="H879" s="363"/>
      <c r="I879" s="364"/>
      <c r="J879" s="363"/>
      <c r="K879" s="382"/>
      <c r="L879" s="70">
        <f t="shared" si="14"/>
        <v>0</v>
      </c>
    </row>
    <row r="880" spans="1:12" x14ac:dyDescent="0.2">
      <c r="A880" s="374">
        <v>876</v>
      </c>
      <c r="B880" s="358"/>
      <c r="C880" s="360"/>
      <c r="D880" s="361"/>
      <c r="E880" s="360"/>
      <c r="F880" s="362"/>
      <c r="G880" s="363"/>
      <c r="H880" s="363"/>
      <c r="I880" s="364"/>
      <c r="J880" s="363"/>
      <c r="K880" s="382"/>
      <c r="L880" s="70">
        <f t="shared" si="14"/>
        <v>0</v>
      </c>
    </row>
    <row r="881" spans="1:12" x14ac:dyDescent="0.2">
      <c r="A881" s="374">
        <v>877</v>
      </c>
      <c r="B881" s="358"/>
      <c r="C881" s="360"/>
      <c r="D881" s="361"/>
      <c r="E881" s="360"/>
      <c r="F881" s="362"/>
      <c r="G881" s="363"/>
      <c r="H881" s="363"/>
      <c r="I881" s="364"/>
      <c r="J881" s="363"/>
      <c r="K881" s="382"/>
      <c r="L881" s="70">
        <f t="shared" si="14"/>
        <v>0</v>
      </c>
    </row>
    <row r="882" spans="1:12" x14ac:dyDescent="0.2">
      <c r="A882" s="374">
        <v>878</v>
      </c>
      <c r="B882" s="358"/>
      <c r="C882" s="360"/>
      <c r="D882" s="361"/>
      <c r="E882" s="360"/>
      <c r="F882" s="362"/>
      <c r="G882" s="363"/>
      <c r="H882" s="363"/>
      <c r="I882" s="364"/>
      <c r="J882" s="363"/>
      <c r="K882" s="382"/>
      <c r="L882" s="70">
        <f t="shared" si="14"/>
        <v>0</v>
      </c>
    </row>
    <row r="883" spans="1:12" x14ac:dyDescent="0.2">
      <c r="A883" s="374">
        <v>879</v>
      </c>
      <c r="B883" s="358"/>
      <c r="C883" s="360"/>
      <c r="D883" s="361"/>
      <c r="E883" s="360"/>
      <c r="F883" s="362"/>
      <c r="G883" s="363"/>
      <c r="H883" s="363"/>
      <c r="I883" s="364"/>
      <c r="J883" s="363"/>
      <c r="K883" s="382"/>
      <c r="L883" s="70">
        <f t="shared" si="14"/>
        <v>0</v>
      </c>
    </row>
    <row r="884" spans="1:12" x14ac:dyDescent="0.2">
      <c r="A884" s="374">
        <v>880</v>
      </c>
      <c r="B884" s="358"/>
      <c r="C884" s="360"/>
      <c r="D884" s="361"/>
      <c r="E884" s="360"/>
      <c r="F884" s="362"/>
      <c r="G884" s="363"/>
      <c r="H884" s="363"/>
      <c r="I884" s="364"/>
      <c r="J884" s="363"/>
      <c r="K884" s="382"/>
      <c r="L884" s="70">
        <f t="shared" si="14"/>
        <v>0</v>
      </c>
    </row>
    <row r="885" spans="1:12" x14ac:dyDescent="0.2">
      <c r="A885" s="374">
        <v>881</v>
      </c>
      <c r="B885" s="358"/>
      <c r="C885" s="360"/>
      <c r="D885" s="361"/>
      <c r="E885" s="360"/>
      <c r="F885" s="362"/>
      <c r="G885" s="363"/>
      <c r="H885" s="363"/>
      <c r="I885" s="364"/>
      <c r="J885" s="363"/>
      <c r="K885" s="382"/>
      <c r="L885" s="70">
        <f t="shared" si="14"/>
        <v>0</v>
      </c>
    </row>
    <row r="886" spans="1:12" x14ac:dyDescent="0.2">
      <c r="A886" s="374">
        <v>882</v>
      </c>
      <c r="B886" s="358"/>
      <c r="C886" s="360"/>
      <c r="D886" s="361"/>
      <c r="E886" s="360"/>
      <c r="F886" s="362"/>
      <c r="G886" s="363"/>
      <c r="H886" s="363"/>
      <c r="I886" s="364"/>
      <c r="J886" s="363"/>
      <c r="K886" s="382"/>
      <c r="L886" s="70">
        <f t="shared" si="14"/>
        <v>0</v>
      </c>
    </row>
    <row r="887" spans="1:12" x14ac:dyDescent="0.2">
      <c r="A887" s="374">
        <v>883</v>
      </c>
      <c r="B887" s="358"/>
      <c r="C887" s="360"/>
      <c r="D887" s="361"/>
      <c r="E887" s="360"/>
      <c r="F887" s="362"/>
      <c r="G887" s="363"/>
      <c r="H887" s="363"/>
      <c r="I887" s="364"/>
      <c r="J887" s="363"/>
      <c r="K887" s="382"/>
      <c r="L887" s="70">
        <f t="shared" si="14"/>
        <v>0</v>
      </c>
    </row>
    <row r="888" spans="1:12" x14ac:dyDescent="0.2">
      <c r="A888" s="374">
        <v>884</v>
      </c>
      <c r="B888" s="358"/>
      <c r="C888" s="360"/>
      <c r="D888" s="361"/>
      <c r="E888" s="360"/>
      <c r="F888" s="362"/>
      <c r="G888" s="363"/>
      <c r="H888" s="363"/>
      <c r="I888" s="364"/>
      <c r="J888" s="363"/>
      <c r="K888" s="382"/>
      <c r="L888" s="70">
        <f t="shared" si="14"/>
        <v>0</v>
      </c>
    </row>
    <row r="889" spans="1:12" x14ac:dyDescent="0.2">
      <c r="A889" s="374">
        <v>885</v>
      </c>
      <c r="B889" s="358"/>
      <c r="C889" s="360"/>
      <c r="D889" s="361"/>
      <c r="E889" s="360"/>
      <c r="F889" s="362"/>
      <c r="G889" s="363"/>
      <c r="H889" s="363"/>
      <c r="I889" s="364"/>
      <c r="J889" s="363"/>
      <c r="K889" s="382"/>
      <c r="L889" s="70">
        <f t="shared" si="14"/>
        <v>0</v>
      </c>
    </row>
    <row r="890" spans="1:12" x14ac:dyDescent="0.2">
      <c r="A890" s="374">
        <v>886</v>
      </c>
      <c r="B890" s="358"/>
      <c r="C890" s="360"/>
      <c r="D890" s="361"/>
      <c r="E890" s="360"/>
      <c r="F890" s="362"/>
      <c r="G890" s="363"/>
      <c r="H890" s="363"/>
      <c r="I890" s="364"/>
      <c r="J890" s="363"/>
      <c r="K890" s="382"/>
      <c r="L890" s="70">
        <f t="shared" si="14"/>
        <v>0</v>
      </c>
    </row>
    <row r="891" spans="1:12" x14ac:dyDescent="0.2">
      <c r="A891" s="374">
        <v>887</v>
      </c>
      <c r="B891" s="358"/>
      <c r="C891" s="360"/>
      <c r="D891" s="361"/>
      <c r="E891" s="360"/>
      <c r="F891" s="362"/>
      <c r="G891" s="363"/>
      <c r="H891" s="363"/>
      <c r="I891" s="364"/>
      <c r="J891" s="363"/>
      <c r="K891" s="382"/>
      <c r="L891" s="70">
        <f t="shared" si="14"/>
        <v>0</v>
      </c>
    </row>
    <row r="892" spans="1:12" x14ac:dyDescent="0.2">
      <c r="A892" s="374">
        <v>888</v>
      </c>
      <c r="B892" s="358"/>
      <c r="C892" s="360"/>
      <c r="D892" s="361"/>
      <c r="E892" s="360"/>
      <c r="F892" s="362"/>
      <c r="G892" s="363"/>
      <c r="H892" s="363"/>
      <c r="I892" s="364"/>
      <c r="J892" s="363"/>
      <c r="K892" s="382"/>
      <c r="L892" s="70">
        <f t="shared" si="14"/>
        <v>0</v>
      </c>
    </row>
    <row r="893" spans="1:12" x14ac:dyDescent="0.2">
      <c r="A893" s="374">
        <v>889</v>
      </c>
      <c r="B893" s="358"/>
      <c r="C893" s="360"/>
      <c r="D893" s="361"/>
      <c r="E893" s="360"/>
      <c r="F893" s="362"/>
      <c r="G893" s="363"/>
      <c r="H893" s="363"/>
      <c r="I893" s="364"/>
      <c r="J893" s="363"/>
      <c r="K893" s="382"/>
      <c r="L893" s="70">
        <f t="shared" si="14"/>
        <v>0</v>
      </c>
    </row>
    <row r="894" spans="1:12" x14ac:dyDescent="0.2">
      <c r="A894" s="374">
        <v>890</v>
      </c>
      <c r="B894" s="358"/>
      <c r="C894" s="360"/>
      <c r="D894" s="361"/>
      <c r="E894" s="360"/>
      <c r="F894" s="362"/>
      <c r="G894" s="363"/>
      <c r="H894" s="363"/>
      <c r="I894" s="364"/>
      <c r="J894" s="363"/>
      <c r="K894" s="382"/>
      <c r="L894" s="70">
        <f t="shared" si="14"/>
        <v>0</v>
      </c>
    </row>
    <row r="895" spans="1:12" x14ac:dyDescent="0.2">
      <c r="A895" s="374">
        <v>891</v>
      </c>
      <c r="B895" s="358"/>
      <c r="C895" s="360"/>
      <c r="D895" s="361"/>
      <c r="E895" s="360"/>
      <c r="F895" s="362"/>
      <c r="G895" s="363"/>
      <c r="H895" s="363"/>
      <c r="I895" s="364"/>
      <c r="J895" s="363"/>
      <c r="K895" s="382"/>
      <c r="L895" s="70">
        <f t="shared" si="14"/>
        <v>0</v>
      </c>
    </row>
    <row r="896" spans="1:12" x14ac:dyDescent="0.2">
      <c r="A896" s="374">
        <v>892</v>
      </c>
      <c r="B896" s="358"/>
      <c r="C896" s="360"/>
      <c r="D896" s="361"/>
      <c r="E896" s="360"/>
      <c r="F896" s="362"/>
      <c r="G896" s="363"/>
      <c r="H896" s="363"/>
      <c r="I896" s="364"/>
      <c r="J896" s="363"/>
      <c r="K896" s="382"/>
      <c r="L896" s="70">
        <f t="shared" si="14"/>
        <v>0</v>
      </c>
    </row>
    <row r="897" spans="1:12" x14ac:dyDescent="0.2">
      <c r="A897" s="374">
        <v>893</v>
      </c>
      <c r="B897" s="358"/>
      <c r="C897" s="360"/>
      <c r="D897" s="361"/>
      <c r="E897" s="360"/>
      <c r="F897" s="362"/>
      <c r="G897" s="363"/>
      <c r="H897" s="363"/>
      <c r="I897" s="364"/>
      <c r="J897" s="363"/>
      <c r="K897" s="382"/>
      <c r="L897" s="70">
        <f t="shared" si="14"/>
        <v>0</v>
      </c>
    </row>
    <row r="898" spans="1:12" x14ac:dyDescent="0.2">
      <c r="A898" s="374">
        <v>894</v>
      </c>
      <c r="B898" s="358"/>
      <c r="C898" s="360"/>
      <c r="D898" s="361"/>
      <c r="E898" s="360"/>
      <c r="F898" s="362"/>
      <c r="G898" s="363"/>
      <c r="H898" s="363"/>
      <c r="I898" s="364"/>
      <c r="J898" s="363"/>
      <c r="K898" s="382"/>
      <c r="L898" s="70">
        <f t="shared" ref="L898:L961" si="15">IF(B898=0,0,MONTH(B898)-$L$1+1)</f>
        <v>0</v>
      </c>
    </row>
    <row r="899" spans="1:12" x14ac:dyDescent="0.2">
      <c r="A899" s="374">
        <v>895</v>
      </c>
      <c r="B899" s="358"/>
      <c r="C899" s="360"/>
      <c r="D899" s="361"/>
      <c r="E899" s="360"/>
      <c r="F899" s="362"/>
      <c r="G899" s="363"/>
      <c r="H899" s="363"/>
      <c r="I899" s="364"/>
      <c r="J899" s="363"/>
      <c r="K899" s="382"/>
      <c r="L899" s="70">
        <f t="shared" si="15"/>
        <v>0</v>
      </c>
    </row>
    <row r="900" spans="1:12" x14ac:dyDescent="0.2">
      <c r="A900" s="374">
        <v>896</v>
      </c>
      <c r="B900" s="358"/>
      <c r="C900" s="360"/>
      <c r="D900" s="361"/>
      <c r="E900" s="360"/>
      <c r="F900" s="362"/>
      <c r="G900" s="363"/>
      <c r="H900" s="363"/>
      <c r="I900" s="364"/>
      <c r="J900" s="363"/>
      <c r="K900" s="382"/>
      <c r="L900" s="70">
        <f t="shared" si="15"/>
        <v>0</v>
      </c>
    </row>
    <row r="901" spans="1:12" x14ac:dyDescent="0.2">
      <c r="A901" s="374">
        <v>897</v>
      </c>
      <c r="B901" s="358"/>
      <c r="C901" s="360"/>
      <c r="D901" s="361"/>
      <c r="E901" s="360"/>
      <c r="F901" s="362"/>
      <c r="G901" s="363"/>
      <c r="H901" s="363"/>
      <c r="I901" s="364"/>
      <c r="J901" s="363"/>
      <c r="K901" s="382"/>
      <c r="L901" s="70">
        <f t="shared" si="15"/>
        <v>0</v>
      </c>
    </row>
    <row r="902" spans="1:12" x14ac:dyDescent="0.2">
      <c r="A902" s="374">
        <v>898</v>
      </c>
      <c r="B902" s="358"/>
      <c r="C902" s="360"/>
      <c r="D902" s="361"/>
      <c r="E902" s="360"/>
      <c r="F902" s="362"/>
      <c r="G902" s="363"/>
      <c r="H902" s="363"/>
      <c r="I902" s="364"/>
      <c r="J902" s="363"/>
      <c r="K902" s="382"/>
      <c r="L902" s="70">
        <f t="shared" si="15"/>
        <v>0</v>
      </c>
    </row>
    <row r="903" spans="1:12" x14ac:dyDescent="0.2">
      <c r="A903" s="374">
        <v>899</v>
      </c>
      <c r="B903" s="358"/>
      <c r="C903" s="360"/>
      <c r="D903" s="361"/>
      <c r="E903" s="360"/>
      <c r="F903" s="362"/>
      <c r="G903" s="363"/>
      <c r="H903" s="363"/>
      <c r="I903" s="364"/>
      <c r="J903" s="363"/>
      <c r="K903" s="382"/>
      <c r="L903" s="70">
        <f t="shared" si="15"/>
        <v>0</v>
      </c>
    </row>
    <row r="904" spans="1:12" x14ac:dyDescent="0.2">
      <c r="A904" s="374">
        <v>900</v>
      </c>
      <c r="B904" s="358"/>
      <c r="C904" s="360"/>
      <c r="D904" s="361"/>
      <c r="E904" s="360"/>
      <c r="F904" s="362"/>
      <c r="G904" s="363"/>
      <c r="H904" s="363"/>
      <c r="I904" s="364"/>
      <c r="J904" s="363"/>
      <c r="K904" s="382"/>
      <c r="L904" s="70">
        <f t="shared" si="15"/>
        <v>0</v>
      </c>
    </row>
    <row r="905" spans="1:12" x14ac:dyDescent="0.2">
      <c r="A905" s="374">
        <v>901</v>
      </c>
      <c r="B905" s="358"/>
      <c r="C905" s="360"/>
      <c r="D905" s="361"/>
      <c r="E905" s="360"/>
      <c r="F905" s="362"/>
      <c r="G905" s="363"/>
      <c r="H905" s="363"/>
      <c r="I905" s="364"/>
      <c r="J905" s="363"/>
      <c r="K905" s="382"/>
      <c r="L905" s="70">
        <f t="shared" si="15"/>
        <v>0</v>
      </c>
    </row>
    <row r="906" spans="1:12" x14ac:dyDescent="0.2">
      <c r="A906" s="374">
        <v>902</v>
      </c>
      <c r="B906" s="358"/>
      <c r="C906" s="360"/>
      <c r="D906" s="361"/>
      <c r="E906" s="360"/>
      <c r="F906" s="362"/>
      <c r="G906" s="363"/>
      <c r="H906" s="363"/>
      <c r="I906" s="364"/>
      <c r="J906" s="363"/>
      <c r="K906" s="382"/>
      <c r="L906" s="70">
        <f t="shared" si="15"/>
        <v>0</v>
      </c>
    </row>
    <row r="907" spans="1:12" x14ac:dyDescent="0.2">
      <c r="A907" s="374">
        <v>903</v>
      </c>
      <c r="B907" s="358"/>
      <c r="C907" s="360"/>
      <c r="D907" s="361"/>
      <c r="E907" s="360"/>
      <c r="F907" s="362"/>
      <c r="G907" s="363"/>
      <c r="H907" s="363"/>
      <c r="I907" s="364"/>
      <c r="J907" s="363"/>
      <c r="K907" s="382"/>
      <c r="L907" s="70">
        <f t="shared" si="15"/>
        <v>0</v>
      </c>
    </row>
    <row r="908" spans="1:12" x14ac:dyDescent="0.2">
      <c r="A908" s="374">
        <v>904</v>
      </c>
      <c r="B908" s="358"/>
      <c r="C908" s="360"/>
      <c r="D908" s="361"/>
      <c r="E908" s="360"/>
      <c r="F908" s="362"/>
      <c r="G908" s="363"/>
      <c r="H908" s="363"/>
      <c r="I908" s="364"/>
      <c r="J908" s="363"/>
      <c r="K908" s="382"/>
      <c r="L908" s="70">
        <f t="shared" si="15"/>
        <v>0</v>
      </c>
    </row>
    <row r="909" spans="1:12" x14ac:dyDescent="0.2">
      <c r="A909" s="374">
        <v>905</v>
      </c>
      <c r="B909" s="358"/>
      <c r="C909" s="360"/>
      <c r="D909" s="361"/>
      <c r="E909" s="360"/>
      <c r="F909" s="362"/>
      <c r="G909" s="363"/>
      <c r="H909" s="363"/>
      <c r="I909" s="364"/>
      <c r="J909" s="363"/>
      <c r="K909" s="382"/>
      <c r="L909" s="70">
        <f t="shared" si="15"/>
        <v>0</v>
      </c>
    </row>
    <row r="910" spans="1:12" x14ac:dyDescent="0.2">
      <c r="A910" s="374">
        <v>906</v>
      </c>
      <c r="B910" s="358"/>
      <c r="C910" s="360"/>
      <c r="D910" s="361"/>
      <c r="E910" s="360"/>
      <c r="F910" s="362"/>
      <c r="G910" s="363"/>
      <c r="H910" s="363"/>
      <c r="I910" s="364"/>
      <c r="J910" s="363"/>
      <c r="K910" s="382"/>
      <c r="L910" s="70">
        <f t="shared" si="15"/>
        <v>0</v>
      </c>
    </row>
    <row r="911" spans="1:12" x14ac:dyDescent="0.2">
      <c r="A911" s="374">
        <v>907</v>
      </c>
      <c r="B911" s="358"/>
      <c r="C911" s="360"/>
      <c r="D911" s="361"/>
      <c r="E911" s="360"/>
      <c r="F911" s="362"/>
      <c r="G911" s="363"/>
      <c r="H911" s="363"/>
      <c r="I911" s="364"/>
      <c r="J911" s="363"/>
      <c r="K911" s="382"/>
      <c r="L911" s="70">
        <f t="shared" si="15"/>
        <v>0</v>
      </c>
    </row>
    <row r="912" spans="1:12" x14ac:dyDescent="0.2">
      <c r="A912" s="374">
        <v>908</v>
      </c>
      <c r="B912" s="358"/>
      <c r="C912" s="360"/>
      <c r="D912" s="361"/>
      <c r="E912" s="360"/>
      <c r="F912" s="362"/>
      <c r="G912" s="363"/>
      <c r="H912" s="363"/>
      <c r="I912" s="364"/>
      <c r="J912" s="363"/>
      <c r="K912" s="382"/>
      <c r="L912" s="70">
        <f t="shared" si="15"/>
        <v>0</v>
      </c>
    </row>
    <row r="913" spans="1:12" x14ac:dyDescent="0.2">
      <c r="A913" s="374">
        <v>909</v>
      </c>
      <c r="B913" s="358"/>
      <c r="C913" s="360"/>
      <c r="D913" s="361"/>
      <c r="E913" s="360"/>
      <c r="F913" s="362"/>
      <c r="G913" s="363"/>
      <c r="H913" s="363"/>
      <c r="I913" s="364"/>
      <c r="J913" s="363"/>
      <c r="K913" s="382"/>
      <c r="L913" s="70">
        <f t="shared" si="15"/>
        <v>0</v>
      </c>
    </row>
    <row r="914" spans="1:12" x14ac:dyDescent="0.2">
      <c r="A914" s="374">
        <v>910</v>
      </c>
      <c r="B914" s="358"/>
      <c r="C914" s="360"/>
      <c r="D914" s="361"/>
      <c r="E914" s="360"/>
      <c r="F914" s="362"/>
      <c r="G914" s="363"/>
      <c r="H914" s="363"/>
      <c r="I914" s="364"/>
      <c r="J914" s="363"/>
      <c r="K914" s="382"/>
      <c r="L914" s="70">
        <f t="shared" si="15"/>
        <v>0</v>
      </c>
    </row>
    <row r="915" spans="1:12" x14ac:dyDescent="0.2">
      <c r="A915" s="374">
        <v>911</v>
      </c>
      <c r="B915" s="358"/>
      <c r="C915" s="360"/>
      <c r="D915" s="361"/>
      <c r="E915" s="360"/>
      <c r="F915" s="362"/>
      <c r="G915" s="363"/>
      <c r="H915" s="363"/>
      <c r="I915" s="364"/>
      <c r="J915" s="363"/>
      <c r="K915" s="382"/>
      <c r="L915" s="70">
        <f t="shared" si="15"/>
        <v>0</v>
      </c>
    </row>
    <row r="916" spans="1:12" x14ac:dyDescent="0.2">
      <c r="A916" s="374">
        <v>912</v>
      </c>
      <c r="B916" s="358"/>
      <c r="C916" s="360"/>
      <c r="D916" s="361"/>
      <c r="E916" s="360"/>
      <c r="F916" s="362"/>
      <c r="G916" s="363"/>
      <c r="H916" s="363"/>
      <c r="I916" s="364"/>
      <c r="J916" s="363"/>
      <c r="K916" s="382"/>
      <c r="L916" s="70">
        <f t="shared" si="15"/>
        <v>0</v>
      </c>
    </row>
    <row r="917" spans="1:12" x14ac:dyDescent="0.2">
      <c r="A917" s="374">
        <v>913</v>
      </c>
      <c r="B917" s="358"/>
      <c r="C917" s="360"/>
      <c r="D917" s="361"/>
      <c r="E917" s="360"/>
      <c r="F917" s="362"/>
      <c r="G917" s="363"/>
      <c r="H917" s="363"/>
      <c r="I917" s="364"/>
      <c r="J917" s="363"/>
      <c r="K917" s="382"/>
      <c r="L917" s="70">
        <f t="shared" si="15"/>
        <v>0</v>
      </c>
    </row>
    <row r="918" spans="1:12" x14ac:dyDescent="0.2">
      <c r="A918" s="374">
        <v>914</v>
      </c>
      <c r="B918" s="358"/>
      <c r="C918" s="360"/>
      <c r="D918" s="361"/>
      <c r="E918" s="360"/>
      <c r="F918" s="362"/>
      <c r="G918" s="363"/>
      <c r="H918" s="363"/>
      <c r="I918" s="364"/>
      <c r="J918" s="363"/>
      <c r="K918" s="382"/>
      <c r="L918" s="70">
        <f t="shared" si="15"/>
        <v>0</v>
      </c>
    </row>
    <row r="919" spans="1:12" x14ac:dyDescent="0.2">
      <c r="A919" s="374">
        <v>915</v>
      </c>
      <c r="B919" s="358"/>
      <c r="C919" s="360"/>
      <c r="D919" s="361"/>
      <c r="E919" s="360"/>
      <c r="F919" s="362"/>
      <c r="G919" s="363"/>
      <c r="H919" s="363"/>
      <c r="I919" s="364"/>
      <c r="J919" s="363"/>
      <c r="K919" s="382"/>
      <c r="L919" s="70">
        <f t="shared" si="15"/>
        <v>0</v>
      </c>
    </row>
    <row r="920" spans="1:12" x14ac:dyDescent="0.2">
      <c r="A920" s="374">
        <v>916</v>
      </c>
      <c r="B920" s="358"/>
      <c r="C920" s="360"/>
      <c r="D920" s="361"/>
      <c r="E920" s="360"/>
      <c r="F920" s="362"/>
      <c r="G920" s="363"/>
      <c r="H920" s="363"/>
      <c r="I920" s="364"/>
      <c r="J920" s="363"/>
      <c r="K920" s="382"/>
      <c r="L920" s="70">
        <f t="shared" si="15"/>
        <v>0</v>
      </c>
    </row>
    <row r="921" spans="1:12" x14ac:dyDescent="0.2">
      <c r="A921" s="374">
        <v>917</v>
      </c>
      <c r="B921" s="358"/>
      <c r="C921" s="360"/>
      <c r="D921" s="361"/>
      <c r="E921" s="360"/>
      <c r="F921" s="362"/>
      <c r="G921" s="363"/>
      <c r="H921" s="363"/>
      <c r="I921" s="364"/>
      <c r="J921" s="363"/>
      <c r="K921" s="382"/>
      <c r="L921" s="70">
        <f t="shared" si="15"/>
        <v>0</v>
      </c>
    </row>
    <row r="922" spans="1:12" x14ac:dyDescent="0.2">
      <c r="A922" s="374">
        <v>918</v>
      </c>
      <c r="B922" s="358"/>
      <c r="C922" s="360"/>
      <c r="D922" s="361"/>
      <c r="E922" s="360"/>
      <c r="F922" s="362"/>
      <c r="G922" s="363"/>
      <c r="H922" s="363"/>
      <c r="I922" s="364"/>
      <c r="J922" s="363"/>
      <c r="K922" s="382"/>
      <c r="L922" s="70">
        <f t="shared" si="15"/>
        <v>0</v>
      </c>
    </row>
    <row r="923" spans="1:12" x14ac:dyDescent="0.2">
      <c r="A923" s="374">
        <v>919</v>
      </c>
      <c r="B923" s="358"/>
      <c r="C923" s="360"/>
      <c r="D923" s="361"/>
      <c r="E923" s="360"/>
      <c r="F923" s="362"/>
      <c r="G923" s="363"/>
      <c r="H923" s="363"/>
      <c r="I923" s="364"/>
      <c r="J923" s="363"/>
      <c r="K923" s="382"/>
      <c r="L923" s="70">
        <f t="shared" si="15"/>
        <v>0</v>
      </c>
    </row>
    <row r="924" spans="1:12" x14ac:dyDescent="0.2">
      <c r="A924" s="374">
        <v>920</v>
      </c>
      <c r="B924" s="358"/>
      <c r="C924" s="360"/>
      <c r="D924" s="361"/>
      <c r="E924" s="360"/>
      <c r="F924" s="362"/>
      <c r="G924" s="363"/>
      <c r="H924" s="363"/>
      <c r="I924" s="364"/>
      <c r="J924" s="363"/>
      <c r="K924" s="382"/>
      <c r="L924" s="70">
        <f t="shared" si="15"/>
        <v>0</v>
      </c>
    </row>
    <row r="925" spans="1:12" x14ac:dyDescent="0.2">
      <c r="A925" s="374">
        <v>921</v>
      </c>
      <c r="B925" s="358"/>
      <c r="C925" s="360"/>
      <c r="D925" s="361"/>
      <c r="E925" s="360"/>
      <c r="F925" s="362"/>
      <c r="G925" s="363"/>
      <c r="H925" s="363"/>
      <c r="I925" s="364"/>
      <c r="J925" s="363"/>
      <c r="K925" s="382"/>
      <c r="L925" s="70">
        <f t="shared" si="15"/>
        <v>0</v>
      </c>
    </row>
    <row r="926" spans="1:12" x14ac:dyDescent="0.2">
      <c r="A926" s="374">
        <v>922</v>
      </c>
      <c r="B926" s="358"/>
      <c r="C926" s="360"/>
      <c r="D926" s="361"/>
      <c r="E926" s="360"/>
      <c r="F926" s="362"/>
      <c r="G926" s="363"/>
      <c r="H926" s="363"/>
      <c r="I926" s="364"/>
      <c r="J926" s="363"/>
      <c r="K926" s="382"/>
      <c r="L926" s="70">
        <f t="shared" si="15"/>
        <v>0</v>
      </c>
    </row>
    <row r="927" spans="1:12" x14ac:dyDescent="0.2">
      <c r="A927" s="374">
        <v>923</v>
      </c>
      <c r="B927" s="358"/>
      <c r="C927" s="360"/>
      <c r="D927" s="361"/>
      <c r="E927" s="360"/>
      <c r="F927" s="362"/>
      <c r="G927" s="363"/>
      <c r="H927" s="363"/>
      <c r="I927" s="364"/>
      <c r="J927" s="363"/>
      <c r="K927" s="382"/>
      <c r="L927" s="70">
        <f t="shared" si="15"/>
        <v>0</v>
      </c>
    </row>
    <row r="928" spans="1:12" x14ac:dyDescent="0.2">
      <c r="A928" s="374">
        <v>924</v>
      </c>
      <c r="B928" s="358"/>
      <c r="C928" s="360"/>
      <c r="D928" s="361"/>
      <c r="E928" s="360"/>
      <c r="F928" s="362"/>
      <c r="G928" s="363"/>
      <c r="H928" s="363"/>
      <c r="I928" s="364"/>
      <c r="J928" s="363"/>
      <c r="K928" s="382"/>
      <c r="L928" s="70">
        <f t="shared" si="15"/>
        <v>0</v>
      </c>
    </row>
    <row r="929" spans="1:12" x14ac:dyDescent="0.2">
      <c r="A929" s="374">
        <v>925</v>
      </c>
      <c r="B929" s="358"/>
      <c r="C929" s="360"/>
      <c r="D929" s="361"/>
      <c r="E929" s="360"/>
      <c r="F929" s="362"/>
      <c r="G929" s="363"/>
      <c r="H929" s="363"/>
      <c r="I929" s="364"/>
      <c r="J929" s="363"/>
      <c r="K929" s="382"/>
      <c r="L929" s="70">
        <f t="shared" si="15"/>
        <v>0</v>
      </c>
    </row>
    <row r="930" spans="1:12" x14ac:dyDescent="0.2">
      <c r="A930" s="374">
        <v>926</v>
      </c>
      <c r="B930" s="358"/>
      <c r="C930" s="360"/>
      <c r="D930" s="361"/>
      <c r="E930" s="360"/>
      <c r="F930" s="362"/>
      <c r="G930" s="363"/>
      <c r="H930" s="363"/>
      <c r="I930" s="364"/>
      <c r="J930" s="363"/>
      <c r="K930" s="382"/>
      <c r="L930" s="70">
        <f t="shared" si="15"/>
        <v>0</v>
      </c>
    </row>
    <row r="931" spans="1:12" x14ac:dyDescent="0.2">
      <c r="A931" s="374">
        <v>927</v>
      </c>
      <c r="B931" s="358"/>
      <c r="C931" s="360"/>
      <c r="D931" s="361"/>
      <c r="E931" s="360"/>
      <c r="F931" s="362"/>
      <c r="G931" s="363"/>
      <c r="H931" s="363"/>
      <c r="I931" s="364"/>
      <c r="J931" s="363"/>
      <c r="K931" s="382"/>
      <c r="L931" s="70">
        <f t="shared" si="15"/>
        <v>0</v>
      </c>
    </row>
    <row r="932" spans="1:12" x14ac:dyDescent="0.2">
      <c r="A932" s="374">
        <v>928</v>
      </c>
      <c r="B932" s="358"/>
      <c r="C932" s="360"/>
      <c r="D932" s="361"/>
      <c r="E932" s="360"/>
      <c r="F932" s="362"/>
      <c r="G932" s="363"/>
      <c r="H932" s="363"/>
      <c r="I932" s="364"/>
      <c r="J932" s="363"/>
      <c r="K932" s="382"/>
      <c r="L932" s="70">
        <f t="shared" si="15"/>
        <v>0</v>
      </c>
    </row>
    <row r="933" spans="1:12" x14ac:dyDescent="0.2">
      <c r="A933" s="374">
        <v>929</v>
      </c>
      <c r="B933" s="358"/>
      <c r="C933" s="360"/>
      <c r="D933" s="361"/>
      <c r="E933" s="360"/>
      <c r="F933" s="362"/>
      <c r="G933" s="363"/>
      <c r="H933" s="363"/>
      <c r="I933" s="364"/>
      <c r="J933" s="363"/>
      <c r="K933" s="382"/>
      <c r="L933" s="70">
        <f t="shared" si="15"/>
        <v>0</v>
      </c>
    </row>
    <row r="934" spans="1:12" x14ac:dyDescent="0.2">
      <c r="A934" s="374">
        <v>930</v>
      </c>
      <c r="B934" s="358"/>
      <c r="C934" s="360"/>
      <c r="D934" s="361"/>
      <c r="E934" s="360"/>
      <c r="F934" s="362"/>
      <c r="G934" s="363"/>
      <c r="H934" s="363"/>
      <c r="I934" s="364"/>
      <c r="J934" s="363"/>
      <c r="K934" s="382"/>
      <c r="L934" s="70">
        <f t="shared" si="15"/>
        <v>0</v>
      </c>
    </row>
    <row r="935" spans="1:12" x14ac:dyDescent="0.2">
      <c r="A935" s="374">
        <v>931</v>
      </c>
      <c r="B935" s="358"/>
      <c r="C935" s="360"/>
      <c r="D935" s="361"/>
      <c r="E935" s="360"/>
      <c r="F935" s="362"/>
      <c r="G935" s="363"/>
      <c r="H935" s="363"/>
      <c r="I935" s="364"/>
      <c r="J935" s="363"/>
      <c r="K935" s="382"/>
      <c r="L935" s="70">
        <f t="shared" si="15"/>
        <v>0</v>
      </c>
    </row>
    <row r="936" spans="1:12" x14ac:dyDescent="0.2">
      <c r="A936" s="374">
        <v>932</v>
      </c>
      <c r="B936" s="358"/>
      <c r="C936" s="360"/>
      <c r="D936" s="361"/>
      <c r="E936" s="360"/>
      <c r="F936" s="362"/>
      <c r="G936" s="363"/>
      <c r="H936" s="363"/>
      <c r="I936" s="364"/>
      <c r="J936" s="363"/>
      <c r="K936" s="382"/>
      <c r="L936" s="70">
        <f t="shared" si="15"/>
        <v>0</v>
      </c>
    </row>
    <row r="937" spans="1:12" x14ac:dyDescent="0.2">
      <c r="A937" s="374">
        <v>933</v>
      </c>
      <c r="B937" s="358"/>
      <c r="C937" s="360"/>
      <c r="D937" s="361"/>
      <c r="E937" s="360"/>
      <c r="F937" s="362"/>
      <c r="G937" s="363"/>
      <c r="H937" s="363"/>
      <c r="I937" s="364"/>
      <c r="J937" s="363"/>
      <c r="K937" s="382"/>
      <c r="L937" s="70">
        <f t="shared" si="15"/>
        <v>0</v>
      </c>
    </row>
    <row r="938" spans="1:12" x14ac:dyDescent="0.2">
      <c r="A938" s="374">
        <v>934</v>
      </c>
      <c r="B938" s="358"/>
      <c r="C938" s="360"/>
      <c r="D938" s="361"/>
      <c r="E938" s="360"/>
      <c r="F938" s="362"/>
      <c r="G938" s="363"/>
      <c r="H938" s="363"/>
      <c r="I938" s="364"/>
      <c r="J938" s="363"/>
      <c r="K938" s="382"/>
      <c r="L938" s="70">
        <f t="shared" si="15"/>
        <v>0</v>
      </c>
    </row>
    <row r="939" spans="1:12" x14ac:dyDescent="0.2">
      <c r="A939" s="374">
        <v>935</v>
      </c>
      <c r="B939" s="358"/>
      <c r="C939" s="360"/>
      <c r="D939" s="361"/>
      <c r="E939" s="360"/>
      <c r="F939" s="362"/>
      <c r="G939" s="363"/>
      <c r="H939" s="363"/>
      <c r="I939" s="364"/>
      <c r="J939" s="363"/>
      <c r="K939" s="382"/>
      <c r="L939" s="70">
        <f t="shared" si="15"/>
        <v>0</v>
      </c>
    </row>
    <row r="940" spans="1:12" x14ac:dyDescent="0.2">
      <c r="A940" s="374">
        <v>936</v>
      </c>
      <c r="B940" s="358"/>
      <c r="C940" s="360"/>
      <c r="D940" s="361"/>
      <c r="E940" s="360"/>
      <c r="F940" s="362"/>
      <c r="G940" s="363"/>
      <c r="H940" s="363"/>
      <c r="I940" s="364"/>
      <c r="J940" s="363"/>
      <c r="K940" s="382"/>
      <c r="L940" s="70">
        <f t="shared" si="15"/>
        <v>0</v>
      </c>
    </row>
    <row r="941" spans="1:12" x14ac:dyDescent="0.2">
      <c r="A941" s="374">
        <v>937</v>
      </c>
      <c r="B941" s="358"/>
      <c r="C941" s="360"/>
      <c r="D941" s="361"/>
      <c r="E941" s="360"/>
      <c r="F941" s="362"/>
      <c r="G941" s="363"/>
      <c r="H941" s="363"/>
      <c r="I941" s="364"/>
      <c r="J941" s="363"/>
      <c r="K941" s="382"/>
      <c r="L941" s="70">
        <f t="shared" si="15"/>
        <v>0</v>
      </c>
    </row>
    <row r="942" spans="1:12" x14ac:dyDescent="0.2">
      <c r="A942" s="374">
        <v>938</v>
      </c>
      <c r="B942" s="358"/>
      <c r="C942" s="360"/>
      <c r="D942" s="361"/>
      <c r="E942" s="360"/>
      <c r="F942" s="362"/>
      <c r="G942" s="363"/>
      <c r="H942" s="363"/>
      <c r="I942" s="364"/>
      <c r="J942" s="363"/>
      <c r="K942" s="382"/>
      <c r="L942" s="70">
        <f t="shared" si="15"/>
        <v>0</v>
      </c>
    </row>
    <row r="943" spans="1:12" x14ac:dyDescent="0.2">
      <c r="A943" s="374">
        <v>939</v>
      </c>
      <c r="B943" s="358"/>
      <c r="C943" s="360"/>
      <c r="D943" s="361"/>
      <c r="E943" s="360"/>
      <c r="F943" s="362"/>
      <c r="G943" s="363"/>
      <c r="H943" s="363"/>
      <c r="I943" s="364"/>
      <c r="J943" s="363"/>
      <c r="K943" s="382"/>
      <c r="L943" s="70">
        <f t="shared" si="15"/>
        <v>0</v>
      </c>
    </row>
    <row r="944" spans="1:12" x14ac:dyDescent="0.2">
      <c r="A944" s="374">
        <v>940</v>
      </c>
      <c r="B944" s="358"/>
      <c r="C944" s="360"/>
      <c r="D944" s="361"/>
      <c r="E944" s="360"/>
      <c r="F944" s="362"/>
      <c r="G944" s="363"/>
      <c r="H944" s="363"/>
      <c r="I944" s="364"/>
      <c r="J944" s="363"/>
      <c r="K944" s="382"/>
      <c r="L944" s="70">
        <f t="shared" si="15"/>
        <v>0</v>
      </c>
    </row>
    <row r="945" spans="1:12" x14ac:dyDescent="0.2">
      <c r="A945" s="374">
        <v>941</v>
      </c>
      <c r="B945" s="358"/>
      <c r="C945" s="360"/>
      <c r="D945" s="361"/>
      <c r="E945" s="360"/>
      <c r="F945" s="362"/>
      <c r="G945" s="363"/>
      <c r="H945" s="363"/>
      <c r="I945" s="364"/>
      <c r="J945" s="363"/>
      <c r="K945" s="382"/>
      <c r="L945" s="70">
        <f t="shared" si="15"/>
        <v>0</v>
      </c>
    </row>
    <row r="946" spans="1:12" x14ac:dyDescent="0.2">
      <c r="A946" s="374">
        <v>942</v>
      </c>
      <c r="B946" s="358"/>
      <c r="C946" s="360"/>
      <c r="D946" s="361"/>
      <c r="E946" s="360"/>
      <c r="F946" s="362"/>
      <c r="G946" s="363"/>
      <c r="H946" s="363"/>
      <c r="I946" s="364"/>
      <c r="J946" s="363"/>
      <c r="K946" s="382"/>
      <c r="L946" s="70">
        <f t="shared" si="15"/>
        <v>0</v>
      </c>
    </row>
    <row r="947" spans="1:12" x14ac:dyDescent="0.2">
      <c r="A947" s="374">
        <v>943</v>
      </c>
      <c r="B947" s="358"/>
      <c r="C947" s="360"/>
      <c r="D947" s="361"/>
      <c r="E947" s="360"/>
      <c r="F947" s="362"/>
      <c r="G947" s="363"/>
      <c r="H947" s="363"/>
      <c r="I947" s="364"/>
      <c r="J947" s="363"/>
      <c r="K947" s="382"/>
      <c r="L947" s="70">
        <f t="shared" si="15"/>
        <v>0</v>
      </c>
    </row>
    <row r="948" spans="1:12" x14ac:dyDescent="0.2">
      <c r="A948" s="374">
        <v>944</v>
      </c>
      <c r="B948" s="358"/>
      <c r="C948" s="360"/>
      <c r="D948" s="361"/>
      <c r="E948" s="360"/>
      <c r="F948" s="362"/>
      <c r="G948" s="363"/>
      <c r="H948" s="363"/>
      <c r="I948" s="364"/>
      <c r="J948" s="363"/>
      <c r="K948" s="382"/>
      <c r="L948" s="70">
        <f t="shared" si="15"/>
        <v>0</v>
      </c>
    </row>
    <row r="949" spans="1:12" x14ac:dyDescent="0.2">
      <c r="A949" s="374">
        <v>945</v>
      </c>
      <c r="B949" s="358"/>
      <c r="C949" s="360"/>
      <c r="D949" s="361"/>
      <c r="E949" s="360"/>
      <c r="F949" s="362"/>
      <c r="G949" s="363"/>
      <c r="H949" s="363"/>
      <c r="I949" s="364"/>
      <c r="J949" s="363"/>
      <c r="K949" s="382"/>
      <c r="L949" s="70">
        <f t="shared" si="15"/>
        <v>0</v>
      </c>
    </row>
    <row r="950" spans="1:12" x14ac:dyDescent="0.2">
      <c r="A950" s="374">
        <v>946</v>
      </c>
      <c r="B950" s="358"/>
      <c r="C950" s="360"/>
      <c r="D950" s="361"/>
      <c r="E950" s="360"/>
      <c r="F950" s="362"/>
      <c r="G950" s="363"/>
      <c r="H950" s="363"/>
      <c r="I950" s="364"/>
      <c r="J950" s="363"/>
      <c r="K950" s="382"/>
      <c r="L950" s="70">
        <f t="shared" si="15"/>
        <v>0</v>
      </c>
    </row>
    <row r="951" spans="1:12" x14ac:dyDescent="0.2">
      <c r="A951" s="374">
        <v>947</v>
      </c>
      <c r="B951" s="358"/>
      <c r="C951" s="360"/>
      <c r="D951" s="361"/>
      <c r="E951" s="360"/>
      <c r="F951" s="362"/>
      <c r="G951" s="363"/>
      <c r="H951" s="363"/>
      <c r="I951" s="364"/>
      <c r="J951" s="363"/>
      <c r="K951" s="382"/>
      <c r="L951" s="70">
        <f t="shared" si="15"/>
        <v>0</v>
      </c>
    </row>
    <row r="952" spans="1:12" x14ac:dyDescent="0.2">
      <c r="A952" s="374">
        <v>948</v>
      </c>
      <c r="B952" s="358"/>
      <c r="C952" s="360"/>
      <c r="D952" s="361"/>
      <c r="E952" s="360"/>
      <c r="F952" s="362"/>
      <c r="G952" s="363"/>
      <c r="H952" s="363"/>
      <c r="I952" s="364"/>
      <c r="J952" s="363"/>
      <c r="K952" s="382"/>
      <c r="L952" s="70">
        <f t="shared" si="15"/>
        <v>0</v>
      </c>
    </row>
    <row r="953" spans="1:12" x14ac:dyDescent="0.2">
      <c r="A953" s="374">
        <v>949</v>
      </c>
      <c r="B953" s="358"/>
      <c r="C953" s="360"/>
      <c r="D953" s="361"/>
      <c r="E953" s="360"/>
      <c r="F953" s="362"/>
      <c r="G953" s="363"/>
      <c r="H953" s="363"/>
      <c r="I953" s="364"/>
      <c r="J953" s="363"/>
      <c r="K953" s="382"/>
      <c r="L953" s="70">
        <f t="shared" si="15"/>
        <v>0</v>
      </c>
    </row>
    <row r="954" spans="1:12" x14ac:dyDescent="0.2">
      <c r="A954" s="374">
        <v>950</v>
      </c>
      <c r="B954" s="358"/>
      <c r="C954" s="360"/>
      <c r="D954" s="361"/>
      <c r="E954" s="360"/>
      <c r="F954" s="362"/>
      <c r="G954" s="363"/>
      <c r="H954" s="363"/>
      <c r="I954" s="364"/>
      <c r="J954" s="363"/>
      <c r="K954" s="382"/>
      <c r="L954" s="70">
        <f t="shared" si="15"/>
        <v>0</v>
      </c>
    </row>
    <row r="955" spans="1:12" x14ac:dyDescent="0.2">
      <c r="A955" s="374">
        <v>951</v>
      </c>
      <c r="B955" s="358"/>
      <c r="C955" s="360"/>
      <c r="D955" s="361"/>
      <c r="E955" s="360"/>
      <c r="F955" s="362"/>
      <c r="G955" s="363"/>
      <c r="H955" s="363"/>
      <c r="I955" s="364"/>
      <c r="J955" s="363"/>
      <c r="K955" s="382"/>
      <c r="L955" s="70">
        <f t="shared" si="15"/>
        <v>0</v>
      </c>
    </row>
    <row r="956" spans="1:12" x14ac:dyDescent="0.2">
      <c r="A956" s="374">
        <v>952</v>
      </c>
      <c r="B956" s="358"/>
      <c r="C956" s="360"/>
      <c r="D956" s="361"/>
      <c r="E956" s="360"/>
      <c r="F956" s="362"/>
      <c r="G956" s="363"/>
      <c r="H956" s="363"/>
      <c r="I956" s="364"/>
      <c r="J956" s="363"/>
      <c r="K956" s="382"/>
      <c r="L956" s="70">
        <f t="shared" si="15"/>
        <v>0</v>
      </c>
    </row>
    <row r="957" spans="1:12" x14ac:dyDescent="0.2">
      <c r="A957" s="374">
        <v>953</v>
      </c>
      <c r="B957" s="358"/>
      <c r="C957" s="360"/>
      <c r="D957" s="361"/>
      <c r="E957" s="360"/>
      <c r="F957" s="362"/>
      <c r="G957" s="363"/>
      <c r="H957" s="363"/>
      <c r="I957" s="364"/>
      <c r="J957" s="363"/>
      <c r="K957" s="382"/>
      <c r="L957" s="70">
        <f t="shared" si="15"/>
        <v>0</v>
      </c>
    </row>
    <row r="958" spans="1:12" x14ac:dyDescent="0.2">
      <c r="A958" s="374">
        <v>954</v>
      </c>
      <c r="B958" s="358"/>
      <c r="C958" s="360"/>
      <c r="D958" s="361"/>
      <c r="E958" s="360"/>
      <c r="F958" s="362"/>
      <c r="G958" s="363"/>
      <c r="H958" s="363"/>
      <c r="I958" s="364"/>
      <c r="J958" s="363"/>
      <c r="K958" s="382"/>
      <c r="L958" s="70">
        <f t="shared" si="15"/>
        <v>0</v>
      </c>
    </row>
    <row r="959" spans="1:12" x14ac:dyDescent="0.2">
      <c r="A959" s="374">
        <v>955</v>
      </c>
      <c r="B959" s="358"/>
      <c r="C959" s="360"/>
      <c r="D959" s="361"/>
      <c r="E959" s="360"/>
      <c r="F959" s="362"/>
      <c r="G959" s="363"/>
      <c r="H959" s="363"/>
      <c r="I959" s="364"/>
      <c r="J959" s="363"/>
      <c r="K959" s="382"/>
      <c r="L959" s="70">
        <f t="shared" si="15"/>
        <v>0</v>
      </c>
    </row>
    <row r="960" spans="1:12" x14ac:dyDescent="0.2">
      <c r="A960" s="374">
        <v>956</v>
      </c>
      <c r="B960" s="358"/>
      <c r="C960" s="360"/>
      <c r="D960" s="361"/>
      <c r="E960" s="360"/>
      <c r="F960" s="362"/>
      <c r="G960" s="363"/>
      <c r="H960" s="363"/>
      <c r="I960" s="364"/>
      <c r="J960" s="363"/>
      <c r="K960" s="382"/>
      <c r="L960" s="70">
        <f t="shared" si="15"/>
        <v>0</v>
      </c>
    </row>
    <row r="961" spans="1:12" x14ac:dyDescent="0.2">
      <c r="A961" s="374">
        <v>957</v>
      </c>
      <c r="B961" s="358"/>
      <c r="C961" s="360"/>
      <c r="D961" s="361"/>
      <c r="E961" s="360"/>
      <c r="F961" s="362"/>
      <c r="G961" s="363"/>
      <c r="H961" s="363"/>
      <c r="I961" s="364"/>
      <c r="J961" s="363"/>
      <c r="K961" s="382"/>
      <c r="L961" s="70">
        <f t="shared" si="15"/>
        <v>0</v>
      </c>
    </row>
    <row r="962" spans="1:12" x14ac:dyDescent="0.2">
      <c r="A962" s="374">
        <v>958</v>
      </c>
      <c r="B962" s="358"/>
      <c r="C962" s="360"/>
      <c r="D962" s="361"/>
      <c r="E962" s="360"/>
      <c r="F962" s="362"/>
      <c r="G962" s="363"/>
      <c r="H962" s="363"/>
      <c r="I962" s="364"/>
      <c r="J962" s="363"/>
      <c r="K962" s="382"/>
      <c r="L962" s="70">
        <f t="shared" ref="L962:L1004" si="16">IF(B962=0,0,MONTH(B962)-$L$1+1)</f>
        <v>0</v>
      </c>
    </row>
    <row r="963" spans="1:12" x14ac:dyDescent="0.2">
      <c r="A963" s="374">
        <v>959</v>
      </c>
      <c r="B963" s="358"/>
      <c r="C963" s="360"/>
      <c r="D963" s="361"/>
      <c r="E963" s="360"/>
      <c r="F963" s="362"/>
      <c r="G963" s="363"/>
      <c r="H963" s="363"/>
      <c r="I963" s="364"/>
      <c r="J963" s="363"/>
      <c r="K963" s="382"/>
      <c r="L963" s="70">
        <f t="shared" si="16"/>
        <v>0</v>
      </c>
    </row>
    <row r="964" spans="1:12" x14ac:dyDescent="0.2">
      <c r="A964" s="374">
        <v>960</v>
      </c>
      <c r="B964" s="358"/>
      <c r="C964" s="360"/>
      <c r="D964" s="361"/>
      <c r="E964" s="360"/>
      <c r="F964" s="362"/>
      <c r="G964" s="363"/>
      <c r="H964" s="363"/>
      <c r="I964" s="364"/>
      <c r="J964" s="363"/>
      <c r="K964" s="382"/>
      <c r="L964" s="70">
        <f t="shared" si="16"/>
        <v>0</v>
      </c>
    </row>
    <row r="965" spans="1:12" x14ac:dyDescent="0.2">
      <c r="A965" s="374">
        <v>961</v>
      </c>
      <c r="B965" s="358"/>
      <c r="C965" s="360"/>
      <c r="D965" s="361"/>
      <c r="E965" s="360"/>
      <c r="F965" s="362"/>
      <c r="G965" s="363"/>
      <c r="H965" s="363"/>
      <c r="I965" s="364"/>
      <c r="J965" s="363"/>
      <c r="K965" s="382"/>
      <c r="L965" s="70">
        <f t="shared" si="16"/>
        <v>0</v>
      </c>
    </row>
    <row r="966" spans="1:12" x14ac:dyDescent="0.2">
      <c r="A966" s="374">
        <v>962</v>
      </c>
      <c r="B966" s="358"/>
      <c r="C966" s="360"/>
      <c r="D966" s="361"/>
      <c r="E966" s="360"/>
      <c r="F966" s="362"/>
      <c r="G966" s="363"/>
      <c r="H966" s="363"/>
      <c r="I966" s="364"/>
      <c r="J966" s="363"/>
      <c r="K966" s="382"/>
      <c r="L966" s="70">
        <f t="shared" si="16"/>
        <v>0</v>
      </c>
    </row>
    <row r="967" spans="1:12" x14ac:dyDescent="0.2">
      <c r="A967" s="374">
        <v>963</v>
      </c>
      <c r="B967" s="358"/>
      <c r="C967" s="360"/>
      <c r="D967" s="361"/>
      <c r="E967" s="360"/>
      <c r="F967" s="362"/>
      <c r="G967" s="363"/>
      <c r="H967" s="363"/>
      <c r="I967" s="364"/>
      <c r="J967" s="363"/>
      <c r="K967" s="382"/>
      <c r="L967" s="70">
        <f t="shared" si="16"/>
        <v>0</v>
      </c>
    </row>
    <row r="968" spans="1:12" x14ac:dyDescent="0.2">
      <c r="A968" s="374">
        <v>964</v>
      </c>
      <c r="B968" s="358"/>
      <c r="C968" s="360"/>
      <c r="D968" s="361"/>
      <c r="E968" s="360"/>
      <c r="F968" s="362"/>
      <c r="G968" s="363"/>
      <c r="H968" s="363"/>
      <c r="I968" s="364"/>
      <c r="J968" s="363"/>
      <c r="K968" s="382"/>
      <c r="L968" s="70">
        <f t="shared" si="16"/>
        <v>0</v>
      </c>
    </row>
    <row r="969" spans="1:12" x14ac:dyDescent="0.2">
      <c r="A969" s="374">
        <v>965</v>
      </c>
      <c r="B969" s="358"/>
      <c r="C969" s="360"/>
      <c r="D969" s="361"/>
      <c r="E969" s="360"/>
      <c r="F969" s="362"/>
      <c r="G969" s="363"/>
      <c r="H969" s="363"/>
      <c r="I969" s="364"/>
      <c r="J969" s="363"/>
      <c r="K969" s="382"/>
      <c r="L969" s="70">
        <f t="shared" si="16"/>
        <v>0</v>
      </c>
    </row>
    <row r="970" spans="1:12" x14ac:dyDescent="0.2">
      <c r="A970" s="374">
        <v>966</v>
      </c>
      <c r="B970" s="358"/>
      <c r="C970" s="360"/>
      <c r="D970" s="361"/>
      <c r="E970" s="360"/>
      <c r="F970" s="362"/>
      <c r="G970" s="363"/>
      <c r="H970" s="363"/>
      <c r="I970" s="364"/>
      <c r="J970" s="363"/>
      <c r="K970" s="382"/>
      <c r="L970" s="70">
        <f t="shared" si="16"/>
        <v>0</v>
      </c>
    </row>
    <row r="971" spans="1:12" x14ac:dyDescent="0.2">
      <c r="A971" s="374">
        <v>967</v>
      </c>
      <c r="B971" s="358"/>
      <c r="C971" s="360"/>
      <c r="D971" s="361"/>
      <c r="E971" s="360"/>
      <c r="F971" s="362"/>
      <c r="G971" s="363"/>
      <c r="H971" s="363"/>
      <c r="I971" s="364"/>
      <c r="J971" s="363"/>
      <c r="K971" s="382"/>
      <c r="L971" s="70">
        <f t="shared" si="16"/>
        <v>0</v>
      </c>
    </row>
    <row r="972" spans="1:12" x14ac:dyDescent="0.2">
      <c r="A972" s="374">
        <v>968</v>
      </c>
      <c r="B972" s="358"/>
      <c r="C972" s="360"/>
      <c r="D972" s="361"/>
      <c r="E972" s="360"/>
      <c r="F972" s="362"/>
      <c r="G972" s="363"/>
      <c r="H972" s="363"/>
      <c r="I972" s="364"/>
      <c r="J972" s="363"/>
      <c r="K972" s="382"/>
      <c r="L972" s="70">
        <f t="shared" si="16"/>
        <v>0</v>
      </c>
    </row>
    <row r="973" spans="1:12" x14ac:dyDescent="0.2">
      <c r="A973" s="374">
        <v>969</v>
      </c>
      <c r="B973" s="358"/>
      <c r="C973" s="360"/>
      <c r="D973" s="361"/>
      <c r="E973" s="360"/>
      <c r="F973" s="362"/>
      <c r="G973" s="363"/>
      <c r="H973" s="363"/>
      <c r="I973" s="364"/>
      <c r="J973" s="363"/>
      <c r="K973" s="382"/>
      <c r="L973" s="70">
        <f t="shared" si="16"/>
        <v>0</v>
      </c>
    </row>
    <row r="974" spans="1:12" x14ac:dyDescent="0.2">
      <c r="A974" s="374">
        <v>970</v>
      </c>
      <c r="B974" s="358"/>
      <c r="C974" s="360"/>
      <c r="D974" s="361"/>
      <c r="E974" s="360"/>
      <c r="F974" s="362"/>
      <c r="G974" s="363"/>
      <c r="H974" s="363"/>
      <c r="I974" s="364"/>
      <c r="J974" s="363"/>
      <c r="K974" s="382"/>
      <c r="L974" s="70">
        <f t="shared" si="16"/>
        <v>0</v>
      </c>
    </row>
    <row r="975" spans="1:12" x14ac:dyDescent="0.2">
      <c r="A975" s="374">
        <v>971</v>
      </c>
      <c r="B975" s="358"/>
      <c r="C975" s="360"/>
      <c r="D975" s="361"/>
      <c r="E975" s="360"/>
      <c r="F975" s="362"/>
      <c r="G975" s="363"/>
      <c r="H975" s="363"/>
      <c r="I975" s="364"/>
      <c r="J975" s="363"/>
      <c r="K975" s="382"/>
      <c r="L975" s="70">
        <f t="shared" si="16"/>
        <v>0</v>
      </c>
    </row>
    <row r="976" spans="1:12" x14ac:dyDescent="0.2">
      <c r="A976" s="374">
        <v>972</v>
      </c>
      <c r="B976" s="358"/>
      <c r="C976" s="360"/>
      <c r="D976" s="361"/>
      <c r="E976" s="360"/>
      <c r="F976" s="362"/>
      <c r="G976" s="363"/>
      <c r="H976" s="363"/>
      <c r="I976" s="364"/>
      <c r="J976" s="363"/>
      <c r="K976" s="382"/>
      <c r="L976" s="70">
        <f t="shared" si="16"/>
        <v>0</v>
      </c>
    </row>
    <row r="977" spans="1:12" x14ac:dyDescent="0.2">
      <c r="A977" s="374">
        <v>973</v>
      </c>
      <c r="B977" s="358"/>
      <c r="C977" s="360"/>
      <c r="D977" s="361"/>
      <c r="E977" s="360"/>
      <c r="F977" s="362"/>
      <c r="G977" s="363"/>
      <c r="H977" s="363"/>
      <c r="I977" s="364"/>
      <c r="J977" s="363"/>
      <c r="K977" s="382"/>
      <c r="L977" s="70">
        <f t="shared" si="16"/>
        <v>0</v>
      </c>
    </row>
    <row r="978" spans="1:12" x14ac:dyDescent="0.2">
      <c r="A978" s="374">
        <v>974</v>
      </c>
      <c r="B978" s="358"/>
      <c r="C978" s="360"/>
      <c r="D978" s="361"/>
      <c r="E978" s="360"/>
      <c r="F978" s="362"/>
      <c r="G978" s="363"/>
      <c r="H978" s="363"/>
      <c r="I978" s="364"/>
      <c r="J978" s="363"/>
      <c r="K978" s="382"/>
      <c r="L978" s="70">
        <f t="shared" si="16"/>
        <v>0</v>
      </c>
    </row>
    <row r="979" spans="1:12" x14ac:dyDescent="0.2">
      <c r="A979" s="374">
        <v>975</v>
      </c>
      <c r="B979" s="358"/>
      <c r="C979" s="360"/>
      <c r="D979" s="361"/>
      <c r="E979" s="360"/>
      <c r="F979" s="362"/>
      <c r="G979" s="363"/>
      <c r="H979" s="363"/>
      <c r="I979" s="364"/>
      <c r="J979" s="363"/>
      <c r="K979" s="382"/>
      <c r="L979" s="70">
        <f t="shared" si="16"/>
        <v>0</v>
      </c>
    </row>
    <row r="980" spans="1:12" x14ac:dyDescent="0.2">
      <c r="A980" s="374">
        <v>976</v>
      </c>
      <c r="B980" s="358"/>
      <c r="C980" s="360"/>
      <c r="D980" s="361"/>
      <c r="E980" s="360"/>
      <c r="F980" s="362"/>
      <c r="G980" s="363"/>
      <c r="H980" s="363"/>
      <c r="I980" s="364"/>
      <c r="J980" s="363"/>
      <c r="K980" s="382"/>
      <c r="L980" s="70">
        <f t="shared" si="16"/>
        <v>0</v>
      </c>
    </row>
    <row r="981" spans="1:12" x14ac:dyDescent="0.2">
      <c r="A981" s="374">
        <v>977</v>
      </c>
      <c r="B981" s="358"/>
      <c r="C981" s="360"/>
      <c r="D981" s="361"/>
      <c r="E981" s="360"/>
      <c r="F981" s="362"/>
      <c r="G981" s="363"/>
      <c r="H981" s="363"/>
      <c r="I981" s="364"/>
      <c r="J981" s="363"/>
      <c r="K981" s="382"/>
      <c r="L981" s="70">
        <f t="shared" si="16"/>
        <v>0</v>
      </c>
    </row>
    <row r="982" spans="1:12" x14ac:dyDescent="0.2">
      <c r="A982" s="374">
        <v>978</v>
      </c>
      <c r="B982" s="358"/>
      <c r="C982" s="360"/>
      <c r="D982" s="361"/>
      <c r="E982" s="360"/>
      <c r="F982" s="362"/>
      <c r="G982" s="363"/>
      <c r="H982" s="363"/>
      <c r="I982" s="364"/>
      <c r="J982" s="363"/>
      <c r="K982" s="382"/>
      <c r="L982" s="70">
        <f t="shared" si="16"/>
        <v>0</v>
      </c>
    </row>
    <row r="983" spans="1:12" x14ac:dyDescent="0.2">
      <c r="A983" s="374">
        <v>979</v>
      </c>
      <c r="B983" s="358"/>
      <c r="C983" s="360"/>
      <c r="D983" s="361"/>
      <c r="E983" s="360"/>
      <c r="F983" s="362"/>
      <c r="G983" s="363"/>
      <c r="H983" s="363"/>
      <c r="I983" s="364"/>
      <c r="J983" s="363"/>
      <c r="K983" s="382"/>
      <c r="L983" s="70">
        <f t="shared" si="16"/>
        <v>0</v>
      </c>
    </row>
    <row r="984" spans="1:12" x14ac:dyDescent="0.2">
      <c r="A984" s="374">
        <v>980</v>
      </c>
      <c r="B984" s="358"/>
      <c r="C984" s="360"/>
      <c r="D984" s="361"/>
      <c r="E984" s="360"/>
      <c r="F984" s="362"/>
      <c r="G984" s="363"/>
      <c r="H984" s="363"/>
      <c r="I984" s="364"/>
      <c r="J984" s="363"/>
      <c r="K984" s="382"/>
      <c r="L984" s="70">
        <f t="shared" si="16"/>
        <v>0</v>
      </c>
    </row>
    <row r="985" spans="1:12" x14ac:dyDescent="0.2">
      <c r="A985" s="374">
        <v>981</v>
      </c>
      <c r="B985" s="358"/>
      <c r="C985" s="360"/>
      <c r="D985" s="361"/>
      <c r="E985" s="360"/>
      <c r="F985" s="362"/>
      <c r="G985" s="363"/>
      <c r="H985" s="363"/>
      <c r="I985" s="364"/>
      <c r="J985" s="363"/>
      <c r="K985" s="382"/>
      <c r="L985" s="70">
        <f t="shared" si="16"/>
        <v>0</v>
      </c>
    </row>
    <row r="986" spans="1:12" x14ac:dyDescent="0.2">
      <c r="A986" s="374">
        <v>982</v>
      </c>
      <c r="B986" s="358"/>
      <c r="C986" s="360"/>
      <c r="D986" s="361"/>
      <c r="E986" s="360"/>
      <c r="F986" s="362"/>
      <c r="G986" s="363"/>
      <c r="H986" s="363"/>
      <c r="I986" s="364"/>
      <c r="J986" s="363"/>
      <c r="K986" s="382"/>
      <c r="L986" s="70">
        <f t="shared" si="16"/>
        <v>0</v>
      </c>
    </row>
    <row r="987" spans="1:12" x14ac:dyDescent="0.2">
      <c r="A987" s="374">
        <v>983</v>
      </c>
      <c r="B987" s="358"/>
      <c r="C987" s="360"/>
      <c r="D987" s="361"/>
      <c r="E987" s="360"/>
      <c r="F987" s="362"/>
      <c r="G987" s="363"/>
      <c r="H987" s="363"/>
      <c r="I987" s="364"/>
      <c r="J987" s="363"/>
      <c r="K987" s="382"/>
      <c r="L987" s="70">
        <f t="shared" si="16"/>
        <v>0</v>
      </c>
    </row>
    <row r="988" spans="1:12" x14ac:dyDescent="0.2">
      <c r="A988" s="374">
        <v>984</v>
      </c>
      <c r="B988" s="358"/>
      <c r="C988" s="360"/>
      <c r="D988" s="361"/>
      <c r="E988" s="360"/>
      <c r="F988" s="362"/>
      <c r="G988" s="363"/>
      <c r="H988" s="363"/>
      <c r="I988" s="364"/>
      <c r="J988" s="363"/>
      <c r="K988" s="382"/>
      <c r="L988" s="70">
        <f t="shared" si="16"/>
        <v>0</v>
      </c>
    </row>
    <row r="989" spans="1:12" x14ac:dyDescent="0.2">
      <c r="A989" s="374">
        <v>985</v>
      </c>
      <c r="B989" s="358"/>
      <c r="C989" s="360"/>
      <c r="D989" s="361"/>
      <c r="E989" s="360"/>
      <c r="F989" s="362"/>
      <c r="G989" s="363"/>
      <c r="H989" s="363"/>
      <c r="I989" s="364"/>
      <c r="J989" s="363"/>
      <c r="K989" s="382"/>
      <c r="L989" s="70">
        <f t="shared" si="16"/>
        <v>0</v>
      </c>
    </row>
    <row r="990" spans="1:12" x14ac:dyDescent="0.2">
      <c r="A990" s="374">
        <v>986</v>
      </c>
      <c r="B990" s="358"/>
      <c r="C990" s="360"/>
      <c r="D990" s="361"/>
      <c r="E990" s="360"/>
      <c r="F990" s="362"/>
      <c r="G990" s="363"/>
      <c r="H990" s="363"/>
      <c r="I990" s="364"/>
      <c r="J990" s="363"/>
      <c r="K990" s="382"/>
      <c r="L990" s="70">
        <f t="shared" si="16"/>
        <v>0</v>
      </c>
    </row>
    <row r="991" spans="1:12" x14ac:dyDescent="0.2">
      <c r="A991" s="374">
        <v>987</v>
      </c>
      <c r="B991" s="358"/>
      <c r="C991" s="360"/>
      <c r="D991" s="361"/>
      <c r="E991" s="360"/>
      <c r="F991" s="362"/>
      <c r="G991" s="363"/>
      <c r="H991" s="363"/>
      <c r="I991" s="364"/>
      <c r="J991" s="363"/>
      <c r="K991" s="382"/>
      <c r="L991" s="70">
        <f t="shared" si="16"/>
        <v>0</v>
      </c>
    </row>
    <row r="992" spans="1:12" x14ac:dyDescent="0.2">
      <c r="A992" s="374">
        <v>988</v>
      </c>
      <c r="B992" s="358"/>
      <c r="C992" s="360"/>
      <c r="D992" s="361"/>
      <c r="E992" s="360"/>
      <c r="F992" s="362"/>
      <c r="G992" s="363"/>
      <c r="H992" s="363"/>
      <c r="I992" s="364"/>
      <c r="J992" s="363"/>
      <c r="K992" s="382"/>
      <c r="L992" s="70">
        <f t="shared" si="16"/>
        <v>0</v>
      </c>
    </row>
    <row r="993" spans="1:12" x14ac:dyDescent="0.2">
      <c r="A993" s="374">
        <v>989</v>
      </c>
      <c r="B993" s="358"/>
      <c r="C993" s="360"/>
      <c r="D993" s="361"/>
      <c r="E993" s="360"/>
      <c r="F993" s="362"/>
      <c r="G993" s="363"/>
      <c r="H993" s="363"/>
      <c r="I993" s="364"/>
      <c r="J993" s="363"/>
      <c r="K993" s="382"/>
      <c r="L993" s="70">
        <f t="shared" si="16"/>
        <v>0</v>
      </c>
    </row>
    <row r="994" spans="1:12" x14ac:dyDescent="0.2">
      <c r="A994" s="374">
        <v>990</v>
      </c>
      <c r="B994" s="358"/>
      <c r="C994" s="360"/>
      <c r="D994" s="361"/>
      <c r="E994" s="360"/>
      <c r="F994" s="362"/>
      <c r="G994" s="363"/>
      <c r="H994" s="363"/>
      <c r="I994" s="364"/>
      <c r="J994" s="363"/>
      <c r="K994" s="382"/>
      <c r="L994" s="70">
        <f t="shared" si="16"/>
        <v>0</v>
      </c>
    </row>
    <row r="995" spans="1:12" x14ac:dyDescent="0.2">
      <c r="A995" s="374">
        <v>991</v>
      </c>
      <c r="B995" s="358"/>
      <c r="C995" s="360"/>
      <c r="D995" s="361"/>
      <c r="E995" s="360"/>
      <c r="F995" s="362"/>
      <c r="G995" s="363"/>
      <c r="H995" s="363"/>
      <c r="I995" s="364"/>
      <c r="J995" s="363"/>
      <c r="K995" s="382"/>
      <c r="L995" s="70">
        <f t="shared" si="16"/>
        <v>0</v>
      </c>
    </row>
    <row r="996" spans="1:12" x14ac:dyDescent="0.2">
      <c r="A996" s="374">
        <v>992</v>
      </c>
      <c r="B996" s="358"/>
      <c r="C996" s="360"/>
      <c r="D996" s="361"/>
      <c r="E996" s="360"/>
      <c r="F996" s="362"/>
      <c r="G996" s="363"/>
      <c r="H996" s="363"/>
      <c r="I996" s="364"/>
      <c r="J996" s="363"/>
      <c r="K996" s="382"/>
      <c r="L996" s="70">
        <f t="shared" si="16"/>
        <v>0</v>
      </c>
    </row>
    <row r="997" spans="1:12" x14ac:dyDescent="0.2">
      <c r="A997" s="374">
        <v>993</v>
      </c>
      <c r="B997" s="358"/>
      <c r="C997" s="360"/>
      <c r="D997" s="361"/>
      <c r="E997" s="360"/>
      <c r="F997" s="362"/>
      <c r="G997" s="363"/>
      <c r="H997" s="363"/>
      <c r="I997" s="364"/>
      <c r="J997" s="363"/>
      <c r="K997" s="382"/>
      <c r="L997" s="70">
        <f t="shared" si="16"/>
        <v>0</v>
      </c>
    </row>
    <row r="998" spans="1:12" x14ac:dyDescent="0.2">
      <c r="A998" s="374">
        <v>994</v>
      </c>
      <c r="B998" s="358"/>
      <c r="C998" s="360"/>
      <c r="D998" s="361"/>
      <c r="E998" s="360"/>
      <c r="F998" s="362"/>
      <c r="G998" s="363"/>
      <c r="H998" s="363"/>
      <c r="I998" s="364"/>
      <c r="J998" s="363"/>
      <c r="K998" s="382"/>
      <c r="L998" s="70">
        <f t="shared" si="16"/>
        <v>0</v>
      </c>
    </row>
    <row r="999" spans="1:12" x14ac:dyDescent="0.2">
      <c r="A999" s="374">
        <v>995</v>
      </c>
      <c r="B999" s="358"/>
      <c r="C999" s="360"/>
      <c r="D999" s="361"/>
      <c r="E999" s="360"/>
      <c r="F999" s="362"/>
      <c r="G999" s="363"/>
      <c r="H999" s="363"/>
      <c r="I999" s="364"/>
      <c r="J999" s="363"/>
      <c r="K999" s="382"/>
      <c r="L999" s="70">
        <f t="shared" si="16"/>
        <v>0</v>
      </c>
    </row>
    <row r="1000" spans="1:12" x14ac:dyDescent="0.2">
      <c r="A1000" s="374">
        <v>996</v>
      </c>
      <c r="B1000" s="358"/>
      <c r="C1000" s="360"/>
      <c r="D1000" s="361"/>
      <c r="E1000" s="360"/>
      <c r="F1000" s="362"/>
      <c r="G1000" s="363"/>
      <c r="H1000" s="363"/>
      <c r="I1000" s="364"/>
      <c r="J1000" s="363"/>
      <c r="K1000" s="382"/>
      <c r="L1000" s="70">
        <f t="shared" si="16"/>
        <v>0</v>
      </c>
    </row>
    <row r="1001" spans="1:12" x14ac:dyDescent="0.2">
      <c r="A1001" s="374">
        <v>997</v>
      </c>
      <c r="B1001" s="358"/>
      <c r="C1001" s="360"/>
      <c r="D1001" s="361"/>
      <c r="E1001" s="360"/>
      <c r="F1001" s="362"/>
      <c r="G1001" s="363"/>
      <c r="H1001" s="363"/>
      <c r="I1001" s="364"/>
      <c r="J1001" s="363"/>
      <c r="K1001" s="382"/>
      <c r="L1001" s="70">
        <f t="shared" si="16"/>
        <v>0</v>
      </c>
    </row>
    <row r="1002" spans="1:12" x14ac:dyDescent="0.2">
      <c r="A1002" s="374">
        <v>998</v>
      </c>
      <c r="B1002" s="358"/>
      <c r="C1002" s="360"/>
      <c r="D1002" s="361"/>
      <c r="E1002" s="360"/>
      <c r="F1002" s="362"/>
      <c r="G1002" s="363"/>
      <c r="H1002" s="363"/>
      <c r="I1002" s="364"/>
      <c r="J1002" s="363"/>
      <c r="K1002" s="382"/>
      <c r="L1002" s="70">
        <f t="shared" si="16"/>
        <v>0</v>
      </c>
    </row>
    <row r="1003" spans="1:12" x14ac:dyDescent="0.2">
      <c r="A1003" s="374">
        <v>999</v>
      </c>
      <c r="B1003" s="358"/>
      <c r="C1003" s="360"/>
      <c r="D1003" s="361"/>
      <c r="E1003" s="360"/>
      <c r="F1003" s="362"/>
      <c r="G1003" s="363"/>
      <c r="H1003" s="363"/>
      <c r="I1003" s="364"/>
      <c r="J1003" s="363"/>
      <c r="K1003" s="382"/>
      <c r="L1003" s="70">
        <f t="shared" si="16"/>
        <v>0</v>
      </c>
    </row>
    <row r="1004" spans="1:12" x14ac:dyDescent="0.2">
      <c r="A1004" s="374">
        <v>1000</v>
      </c>
      <c r="B1004" s="358"/>
      <c r="C1004" s="360"/>
      <c r="D1004" s="361"/>
      <c r="E1004" s="360"/>
      <c r="F1004" s="362"/>
      <c r="G1004" s="363"/>
      <c r="H1004" s="363"/>
      <c r="I1004" s="364"/>
      <c r="J1004" s="363"/>
      <c r="K1004" s="382"/>
      <c r="L1004" s="70">
        <f t="shared" si="16"/>
        <v>0</v>
      </c>
    </row>
    <row r="1005" spans="1:12" x14ac:dyDescent="0.2">
      <c r="A1005" s="374">
        <v>1001</v>
      </c>
      <c r="B1005" s="358"/>
      <c r="C1005" s="360"/>
      <c r="D1005" s="361"/>
      <c r="E1005" s="360"/>
      <c r="F1005" s="362"/>
      <c r="G1005" s="363"/>
      <c r="H1005" s="363"/>
      <c r="I1005" s="364"/>
      <c r="J1005" s="363"/>
      <c r="K1005" s="382"/>
      <c r="L1005" s="70">
        <f>IF(B1005=0,0,MONTH(B1005)-$L$1+1)</f>
        <v>0</v>
      </c>
    </row>
    <row r="1006" spans="1:12" x14ac:dyDescent="0.2">
      <c r="B1006" s="93"/>
      <c r="C1006" s="94"/>
      <c r="D1006" s="95"/>
      <c r="E1006" s="94"/>
      <c r="F1006" s="96"/>
      <c r="G1006" s="319"/>
      <c r="H1006" s="319"/>
      <c r="I1006" s="320"/>
      <c r="J1006" s="319"/>
      <c r="K1006" s="93"/>
    </row>
    <row r="1007" spans="1:12" x14ac:dyDescent="0.2">
      <c r="B1007" s="93"/>
      <c r="C1007" s="94"/>
      <c r="D1007" s="95"/>
      <c r="E1007" s="94"/>
      <c r="F1007" s="96"/>
      <c r="G1007" s="319"/>
      <c r="H1007" s="319"/>
      <c r="I1007" s="320"/>
      <c r="J1007" s="319"/>
      <c r="K1007" s="93"/>
    </row>
    <row r="1008" spans="1:12" x14ac:dyDescent="0.2">
      <c r="B1008" s="93"/>
      <c r="C1008" s="94"/>
      <c r="D1008" s="95"/>
      <c r="E1008" s="94"/>
      <c r="F1008" s="96"/>
      <c r="G1008" s="319"/>
      <c r="H1008" s="319"/>
      <c r="I1008" s="320"/>
      <c r="J1008" s="319"/>
      <c r="K1008" s="93"/>
    </row>
    <row r="1009" spans="2:11" x14ac:dyDescent="0.2">
      <c r="B1009" s="93"/>
      <c r="C1009" s="94"/>
      <c r="D1009" s="95"/>
      <c r="E1009" s="94"/>
      <c r="F1009" s="96"/>
      <c r="G1009" s="319"/>
      <c r="H1009" s="319"/>
      <c r="I1009" s="320"/>
      <c r="J1009" s="319"/>
      <c r="K1009" s="93"/>
    </row>
    <row r="1010" spans="2:11" x14ac:dyDescent="0.2">
      <c r="B1010" s="93"/>
      <c r="C1010" s="94"/>
      <c r="D1010" s="95"/>
      <c r="E1010" s="94"/>
      <c r="F1010" s="96"/>
      <c r="G1010" s="319"/>
      <c r="H1010" s="319"/>
      <c r="I1010" s="320"/>
      <c r="J1010" s="319"/>
      <c r="K1010" s="93"/>
    </row>
    <row r="1011" spans="2:11" x14ac:dyDescent="0.2">
      <c r="B1011" s="93"/>
      <c r="C1011" s="94"/>
      <c r="D1011" s="95"/>
      <c r="E1011" s="94"/>
      <c r="F1011" s="96"/>
      <c r="G1011" s="319"/>
      <c r="H1011" s="319"/>
      <c r="I1011" s="320"/>
      <c r="J1011" s="319"/>
      <c r="K1011" s="93"/>
    </row>
    <row r="1012" spans="2:11" x14ac:dyDescent="0.2">
      <c r="B1012" s="93"/>
      <c r="C1012" s="94"/>
      <c r="D1012" s="95"/>
      <c r="E1012" s="94"/>
      <c r="F1012" s="96"/>
      <c r="G1012" s="319"/>
      <c r="H1012" s="319"/>
      <c r="I1012" s="320"/>
      <c r="J1012" s="319"/>
      <c r="K1012" s="93"/>
    </row>
    <row r="1013" spans="2:11" x14ac:dyDescent="0.2">
      <c r="B1013" s="93"/>
      <c r="C1013" s="94"/>
      <c r="D1013" s="95"/>
      <c r="E1013" s="94"/>
      <c r="F1013" s="96"/>
      <c r="G1013" s="319"/>
      <c r="H1013" s="319"/>
      <c r="I1013" s="320"/>
      <c r="J1013" s="319"/>
      <c r="K1013" s="93"/>
    </row>
    <row r="1014" spans="2:11" x14ac:dyDescent="0.2">
      <c r="B1014" s="93"/>
      <c r="C1014" s="94"/>
      <c r="D1014" s="95"/>
      <c r="E1014" s="94"/>
      <c r="F1014" s="96"/>
      <c r="G1014" s="319"/>
      <c r="H1014" s="319"/>
      <c r="I1014" s="320"/>
      <c r="J1014" s="319"/>
      <c r="K1014" s="93"/>
    </row>
  </sheetData>
  <sheetProtection formatColumns="0" formatRows="0" insertColumns="0" insertRows="0" deleteRows="0" autoFilter="0"/>
  <autoFilter ref="A3:K1005">
    <filterColumn colId="2">
      <filters blank="1">
        <filter val="Gastos da Reserva de Recursos"/>
      </filters>
    </filterColumn>
    <sortState ref="A5:Z2004">
      <sortCondition ref="A4:A2004"/>
    </sortState>
  </autoFilter>
  <mergeCells count="2">
    <mergeCell ref="A1:K1"/>
    <mergeCell ref="A2:K2"/>
  </mergeCells>
  <dataValidations count="1">
    <dataValidation type="list" allowBlank="1" showInputMessage="1" showErrorMessage="1" sqref="C4:C1005">
      <formula1>Reserva</formula1>
    </dataValidation>
  </dataValidations>
  <printOptions horizontalCentered="1"/>
  <pageMargins left="0.59055118110236227" right="0.59055118110236227" top="0.59055118110236227" bottom="0.59055118110236227" header="0" footer="0"/>
  <pageSetup paperSize="9" scale="64"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activeCell="A16" sqref="A16"/>
    </sheetView>
  </sheetViews>
  <sheetFormatPr defaultRowHeight="12.75" x14ac:dyDescent="0.2"/>
  <cols>
    <col min="1" max="1" width="135.28515625" customWidth="1"/>
  </cols>
  <sheetData>
    <row r="1" spans="1:1" s="1" customFormat="1" ht="18" x14ac:dyDescent="0.2">
      <c r="A1" s="37" t="s">
        <v>2715</v>
      </c>
    </row>
    <row r="2" spans="1:1" s="1" customFormat="1" ht="39" customHeight="1" x14ac:dyDescent="0.2">
      <c r="A2" s="3"/>
    </row>
    <row r="3" spans="1:1" s="1" customFormat="1" ht="28.5" x14ac:dyDescent="0.2">
      <c r="A3" s="290"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2716</v>
      </c>
    </row>
    <row r="5" spans="1:1" s="1" customFormat="1" ht="14.25" x14ac:dyDescent="0.2">
      <c r="A5" s="522" t="s">
        <v>2717</v>
      </c>
    </row>
    <row r="6" spans="1:1" s="1" customFormat="1" ht="14.25" x14ac:dyDescent="0.2">
      <c r="A6" s="522" t="s">
        <v>2718</v>
      </c>
    </row>
    <row r="7" spans="1:1" s="1" customFormat="1" ht="14.25" x14ac:dyDescent="0.2">
      <c r="A7" s="289"/>
    </row>
    <row r="8" spans="1:1" s="1" customFormat="1" ht="14.25" x14ac:dyDescent="0.2">
      <c r="A8" s="49" t="s">
        <v>2719</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85</v>
      </c>
      <c r="B1" s="191" t="s">
        <v>93</v>
      </c>
      <c r="C1" s="191" t="s">
        <v>96</v>
      </c>
      <c r="D1" s="191" t="s">
        <v>107</v>
      </c>
      <c r="E1" s="191" t="s">
        <v>109</v>
      </c>
      <c r="F1" s="191" t="s">
        <v>76</v>
      </c>
      <c r="H1" s="197"/>
      <c r="I1" s="197"/>
      <c r="K1" s="197"/>
      <c r="L1" s="197"/>
      <c r="M1" s="197"/>
      <c r="N1" s="197"/>
      <c r="O1" s="197"/>
      <c r="P1" s="197"/>
      <c r="Q1" s="197"/>
      <c r="R1" s="197"/>
      <c r="S1" s="197"/>
    </row>
    <row r="2" spans="1:19" ht="42.75" x14ac:dyDescent="0.2">
      <c r="A2" s="192" t="s">
        <v>87</v>
      </c>
      <c r="B2" s="198"/>
      <c r="C2" s="192" t="s">
        <v>98</v>
      </c>
      <c r="D2" s="193" t="s">
        <v>214</v>
      </c>
      <c r="E2" s="192" t="s">
        <v>373</v>
      </c>
      <c r="F2" s="192" t="s">
        <v>77</v>
      </c>
    </row>
    <row r="3" spans="1:19" ht="28.5" x14ac:dyDescent="0.2">
      <c r="A3" s="192" t="s">
        <v>89</v>
      </c>
      <c r="B3" s="198"/>
      <c r="C3" s="193" t="s">
        <v>149</v>
      </c>
      <c r="D3" s="193" t="s">
        <v>216</v>
      </c>
      <c r="E3" s="192" t="s">
        <v>375</v>
      </c>
      <c r="F3" s="192" t="s">
        <v>78</v>
      </c>
    </row>
    <row r="4" spans="1:19" ht="14.25" x14ac:dyDescent="0.2">
      <c r="A4" s="192" t="s">
        <v>91</v>
      </c>
      <c r="B4" s="198"/>
      <c r="C4" s="193" t="s">
        <v>151</v>
      </c>
      <c r="D4" s="193" t="s">
        <v>218</v>
      </c>
      <c r="E4" s="192" t="s">
        <v>377</v>
      </c>
    </row>
    <row r="5" spans="1:19" ht="28.5" customHeight="1" x14ac:dyDescent="0.2">
      <c r="A5" s="198"/>
      <c r="C5" s="193" t="s">
        <v>153</v>
      </c>
      <c r="D5" s="193" t="s">
        <v>220</v>
      </c>
      <c r="E5" s="192" t="s">
        <v>379</v>
      </c>
      <c r="F5" s="279"/>
    </row>
    <row r="6" spans="1:19" ht="42.75" x14ac:dyDescent="0.2">
      <c r="A6" s="198"/>
      <c r="B6" s="198"/>
      <c r="C6" s="193" t="s">
        <v>155</v>
      </c>
      <c r="D6" s="193" t="s">
        <v>222</v>
      </c>
      <c r="E6" s="192" t="s">
        <v>381</v>
      </c>
      <c r="F6" s="279"/>
    </row>
    <row r="7" spans="1:19" ht="14.25" x14ac:dyDescent="0.2">
      <c r="A7" s="198"/>
      <c r="B7" s="198"/>
      <c r="C7" s="193" t="s">
        <v>157</v>
      </c>
      <c r="D7" s="193" t="s">
        <v>224</v>
      </c>
      <c r="E7" s="192" t="s">
        <v>383</v>
      </c>
      <c r="F7" s="279"/>
    </row>
    <row r="8" spans="1:19" ht="14.25" x14ac:dyDescent="0.2">
      <c r="A8" s="198"/>
      <c r="B8" s="198"/>
      <c r="C8" s="193" t="s">
        <v>159</v>
      </c>
      <c r="D8" s="193" t="s">
        <v>226</v>
      </c>
      <c r="E8" s="192" t="s">
        <v>385</v>
      </c>
      <c r="F8" s="279"/>
    </row>
    <row r="9" spans="1:19" ht="14.25" x14ac:dyDescent="0.2">
      <c r="A9" s="198"/>
      <c r="B9" s="198"/>
      <c r="C9" s="193" t="s">
        <v>161</v>
      </c>
      <c r="D9" s="193" t="s">
        <v>228</v>
      </c>
      <c r="E9" s="192" t="s">
        <v>387</v>
      </c>
      <c r="F9" s="279"/>
    </row>
    <row r="10" spans="1:19" ht="28.5" x14ac:dyDescent="0.2">
      <c r="A10" s="198"/>
      <c r="B10" s="198"/>
      <c r="C10" s="193" t="s">
        <v>163</v>
      </c>
      <c r="D10" s="193" t="s">
        <v>230</v>
      </c>
      <c r="E10" s="192" t="s">
        <v>389</v>
      </c>
      <c r="F10" s="279"/>
    </row>
    <row r="11" spans="1:19" ht="42.75" x14ac:dyDescent="0.2">
      <c r="A11" s="198"/>
      <c r="B11" s="198"/>
      <c r="C11" s="192" t="s">
        <v>166</v>
      </c>
      <c r="D11" s="193" t="s">
        <v>232</v>
      </c>
      <c r="E11" s="192" t="s">
        <v>391</v>
      </c>
      <c r="F11" s="279"/>
    </row>
    <row r="12" spans="1:19" ht="28.5" x14ac:dyDescent="0.2">
      <c r="A12" s="198"/>
      <c r="B12" s="198"/>
      <c r="C12" s="192" t="s">
        <v>168</v>
      </c>
      <c r="D12" s="193" t="s">
        <v>234</v>
      </c>
      <c r="E12" s="192" t="s">
        <v>393</v>
      </c>
      <c r="F12" s="279"/>
    </row>
    <row r="13" spans="1:19" ht="14.25" x14ac:dyDescent="0.2">
      <c r="A13" s="198"/>
      <c r="B13" s="198"/>
      <c r="C13" s="192" t="s">
        <v>171</v>
      </c>
      <c r="D13" s="193" t="s">
        <v>236</v>
      </c>
      <c r="E13" s="192" t="s">
        <v>395</v>
      </c>
      <c r="F13" s="279"/>
    </row>
    <row r="14" spans="1:19" ht="28.5" x14ac:dyDescent="0.2">
      <c r="A14" s="198"/>
      <c r="B14" s="198"/>
      <c r="C14" s="192" t="s">
        <v>173</v>
      </c>
      <c r="D14" s="193" t="s">
        <v>238</v>
      </c>
      <c r="E14" s="192" t="s">
        <v>397</v>
      </c>
      <c r="F14" s="279"/>
    </row>
    <row r="15" spans="1:19" ht="28.5" x14ac:dyDescent="0.2">
      <c r="A15" s="198"/>
      <c r="B15" s="198"/>
      <c r="C15" s="192" t="s">
        <v>175</v>
      </c>
      <c r="D15" s="193" t="s">
        <v>240</v>
      </c>
      <c r="E15" s="192" t="s">
        <v>399</v>
      </c>
      <c r="F15" s="279"/>
    </row>
    <row r="16" spans="1:19" ht="28.5" x14ac:dyDescent="0.2">
      <c r="A16" s="198"/>
      <c r="B16" s="198"/>
      <c r="C16" s="192" t="s">
        <v>177</v>
      </c>
      <c r="D16" s="193" t="s">
        <v>242</v>
      </c>
      <c r="E16" s="192" t="s">
        <v>401</v>
      </c>
      <c r="F16" s="198"/>
    </row>
    <row r="17" spans="1:6" ht="28.5" x14ac:dyDescent="0.2">
      <c r="A17" s="198"/>
      <c r="B17" s="198"/>
      <c r="C17" s="192" t="s">
        <v>179</v>
      </c>
      <c r="D17" s="194" t="s">
        <v>244</v>
      </c>
      <c r="E17" s="198"/>
      <c r="F17" s="198"/>
    </row>
    <row r="18" spans="1:6" ht="14.25" x14ac:dyDescent="0.2">
      <c r="A18" s="198"/>
      <c r="B18" s="198"/>
      <c r="C18" s="192" t="s">
        <v>181</v>
      </c>
      <c r="D18" s="193" t="s">
        <v>246</v>
      </c>
      <c r="E18" s="198"/>
      <c r="F18" s="198"/>
    </row>
    <row r="19" spans="1:6" ht="28.5" x14ac:dyDescent="0.2">
      <c r="A19" s="198"/>
      <c r="B19" s="198"/>
      <c r="C19" s="192" t="s">
        <v>183</v>
      </c>
      <c r="D19" s="193" t="s">
        <v>248</v>
      </c>
      <c r="E19" s="198"/>
      <c r="F19" s="198"/>
    </row>
    <row r="20" spans="1:6" ht="28.5" x14ac:dyDescent="0.2">
      <c r="A20" s="198"/>
      <c r="B20" s="198"/>
      <c r="C20" s="192" t="s">
        <v>185</v>
      </c>
      <c r="D20" s="193" t="s">
        <v>250</v>
      </c>
      <c r="E20" s="198"/>
      <c r="F20" s="198"/>
    </row>
    <row r="21" spans="1:6" ht="28.5" x14ac:dyDescent="0.2">
      <c r="A21" s="198"/>
      <c r="B21" s="198"/>
      <c r="C21" s="192" t="s">
        <v>187</v>
      </c>
      <c r="D21" s="194" t="s">
        <v>252</v>
      </c>
      <c r="E21" s="198"/>
      <c r="F21" s="198"/>
    </row>
    <row r="22" spans="1:6" ht="42.75" x14ac:dyDescent="0.2">
      <c r="A22" s="198"/>
      <c r="B22" s="198"/>
      <c r="C22" s="192" t="s">
        <v>189</v>
      </c>
      <c r="D22" s="194" t="s">
        <v>254</v>
      </c>
      <c r="E22" s="198"/>
      <c r="F22" s="198"/>
    </row>
    <row r="23" spans="1:6" ht="28.5" x14ac:dyDescent="0.2">
      <c r="A23" s="198"/>
      <c r="B23" s="198"/>
      <c r="C23" s="192" t="s">
        <v>191</v>
      </c>
      <c r="D23" s="194" t="s">
        <v>256</v>
      </c>
      <c r="E23" s="198"/>
      <c r="F23" s="198"/>
    </row>
    <row r="24" spans="1:6" ht="28.5" x14ac:dyDescent="0.2">
      <c r="A24" s="198"/>
      <c r="B24" s="198"/>
      <c r="C24" s="192" t="s">
        <v>193</v>
      </c>
      <c r="D24" s="194" t="s">
        <v>258</v>
      </c>
      <c r="E24" s="198"/>
      <c r="F24" s="198"/>
    </row>
    <row r="25" spans="1:6" ht="28.5" x14ac:dyDescent="0.2">
      <c r="A25" s="198"/>
      <c r="B25" s="198"/>
      <c r="C25" s="192" t="s">
        <v>196</v>
      </c>
      <c r="D25" s="194" t="s">
        <v>260</v>
      </c>
      <c r="E25" s="198"/>
      <c r="F25" s="198"/>
    </row>
    <row r="26" spans="1:6" ht="28.5" x14ac:dyDescent="0.2">
      <c r="A26" s="198"/>
      <c r="B26" s="198"/>
      <c r="C26" s="192" t="s">
        <v>198</v>
      </c>
      <c r="D26" s="194" t="s">
        <v>262</v>
      </c>
      <c r="E26" s="198"/>
      <c r="F26" s="198"/>
    </row>
    <row r="27" spans="1:6" ht="14.25" x14ac:dyDescent="0.2">
      <c r="A27" s="198"/>
      <c r="B27" s="198"/>
      <c r="C27" s="192" t="s">
        <v>200</v>
      </c>
      <c r="D27" s="194" t="s">
        <v>264</v>
      </c>
      <c r="E27" s="198"/>
      <c r="F27" s="198"/>
    </row>
    <row r="28" spans="1:6" ht="28.5" x14ac:dyDescent="0.2">
      <c r="A28" s="198"/>
      <c r="B28" s="198"/>
      <c r="C28" s="192" t="s">
        <v>202</v>
      </c>
      <c r="D28" s="194" t="s">
        <v>266</v>
      </c>
      <c r="E28" s="198"/>
      <c r="F28" s="198"/>
    </row>
    <row r="29" spans="1:6" ht="28.5" x14ac:dyDescent="0.2">
      <c r="A29" s="198"/>
      <c r="B29" s="198"/>
      <c r="C29" s="192" t="s">
        <v>204</v>
      </c>
      <c r="D29" s="194" t="s">
        <v>268</v>
      </c>
      <c r="E29" s="198"/>
      <c r="F29" s="198"/>
    </row>
    <row r="30" spans="1:6" ht="14.25" x14ac:dyDescent="0.2">
      <c r="A30" s="198"/>
      <c r="B30" s="198"/>
      <c r="C30" s="192" t="s">
        <v>206</v>
      </c>
      <c r="D30" s="194" t="s">
        <v>270</v>
      </c>
      <c r="E30" s="198"/>
      <c r="F30" s="198"/>
    </row>
    <row r="31" spans="1:6" ht="14.25" x14ac:dyDescent="0.2">
      <c r="A31" s="198"/>
      <c r="B31" s="198"/>
      <c r="C31" s="192" t="s">
        <v>208</v>
      </c>
      <c r="D31" s="194" t="s">
        <v>272</v>
      </c>
      <c r="E31" s="198"/>
      <c r="F31" s="198"/>
    </row>
    <row r="32" spans="1:6" ht="14.25" x14ac:dyDescent="0.2">
      <c r="A32" s="198"/>
      <c r="B32" s="198"/>
      <c r="C32" s="192" t="s">
        <v>210</v>
      </c>
      <c r="D32" s="194" t="s">
        <v>274</v>
      </c>
      <c r="E32" s="198"/>
      <c r="F32" s="198"/>
    </row>
    <row r="33" spans="1:6" ht="14.25" x14ac:dyDescent="0.2">
      <c r="A33" s="198"/>
      <c r="B33" s="198"/>
      <c r="C33" s="198"/>
      <c r="D33" s="194" t="s">
        <v>276</v>
      </c>
      <c r="E33" s="198"/>
      <c r="F33" s="198"/>
    </row>
    <row r="34" spans="1:6" ht="14.25" x14ac:dyDescent="0.2">
      <c r="A34" s="198"/>
      <c r="B34" s="198"/>
      <c r="C34" s="198"/>
      <c r="D34" s="194" t="s">
        <v>278</v>
      </c>
      <c r="E34" s="198"/>
      <c r="F34" s="198"/>
    </row>
    <row r="35" spans="1:6" ht="14.25" x14ac:dyDescent="0.2">
      <c r="A35" s="198"/>
      <c r="B35" s="198"/>
      <c r="C35" s="198"/>
      <c r="D35" s="194" t="s">
        <v>280</v>
      </c>
      <c r="E35" s="198"/>
      <c r="F35" s="198"/>
    </row>
    <row r="36" spans="1:6" ht="28.5" x14ac:dyDescent="0.2">
      <c r="A36" s="198"/>
      <c r="B36" s="198"/>
      <c r="C36" s="198"/>
      <c r="D36" s="194" t="s">
        <v>282</v>
      </c>
      <c r="E36" s="198"/>
      <c r="F36" s="198"/>
    </row>
    <row r="37" spans="1:6" ht="14.25" x14ac:dyDescent="0.2">
      <c r="A37" s="198"/>
      <c r="B37" s="198"/>
      <c r="C37" s="198"/>
      <c r="D37" s="194" t="s">
        <v>284</v>
      </c>
      <c r="E37" s="198"/>
      <c r="F37" s="198"/>
    </row>
    <row r="38" spans="1:6" ht="14.25" x14ac:dyDescent="0.2">
      <c r="A38" s="198"/>
      <c r="B38" s="198"/>
      <c r="C38" s="198"/>
      <c r="D38" s="194" t="s">
        <v>286</v>
      </c>
      <c r="E38" s="198"/>
      <c r="F38" s="198"/>
    </row>
    <row r="39" spans="1:6" ht="14.25" x14ac:dyDescent="0.2">
      <c r="A39" s="198"/>
      <c r="B39" s="198"/>
      <c r="C39" s="198"/>
      <c r="D39" s="194" t="s">
        <v>288</v>
      </c>
      <c r="E39" s="198"/>
      <c r="F39" s="198"/>
    </row>
    <row r="40" spans="1:6" ht="14.25" x14ac:dyDescent="0.2">
      <c r="A40" s="198"/>
      <c r="B40" s="198"/>
      <c r="C40" s="198"/>
      <c r="D40" s="194" t="s">
        <v>290</v>
      </c>
      <c r="E40" s="198"/>
      <c r="F40" s="198"/>
    </row>
    <row r="41" spans="1:6" ht="14.25" x14ac:dyDescent="0.2">
      <c r="A41" s="198"/>
      <c r="B41" s="198"/>
      <c r="C41" s="198"/>
      <c r="D41" s="194" t="s">
        <v>292</v>
      </c>
      <c r="E41" s="198"/>
      <c r="F41" s="198"/>
    </row>
    <row r="42" spans="1:6" ht="14.25" x14ac:dyDescent="0.2">
      <c r="A42" s="198"/>
      <c r="B42" s="198"/>
      <c r="C42" s="198"/>
      <c r="D42" s="194" t="s">
        <v>294</v>
      </c>
      <c r="E42" s="198"/>
      <c r="F42" s="198"/>
    </row>
    <row r="43" spans="1:6" ht="14.25" x14ac:dyDescent="0.2">
      <c r="A43" s="198"/>
      <c r="B43" s="198"/>
      <c r="C43" s="198"/>
      <c r="D43" s="194" t="s">
        <v>296</v>
      </c>
      <c r="E43" s="198"/>
      <c r="F43" s="198"/>
    </row>
    <row r="44" spans="1:6" ht="14.25" x14ac:dyDescent="0.2">
      <c r="A44" s="198"/>
      <c r="B44" s="198"/>
      <c r="C44" s="198"/>
      <c r="D44" s="194" t="s">
        <v>298</v>
      </c>
      <c r="E44" s="198"/>
      <c r="F44" s="198"/>
    </row>
    <row r="45" spans="1:6" ht="14.25" x14ac:dyDescent="0.2">
      <c r="A45" s="198"/>
      <c r="B45" s="198"/>
      <c r="C45" s="198"/>
      <c r="D45" s="194" t="s">
        <v>300</v>
      </c>
      <c r="E45" s="198"/>
      <c r="F45" s="198"/>
    </row>
    <row r="46" spans="1:6" ht="14.25" x14ac:dyDescent="0.2">
      <c r="A46" s="198"/>
      <c r="B46" s="198"/>
      <c r="C46" s="198"/>
      <c r="D46" s="194" t="s">
        <v>302</v>
      </c>
      <c r="E46" s="198"/>
      <c r="F46" s="198"/>
    </row>
    <row r="47" spans="1:6" ht="14.25" x14ac:dyDescent="0.2">
      <c r="A47" s="198"/>
      <c r="B47" s="198"/>
      <c r="C47" s="198"/>
      <c r="D47" s="195" t="s">
        <v>304</v>
      </c>
      <c r="E47" s="198"/>
      <c r="F47" s="198"/>
    </row>
    <row r="48" spans="1:6" ht="14.25" x14ac:dyDescent="0.2">
      <c r="A48" s="198"/>
      <c r="B48" s="198"/>
      <c r="C48" s="198"/>
      <c r="D48" s="194" t="s">
        <v>306</v>
      </c>
      <c r="E48" s="198"/>
      <c r="F48" s="198"/>
    </row>
    <row r="49" spans="1:6" ht="14.25" x14ac:dyDescent="0.2">
      <c r="A49" s="198"/>
      <c r="B49" s="198"/>
      <c r="C49" s="198"/>
      <c r="D49" s="194" t="s">
        <v>308</v>
      </c>
      <c r="E49" s="198"/>
      <c r="F49" s="198"/>
    </row>
    <row r="50" spans="1:6" ht="14.25" x14ac:dyDescent="0.2">
      <c r="A50" s="198"/>
      <c r="B50" s="198"/>
      <c r="C50" s="198"/>
      <c r="D50" s="194" t="s">
        <v>310</v>
      </c>
      <c r="E50" s="198"/>
      <c r="F50" s="198"/>
    </row>
    <row r="51" spans="1:6" ht="14.25" x14ac:dyDescent="0.2">
      <c r="A51" s="198"/>
      <c r="B51" s="198"/>
      <c r="C51" s="198"/>
      <c r="D51" s="194" t="s">
        <v>312</v>
      </c>
      <c r="E51" s="198"/>
      <c r="F51" s="198"/>
    </row>
    <row r="52" spans="1:6" ht="14.25" x14ac:dyDescent="0.2">
      <c r="A52" s="198"/>
      <c r="B52" s="198"/>
      <c r="C52" s="198"/>
      <c r="D52" s="194" t="s">
        <v>314</v>
      </c>
      <c r="E52" s="198"/>
      <c r="F52" s="198"/>
    </row>
    <row r="53" spans="1:6" ht="28.5" x14ac:dyDescent="0.2">
      <c r="A53" s="198"/>
      <c r="B53" s="198"/>
      <c r="C53" s="198"/>
      <c r="D53" s="194" t="s">
        <v>316</v>
      </c>
      <c r="E53" s="198"/>
      <c r="F53" s="198"/>
    </row>
    <row r="54" spans="1:6" ht="14.25" x14ac:dyDescent="0.2">
      <c r="A54" s="198"/>
      <c r="B54" s="198"/>
      <c r="C54" s="198"/>
      <c r="D54" s="194" t="s">
        <v>318</v>
      </c>
      <c r="E54" s="198"/>
      <c r="F54" s="198"/>
    </row>
    <row r="55" spans="1:6" ht="14.25" x14ac:dyDescent="0.2">
      <c r="A55" s="198"/>
      <c r="B55" s="198"/>
      <c r="C55" s="198"/>
      <c r="D55" s="194" t="s">
        <v>320</v>
      </c>
      <c r="E55" s="198"/>
      <c r="F55" s="198"/>
    </row>
    <row r="56" spans="1:6" ht="14.25" x14ac:dyDescent="0.2">
      <c r="A56" s="198"/>
      <c r="B56" s="198"/>
      <c r="C56" s="198"/>
      <c r="D56" s="194" t="s">
        <v>322</v>
      </c>
      <c r="E56" s="198"/>
      <c r="F56" s="198"/>
    </row>
    <row r="57" spans="1:6" ht="28.5" x14ac:dyDescent="0.2">
      <c r="A57" s="198"/>
      <c r="B57" s="198"/>
      <c r="C57" s="198"/>
      <c r="D57" s="194" t="s">
        <v>324</v>
      </c>
      <c r="E57" s="198"/>
      <c r="F57" s="198"/>
    </row>
    <row r="58" spans="1:6" ht="14.25" x14ac:dyDescent="0.2">
      <c r="A58" s="198"/>
      <c r="B58" s="198"/>
      <c r="C58" s="198"/>
      <c r="D58" s="194" t="s">
        <v>326</v>
      </c>
      <c r="E58" s="198"/>
      <c r="F58" s="198"/>
    </row>
    <row r="59" spans="1:6" ht="14.25" x14ac:dyDescent="0.2">
      <c r="A59" s="198"/>
      <c r="B59" s="198"/>
      <c r="C59" s="198"/>
      <c r="D59" s="194" t="s">
        <v>328</v>
      </c>
      <c r="E59" s="198"/>
      <c r="F59" s="198"/>
    </row>
    <row r="60" spans="1:6" ht="28.5" x14ac:dyDescent="0.2">
      <c r="A60" s="198"/>
      <c r="B60" s="198"/>
      <c r="C60" s="198"/>
      <c r="D60" s="194" t="s">
        <v>330</v>
      </c>
      <c r="E60" s="198"/>
      <c r="F60" s="198"/>
    </row>
    <row r="61" spans="1:6" ht="28.5" x14ac:dyDescent="0.2">
      <c r="A61" s="198"/>
      <c r="B61" s="198"/>
      <c r="C61" s="198"/>
      <c r="D61" s="194" t="s">
        <v>332</v>
      </c>
      <c r="E61" s="198"/>
      <c r="F61" s="198"/>
    </row>
    <row r="62" spans="1:6" ht="14.25" x14ac:dyDescent="0.2">
      <c r="A62" s="198"/>
      <c r="B62" s="198"/>
      <c r="C62" s="198"/>
      <c r="D62" s="194" t="s">
        <v>334</v>
      </c>
      <c r="E62" s="198"/>
      <c r="F62" s="198"/>
    </row>
    <row r="63" spans="1:6" ht="28.5" x14ac:dyDescent="0.2">
      <c r="A63" s="198"/>
      <c r="B63" s="198"/>
      <c r="C63" s="198"/>
      <c r="D63" s="194" t="s">
        <v>336</v>
      </c>
      <c r="E63" s="198"/>
      <c r="F63" s="198"/>
    </row>
    <row r="64" spans="1:6" ht="28.5" x14ac:dyDescent="0.2">
      <c r="A64" s="198"/>
      <c r="B64" s="198"/>
      <c r="C64" s="198"/>
      <c r="D64" s="194" t="s">
        <v>338</v>
      </c>
      <c r="E64" s="198"/>
      <c r="F64" s="198"/>
    </row>
    <row r="65" spans="1:6" ht="28.5" x14ac:dyDescent="0.2">
      <c r="A65" s="198"/>
      <c r="B65" s="198"/>
      <c r="C65" s="198"/>
      <c r="D65" s="194" t="s">
        <v>340</v>
      </c>
      <c r="E65" s="198"/>
      <c r="F65" s="198"/>
    </row>
    <row r="66" spans="1:6" ht="28.5" x14ac:dyDescent="0.2">
      <c r="A66" s="198"/>
      <c r="B66" s="198"/>
      <c r="C66" s="198"/>
      <c r="D66" s="194" t="s">
        <v>342</v>
      </c>
      <c r="E66" s="198"/>
      <c r="F66" s="198"/>
    </row>
    <row r="67" spans="1:6" ht="42.75" x14ac:dyDescent="0.2">
      <c r="A67" s="198"/>
      <c r="B67" s="198"/>
      <c r="C67" s="198"/>
      <c r="D67" s="194" t="s">
        <v>344</v>
      </c>
      <c r="E67" s="198"/>
      <c r="F67" s="198"/>
    </row>
    <row r="68" spans="1:6" ht="28.5" x14ac:dyDescent="0.2">
      <c r="A68" s="198"/>
      <c r="B68" s="198"/>
      <c r="C68" s="198"/>
      <c r="D68" s="194" t="s">
        <v>346</v>
      </c>
      <c r="E68" s="198"/>
      <c r="F68" s="198"/>
    </row>
    <row r="69" spans="1:6" ht="28.5" x14ac:dyDescent="0.2">
      <c r="A69" s="198"/>
      <c r="B69" s="198"/>
      <c r="C69" s="198"/>
      <c r="D69" s="194" t="s">
        <v>348</v>
      </c>
      <c r="E69" s="198"/>
      <c r="F69" s="198"/>
    </row>
    <row r="70" spans="1:6" ht="14.25" x14ac:dyDescent="0.2">
      <c r="A70" s="198"/>
      <c r="B70" s="198"/>
      <c r="C70" s="198"/>
      <c r="D70" s="194" t="s">
        <v>350</v>
      </c>
      <c r="E70" s="198"/>
      <c r="F70" s="198"/>
    </row>
    <row r="71" spans="1:6" ht="42.75" x14ac:dyDescent="0.2">
      <c r="A71" s="198"/>
      <c r="B71" s="198"/>
      <c r="C71" s="198"/>
      <c r="D71" s="194" t="s">
        <v>352</v>
      </c>
      <c r="E71" s="198"/>
      <c r="F71" s="198"/>
    </row>
    <row r="72" spans="1:6" ht="14.25" x14ac:dyDescent="0.2">
      <c r="A72" s="198"/>
      <c r="B72" s="198"/>
      <c r="C72" s="198"/>
      <c r="D72" s="194" t="s">
        <v>354</v>
      </c>
      <c r="E72" s="198"/>
      <c r="F72" s="198"/>
    </row>
    <row r="73" spans="1:6" ht="14.25" x14ac:dyDescent="0.2">
      <c r="A73" s="198"/>
      <c r="B73" s="198"/>
      <c r="C73" s="198"/>
      <c r="D73" s="194" t="s">
        <v>356</v>
      </c>
      <c r="E73" s="198"/>
      <c r="F73" s="198"/>
    </row>
    <row r="74" spans="1:6" ht="28.5" x14ac:dyDescent="0.2">
      <c r="A74" s="198"/>
      <c r="B74" s="198"/>
      <c r="C74" s="198"/>
      <c r="D74" s="194" t="s">
        <v>358</v>
      </c>
      <c r="E74" s="198"/>
      <c r="F74" s="198"/>
    </row>
    <row r="75" spans="1:6" ht="14.25" x14ac:dyDescent="0.2">
      <c r="A75" s="198"/>
      <c r="B75" s="198"/>
      <c r="C75" s="198"/>
      <c r="D75" s="194" t="s">
        <v>360</v>
      </c>
      <c r="E75" s="198"/>
      <c r="F75" s="198"/>
    </row>
    <row r="76" spans="1:6" ht="14.25" x14ac:dyDescent="0.2">
      <c r="A76" s="198"/>
      <c r="B76" s="198"/>
      <c r="C76" s="198"/>
      <c r="D76" s="194" t="s">
        <v>362</v>
      </c>
      <c r="E76" s="198"/>
      <c r="F76" s="198"/>
    </row>
    <row r="77" spans="1:6" ht="14.25" x14ac:dyDescent="0.2">
      <c r="A77" s="198"/>
      <c r="B77" s="198"/>
      <c r="C77" s="198"/>
      <c r="D77" s="194" t="s">
        <v>364</v>
      </c>
      <c r="E77" s="198"/>
      <c r="F77" s="198"/>
    </row>
    <row r="78" spans="1:6" ht="14.25" x14ac:dyDescent="0.2">
      <c r="A78" s="198"/>
      <c r="B78" s="198"/>
      <c r="C78" s="198"/>
      <c r="D78" s="194" t="s">
        <v>366</v>
      </c>
      <c r="E78" s="198"/>
      <c r="F78" s="198"/>
    </row>
    <row r="79" spans="1:6" ht="14.25" x14ac:dyDescent="0.2">
      <c r="A79" s="198"/>
      <c r="B79" s="198"/>
      <c r="C79" s="198"/>
      <c r="D79" s="194" t="s">
        <v>368</v>
      </c>
      <c r="E79" s="198"/>
      <c r="F79" s="198"/>
    </row>
    <row r="80" spans="1:6" ht="14.25" x14ac:dyDescent="0.2">
      <c r="A80" s="198"/>
      <c r="B80" s="198"/>
      <c r="C80" s="198"/>
      <c r="D80" s="194" t="s">
        <v>370</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activeCell="A5" sqref="A5"/>
    </sheetView>
  </sheetViews>
  <sheetFormatPr defaultColWidth="0" defaultRowHeight="12.75" x14ac:dyDescent="0.2"/>
  <cols>
    <col min="1" max="1" width="95.28515625" style="288" customWidth="1"/>
    <col min="2" max="2" width="18.28515625" hidden="1" customWidth="1"/>
    <col min="3" max="16384" width="9.140625" hidden="1"/>
  </cols>
  <sheetData>
    <row r="1" spans="1:8" s="1" customFormat="1" ht="31.5" x14ac:dyDescent="0.2">
      <c r="A1" s="285" t="str">
        <f>Capa!A1</f>
        <v>Contrato de Gestão nº. 008/2021 celebrado entre a Secretaria de Justiça e Segurança Pública do Estado de Minas Gerais - SEJUSP e o Instituto Elo</v>
      </c>
      <c r="B1" s="528" t="str">
        <f>Capa!A1</f>
        <v>Contrato de Gestão nº. 008/2021 celebrado entre a Secretaria de Justiça e Segurança Pública do Estado de Minas Gerais - SEJUSP e o Instituto Elo</v>
      </c>
      <c r="C1" s="528"/>
      <c r="D1" s="528"/>
      <c r="E1" s="528"/>
      <c r="F1" s="528"/>
      <c r="G1" s="528"/>
      <c r="H1" s="528"/>
    </row>
    <row r="2" spans="1:8" s="1" customFormat="1" ht="15.75" x14ac:dyDescent="0.2">
      <c r="A2" s="286" t="str">
        <f>Capa!A3</f>
        <v>3º Relatório Gerencial Financeiro</v>
      </c>
      <c r="B2" s="529" t="str">
        <f>Capa!A3</f>
        <v>3º Relatório Gerencial Financeiro</v>
      </c>
      <c r="C2" s="529"/>
      <c r="D2" s="529"/>
      <c r="E2" s="529"/>
      <c r="F2" s="529"/>
      <c r="G2" s="529"/>
      <c r="H2" s="529"/>
    </row>
    <row r="3" spans="1:8" s="1" customFormat="1" ht="15.75" x14ac:dyDescent="0.2">
      <c r="A3" s="286" t="s">
        <v>42</v>
      </c>
      <c r="B3" s="286"/>
      <c r="C3" s="286"/>
      <c r="D3" s="286"/>
      <c r="E3" s="286"/>
      <c r="F3" s="286"/>
      <c r="G3" s="286"/>
      <c r="H3" s="286"/>
    </row>
    <row r="4" spans="1:8" ht="171.75" customHeight="1" x14ac:dyDescent="0.2">
      <c r="A4" s="287" t="s">
        <v>43</v>
      </c>
    </row>
    <row r="5" spans="1:8" ht="125.25" customHeight="1" x14ac:dyDescent="0.2">
      <c r="A5" s="287" t="s">
        <v>44</v>
      </c>
    </row>
    <row r="6" spans="1:8" ht="46.5" hidden="1" customHeight="1" x14ac:dyDescent="0.2">
      <c r="A6" s="287"/>
    </row>
    <row r="7" spans="1:8" ht="85.5" customHeight="1" x14ac:dyDescent="0.2">
      <c r="A7" s="287" t="s">
        <v>45</v>
      </c>
    </row>
    <row r="8" spans="1:8" ht="163.5" customHeight="1" x14ac:dyDescent="0.2">
      <c r="A8" s="287"/>
    </row>
    <row r="9" spans="1:8" ht="21" customHeight="1" x14ac:dyDescent="0.2">
      <c r="A9" s="287"/>
    </row>
    <row r="10" spans="1:8" ht="87.75" customHeight="1" x14ac:dyDescent="0.2">
      <c r="A10" s="287"/>
    </row>
    <row r="11" spans="1:8" ht="0.75" customHeight="1" x14ac:dyDescent="0.2">
      <c r="A11" s="287"/>
    </row>
    <row r="12" spans="1:8" ht="117" customHeight="1" x14ac:dyDescent="0.2">
      <c r="A12" s="287"/>
    </row>
    <row r="13" spans="1:8" ht="131.25" customHeight="1" x14ac:dyDescent="0.2">
      <c r="A13" s="287"/>
    </row>
    <row r="14" spans="1:8" ht="75" customHeight="1" x14ac:dyDescent="0.2">
      <c r="A14" s="287"/>
    </row>
    <row r="15" spans="1:8" ht="189" customHeight="1" x14ac:dyDescent="0.2">
      <c r="A15" s="287"/>
    </row>
    <row r="16" spans="1:8" ht="81.75" customHeight="1" x14ac:dyDescent="0.2">
      <c r="A16" s="287"/>
    </row>
    <row r="17" spans="1:1" ht="84" customHeight="1" x14ac:dyDescent="0.2">
      <c r="A17" s="287"/>
    </row>
    <row r="18" spans="1:1" ht="48.75" customHeight="1" x14ac:dyDescent="0.2">
      <c r="A18" s="287"/>
    </row>
    <row r="19" spans="1:1" ht="102.75" customHeight="1" x14ac:dyDescent="0.2">
      <c r="A19" s="287"/>
    </row>
    <row r="20" spans="1:1" ht="129" customHeight="1" x14ac:dyDescent="0.2">
      <c r="A20" s="287"/>
    </row>
    <row r="21" spans="1:1" ht="101.25" customHeight="1" x14ac:dyDescent="0.2">
      <c r="A21" s="287"/>
    </row>
    <row r="22" spans="1:1" ht="91.5" customHeight="1" x14ac:dyDescent="0.2">
      <c r="A22" s="287"/>
    </row>
    <row r="23" spans="1:1" ht="0.75" customHeight="1" x14ac:dyDescent="0.2">
      <c r="A23" s="287"/>
    </row>
    <row r="24" spans="1:1" ht="81.75" customHeight="1" x14ac:dyDescent="0.2">
      <c r="A24" s="287"/>
    </row>
    <row r="25" spans="1:1" ht="83.25" customHeight="1" x14ac:dyDescent="0.2">
      <c r="A25" s="287"/>
    </row>
    <row r="26" spans="1:1" ht="77.25" customHeight="1" x14ac:dyDescent="0.2">
      <c r="A26" s="287"/>
    </row>
    <row r="27" spans="1:1" ht="34.5" customHeight="1" x14ac:dyDescent="0.2">
      <c r="A27" s="287"/>
    </row>
    <row r="28" spans="1:1" ht="109.5" customHeight="1" x14ac:dyDescent="0.2">
      <c r="A28" s="287"/>
    </row>
    <row r="29" spans="1:1" ht="61.5" customHeight="1" x14ac:dyDescent="0.2">
      <c r="A29" s="341"/>
    </row>
    <row r="30" spans="1:1" ht="49.5" customHeight="1" x14ac:dyDescent="0.2">
      <c r="A30" s="341"/>
    </row>
    <row r="31" spans="1:1" ht="320.25" customHeight="1" x14ac:dyDescent="0.2">
      <c r="A31" s="287"/>
    </row>
    <row r="32" spans="1:1" ht="115.5" customHeight="1" x14ac:dyDescent="0.2">
      <c r="A32" s="287"/>
    </row>
    <row r="33" spans="1:1" ht="72" hidden="1" customHeight="1" x14ac:dyDescent="0.2">
      <c r="A33" s="287"/>
    </row>
    <row r="34" spans="1:1" ht="87" customHeight="1" x14ac:dyDescent="0.2">
      <c r="A34" s="287"/>
    </row>
    <row r="35" spans="1:1" ht="129.75" customHeight="1" x14ac:dyDescent="0.2">
      <c r="A35" s="287"/>
    </row>
    <row r="36" spans="1:1" ht="105.75" hidden="1" customHeight="1" x14ac:dyDescent="0.2">
      <c r="A36" s="287"/>
    </row>
    <row r="37" spans="1:1" ht="117.75" customHeight="1" x14ac:dyDescent="0.2">
      <c r="A37" s="287"/>
    </row>
    <row r="38" spans="1:1" ht="1.5" customHeight="1" x14ac:dyDescent="0.2">
      <c r="A38" s="287"/>
    </row>
    <row r="39" spans="1:1" ht="131.25" customHeight="1" x14ac:dyDescent="0.2">
      <c r="A39" s="287"/>
    </row>
    <row r="40" spans="1:1" ht="99" customHeight="1" x14ac:dyDescent="0.2">
      <c r="A40" s="287"/>
    </row>
    <row r="41" spans="1:1" ht="79.5" hidden="1" customHeight="1" x14ac:dyDescent="0.2">
      <c r="A41" s="287"/>
    </row>
    <row r="42" spans="1:1" ht="100.5" customHeight="1" x14ac:dyDescent="0.2">
      <c r="A42" s="287"/>
    </row>
    <row r="43" spans="1:1" ht="154.5" customHeight="1" x14ac:dyDescent="0.2">
      <c r="A43" s="287"/>
    </row>
    <row r="44" spans="1:1" ht="135" customHeight="1" x14ac:dyDescent="0.2">
      <c r="A44" s="287"/>
    </row>
    <row r="45" spans="1:1" ht="139.5" customHeight="1" x14ac:dyDescent="0.2">
      <c r="A45" s="287"/>
    </row>
    <row r="46" spans="1:1" ht="105.75" customHeight="1" x14ac:dyDescent="0.2">
      <c r="A46" s="287"/>
    </row>
    <row r="47" spans="1:1" ht="172.5" customHeight="1" x14ac:dyDescent="0.2">
      <c r="A47" s="287"/>
    </row>
    <row r="48" spans="1:1" ht="123" customHeight="1" x14ac:dyDescent="0.2">
      <c r="A48" s="287"/>
    </row>
    <row r="49" spans="1:1" ht="121.5" customHeight="1" x14ac:dyDescent="0.2">
      <c r="A49" s="287"/>
    </row>
    <row r="50" spans="1:1" ht="83.25" customHeight="1" x14ac:dyDescent="0.2">
      <c r="A50" s="287"/>
    </row>
    <row r="51" spans="1:1" ht="84.75" customHeight="1" x14ac:dyDescent="0.2">
      <c r="A51" s="287"/>
    </row>
    <row r="52" spans="1:1" ht="94.5" customHeight="1" x14ac:dyDescent="0.2">
      <c r="A52" s="287"/>
    </row>
    <row r="53" spans="1:1" ht="106.5" customHeight="1" x14ac:dyDescent="0.2">
      <c r="A53" s="287"/>
    </row>
    <row r="54" spans="1:1" ht="82.5" customHeight="1" x14ac:dyDescent="0.2">
      <c r="A54" s="287"/>
    </row>
    <row r="55" spans="1:1" ht="96" customHeight="1" x14ac:dyDescent="0.2">
      <c r="A55" s="287"/>
    </row>
    <row r="56" spans="1:1" ht="81.75" customHeight="1" x14ac:dyDescent="0.2">
      <c r="A56" s="287"/>
    </row>
    <row r="57" spans="1:1" ht="90.75" customHeight="1" x14ac:dyDescent="0.2">
      <c r="A57" s="287"/>
    </row>
    <row r="58" spans="1:1" ht="99" customHeight="1" x14ac:dyDescent="0.2">
      <c r="A58" s="287"/>
    </row>
    <row r="59" spans="1:1" ht="81.75" customHeight="1" x14ac:dyDescent="0.2">
      <c r="A59" s="287"/>
    </row>
    <row r="60" spans="1:1" ht="115.5" customHeight="1" x14ac:dyDescent="0.2">
      <c r="A60" s="287"/>
    </row>
    <row r="61" spans="1:1" ht="66.75" customHeight="1" x14ac:dyDescent="0.2">
      <c r="A61" s="287"/>
    </row>
    <row r="62" spans="1:1" ht="81" customHeight="1" x14ac:dyDescent="0.2">
      <c r="A62" s="287"/>
    </row>
    <row r="63" spans="1:1" ht="60.75" customHeight="1" x14ac:dyDescent="0.2">
      <c r="A63" s="28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zoomScale="85" zoomScaleNormal="85" zoomScaleSheetLayoutView="85" workbookViewId="0">
      <selection sqref="A1:N1"/>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528" t="str">
        <f>Capa!A1</f>
        <v>Contrato de Gestão nº. 008/2021 celebrado entre a Secretaria de Justiça e Segurança Pública do Estado de Minas Gerais - SEJUSP e o Instituto Elo</v>
      </c>
      <c r="B1" s="528"/>
      <c r="C1" s="528"/>
      <c r="D1" s="528"/>
      <c r="E1" s="528"/>
      <c r="F1" s="528"/>
      <c r="G1" s="528"/>
      <c r="H1" s="528"/>
      <c r="I1" s="528"/>
      <c r="J1" s="528"/>
      <c r="K1" s="528"/>
      <c r="L1" s="528"/>
      <c r="M1" s="528"/>
      <c r="N1" s="528"/>
    </row>
    <row r="2" spans="1:14" ht="24" customHeight="1" x14ac:dyDescent="0.2">
      <c r="A2" s="529" t="str">
        <f>Capa!A3</f>
        <v>3º Relatório Gerencial Financeiro</v>
      </c>
      <c r="B2" s="529"/>
      <c r="C2" s="529"/>
      <c r="D2" s="529"/>
      <c r="E2" s="529"/>
      <c r="F2" s="529"/>
      <c r="G2" s="529"/>
      <c r="H2" s="529"/>
      <c r="I2" s="529"/>
      <c r="J2" s="529"/>
      <c r="K2" s="529"/>
      <c r="L2" s="529"/>
      <c r="M2" s="529"/>
      <c r="N2" s="529"/>
    </row>
    <row r="3" spans="1:14" ht="25.5" customHeight="1" thickBot="1" x14ac:dyDescent="0.25">
      <c r="A3" s="532" t="s">
        <v>46</v>
      </c>
      <c r="B3" s="532"/>
      <c r="C3" s="532"/>
      <c r="D3" s="532"/>
      <c r="E3" s="532"/>
      <c r="F3" s="532"/>
      <c r="G3" s="532"/>
      <c r="H3" s="532"/>
      <c r="I3" s="532"/>
      <c r="J3" s="532"/>
      <c r="K3" s="532"/>
      <c r="L3" s="532"/>
      <c r="M3" s="532"/>
      <c r="N3" s="532"/>
    </row>
    <row r="4" spans="1:14" ht="24" customHeight="1" thickTop="1" x14ac:dyDescent="0.2">
      <c r="A4" s="4"/>
      <c r="B4" s="531"/>
      <c r="C4" s="348" t="str">
        <f>VLOOKUP(MONTH(C5),Capa!$C$16:$D$27,2,FALSE)</f>
        <v>Janeiro</v>
      </c>
      <c r="D4" s="348" t="str">
        <f>VLOOKUP(MONTH(D5),Capa!$C$16:$D$27,2,FALSE)</f>
        <v>Fevereiro</v>
      </c>
      <c r="E4" s="348" t="str">
        <f>VLOOKUP(MONTH(E5),Capa!$C$16:$D$27,2,FALSE)</f>
        <v>Março</v>
      </c>
      <c r="F4" s="348" t="str">
        <f>VLOOKUP(MONTH(F5),Capa!$C$16:$D$27,2,FALSE)</f>
        <v>Abril</v>
      </c>
      <c r="G4" s="348" t="str">
        <f>VLOOKUP(MONTH(G5),Capa!$C$16:$D$27,2,FALSE)</f>
        <v>Maio</v>
      </c>
      <c r="H4" s="348" t="str">
        <f>VLOOKUP(MONTH(H5),Capa!$C$16:$D$27,2,FALSE)</f>
        <v>Junho</v>
      </c>
      <c r="I4" s="348" t="str">
        <f>VLOOKUP(MONTH(I5),Capa!$C$16:$D$27,2,FALSE)</f>
        <v>Julho</v>
      </c>
      <c r="J4" s="348" t="str">
        <f>VLOOKUP(MONTH(J5),Capa!$C$16:$D$27,2,FALSE)</f>
        <v>Agosto</v>
      </c>
      <c r="K4" s="348" t="str">
        <f>VLOOKUP(MONTH(K5),Capa!$C$16:$D$27,2,FALSE)</f>
        <v>Setembro</v>
      </c>
      <c r="L4" s="348" t="str">
        <f>VLOOKUP(MONTH(L5),Capa!$C$16:$D$27,2,FALSE)</f>
        <v>Outubro</v>
      </c>
      <c r="M4" s="348" t="str">
        <f>VLOOKUP(MONTH(M5),Capa!$C$16:$D$27,2,FALSE)</f>
        <v>Novembro</v>
      </c>
      <c r="N4" s="348" t="str">
        <f>VLOOKUP(MONTH(N5),Capa!$C$16:$D$27,2,FALSE)</f>
        <v>Dezembro</v>
      </c>
    </row>
    <row r="5" spans="1:14" ht="15" x14ac:dyDescent="0.2">
      <c r="A5" s="4"/>
      <c r="B5" s="532"/>
      <c r="C5" s="299">
        <v>44562</v>
      </c>
      <c r="D5" s="349">
        <f>DATE(YEAR(C5),MONTH(C5)+1,1)</f>
        <v>44593</v>
      </c>
      <c r="E5" s="349">
        <f t="shared" ref="E5:N5" si="0">DATE(YEAR(D5),MONTH(D5)+1,1)</f>
        <v>44621</v>
      </c>
      <c r="F5" s="349">
        <f t="shared" si="0"/>
        <v>44652</v>
      </c>
      <c r="G5" s="349">
        <f t="shared" si="0"/>
        <v>44682</v>
      </c>
      <c r="H5" s="349">
        <f t="shared" si="0"/>
        <v>44713</v>
      </c>
      <c r="I5" s="349">
        <f t="shared" si="0"/>
        <v>44743</v>
      </c>
      <c r="J5" s="349">
        <f t="shared" si="0"/>
        <v>44774</v>
      </c>
      <c r="K5" s="349">
        <f t="shared" si="0"/>
        <v>44805</v>
      </c>
      <c r="L5" s="349">
        <f t="shared" si="0"/>
        <v>44835</v>
      </c>
      <c r="M5" s="349">
        <f t="shared" si="0"/>
        <v>44866</v>
      </c>
      <c r="N5" s="349">
        <f t="shared" si="0"/>
        <v>44896</v>
      </c>
    </row>
    <row r="6" spans="1:14" ht="15" x14ac:dyDescent="0.2">
      <c r="A6" s="4"/>
      <c r="B6" s="532"/>
      <c r="C6" s="310" t="s">
        <v>47</v>
      </c>
      <c r="D6" s="310" t="s">
        <v>47</v>
      </c>
      <c r="E6" s="310" t="s">
        <v>47</v>
      </c>
      <c r="F6" s="310" t="s">
        <v>47</v>
      </c>
      <c r="G6" s="310" t="s">
        <v>47</v>
      </c>
      <c r="H6" s="310" t="s">
        <v>47</v>
      </c>
      <c r="I6" s="310" t="s">
        <v>47</v>
      </c>
      <c r="J6" s="310" t="s">
        <v>47</v>
      </c>
      <c r="K6" s="310" t="s">
        <v>47</v>
      </c>
      <c r="L6" s="310" t="s">
        <v>47</v>
      </c>
      <c r="M6" s="310" t="s">
        <v>47</v>
      </c>
      <c r="N6" s="310" t="s">
        <v>47</v>
      </c>
    </row>
    <row r="7" spans="1:14" ht="15.75" thickBot="1" x14ac:dyDescent="0.25">
      <c r="A7" s="4"/>
      <c r="B7" s="530"/>
      <c r="C7" s="347">
        <f>EOMONTH(C5,0)</f>
        <v>44592</v>
      </c>
      <c r="D7" s="347">
        <f t="shared" ref="D7:N7" si="1">EOMONTH(D5,0)</f>
        <v>44620</v>
      </c>
      <c r="E7" s="347">
        <f t="shared" si="1"/>
        <v>44651</v>
      </c>
      <c r="F7" s="347">
        <f t="shared" si="1"/>
        <v>44681</v>
      </c>
      <c r="G7" s="347">
        <f t="shared" si="1"/>
        <v>44712</v>
      </c>
      <c r="H7" s="347">
        <f t="shared" si="1"/>
        <v>44742</v>
      </c>
      <c r="I7" s="347">
        <f t="shared" si="1"/>
        <v>44773</v>
      </c>
      <c r="J7" s="347">
        <f t="shared" si="1"/>
        <v>44804</v>
      </c>
      <c r="K7" s="347">
        <f t="shared" si="1"/>
        <v>44834</v>
      </c>
      <c r="L7" s="347">
        <f t="shared" si="1"/>
        <v>44865</v>
      </c>
      <c r="M7" s="347">
        <f t="shared" si="1"/>
        <v>44895</v>
      </c>
      <c r="N7" s="347">
        <f t="shared" si="1"/>
        <v>44926</v>
      </c>
    </row>
    <row r="8" spans="1:14" ht="24" customHeight="1" thickTop="1" thickBot="1" x14ac:dyDescent="0.25">
      <c r="A8" s="10" t="s">
        <v>48</v>
      </c>
      <c r="B8" s="83" t="s">
        <v>49</v>
      </c>
      <c r="C8" s="77">
        <v>24515755.719999999</v>
      </c>
      <c r="D8" s="73">
        <f>'Analítico Cx.'!D10</f>
        <v>20237035.199999999</v>
      </c>
      <c r="E8" s="73">
        <f>'Analítico Cx.'!E10</f>
        <v>15430565.09</v>
      </c>
      <c r="F8" s="73">
        <f>'Analítico Cx.'!F10</f>
        <v>27418240.517000001</v>
      </c>
      <c r="G8" s="73">
        <f>'Analítico Cx.'!G10</f>
        <v>27418240.517000001</v>
      </c>
      <c r="H8" s="73">
        <f>'Analítico Cx.'!H10</f>
        <v>27418240.517000001</v>
      </c>
      <c r="I8" s="73">
        <f>'Analítico Cx.'!I10</f>
        <v>27418240.517000001</v>
      </c>
      <c r="J8" s="73">
        <f>'Analítico Cx.'!J10</f>
        <v>27418240.517000001</v>
      </c>
      <c r="K8" s="73">
        <f>'Analítico Cx.'!K10</f>
        <v>27418240.517000001</v>
      </c>
      <c r="L8" s="73">
        <f>'Analítico Cx.'!L10</f>
        <v>27418240.517000001</v>
      </c>
      <c r="M8" s="73">
        <f>'Analítico Cx.'!M10</f>
        <v>27418240.517000001</v>
      </c>
      <c r="N8" s="73">
        <f>'Analítico Cx.'!N10</f>
        <v>27418240.517000001</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50</v>
      </c>
      <c r="B10" s="85" t="s">
        <v>51</v>
      </c>
      <c r="C10" s="75">
        <f>'Analítico Cx.'!C18</f>
        <v>151043.72</v>
      </c>
      <c r="D10" s="75">
        <f>'Analítico Cx.'!D18</f>
        <v>134512.63999999998</v>
      </c>
      <c r="E10" s="75">
        <f>'Analítico Cx.'!E18</f>
        <v>16846825.539999999</v>
      </c>
      <c r="F10" s="75">
        <f>'Analítico Cx.'!F18</f>
        <v>0</v>
      </c>
      <c r="G10" s="75">
        <f>'Analítico Cx.'!G18</f>
        <v>0</v>
      </c>
      <c r="H10" s="75">
        <f>'Analítico Cx.'!H18</f>
        <v>0</v>
      </c>
      <c r="I10" s="75">
        <f>'Analítico Cx.'!I18</f>
        <v>0</v>
      </c>
      <c r="J10" s="75">
        <f>'Analítico Cx.'!J18</f>
        <v>0</v>
      </c>
      <c r="K10" s="75">
        <f>'Analítico Cx.'!K18</f>
        <v>0</v>
      </c>
      <c r="L10" s="75">
        <f>'Analítico Cx.'!L18</f>
        <v>0</v>
      </c>
      <c r="M10" s="75">
        <f>'Analítico Cx.'!M18</f>
        <v>0</v>
      </c>
      <c r="N10" s="75">
        <f>'Analítico Cx.'!N18</f>
        <v>0</v>
      </c>
    </row>
    <row r="11" spans="1:14" ht="24" customHeight="1" thickBot="1" x14ac:dyDescent="0.25">
      <c r="A11" s="10" t="s">
        <v>52</v>
      </c>
      <c r="B11" s="86" t="s">
        <v>53</v>
      </c>
      <c r="C11" s="76">
        <f>'Analítico Cx.'!C160</f>
        <v>4429764.2399999993</v>
      </c>
      <c r="D11" s="76">
        <f>'Analítico Cx.'!D160</f>
        <v>4940982.75</v>
      </c>
      <c r="E11" s="76">
        <f>'Analítico Cx.'!E160</f>
        <v>4859150.112999999</v>
      </c>
      <c r="F11" s="76">
        <f>'Analítico Cx.'!F160</f>
        <v>0</v>
      </c>
      <c r="G11" s="76">
        <f>'Analítico Cx.'!G160</f>
        <v>0</v>
      </c>
      <c r="H11" s="76">
        <f>'Analítico Cx.'!H160</f>
        <v>0</v>
      </c>
      <c r="I11" s="76">
        <f>'Analítico Cx.'!I160</f>
        <v>0</v>
      </c>
      <c r="J11" s="76">
        <f>'Analítico Cx.'!J160</f>
        <v>0</v>
      </c>
      <c r="K11" s="76">
        <f>'Analítico Cx.'!K160</f>
        <v>0</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54</v>
      </c>
      <c r="B13" s="83" t="s">
        <v>55</v>
      </c>
      <c r="C13" s="73">
        <f t="shared" ref="C13:H13" si="2">C8+C10-C11</f>
        <v>20237035.199999999</v>
      </c>
      <c r="D13" s="73">
        <f t="shared" si="2"/>
        <v>15430565.09</v>
      </c>
      <c r="E13" s="73">
        <f t="shared" si="2"/>
        <v>27418240.517000001</v>
      </c>
      <c r="F13" s="73">
        <f t="shared" si="2"/>
        <v>27418240.517000001</v>
      </c>
      <c r="G13" s="73">
        <f t="shared" si="2"/>
        <v>27418240.517000001</v>
      </c>
      <c r="H13" s="73">
        <f t="shared" si="2"/>
        <v>27418240.517000001</v>
      </c>
      <c r="I13" s="73">
        <f t="shared" ref="I13:N13" si="3">I8+I10-I11</f>
        <v>27418240.517000001</v>
      </c>
      <c r="J13" s="73">
        <f t="shared" si="3"/>
        <v>27418240.517000001</v>
      </c>
      <c r="K13" s="73">
        <f t="shared" si="3"/>
        <v>27418240.517000001</v>
      </c>
      <c r="L13" s="73">
        <f t="shared" si="3"/>
        <v>27418240.517000001</v>
      </c>
      <c r="M13" s="73">
        <f t="shared" si="3"/>
        <v>27418240.517000001</v>
      </c>
      <c r="N13" s="73">
        <f t="shared" si="3"/>
        <v>27418240.517000001</v>
      </c>
    </row>
    <row r="14" spans="1:14" ht="16.5" thickTop="1" thickBot="1" x14ac:dyDescent="0.25">
      <c r="A14" s="10"/>
      <c r="B14" s="2"/>
      <c r="C14" s="9"/>
      <c r="D14" s="9"/>
      <c r="E14" s="9"/>
      <c r="F14" s="9"/>
      <c r="G14" s="9"/>
      <c r="H14" s="9"/>
    </row>
    <row r="15" spans="1:14" ht="24" customHeight="1" thickTop="1" thickBot="1" x14ac:dyDescent="0.25">
      <c r="A15" s="10" t="s">
        <v>56</v>
      </c>
      <c r="B15" s="83" t="s">
        <v>57</v>
      </c>
      <c r="C15" s="77">
        <v>0</v>
      </c>
      <c r="D15" s="9"/>
      <c r="E15" s="9"/>
      <c r="F15" s="9"/>
      <c r="G15" s="9"/>
      <c r="H15" s="9"/>
    </row>
    <row r="16" spans="1:14" ht="24" customHeight="1" thickTop="1" thickBot="1" x14ac:dyDescent="0.25">
      <c r="A16" s="10" t="s">
        <v>58</v>
      </c>
      <c r="B16" s="83" t="s">
        <v>59</v>
      </c>
      <c r="C16" s="73">
        <f>'Prov. Pessoal'!N39</f>
        <v>3029549.0405526501</v>
      </c>
      <c r="D16" s="9"/>
      <c r="E16" s="9"/>
      <c r="F16" s="9"/>
      <c r="G16" s="9"/>
      <c r="H16" s="9"/>
    </row>
    <row r="17" spans="1:8" ht="24" customHeight="1" thickTop="1" thickBot="1" x14ac:dyDescent="0.25">
      <c r="A17" s="10" t="s">
        <v>60</v>
      </c>
      <c r="B17" s="83" t="s">
        <v>61</v>
      </c>
      <c r="C17" s="73">
        <f>SUM('Comp.'!E5:E263)</f>
        <v>3588014.8600000013</v>
      </c>
      <c r="D17" s="9"/>
      <c r="E17" s="9"/>
      <c r="F17" s="9"/>
      <c r="G17" s="9"/>
      <c r="H17" s="9"/>
    </row>
    <row r="18" spans="1:8" ht="24" customHeight="1" thickTop="1" thickBot="1" x14ac:dyDescent="0.25">
      <c r="A18" s="10" t="s">
        <v>62</v>
      </c>
      <c r="B18" s="450" t="s">
        <v>63</v>
      </c>
      <c r="C18" s="77">
        <v>5501006.0677967537</v>
      </c>
      <c r="D18" s="9"/>
      <c r="E18" s="9"/>
      <c r="F18" s="9"/>
      <c r="G18" s="9"/>
      <c r="H18" s="9"/>
    </row>
    <row r="19" spans="1:8" ht="24" customHeight="1" thickTop="1" thickBot="1" x14ac:dyDescent="0.25">
      <c r="A19" s="10" t="s">
        <v>64</v>
      </c>
      <c r="B19" s="83" t="s">
        <v>65</v>
      </c>
      <c r="C19" s="73">
        <f>N13-C15-C16-C17-C18</f>
        <v>15299670.548650598</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532" t="s">
        <v>66</v>
      </c>
      <c r="C22" s="532"/>
      <c r="D22" s="532"/>
      <c r="E22" s="532"/>
      <c r="F22" s="532"/>
      <c r="G22" s="7"/>
      <c r="H22" s="7"/>
    </row>
    <row r="23" spans="1:8" ht="24" customHeight="1" x14ac:dyDescent="0.2">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x14ac:dyDescent="0.2">
      <c r="B24" s="81" t="s">
        <v>67</v>
      </c>
      <c r="C24" s="71">
        <v>8532.7999999999993</v>
      </c>
      <c r="D24" s="71">
        <v>0</v>
      </c>
      <c r="E24" s="71">
        <v>0</v>
      </c>
      <c r="F24" s="71">
        <v>0</v>
      </c>
      <c r="G24" s="8"/>
      <c r="H24" s="8"/>
    </row>
    <row r="25" spans="1:8" ht="24" customHeight="1" x14ac:dyDescent="0.2">
      <c r="B25" s="81" t="s">
        <v>68</v>
      </c>
      <c r="C25" s="71">
        <v>27409707.719999999</v>
      </c>
      <c r="D25" s="71">
        <v>0</v>
      </c>
      <c r="E25" s="71">
        <v>0</v>
      </c>
      <c r="F25" s="71">
        <v>0</v>
      </c>
      <c r="G25" s="8"/>
      <c r="H25" s="8"/>
    </row>
    <row r="26" spans="1:8" ht="24" customHeight="1" x14ac:dyDescent="0.2">
      <c r="B26" s="81" t="s">
        <v>69</v>
      </c>
      <c r="C26" s="71">
        <v>0</v>
      </c>
      <c r="D26" s="71">
        <v>0</v>
      </c>
      <c r="E26" s="71">
        <v>0</v>
      </c>
      <c r="F26" s="71">
        <v>0</v>
      </c>
      <c r="G26" s="8"/>
      <c r="H26" s="8"/>
    </row>
    <row r="27" spans="1:8" ht="24" customHeight="1" thickBot="1" x14ac:dyDescent="0.25">
      <c r="A27" s="10" t="s">
        <v>70</v>
      </c>
      <c r="B27" s="82" t="s">
        <v>71</v>
      </c>
      <c r="C27" s="72">
        <f>SUM(C24:C26)</f>
        <v>27418240.52</v>
      </c>
      <c r="D27" s="72">
        <f>SUM(D24:D26)</f>
        <v>0</v>
      </c>
      <c r="E27" s="72">
        <f>SUM(E24:E26)</f>
        <v>0</v>
      </c>
      <c r="F27" s="72">
        <f>SUM(F24:F26)</f>
        <v>0</v>
      </c>
      <c r="G27" s="8"/>
      <c r="H27" s="8"/>
    </row>
    <row r="28" spans="1:8" ht="13.5" thickTop="1" x14ac:dyDescent="0.2">
      <c r="B28" s="2"/>
      <c r="C28" s="79"/>
      <c r="D28" s="79"/>
      <c r="E28" s="79"/>
      <c r="F28" s="79"/>
      <c r="G28" s="8"/>
      <c r="H28" s="8"/>
    </row>
    <row r="29" spans="1:8" ht="24" customHeight="1" thickBot="1" x14ac:dyDescent="0.25">
      <c r="A29" s="10" t="s">
        <v>72</v>
      </c>
      <c r="B29" s="82" t="s">
        <v>73</v>
      </c>
      <c r="C29" s="80">
        <f>E13-C27</f>
        <v>-2.9999986290931702E-3</v>
      </c>
      <c r="D29" s="80">
        <f>H13-D27</f>
        <v>27418240.517000001</v>
      </c>
      <c r="E29" s="80">
        <f>K13-E27</f>
        <v>27418240.517000001</v>
      </c>
      <c r="F29" s="80">
        <f>N13-F27</f>
        <v>27418240.517000001</v>
      </c>
      <c r="G29" s="8"/>
      <c r="H29" s="8"/>
    </row>
    <row r="30" spans="1:8" ht="13.5" thickTop="1" x14ac:dyDescent="0.2"/>
    <row r="32" spans="1:8" ht="24.75" customHeight="1" thickBot="1" x14ac:dyDescent="0.25">
      <c r="B32" s="530" t="s">
        <v>74</v>
      </c>
      <c r="C32" s="530"/>
    </row>
    <row r="33" spans="2:3" ht="24.75" customHeight="1" thickTop="1" x14ac:dyDescent="0.2">
      <c r="B33" s="85" t="s">
        <v>75</v>
      </c>
      <c r="C33" s="281">
        <v>77691.92</v>
      </c>
    </row>
    <row r="34" spans="2:3" ht="24.75" customHeight="1" x14ac:dyDescent="0.2">
      <c r="B34" s="280" t="s">
        <v>76</v>
      </c>
      <c r="C34" s="282">
        <f>SUMPRODUCT(-(Reserva!$C$4:$C$1005=Resumo!$B34),-(Reserva!$D$4:$D$1005))</f>
        <v>481869.10000000009</v>
      </c>
    </row>
    <row r="35" spans="2:3" ht="25.5" x14ac:dyDescent="0.2">
      <c r="B35" s="284" t="s">
        <v>77</v>
      </c>
      <c r="C35" s="282">
        <f>SUMPRODUCT(-(Reserva!$C$4:$C$1005=Resumo!$B35),-(Reserva!$D$4:$D$1005))</f>
        <v>8878.27</v>
      </c>
    </row>
    <row r="36" spans="2:3" ht="24.75" customHeight="1" x14ac:dyDescent="0.2">
      <c r="B36" s="280" t="s">
        <v>78</v>
      </c>
      <c r="C36" s="282">
        <f>SUMPRODUCT(-(Reserva!$C$4:$C$1005=Resumo!$B36),-(Reserva!$D$4:$D$1005))</f>
        <v>190</v>
      </c>
    </row>
    <row r="37" spans="2:3" ht="24.75" customHeight="1" thickBot="1" x14ac:dyDescent="0.25">
      <c r="B37" s="86" t="s">
        <v>79</v>
      </c>
      <c r="C37" s="283">
        <f>C33+C34+C35-C36</f>
        <v>568249.29000000015</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zoomScale="115" zoomScaleNormal="115" zoomScaleSheetLayoutView="100" workbookViewId="0">
      <selection sqref="A1:O50"/>
    </sheetView>
  </sheetViews>
  <sheetFormatPr defaultColWidth="17" defaultRowHeight="30" customHeight="1" x14ac:dyDescent="0.2"/>
  <cols>
    <col min="1" max="1" width="3.42578125" style="249" customWidth="1"/>
    <col min="2" max="2" width="15" style="249" customWidth="1"/>
    <col min="3" max="3" width="16.5703125" style="249" customWidth="1"/>
    <col min="4" max="13" width="12.5703125" style="249" customWidth="1"/>
    <col min="14" max="14" width="12.5703125" style="249" hidden="1" customWidth="1"/>
    <col min="15" max="15" width="13.7109375" style="254" bestFit="1" customWidth="1"/>
    <col min="16" max="16" width="2.42578125" style="254" customWidth="1"/>
    <col min="17" max="17" width="12.5703125" style="249" customWidth="1"/>
    <col min="18" max="18" width="14.140625" style="249" bestFit="1" customWidth="1"/>
    <col min="19" max="19" width="12.5703125" style="249" customWidth="1"/>
    <col min="20" max="20" width="12.5703125" style="255" customWidth="1"/>
    <col min="21" max="22" width="12.5703125" style="249" customWidth="1"/>
    <col min="23" max="23" width="12" style="249" customWidth="1"/>
    <col min="24" max="24" width="2.28515625" style="249" customWidth="1"/>
    <col min="25" max="25" width="10.7109375" style="249" customWidth="1"/>
    <col min="26" max="26" width="13" style="249" bestFit="1" customWidth="1"/>
    <col min="27" max="16384" width="17" style="249"/>
  </cols>
  <sheetData>
    <row r="1" spans="1:26" s="251" customFormat="1" ht="30.75"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537"/>
      <c r="M1" s="537"/>
      <c r="N1" s="537"/>
      <c r="O1" s="537"/>
      <c r="P1" s="295"/>
      <c r="Q1" s="295"/>
      <c r="R1" s="295"/>
      <c r="S1" s="295"/>
      <c r="T1" s="295"/>
      <c r="U1" s="295"/>
      <c r="V1" s="295"/>
      <c r="W1" s="295"/>
      <c r="X1" s="295"/>
      <c r="Y1" s="295"/>
      <c r="Z1" s="295"/>
    </row>
    <row r="2" spans="1:26" s="251" customFormat="1" ht="18" customHeight="1" x14ac:dyDescent="0.2">
      <c r="A2" s="537" t="str">
        <f>Capa!A3</f>
        <v>3º Relatório Gerencial Financeiro</v>
      </c>
      <c r="B2" s="537"/>
      <c r="C2" s="537"/>
      <c r="D2" s="537"/>
      <c r="E2" s="537"/>
      <c r="F2" s="537"/>
      <c r="G2" s="537"/>
      <c r="H2" s="537"/>
      <c r="I2" s="537"/>
      <c r="J2" s="537"/>
      <c r="K2" s="537"/>
      <c r="L2" s="537"/>
      <c r="M2" s="537"/>
      <c r="N2" s="537"/>
      <c r="O2" s="537"/>
      <c r="P2" s="295"/>
      <c r="Q2" s="295"/>
      <c r="R2" s="295"/>
      <c r="S2" s="295"/>
      <c r="T2" s="295"/>
      <c r="U2" s="295"/>
      <c r="V2" s="295"/>
      <c r="W2" s="295"/>
      <c r="X2" s="295"/>
      <c r="Y2" s="295"/>
      <c r="Z2" s="295"/>
    </row>
    <row r="3" spans="1:26" s="251" customFormat="1" ht="18" customHeight="1" thickBot="1" x14ac:dyDescent="0.25">
      <c r="A3" s="543" t="s">
        <v>80</v>
      </c>
      <c r="B3" s="543"/>
      <c r="C3" s="543"/>
      <c r="D3" s="543"/>
      <c r="E3" s="543"/>
      <c r="F3" s="543"/>
      <c r="G3" s="543"/>
      <c r="H3" s="543"/>
      <c r="I3" s="543"/>
      <c r="J3" s="543"/>
      <c r="K3" s="543"/>
      <c r="L3" s="543"/>
      <c r="M3" s="543"/>
      <c r="N3" s="543"/>
      <c r="O3" s="543"/>
      <c r="P3" s="296"/>
      <c r="Q3" s="296"/>
      <c r="R3" s="296"/>
      <c r="S3" s="296"/>
      <c r="T3" s="296"/>
      <c r="U3" s="296"/>
      <c r="V3" s="296"/>
      <c r="W3" s="296"/>
      <c r="X3" s="296"/>
      <c r="Y3" s="296"/>
      <c r="Z3" s="296"/>
    </row>
    <row r="4" spans="1:26" s="251" customFormat="1" ht="16.5" customHeight="1" thickBot="1" x14ac:dyDescent="0.25">
      <c r="A4" s="107"/>
      <c r="B4" s="107"/>
      <c r="C4" s="536" t="s">
        <v>81</v>
      </c>
      <c r="D4" s="536"/>
      <c r="E4" s="536"/>
      <c r="F4" s="536"/>
      <c r="G4" s="536"/>
      <c r="H4" s="536"/>
      <c r="I4" s="536"/>
      <c r="J4" s="536"/>
      <c r="K4" s="536"/>
      <c r="L4" s="536"/>
      <c r="M4" s="536"/>
      <c r="N4" s="536"/>
      <c r="O4" s="536"/>
    </row>
    <row r="5" spans="1:26" s="251" customFormat="1" ht="11.25" x14ac:dyDescent="0.2">
      <c r="A5" s="544">
        <v>1</v>
      </c>
      <c r="B5" s="546"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534" t="s">
        <v>83</v>
      </c>
    </row>
    <row r="6" spans="1:26" s="251" customFormat="1" ht="11.25" x14ac:dyDescent="0.2">
      <c r="A6" s="544"/>
      <c r="B6" s="547"/>
      <c r="C6" s="300">
        <f>Resumo!C5</f>
        <v>44562</v>
      </c>
      <c r="D6" s="300">
        <f>Resumo!D5</f>
        <v>44593</v>
      </c>
      <c r="E6" s="300">
        <f>Resumo!E5</f>
        <v>44621</v>
      </c>
      <c r="F6" s="300">
        <f>Resumo!F5</f>
        <v>44652</v>
      </c>
      <c r="G6" s="300">
        <f>Resumo!G5</f>
        <v>44682</v>
      </c>
      <c r="H6" s="300">
        <f>Resumo!H5</f>
        <v>44713</v>
      </c>
      <c r="I6" s="300">
        <f>Resumo!I5</f>
        <v>44743</v>
      </c>
      <c r="J6" s="300">
        <f>Resumo!J5</f>
        <v>44774</v>
      </c>
      <c r="K6" s="300">
        <f>Resumo!K5</f>
        <v>44805</v>
      </c>
      <c r="L6" s="300">
        <f>Resumo!L5</f>
        <v>44835</v>
      </c>
      <c r="M6" s="300">
        <f>Resumo!M5</f>
        <v>44866</v>
      </c>
      <c r="N6" s="300">
        <f>Resumo!N5</f>
        <v>44896</v>
      </c>
      <c r="O6" s="534"/>
    </row>
    <row r="7" spans="1:26" s="251" customFormat="1" ht="11.25" x14ac:dyDescent="0.2">
      <c r="A7" s="544"/>
      <c r="B7" s="547"/>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534"/>
    </row>
    <row r="8" spans="1:26" ht="12" thickBot="1" x14ac:dyDescent="0.25">
      <c r="A8" s="545"/>
      <c r="B8" s="548"/>
      <c r="C8" s="301">
        <f>Resumo!C7</f>
        <v>44592</v>
      </c>
      <c r="D8" s="301">
        <f>Resumo!D7</f>
        <v>44620</v>
      </c>
      <c r="E8" s="301">
        <f>Resumo!E7</f>
        <v>44651</v>
      </c>
      <c r="F8" s="301">
        <f>Resumo!F7</f>
        <v>44681</v>
      </c>
      <c r="G8" s="301">
        <f>Resumo!G7</f>
        <v>44712</v>
      </c>
      <c r="H8" s="301">
        <f>Resumo!H7</f>
        <v>44742</v>
      </c>
      <c r="I8" s="301">
        <f>Resumo!I7</f>
        <v>44773</v>
      </c>
      <c r="J8" s="301">
        <f>Resumo!J7</f>
        <v>44804</v>
      </c>
      <c r="K8" s="301">
        <f>Resumo!K7</f>
        <v>44834</v>
      </c>
      <c r="L8" s="301">
        <f>Resumo!L7</f>
        <v>44865</v>
      </c>
      <c r="M8" s="301">
        <f>Resumo!M7</f>
        <v>44895</v>
      </c>
      <c r="N8" s="301">
        <f>Resumo!N7</f>
        <v>44926</v>
      </c>
      <c r="O8" s="535"/>
    </row>
    <row r="9" spans="1:26" ht="11.25" x14ac:dyDescent="0.2">
      <c r="A9" s="112" t="s">
        <v>84</v>
      </c>
      <c r="B9" s="113" t="s">
        <v>85</v>
      </c>
      <c r="C9" s="114"/>
      <c r="D9" s="114"/>
      <c r="E9" s="114"/>
      <c r="F9" s="114"/>
      <c r="G9" s="114"/>
      <c r="H9" s="114"/>
      <c r="I9" s="114"/>
      <c r="J9" s="114"/>
      <c r="K9" s="114"/>
      <c r="L9" s="114"/>
      <c r="M9" s="114"/>
      <c r="N9" s="114"/>
      <c r="O9" s="109"/>
    </row>
    <row r="10" spans="1:26" ht="22.5" x14ac:dyDescent="0.2">
      <c r="A10" s="115" t="s">
        <v>86</v>
      </c>
      <c r="B10" s="58" t="s">
        <v>87</v>
      </c>
      <c r="C10" s="130">
        <v>16653018.199999999</v>
      </c>
      <c r="D10" s="130">
        <v>0</v>
      </c>
      <c r="E10" s="130">
        <v>0</v>
      </c>
      <c r="F10" s="130">
        <v>0</v>
      </c>
      <c r="G10" s="130">
        <v>0</v>
      </c>
      <c r="H10" s="130">
        <v>0</v>
      </c>
      <c r="I10" s="130">
        <v>0</v>
      </c>
      <c r="J10" s="130">
        <v>0</v>
      </c>
      <c r="K10" s="130">
        <v>0</v>
      </c>
      <c r="L10" s="130">
        <v>0</v>
      </c>
      <c r="M10" s="130">
        <v>0</v>
      </c>
      <c r="N10" s="130">
        <v>0</v>
      </c>
      <c r="O10" s="116">
        <f>SUM(C10:N10)</f>
        <v>16653018.199999999</v>
      </c>
    </row>
    <row r="11" spans="1:26" ht="22.5" x14ac:dyDescent="0.2">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9" t="s">
        <v>92</v>
      </c>
      <c r="B13" s="270" t="s">
        <v>93</v>
      </c>
      <c r="C13" s="130">
        <v>0</v>
      </c>
      <c r="D13" s="130">
        <v>0</v>
      </c>
      <c r="E13" s="130">
        <v>0</v>
      </c>
      <c r="F13" s="130">
        <v>0</v>
      </c>
      <c r="G13" s="130">
        <v>0</v>
      </c>
      <c r="H13" s="130">
        <v>0</v>
      </c>
      <c r="I13" s="130">
        <v>0</v>
      </c>
      <c r="J13" s="130">
        <v>0</v>
      </c>
      <c r="K13" s="130">
        <v>0</v>
      </c>
      <c r="L13" s="130">
        <v>0</v>
      </c>
      <c r="M13" s="130">
        <v>0</v>
      </c>
      <c r="N13" s="130">
        <v>0</v>
      </c>
      <c r="O13" s="266">
        <f>SUM(C13:N13)</f>
        <v>0</v>
      </c>
    </row>
    <row r="14" spans="1:26" ht="12" thickBot="1" x14ac:dyDescent="0.25">
      <c r="A14" s="541" t="s">
        <v>94</v>
      </c>
      <c r="B14" s="541"/>
      <c r="C14" s="118">
        <f t="shared" ref="C14:H14" si="0">SUM(C10:C13)</f>
        <v>16653018.199999999</v>
      </c>
      <c r="D14" s="118">
        <f t="shared" si="0"/>
        <v>0</v>
      </c>
      <c r="E14" s="118">
        <f t="shared" si="0"/>
        <v>0</v>
      </c>
      <c r="F14" s="118">
        <f t="shared" si="0"/>
        <v>0</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16653018.199999999</v>
      </c>
    </row>
    <row r="15" spans="1:26" s="251"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92</v>
      </c>
      <c r="B17" s="113" t="s">
        <v>96</v>
      </c>
      <c r="C17" s="176"/>
      <c r="D17" s="176"/>
      <c r="E17" s="176"/>
      <c r="F17" s="176"/>
      <c r="G17" s="176"/>
      <c r="H17" s="176"/>
      <c r="I17" s="176"/>
      <c r="J17" s="176"/>
      <c r="K17" s="176"/>
      <c r="L17" s="176"/>
      <c r="M17" s="176"/>
      <c r="N17" s="176"/>
      <c r="O17" s="176"/>
    </row>
    <row r="18" spans="1:26" ht="11.25" x14ac:dyDescent="0.2">
      <c r="A18" s="125" t="s">
        <v>97</v>
      </c>
      <c r="B18" s="113" t="s">
        <v>98</v>
      </c>
      <c r="C18" s="50">
        <v>2159188.4300000002</v>
      </c>
      <c r="D18" s="50">
        <v>2159188.4300000002</v>
      </c>
      <c r="E18" s="50">
        <v>2159188.4300000002</v>
      </c>
      <c r="F18" s="50">
        <v>0</v>
      </c>
      <c r="G18" s="50">
        <v>0</v>
      </c>
      <c r="H18" s="50">
        <v>0</v>
      </c>
      <c r="I18" s="50">
        <v>0</v>
      </c>
      <c r="J18" s="50">
        <v>0</v>
      </c>
      <c r="K18" s="50">
        <v>0</v>
      </c>
      <c r="L18" s="50">
        <v>0</v>
      </c>
      <c r="M18" s="50">
        <v>0</v>
      </c>
      <c r="N18" s="50">
        <v>0</v>
      </c>
      <c r="O18" s="116">
        <f>SUM(C18:N18)</f>
        <v>6477565.290000001</v>
      </c>
    </row>
    <row r="19" spans="1:26" ht="11.25" x14ac:dyDescent="0.2">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x14ac:dyDescent="0.2">
      <c r="A20" s="125" t="s">
        <v>101</v>
      </c>
      <c r="B20" s="113" t="s">
        <v>102</v>
      </c>
      <c r="C20" s="50">
        <v>1445555.61</v>
      </c>
      <c r="D20" s="50">
        <v>1445555.61</v>
      </c>
      <c r="E20" s="50">
        <v>1445555.61</v>
      </c>
      <c r="F20" s="50">
        <v>0</v>
      </c>
      <c r="G20" s="50">
        <v>0</v>
      </c>
      <c r="H20" s="50">
        <v>0</v>
      </c>
      <c r="I20" s="50">
        <v>0</v>
      </c>
      <c r="J20" s="50">
        <v>0</v>
      </c>
      <c r="K20" s="50">
        <v>0</v>
      </c>
      <c r="L20" s="50">
        <v>0</v>
      </c>
      <c r="M20" s="50">
        <v>0</v>
      </c>
      <c r="N20" s="50">
        <v>0</v>
      </c>
      <c r="O20" s="116">
        <f t="shared" si="4"/>
        <v>4336666.83</v>
      </c>
    </row>
    <row r="21" spans="1:26" ht="11.25" x14ac:dyDescent="0.2">
      <c r="A21" s="125" t="s">
        <v>103</v>
      </c>
      <c r="B21" s="113" t="s">
        <v>104</v>
      </c>
      <c r="C21" s="50">
        <v>248965.04</v>
      </c>
      <c r="D21" s="50">
        <v>248965.04</v>
      </c>
      <c r="E21" s="50">
        <v>248965.04</v>
      </c>
      <c r="F21" s="50">
        <v>0</v>
      </c>
      <c r="G21" s="50">
        <v>0</v>
      </c>
      <c r="H21" s="50">
        <v>0</v>
      </c>
      <c r="I21" s="50">
        <v>0</v>
      </c>
      <c r="J21" s="50">
        <v>0</v>
      </c>
      <c r="K21" s="50">
        <v>0</v>
      </c>
      <c r="L21" s="50">
        <v>0</v>
      </c>
      <c r="M21" s="50">
        <v>0</v>
      </c>
      <c r="N21" s="50">
        <v>0</v>
      </c>
      <c r="O21" s="116">
        <f t="shared" si="4"/>
        <v>746895.12</v>
      </c>
    </row>
    <row r="22" spans="1:26" ht="12.75" customHeight="1" x14ac:dyDescent="0.2">
      <c r="A22" s="542" t="s">
        <v>105</v>
      </c>
      <c r="B22" s="542"/>
      <c r="C22" s="126">
        <f t="shared" ref="C22:H22" si="5">SUM(C18:C21)</f>
        <v>3853709.08</v>
      </c>
      <c r="D22" s="126">
        <f t="shared" si="5"/>
        <v>3853709.08</v>
      </c>
      <c r="E22" s="126">
        <f t="shared" si="5"/>
        <v>3853709.08</v>
      </c>
      <c r="F22" s="126">
        <f t="shared" si="5"/>
        <v>0</v>
      </c>
      <c r="G22" s="126">
        <f t="shared" si="5"/>
        <v>0</v>
      </c>
      <c r="H22" s="126">
        <f t="shared" si="5"/>
        <v>0</v>
      </c>
      <c r="I22" s="126">
        <f t="shared" ref="I22:N22" si="6">SUM(I18:I21)</f>
        <v>0</v>
      </c>
      <c r="J22" s="126">
        <f t="shared" si="6"/>
        <v>0</v>
      </c>
      <c r="K22" s="126">
        <f t="shared" si="6"/>
        <v>0</v>
      </c>
      <c r="L22" s="126">
        <f t="shared" si="6"/>
        <v>0</v>
      </c>
      <c r="M22" s="126">
        <f t="shared" si="6"/>
        <v>0</v>
      </c>
      <c r="N22" s="126">
        <f t="shared" si="6"/>
        <v>0</v>
      </c>
      <c r="O22" s="126">
        <f t="shared" si="4"/>
        <v>11561127.24</v>
      </c>
    </row>
    <row r="23" spans="1:26" ht="11.25" x14ac:dyDescent="0.2">
      <c r="A23" s="112" t="s">
        <v>106</v>
      </c>
      <c r="B23" s="113" t="s">
        <v>107</v>
      </c>
      <c r="C23" s="50">
        <v>1743296.98</v>
      </c>
      <c r="D23" s="50">
        <v>1797296.98</v>
      </c>
      <c r="E23" s="50">
        <v>1647296.98</v>
      </c>
      <c r="F23" s="50">
        <v>0</v>
      </c>
      <c r="G23" s="50">
        <v>0</v>
      </c>
      <c r="H23" s="50">
        <v>0</v>
      </c>
      <c r="I23" s="50"/>
      <c r="J23" s="50"/>
      <c r="K23" s="50"/>
      <c r="L23" s="50">
        <v>0</v>
      </c>
      <c r="M23" s="50">
        <v>0</v>
      </c>
      <c r="N23" s="50">
        <v>0</v>
      </c>
      <c r="O23" s="116">
        <f t="shared" si="4"/>
        <v>5187890.9399999995</v>
      </c>
    </row>
    <row r="24" spans="1:26" ht="22.5" x14ac:dyDescent="0.2">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x14ac:dyDescent="0.25">
      <c r="A25" s="262" t="s">
        <v>110</v>
      </c>
      <c r="B25" s="263" t="s">
        <v>76</v>
      </c>
      <c r="C25" s="508">
        <v>196361.95</v>
      </c>
      <c r="D25" s="508">
        <v>151043.72</v>
      </c>
      <c r="E25" s="264">
        <v>134463.43</v>
      </c>
      <c r="F25" s="264">
        <v>0</v>
      </c>
      <c r="G25" s="264">
        <v>0</v>
      </c>
      <c r="H25" s="264">
        <v>0</v>
      </c>
      <c r="I25" s="264">
        <v>0</v>
      </c>
      <c r="J25" s="264">
        <v>0</v>
      </c>
      <c r="K25" s="264">
        <v>0</v>
      </c>
      <c r="L25" s="264">
        <v>0</v>
      </c>
      <c r="M25" s="264">
        <v>0</v>
      </c>
      <c r="N25" s="264">
        <v>0</v>
      </c>
      <c r="O25" s="266">
        <f t="shared" si="4"/>
        <v>481869.10000000003</v>
      </c>
    </row>
    <row r="26" spans="1:26" ht="12" thickBot="1" x14ac:dyDescent="0.25">
      <c r="A26" s="128" t="s">
        <v>111</v>
      </c>
      <c r="B26" s="129"/>
      <c r="C26" s="118">
        <f t="shared" ref="C26:H26" si="7">SUM(C22:C25)</f>
        <v>5793368.0100000007</v>
      </c>
      <c r="D26" s="118">
        <f t="shared" si="7"/>
        <v>5802049.7800000003</v>
      </c>
      <c r="E26" s="118">
        <f t="shared" si="7"/>
        <v>5635469.4900000002</v>
      </c>
      <c r="F26" s="118">
        <f t="shared" si="7"/>
        <v>0</v>
      </c>
      <c r="G26" s="118">
        <f t="shared" si="7"/>
        <v>0</v>
      </c>
      <c r="H26" s="118">
        <f t="shared" si="7"/>
        <v>0</v>
      </c>
      <c r="I26" s="118">
        <f t="shared" ref="I26:N26" si="8">SUM(I22:I25)</f>
        <v>0</v>
      </c>
      <c r="J26" s="118">
        <f t="shared" si="8"/>
        <v>0</v>
      </c>
      <c r="K26" s="118">
        <f t="shared" si="8"/>
        <v>0</v>
      </c>
      <c r="L26" s="118">
        <f t="shared" si="8"/>
        <v>0</v>
      </c>
      <c r="M26" s="118">
        <f t="shared" si="8"/>
        <v>0</v>
      </c>
      <c r="N26" s="118">
        <f t="shared" si="8"/>
        <v>0</v>
      </c>
      <c r="O26" s="118">
        <f t="shared" si="4"/>
        <v>17230887.280000001</v>
      </c>
    </row>
    <row r="27" spans="1:26" ht="12.75" customHeight="1" thickBot="1" x14ac:dyDescent="0.25">
      <c r="A27" s="246"/>
      <c r="B27" s="247"/>
      <c r="C27" s="226"/>
      <c r="D27" s="226"/>
      <c r="E27" s="226"/>
      <c r="F27" s="226"/>
      <c r="G27" s="226"/>
      <c r="H27" s="226"/>
      <c r="I27" s="226"/>
      <c r="J27" s="226"/>
      <c r="K27" s="226"/>
      <c r="L27" s="226"/>
      <c r="M27" s="226"/>
      <c r="N27" s="226"/>
      <c r="O27" s="226"/>
      <c r="P27" s="226"/>
      <c r="Q27" s="226"/>
      <c r="R27" s="226"/>
      <c r="S27" s="226"/>
      <c r="T27" s="226"/>
      <c r="U27" s="226"/>
      <c r="V27" s="226"/>
      <c r="W27" s="226"/>
      <c r="X27" s="226"/>
      <c r="Y27" s="248"/>
      <c r="Z27" s="226"/>
    </row>
    <row r="28" spans="1:26" ht="12.75" customHeight="1" thickBot="1" x14ac:dyDescent="0.25">
      <c r="A28" s="246"/>
      <c r="B28" s="247"/>
      <c r="C28" s="536" t="s">
        <v>112</v>
      </c>
      <c r="D28" s="536"/>
      <c r="E28" s="536"/>
      <c r="F28" s="536"/>
      <c r="G28" s="536"/>
      <c r="H28" s="536"/>
      <c r="I28" s="536"/>
      <c r="J28" s="536"/>
      <c r="K28" s="536"/>
      <c r="L28" s="536"/>
      <c r="M28" s="536"/>
      <c r="N28" s="536"/>
      <c r="O28" s="536"/>
      <c r="P28" s="133"/>
      <c r="Q28" s="533" t="s">
        <v>113</v>
      </c>
      <c r="R28" s="533" t="s">
        <v>114</v>
      </c>
      <c r="S28" s="226"/>
      <c r="T28" s="226"/>
      <c r="U28" s="226"/>
      <c r="V28" s="226"/>
      <c r="W28" s="226"/>
      <c r="X28" s="226"/>
      <c r="Y28" s="248"/>
      <c r="Z28" s="226"/>
    </row>
    <row r="29" spans="1:26" ht="12.75" customHeight="1" x14ac:dyDescent="0.2">
      <c r="A29" s="549">
        <v>1</v>
      </c>
      <c r="B29" s="538"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534" t="s">
        <v>83</v>
      </c>
      <c r="P29" s="109"/>
      <c r="Q29" s="534"/>
      <c r="R29" s="534"/>
      <c r="T29" s="249"/>
    </row>
    <row r="30" spans="1:26" ht="12.75" customHeight="1" x14ac:dyDescent="0.2">
      <c r="A30" s="544"/>
      <c r="B30" s="539"/>
      <c r="C30" s="300">
        <f>Resumo!C5</f>
        <v>44562</v>
      </c>
      <c r="D30" s="300">
        <f>Resumo!D5</f>
        <v>44593</v>
      </c>
      <c r="E30" s="300">
        <f>Resumo!E5</f>
        <v>44621</v>
      </c>
      <c r="F30" s="300">
        <f>Resumo!F5</f>
        <v>44652</v>
      </c>
      <c r="G30" s="300">
        <f>Resumo!G5</f>
        <v>44682</v>
      </c>
      <c r="H30" s="300">
        <f>Resumo!H5</f>
        <v>44713</v>
      </c>
      <c r="I30" s="300">
        <f>Resumo!I5</f>
        <v>44743</v>
      </c>
      <c r="J30" s="300">
        <f>Resumo!J5</f>
        <v>44774</v>
      </c>
      <c r="K30" s="300">
        <f>Resumo!K5</f>
        <v>44805</v>
      </c>
      <c r="L30" s="300">
        <f>Resumo!L5</f>
        <v>44835</v>
      </c>
      <c r="M30" s="300">
        <f>Resumo!M5</f>
        <v>44866</v>
      </c>
      <c r="N30" s="300">
        <f>Resumo!N5</f>
        <v>44896</v>
      </c>
      <c r="O30" s="534"/>
      <c r="P30" s="109"/>
      <c r="Q30" s="534"/>
      <c r="R30" s="534"/>
      <c r="T30" s="249"/>
    </row>
    <row r="31" spans="1:26" ht="12.75" customHeight="1" x14ac:dyDescent="0.2">
      <c r="A31" s="544"/>
      <c r="B31" s="539"/>
      <c r="C31" s="305" t="str">
        <f>Resumo!C6</f>
        <v>a</v>
      </c>
      <c r="D31" s="305" t="str">
        <f>Resumo!D6</f>
        <v>a</v>
      </c>
      <c r="E31" s="305" t="str">
        <f>Resumo!E6</f>
        <v>a</v>
      </c>
      <c r="F31" s="305" t="str">
        <f>Resumo!F6</f>
        <v>a</v>
      </c>
      <c r="G31" s="305" t="str">
        <f>Resumo!G6</f>
        <v>a</v>
      </c>
      <c r="H31" s="305" t="str">
        <f>Resumo!H6</f>
        <v>a</v>
      </c>
      <c r="I31" s="305" t="str">
        <f>Resumo!I6</f>
        <v>a</v>
      </c>
      <c r="J31" s="305" t="str">
        <f>Resumo!J6</f>
        <v>a</v>
      </c>
      <c r="K31" s="305" t="str">
        <f>Resumo!K6</f>
        <v>a</v>
      </c>
      <c r="L31" s="305" t="str">
        <f>Resumo!L6</f>
        <v>a</v>
      </c>
      <c r="M31" s="305" t="str">
        <f>Resumo!M6</f>
        <v>a</v>
      </c>
      <c r="N31" s="305" t="str">
        <f>Resumo!N6</f>
        <v>a</v>
      </c>
      <c r="O31" s="534"/>
      <c r="P31" s="109"/>
      <c r="Q31" s="534"/>
      <c r="R31" s="534"/>
      <c r="T31" s="249"/>
    </row>
    <row r="32" spans="1:26" s="251" customFormat="1" ht="15.75" thickBot="1" x14ac:dyDescent="0.25">
      <c r="A32" s="545"/>
      <c r="B32" s="540"/>
      <c r="C32" s="301">
        <f>Resumo!C7</f>
        <v>44592</v>
      </c>
      <c r="D32" s="301">
        <f>Resumo!D7</f>
        <v>44620</v>
      </c>
      <c r="E32" s="301">
        <f>Resumo!E7</f>
        <v>44651</v>
      </c>
      <c r="F32" s="301">
        <f>Resumo!F7</f>
        <v>44681</v>
      </c>
      <c r="G32" s="301">
        <f>Resumo!G7</f>
        <v>44712</v>
      </c>
      <c r="H32" s="301">
        <f>Resumo!H7</f>
        <v>44742</v>
      </c>
      <c r="I32" s="301">
        <f>Resumo!I7</f>
        <v>44773</v>
      </c>
      <c r="J32" s="301">
        <f>Resumo!J7</f>
        <v>44804</v>
      </c>
      <c r="K32" s="301">
        <f>Resumo!K7</f>
        <v>44834</v>
      </c>
      <c r="L32" s="301">
        <f>Resumo!L7</f>
        <v>44865</v>
      </c>
      <c r="M32" s="301">
        <f>Resumo!M7</f>
        <v>44895</v>
      </c>
      <c r="N32" s="301">
        <f>Resumo!N7</f>
        <v>44926</v>
      </c>
      <c r="O32" s="535"/>
      <c r="P32" s="109"/>
      <c r="Q32" s="535"/>
      <c r="R32" s="535"/>
      <c r="S32" s="252"/>
      <c r="T32" s="253"/>
    </row>
    <row r="33" spans="1:20" ht="39" customHeight="1" x14ac:dyDescent="0.2">
      <c r="A33" s="112" t="s">
        <v>84</v>
      </c>
      <c r="B33" s="113" t="s">
        <v>85</v>
      </c>
      <c r="C33" s="114"/>
      <c r="D33" s="114"/>
      <c r="E33" s="114"/>
      <c r="F33" s="114"/>
      <c r="G33" s="114"/>
      <c r="H33" s="114"/>
      <c r="I33" s="114"/>
      <c r="J33" s="114"/>
      <c r="K33" s="114"/>
      <c r="L33" s="114"/>
      <c r="M33" s="114"/>
      <c r="N33" s="114"/>
      <c r="O33" s="114"/>
      <c r="P33" s="114"/>
      <c r="Q33" s="109"/>
      <c r="R33" s="109"/>
    </row>
    <row r="34" spans="1:20" ht="22.5" x14ac:dyDescent="0.2">
      <c r="A34" s="115" t="s">
        <v>86</v>
      </c>
      <c r="B34" s="58" t="s">
        <v>87</v>
      </c>
      <c r="C34" s="114">
        <f>'Analítico Cp.'!C11</f>
        <v>0</v>
      </c>
      <c r="D34" s="114">
        <f>'Analítico Cp.'!D11</f>
        <v>0</v>
      </c>
      <c r="E34" s="114">
        <f>'Analítico Cp.'!E11</f>
        <v>16653018.199999999</v>
      </c>
      <c r="F34" s="114">
        <f>'Analítico Cp.'!F11</f>
        <v>0</v>
      </c>
      <c r="G34" s="114">
        <f>'Analítico Cp.'!G11</f>
        <v>0</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16653018.199999999</v>
      </c>
      <c r="P34" s="114"/>
      <c r="Q34" s="143">
        <f>IF(O10=0,"-",O34/O10)</f>
        <v>1</v>
      </c>
      <c r="R34" s="114">
        <f>O10-O34</f>
        <v>0</v>
      </c>
      <c r="S34" s="256"/>
    </row>
    <row r="35" spans="1:20" ht="33.75" x14ac:dyDescent="0.2">
      <c r="A35" s="115" t="s">
        <v>88</v>
      </c>
      <c r="B35" s="58" t="s">
        <v>89</v>
      </c>
      <c r="C35" s="114">
        <f>'Analítico Cp.'!C12</f>
        <v>0</v>
      </c>
      <c r="D35" s="114">
        <f>'Analítico Cp.'!D12</f>
        <v>0</v>
      </c>
      <c r="E35" s="114">
        <f>'Analítico Cp.'!E12</f>
        <v>2084.1999999999998</v>
      </c>
      <c r="F35" s="114">
        <f>'Analítico Cp.'!F12</f>
        <v>0</v>
      </c>
      <c r="G35" s="114">
        <f>'Analítico Cp.'!G12</f>
        <v>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2084.1999999999998</v>
      </c>
      <c r="P35" s="114"/>
      <c r="Q35" s="143" t="str">
        <f>IF(O11=0,"-",O35/O11)</f>
        <v>-</v>
      </c>
      <c r="R35" s="114">
        <f>O11-O35</f>
        <v>-2084.1999999999998</v>
      </c>
      <c r="S35" s="256"/>
    </row>
    <row r="36" spans="1:20" ht="11.25" x14ac:dyDescent="0.2">
      <c r="A36" s="115" t="s">
        <v>90</v>
      </c>
      <c r="B36" s="58" t="s">
        <v>91</v>
      </c>
      <c r="C36" s="117">
        <f>'Analítico Cp.'!C13</f>
        <v>0</v>
      </c>
      <c r="D36" s="117">
        <f>'Analítico Cp.'!D13</f>
        <v>49.21</v>
      </c>
      <c r="E36" s="117">
        <f>'Analítico Cp.'!E13</f>
        <v>0</v>
      </c>
      <c r="F36" s="117">
        <f>'Analítico Cp.'!F13</f>
        <v>0</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49.21</v>
      </c>
      <c r="P36" s="114"/>
      <c r="Q36" s="144" t="str">
        <f>IF(O12=0,"-",O36/O12)</f>
        <v>-</v>
      </c>
      <c r="R36" s="117">
        <f>O12-O36</f>
        <v>-49.21</v>
      </c>
    </row>
    <row r="37" spans="1:20" ht="23.25" thickBot="1" x14ac:dyDescent="0.25">
      <c r="A37" s="269" t="s">
        <v>92</v>
      </c>
      <c r="B37" s="270" t="s">
        <v>93</v>
      </c>
      <c r="C37" s="114">
        <f>'Analítico Cp.'!C14</f>
        <v>151043.72</v>
      </c>
      <c r="D37" s="114">
        <f>'Analítico Cp.'!D14</f>
        <v>134463.43</v>
      </c>
      <c r="E37" s="114">
        <f>'Analítico Cp.'!E14</f>
        <v>191723.14</v>
      </c>
      <c r="F37" s="114">
        <f>'Analítico Cp.'!F14</f>
        <v>0</v>
      </c>
      <c r="G37" s="114">
        <f>'Analítico Cp.'!G14</f>
        <v>0</v>
      </c>
      <c r="H37" s="114">
        <f>'Analítico Cp.'!H14</f>
        <v>0</v>
      </c>
      <c r="I37" s="114">
        <f>'Analítico Cp.'!I14</f>
        <v>0</v>
      </c>
      <c r="J37" s="114">
        <f>'Analítico Cp.'!J14</f>
        <v>0</v>
      </c>
      <c r="K37" s="114">
        <f>'Analítico Cp.'!K14</f>
        <v>0</v>
      </c>
      <c r="L37" s="114">
        <f>'Analítico Cp.'!L14</f>
        <v>0</v>
      </c>
      <c r="M37" s="114">
        <f>'Analítico Cp.'!M14</f>
        <v>0</v>
      </c>
      <c r="N37" s="114">
        <f>'Analítico Cp.'!N14</f>
        <v>0</v>
      </c>
      <c r="O37" s="116">
        <f>SUM(C37:N37)</f>
        <v>477230.29000000004</v>
      </c>
      <c r="P37" s="114"/>
      <c r="Q37" s="143" t="str">
        <f>IF(O13=0,"-",O37/O13)</f>
        <v>-</v>
      </c>
      <c r="R37" s="114">
        <f>O13-O37</f>
        <v>-477230.29000000004</v>
      </c>
    </row>
    <row r="38" spans="1:20" ht="12" thickBot="1" x14ac:dyDescent="0.25">
      <c r="A38" s="541" t="s">
        <v>94</v>
      </c>
      <c r="B38" s="541"/>
      <c r="C38" s="118">
        <f t="shared" ref="C38:H38" si="9">SUM(C34:C37)</f>
        <v>151043.72</v>
      </c>
      <c r="D38" s="118">
        <f t="shared" si="9"/>
        <v>134512.63999999998</v>
      </c>
      <c r="E38" s="118">
        <f t="shared" si="9"/>
        <v>16846825.539999999</v>
      </c>
      <c r="F38" s="118">
        <f t="shared" si="9"/>
        <v>0</v>
      </c>
      <c r="G38" s="118">
        <f t="shared" si="9"/>
        <v>0</v>
      </c>
      <c r="H38" s="118">
        <f t="shared" si="9"/>
        <v>0</v>
      </c>
      <c r="I38" s="118">
        <f t="shared" ref="I38:N38" si="10">SUM(I34:I37)</f>
        <v>0</v>
      </c>
      <c r="J38" s="118">
        <f t="shared" si="10"/>
        <v>0</v>
      </c>
      <c r="K38" s="118">
        <f t="shared" si="10"/>
        <v>0</v>
      </c>
      <c r="L38" s="118">
        <f t="shared" si="10"/>
        <v>0</v>
      </c>
      <c r="M38" s="118">
        <f t="shared" si="10"/>
        <v>0</v>
      </c>
      <c r="N38" s="118">
        <f t="shared" si="10"/>
        <v>0</v>
      </c>
      <c r="O38" s="118">
        <f>SUM(C38:N38)</f>
        <v>17132381.899999999</v>
      </c>
      <c r="P38" s="116"/>
      <c r="Q38" s="142">
        <f>IF(O14=0,"-",O38/O14)</f>
        <v>1.0287853945899128</v>
      </c>
      <c r="R38" s="118">
        <f>O14-O38</f>
        <v>-479363.69999999925</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51" customFormat="1" ht="23.25" thickBot="1" x14ac:dyDescent="0.25">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7"/>
    </row>
    <row r="41" spans="1:20" ht="21" customHeight="1" x14ac:dyDescent="0.2">
      <c r="A41" s="112" t="s">
        <v>92</v>
      </c>
      <c r="B41" s="113" t="s">
        <v>96</v>
      </c>
      <c r="C41" s="124"/>
      <c r="D41" s="124"/>
      <c r="E41" s="124"/>
      <c r="F41" s="124"/>
      <c r="G41" s="124"/>
      <c r="H41" s="124"/>
      <c r="I41" s="124"/>
      <c r="J41" s="124"/>
      <c r="K41" s="124"/>
      <c r="L41" s="124"/>
      <c r="M41" s="124"/>
      <c r="N41" s="124"/>
      <c r="O41" s="124"/>
      <c r="P41" s="124"/>
      <c r="Q41" s="124"/>
      <c r="R41" s="124"/>
    </row>
    <row r="42" spans="1:20" ht="11.25" x14ac:dyDescent="0.2">
      <c r="A42" s="125" t="s">
        <v>97</v>
      </c>
      <c r="B42" s="113" t="s">
        <v>98</v>
      </c>
      <c r="C42" s="114">
        <f>'Analítico Cp.'!C28</f>
        <v>0</v>
      </c>
      <c r="D42" s="114">
        <f>'Analítico Cp.'!D28</f>
        <v>0</v>
      </c>
      <c r="E42" s="114">
        <f>'Analítico Cp.'!E28</f>
        <v>0</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0</v>
      </c>
      <c r="P42" s="114"/>
      <c r="Q42" s="145">
        <f t="shared" ref="Q42:Q50" si="13">IF(O18=0,"-",O42/O18)</f>
        <v>0</v>
      </c>
      <c r="R42" s="114">
        <f t="shared" ref="R42:R50" si="14">O18-O42</f>
        <v>6477565.290000001</v>
      </c>
    </row>
    <row r="43" spans="1:20" ht="11.25" x14ac:dyDescent="0.2">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101</v>
      </c>
      <c r="B44" s="113" t="s">
        <v>102</v>
      </c>
      <c r="C44" s="114">
        <f>'Analítico Cp.'!C46</f>
        <v>1014377.5969495501</v>
      </c>
      <c r="D44" s="114">
        <f>'Analítico Cp.'!D46</f>
        <v>996141.60790954996</v>
      </c>
      <c r="E44" s="114">
        <f>'Analítico Cp.'!E46</f>
        <v>981314.93869354995</v>
      </c>
      <c r="F44" s="114">
        <f>'Analítico Cp.'!F46</f>
        <v>0</v>
      </c>
      <c r="G44" s="114">
        <f>'Analítico Cp.'!G46</f>
        <v>0</v>
      </c>
      <c r="H44" s="114">
        <f>'Analítico Cp.'!H46</f>
        <v>0</v>
      </c>
      <c r="I44" s="114">
        <f>'Analítico Cp.'!I46</f>
        <v>0</v>
      </c>
      <c r="J44" s="114">
        <f>'Analítico Cp.'!J46</f>
        <v>0</v>
      </c>
      <c r="K44" s="114">
        <f>'Analítico Cp.'!K46</f>
        <v>0</v>
      </c>
      <c r="L44" s="114">
        <f>'Analítico Cp.'!L46</f>
        <v>0</v>
      </c>
      <c r="M44" s="114">
        <f>'Analítico Cp.'!M46</f>
        <v>0</v>
      </c>
      <c r="N44" s="114">
        <f>'Analítico Cp.'!N46</f>
        <v>0</v>
      </c>
      <c r="O44" s="116">
        <f t="shared" si="15"/>
        <v>2991834.1435526498</v>
      </c>
      <c r="P44" s="114"/>
      <c r="Q44" s="145">
        <f t="shared" si="13"/>
        <v>0.68989255131518823</v>
      </c>
      <c r="R44" s="114">
        <f t="shared" si="14"/>
        <v>1344832.6864473503</v>
      </c>
    </row>
    <row r="45" spans="1:20" ht="11.25" x14ac:dyDescent="0.2">
      <c r="A45" s="125" t="s">
        <v>103</v>
      </c>
      <c r="B45" s="113" t="s">
        <v>104</v>
      </c>
      <c r="C45" s="114">
        <f>'Analítico Cp.'!C56</f>
        <v>42740.63</v>
      </c>
      <c r="D45" s="114">
        <f>'Analítico Cp.'!D56</f>
        <v>178181.36999999997</v>
      </c>
      <c r="E45" s="114">
        <f>'Analítico Cp.'!E56</f>
        <v>147380.55000000002</v>
      </c>
      <c r="F45" s="114">
        <f>'Analítico Cp.'!F56</f>
        <v>70771.429999999993</v>
      </c>
      <c r="G45" s="114">
        <f>'Analítico Cp.'!G56</f>
        <v>0</v>
      </c>
      <c r="H45" s="114">
        <f>'Analítico Cp.'!H56</f>
        <v>0</v>
      </c>
      <c r="I45" s="114">
        <f>'Analítico Cp.'!I56</f>
        <v>0</v>
      </c>
      <c r="J45" s="114">
        <f>'Analítico Cp.'!J56</f>
        <v>0</v>
      </c>
      <c r="K45" s="114">
        <f>'Analítico Cp.'!K56</f>
        <v>0</v>
      </c>
      <c r="L45" s="114">
        <f>'Analítico Cp.'!L56</f>
        <v>0</v>
      </c>
      <c r="M45" s="114">
        <f>'Analítico Cp.'!M56</f>
        <v>0</v>
      </c>
      <c r="N45" s="114">
        <f>'Analítico Cp.'!N56</f>
        <v>0</v>
      </c>
      <c r="O45" s="116">
        <f t="shared" si="15"/>
        <v>439073.98</v>
      </c>
      <c r="P45" s="114"/>
      <c r="Q45" s="145">
        <f t="shared" si="13"/>
        <v>0.58786564303700362</v>
      </c>
      <c r="R45" s="114">
        <f t="shared" si="14"/>
        <v>307821.14</v>
      </c>
    </row>
    <row r="46" spans="1:20" ht="11.25" x14ac:dyDescent="0.2">
      <c r="A46" s="542" t="s">
        <v>105</v>
      </c>
      <c r="B46" s="542"/>
      <c r="C46" s="126">
        <f t="shared" ref="C46:H46" si="16">SUM(C42:C45)</f>
        <v>1057118.22694955</v>
      </c>
      <c r="D46" s="126">
        <f t="shared" si="16"/>
        <v>1174322.9779095498</v>
      </c>
      <c r="E46" s="126">
        <f t="shared" si="16"/>
        <v>1128695.48869355</v>
      </c>
      <c r="F46" s="126">
        <f t="shared" si="16"/>
        <v>70771.429999999993</v>
      </c>
      <c r="G46" s="126">
        <f t="shared" si="16"/>
        <v>0</v>
      </c>
      <c r="H46" s="126">
        <f t="shared" si="16"/>
        <v>0</v>
      </c>
      <c r="I46" s="126">
        <f t="shared" ref="I46:N46" si="17">SUM(I42:I45)</f>
        <v>0</v>
      </c>
      <c r="J46" s="126">
        <f t="shared" si="17"/>
        <v>0</v>
      </c>
      <c r="K46" s="126">
        <f t="shared" si="17"/>
        <v>0</v>
      </c>
      <c r="L46" s="126">
        <f t="shared" si="17"/>
        <v>0</v>
      </c>
      <c r="M46" s="126">
        <f t="shared" si="17"/>
        <v>0</v>
      </c>
      <c r="N46" s="126">
        <f t="shared" si="17"/>
        <v>0</v>
      </c>
      <c r="O46" s="126">
        <f t="shared" si="15"/>
        <v>3430908.1235526497</v>
      </c>
      <c r="P46" s="116"/>
      <c r="Q46" s="141">
        <f t="shared" si="13"/>
        <v>0.2967624222387375</v>
      </c>
      <c r="R46" s="127">
        <f t="shared" si="14"/>
        <v>8130219.11644735</v>
      </c>
    </row>
    <row r="47" spans="1:20" ht="11.25" x14ac:dyDescent="0.2">
      <c r="A47" s="112" t="s">
        <v>106</v>
      </c>
      <c r="B47" s="113" t="s">
        <v>107</v>
      </c>
      <c r="C47" s="114">
        <f>'Analítico Cp.'!C138</f>
        <v>1140621.8999999999</v>
      </c>
      <c r="D47" s="114">
        <f>'Analítico Cp.'!D138</f>
        <v>1040546.8299999998</v>
      </c>
      <c r="E47" s="114">
        <f>'Analítico Cp.'!E138</f>
        <v>2011834.1800000002</v>
      </c>
      <c r="F47" s="114">
        <f>'Analítico Cp.'!F138</f>
        <v>0</v>
      </c>
      <c r="G47" s="114">
        <f>'Analítico Cp.'!G138</f>
        <v>0</v>
      </c>
      <c r="H47" s="114">
        <f>'Analítico Cp.'!H138</f>
        <v>0</v>
      </c>
      <c r="I47" s="114">
        <f>'Analítico Cp.'!I138</f>
        <v>0</v>
      </c>
      <c r="J47" s="114">
        <f>'Analítico Cp.'!J138</f>
        <v>0</v>
      </c>
      <c r="K47" s="114">
        <f>'Analítico Cp.'!K138</f>
        <v>0</v>
      </c>
      <c r="L47" s="114">
        <f>'Analítico Cp.'!L138</f>
        <v>0</v>
      </c>
      <c r="M47" s="114">
        <f>'Analítico Cp.'!M138</f>
        <v>0</v>
      </c>
      <c r="N47" s="114">
        <f>'Analítico Cp.'!N138</f>
        <v>0</v>
      </c>
      <c r="O47" s="116">
        <f t="shared" si="15"/>
        <v>4193002.9099999997</v>
      </c>
      <c r="P47" s="114"/>
      <c r="Q47" s="145">
        <f t="shared" si="13"/>
        <v>0.80822880790936602</v>
      </c>
      <c r="R47" s="114">
        <f t="shared" si="14"/>
        <v>994888.0299999998</v>
      </c>
    </row>
    <row r="48" spans="1:20" ht="22.5" x14ac:dyDescent="0.2">
      <c r="A48" s="112" t="s">
        <v>108</v>
      </c>
      <c r="B48" s="113" t="s">
        <v>109</v>
      </c>
      <c r="C48" s="261">
        <f>'Analítico Cp.'!C155</f>
        <v>215770.37</v>
      </c>
      <c r="D48" s="261">
        <f>'Analítico Cp.'!D155</f>
        <v>77750.389999999985</v>
      </c>
      <c r="E48" s="261">
        <f>'Analítico Cp.'!E155</f>
        <v>84183.21</v>
      </c>
      <c r="F48" s="261">
        <f>'Analítico Cp.'!F155</f>
        <v>0</v>
      </c>
      <c r="G48" s="261">
        <f>'Analítico Cp.'!G155</f>
        <v>0</v>
      </c>
      <c r="H48" s="261">
        <f>'Analítico Cp.'!H155</f>
        <v>0</v>
      </c>
      <c r="I48" s="261">
        <f>'Analítico Cp.'!I155</f>
        <v>0</v>
      </c>
      <c r="J48" s="261">
        <f>'Analítico Cp.'!J155</f>
        <v>0</v>
      </c>
      <c r="K48" s="261">
        <f>'Analítico Cp.'!K155</f>
        <v>0</v>
      </c>
      <c r="L48" s="261">
        <f>'Analítico Cp.'!L155</f>
        <v>0</v>
      </c>
      <c r="M48" s="261">
        <f>'Analítico Cp.'!M155</f>
        <v>0</v>
      </c>
      <c r="N48" s="261">
        <f>'Analítico Cp.'!N155</f>
        <v>0</v>
      </c>
      <c r="O48" s="116">
        <f t="shared" si="15"/>
        <v>377703.97000000003</v>
      </c>
      <c r="P48" s="114"/>
      <c r="Q48" s="145" t="str">
        <f t="shared" si="13"/>
        <v>-</v>
      </c>
      <c r="R48" s="114">
        <f t="shared" si="14"/>
        <v>-377703.97000000003</v>
      </c>
    </row>
    <row r="49" spans="1:20" ht="34.5" thickBot="1" x14ac:dyDescent="0.25">
      <c r="A49" s="262" t="s">
        <v>110</v>
      </c>
      <c r="B49" s="263" t="s">
        <v>76</v>
      </c>
      <c r="C49" s="265">
        <f>'Analítico Cp.'!C156</f>
        <v>151043.72</v>
      </c>
      <c r="D49" s="265">
        <f>'Analítico Cp.'!D156</f>
        <v>134463.43</v>
      </c>
      <c r="E49" s="265">
        <f>'Analítico Cp.'!E156</f>
        <v>191723.14</v>
      </c>
      <c r="F49" s="265">
        <f>'Analítico Cp.'!F156</f>
        <v>0</v>
      </c>
      <c r="G49" s="265">
        <f>'Analítico Cp.'!G156</f>
        <v>0</v>
      </c>
      <c r="H49" s="265">
        <f>'Analítico Cp.'!H156</f>
        <v>0</v>
      </c>
      <c r="I49" s="265">
        <f>'Analítico Cp.'!I156</f>
        <v>0</v>
      </c>
      <c r="J49" s="265">
        <f>'Analítico Cp.'!J156</f>
        <v>0</v>
      </c>
      <c r="K49" s="265">
        <f>'Analítico Cp.'!K156</f>
        <v>0</v>
      </c>
      <c r="L49" s="265">
        <f>'Analítico Cp.'!L156</f>
        <v>0</v>
      </c>
      <c r="M49" s="265">
        <f>'Analítico Cp.'!M156</f>
        <v>0</v>
      </c>
      <c r="N49" s="265">
        <f>'Analítico Cp.'!N156</f>
        <v>0</v>
      </c>
      <c r="O49" s="266">
        <f t="shared" si="15"/>
        <v>477230.29000000004</v>
      </c>
      <c r="P49" s="114"/>
      <c r="Q49" s="267">
        <f t="shared" si="13"/>
        <v>0.99037329847462729</v>
      </c>
      <c r="R49" s="268">
        <f t="shared" si="14"/>
        <v>4638.8099999999977</v>
      </c>
      <c r="T49" s="249"/>
    </row>
    <row r="50" spans="1:20" ht="12" thickBot="1" x14ac:dyDescent="0.25">
      <c r="A50" s="128" t="s">
        <v>111</v>
      </c>
      <c r="B50" s="129"/>
      <c r="C50" s="118">
        <f t="shared" ref="C50:H50" si="18">SUM(C46:C49)</f>
        <v>2564554.21694955</v>
      </c>
      <c r="D50" s="118">
        <f t="shared" si="18"/>
        <v>2427083.62790955</v>
      </c>
      <c r="E50" s="118">
        <f t="shared" si="18"/>
        <v>3416436.01869355</v>
      </c>
      <c r="F50" s="118">
        <f t="shared" si="18"/>
        <v>70771.429999999993</v>
      </c>
      <c r="G50" s="118">
        <f t="shared" si="18"/>
        <v>0</v>
      </c>
      <c r="H50" s="118">
        <f t="shared" si="18"/>
        <v>0</v>
      </c>
      <c r="I50" s="118">
        <f t="shared" ref="I50:N50" si="19">SUM(I46:I49)</f>
        <v>0</v>
      </c>
      <c r="J50" s="118">
        <f t="shared" si="19"/>
        <v>0</v>
      </c>
      <c r="K50" s="118">
        <f t="shared" si="19"/>
        <v>0</v>
      </c>
      <c r="L50" s="118">
        <f t="shared" si="19"/>
        <v>0</v>
      </c>
      <c r="M50" s="118">
        <f t="shared" si="19"/>
        <v>0</v>
      </c>
      <c r="N50" s="118">
        <f t="shared" si="19"/>
        <v>0</v>
      </c>
      <c r="O50" s="118">
        <f>SUM(C50:N50)</f>
        <v>8478845.2935526501</v>
      </c>
      <c r="P50" s="116"/>
      <c r="Q50" s="142">
        <f t="shared" si="13"/>
        <v>0.49207247170574314</v>
      </c>
      <c r="R50" s="118">
        <f t="shared" si="14"/>
        <v>8752041.9864473511</v>
      </c>
      <c r="T50" s="249"/>
    </row>
    <row r="51" spans="1:20" ht="15.75" x14ac:dyDescent="0.2">
      <c r="A51" s="258"/>
      <c r="B51" s="258"/>
      <c r="C51" s="258"/>
      <c r="D51" s="258"/>
      <c r="E51" s="258"/>
      <c r="F51" s="258"/>
      <c r="G51" s="258"/>
      <c r="H51" s="258"/>
      <c r="I51" s="258"/>
      <c r="J51" s="258"/>
      <c r="K51" s="258"/>
      <c r="L51" s="258"/>
      <c r="M51" s="258"/>
      <c r="N51" s="258"/>
      <c r="O51" s="250"/>
      <c r="P51" s="250"/>
      <c r="T51" s="249"/>
    </row>
    <row r="52" spans="1:20" ht="63.75" customHeight="1" x14ac:dyDescent="0.2">
      <c r="A52" s="258"/>
      <c r="B52" s="258"/>
      <c r="C52" s="258"/>
      <c r="D52" s="258"/>
      <c r="E52" s="258"/>
      <c r="F52" s="258"/>
      <c r="G52" s="258"/>
      <c r="H52" s="258"/>
      <c r="I52" s="258"/>
      <c r="J52" s="258"/>
      <c r="K52" s="258"/>
      <c r="L52" s="258"/>
      <c r="M52" s="258"/>
      <c r="N52" s="258"/>
      <c r="O52" s="258"/>
      <c r="P52" s="258"/>
      <c r="T52" s="249"/>
    </row>
    <row r="53" spans="1:20" ht="30" customHeight="1" x14ac:dyDescent="0.2">
      <c r="A53" s="258"/>
      <c r="B53" s="258"/>
      <c r="C53" s="258"/>
      <c r="D53" s="258"/>
      <c r="E53" s="258"/>
      <c r="F53" s="258"/>
      <c r="G53" s="258"/>
      <c r="H53" s="258"/>
      <c r="I53" s="258"/>
      <c r="J53" s="258"/>
      <c r="K53" s="258"/>
      <c r="L53" s="258"/>
      <c r="M53" s="258"/>
      <c r="N53" s="258"/>
      <c r="O53" s="258"/>
      <c r="P53" s="258"/>
      <c r="T53" s="249"/>
    </row>
    <row r="54" spans="1:20" ht="46.5" customHeight="1" x14ac:dyDescent="0.2">
      <c r="A54" s="258"/>
      <c r="B54" s="258"/>
      <c r="C54" s="258"/>
      <c r="D54" s="258"/>
      <c r="E54" s="258"/>
      <c r="F54" s="258"/>
      <c r="G54" s="258"/>
      <c r="H54" s="258"/>
      <c r="I54" s="258"/>
      <c r="J54" s="258"/>
      <c r="K54" s="258"/>
      <c r="L54" s="258"/>
      <c r="M54" s="258"/>
      <c r="N54" s="258"/>
      <c r="O54" s="258"/>
      <c r="P54" s="258"/>
      <c r="T54" s="249"/>
    </row>
    <row r="55" spans="1:20" ht="30" customHeight="1" x14ac:dyDescent="0.2">
      <c r="A55" s="258"/>
      <c r="B55" s="258"/>
      <c r="C55" s="258"/>
      <c r="D55" s="258"/>
      <c r="E55" s="258"/>
      <c r="F55" s="258"/>
      <c r="G55" s="258"/>
      <c r="H55" s="258"/>
      <c r="I55" s="258"/>
      <c r="J55" s="258"/>
      <c r="K55" s="258"/>
      <c r="L55" s="258"/>
      <c r="M55" s="258"/>
      <c r="N55" s="258"/>
      <c r="O55" s="258"/>
      <c r="P55" s="258"/>
      <c r="T55" s="249"/>
    </row>
    <row r="56" spans="1:20" ht="30" customHeight="1" x14ac:dyDescent="0.2">
      <c r="A56" s="258"/>
      <c r="B56" s="258"/>
      <c r="C56" s="258"/>
      <c r="D56" s="258"/>
      <c r="E56" s="258"/>
      <c r="F56" s="258"/>
      <c r="G56" s="258"/>
      <c r="H56" s="258"/>
      <c r="I56" s="258"/>
      <c r="J56" s="258"/>
      <c r="K56" s="258"/>
      <c r="L56" s="258"/>
      <c r="M56" s="258"/>
      <c r="N56" s="258"/>
      <c r="O56" s="258"/>
      <c r="P56" s="258"/>
      <c r="T56" s="249"/>
    </row>
    <row r="57" spans="1:20" ht="30" customHeight="1" x14ac:dyDescent="0.2">
      <c r="O57" s="258"/>
      <c r="P57" s="258"/>
      <c r="T57" s="249"/>
    </row>
  </sheetData>
  <sheetProtection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topRight" activeCell="G29" sqref="G29"/>
      <selection pane="bottomLeft" activeCell="G29" sqref="G29"/>
      <selection pane="bottomRight" sqref="A1:E18"/>
    </sheetView>
  </sheetViews>
  <sheetFormatPr defaultColWidth="9.140625" defaultRowHeight="12.75" x14ac:dyDescent="0.2"/>
  <cols>
    <col min="1" max="1" width="4.7109375" style="210" customWidth="1"/>
    <col min="2" max="2" width="49.42578125" style="210" customWidth="1"/>
    <col min="3" max="5" width="14.85546875" style="210" customWidth="1"/>
    <col min="6" max="16384" width="9.140625" style="210"/>
  </cols>
  <sheetData>
    <row r="1" spans="1:5" ht="27" customHeight="1" x14ac:dyDescent="0.2">
      <c r="A1" s="551" t="str">
        <f>Capa!A1</f>
        <v>Contrato de Gestão nº. 008/2021 celebrado entre a Secretaria de Justiça e Segurança Pública do Estado de Minas Gerais - SEJUSP e o Instituto Elo</v>
      </c>
      <c r="B1" s="551"/>
      <c r="C1" s="551"/>
      <c r="D1" s="551"/>
      <c r="E1" s="551"/>
    </row>
    <row r="2" spans="1:5" ht="15" customHeight="1" x14ac:dyDescent="0.2">
      <c r="A2" s="551" t="str">
        <f>Capa!A3</f>
        <v>3º Relatório Gerencial Financeiro</v>
      </c>
      <c r="B2" s="551"/>
      <c r="C2" s="551"/>
      <c r="D2" s="551"/>
      <c r="E2" s="551"/>
    </row>
    <row r="3" spans="1:5" ht="17.25" customHeight="1" thickBot="1" x14ac:dyDescent="0.25">
      <c r="A3" s="551" t="s">
        <v>115</v>
      </c>
      <c r="B3" s="551"/>
      <c r="C3" s="551"/>
      <c r="D3" s="551"/>
      <c r="E3" s="551"/>
    </row>
    <row r="4" spans="1:5" ht="33" customHeight="1" thickBot="1" x14ac:dyDescent="0.25">
      <c r="A4" s="436" t="s">
        <v>116</v>
      </c>
      <c r="B4" s="437" t="s">
        <v>117</v>
      </c>
      <c r="C4" s="346" t="s">
        <v>81</v>
      </c>
      <c r="D4" s="440" t="s">
        <v>112</v>
      </c>
      <c r="E4" s="449" t="s">
        <v>118</v>
      </c>
    </row>
    <row r="5" spans="1:5" ht="13.5" hidden="1" thickBot="1" x14ac:dyDescent="0.25">
      <c r="A5" s="436"/>
      <c r="B5" s="438" t="s">
        <v>119</v>
      </c>
      <c r="C5" s="211"/>
      <c r="D5" s="441"/>
      <c r="E5" s="442"/>
    </row>
    <row r="6" spans="1:5" x14ac:dyDescent="0.2">
      <c r="A6" s="235">
        <v>1</v>
      </c>
      <c r="B6" s="259" t="s">
        <v>120</v>
      </c>
      <c r="C6" s="317">
        <v>3229891.2</v>
      </c>
      <c r="D6" s="443">
        <f t="array" ref="D6">SUMPRODUCT(-('Diário 3º PA'!$H$4:$H$4242='Gasto das Atividades'!B6),-('Diário 3º PA'!$O$4:$O$4242&gt;=1),('Diário 3º PA'!$F$4:$F$4242))+
SUMPRODUCT(-('Diário 4º PA'!$H$4:$H$2000='Gasto das Atividades'!B6),-('Diário 3º PA'!$O$4:$O$2000&gt;=1),('Diário 4º PA'!$F$4:$F$2000))+
SUMPRODUCT(-('Diário 5º PA'!$H$4:$H$2000='Gasto das Atividades'!B6),-('Diário 3º PA'!$O$4:$O$2000&gt;=1),('Diário 5º PA'!$F$4:$F$2000))+
SUMPRODUCT(-('Diário 6º PA'!$H$4:$H$2000='Gasto das Atividades'!B6),-('Diário 3º PA'!$O$4:$O$2000&gt;=1),('Diário 6º PA'!$F$4:$F$2000))+
SUMPRODUCT(-('Comp.'!$F$5:$F$263='Gasto das Atividades'!B6),-('Comp.'!$J$5:'Comp.'!$J$263&gt;=1),('Comp.'!$E$5:$E$263))</f>
        <v>435969.55999999994</v>
      </c>
      <c r="E6" s="444">
        <f t="shared" ref="E6:E35" si="0">IF(OR(D6=0,C6=0),"-",D6/C6)</f>
        <v>0.13497964265793222</v>
      </c>
    </row>
    <row r="7" spans="1:5" x14ac:dyDescent="0.2">
      <c r="A7" s="236">
        <v>2</v>
      </c>
      <c r="B7" s="260" t="s">
        <v>121</v>
      </c>
      <c r="C7" s="318">
        <v>5551493.6200000001</v>
      </c>
      <c r="D7" s="445">
        <f t="array" ref="D7">SUMPRODUCT(-('Diário 3º PA'!$H$4:$H$4242='Gasto das Atividades'!B7),-('Diário 3º PA'!$O$4:$O$4242&gt;=1),('Diário 3º PA'!$F$4:$F$4242))+
SUMPRODUCT(-('Diário 4º PA'!$H$4:$H$2000='Gasto das Atividades'!B7),-('Diário 3º PA'!$O$4:$O$2000&gt;=1),('Diário 4º PA'!$F$4:$F$2000))+
SUMPRODUCT(-('Diário 5º PA'!$H$4:$H$2000='Gasto das Atividades'!B7),-('Diário 3º PA'!$O$4:$O$2000&gt;=1),('Diário 5º PA'!$F$4:$F$2000))+
SUMPRODUCT(-('Diário 6º PA'!$H$4:$H$2000='Gasto das Atividades'!B7),-('Diário 3º PA'!$O$4:$O$2000&gt;=1),('Diário 6º PA'!$F$4:$F$2000))+
SUMPRODUCT(-('Comp.'!$F$5:$F$263='Gasto das Atividades'!B7),-('Comp.'!$J$5:'Comp.'!$J$263&gt;=1),('Comp.'!$E$5:$E$263))</f>
        <v>489898.78000000026</v>
      </c>
      <c r="E7" s="446">
        <f t="shared" si="0"/>
        <v>8.8246301542178524E-2</v>
      </c>
    </row>
    <row r="8" spans="1:5" x14ac:dyDescent="0.2">
      <c r="A8" s="236">
        <v>3</v>
      </c>
      <c r="B8" s="260" t="s">
        <v>122</v>
      </c>
      <c r="C8" s="318">
        <v>5326686.3</v>
      </c>
      <c r="D8" s="445">
        <f t="array" ref="D8">SUMPRODUCT(-('Diário 3º PA'!$H$4:$H$4242='Gasto das Atividades'!B8),-('Diário 3º PA'!$O$4:$O$4242&gt;=1),('Diário 3º PA'!$F$4:$F$4242))+
SUMPRODUCT(-('Diário 4º PA'!$H$4:$H$2000='Gasto das Atividades'!B8),-('Diário 3º PA'!$O$4:$O$2000&gt;=1),('Diário 4º PA'!$F$4:$F$2000))+
SUMPRODUCT(-('Diário 5º PA'!$H$4:$H$2000='Gasto das Atividades'!B8),-('Diário 3º PA'!$O$4:$O$2000&gt;=1),('Diário 5º PA'!$F$4:$F$2000))+
SUMPRODUCT(-('Diário 6º PA'!$H$4:$H$2000='Gasto das Atividades'!B8),-('Diário 3º PA'!$O$4:$O$2000&gt;=1),('Diário 6º PA'!$F$4:$F$2000))+
SUMPRODUCT(-('Comp.'!$F$5:$F$263='Gasto das Atividades'!B8),-('Comp.'!$J$5:'Comp.'!$J$263&gt;=1),('Comp.'!$E$5:$E$263))</f>
        <v>305175.5199999999</v>
      </c>
      <c r="E8" s="446">
        <f t="shared" si="0"/>
        <v>5.7291813861837501E-2</v>
      </c>
    </row>
    <row r="9" spans="1:5" x14ac:dyDescent="0.2">
      <c r="A9" s="236">
        <v>4</v>
      </c>
      <c r="B9" s="260" t="s">
        <v>123</v>
      </c>
      <c r="C9" s="318">
        <v>7543994.7699999996</v>
      </c>
      <c r="D9" s="445">
        <f t="array" ref="D9">SUMPRODUCT(-('Diário 3º PA'!$H$4:$H$4242='Gasto das Atividades'!B9),-('Diário 3º PA'!$O$4:$O$4242&gt;=1),('Diário 3º PA'!$F$4:$F$4242))+
SUMPRODUCT(-('Diário 4º PA'!$H$4:$H$2000='Gasto das Atividades'!B9),-('Diário 3º PA'!$O$4:$O$2000&gt;=1),('Diário 4º PA'!$F$4:$F$2000))+
SUMPRODUCT(-('Diário 5º PA'!$H$4:$H$2000='Gasto das Atividades'!B9),-('Diário 3º PA'!$O$4:$O$2000&gt;=1),('Diário 5º PA'!$F$4:$F$2000))+
SUMPRODUCT(-('Diário 6º PA'!$H$4:$H$2000='Gasto das Atividades'!B9),-('Diário 3º PA'!$O$4:$O$2000&gt;=1),('Diário 6º PA'!$F$4:$F$2000))+
SUMPRODUCT(-('Comp.'!$F$5:$F$263='Gasto das Atividades'!B9),-('Comp.'!$J$5:'Comp.'!$J$263&gt;=1),('Comp.'!$E$5:$E$263))</f>
        <v>563978.81999999983</v>
      </c>
      <c r="E9" s="446">
        <f t="shared" si="0"/>
        <v>7.4758644086387646E-2</v>
      </c>
    </row>
    <row r="10" spans="1:5" x14ac:dyDescent="0.2">
      <c r="A10" s="236">
        <v>5</v>
      </c>
      <c r="B10" s="260" t="s">
        <v>124</v>
      </c>
      <c r="C10" s="318">
        <v>3464571.6</v>
      </c>
      <c r="D10" s="445">
        <f t="array" ref="D10">SUMPRODUCT(-('Diário 3º PA'!$H$4:$H$4242='Gasto das Atividades'!B10),-('Diário 3º PA'!$O$4:$O$4242&gt;=1),('Diário 3º PA'!$F$4:$F$4242))+
SUMPRODUCT(-('Diário 4º PA'!$H$4:$H$2000='Gasto das Atividades'!B10),-('Diário 3º PA'!$O$4:$O$2000&gt;=1),('Diário 4º PA'!$F$4:$F$2000))+
SUMPRODUCT(-('Diário 5º PA'!$H$4:$H$2000='Gasto das Atividades'!B10),-('Diário 3º PA'!$O$4:$O$2000&gt;=1),('Diário 5º PA'!$F$4:$F$2000))+
SUMPRODUCT(-('Diário 6º PA'!$H$4:$H$2000='Gasto das Atividades'!B10),-('Diário 3º PA'!$O$4:$O$2000&gt;=1),('Diário 6º PA'!$F$4:$F$2000))+
SUMPRODUCT(-('Comp.'!$F$5:$F$263='Gasto das Atividades'!B10),-('Comp.'!$J$5:'Comp.'!$J$263&gt;=1),('Comp.'!$E$5:$E$263))</f>
        <v>232427.65000000002</v>
      </c>
      <c r="E10" s="446">
        <f t="shared" si="0"/>
        <v>6.7086981259097095E-2</v>
      </c>
    </row>
    <row r="11" spans="1:5" x14ac:dyDescent="0.2">
      <c r="A11" s="236">
        <v>6</v>
      </c>
      <c r="B11" s="260" t="s">
        <v>125</v>
      </c>
      <c r="C11" s="318">
        <v>9495984.8300000001</v>
      </c>
      <c r="D11" s="445">
        <f t="array" ref="D11">SUMPRODUCT(-('Diário 3º PA'!$H$4:$H$4242='Gasto das Atividades'!B11),-('Diário 3º PA'!$O$4:$O$4242&gt;=1),('Diário 3º PA'!$F$4:$F$4242))+
SUMPRODUCT(-('Diário 4º PA'!$H$4:$H$2000='Gasto das Atividades'!B11),-('Diário 3º PA'!$O$4:$O$2000&gt;=1),('Diário 4º PA'!$F$4:$F$2000))+
SUMPRODUCT(-('Diário 5º PA'!$H$4:$H$2000='Gasto das Atividades'!B11),-('Diário 3º PA'!$O$4:$O$2000&gt;=1),('Diário 5º PA'!$F$4:$F$2000))+
SUMPRODUCT(-('Diário 6º PA'!$H$4:$H$2000='Gasto das Atividades'!B11),-('Diário 3º PA'!$O$4:$O$2000&gt;=1),('Diário 6º PA'!$F$4:$F$2000))+
SUMPRODUCT(-('Comp.'!$F$5:$F$263='Gasto das Atividades'!B11),-('Comp.'!$J$5:'Comp.'!$J$263&gt;=1),('Comp.'!$E$5:$E$263))</f>
        <v>3981.6000000000004</v>
      </c>
      <c r="E11" s="446">
        <f t="shared" si="0"/>
        <v>4.1929300344090804E-4</v>
      </c>
    </row>
    <row r="12" spans="1:5" x14ac:dyDescent="0.2">
      <c r="A12" s="236">
        <v>7</v>
      </c>
      <c r="B12" s="260" t="s">
        <v>126</v>
      </c>
      <c r="C12" s="318">
        <v>3676642.32</v>
      </c>
      <c r="D12" s="445">
        <f t="array" ref="D12">SUMPRODUCT(-('Diário 3º PA'!$H$4:$H$4242='Gasto das Atividades'!B12),-('Diário 3º PA'!$O$4:$O$4242&gt;=1),('Diário 3º PA'!$F$4:$F$4242))+
SUMPRODUCT(-('Diário 4º PA'!$H$4:$H$2000='Gasto das Atividades'!B12),-('Diário 3º PA'!$O$4:$O$2000&gt;=1),('Diário 4º PA'!$F$4:$F$2000))+
SUMPRODUCT(-('Diário 5º PA'!$H$4:$H$2000='Gasto das Atividades'!B12),-('Diário 3º PA'!$O$4:$O$2000&gt;=1),('Diário 5º PA'!$F$4:$F$2000))+
SUMPRODUCT(-('Diário 6º PA'!$H$4:$H$2000='Gasto das Atividades'!B12),-('Diário 3º PA'!$O$4:$O$2000&gt;=1),('Diário 6º PA'!$F$4:$F$2000))+
SUMPRODUCT(-('Comp.'!$F$5:$F$263='Gasto das Atividades'!B12),-('Comp.'!$J$5:'Comp.'!$J$263&gt;=1),('Comp.'!$E$5:$E$263))</f>
        <v>272872.80000000005</v>
      </c>
      <c r="E12" s="446">
        <f t="shared" si="0"/>
        <v>7.4217934803078714E-2</v>
      </c>
    </row>
    <row r="13" spans="1:5" ht="12" customHeight="1" x14ac:dyDescent="0.2">
      <c r="A13" s="236">
        <v>8</v>
      </c>
      <c r="B13" s="337" t="s">
        <v>127</v>
      </c>
      <c r="C13" s="318">
        <v>6558695.6600000001</v>
      </c>
      <c r="D13" s="445">
        <f t="array" ref="D13">SUMPRODUCT(-('Diário 3º PA'!$H$4:$H$4242='Gasto das Atividades'!B13),-('Diário 3º PA'!$O$4:$O$4242&gt;=1),('Diário 3º PA'!$F$4:$F$4242))+
SUMPRODUCT(-('Diário 4º PA'!$H$4:$H$2000='Gasto das Atividades'!B13),-('Diário 3º PA'!$O$4:$O$2000&gt;=1),('Diário 4º PA'!$F$4:$F$2000))+
SUMPRODUCT(-('Diário 5º PA'!$H$4:$H$2000='Gasto das Atividades'!B13),-('Diário 3º PA'!$O$4:$O$2000&gt;=1),('Diário 5º PA'!$F$4:$F$2000))+
SUMPRODUCT(-('Diário 6º PA'!$H$4:$H$2000='Gasto das Atividades'!B13),-('Diário 3º PA'!$O$4:$O$2000&gt;=1),('Diário 6º PA'!$F$4:$F$2000))+
SUMPRODUCT(-('Comp.'!$F$5:$F$263='Gasto das Atividades'!B13),-('Comp.'!$J$5:'Comp.'!$J$263&gt;=1),('Comp.'!$E$5:$E$263))</f>
        <v>478222.41</v>
      </c>
      <c r="E13" s="446">
        <f t="shared" si="0"/>
        <v>7.2914255332286598E-2</v>
      </c>
    </row>
    <row r="14" spans="1:5" x14ac:dyDescent="0.2">
      <c r="A14" s="236">
        <v>9</v>
      </c>
      <c r="B14" s="338" t="s">
        <v>128</v>
      </c>
      <c r="C14" s="318">
        <v>5567498.4699999997</v>
      </c>
      <c r="D14" s="445">
        <f t="array" ref="D14">SUMPRODUCT(-('Diário 3º PA'!$H$4:$H$4242='Gasto das Atividades'!B14),-('Diário 3º PA'!$O$4:$O$4242&gt;=1),('Diário 3º PA'!$F$4:$F$4242))+
SUMPRODUCT(-('Diário 4º PA'!$H$4:$H$2000='Gasto das Atividades'!B14),-('Diário 3º PA'!$O$4:$O$2000&gt;=1),('Diário 4º PA'!$F$4:$F$2000))+
SUMPRODUCT(-('Diário 5º PA'!$H$4:$H$2000='Gasto das Atividades'!B14),-('Diário 3º PA'!$O$4:$O$2000&gt;=1),('Diário 5º PA'!$F$4:$F$2000))+
SUMPRODUCT(-('Diário 6º PA'!$H$4:$H$2000='Gasto das Atividades'!B14),-('Diário 3º PA'!$O$4:$O$2000&gt;=1),('Diário 6º PA'!$F$4:$F$2000))+
SUMPRODUCT(-('Comp.'!$F$5:$F$263='Gasto das Atividades'!B14),-('Comp.'!$J$5:'Comp.'!$J$263&gt;=1),('Comp.'!$E$5:$E$263))</f>
        <v>523385.68999999994</v>
      </c>
      <c r="E14" s="446">
        <f t="shared" si="0"/>
        <v>9.4007334320830083E-2</v>
      </c>
    </row>
    <row r="15" spans="1:5" ht="14.45" customHeight="1" x14ac:dyDescent="0.2">
      <c r="A15" s="236">
        <v>10</v>
      </c>
      <c r="B15" s="338" t="s">
        <v>129</v>
      </c>
      <c r="C15" s="318">
        <v>3590125.48</v>
      </c>
      <c r="D15" s="445">
        <f t="array" ref="D15">SUMPRODUCT(-('Diário 3º PA'!$H$4:$H$4242='Gasto das Atividades'!B15),-('Diário 3º PA'!$O$4:$O$4242&gt;=1),('Diário 3º PA'!$F$4:$F$4242))+
SUMPRODUCT(-('Diário 4º PA'!$H$4:$H$2000='Gasto das Atividades'!B15),-('Diário 3º PA'!$O$4:$O$2000&gt;=1),('Diário 4º PA'!$F$4:$F$2000))+
SUMPRODUCT(-('Diário 5º PA'!$H$4:$H$2000='Gasto das Atividades'!B15),-('Diário 3º PA'!$O$4:$O$2000&gt;=1),('Diário 5º PA'!$F$4:$F$2000))+
SUMPRODUCT(-('Diário 6º PA'!$H$4:$H$2000='Gasto das Atividades'!B15),-('Diário 3º PA'!$O$4:$O$2000&gt;=1),('Diário 6º PA'!$F$4:$F$2000))+
SUMPRODUCT(-('Comp.'!$F$5:$F$263='Gasto das Atividades'!B15),-('Comp.'!$J$5:'Comp.'!$J$263&gt;=1),('Comp.'!$E$5:$E$263))</f>
        <v>25150.93</v>
      </c>
      <c r="E15" s="446">
        <f t="shared" si="0"/>
        <v>7.0055852198235699E-3</v>
      </c>
    </row>
    <row r="16" spans="1:5" x14ac:dyDescent="0.2">
      <c r="A16" s="236">
        <v>11</v>
      </c>
      <c r="B16" s="338" t="s">
        <v>130</v>
      </c>
      <c r="C16" s="318">
        <v>4142774.03</v>
      </c>
      <c r="D16" s="445">
        <f t="array" ref="D16">SUMPRODUCT(-('Diário 3º PA'!$H$4:$H$4242='Gasto das Atividades'!B16),-('Diário 3º PA'!$O$4:$O$4242&gt;=1),('Diário 3º PA'!$F$4:$F$4242))+
SUMPRODUCT(-('Diário 4º PA'!$H$4:$H$2000='Gasto das Atividades'!B16),-('Diário 3º PA'!$O$4:$O$2000&gt;=1),('Diário 4º PA'!$F$4:$F$2000))+
SUMPRODUCT(-('Diário 5º PA'!$H$4:$H$2000='Gasto das Atividades'!B16),-('Diário 3º PA'!$O$4:$O$2000&gt;=1),('Diário 5º PA'!$F$4:$F$2000))+
SUMPRODUCT(-('Diário 6º PA'!$H$4:$H$2000='Gasto das Atividades'!B16),-('Diário 3º PA'!$O$4:$O$2000&gt;=1),('Diário 6º PA'!$F$4:$F$2000))+
SUMPRODUCT(-('Comp.'!$F$5:$F$263='Gasto das Atividades'!B16),-('Comp.'!$J$5:'Comp.'!$J$263&gt;=1),('Comp.'!$E$5:$E$263))</f>
        <v>255896.67999999996</v>
      </c>
      <c r="E16" s="446">
        <f t="shared" si="0"/>
        <v>6.1769403338660975E-2</v>
      </c>
    </row>
    <row r="17" spans="1:5" x14ac:dyDescent="0.2">
      <c r="A17" s="236">
        <v>12</v>
      </c>
      <c r="B17" s="260" t="s">
        <v>131</v>
      </c>
      <c r="C17" s="238">
        <v>3810248.77</v>
      </c>
      <c r="D17" s="445">
        <f t="array" ref="D17">SUMPRODUCT(-('Diário 3º PA'!$H$4:$H$4242='Gasto das Atividades'!B17),-('Diário 3º PA'!$O$4:$O$4242&gt;=1),('Diário 3º PA'!$F$4:$F$4242))+
SUMPRODUCT(-('Diário 4º PA'!$H$4:$H$2000='Gasto das Atividades'!B17),-('Diário 3º PA'!$O$4:$O$2000&gt;=1),('Diário 4º PA'!$F$4:$F$2000))+
SUMPRODUCT(-('Diário 5º PA'!$H$4:$H$2000='Gasto das Atividades'!B17),-('Diário 3º PA'!$O$4:$O$2000&gt;=1),('Diário 5º PA'!$F$4:$F$2000))+
SUMPRODUCT(-('Diário 6º PA'!$H$4:$H$2000='Gasto das Atividades'!B17),-('Diário 3º PA'!$O$4:$O$2000&gt;=1),('Diário 6º PA'!$F$4:$F$2000))+
SUMPRODUCT(-('Comp.'!$F$5:$F$263='Gasto das Atividades'!B17),-('Comp.'!$J$5:'Comp.'!$J$263&gt;=1),('Comp.'!$E$5:$E$263))</f>
        <v>286849.85300000006</v>
      </c>
      <c r="E17" s="446">
        <f t="shared" si="0"/>
        <v>7.5283759753041024E-2</v>
      </c>
    </row>
    <row r="18" spans="1:5" x14ac:dyDescent="0.2">
      <c r="A18" s="236">
        <v>13</v>
      </c>
      <c r="B18" s="260" t="s">
        <v>132</v>
      </c>
      <c r="C18" s="238">
        <v>5803029.1500000004</v>
      </c>
      <c r="D18" s="445">
        <f t="array" ref="D18">SUMPRODUCT(-('Diário 3º PA'!$H$4:$H$4242='Gasto das Atividades'!B18),-('Diário 3º PA'!$O$4:$O$4242&gt;=1),('Diário 3º PA'!$F$4:$F$4242))+
SUMPRODUCT(-('Diário 4º PA'!$H$4:$H$2000='Gasto das Atividades'!B18),-('Diário 3º PA'!$O$4:$O$2000&gt;=1),('Diário 4º PA'!$F$4:$F$2000))+
SUMPRODUCT(-('Diário 5º PA'!$H$4:$H$2000='Gasto das Atividades'!B18),-('Diário 3º PA'!$O$4:$O$2000&gt;=1),('Diário 5º PA'!$F$4:$F$2000))+
SUMPRODUCT(-('Diário 6º PA'!$H$4:$H$2000='Gasto das Atividades'!B18),-('Diário 3º PA'!$O$4:$O$2000&gt;=1),('Diário 6º PA'!$F$4:$F$2000))+
SUMPRODUCT(-('Comp.'!$F$5:$F$263='Gasto das Atividades'!B18),-('Comp.'!$J$5:'Comp.'!$J$263&gt;=1),('Comp.'!$E$5:$E$263))</f>
        <v>304161.82</v>
      </c>
      <c r="E18" s="446">
        <f t="shared" si="0"/>
        <v>5.2414318821748462E-2</v>
      </c>
    </row>
    <row r="19" spans="1:5" x14ac:dyDescent="0.2">
      <c r="A19" s="236">
        <v>14</v>
      </c>
      <c r="B19" s="260"/>
      <c r="C19" s="238">
        <v>0</v>
      </c>
      <c r="D19" s="445">
        <f t="array" ref="D19">SUMPRODUCT(-('Diário 3º PA'!$H$4:$H$4242='Gasto das Atividades'!B19),-('Diário 3º PA'!$O$4:$O$4242&gt;=1),('Diário 3º PA'!$F$4:$F$4242))+
SUMPRODUCT(-('Diário 4º PA'!$H$4:$H$2000='Gasto das Atividades'!B19),-('Diário 3º PA'!$O$4:$O$2000&gt;=1),('Diário 4º PA'!$F$4:$F$2000))+
SUMPRODUCT(-('Diário 5º PA'!$H$4:$H$2000='Gasto das Atividades'!B19),-('Diário 3º PA'!$O$4:$O$2000&gt;=1),('Diário 5º PA'!$F$4:$F$2000))+
SUMPRODUCT(-('Diário 6º PA'!$H$4:$H$2000='Gasto das Atividades'!B19),-('Diário 3º PA'!$O$4:$O$2000&gt;=1),('Diário 6º PA'!$F$4:$F$2000))+
SUMPRODUCT(-('Comp.'!$F$5:$F$263='Gasto das Atividades'!B19),-('Comp.'!$J$5:'Comp.'!$J$263&gt;=1),('Comp.'!$E$5:$E$263))</f>
        <v>0</v>
      </c>
      <c r="E19" s="446" t="str">
        <f t="shared" si="0"/>
        <v>-</v>
      </c>
    </row>
    <row r="20" spans="1:5" x14ac:dyDescent="0.2">
      <c r="A20" s="236">
        <v>15</v>
      </c>
      <c r="B20" s="260"/>
      <c r="C20" s="238">
        <v>0</v>
      </c>
      <c r="D20" s="445">
        <f t="array" ref="D20">SUMPRODUCT(-('Diário 3º PA'!$H$4:$H$4242='Gasto das Atividades'!B20),-('Diário 3º PA'!$O$4:$O$4242&gt;=1),('Diário 3º PA'!$F$4:$F$4242))+
SUMPRODUCT(-('Diário 4º PA'!$H$4:$H$2000='Gasto das Atividades'!B20),-('Diário 3º PA'!$O$4:$O$2000&gt;=1),('Diário 4º PA'!$F$4:$F$2000))+
SUMPRODUCT(-('Diário 5º PA'!$H$4:$H$2000='Gasto das Atividades'!B20),-('Diário 3º PA'!$O$4:$O$2000&gt;=1),('Diário 5º PA'!$F$4:$F$2000))+
SUMPRODUCT(-('Diário 6º PA'!$H$4:$H$2000='Gasto das Atividades'!B20),-('Diário 3º PA'!$O$4:$O$2000&gt;=1),('Diário 6º PA'!$F$4:$F$2000))+
SUMPRODUCT(-('Comp.'!$F$5:$F$263='Gasto das Atividades'!B20),-('Comp.'!$J$5:'Comp.'!$J$263&gt;=1),('Comp.'!$E$5:$E$263))</f>
        <v>0</v>
      </c>
      <c r="E20" s="446" t="str">
        <f t="shared" si="0"/>
        <v>-</v>
      </c>
    </row>
    <row r="21" spans="1:5" x14ac:dyDescent="0.2">
      <c r="A21" s="236">
        <v>16</v>
      </c>
      <c r="B21" s="260"/>
      <c r="C21" s="238">
        <v>0</v>
      </c>
      <c r="D21" s="445">
        <f t="array" ref="D21">SUMPRODUCT(-('Diário 3º PA'!$H$4:$H$4242='Gasto das Atividades'!B21),-('Diário 3º PA'!$O$4:$O$4242&gt;=1),('Diário 3º PA'!$F$4:$F$4242))+
SUMPRODUCT(-('Diário 4º PA'!$H$4:$H$2000='Gasto das Atividades'!B21),-('Diário 3º PA'!$O$4:$O$2000&gt;=1),('Diário 4º PA'!$F$4:$F$2000))+
SUMPRODUCT(-('Diário 5º PA'!$H$4:$H$2000='Gasto das Atividades'!B21),-('Diário 3º PA'!$O$4:$O$2000&gt;=1),('Diário 5º PA'!$F$4:$F$2000))+
SUMPRODUCT(-('Diário 6º PA'!$H$4:$H$2000='Gasto das Atividades'!B21),-('Diário 3º PA'!$O$4:$O$2000&gt;=1),('Diário 6º PA'!$F$4:$F$2000))+
SUMPRODUCT(-('Comp.'!$F$5:$F$263='Gasto das Atividades'!B21),-('Comp.'!$J$5:'Comp.'!$J$263&gt;=1),('Comp.'!$E$5:$E$263))</f>
        <v>0</v>
      </c>
      <c r="E21" s="446" t="str">
        <f t="shared" si="0"/>
        <v>-</v>
      </c>
    </row>
    <row r="22" spans="1:5" x14ac:dyDescent="0.2">
      <c r="A22" s="236">
        <v>17</v>
      </c>
      <c r="B22" s="260"/>
      <c r="C22" s="238">
        <v>0</v>
      </c>
      <c r="D22" s="445">
        <f t="array" ref="D22">SUMPRODUCT(-('Diário 3º PA'!$H$4:$H$4242='Gasto das Atividades'!B22),-('Diário 3º PA'!$O$4:$O$4242&gt;=1),('Diário 3º PA'!$F$4:$F$4242))+
SUMPRODUCT(-('Diário 4º PA'!$H$4:$H$2000='Gasto das Atividades'!B22),-('Diário 3º PA'!$O$4:$O$2000&gt;=1),('Diário 4º PA'!$F$4:$F$2000))+
SUMPRODUCT(-('Diário 5º PA'!$H$4:$H$2000='Gasto das Atividades'!B22),-('Diário 3º PA'!$O$4:$O$2000&gt;=1),('Diário 5º PA'!$F$4:$F$2000))+
SUMPRODUCT(-('Diário 6º PA'!$H$4:$H$2000='Gasto das Atividades'!B22),-('Diário 3º PA'!$O$4:$O$2000&gt;=1),('Diário 6º PA'!$F$4:$F$2000))+
SUMPRODUCT(-('Comp.'!$F$5:$F$263='Gasto das Atividades'!B22),-('Comp.'!$J$5:'Comp.'!$J$263&gt;=1),('Comp.'!$E$5:$E$263))</f>
        <v>0</v>
      </c>
      <c r="E22" s="446" t="str">
        <f t="shared" si="0"/>
        <v>-</v>
      </c>
    </row>
    <row r="23" spans="1:5" x14ac:dyDescent="0.2">
      <c r="A23" s="236">
        <v>18</v>
      </c>
      <c r="B23" s="260"/>
      <c r="C23" s="238">
        <v>0</v>
      </c>
      <c r="D23" s="445">
        <f t="array" ref="D23">SUMPRODUCT(-('Diário 3º PA'!$H$4:$H$4242='Gasto das Atividades'!B23),-('Diário 3º PA'!$O$4:$O$4242&gt;=1),('Diário 3º PA'!$F$4:$F$4242))+
SUMPRODUCT(-('Diário 4º PA'!$H$4:$H$2000='Gasto das Atividades'!B23),-('Diário 3º PA'!$O$4:$O$2000&gt;=1),('Diário 4º PA'!$F$4:$F$2000))+
SUMPRODUCT(-('Diário 5º PA'!$H$4:$H$2000='Gasto das Atividades'!B23),-('Diário 3º PA'!$O$4:$O$2000&gt;=1),('Diário 5º PA'!$F$4:$F$2000))+
SUMPRODUCT(-('Diário 6º PA'!$H$4:$H$2000='Gasto das Atividades'!B23),-('Diário 3º PA'!$O$4:$O$2000&gt;=1),('Diário 6º PA'!$F$4:$F$2000))+
SUMPRODUCT(-('Comp.'!$F$5:$F$263='Gasto das Atividades'!B23),-('Comp.'!$J$5:'Comp.'!$J$263&gt;=1),('Comp.'!$E$5:$E$263))</f>
        <v>0</v>
      </c>
      <c r="E23" s="446" t="str">
        <f t="shared" si="0"/>
        <v>-</v>
      </c>
    </row>
    <row r="24" spans="1:5" x14ac:dyDescent="0.2">
      <c r="A24" s="236">
        <v>19</v>
      </c>
      <c r="B24" s="260"/>
      <c r="C24" s="238">
        <v>0</v>
      </c>
      <c r="D24" s="445">
        <f t="array" ref="D24">SUMPRODUCT(-('Diário 3º PA'!$H$4:$H$4242='Gasto das Atividades'!B24),-('Diário 3º PA'!$O$4:$O$4242&gt;=1),('Diário 3º PA'!$F$4:$F$4242))+
SUMPRODUCT(-('Diário 4º PA'!$H$4:$H$2000='Gasto das Atividades'!B24),-('Diário 3º PA'!$O$4:$O$2000&gt;=1),('Diário 4º PA'!$F$4:$F$2000))+
SUMPRODUCT(-('Diário 5º PA'!$H$4:$H$2000='Gasto das Atividades'!B24),-('Diário 3º PA'!$O$4:$O$2000&gt;=1),('Diário 5º PA'!$F$4:$F$2000))+
SUMPRODUCT(-('Diário 6º PA'!$H$4:$H$2000='Gasto das Atividades'!B24),-('Diário 3º PA'!$O$4:$O$2000&gt;=1),('Diário 6º PA'!$F$4:$F$2000))+
SUMPRODUCT(-('Comp.'!$F$5:$F$263='Gasto das Atividades'!B24),-('Comp.'!$J$5:'Comp.'!$J$263&gt;=1),('Comp.'!$E$5:$E$263))</f>
        <v>0</v>
      </c>
      <c r="E24" s="446" t="str">
        <f t="shared" si="0"/>
        <v>-</v>
      </c>
    </row>
    <row r="25" spans="1:5" x14ac:dyDescent="0.2">
      <c r="A25" s="236">
        <v>20</v>
      </c>
      <c r="B25" s="260"/>
      <c r="C25" s="238">
        <v>0</v>
      </c>
      <c r="D25" s="445">
        <f t="array" ref="D25">SUMPRODUCT(-('Diário 3º PA'!$H$4:$H$4242='Gasto das Atividades'!B25),-('Diário 3º PA'!$O$4:$O$4242&gt;=1),('Diário 3º PA'!$F$4:$F$4242))+
SUMPRODUCT(-('Diário 4º PA'!$H$4:$H$2000='Gasto das Atividades'!B25),-('Diário 3º PA'!$O$4:$O$2000&gt;=1),('Diário 4º PA'!$F$4:$F$2000))+
SUMPRODUCT(-('Diário 5º PA'!$H$4:$H$2000='Gasto das Atividades'!B25),-('Diário 3º PA'!$O$4:$O$2000&gt;=1),('Diário 5º PA'!$F$4:$F$2000))+
SUMPRODUCT(-('Diário 6º PA'!$H$4:$H$2000='Gasto das Atividades'!B25),-('Diário 3º PA'!$O$4:$O$2000&gt;=1),('Diário 6º PA'!$F$4:$F$2000))+
SUMPRODUCT(-('Comp.'!$F$5:$F$263='Gasto das Atividades'!B25),-('Comp.'!$J$5:'Comp.'!$J$263&gt;=1),('Comp.'!$E$5:$E$263))</f>
        <v>0</v>
      </c>
      <c r="E25" s="446" t="str">
        <f t="shared" si="0"/>
        <v>-</v>
      </c>
    </row>
    <row r="26" spans="1:5" x14ac:dyDescent="0.2">
      <c r="A26" s="236">
        <v>21</v>
      </c>
      <c r="B26" s="260"/>
      <c r="C26" s="238">
        <v>0</v>
      </c>
      <c r="D26" s="445">
        <f t="array" ref="D26">SUMPRODUCT(-('Diário 3º PA'!$H$4:$H$4242='Gasto das Atividades'!B26),-('Diário 3º PA'!$O$4:$O$4242&gt;=1),('Diário 3º PA'!$F$4:$F$4242))+
SUMPRODUCT(-('Diário 4º PA'!$H$4:$H$2000='Gasto das Atividades'!B26),-('Diário 3º PA'!$O$4:$O$2000&gt;=1),('Diário 4º PA'!$F$4:$F$2000))+
SUMPRODUCT(-('Diário 5º PA'!$H$4:$H$2000='Gasto das Atividades'!B26),-('Diário 3º PA'!$O$4:$O$2000&gt;=1),('Diário 5º PA'!$F$4:$F$2000))+
SUMPRODUCT(-('Diário 6º PA'!$H$4:$H$2000='Gasto das Atividades'!B26),-('Diário 3º PA'!$O$4:$O$2000&gt;=1),('Diário 6º PA'!$F$4:$F$2000))+
SUMPRODUCT(-('Comp.'!$F$5:$F$263='Gasto das Atividades'!B26),-('Comp.'!$J$5:'Comp.'!$J$263&gt;=1),('Comp.'!$E$5:$E$263))</f>
        <v>0</v>
      </c>
      <c r="E26" s="446" t="str">
        <f t="shared" si="0"/>
        <v>-</v>
      </c>
    </row>
    <row r="27" spans="1:5" x14ac:dyDescent="0.2">
      <c r="A27" s="236">
        <v>22</v>
      </c>
      <c r="B27" s="260"/>
      <c r="C27" s="238">
        <v>0</v>
      </c>
      <c r="D27" s="445">
        <f t="array" ref="D27">SUMPRODUCT(-('Diário 3º PA'!$H$4:$H$4242='Gasto das Atividades'!B27),-('Diário 3º PA'!$O$4:$O$4242&gt;=1),('Diário 3º PA'!$F$4:$F$4242))+
SUMPRODUCT(-('Diário 4º PA'!$H$4:$H$2000='Gasto das Atividades'!B27),-('Diário 3º PA'!$O$4:$O$2000&gt;=1),('Diário 4º PA'!$F$4:$F$2000))+
SUMPRODUCT(-('Diário 5º PA'!$H$4:$H$2000='Gasto das Atividades'!B27),-('Diário 3º PA'!$O$4:$O$2000&gt;=1),('Diário 5º PA'!$F$4:$F$2000))+
SUMPRODUCT(-('Diário 6º PA'!$H$4:$H$2000='Gasto das Atividades'!B27),-('Diário 3º PA'!$O$4:$O$2000&gt;=1),('Diário 6º PA'!$F$4:$F$2000))+
SUMPRODUCT(-('Comp.'!$F$5:$F$263='Gasto das Atividades'!B27),-('Comp.'!$J$5:'Comp.'!$J$263&gt;=1),('Comp.'!$E$5:$E$263))</f>
        <v>0</v>
      </c>
      <c r="E27" s="446" t="str">
        <f t="shared" si="0"/>
        <v>-</v>
      </c>
    </row>
    <row r="28" spans="1:5" x14ac:dyDescent="0.2">
      <c r="A28" s="236">
        <v>23</v>
      </c>
      <c r="B28" s="260"/>
      <c r="C28" s="238">
        <v>0</v>
      </c>
      <c r="D28" s="445">
        <f t="array" ref="D28">SUMPRODUCT(-('Diário 3º PA'!$H$4:$H$4242='Gasto das Atividades'!B28),-('Diário 3º PA'!$O$4:$O$4242&gt;=1),('Diário 3º PA'!$F$4:$F$4242))+
SUMPRODUCT(-('Diário 4º PA'!$H$4:$H$2000='Gasto das Atividades'!B28),-('Diário 3º PA'!$O$4:$O$2000&gt;=1),('Diário 4º PA'!$F$4:$F$2000))+
SUMPRODUCT(-('Diário 5º PA'!$H$4:$H$2000='Gasto das Atividades'!B28),-('Diário 3º PA'!$O$4:$O$2000&gt;=1),('Diário 5º PA'!$F$4:$F$2000))+
SUMPRODUCT(-('Diário 6º PA'!$H$4:$H$2000='Gasto das Atividades'!B28),-('Diário 3º PA'!$O$4:$O$2000&gt;=1),('Diário 6º PA'!$F$4:$F$2000))+
SUMPRODUCT(-('Comp.'!$F$5:$F$263='Gasto das Atividades'!B28),-('Comp.'!$J$5:'Comp.'!$J$263&gt;=1),('Comp.'!$E$5:$E$263))</f>
        <v>0</v>
      </c>
      <c r="E28" s="446" t="str">
        <f t="shared" si="0"/>
        <v>-</v>
      </c>
    </row>
    <row r="29" spans="1:5" x14ac:dyDescent="0.2">
      <c r="A29" s="236">
        <v>24</v>
      </c>
      <c r="B29" s="260"/>
      <c r="C29" s="238">
        <v>0</v>
      </c>
      <c r="D29" s="445">
        <f t="array" ref="D29">SUMPRODUCT(-('Diário 3º PA'!$H$4:$H$4242='Gasto das Atividades'!B29),-('Diário 3º PA'!$O$4:$O$4242&gt;=1),('Diário 3º PA'!$F$4:$F$4242))+
SUMPRODUCT(-('Diário 4º PA'!$H$4:$H$2000='Gasto das Atividades'!B29),-('Diário 3º PA'!$O$4:$O$2000&gt;=1),('Diário 4º PA'!$F$4:$F$2000))+
SUMPRODUCT(-('Diário 5º PA'!$H$4:$H$2000='Gasto das Atividades'!B29),-('Diário 3º PA'!$O$4:$O$2000&gt;=1),('Diário 5º PA'!$F$4:$F$2000))+
SUMPRODUCT(-('Diário 6º PA'!$H$4:$H$2000='Gasto das Atividades'!B29),-('Diário 3º PA'!$O$4:$O$2000&gt;=1),('Diário 6º PA'!$F$4:$F$2000))+
SUMPRODUCT(-('Comp.'!$F$5:$F$263='Gasto das Atividades'!B29),-('Comp.'!$J$5:'Comp.'!$J$263&gt;=1),('Comp.'!$E$5:$E$263))</f>
        <v>0</v>
      </c>
      <c r="E29" s="446" t="str">
        <f t="shared" si="0"/>
        <v>-</v>
      </c>
    </row>
    <row r="30" spans="1:5" x14ac:dyDescent="0.2">
      <c r="A30" s="236">
        <v>25</v>
      </c>
      <c r="B30" s="260"/>
      <c r="C30" s="238">
        <v>0</v>
      </c>
      <c r="D30" s="445">
        <f t="array" ref="D30">SUMPRODUCT(-('Diário 3º PA'!$H$4:$H$4242='Gasto das Atividades'!B30),-('Diário 3º PA'!$O$4:$O$4242&gt;=1),('Diário 3º PA'!$F$4:$F$4242))+
SUMPRODUCT(-('Diário 4º PA'!$H$4:$H$2000='Gasto das Atividades'!B30),-('Diário 3º PA'!$O$4:$O$2000&gt;=1),('Diário 4º PA'!$F$4:$F$2000))+
SUMPRODUCT(-('Diário 5º PA'!$H$4:$H$2000='Gasto das Atividades'!B30),-('Diário 3º PA'!$O$4:$O$2000&gt;=1),('Diário 5º PA'!$F$4:$F$2000))+
SUMPRODUCT(-('Diário 6º PA'!$H$4:$H$2000='Gasto das Atividades'!B30),-('Diário 3º PA'!$O$4:$O$2000&gt;=1),('Diário 6º PA'!$F$4:$F$2000))+
SUMPRODUCT(-('Comp.'!$F$5:$F$263='Gasto das Atividades'!B30),-('Comp.'!$J$5:'Comp.'!$J$263&gt;=1),('Comp.'!$E$5:$E$263))</f>
        <v>0</v>
      </c>
      <c r="E30" s="446" t="str">
        <f t="shared" si="0"/>
        <v>-</v>
      </c>
    </row>
    <row r="31" spans="1:5" x14ac:dyDescent="0.2">
      <c r="A31" s="236">
        <v>26</v>
      </c>
      <c r="B31" s="260"/>
      <c r="C31" s="238">
        <v>0</v>
      </c>
      <c r="D31" s="445">
        <f t="array" ref="D31">SUMPRODUCT(-('Diário 3º PA'!$H$4:$H$4242='Gasto das Atividades'!B31),-('Diário 3º PA'!$O$4:$O$4242&gt;=1),('Diário 3º PA'!$F$4:$F$4242))+
SUMPRODUCT(-('Diário 4º PA'!$H$4:$H$2000='Gasto das Atividades'!B31),-('Diário 3º PA'!$O$4:$O$2000&gt;=1),('Diário 4º PA'!$F$4:$F$2000))+
SUMPRODUCT(-('Diário 5º PA'!$H$4:$H$2000='Gasto das Atividades'!B31),-('Diário 3º PA'!$O$4:$O$2000&gt;=1),('Diário 5º PA'!$F$4:$F$2000))+
SUMPRODUCT(-('Diário 6º PA'!$H$4:$H$2000='Gasto das Atividades'!B31),-('Diário 3º PA'!$O$4:$O$2000&gt;=1),('Diário 6º PA'!$F$4:$F$2000))+
SUMPRODUCT(-('Comp.'!$F$5:$F$263='Gasto das Atividades'!B31),-('Comp.'!$J$5:'Comp.'!$J$263&gt;=1),('Comp.'!$E$5:$E$263))</f>
        <v>0</v>
      </c>
      <c r="E31" s="446" t="str">
        <f t="shared" si="0"/>
        <v>-</v>
      </c>
    </row>
    <row r="32" spans="1:5" x14ac:dyDescent="0.2">
      <c r="A32" s="236">
        <v>27</v>
      </c>
      <c r="B32" s="260"/>
      <c r="C32" s="238">
        <v>0</v>
      </c>
      <c r="D32" s="445">
        <f t="array" ref="D32">SUMPRODUCT(-('Diário 3º PA'!$H$4:$H$4242='Gasto das Atividades'!B32),-('Diário 3º PA'!$O$4:$O$4242&gt;=1),('Diário 3º PA'!$F$4:$F$4242))+
SUMPRODUCT(-('Diário 4º PA'!$H$4:$H$2000='Gasto das Atividades'!B32),-('Diário 3º PA'!$O$4:$O$2000&gt;=1),('Diário 4º PA'!$F$4:$F$2000))+
SUMPRODUCT(-('Diário 5º PA'!$H$4:$H$2000='Gasto das Atividades'!B32),-('Diário 3º PA'!$O$4:$O$2000&gt;=1),('Diário 5º PA'!$F$4:$F$2000))+
SUMPRODUCT(-('Diário 6º PA'!$H$4:$H$2000='Gasto das Atividades'!B32),-('Diário 3º PA'!$O$4:$O$2000&gt;=1),('Diário 6º PA'!$F$4:$F$2000))+
SUMPRODUCT(-('Comp.'!$F$5:$F$263='Gasto das Atividades'!B32),-('Comp.'!$J$5:'Comp.'!$J$263&gt;=1),('Comp.'!$E$5:$E$263))</f>
        <v>0</v>
      </c>
      <c r="E32" s="446" t="str">
        <f t="shared" si="0"/>
        <v>-</v>
      </c>
    </row>
    <row r="33" spans="1:5" x14ac:dyDescent="0.2">
      <c r="A33" s="236">
        <v>28</v>
      </c>
      <c r="B33" s="260"/>
      <c r="C33" s="238">
        <v>0</v>
      </c>
      <c r="D33" s="445">
        <f t="array" ref="D33">SUMPRODUCT(-('Diário 3º PA'!$H$4:$H$4242='Gasto das Atividades'!B33),-('Diário 3º PA'!$O$4:$O$4242&gt;=1),('Diário 3º PA'!$F$4:$F$4242))+
SUMPRODUCT(-('Diário 4º PA'!$H$4:$H$2000='Gasto das Atividades'!B33),-('Diário 3º PA'!$O$4:$O$2000&gt;=1),('Diário 4º PA'!$F$4:$F$2000))+
SUMPRODUCT(-('Diário 5º PA'!$H$4:$H$2000='Gasto das Atividades'!B33),-('Diário 3º PA'!$O$4:$O$2000&gt;=1),('Diário 5º PA'!$F$4:$F$2000))+
SUMPRODUCT(-('Diário 6º PA'!$H$4:$H$2000='Gasto das Atividades'!B33),-('Diário 3º PA'!$O$4:$O$2000&gt;=1),('Diário 6º PA'!$F$4:$F$2000))+
SUMPRODUCT(-('Comp.'!$F$5:$F$263='Gasto das Atividades'!B33),-('Comp.'!$J$5:'Comp.'!$J$263&gt;=1),('Comp.'!$E$5:$E$263))</f>
        <v>0</v>
      </c>
      <c r="E33" s="446" t="str">
        <f t="shared" si="0"/>
        <v>-</v>
      </c>
    </row>
    <row r="34" spans="1:5" x14ac:dyDescent="0.2">
      <c r="A34" s="236">
        <v>29</v>
      </c>
      <c r="B34" s="260"/>
      <c r="C34" s="238">
        <v>0</v>
      </c>
      <c r="D34" s="445">
        <f t="array" ref="D34">SUMPRODUCT(-('Diário 3º PA'!$H$4:$H$4242='Gasto das Atividades'!B34),-('Diário 3º PA'!$O$4:$O$4242&gt;=1),('Diário 3º PA'!$F$4:$F$4242))+
SUMPRODUCT(-('Diário 4º PA'!$H$4:$H$2000='Gasto das Atividades'!B34),-('Diário 3º PA'!$O$4:$O$2000&gt;=1),('Diário 4º PA'!$F$4:$F$2000))+
SUMPRODUCT(-('Diário 5º PA'!$H$4:$H$2000='Gasto das Atividades'!B34),-('Diário 3º PA'!$O$4:$O$2000&gt;=1),('Diário 5º PA'!$F$4:$F$2000))+
SUMPRODUCT(-('Diário 6º PA'!$H$4:$H$2000='Gasto das Atividades'!B34),-('Diário 3º PA'!$O$4:$O$2000&gt;=1),('Diário 6º PA'!$F$4:$F$2000))+
SUMPRODUCT(-('Comp.'!$F$5:$F$263='Gasto das Atividades'!B34),-('Comp.'!$J$5:'Comp.'!$J$263&gt;=1),('Comp.'!$E$5:$E$263))</f>
        <v>0</v>
      </c>
      <c r="E34" s="446" t="str">
        <f t="shared" si="0"/>
        <v>-</v>
      </c>
    </row>
    <row r="35" spans="1:5" ht="13.5" thickBot="1" x14ac:dyDescent="0.25">
      <c r="A35" s="237">
        <v>30</v>
      </c>
      <c r="B35" s="260"/>
      <c r="C35" s="239">
        <v>0</v>
      </c>
      <c r="D35" s="447">
        <f t="array" ref="D35">SUMPRODUCT(-('Diário 3º PA'!$H$4:$H$4242='Gasto das Atividades'!B35),-('Diário 3º PA'!$O$4:$O$4242&gt;=1),('Diário 3º PA'!$F$4:$F$4242))+
SUMPRODUCT(-('Diário 4º PA'!$H$4:$H$2000='Gasto das Atividades'!B35),-('Diário 3º PA'!$O$4:$O$2000&gt;=1),('Diário 4º PA'!$F$4:$F$2000))+
SUMPRODUCT(-('Diário 5º PA'!$H$4:$H$2000='Gasto das Atividades'!B35),-('Diário 3º PA'!$O$4:$O$2000&gt;=1),('Diário 5º PA'!$F$4:$F$2000))+
SUMPRODUCT(-('Diário 6º PA'!$H$4:$H$2000='Gasto das Atividades'!B35),-('Diário 3º PA'!$O$4:$O$2000&gt;=1),('Diário 6º PA'!$F$4:$F$2000))+
SUMPRODUCT(-('Comp.'!$F$5:$F$263='Gasto das Atividades'!B35),-('Comp.'!$J$5:'Comp.'!$J$263&gt;=1),('Comp.'!$E$5:$E$263))</f>
        <v>0</v>
      </c>
      <c r="E35" s="448" t="str">
        <f t="shared" si="0"/>
        <v>-</v>
      </c>
    </row>
    <row r="36" spans="1:5" ht="13.5" thickBot="1" x14ac:dyDescent="0.25">
      <c r="A36" s="291"/>
      <c r="B36" s="293" t="s">
        <v>133</v>
      </c>
      <c r="C36" s="294">
        <f>SUM(C6:C35)</f>
        <v>67761636.200000003</v>
      </c>
      <c r="D36" s="292">
        <f>SUM(D6:D35)</f>
        <v>4177972.1130000008</v>
      </c>
      <c r="E36" s="199"/>
    </row>
    <row r="37" spans="1:5" x14ac:dyDescent="0.2">
      <c r="A37" s="240"/>
      <c r="B37" s="240"/>
      <c r="C37" s="199"/>
      <c r="D37" s="199"/>
      <c r="E37" s="199"/>
    </row>
    <row r="38" spans="1:5" ht="13.5" hidden="1" customHeight="1" thickBot="1" x14ac:dyDescent="0.3">
      <c r="A38" s="199"/>
      <c r="B38" s="550" t="s">
        <v>134</v>
      </c>
      <c r="C38" s="550"/>
      <c r="D38" s="199"/>
      <c r="E38" s="199"/>
    </row>
    <row r="39" spans="1:5" hidden="1" x14ac:dyDescent="0.2">
      <c r="A39" s="199"/>
      <c r="B39" s="227" t="s">
        <v>135</v>
      </c>
      <c r="C39" s="241" t="s">
        <v>136</v>
      </c>
      <c r="D39" s="199"/>
      <c r="E39" s="199"/>
    </row>
    <row r="40" spans="1:5" hidden="1" x14ac:dyDescent="0.2">
      <c r="A40" s="199"/>
      <c r="B40" s="242" t="s">
        <v>137</v>
      </c>
      <c r="C40" s="228">
        <v>9.9500000000000005E-2</v>
      </c>
      <c r="D40" s="199"/>
      <c r="E40" s="199"/>
    </row>
    <row r="41" spans="1:5" ht="13.5" hidden="1" customHeight="1" thickBot="1" x14ac:dyDescent="0.25">
      <c r="A41" s="199"/>
      <c r="B41" s="244" t="s">
        <v>138</v>
      </c>
      <c r="C41" s="229">
        <v>0.90049999999999997</v>
      </c>
      <c r="D41" s="199"/>
      <c r="E41" s="199"/>
    </row>
    <row r="42" spans="1:5" ht="12.75" hidden="1" customHeight="1" x14ac:dyDescent="0.2">
      <c r="A42" s="199"/>
      <c r="B42" s="199"/>
      <c r="C42" s="199"/>
      <c r="D42" s="199"/>
      <c r="E42" s="199"/>
    </row>
    <row r="43" spans="1:5" ht="15.75" hidden="1" thickBot="1" x14ac:dyDescent="0.3">
      <c r="A43" s="199"/>
      <c r="B43" s="550" t="s">
        <v>139</v>
      </c>
      <c r="C43" s="550"/>
      <c r="D43" s="199"/>
      <c r="E43" s="199"/>
    </row>
    <row r="44" spans="1:5" hidden="1" x14ac:dyDescent="0.2">
      <c r="A44" s="199"/>
      <c r="B44" s="227" t="s">
        <v>135</v>
      </c>
      <c r="C44" s="241" t="s">
        <v>140</v>
      </c>
      <c r="D44" s="199"/>
      <c r="E44" s="199"/>
    </row>
    <row r="45" spans="1:5" hidden="1" x14ac:dyDescent="0.2">
      <c r="A45" s="199"/>
      <c r="B45" s="242" t="s">
        <v>137</v>
      </c>
      <c r="C45" s="243" t="e">
        <f>#REF!+D6</f>
        <v>#REF!</v>
      </c>
      <c r="D45" s="199"/>
      <c r="E45" s="199"/>
    </row>
    <row r="46" spans="1:5" ht="13.5" hidden="1" thickBot="1" x14ac:dyDescent="0.25">
      <c r="A46" s="199"/>
      <c r="B46" s="244" t="s">
        <v>138</v>
      </c>
      <c r="C46" s="245" t="e">
        <f>#REF!+SUM(D7:D35)</f>
        <v>#REF!</v>
      </c>
      <c r="D46" s="199"/>
      <c r="E46" s="199"/>
    </row>
  </sheetData>
  <sheetProtection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D157" activePane="bottomRight" state="frozen"/>
      <selection pane="topRight" activeCell="G29" sqref="G29"/>
      <selection pane="bottomLeft" activeCell="G29" sqref="G29"/>
      <selection pane="bottomRight" activeCell="A2" sqref="A2:P160"/>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7.75" customHeight="1" x14ac:dyDescent="0.2">
      <c r="A2" s="528" t="str">
        <f>Capa!A1</f>
        <v>Contrato de Gestão nº. 008/2021 celebrado entre a Secretaria de Justiça e Segurança Pública do Estado de Minas Gerais - SEJUSP e o Instituto Elo</v>
      </c>
      <c r="B2" s="528"/>
      <c r="C2" s="528"/>
      <c r="D2" s="528"/>
      <c r="E2" s="528"/>
      <c r="F2" s="528"/>
      <c r="G2" s="528"/>
      <c r="H2" s="528"/>
      <c r="I2" s="528"/>
      <c r="J2" s="528"/>
      <c r="K2" s="528"/>
      <c r="L2" s="528"/>
      <c r="M2" s="528"/>
      <c r="N2" s="528"/>
      <c r="O2" s="528"/>
      <c r="P2" s="528"/>
    </row>
    <row r="3" spans="1:16" ht="19.5" customHeight="1" x14ac:dyDescent="0.2">
      <c r="A3" s="528" t="str">
        <f>Capa!A3</f>
        <v>3º Relatório Gerencial Financeiro</v>
      </c>
      <c r="B3" s="528"/>
      <c r="C3" s="528"/>
      <c r="D3" s="528"/>
      <c r="E3" s="528"/>
      <c r="F3" s="528"/>
      <c r="G3" s="528"/>
      <c r="H3" s="528"/>
      <c r="I3" s="528"/>
      <c r="J3" s="528"/>
      <c r="K3" s="528"/>
      <c r="L3" s="528"/>
      <c r="M3" s="528"/>
      <c r="N3" s="528"/>
      <c r="O3" s="528"/>
      <c r="P3" s="528"/>
    </row>
    <row r="4" spans="1:16" ht="19.5" customHeight="1" thickBot="1" x14ac:dyDescent="0.25">
      <c r="A4" s="558" t="s">
        <v>142</v>
      </c>
      <c r="B4" s="558"/>
      <c r="C4" s="558"/>
      <c r="D4" s="558"/>
      <c r="E4" s="558"/>
      <c r="F4" s="558"/>
      <c r="G4" s="558"/>
      <c r="H4" s="558"/>
      <c r="I4" s="558"/>
      <c r="J4" s="558"/>
      <c r="K4" s="558"/>
      <c r="L4" s="558"/>
      <c r="M4" s="558"/>
      <c r="N4" s="558"/>
      <c r="O4" s="558"/>
      <c r="P4" s="558"/>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552" t="s">
        <v>83</v>
      </c>
      <c r="P5" s="555" t="s">
        <v>143</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553"/>
      <c r="P6" s="556"/>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553"/>
      <c r="P7" s="556"/>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554"/>
      <c r="P8" s="557"/>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144</v>
      </c>
      <c r="B10" s="179" t="s">
        <v>145</v>
      </c>
      <c r="C10" s="162">
        <f>Resumo!C8</f>
        <v>24515755.719999999</v>
      </c>
      <c r="D10" s="162">
        <f t="shared" ref="D10:N10" si="0">C10+C18-C160</f>
        <v>20237035.199999999</v>
      </c>
      <c r="E10" s="162">
        <f t="shared" si="0"/>
        <v>15430565.09</v>
      </c>
      <c r="F10" s="162">
        <f t="shared" si="0"/>
        <v>27418240.517000001</v>
      </c>
      <c r="G10" s="162">
        <f t="shared" si="0"/>
        <v>27418240.517000001</v>
      </c>
      <c r="H10" s="162">
        <f t="shared" si="0"/>
        <v>27418240.517000001</v>
      </c>
      <c r="I10" s="162">
        <f t="shared" si="0"/>
        <v>27418240.517000001</v>
      </c>
      <c r="J10" s="162">
        <f t="shared" si="0"/>
        <v>27418240.517000001</v>
      </c>
      <c r="K10" s="162">
        <f t="shared" si="0"/>
        <v>27418240.517000001</v>
      </c>
      <c r="L10" s="162">
        <f t="shared" si="0"/>
        <v>27418240.517000001</v>
      </c>
      <c r="M10" s="162">
        <f t="shared" si="0"/>
        <v>27418240.517000001</v>
      </c>
      <c r="N10" s="162">
        <f t="shared" si="0"/>
        <v>27418240.517000001</v>
      </c>
      <c r="O10" s="297">
        <f>SUM(C10:N10)</f>
        <v>306947520.66299999</v>
      </c>
      <c r="P10" s="298">
        <f>IF($O$18=0,0,O10/$O$18)</f>
        <v>17.916219849325213</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82</v>
      </c>
      <c r="C12" s="66"/>
      <c r="D12" s="66"/>
      <c r="E12" s="66"/>
      <c r="F12" s="66"/>
      <c r="G12" s="66"/>
      <c r="H12" s="66"/>
      <c r="I12" s="66"/>
      <c r="J12" s="66"/>
      <c r="K12" s="66"/>
      <c r="L12" s="66"/>
      <c r="M12" s="66"/>
      <c r="N12" s="66"/>
      <c r="O12" s="66"/>
      <c r="P12" s="166"/>
    </row>
    <row r="13" spans="1:16" ht="23.25" customHeight="1" x14ac:dyDescent="0.2">
      <c r="A13" s="20" t="s">
        <v>84</v>
      </c>
      <c r="B13" s="20" t="s">
        <v>85</v>
      </c>
      <c r="C13" s="182"/>
      <c r="D13" s="182"/>
      <c r="E13" s="182"/>
      <c r="F13" s="182"/>
      <c r="G13" s="182"/>
      <c r="H13" s="182"/>
      <c r="I13" s="182"/>
      <c r="J13" s="182"/>
      <c r="K13" s="182"/>
      <c r="L13" s="182"/>
      <c r="M13" s="182"/>
      <c r="N13" s="182"/>
      <c r="O13" s="182"/>
      <c r="P13" s="167"/>
    </row>
    <row r="14" spans="1:16" ht="23.25" customHeight="1" x14ac:dyDescent="0.2">
      <c r="A14" s="21" t="s">
        <v>86</v>
      </c>
      <c r="B14" s="58" t="s">
        <v>87</v>
      </c>
      <c r="C14" s="183">
        <f>SUMPRODUCT(-('Diário 3º PA'!$E$4:$E$4242='Analítico Cx.'!$B14),-('Diário 3º PA'!$N$4:$N$4242=C$1),('Diário 3º PA'!$F$4:$F$4242))+SUMPRODUCT(-('Diário 4º PA'!$E$4:$E$2007='Analítico Cx.'!$B14),-('Diário 4º PA'!$O$4:$O$2007=C$1),('Diário 4º PA'!$F$4:$F$2007))+SUMPRODUCT(-('Diário 5º PA'!$E$4:$E$2000='Analítico Cx.'!$B14),-('Diário 5º PA'!$O$4:$O$2000=C$1),('Diário 5º PA'!$F$4:$F$2000))+SUMPRODUCT(-('Diário 6º PA'!$E$4:$E$2000='Analítico Cx.'!$B14),-('Diário 6º PA'!$O$4:$O$2000=C$1),('Diário 6º PA'!$F$4:$F$2000))</f>
        <v>0</v>
      </c>
      <c r="D14" s="183">
        <f>SUMPRODUCT(-('Diário 3º PA'!$E$4:$E$4242='Analítico Cx.'!$B14),-('Diário 3º PA'!$N$4:$N$4242=D$1),('Diário 3º PA'!$F$4:$F$4242))+SUMPRODUCT(-('Diário 4º PA'!$E$4:$E$2007='Analítico Cx.'!$B14),-('Diário 4º PA'!$O$4:$O$2007=D$1),('Diário 4º PA'!$F$4:$F$2007))+SUMPRODUCT(-('Diário 5º PA'!$E$4:$E$2000='Analítico Cx.'!$B14),-('Diário 5º PA'!$O$4:$O$2000=D$1),('Diário 5º PA'!$F$4:$F$2000))+SUMPRODUCT(-('Diário 6º PA'!$E$4:$E$2000='Analítico Cx.'!$B14),-('Diário 6º PA'!$O$4:$O$2000=D$1),('Diário 6º PA'!$F$4:$F$2000))</f>
        <v>0</v>
      </c>
      <c r="E14" s="183">
        <f>SUMPRODUCT(-('Diário 3º PA'!$E$4:$E$4242='Analítico Cx.'!$B14),-('Diário 3º PA'!$N$4:$N$4242=E$1),('Diário 3º PA'!$F$4:$F$4242))+SUMPRODUCT(-('Diário 4º PA'!$E$4:$E$2007='Analítico Cx.'!$B14),-('Diário 4º PA'!$O$4:$O$2007=E$1),('Diário 4º PA'!$F$4:$F$2007))+SUMPRODUCT(-('Diário 5º PA'!$E$4:$E$2000='Analítico Cx.'!$B14),-('Diário 5º PA'!$O$4:$O$2000=E$1),('Diário 5º PA'!$F$4:$F$2000))+SUMPRODUCT(-('Diário 6º PA'!$E$4:$E$2000='Analítico Cx.'!$B14),-('Diário 6º PA'!$O$4:$O$2000=E$1),('Diário 6º PA'!$F$4:$F$2000))</f>
        <v>16653018.199999999</v>
      </c>
      <c r="F14" s="183">
        <f>SUMPRODUCT(-('Diário 3º PA'!$E$4:$E$4242='Analítico Cx.'!$B14),-('Diário 3º PA'!$N$4:$N$4242=F$1),('Diário 3º PA'!$F$4:$F$4242))+SUMPRODUCT(-('Diário 4º PA'!$E$4:$E$2007='Analítico Cx.'!$B14),-('Diário 4º PA'!$O$4:$O$2007=F$1),('Diário 4º PA'!$F$4:$F$2007))+SUMPRODUCT(-('Diário 5º PA'!$E$4:$E$2000='Analítico Cx.'!$B14),-('Diário 5º PA'!$O$4:$O$2000=F$1),('Diário 5º PA'!$F$4:$F$2000))+SUMPRODUCT(-('Diário 6º PA'!$E$4:$E$2000='Analítico Cx.'!$B14),-('Diário 6º PA'!$O$4:$O$2000=F$1),('Diário 6º PA'!$F$4:$F$2000))</f>
        <v>0</v>
      </c>
      <c r="G14" s="183">
        <f>SUMPRODUCT(-('Diário 3º PA'!$E$4:$E$4242='Analítico Cx.'!$B14),-('Diário 3º PA'!$N$4:$N$4242=G$1),('Diário 3º PA'!$F$4:$F$4242))+SUMPRODUCT(-('Diário 4º PA'!$E$4:$E$2007='Analítico Cx.'!$B14),-('Diário 4º PA'!$O$4:$O$2007=G$1),('Diário 4º PA'!$F$4:$F$2007))+SUMPRODUCT(-('Diário 5º PA'!$E$4:$E$2000='Analítico Cx.'!$B14),-('Diário 5º PA'!$O$4:$O$2000=G$1),('Diário 5º PA'!$F$4:$F$2000))+SUMPRODUCT(-('Diário 6º PA'!$E$4:$E$2000='Analítico Cx.'!$B14),-('Diário 6º PA'!$O$4:$O$2000=G$1),('Diário 6º PA'!$F$4:$F$2000))</f>
        <v>0</v>
      </c>
      <c r="H14" s="183">
        <f>SUMPRODUCT(-('Diário 3º PA'!$E$4:$E$4242='Analítico Cx.'!$B14),-('Diário 3º PA'!$N$4:$N$4242=H$1),('Diário 3º PA'!$F$4:$F$4242))+SUMPRODUCT(-('Diário 4º PA'!$E$4:$E$2007='Analítico Cx.'!$B14),-('Diário 4º PA'!$O$4:$O$2007=H$1),('Diário 4º PA'!$F$4:$F$2007))+SUMPRODUCT(-('Diário 5º PA'!$E$4:$E$2000='Analítico Cx.'!$B14),-('Diário 5º PA'!$O$4:$O$2000=H$1),('Diário 5º PA'!$F$4:$F$2000))+SUMPRODUCT(-('Diário 6º PA'!$E$4:$E$2000='Analítico Cx.'!$B14),-('Diário 6º PA'!$O$4:$O$2000=H$1),('Diário 6º PA'!$F$4:$F$2000))</f>
        <v>0</v>
      </c>
      <c r="I14" s="183">
        <f>SUMPRODUCT(-('Diário 3º PA'!$E$4:$E$4242='Analítico Cx.'!$B14),-('Diário 3º PA'!$N$4:$N$4242=I$1),('Diário 3º PA'!$F$4:$F$4242))+SUMPRODUCT(-('Diário 4º PA'!$E$4:$E$2007='Analítico Cx.'!$B14),-('Diário 4º PA'!$O$4:$O$2007=I$1),('Diário 4º PA'!$F$4:$F$2007))+SUMPRODUCT(-('Diário 5º PA'!$E$4:$E$2000='Analítico Cx.'!$B14),-('Diário 5º PA'!$O$4:$O$2000=I$1),('Diário 5º PA'!$F$4:$F$2000))+SUMPRODUCT(-('Diário 6º PA'!$E$4:$E$2000='Analítico Cx.'!$B14),-('Diário 6º PA'!$O$4:$O$2000=I$1),('Diário 6º PA'!$F$4:$F$2000))</f>
        <v>0</v>
      </c>
      <c r="J14" s="183">
        <f>SUMPRODUCT(-('Diário 3º PA'!$E$4:$E$4242='Analítico Cx.'!$B14),-('Diário 3º PA'!$N$4:$N$4242=J$1),('Diário 3º PA'!$F$4:$F$4242))+SUMPRODUCT(-('Diário 4º PA'!$E$4:$E$2007='Analítico Cx.'!$B14),-('Diário 4º PA'!$O$4:$O$2007=J$1),('Diário 4º PA'!$F$4:$F$2007))+SUMPRODUCT(-('Diário 5º PA'!$E$4:$E$2000='Analítico Cx.'!$B14),-('Diário 5º PA'!$O$4:$O$2000=J$1),('Diário 5º PA'!$F$4:$F$2000))+SUMPRODUCT(-('Diário 6º PA'!$E$4:$E$2000='Analítico Cx.'!$B14),-('Diário 6º PA'!$O$4:$O$2000=J$1),('Diário 6º PA'!$F$4:$F$2000))</f>
        <v>0</v>
      </c>
      <c r="K14" s="183">
        <f>SUMPRODUCT(-('Diário 3º PA'!$E$4:$E$4242='Analítico Cx.'!$B14),-('Diário 3º PA'!$N$4:$N$4242=K$1),('Diário 3º PA'!$F$4:$F$4242))+SUMPRODUCT(-('Diário 4º PA'!$E$4:$E$2007='Analítico Cx.'!$B14),-('Diário 4º PA'!$O$4:$O$2007=K$1),('Diário 4º PA'!$F$4:$F$2007))+SUMPRODUCT(-('Diário 5º PA'!$E$4:$E$2000='Analítico Cx.'!$B14),-('Diário 5º PA'!$O$4:$O$2000=K$1),('Diário 5º PA'!$F$4:$F$2000))+SUMPRODUCT(-('Diário 6º PA'!$E$4:$E$2000='Analítico Cx.'!$B14),-('Diário 6º PA'!$O$4:$O$2000=K$1),('Diário 6º PA'!$F$4:$F$2000))</f>
        <v>0</v>
      </c>
      <c r="L14" s="183">
        <f>SUMPRODUCT(-('Diário 3º PA'!$E$4:$E$4242='Analítico Cx.'!$B14),-('Diário 3º PA'!$N$4:$N$4242=L$1),('Diário 3º PA'!$F$4:$F$4242))+SUMPRODUCT(-('Diário 4º PA'!$E$4:$E$2007='Analítico Cx.'!$B14),-('Diário 4º PA'!$O$4:$O$2007=L$1),('Diário 4º PA'!$F$4:$F$2007))+SUMPRODUCT(-('Diário 5º PA'!$E$4:$E$2000='Analítico Cx.'!$B14),-('Diário 5º PA'!$O$4:$O$2000=L$1),('Diário 5º PA'!$F$4:$F$2000))+SUMPRODUCT(-('Diário 6º PA'!$E$4:$E$2000='Analítico Cx.'!$B14),-('Diário 6º PA'!$O$4:$O$2000=L$1),('Diário 6º PA'!$F$4:$F$2000))</f>
        <v>0</v>
      </c>
      <c r="M14" s="183">
        <f>SUMPRODUCT(-('Diário 3º PA'!$E$4:$E$4242='Analítico Cx.'!$B14),-('Diário 3º PA'!$N$4:$N$4242=M$1),('Diário 3º PA'!$F$4:$F$4242))+SUMPRODUCT(-('Diário 4º PA'!$E$4:$E$2007='Analítico Cx.'!$B14),-('Diário 4º PA'!$O$4:$O$2007=M$1),('Diário 4º PA'!$F$4:$F$2007))+SUMPRODUCT(-('Diário 5º PA'!$E$4:$E$2000='Analítico Cx.'!$B14),-('Diário 5º PA'!$O$4:$O$2000=M$1),('Diário 5º PA'!$F$4:$F$2000))+SUMPRODUCT(-('Diário 6º PA'!$E$4:$E$2000='Analítico Cx.'!$B14),-('Diário 6º PA'!$O$4:$O$2000=M$1),('Diário 6º PA'!$F$4:$F$2000))</f>
        <v>0</v>
      </c>
      <c r="N14" s="183">
        <f>SUMPRODUCT(-('Diário 3º PA'!$E$4:$E$4242='Analítico Cx.'!$B14),-('Diário 3º PA'!$N$4:$N$4242=N$1),('Diário 3º PA'!$F$4:$F$4242))+SUMPRODUCT(-('Diário 4º PA'!$E$4:$E$2007='Analítico Cx.'!$B14),-('Diário 4º PA'!$O$4:$O$2007=N$1),('Diário 4º PA'!$F$4:$F$2007))+SUMPRODUCT(-('Diário 5º PA'!$E$4:$E$2000='Analítico Cx.'!$B14),-('Diário 5º PA'!$O$4:$O$2000=N$1),('Diário 5º PA'!$F$4:$F$2000))+SUMPRODUCT(-('Diário 6º PA'!$E$4:$E$2000='Analítico Cx.'!$B14),-('Diário 6º PA'!$O$4:$O$2000=N$1),('Diário 6º PA'!$F$4:$F$2000))</f>
        <v>0</v>
      </c>
      <c r="O14" s="184">
        <f>SUM(C14:N14)</f>
        <v>16653018.199999999</v>
      </c>
      <c r="P14" s="168">
        <f>IF($O$18=0,0,O14/$O$18)</f>
        <v>0.97202002017010847</v>
      </c>
    </row>
    <row r="15" spans="1:16" ht="23.25" customHeight="1" x14ac:dyDescent="0.2">
      <c r="A15" s="21" t="s">
        <v>88</v>
      </c>
      <c r="B15" s="58" t="s">
        <v>89</v>
      </c>
      <c r="C15" s="183">
        <f>SUMPRODUCT(-('Diário 3º PA'!$E$4:$E$4242='Analítico Cx.'!$B15),-('Diário 3º PA'!$N$4:$N$4242=C$1),('Diário 3º PA'!$F$4:$F$4242))+SUMPRODUCT(-('Diário 4º PA'!$E$4:$E$2007='Analítico Cx.'!$B15),-('Diário 4º PA'!$O$4:$O$2007=C$1),('Diário 4º PA'!$F$4:$F$2007))+SUMPRODUCT(-('Diário 5º PA'!$E$4:$E$2000='Analítico Cx.'!$B15),-('Diário 5º PA'!$O$4:$O$2000=C$1),('Diário 5º PA'!$F$4:$F$2000))+SUMPRODUCT(-('Diário 6º PA'!$E$4:$E$2000='Analítico Cx.'!$B15),-('Diário 6º PA'!$O$4:$O$2000=C$1),('Diário 6º PA'!$F$4:$F$2000))</f>
        <v>0</v>
      </c>
      <c r="D15" s="183">
        <f>SUMPRODUCT(-('Diário 3º PA'!$E$4:$E$4242='Analítico Cx.'!$B15),-('Diário 3º PA'!$N$4:$N$4242=D$1),('Diário 3º PA'!$F$4:$F$4242))+SUMPRODUCT(-('Diário 4º PA'!$E$4:$E$2007='Analítico Cx.'!$B15),-('Diário 4º PA'!$O$4:$O$2007=D$1),('Diário 4º PA'!$F$4:$F$2007))+SUMPRODUCT(-('Diário 5º PA'!$E$4:$E$2000='Analítico Cx.'!$B15),-('Diário 5º PA'!$O$4:$O$2000=D$1),('Diário 5º PA'!$F$4:$F$2000))+SUMPRODUCT(-('Diário 6º PA'!$E$4:$E$2000='Analítico Cx.'!$B15),-('Diário 6º PA'!$O$4:$O$2000=D$1),('Diário 6º PA'!$F$4:$F$2000))</f>
        <v>0</v>
      </c>
      <c r="E15" s="183">
        <f>SUMPRODUCT(-('Diário 3º PA'!$E$4:$E$4242='Analítico Cx.'!$B15),-('Diário 3º PA'!$N$4:$N$4242=E$1),('Diário 3º PA'!$F$4:$F$4242))+SUMPRODUCT(-('Diário 4º PA'!$E$4:$E$2007='Analítico Cx.'!$B15),-('Diário 4º PA'!$O$4:$O$2007=E$1),('Diário 4º PA'!$F$4:$F$2007))+SUMPRODUCT(-('Diário 5º PA'!$E$4:$E$2000='Analítico Cx.'!$B15),-('Diário 5º PA'!$O$4:$O$2000=E$1),('Diário 5º PA'!$F$4:$F$2000))+SUMPRODUCT(-('Diário 6º PA'!$E$4:$E$2000='Analítico Cx.'!$B15),-('Diário 6º PA'!$O$4:$O$2000=E$1),('Diário 6º PA'!$F$4:$F$2000))</f>
        <v>2084.1999999999998</v>
      </c>
      <c r="F15" s="183">
        <f>SUMPRODUCT(-('Diário 3º PA'!$E$4:$E$4242='Analítico Cx.'!$B15),-('Diário 3º PA'!$N$4:$N$4242=F$1),('Diário 3º PA'!$F$4:$F$4242))+SUMPRODUCT(-('Diário 4º PA'!$E$4:$E$2007='Analítico Cx.'!$B15),-('Diário 4º PA'!$O$4:$O$2007=F$1),('Diário 4º PA'!$F$4:$F$2007))+SUMPRODUCT(-('Diário 5º PA'!$E$4:$E$2000='Analítico Cx.'!$B15),-('Diário 5º PA'!$O$4:$O$2000=F$1),('Diário 5º PA'!$F$4:$F$2000))+SUMPRODUCT(-('Diário 6º PA'!$E$4:$E$2000='Analítico Cx.'!$B15),-('Diário 6º PA'!$O$4:$O$2000=F$1),('Diário 6º PA'!$F$4:$F$2000))</f>
        <v>0</v>
      </c>
      <c r="G15" s="183">
        <f>SUMPRODUCT(-('Diário 3º PA'!$E$4:$E$4242='Analítico Cx.'!$B15),-('Diário 3º PA'!$N$4:$N$4242=G$1),('Diário 3º PA'!$F$4:$F$4242))+SUMPRODUCT(-('Diário 4º PA'!$E$4:$E$2007='Analítico Cx.'!$B15),-('Diário 4º PA'!$O$4:$O$2007=G$1),('Diário 4º PA'!$F$4:$F$2007))+SUMPRODUCT(-('Diário 5º PA'!$E$4:$E$2000='Analítico Cx.'!$B15),-('Diário 5º PA'!$O$4:$O$2000=G$1),('Diário 5º PA'!$F$4:$F$2000))+SUMPRODUCT(-('Diário 6º PA'!$E$4:$E$2000='Analítico Cx.'!$B15),-('Diário 6º PA'!$O$4:$O$2000=G$1),('Diário 6º PA'!$F$4:$F$2000))</f>
        <v>0</v>
      </c>
      <c r="H15" s="183">
        <f>SUMPRODUCT(-('Diário 3º PA'!$E$4:$E$4242='Analítico Cx.'!$B15),-('Diário 3º PA'!$N$4:$N$4242=H$1),('Diário 3º PA'!$F$4:$F$4242))+SUMPRODUCT(-('Diário 4º PA'!$E$4:$E$2007='Analítico Cx.'!$B15),-('Diário 4º PA'!$O$4:$O$2007=H$1),('Diário 4º PA'!$F$4:$F$2007))+SUMPRODUCT(-('Diário 5º PA'!$E$4:$E$2000='Analítico Cx.'!$B15),-('Diário 5º PA'!$O$4:$O$2000=H$1),('Diário 5º PA'!$F$4:$F$2000))+SUMPRODUCT(-('Diário 6º PA'!$E$4:$E$2000='Analítico Cx.'!$B15),-('Diário 6º PA'!$O$4:$O$2000=H$1),('Diário 6º PA'!$F$4:$F$2000))</f>
        <v>0</v>
      </c>
      <c r="I15" s="183">
        <f>SUMPRODUCT(-('Diário 3º PA'!$E$4:$E$4242='Analítico Cx.'!$B15),-('Diário 3º PA'!$N$4:$N$4242=I$1),('Diário 3º PA'!$F$4:$F$4242))+SUMPRODUCT(-('Diário 4º PA'!$E$4:$E$2007='Analítico Cx.'!$B15),-('Diário 4º PA'!$O$4:$O$2007=I$1),('Diário 4º PA'!$F$4:$F$2007))+SUMPRODUCT(-('Diário 5º PA'!$E$4:$E$2000='Analítico Cx.'!$B15),-('Diário 5º PA'!$O$4:$O$2000=I$1),('Diário 5º PA'!$F$4:$F$2000))+SUMPRODUCT(-('Diário 6º PA'!$E$4:$E$2000='Analítico Cx.'!$B15),-('Diário 6º PA'!$O$4:$O$2000=I$1),('Diário 6º PA'!$F$4:$F$2000))</f>
        <v>0</v>
      </c>
      <c r="J15" s="183">
        <f>SUMPRODUCT(-('Diário 3º PA'!$E$4:$E$4242='Analítico Cx.'!$B15),-('Diário 3º PA'!$N$4:$N$4242=J$1),('Diário 3º PA'!$F$4:$F$4242))+SUMPRODUCT(-('Diário 4º PA'!$E$4:$E$2007='Analítico Cx.'!$B15),-('Diário 4º PA'!$O$4:$O$2007=J$1),('Diário 4º PA'!$F$4:$F$2007))+SUMPRODUCT(-('Diário 5º PA'!$E$4:$E$2000='Analítico Cx.'!$B15),-('Diário 5º PA'!$O$4:$O$2000=J$1),('Diário 5º PA'!$F$4:$F$2000))+SUMPRODUCT(-('Diário 6º PA'!$E$4:$E$2000='Analítico Cx.'!$B15),-('Diário 6º PA'!$O$4:$O$2000=J$1),('Diário 6º PA'!$F$4:$F$2000))</f>
        <v>0</v>
      </c>
      <c r="K15" s="183">
        <f>SUMPRODUCT(-('Diário 3º PA'!$E$4:$E$4242='Analítico Cx.'!$B15),-('Diário 3º PA'!$N$4:$N$4242=K$1),('Diário 3º PA'!$F$4:$F$4242))+SUMPRODUCT(-('Diário 4º PA'!$E$4:$E$2007='Analítico Cx.'!$B15),-('Diário 4º PA'!$O$4:$O$2007=K$1),('Diário 4º PA'!$F$4:$F$2007))+SUMPRODUCT(-('Diário 5º PA'!$E$4:$E$2000='Analítico Cx.'!$B15),-('Diário 5º PA'!$O$4:$O$2000=K$1),('Diário 5º PA'!$F$4:$F$2000))+SUMPRODUCT(-('Diário 6º PA'!$E$4:$E$2000='Analítico Cx.'!$B15),-('Diário 6º PA'!$O$4:$O$2000=K$1),('Diário 6º PA'!$F$4:$F$2000))</f>
        <v>0</v>
      </c>
      <c r="L15" s="183">
        <f>SUMPRODUCT(-('Diário 3º PA'!$E$4:$E$4242='Analítico Cx.'!$B15),-('Diário 3º PA'!$N$4:$N$4242=L$1),('Diário 3º PA'!$F$4:$F$4242))+SUMPRODUCT(-('Diário 4º PA'!$E$4:$E$2007='Analítico Cx.'!$B15),-('Diário 4º PA'!$O$4:$O$2007=L$1),('Diário 4º PA'!$F$4:$F$2007))+SUMPRODUCT(-('Diário 5º PA'!$E$4:$E$2000='Analítico Cx.'!$B15),-('Diário 5º PA'!$O$4:$O$2000=L$1),('Diário 5º PA'!$F$4:$F$2000))+SUMPRODUCT(-('Diário 6º PA'!$E$4:$E$2000='Analítico Cx.'!$B15),-('Diário 6º PA'!$O$4:$O$2000=L$1),('Diário 6º PA'!$F$4:$F$2000))</f>
        <v>0</v>
      </c>
      <c r="M15" s="183">
        <f>SUMPRODUCT(-('Diário 3º PA'!$E$4:$E$4242='Analítico Cx.'!$B15),-('Diário 3º PA'!$N$4:$N$4242=M$1),('Diário 3º PA'!$F$4:$F$4242))+SUMPRODUCT(-('Diário 4º PA'!$E$4:$E$2007='Analítico Cx.'!$B15),-('Diário 4º PA'!$O$4:$O$2007=M$1),('Diário 4º PA'!$F$4:$F$2007))+SUMPRODUCT(-('Diário 5º PA'!$E$4:$E$2000='Analítico Cx.'!$B15),-('Diário 5º PA'!$O$4:$O$2000=M$1),('Diário 5º PA'!$F$4:$F$2000))+SUMPRODUCT(-('Diário 6º PA'!$E$4:$E$2000='Analítico Cx.'!$B15),-('Diário 6º PA'!$O$4:$O$2000=M$1),('Diário 6º PA'!$F$4:$F$2000))</f>
        <v>0</v>
      </c>
      <c r="N15" s="183">
        <f>SUMPRODUCT(-('Diário 3º PA'!$E$4:$E$4242='Analítico Cx.'!$B15),-('Diário 3º PA'!$N$4:$N$4242=N$1),('Diário 3º PA'!$F$4:$F$4242))+SUMPRODUCT(-('Diário 4º PA'!$E$4:$E$2007='Analítico Cx.'!$B15),-('Diário 4º PA'!$O$4:$O$2007=N$1),('Diário 4º PA'!$F$4:$F$2007))+SUMPRODUCT(-('Diário 5º PA'!$E$4:$E$2000='Analítico Cx.'!$B15),-('Diário 5º PA'!$O$4:$O$2000=N$1),('Diário 5º PA'!$F$4:$F$2000))+SUMPRODUCT(-('Diário 6º PA'!$E$4:$E$2000='Analítico Cx.'!$B15),-('Diário 6º PA'!$O$4:$O$2000=N$1),('Diário 6º PA'!$F$4:$F$2000))</f>
        <v>0</v>
      </c>
      <c r="O15" s="184">
        <f>SUM(C15:N15)</f>
        <v>2084.1999999999998</v>
      </c>
      <c r="P15" s="168">
        <f>IF($O$18=0,0,O15/$O$18)</f>
        <v>1.2165266990692054E-4</v>
      </c>
    </row>
    <row r="16" spans="1:16" ht="23.25" customHeight="1" x14ac:dyDescent="0.2">
      <c r="A16" s="21" t="s">
        <v>90</v>
      </c>
      <c r="B16" s="58" t="s">
        <v>91</v>
      </c>
      <c r="C16" s="183">
        <f>SUMPRODUCT(-('Diário 3º PA'!$E$4:$E$4242='Analítico Cx.'!$B16),-('Diário 3º PA'!$N$4:$N$4242=C$1),('Diário 3º PA'!$F$4:$F$4242))+SUMPRODUCT(-('Diário 4º PA'!$E$4:$E$2007='Analítico Cx.'!$B16),-('Diário 4º PA'!$O$4:$O$2007=C$1),('Diário 4º PA'!$F$4:$F$2007))+SUMPRODUCT(-('Diário 5º PA'!$E$4:$E$2000='Analítico Cx.'!$B16),-('Diário 5º PA'!$O$4:$O$2000=C$1),('Diário 5º PA'!$F$4:$F$2000))+SUMPRODUCT(-('Diário 6º PA'!$E$4:$E$2000='Analítico Cx.'!$B16),-('Diário 6º PA'!$O$4:$O$2000=C$1),('Diário 6º PA'!$F$4:$F$2000))</f>
        <v>0</v>
      </c>
      <c r="D16" s="183">
        <f>SUMPRODUCT(-('Diário 3º PA'!$E$4:$E$4242='Analítico Cx.'!$B16),-('Diário 3º PA'!$N$4:$N$4242=D$1),('Diário 3º PA'!$F$4:$F$4242))+SUMPRODUCT(-('Diário 4º PA'!$E$4:$E$2007='Analítico Cx.'!$B16),-('Diário 4º PA'!$O$4:$O$2007=D$1),('Diário 4º PA'!$F$4:$F$2007))+SUMPRODUCT(-('Diário 5º PA'!$E$4:$E$2000='Analítico Cx.'!$B16),-('Diário 5º PA'!$O$4:$O$2000=D$1),('Diário 5º PA'!$F$4:$F$2000))+SUMPRODUCT(-('Diário 6º PA'!$E$4:$E$2000='Analítico Cx.'!$B16),-('Diário 6º PA'!$O$4:$O$2000=D$1),('Diário 6º PA'!$F$4:$F$2000))</f>
        <v>49.21</v>
      </c>
      <c r="E16" s="183">
        <f>SUMPRODUCT(-('Diário 3º PA'!$E$4:$E$4242='Analítico Cx.'!$B16),-('Diário 3º PA'!$N$4:$N$4242=E$1),('Diário 3º PA'!$F$4:$F$4242))+SUMPRODUCT(-('Diário 4º PA'!$E$4:$E$2007='Analítico Cx.'!$B16),-('Diário 4º PA'!$O$4:$O$2007=E$1),('Diário 4º PA'!$F$4:$F$2007))+SUMPRODUCT(-('Diário 5º PA'!$E$4:$E$2000='Analítico Cx.'!$B16),-('Diário 5º PA'!$O$4:$O$2000=E$1),('Diário 5º PA'!$F$4:$F$2000))+SUMPRODUCT(-('Diário 6º PA'!$E$4:$E$2000='Analítico Cx.'!$B16),-('Diário 6º PA'!$O$4:$O$2000=E$1),('Diário 6º PA'!$F$4:$F$2000))</f>
        <v>0</v>
      </c>
      <c r="F16" s="183">
        <f>SUMPRODUCT(-('Diário 3º PA'!$E$4:$E$4242='Analítico Cx.'!$B16),-('Diário 3º PA'!$N$4:$N$4242=F$1),('Diário 3º PA'!$F$4:$F$4242))+SUMPRODUCT(-('Diário 4º PA'!$E$4:$E$2007='Analítico Cx.'!$B16),-('Diário 4º PA'!$O$4:$O$2007=F$1),('Diário 4º PA'!$F$4:$F$2007))+SUMPRODUCT(-('Diário 5º PA'!$E$4:$E$2000='Analítico Cx.'!$B16),-('Diário 5º PA'!$O$4:$O$2000=F$1),('Diário 5º PA'!$F$4:$F$2000))+SUMPRODUCT(-('Diário 6º PA'!$E$4:$E$2000='Analítico Cx.'!$B16),-('Diário 6º PA'!$O$4:$O$2000=F$1),('Diário 6º PA'!$F$4:$F$2000))</f>
        <v>0</v>
      </c>
      <c r="G16" s="183">
        <f>SUMPRODUCT(-('Diário 3º PA'!$E$4:$E$4242='Analítico Cx.'!$B16),-('Diário 3º PA'!$N$4:$N$4242=G$1),('Diário 3º PA'!$F$4:$F$4242))+SUMPRODUCT(-('Diário 4º PA'!$E$4:$E$2007='Analítico Cx.'!$B16),-('Diário 4º PA'!$O$4:$O$2007=G$1),('Diário 4º PA'!$F$4:$F$2007))+SUMPRODUCT(-('Diário 5º PA'!$E$4:$E$2000='Analítico Cx.'!$B16),-('Diário 5º PA'!$O$4:$O$2000=G$1),('Diário 5º PA'!$F$4:$F$2000))+SUMPRODUCT(-('Diário 6º PA'!$E$4:$E$2000='Analítico Cx.'!$B16),-('Diário 6º PA'!$O$4:$O$2000=G$1),('Diário 6º PA'!$F$4:$F$2000))</f>
        <v>0</v>
      </c>
      <c r="H16" s="183">
        <f>SUMPRODUCT(-('Diário 3º PA'!$E$4:$E$4242='Analítico Cx.'!$B16),-('Diário 3º PA'!$N$4:$N$4242=H$1),('Diário 3º PA'!$F$4:$F$4242))+SUMPRODUCT(-('Diário 4º PA'!$E$4:$E$2007='Analítico Cx.'!$B16),-('Diário 4º PA'!$O$4:$O$2007=H$1),('Diário 4º PA'!$F$4:$F$2007))+SUMPRODUCT(-('Diário 5º PA'!$E$4:$E$2000='Analítico Cx.'!$B16),-('Diário 5º PA'!$O$4:$O$2000=H$1),('Diário 5º PA'!$F$4:$F$2000))+SUMPRODUCT(-('Diário 6º PA'!$E$4:$E$2000='Analítico Cx.'!$B16),-('Diário 6º PA'!$O$4:$O$2000=H$1),('Diário 6º PA'!$F$4:$F$2000))</f>
        <v>0</v>
      </c>
      <c r="I16" s="183">
        <f>SUMPRODUCT(-('Diário 3º PA'!$E$4:$E$4242='Analítico Cx.'!$B16),-('Diário 3º PA'!$N$4:$N$4242=I$1),('Diário 3º PA'!$F$4:$F$4242))+SUMPRODUCT(-('Diário 4º PA'!$E$4:$E$2007='Analítico Cx.'!$B16),-('Diário 4º PA'!$O$4:$O$2007=I$1),('Diário 4º PA'!$F$4:$F$2007))+SUMPRODUCT(-('Diário 5º PA'!$E$4:$E$2000='Analítico Cx.'!$B16),-('Diário 5º PA'!$O$4:$O$2000=I$1),('Diário 5º PA'!$F$4:$F$2000))+SUMPRODUCT(-('Diário 6º PA'!$E$4:$E$2000='Analítico Cx.'!$B16),-('Diário 6º PA'!$O$4:$O$2000=I$1),('Diário 6º PA'!$F$4:$F$2000))</f>
        <v>0</v>
      </c>
      <c r="J16" s="183">
        <f>SUMPRODUCT(-('Diário 3º PA'!$E$4:$E$4242='Analítico Cx.'!$B16),-('Diário 3º PA'!$N$4:$N$4242=J$1),('Diário 3º PA'!$F$4:$F$4242))+SUMPRODUCT(-('Diário 4º PA'!$E$4:$E$2007='Analítico Cx.'!$B16),-('Diário 4º PA'!$O$4:$O$2007=J$1),('Diário 4º PA'!$F$4:$F$2007))+SUMPRODUCT(-('Diário 5º PA'!$E$4:$E$2000='Analítico Cx.'!$B16),-('Diário 5º PA'!$O$4:$O$2000=J$1),('Diário 5º PA'!$F$4:$F$2000))+SUMPRODUCT(-('Diário 6º PA'!$E$4:$E$2000='Analítico Cx.'!$B16),-('Diário 6º PA'!$O$4:$O$2000=J$1),('Diário 6º PA'!$F$4:$F$2000))</f>
        <v>0</v>
      </c>
      <c r="K16" s="183">
        <f>SUMPRODUCT(-('Diário 3º PA'!$E$4:$E$4242='Analítico Cx.'!$B16),-('Diário 3º PA'!$N$4:$N$4242=K$1),('Diário 3º PA'!$F$4:$F$4242))+SUMPRODUCT(-('Diário 4º PA'!$E$4:$E$2007='Analítico Cx.'!$B16),-('Diário 4º PA'!$O$4:$O$2007=K$1),('Diário 4º PA'!$F$4:$F$2007))+SUMPRODUCT(-('Diário 5º PA'!$E$4:$E$2000='Analítico Cx.'!$B16),-('Diário 5º PA'!$O$4:$O$2000=K$1),('Diário 5º PA'!$F$4:$F$2000))+SUMPRODUCT(-('Diário 6º PA'!$E$4:$E$2000='Analítico Cx.'!$B16),-('Diário 6º PA'!$O$4:$O$2000=K$1),('Diário 6º PA'!$F$4:$F$2000))</f>
        <v>0</v>
      </c>
      <c r="L16" s="183">
        <f>SUMPRODUCT(-('Diário 3º PA'!$E$4:$E$4242='Analítico Cx.'!$B16),-('Diário 3º PA'!$N$4:$N$4242=L$1),('Diário 3º PA'!$F$4:$F$4242))+SUMPRODUCT(-('Diário 4º PA'!$E$4:$E$2007='Analítico Cx.'!$B16),-('Diário 4º PA'!$O$4:$O$2007=L$1),('Diário 4º PA'!$F$4:$F$2007))+SUMPRODUCT(-('Diário 5º PA'!$E$4:$E$2000='Analítico Cx.'!$B16),-('Diário 5º PA'!$O$4:$O$2000=L$1),('Diário 5º PA'!$F$4:$F$2000))+SUMPRODUCT(-('Diário 6º PA'!$E$4:$E$2000='Analítico Cx.'!$B16),-('Diário 6º PA'!$O$4:$O$2000=L$1),('Diário 6º PA'!$F$4:$F$2000))</f>
        <v>0</v>
      </c>
      <c r="M16" s="183">
        <f>SUMPRODUCT(-('Diário 3º PA'!$E$4:$E$4242='Analítico Cx.'!$B16),-('Diário 3º PA'!$N$4:$N$4242=M$1),('Diário 3º PA'!$F$4:$F$4242))+SUMPRODUCT(-('Diário 4º PA'!$E$4:$E$2007='Analítico Cx.'!$B16),-('Diário 4º PA'!$O$4:$O$2007=M$1),('Diário 4º PA'!$F$4:$F$2007))+SUMPRODUCT(-('Diário 5º PA'!$E$4:$E$2000='Analítico Cx.'!$B16),-('Diário 5º PA'!$O$4:$O$2000=M$1),('Diário 5º PA'!$F$4:$F$2000))+SUMPRODUCT(-('Diário 6º PA'!$E$4:$E$2000='Analítico Cx.'!$B16),-('Diário 6º PA'!$O$4:$O$2000=M$1),('Diário 6º PA'!$F$4:$F$2000))</f>
        <v>0</v>
      </c>
      <c r="N16" s="183">
        <f>SUMPRODUCT(-('Diário 3º PA'!$E$4:$E$4242='Analítico Cx.'!$B16),-('Diário 3º PA'!$N$4:$N$4242=N$1),('Diário 3º PA'!$F$4:$F$4242))+SUMPRODUCT(-('Diário 4º PA'!$E$4:$E$2007='Analítico Cx.'!$B16),-('Diário 4º PA'!$O$4:$O$2007=N$1),('Diário 4º PA'!$F$4:$F$2007))+SUMPRODUCT(-('Diário 5º PA'!$E$4:$E$2000='Analítico Cx.'!$B16),-('Diário 5º PA'!$O$4:$O$2000=N$1),('Diário 5º PA'!$F$4:$F$2000))+SUMPRODUCT(-('Diário 6º PA'!$E$4:$E$2000='Analítico Cx.'!$B16),-('Diário 6º PA'!$O$4:$O$2000=N$1),('Diário 6º PA'!$F$4:$F$2000))</f>
        <v>0</v>
      </c>
      <c r="O16" s="184">
        <f>SUM(C16:N16)</f>
        <v>49.21</v>
      </c>
      <c r="P16" s="168">
        <f>IF($O$18=0,0,O16/$O$18)</f>
        <v>2.8723384925244988E-6</v>
      </c>
    </row>
    <row r="17" spans="1:16" ht="23.25" customHeight="1" thickBot="1" x14ac:dyDescent="0.25">
      <c r="A17" s="274" t="s">
        <v>146</v>
      </c>
      <c r="B17" s="275" t="s">
        <v>93</v>
      </c>
      <c r="C17" s="271">
        <f>SUMPRODUCT(-('Diário 3º PA'!$E$4:$E$4242='Analítico Cx.'!$B17),-('Diário 3º PA'!$N$4:$N$4242=C$1),('Diário 3º PA'!$F$4:$F$4242))+SUMPRODUCT(-('Diário 4º PA'!$E$4:$E$2007='Analítico Cx.'!$B17),-('Diário 4º PA'!$O$4:$O$2007=C$1),('Diário 4º PA'!$F$4:$F$2007))+SUMPRODUCT(-('Diário 5º PA'!$E$4:$E$2000='Analítico Cx.'!$B17),-('Diário 5º PA'!$O$4:$O$2000=C$1),('Diário 5º PA'!$F$4:$F$2000))+SUMPRODUCT(-('Diário 6º PA'!$E$4:$E$2000='Analítico Cx.'!$B17),-('Diário 6º PA'!$O$4:$O$2000=C$1),('Diário 6º PA'!$F$4:$F$2000))</f>
        <v>151043.72</v>
      </c>
      <c r="D17" s="271">
        <f>SUMPRODUCT(-('Diário 3º PA'!$E$4:$E$4242='Analítico Cx.'!$B17),-('Diário 3º PA'!$N$4:$N$4242=D$1),('Diário 3º PA'!$F$4:$F$4242))+SUMPRODUCT(-('Diário 4º PA'!$E$4:$E$2007='Analítico Cx.'!$B17),-('Diário 4º PA'!$O$4:$O$2007=D$1),('Diário 4º PA'!$F$4:$F$2007))+SUMPRODUCT(-('Diário 5º PA'!$E$4:$E$2000='Analítico Cx.'!$B17),-('Diário 5º PA'!$O$4:$O$2000=D$1),('Diário 5º PA'!$F$4:$F$2000))+SUMPRODUCT(-('Diário 6º PA'!$E$4:$E$2000='Analítico Cx.'!$B17),-('Diário 6º PA'!$O$4:$O$2000=D$1),('Diário 6º PA'!$F$4:$F$2000))</f>
        <v>134463.43</v>
      </c>
      <c r="E17" s="271">
        <f>SUMPRODUCT(-('Diário 3º PA'!$E$4:$E$4242='Analítico Cx.'!$B17),-('Diário 3º PA'!$N$4:$N$4242=E$1),('Diário 3º PA'!$F$4:$F$4242))+SUMPRODUCT(-('Diário 4º PA'!$E$4:$E$2007='Analítico Cx.'!$B17),-('Diário 4º PA'!$O$4:$O$2007=E$1),('Diário 4º PA'!$F$4:$F$2007))+SUMPRODUCT(-('Diário 5º PA'!$E$4:$E$2000='Analítico Cx.'!$B17),-('Diário 5º PA'!$O$4:$O$2000=E$1),('Diário 5º PA'!$F$4:$F$2000))+SUMPRODUCT(-('Diário 6º PA'!$E$4:$E$2000='Analítico Cx.'!$B17),-('Diário 6º PA'!$O$4:$O$2000=E$1),('Diário 6º PA'!$F$4:$F$2000))</f>
        <v>191723.14</v>
      </c>
      <c r="F17" s="271">
        <f>SUMPRODUCT(-('Diário 3º PA'!$E$4:$E$4242='Analítico Cx.'!$B17),-('Diário 3º PA'!$N$4:$N$4242=F$1),('Diário 3º PA'!$F$4:$F$4242))+SUMPRODUCT(-('Diário 4º PA'!$E$4:$E$2007='Analítico Cx.'!$B17),-('Diário 4º PA'!$O$4:$O$2007=F$1),('Diário 4º PA'!$F$4:$F$2007))+SUMPRODUCT(-('Diário 5º PA'!$E$4:$E$2000='Analítico Cx.'!$B17),-('Diário 5º PA'!$O$4:$O$2000=F$1),('Diário 5º PA'!$F$4:$F$2000))+SUMPRODUCT(-('Diário 6º PA'!$E$4:$E$2000='Analítico Cx.'!$B17),-('Diário 6º PA'!$O$4:$O$2000=F$1),('Diário 6º PA'!$F$4:$F$2000))</f>
        <v>0</v>
      </c>
      <c r="G17" s="271">
        <f>SUMPRODUCT(-('Diário 3º PA'!$E$4:$E$4242='Analítico Cx.'!$B17),-('Diário 3º PA'!$N$4:$N$4242=G$1),('Diário 3º PA'!$F$4:$F$4242))+SUMPRODUCT(-('Diário 4º PA'!$E$4:$E$2007='Analítico Cx.'!$B17),-('Diário 4º PA'!$O$4:$O$2007=G$1),('Diário 4º PA'!$F$4:$F$2007))+SUMPRODUCT(-('Diário 5º PA'!$E$4:$E$2000='Analítico Cx.'!$B17),-('Diário 5º PA'!$O$4:$O$2000=G$1),('Diário 5º PA'!$F$4:$F$2000))+SUMPRODUCT(-('Diário 6º PA'!$E$4:$E$2000='Analítico Cx.'!$B17),-('Diário 6º PA'!$O$4:$O$2000=G$1),('Diário 6º PA'!$F$4:$F$2000))</f>
        <v>0</v>
      </c>
      <c r="H17" s="271">
        <f>SUMPRODUCT(-('Diário 3º PA'!$E$4:$E$4242='Analítico Cx.'!$B17),-('Diário 3º PA'!$N$4:$N$4242=H$1),('Diário 3º PA'!$F$4:$F$4242))+SUMPRODUCT(-('Diário 4º PA'!$E$4:$E$2007='Analítico Cx.'!$B17),-('Diário 4º PA'!$O$4:$O$2007=H$1),('Diário 4º PA'!$F$4:$F$2007))+SUMPRODUCT(-('Diário 5º PA'!$E$4:$E$2000='Analítico Cx.'!$B17),-('Diário 5º PA'!$O$4:$O$2000=H$1),('Diário 5º PA'!$F$4:$F$2000))+SUMPRODUCT(-('Diário 6º PA'!$E$4:$E$2000='Analítico Cx.'!$B17),-('Diário 6º PA'!$O$4:$O$2000=H$1),('Diário 6º PA'!$F$4:$F$2000))</f>
        <v>0</v>
      </c>
      <c r="I17" s="271">
        <f>SUMPRODUCT(-('Diário 3º PA'!$E$4:$E$4242='Analítico Cx.'!$B17),-('Diário 3º PA'!$N$4:$N$4242=I$1),('Diário 3º PA'!$F$4:$F$4242))+SUMPRODUCT(-('Diário 4º PA'!$E$4:$E$2007='Analítico Cx.'!$B17),-('Diário 4º PA'!$O$4:$O$2007=I$1),('Diário 4º PA'!$F$4:$F$2007))+SUMPRODUCT(-('Diário 5º PA'!$E$4:$E$2000='Analítico Cx.'!$B17),-('Diário 5º PA'!$O$4:$O$2000=I$1),('Diário 5º PA'!$F$4:$F$2000))+SUMPRODUCT(-('Diário 6º PA'!$E$4:$E$2000='Analítico Cx.'!$B17),-('Diário 6º PA'!$O$4:$O$2000=I$1),('Diário 6º PA'!$F$4:$F$2000))</f>
        <v>0</v>
      </c>
      <c r="J17" s="271">
        <f>SUMPRODUCT(-('Diário 3º PA'!$E$4:$E$4242='Analítico Cx.'!$B17),-('Diário 3º PA'!$N$4:$N$4242=J$1),('Diário 3º PA'!$F$4:$F$4242))+SUMPRODUCT(-('Diário 4º PA'!$E$4:$E$2007='Analítico Cx.'!$B17),-('Diário 4º PA'!$O$4:$O$2007=J$1),('Diário 4º PA'!$F$4:$F$2007))+SUMPRODUCT(-('Diário 5º PA'!$E$4:$E$2000='Analítico Cx.'!$B17),-('Diário 5º PA'!$O$4:$O$2000=J$1),('Diário 5º PA'!$F$4:$F$2000))+SUMPRODUCT(-('Diário 6º PA'!$E$4:$E$2000='Analítico Cx.'!$B17),-('Diário 6º PA'!$O$4:$O$2000=J$1),('Diário 6º PA'!$F$4:$F$2000))</f>
        <v>0</v>
      </c>
      <c r="K17" s="271">
        <f>SUMPRODUCT(-('Diário 3º PA'!$E$4:$E$4242='Analítico Cx.'!$B17),-('Diário 3º PA'!$N$4:$N$4242=K$1),('Diário 3º PA'!$F$4:$F$4242))+SUMPRODUCT(-('Diário 4º PA'!$E$4:$E$2007='Analítico Cx.'!$B17),-('Diário 4º PA'!$O$4:$O$2007=K$1),('Diário 4º PA'!$F$4:$F$2007))+SUMPRODUCT(-('Diário 5º PA'!$E$4:$E$2000='Analítico Cx.'!$B17),-('Diário 5º PA'!$O$4:$O$2000=K$1),('Diário 5º PA'!$F$4:$F$2000))+SUMPRODUCT(-('Diário 6º PA'!$E$4:$E$2000='Analítico Cx.'!$B17),-('Diário 6º PA'!$O$4:$O$2000=K$1),('Diário 6º PA'!$F$4:$F$2000))</f>
        <v>0</v>
      </c>
      <c r="L17" s="271">
        <f>SUMPRODUCT(-('Diário 3º PA'!$E$4:$E$4242='Analítico Cx.'!$B17),-('Diário 3º PA'!$N$4:$N$4242=L$1),('Diário 3º PA'!$F$4:$F$4242))+SUMPRODUCT(-('Diário 4º PA'!$E$4:$E$2007='Analítico Cx.'!$B17),-('Diário 4º PA'!$O$4:$O$2007=L$1),('Diário 4º PA'!$F$4:$F$2007))+SUMPRODUCT(-('Diário 5º PA'!$E$4:$E$2000='Analítico Cx.'!$B17),-('Diário 5º PA'!$O$4:$O$2000=L$1),('Diário 5º PA'!$F$4:$F$2000))+SUMPRODUCT(-('Diário 6º PA'!$E$4:$E$2000='Analítico Cx.'!$B17),-('Diário 6º PA'!$O$4:$O$2000=L$1),('Diário 6º PA'!$F$4:$F$2000))</f>
        <v>0</v>
      </c>
      <c r="M17" s="271">
        <f>SUMPRODUCT(-('Diário 3º PA'!$E$4:$E$4242='Analítico Cx.'!$B17),-('Diário 3º PA'!$N$4:$N$4242=M$1),('Diário 3º PA'!$F$4:$F$4242))+SUMPRODUCT(-('Diário 4º PA'!$E$4:$E$2007='Analítico Cx.'!$B17),-('Diário 4º PA'!$O$4:$O$2007=M$1),('Diário 4º PA'!$F$4:$F$2007))+SUMPRODUCT(-('Diário 5º PA'!$E$4:$E$2000='Analítico Cx.'!$B17),-('Diário 5º PA'!$O$4:$O$2000=M$1),('Diário 5º PA'!$F$4:$F$2000))+SUMPRODUCT(-('Diário 6º PA'!$E$4:$E$2000='Analítico Cx.'!$B17),-('Diário 6º PA'!$O$4:$O$2000=M$1),('Diário 6º PA'!$F$4:$F$2000))</f>
        <v>0</v>
      </c>
      <c r="N17" s="271">
        <f>SUMPRODUCT(-('Diário 3º PA'!$E$4:$E$4242='Analítico Cx.'!$B17),-('Diário 3º PA'!$N$4:$N$4242=N$1),('Diário 3º PA'!$F$4:$F$4242))+SUMPRODUCT(-('Diário 4º PA'!$E$4:$E$2007='Analítico Cx.'!$B17),-('Diário 4º PA'!$O$4:$O$2007=N$1),('Diário 4º PA'!$F$4:$F$2007))+SUMPRODUCT(-('Diário 5º PA'!$E$4:$E$2000='Analítico Cx.'!$B17),-('Diário 5º PA'!$O$4:$O$2000=N$1),('Diário 5º PA'!$F$4:$F$2000))+SUMPRODUCT(-('Diário 6º PA'!$E$4:$E$2000='Analítico Cx.'!$B17),-('Diário 6º PA'!$O$4:$O$2000=N$1),('Diário 6º PA'!$F$4:$F$2000))</f>
        <v>0</v>
      </c>
      <c r="O17" s="190">
        <f>SUM(C17:N17)</f>
        <v>477230.29000000004</v>
      </c>
      <c r="P17" s="272">
        <f>IF($O$18=0,0,O17/$O$18)</f>
        <v>2.7855454821492164E-2</v>
      </c>
    </row>
    <row r="18" spans="1:16" ht="23.25" customHeight="1" thickBot="1" x14ac:dyDescent="0.25">
      <c r="A18" s="26" t="s">
        <v>147</v>
      </c>
      <c r="B18" s="27"/>
      <c r="C18" s="185">
        <f>SUBTOTAL(109,C14:C17)</f>
        <v>151043.72</v>
      </c>
      <c r="D18" s="185">
        <f t="shared" ref="D18:O18" si="1">SUBTOTAL(109,D14:D17)</f>
        <v>134512.63999999998</v>
      </c>
      <c r="E18" s="185">
        <f t="shared" si="1"/>
        <v>16846825.539999999</v>
      </c>
      <c r="F18" s="185">
        <f t="shared" si="1"/>
        <v>0</v>
      </c>
      <c r="G18" s="185">
        <f t="shared" si="1"/>
        <v>0</v>
      </c>
      <c r="H18" s="185">
        <f t="shared" si="1"/>
        <v>0</v>
      </c>
      <c r="I18" s="185">
        <f t="shared" ref="I18:N18" si="2">SUBTOTAL(109,I14:I17)</f>
        <v>0</v>
      </c>
      <c r="J18" s="185">
        <f t="shared" si="2"/>
        <v>0</v>
      </c>
      <c r="K18" s="185">
        <f t="shared" si="2"/>
        <v>0</v>
      </c>
      <c r="L18" s="185">
        <f t="shared" si="2"/>
        <v>0</v>
      </c>
      <c r="M18" s="185">
        <f t="shared" si="2"/>
        <v>0</v>
      </c>
      <c r="N18" s="185">
        <f t="shared" si="2"/>
        <v>0</v>
      </c>
      <c r="O18" s="185">
        <f t="shared" si="1"/>
        <v>17132381.899999999</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95</v>
      </c>
      <c r="C20" s="66"/>
      <c r="D20" s="66"/>
      <c r="E20" s="66"/>
      <c r="F20" s="66"/>
      <c r="G20" s="66"/>
      <c r="H20" s="66"/>
      <c r="I20" s="66"/>
      <c r="J20" s="66"/>
      <c r="K20" s="66"/>
      <c r="L20" s="66"/>
      <c r="M20" s="66"/>
      <c r="N20" s="66"/>
      <c r="O20" s="66"/>
      <c r="P20" s="66"/>
    </row>
    <row r="21" spans="1:16" ht="23.25" customHeight="1" x14ac:dyDescent="0.2">
      <c r="A21" s="20" t="s">
        <v>92</v>
      </c>
      <c r="B21" s="101" t="s">
        <v>96</v>
      </c>
      <c r="C21" s="65"/>
      <c r="D21" s="65"/>
      <c r="E21" s="65"/>
      <c r="F21" s="65"/>
      <c r="G21" s="65"/>
      <c r="H21" s="65"/>
      <c r="I21" s="65"/>
      <c r="J21" s="65"/>
      <c r="K21" s="65"/>
      <c r="L21" s="65"/>
      <c r="M21" s="65"/>
      <c r="N21" s="65"/>
      <c r="O21" s="65"/>
      <c r="P21" s="170"/>
    </row>
    <row r="22" spans="1:16" ht="23.25" customHeight="1" x14ac:dyDescent="0.2">
      <c r="A22" s="31" t="s">
        <v>97</v>
      </c>
      <c r="B22" s="32" t="s">
        <v>98</v>
      </c>
      <c r="C22" s="184">
        <f>SUMPRODUCT(-('Diário 3º PA'!$E$4:$E$4242='Analítico Cx.'!$B22),-('Diário 3º PA'!$N$4:$N$4242=C$1),('Diário 3º PA'!$F$4:$F$4242))+SUMPRODUCT(-('Diário 4º PA'!$E$4:$E$2007='Analítico Cx.'!$B22),-('Diário 4º PA'!$O$4:$O$2007=C$1),('Diário 4º PA'!$F$4:$F$2007))+SUMPRODUCT(-('Diário 5º PA'!$E$4:$E$2000='Analítico Cx.'!$B22),-('Diário 5º PA'!$O$4:$O$2000=C$1),('Diário 5º PA'!$F$4:$F$2000))+SUMPRODUCT(-('Diário 6º PA'!$E$4:$E$2000='Analítico Cx.'!$B22),-('Diário 6º PA'!$O$4:$O$2000=C$1),('Diário 6º PA'!$F$4:$F$2000))</f>
        <v>2301349.11</v>
      </c>
      <c r="D22" s="184">
        <f>SUMPRODUCT(-('Diário 3º PA'!$E$4:$E$4242='Analítico Cx.'!$B22),-('Diário 3º PA'!$N$4:$N$4242=D$1),('Diário 3º PA'!$F$4:$F$4242))+SUMPRODUCT(-('Diário 4º PA'!$E$4:$E$2007='Analítico Cx.'!$B22),-('Diário 4º PA'!$O$4:$O$2007=D$1),('Diário 4º PA'!$F$4:$F$2007))+SUMPRODUCT(-('Diário 5º PA'!$E$4:$E$2000='Analítico Cx.'!$B22),-('Diário 5º PA'!$O$4:$O$2000=D$1),('Diário 5º PA'!$F$4:$F$2000))+SUMPRODUCT(-('Diário 6º PA'!$E$4:$E$2000='Analítico Cx.'!$B22),-('Diário 6º PA'!$O$4:$O$2000=D$1),('Diário 6º PA'!$F$4:$F$2000))</f>
        <v>2646371.2399999998</v>
      </c>
      <c r="E22" s="184">
        <f>SUMPRODUCT(-('Diário 3º PA'!$E$4:$E$4242='Analítico Cx.'!$B22),-('Diário 3º PA'!$N$4:$N$4242=E$1),('Diário 3º PA'!$F$4:$F$4242))+SUMPRODUCT(-('Diário 4º PA'!$E$4:$E$2007='Analítico Cx.'!$B22),-('Diário 4º PA'!$O$4:$O$2007=E$1),('Diário 4º PA'!$F$4:$F$2007))+SUMPRODUCT(-('Diário 5º PA'!$E$4:$E$2000='Analítico Cx.'!$B22),-('Diário 5º PA'!$O$4:$O$2000=E$1),('Diário 5º PA'!$F$4:$F$2000))+SUMPRODUCT(-('Diário 6º PA'!$E$4:$E$2000='Analítico Cx.'!$B22),-('Diário 6º PA'!$O$4:$O$2000=E$1),('Diário 6º PA'!$F$4:$F$2000))</f>
        <v>2416511.89</v>
      </c>
      <c r="F22" s="184">
        <f>SUMPRODUCT(-('Diário 3º PA'!$E$4:$E$4242='Analítico Cx.'!$B22),-('Diário 3º PA'!$N$4:$N$4242=F$1),('Diário 3º PA'!$F$4:$F$4242))+SUMPRODUCT(-('Diário 4º PA'!$E$4:$E$2007='Analítico Cx.'!$B22),-('Diário 4º PA'!$O$4:$O$2007=F$1),('Diário 4º PA'!$F$4:$F$2007))+SUMPRODUCT(-('Diário 5º PA'!$E$4:$E$2000='Analítico Cx.'!$B22),-('Diário 5º PA'!$O$4:$O$2000=F$1),('Diário 5º PA'!$F$4:$F$2000))+SUMPRODUCT(-('Diário 6º PA'!$E$4:$E$2000='Analítico Cx.'!$B22),-('Diário 6º PA'!$O$4:$O$2000=F$1),('Diário 6º PA'!$F$4:$F$2000))</f>
        <v>0</v>
      </c>
      <c r="G22" s="184">
        <f>SUMPRODUCT(-('Diário 3º PA'!$E$4:$E$4242='Analítico Cx.'!$B22),-('Diário 3º PA'!$N$4:$N$4242=G$1),('Diário 3º PA'!$F$4:$F$4242))+SUMPRODUCT(-('Diário 4º PA'!$E$4:$E$2007='Analítico Cx.'!$B22),-('Diário 4º PA'!$O$4:$O$2007=G$1),('Diário 4º PA'!$F$4:$F$2007))+SUMPRODUCT(-('Diário 5º PA'!$E$4:$E$2000='Analítico Cx.'!$B22),-('Diário 5º PA'!$O$4:$O$2000=G$1),('Diário 5º PA'!$F$4:$F$2000))+SUMPRODUCT(-('Diário 6º PA'!$E$4:$E$2000='Analítico Cx.'!$B22),-('Diário 6º PA'!$O$4:$O$2000=G$1),('Diário 6º PA'!$F$4:$F$2000))</f>
        <v>0</v>
      </c>
      <c r="H22" s="184">
        <f>SUMPRODUCT(-('Diário 3º PA'!$E$4:$E$4242='Analítico Cx.'!$B22),-('Diário 3º PA'!$N$4:$N$4242=H$1),('Diário 3º PA'!$F$4:$F$4242))+SUMPRODUCT(-('Diário 4º PA'!$E$4:$E$2007='Analítico Cx.'!$B22),-('Diário 4º PA'!$O$4:$O$2007=H$1),('Diário 4º PA'!$F$4:$F$2007))+SUMPRODUCT(-('Diário 5º PA'!$E$4:$E$2000='Analítico Cx.'!$B22),-('Diário 5º PA'!$O$4:$O$2000=H$1),('Diário 5º PA'!$F$4:$F$2000))+SUMPRODUCT(-('Diário 6º PA'!$E$4:$E$2000='Analítico Cx.'!$B22),-('Diário 6º PA'!$O$4:$O$2000=H$1),('Diário 6º PA'!$F$4:$F$2000))</f>
        <v>0</v>
      </c>
      <c r="I22" s="184">
        <f>SUMPRODUCT(-('Diário 3º PA'!$E$4:$E$4242='Analítico Cx.'!$B22),-('Diário 3º PA'!$N$4:$N$4242=I$1),('Diário 3º PA'!$F$4:$F$4242))+SUMPRODUCT(-('Diário 4º PA'!$E$4:$E$2007='Analítico Cx.'!$B22),-('Diário 4º PA'!$O$4:$O$2007=I$1),('Diário 4º PA'!$F$4:$F$2007))+SUMPRODUCT(-('Diário 5º PA'!$E$4:$E$2000='Analítico Cx.'!$B22),-('Diário 5º PA'!$O$4:$O$2000=I$1),('Diário 5º PA'!$F$4:$F$2000))+SUMPRODUCT(-('Diário 6º PA'!$E$4:$E$2000='Analítico Cx.'!$B22),-('Diário 6º PA'!$O$4:$O$2000=I$1),('Diário 6º PA'!$F$4:$F$2000))</f>
        <v>0</v>
      </c>
      <c r="J22" s="184">
        <f>SUMPRODUCT(-('Diário 3º PA'!$E$4:$E$4242='Analítico Cx.'!$B22),-('Diário 3º PA'!$N$4:$N$4242=J$1),('Diário 3º PA'!$F$4:$F$4242))+SUMPRODUCT(-('Diário 4º PA'!$E$4:$E$2007='Analítico Cx.'!$B22),-('Diário 4º PA'!$O$4:$O$2007=J$1),('Diário 4º PA'!$F$4:$F$2007))+SUMPRODUCT(-('Diário 5º PA'!$E$4:$E$2000='Analítico Cx.'!$B22),-('Diário 5º PA'!$O$4:$O$2000=J$1),('Diário 5º PA'!$F$4:$F$2000))+SUMPRODUCT(-('Diário 6º PA'!$E$4:$E$2000='Analítico Cx.'!$B22),-('Diário 6º PA'!$O$4:$O$2000=J$1),('Diário 6º PA'!$F$4:$F$2000))</f>
        <v>0</v>
      </c>
      <c r="K22" s="184">
        <f>SUMPRODUCT(-('Diário 3º PA'!$E$4:$E$4242='Analítico Cx.'!$B22),-('Diário 3º PA'!$N$4:$N$4242=K$1),('Diário 3º PA'!$F$4:$F$4242))+SUMPRODUCT(-('Diário 4º PA'!$E$4:$E$2007='Analítico Cx.'!$B22),-('Diário 4º PA'!$O$4:$O$2007=K$1),('Diário 4º PA'!$F$4:$F$2007))+SUMPRODUCT(-('Diário 5º PA'!$E$4:$E$2000='Analítico Cx.'!$B22),-('Diário 5º PA'!$O$4:$O$2000=K$1),('Diário 5º PA'!$F$4:$F$2000))+SUMPRODUCT(-('Diário 6º PA'!$E$4:$E$2000='Analítico Cx.'!$B22),-('Diário 6º PA'!$O$4:$O$2000=K$1),('Diário 6º PA'!$F$4:$F$2000))</f>
        <v>0</v>
      </c>
      <c r="L22" s="184">
        <f>SUMPRODUCT(-('Diário 3º PA'!$E$4:$E$4242='Analítico Cx.'!$B22),-('Diário 3º PA'!$N$4:$N$4242=L$1),('Diário 3º PA'!$F$4:$F$4242))+SUMPRODUCT(-('Diário 4º PA'!$E$4:$E$2007='Analítico Cx.'!$B22),-('Diário 4º PA'!$O$4:$O$2007=L$1),('Diário 4º PA'!$F$4:$F$2007))+SUMPRODUCT(-('Diário 5º PA'!$E$4:$E$2000='Analítico Cx.'!$B22),-('Diário 5º PA'!$O$4:$O$2000=L$1),('Diário 5º PA'!$F$4:$F$2000))+SUMPRODUCT(-('Diário 6º PA'!$E$4:$E$2000='Analítico Cx.'!$B22),-('Diário 6º PA'!$O$4:$O$2000=L$1),('Diário 6º PA'!$F$4:$F$2000))</f>
        <v>0</v>
      </c>
      <c r="M22" s="184">
        <f>SUMPRODUCT(-('Diário 3º PA'!$E$4:$E$4242='Analítico Cx.'!$B22),-('Diário 3º PA'!$N$4:$N$4242=M$1),('Diário 3º PA'!$F$4:$F$4242))+SUMPRODUCT(-('Diário 4º PA'!$E$4:$E$2007='Analítico Cx.'!$B22),-('Diário 4º PA'!$O$4:$O$2007=M$1),('Diário 4º PA'!$F$4:$F$2007))+SUMPRODUCT(-('Diário 5º PA'!$E$4:$E$2000='Analítico Cx.'!$B22),-('Diário 5º PA'!$O$4:$O$2000=M$1),('Diário 5º PA'!$F$4:$F$2000))+SUMPRODUCT(-('Diário 6º PA'!$E$4:$E$2000='Analítico Cx.'!$B22),-('Diário 6º PA'!$O$4:$O$2000=M$1),('Diário 6º PA'!$F$4:$F$2000))</f>
        <v>0</v>
      </c>
      <c r="N22" s="184">
        <f>SUMPRODUCT(-('Diário 3º PA'!$E$4:$E$4242='Analítico Cx.'!$B22),-('Diário 3º PA'!$N$4:$N$4242=N$1),('Diário 3º PA'!$F$4:$F$4242))+SUMPRODUCT(-('Diário 4º PA'!$E$4:$E$2007='Analítico Cx.'!$B22),-('Diário 4º PA'!$O$4:$O$2007=N$1),('Diário 4º PA'!$F$4:$F$2007))+SUMPRODUCT(-('Diário 5º PA'!$E$4:$E$2000='Analítico Cx.'!$B22),-('Diário 5º PA'!$O$4:$O$2000=N$1),('Diário 5º PA'!$F$4:$F$2000))+SUMPRODUCT(-('Diário 6º PA'!$E$4:$E$2000='Analítico Cx.'!$B22),-('Diário 6º PA'!$O$4:$O$2000=N$1),('Diário 6º PA'!$F$4:$F$2000))</f>
        <v>0</v>
      </c>
      <c r="O22" s="184">
        <f>SUM(C22:N22)</f>
        <v>7364232.2400000002</v>
      </c>
      <c r="P22" s="168">
        <f t="shared" ref="P22:P31" si="3">IF($O$160=0,0,O22/$O$160)</f>
        <v>0.51751830576817337</v>
      </c>
    </row>
    <row r="23" spans="1:16" ht="23.25" customHeight="1" x14ac:dyDescent="0.2">
      <c r="A23" s="59" t="s">
        <v>148</v>
      </c>
      <c r="B23" s="58" t="s">
        <v>149</v>
      </c>
      <c r="C23" s="183">
        <f>SUMPRODUCT(-('Diário 3º PA'!$E$4:$E$4242='Analítico Cx.'!$B23),-('Diário 3º PA'!$N$4:$N$4242=C$1),('Diário 3º PA'!$F$4:$F$4242))+SUMPRODUCT(-('Diário 4º PA'!$E$4:$E$2007='Analítico Cx.'!$B23),-('Diário 4º PA'!$O$4:$O$2007=C$1),('Diário 4º PA'!$F$4:$F$2007))+SUMPRODUCT(-('Diário 5º PA'!$E$4:$E$2000='Analítico Cx.'!$B23),-('Diário 5º PA'!$O$4:$O$2000=C$1),('Diário 5º PA'!$F$4:$F$2000))+SUMPRODUCT(-('Diário 6º PA'!$E$4:$E$2000='Analítico Cx.'!$B23),-('Diário 6º PA'!$O$4:$O$2000=C$1),('Diário 6º PA'!$F$4:$F$2000))</f>
        <v>0</v>
      </c>
      <c r="D23" s="183">
        <f>SUMPRODUCT(-('Diário 3º PA'!$E$4:$E$4242='Analítico Cx.'!$B23),-('Diário 3º PA'!$N$4:$N$4242=D$1),('Diário 3º PA'!$F$4:$F$4242))+SUMPRODUCT(-('Diário 4º PA'!$E$4:$E$2007='Analítico Cx.'!$B23),-('Diário 4º PA'!$O$4:$O$2007=D$1),('Diário 4º PA'!$F$4:$F$2007))+SUMPRODUCT(-('Diário 5º PA'!$E$4:$E$2000='Analítico Cx.'!$B23),-('Diário 5º PA'!$O$4:$O$2000=D$1),('Diário 5º PA'!$F$4:$F$2000))+SUMPRODUCT(-('Diário 6º PA'!$E$4:$E$2000='Analítico Cx.'!$B23),-('Diário 6º PA'!$O$4:$O$2000=D$1),('Diário 6º PA'!$F$4:$F$2000))</f>
        <v>0</v>
      </c>
      <c r="E23" s="183">
        <f>SUMPRODUCT(-('Diário 3º PA'!$E$4:$E$4242='Analítico Cx.'!$B23),-('Diário 3º PA'!$N$4:$N$4242=E$1),('Diário 3º PA'!$F$4:$F$4242))+SUMPRODUCT(-('Diário 4º PA'!$E$4:$E$2007='Analítico Cx.'!$B23),-('Diário 4º PA'!$O$4:$O$2007=E$1),('Diário 4º PA'!$F$4:$F$2007))+SUMPRODUCT(-('Diário 5º PA'!$E$4:$E$2000='Analítico Cx.'!$B23),-('Diário 5º PA'!$O$4:$O$2000=E$1),('Diário 5º PA'!$F$4:$F$2000))+SUMPRODUCT(-('Diário 6º PA'!$E$4:$E$2000='Analítico Cx.'!$B23),-('Diário 6º PA'!$O$4:$O$2000=E$1),('Diário 6º PA'!$F$4:$F$2000))</f>
        <v>0</v>
      </c>
      <c r="F23" s="183">
        <f>SUMPRODUCT(-('Diário 3º PA'!$E$4:$E$4242='Analítico Cx.'!$B23),-('Diário 3º PA'!$N$4:$N$4242=F$1),('Diário 3º PA'!$F$4:$F$4242))+SUMPRODUCT(-('Diário 4º PA'!$E$4:$E$2007='Analítico Cx.'!$B23),-('Diário 4º PA'!$O$4:$O$2007=F$1),('Diário 4º PA'!$F$4:$F$2007))+SUMPRODUCT(-('Diário 5º PA'!$E$4:$E$2000='Analítico Cx.'!$B23),-('Diário 5º PA'!$O$4:$O$2000=F$1),('Diário 5º PA'!$F$4:$F$2000))+SUMPRODUCT(-('Diário 6º PA'!$E$4:$E$2000='Analítico Cx.'!$B23),-('Diário 6º PA'!$O$4:$O$2000=F$1),('Diário 6º PA'!$F$4:$F$2000))</f>
        <v>0</v>
      </c>
      <c r="G23" s="183">
        <f>SUMPRODUCT(-('Diário 3º PA'!$E$4:$E$4242='Analítico Cx.'!$B23),-('Diário 3º PA'!$N$4:$N$4242=G$1),('Diário 3º PA'!$F$4:$F$4242))+SUMPRODUCT(-('Diário 4º PA'!$E$4:$E$2007='Analítico Cx.'!$B23),-('Diário 4º PA'!$O$4:$O$2007=G$1),('Diário 4º PA'!$F$4:$F$2007))+SUMPRODUCT(-('Diário 5º PA'!$E$4:$E$2000='Analítico Cx.'!$B23),-('Diário 5º PA'!$O$4:$O$2000=G$1),('Diário 5º PA'!$F$4:$F$2000))+SUMPRODUCT(-('Diário 6º PA'!$E$4:$E$2000='Analítico Cx.'!$B23),-('Diário 6º PA'!$O$4:$O$2000=G$1),('Diário 6º PA'!$F$4:$F$2000))</f>
        <v>0</v>
      </c>
      <c r="H23" s="183">
        <f>SUMPRODUCT(-('Diário 3º PA'!$E$4:$E$4242='Analítico Cx.'!$B23),-('Diário 3º PA'!$N$4:$N$4242=H$1),('Diário 3º PA'!$F$4:$F$4242))+SUMPRODUCT(-('Diário 4º PA'!$E$4:$E$2007='Analítico Cx.'!$B23),-('Diário 4º PA'!$O$4:$O$2007=H$1),('Diário 4º PA'!$F$4:$F$2007))+SUMPRODUCT(-('Diário 5º PA'!$E$4:$E$2000='Analítico Cx.'!$B23),-('Diário 5º PA'!$O$4:$O$2000=H$1),('Diário 5º PA'!$F$4:$F$2000))+SUMPRODUCT(-('Diário 6º PA'!$E$4:$E$2000='Analítico Cx.'!$B23),-('Diário 6º PA'!$O$4:$O$2000=H$1),('Diário 6º PA'!$F$4:$F$2000))</f>
        <v>0</v>
      </c>
      <c r="I23" s="183">
        <f>SUMPRODUCT(-('Diário 3º PA'!$E$4:$E$4242='Analítico Cx.'!$B23),-('Diário 3º PA'!$N$4:$N$4242=I$1),('Diário 3º PA'!$F$4:$F$4242))+SUMPRODUCT(-('Diário 4º PA'!$E$4:$E$2007='Analítico Cx.'!$B23),-('Diário 4º PA'!$O$4:$O$2007=I$1),('Diário 4º PA'!$F$4:$F$2007))+SUMPRODUCT(-('Diário 5º PA'!$E$4:$E$2000='Analítico Cx.'!$B23),-('Diário 5º PA'!$O$4:$O$2000=I$1),('Diário 5º PA'!$F$4:$F$2000))+SUMPRODUCT(-('Diário 6º PA'!$E$4:$E$2000='Analítico Cx.'!$B23),-('Diário 6º PA'!$O$4:$O$2000=I$1),('Diário 6º PA'!$F$4:$F$2000))</f>
        <v>0</v>
      </c>
      <c r="J23" s="183">
        <f>SUMPRODUCT(-('Diário 3º PA'!$E$4:$E$4242='Analítico Cx.'!$B23),-('Diário 3º PA'!$N$4:$N$4242=J$1),('Diário 3º PA'!$F$4:$F$4242))+SUMPRODUCT(-('Diário 4º PA'!$E$4:$E$2007='Analítico Cx.'!$B23),-('Diário 4º PA'!$O$4:$O$2007=J$1),('Diário 4º PA'!$F$4:$F$2007))+SUMPRODUCT(-('Diário 5º PA'!$E$4:$E$2000='Analítico Cx.'!$B23),-('Diário 5º PA'!$O$4:$O$2000=J$1),('Diário 5º PA'!$F$4:$F$2000))+SUMPRODUCT(-('Diário 6º PA'!$E$4:$E$2000='Analítico Cx.'!$B23),-('Diário 6º PA'!$O$4:$O$2000=J$1),('Diário 6º PA'!$F$4:$F$2000))</f>
        <v>0</v>
      </c>
      <c r="K23" s="183">
        <f>SUMPRODUCT(-('Diário 3º PA'!$E$4:$E$4242='Analítico Cx.'!$B23),-('Diário 3º PA'!$N$4:$N$4242=K$1),('Diário 3º PA'!$F$4:$F$4242))+SUMPRODUCT(-('Diário 4º PA'!$E$4:$E$2007='Analítico Cx.'!$B23),-('Diário 4º PA'!$O$4:$O$2007=K$1),('Diário 4º PA'!$F$4:$F$2007))+SUMPRODUCT(-('Diário 5º PA'!$E$4:$E$2000='Analítico Cx.'!$B23),-('Diário 5º PA'!$O$4:$O$2000=K$1),('Diário 5º PA'!$F$4:$F$2000))+SUMPRODUCT(-('Diário 6º PA'!$E$4:$E$2000='Analítico Cx.'!$B23),-('Diário 6º PA'!$O$4:$O$2000=K$1),('Diário 6º PA'!$F$4:$F$2000))</f>
        <v>0</v>
      </c>
      <c r="L23" s="183">
        <f>SUMPRODUCT(-('Diário 3º PA'!$E$4:$E$4242='Analítico Cx.'!$B23),-('Diário 3º PA'!$N$4:$N$4242=L$1),('Diário 3º PA'!$F$4:$F$4242))+SUMPRODUCT(-('Diário 4º PA'!$E$4:$E$2007='Analítico Cx.'!$B23),-('Diário 4º PA'!$O$4:$O$2007=L$1),('Diário 4º PA'!$F$4:$F$2007))+SUMPRODUCT(-('Diário 5º PA'!$E$4:$E$2000='Analítico Cx.'!$B23),-('Diário 5º PA'!$O$4:$O$2000=L$1),('Diário 5º PA'!$F$4:$F$2000))+SUMPRODUCT(-('Diário 6º PA'!$E$4:$E$2000='Analítico Cx.'!$B23),-('Diário 6º PA'!$O$4:$O$2000=L$1),('Diário 6º PA'!$F$4:$F$2000))</f>
        <v>0</v>
      </c>
      <c r="M23" s="183">
        <f>SUMPRODUCT(-('Diário 3º PA'!$E$4:$E$4242='Analítico Cx.'!$B23),-('Diário 3º PA'!$N$4:$N$4242=M$1),('Diário 3º PA'!$F$4:$F$4242))+SUMPRODUCT(-('Diário 4º PA'!$E$4:$E$2007='Analítico Cx.'!$B23),-('Diário 4º PA'!$O$4:$O$2007=M$1),('Diário 4º PA'!$F$4:$F$2007))+SUMPRODUCT(-('Diário 5º PA'!$E$4:$E$2000='Analítico Cx.'!$B23),-('Diário 5º PA'!$O$4:$O$2000=M$1),('Diário 5º PA'!$F$4:$F$2000))+SUMPRODUCT(-('Diário 6º PA'!$E$4:$E$2000='Analítico Cx.'!$B23),-('Diário 6º PA'!$O$4:$O$2000=M$1),('Diário 6º PA'!$F$4:$F$2000))</f>
        <v>0</v>
      </c>
      <c r="N23" s="183">
        <f>SUMPRODUCT(-('Diário 3º PA'!$E$4:$E$4242='Analítico Cx.'!$B23),-('Diário 3º PA'!$N$4:$N$4242=N$1),('Diário 3º PA'!$F$4:$F$4242))+SUMPRODUCT(-('Diário 4º PA'!$E$4:$E$2007='Analítico Cx.'!$B23),-('Diário 4º PA'!$O$4:$O$2007=N$1),('Diário 4º PA'!$F$4:$F$2007))+SUMPRODUCT(-('Diário 5º PA'!$E$4:$E$2000='Analítico Cx.'!$B23),-('Diário 5º PA'!$O$4:$O$2000=N$1),('Diário 5º PA'!$F$4:$F$2000))+SUMPRODUCT(-('Diário 6º PA'!$E$4:$E$2000='Analítico Cx.'!$B23),-('Diário 6º PA'!$O$4:$O$2000=N$1),('Diário 6º PA'!$F$4:$F$2000))</f>
        <v>0</v>
      </c>
      <c r="O23" s="184">
        <f>SUM(C23:N23)</f>
        <v>0</v>
      </c>
      <c r="P23" s="168">
        <f t="shared" si="3"/>
        <v>0</v>
      </c>
    </row>
    <row r="24" spans="1:16" ht="23.25" customHeight="1" x14ac:dyDescent="0.2">
      <c r="A24" s="59" t="s">
        <v>150</v>
      </c>
      <c r="B24" s="57" t="s">
        <v>151</v>
      </c>
      <c r="C24" s="183">
        <f>SUMPRODUCT(-('Diário 3º PA'!$E$4:$E$4242='Analítico Cx.'!$B24),-('Diário 3º PA'!$N$4:$N$4242=C$1),('Diário 3º PA'!$F$4:$F$4242))+SUMPRODUCT(-('Diário 4º PA'!$E$4:$E$2007='Analítico Cx.'!$B24),-('Diário 4º PA'!$O$4:$O$2007=C$1),('Diário 4º PA'!$F$4:$F$2007))+SUMPRODUCT(-('Diário 5º PA'!$E$4:$E$2000='Analítico Cx.'!$B24),-('Diário 5º PA'!$O$4:$O$2000=C$1),('Diário 5º PA'!$F$4:$F$2000))+SUMPRODUCT(-('Diário 6º PA'!$E$4:$E$2000='Analítico Cx.'!$B24),-('Diário 6º PA'!$O$4:$O$2000=C$1),('Diário 6º PA'!$F$4:$F$2000))</f>
        <v>0</v>
      </c>
      <c r="D24" s="183">
        <f>SUMPRODUCT(-('Diário 3º PA'!$E$4:$E$4242='Analítico Cx.'!$B24),-('Diário 3º PA'!$N$4:$N$4242=D$1),('Diário 3º PA'!$F$4:$F$4242))+SUMPRODUCT(-('Diário 4º PA'!$E$4:$E$2007='Analítico Cx.'!$B24),-('Diário 4º PA'!$O$4:$O$2007=D$1),('Diário 4º PA'!$F$4:$F$2007))+SUMPRODUCT(-('Diário 5º PA'!$E$4:$E$2000='Analítico Cx.'!$B24),-('Diário 5º PA'!$O$4:$O$2000=D$1),('Diário 5º PA'!$F$4:$F$2000))+SUMPRODUCT(-('Diário 6º PA'!$E$4:$E$2000='Analítico Cx.'!$B24),-('Diário 6º PA'!$O$4:$O$2000=D$1),('Diário 6º PA'!$F$4:$F$2000))</f>
        <v>0</v>
      </c>
      <c r="E24" s="183">
        <f>SUMPRODUCT(-('Diário 3º PA'!$E$4:$E$4242='Analítico Cx.'!$B24),-('Diário 3º PA'!$N$4:$N$4242=E$1),('Diário 3º PA'!$F$4:$F$4242))+SUMPRODUCT(-('Diário 4º PA'!$E$4:$E$2007='Analítico Cx.'!$B24),-('Diário 4º PA'!$O$4:$O$2007=E$1),('Diário 4º PA'!$F$4:$F$2007))+SUMPRODUCT(-('Diário 5º PA'!$E$4:$E$2000='Analítico Cx.'!$B24),-('Diário 5º PA'!$O$4:$O$2000=E$1),('Diário 5º PA'!$F$4:$F$2000))+SUMPRODUCT(-('Diário 6º PA'!$E$4:$E$2000='Analítico Cx.'!$B24),-('Diário 6º PA'!$O$4:$O$2000=E$1),('Diário 6º PA'!$F$4:$F$2000))</f>
        <v>0</v>
      </c>
      <c r="F24" s="183">
        <f>SUMPRODUCT(-('Diário 3º PA'!$E$4:$E$4242='Analítico Cx.'!$B24),-('Diário 3º PA'!$N$4:$N$4242=F$1),('Diário 3º PA'!$F$4:$F$4242))+SUMPRODUCT(-('Diário 4º PA'!$E$4:$E$2007='Analítico Cx.'!$B24),-('Diário 4º PA'!$O$4:$O$2007=F$1),('Diário 4º PA'!$F$4:$F$2007))+SUMPRODUCT(-('Diário 5º PA'!$E$4:$E$2000='Analítico Cx.'!$B24),-('Diário 5º PA'!$O$4:$O$2000=F$1),('Diário 5º PA'!$F$4:$F$2000))+SUMPRODUCT(-('Diário 6º PA'!$E$4:$E$2000='Analítico Cx.'!$B24),-('Diário 6º PA'!$O$4:$O$2000=F$1),('Diário 6º PA'!$F$4:$F$2000))</f>
        <v>0</v>
      </c>
      <c r="G24" s="183">
        <f>SUMPRODUCT(-('Diário 3º PA'!$E$4:$E$4242='Analítico Cx.'!$B24),-('Diário 3º PA'!$N$4:$N$4242=G$1),('Diário 3º PA'!$F$4:$F$4242))+SUMPRODUCT(-('Diário 4º PA'!$E$4:$E$2007='Analítico Cx.'!$B24),-('Diário 4º PA'!$O$4:$O$2007=G$1),('Diário 4º PA'!$F$4:$F$2007))+SUMPRODUCT(-('Diário 5º PA'!$E$4:$E$2000='Analítico Cx.'!$B24),-('Diário 5º PA'!$O$4:$O$2000=G$1),('Diário 5º PA'!$F$4:$F$2000))+SUMPRODUCT(-('Diário 6º PA'!$E$4:$E$2000='Analítico Cx.'!$B24),-('Diário 6º PA'!$O$4:$O$2000=G$1),('Diário 6º PA'!$F$4:$F$2000))</f>
        <v>0</v>
      </c>
      <c r="H24" s="183">
        <f>SUMPRODUCT(-('Diário 3º PA'!$E$4:$E$4242='Analítico Cx.'!$B24),-('Diário 3º PA'!$N$4:$N$4242=H$1),('Diário 3º PA'!$F$4:$F$4242))+SUMPRODUCT(-('Diário 4º PA'!$E$4:$E$2007='Analítico Cx.'!$B24),-('Diário 4º PA'!$O$4:$O$2007=H$1),('Diário 4º PA'!$F$4:$F$2007))+SUMPRODUCT(-('Diário 5º PA'!$E$4:$E$2000='Analítico Cx.'!$B24),-('Diário 5º PA'!$O$4:$O$2000=H$1),('Diário 5º PA'!$F$4:$F$2000))+SUMPRODUCT(-('Diário 6º PA'!$E$4:$E$2000='Analítico Cx.'!$B24),-('Diário 6º PA'!$O$4:$O$2000=H$1),('Diário 6º PA'!$F$4:$F$2000))</f>
        <v>0</v>
      </c>
      <c r="I24" s="183">
        <f>SUMPRODUCT(-('Diário 3º PA'!$E$4:$E$4242='Analítico Cx.'!$B24),-('Diário 3º PA'!$N$4:$N$4242=I$1),('Diário 3º PA'!$F$4:$F$4242))+SUMPRODUCT(-('Diário 4º PA'!$E$4:$E$2007='Analítico Cx.'!$B24),-('Diário 4º PA'!$O$4:$O$2007=I$1),('Diário 4º PA'!$F$4:$F$2007))+SUMPRODUCT(-('Diário 5º PA'!$E$4:$E$2000='Analítico Cx.'!$B24),-('Diário 5º PA'!$O$4:$O$2000=I$1),('Diário 5º PA'!$F$4:$F$2000))+SUMPRODUCT(-('Diário 6º PA'!$E$4:$E$2000='Analítico Cx.'!$B24),-('Diário 6º PA'!$O$4:$O$2000=I$1),('Diário 6º PA'!$F$4:$F$2000))</f>
        <v>0</v>
      </c>
      <c r="J24" s="183">
        <f>SUMPRODUCT(-('Diário 3º PA'!$E$4:$E$4242='Analítico Cx.'!$B24),-('Diário 3º PA'!$N$4:$N$4242=J$1),('Diário 3º PA'!$F$4:$F$4242))+SUMPRODUCT(-('Diário 4º PA'!$E$4:$E$2007='Analítico Cx.'!$B24),-('Diário 4º PA'!$O$4:$O$2007=J$1),('Diário 4º PA'!$F$4:$F$2007))+SUMPRODUCT(-('Diário 5º PA'!$E$4:$E$2000='Analítico Cx.'!$B24),-('Diário 5º PA'!$O$4:$O$2000=J$1),('Diário 5º PA'!$F$4:$F$2000))+SUMPRODUCT(-('Diário 6º PA'!$E$4:$E$2000='Analítico Cx.'!$B24),-('Diário 6º PA'!$O$4:$O$2000=J$1),('Diário 6º PA'!$F$4:$F$2000))</f>
        <v>0</v>
      </c>
      <c r="K24" s="183">
        <f>SUMPRODUCT(-('Diário 3º PA'!$E$4:$E$4242='Analítico Cx.'!$B24),-('Diário 3º PA'!$N$4:$N$4242=K$1),('Diário 3º PA'!$F$4:$F$4242))+SUMPRODUCT(-('Diário 4º PA'!$E$4:$E$2007='Analítico Cx.'!$B24),-('Diário 4º PA'!$O$4:$O$2007=K$1),('Diário 4º PA'!$F$4:$F$2007))+SUMPRODUCT(-('Diário 5º PA'!$E$4:$E$2000='Analítico Cx.'!$B24),-('Diário 5º PA'!$O$4:$O$2000=K$1),('Diário 5º PA'!$F$4:$F$2000))+SUMPRODUCT(-('Diário 6º PA'!$E$4:$E$2000='Analítico Cx.'!$B24),-('Diário 6º PA'!$O$4:$O$2000=K$1),('Diário 6º PA'!$F$4:$F$2000))</f>
        <v>0</v>
      </c>
      <c r="L24" s="183">
        <f>SUMPRODUCT(-('Diário 3º PA'!$E$4:$E$4242='Analítico Cx.'!$B24),-('Diário 3º PA'!$N$4:$N$4242=L$1),('Diário 3º PA'!$F$4:$F$4242))+SUMPRODUCT(-('Diário 4º PA'!$E$4:$E$2007='Analítico Cx.'!$B24),-('Diário 4º PA'!$O$4:$O$2007=L$1),('Diário 4º PA'!$F$4:$F$2007))+SUMPRODUCT(-('Diário 5º PA'!$E$4:$E$2000='Analítico Cx.'!$B24),-('Diário 5º PA'!$O$4:$O$2000=L$1),('Diário 5º PA'!$F$4:$F$2000))+SUMPRODUCT(-('Diário 6º PA'!$E$4:$E$2000='Analítico Cx.'!$B24),-('Diário 6º PA'!$O$4:$O$2000=L$1),('Diário 6º PA'!$F$4:$F$2000))</f>
        <v>0</v>
      </c>
      <c r="M24" s="183">
        <f>SUMPRODUCT(-('Diário 3º PA'!$E$4:$E$4242='Analítico Cx.'!$B24),-('Diário 3º PA'!$N$4:$N$4242=M$1),('Diário 3º PA'!$F$4:$F$4242))+SUMPRODUCT(-('Diário 4º PA'!$E$4:$E$2007='Analítico Cx.'!$B24),-('Diário 4º PA'!$O$4:$O$2007=M$1),('Diário 4º PA'!$F$4:$F$2007))+SUMPRODUCT(-('Diário 5º PA'!$E$4:$E$2000='Analítico Cx.'!$B24),-('Diário 5º PA'!$O$4:$O$2000=M$1),('Diário 5º PA'!$F$4:$F$2000))+SUMPRODUCT(-('Diário 6º PA'!$E$4:$E$2000='Analítico Cx.'!$B24),-('Diário 6º PA'!$O$4:$O$2000=M$1),('Diário 6º PA'!$F$4:$F$2000))</f>
        <v>0</v>
      </c>
      <c r="N24" s="183">
        <f>SUMPRODUCT(-('Diário 3º PA'!$E$4:$E$4242='Analítico Cx.'!$B24),-('Diário 3º PA'!$N$4:$N$4242=N$1),('Diário 3º PA'!$F$4:$F$4242))+SUMPRODUCT(-('Diário 4º PA'!$E$4:$E$2007='Analítico Cx.'!$B24),-('Diário 4º PA'!$O$4:$O$2007=N$1),('Diário 4º PA'!$F$4:$F$2007))+SUMPRODUCT(-('Diário 5º PA'!$E$4:$E$2000='Analítico Cx.'!$B24),-('Diário 5º PA'!$O$4:$O$2000=N$1),('Diário 5º PA'!$F$4:$F$2000))+SUMPRODUCT(-('Diário 6º PA'!$E$4:$E$2000='Analítico Cx.'!$B24),-('Diário 6º PA'!$O$4:$O$2000=N$1),('Diário 6º PA'!$F$4:$F$2000))</f>
        <v>0</v>
      </c>
      <c r="O24" s="184">
        <f>SUM(C24:N24)</f>
        <v>0</v>
      </c>
      <c r="P24" s="168">
        <f t="shared" si="3"/>
        <v>0</v>
      </c>
    </row>
    <row r="25" spans="1:16" ht="23.25" customHeight="1" x14ac:dyDescent="0.2">
      <c r="A25" s="59" t="s">
        <v>152</v>
      </c>
      <c r="B25" s="57" t="s">
        <v>153</v>
      </c>
      <c r="C25" s="183">
        <f>SUMPRODUCT(-('Diário 3º PA'!$E$4:$E$4242='Analítico Cx.'!$B25),-('Diário 3º PA'!$N$4:$N$4242=C$1),('Diário 3º PA'!$F$4:$F$4242))+SUMPRODUCT(-('Diário 4º PA'!$E$4:$E$2007='Analítico Cx.'!$B25),-('Diário 4º PA'!$O$4:$O$2007=C$1),('Diário 4º PA'!$F$4:$F$2007))+SUMPRODUCT(-('Diário 5º PA'!$E$4:$E$2000='Analítico Cx.'!$B25),-('Diário 5º PA'!$O$4:$O$2000=C$1),('Diário 5º PA'!$F$4:$F$2000))+SUMPRODUCT(-('Diário 6º PA'!$E$4:$E$2000='Analítico Cx.'!$B25),-('Diário 6º PA'!$O$4:$O$2000=C$1),('Diário 6º PA'!$F$4:$F$2000))</f>
        <v>0</v>
      </c>
      <c r="D25" s="183">
        <f>SUMPRODUCT(-('Diário 3º PA'!$E$4:$E$4242='Analítico Cx.'!$B25),-('Diário 3º PA'!$N$4:$N$4242=D$1),('Diário 3º PA'!$F$4:$F$4242))+SUMPRODUCT(-('Diário 4º PA'!$E$4:$E$2007='Analítico Cx.'!$B25),-('Diário 4º PA'!$O$4:$O$2007=D$1),('Diário 4º PA'!$F$4:$F$2007))+SUMPRODUCT(-('Diário 5º PA'!$E$4:$E$2000='Analítico Cx.'!$B25),-('Diário 5º PA'!$O$4:$O$2000=D$1),('Diário 5º PA'!$F$4:$F$2000))+SUMPRODUCT(-('Diário 6º PA'!$E$4:$E$2000='Analítico Cx.'!$B25),-('Diário 6º PA'!$O$4:$O$2000=D$1),('Diário 6º PA'!$F$4:$F$2000))</f>
        <v>0</v>
      </c>
      <c r="E25" s="183">
        <f>SUMPRODUCT(-('Diário 3º PA'!$E$4:$E$4242='Analítico Cx.'!$B25),-('Diário 3º PA'!$N$4:$N$4242=E$1),('Diário 3º PA'!$F$4:$F$4242))+SUMPRODUCT(-('Diário 4º PA'!$E$4:$E$2007='Analítico Cx.'!$B25),-('Diário 4º PA'!$O$4:$O$2007=E$1),('Diário 4º PA'!$F$4:$F$2007))+SUMPRODUCT(-('Diário 5º PA'!$E$4:$E$2000='Analítico Cx.'!$B25),-('Diário 5º PA'!$O$4:$O$2000=E$1),('Diário 5º PA'!$F$4:$F$2000))+SUMPRODUCT(-('Diário 6º PA'!$E$4:$E$2000='Analítico Cx.'!$B25),-('Diário 6º PA'!$O$4:$O$2000=E$1),('Diário 6º PA'!$F$4:$F$2000))</f>
        <v>0</v>
      </c>
      <c r="F25" s="183">
        <f>SUMPRODUCT(-('Diário 3º PA'!$E$4:$E$4242='Analítico Cx.'!$B25),-('Diário 3º PA'!$N$4:$N$4242=F$1),('Diário 3º PA'!$F$4:$F$4242))+SUMPRODUCT(-('Diário 4º PA'!$E$4:$E$2007='Analítico Cx.'!$B25),-('Diário 4º PA'!$O$4:$O$2007=F$1),('Diário 4º PA'!$F$4:$F$2007))+SUMPRODUCT(-('Diário 5º PA'!$E$4:$E$2000='Analítico Cx.'!$B25),-('Diário 5º PA'!$O$4:$O$2000=F$1),('Diário 5º PA'!$F$4:$F$2000))+SUMPRODUCT(-('Diário 6º PA'!$E$4:$E$2000='Analítico Cx.'!$B25),-('Diário 6º PA'!$O$4:$O$2000=F$1),('Diário 6º PA'!$F$4:$F$2000))</f>
        <v>0</v>
      </c>
      <c r="G25" s="183">
        <f>SUMPRODUCT(-('Diário 3º PA'!$E$4:$E$4242='Analítico Cx.'!$B25),-('Diário 3º PA'!$N$4:$N$4242=G$1),('Diário 3º PA'!$F$4:$F$4242))+SUMPRODUCT(-('Diário 4º PA'!$E$4:$E$2007='Analítico Cx.'!$B25),-('Diário 4º PA'!$O$4:$O$2007=G$1),('Diário 4º PA'!$F$4:$F$2007))+SUMPRODUCT(-('Diário 5º PA'!$E$4:$E$2000='Analítico Cx.'!$B25),-('Diário 5º PA'!$O$4:$O$2000=G$1),('Diário 5º PA'!$F$4:$F$2000))+SUMPRODUCT(-('Diário 6º PA'!$E$4:$E$2000='Analítico Cx.'!$B25),-('Diário 6º PA'!$O$4:$O$2000=G$1),('Diário 6º PA'!$F$4:$F$2000))</f>
        <v>0</v>
      </c>
      <c r="H25" s="183">
        <f>SUMPRODUCT(-('Diário 3º PA'!$E$4:$E$4242='Analítico Cx.'!$B25),-('Diário 3º PA'!$N$4:$N$4242=H$1),('Diário 3º PA'!$F$4:$F$4242))+SUMPRODUCT(-('Diário 4º PA'!$E$4:$E$2007='Analítico Cx.'!$B25),-('Diário 4º PA'!$O$4:$O$2007=H$1),('Diário 4º PA'!$F$4:$F$2007))+SUMPRODUCT(-('Diário 5º PA'!$E$4:$E$2000='Analítico Cx.'!$B25),-('Diário 5º PA'!$O$4:$O$2000=H$1),('Diário 5º PA'!$F$4:$F$2000))+SUMPRODUCT(-('Diário 6º PA'!$E$4:$E$2000='Analítico Cx.'!$B25),-('Diário 6º PA'!$O$4:$O$2000=H$1),('Diário 6º PA'!$F$4:$F$2000))</f>
        <v>0</v>
      </c>
      <c r="I25" s="183">
        <f>SUMPRODUCT(-('Diário 3º PA'!$E$4:$E$4242='Analítico Cx.'!$B25),-('Diário 3º PA'!$N$4:$N$4242=I$1),('Diário 3º PA'!$F$4:$F$4242))+SUMPRODUCT(-('Diário 4º PA'!$E$4:$E$2007='Analítico Cx.'!$B25),-('Diário 4º PA'!$O$4:$O$2007=I$1),('Diário 4º PA'!$F$4:$F$2007))+SUMPRODUCT(-('Diário 5º PA'!$E$4:$E$2000='Analítico Cx.'!$B25),-('Diário 5º PA'!$O$4:$O$2000=I$1),('Diário 5º PA'!$F$4:$F$2000))+SUMPRODUCT(-('Diário 6º PA'!$E$4:$E$2000='Analítico Cx.'!$B25),-('Diário 6º PA'!$O$4:$O$2000=I$1),('Diário 6º PA'!$F$4:$F$2000))</f>
        <v>0</v>
      </c>
      <c r="J25" s="183">
        <f>SUMPRODUCT(-('Diário 3º PA'!$E$4:$E$4242='Analítico Cx.'!$B25),-('Diário 3º PA'!$N$4:$N$4242=J$1),('Diário 3º PA'!$F$4:$F$4242))+SUMPRODUCT(-('Diário 4º PA'!$E$4:$E$2007='Analítico Cx.'!$B25),-('Diário 4º PA'!$O$4:$O$2007=J$1),('Diário 4º PA'!$F$4:$F$2007))+SUMPRODUCT(-('Diário 5º PA'!$E$4:$E$2000='Analítico Cx.'!$B25),-('Diário 5º PA'!$O$4:$O$2000=J$1),('Diário 5º PA'!$F$4:$F$2000))+SUMPRODUCT(-('Diário 6º PA'!$E$4:$E$2000='Analítico Cx.'!$B25),-('Diário 6º PA'!$O$4:$O$2000=J$1),('Diário 6º PA'!$F$4:$F$2000))</f>
        <v>0</v>
      </c>
      <c r="K25" s="183">
        <f>SUMPRODUCT(-('Diário 3º PA'!$E$4:$E$4242='Analítico Cx.'!$B25),-('Diário 3º PA'!$N$4:$N$4242=K$1),('Diário 3º PA'!$F$4:$F$4242))+SUMPRODUCT(-('Diário 4º PA'!$E$4:$E$2007='Analítico Cx.'!$B25),-('Diário 4º PA'!$O$4:$O$2007=K$1),('Diário 4º PA'!$F$4:$F$2007))+SUMPRODUCT(-('Diário 5º PA'!$E$4:$E$2000='Analítico Cx.'!$B25),-('Diário 5º PA'!$O$4:$O$2000=K$1),('Diário 5º PA'!$F$4:$F$2000))+SUMPRODUCT(-('Diário 6º PA'!$E$4:$E$2000='Analítico Cx.'!$B25),-('Diário 6º PA'!$O$4:$O$2000=K$1),('Diário 6º PA'!$F$4:$F$2000))</f>
        <v>0</v>
      </c>
      <c r="L25" s="183">
        <f>SUMPRODUCT(-('Diário 3º PA'!$E$4:$E$4242='Analítico Cx.'!$B25),-('Diário 3º PA'!$N$4:$N$4242=L$1),('Diário 3º PA'!$F$4:$F$4242))+SUMPRODUCT(-('Diário 4º PA'!$E$4:$E$2007='Analítico Cx.'!$B25),-('Diário 4º PA'!$O$4:$O$2007=L$1),('Diário 4º PA'!$F$4:$F$2007))+SUMPRODUCT(-('Diário 5º PA'!$E$4:$E$2000='Analítico Cx.'!$B25),-('Diário 5º PA'!$O$4:$O$2000=L$1),('Diário 5º PA'!$F$4:$F$2000))+SUMPRODUCT(-('Diário 6º PA'!$E$4:$E$2000='Analítico Cx.'!$B25),-('Diário 6º PA'!$O$4:$O$2000=L$1),('Diário 6º PA'!$F$4:$F$2000))</f>
        <v>0</v>
      </c>
      <c r="M25" s="183">
        <f>SUMPRODUCT(-('Diário 3º PA'!$E$4:$E$4242='Analítico Cx.'!$B25),-('Diário 3º PA'!$N$4:$N$4242=M$1),('Diário 3º PA'!$F$4:$F$4242))+SUMPRODUCT(-('Diário 4º PA'!$E$4:$E$2007='Analítico Cx.'!$B25),-('Diário 4º PA'!$O$4:$O$2007=M$1),('Diário 4º PA'!$F$4:$F$2007))+SUMPRODUCT(-('Diário 5º PA'!$E$4:$E$2000='Analítico Cx.'!$B25),-('Diário 5º PA'!$O$4:$O$2000=M$1),('Diário 5º PA'!$F$4:$F$2000))+SUMPRODUCT(-('Diário 6º PA'!$E$4:$E$2000='Analítico Cx.'!$B25),-('Diário 6º PA'!$O$4:$O$2000=M$1),('Diário 6º PA'!$F$4:$F$2000))</f>
        <v>0</v>
      </c>
      <c r="N25" s="183">
        <f>SUMPRODUCT(-('Diário 3º PA'!$E$4:$E$4242='Analítico Cx.'!$B25),-('Diário 3º PA'!$N$4:$N$4242=N$1),('Diário 3º PA'!$F$4:$F$4242))+SUMPRODUCT(-('Diário 4º PA'!$E$4:$E$2007='Analítico Cx.'!$B25),-('Diário 4º PA'!$O$4:$O$2007=N$1),('Diário 4º PA'!$F$4:$F$2007))+SUMPRODUCT(-('Diário 5º PA'!$E$4:$E$2000='Analítico Cx.'!$B25),-('Diário 5º PA'!$O$4:$O$2000=N$1),('Diário 5º PA'!$F$4:$F$2000))+SUMPRODUCT(-('Diário 6º PA'!$E$4:$E$2000='Analítico Cx.'!$B25),-('Diário 6º PA'!$O$4:$O$2000=N$1),('Diário 6º PA'!$F$4:$F$2000))</f>
        <v>0</v>
      </c>
      <c r="O25" s="184">
        <f>SUM(C25:N25)</f>
        <v>0</v>
      </c>
      <c r="P25" s="168">
        <f t="shared" si="3"/>
        <v>0</v>
      </c>
    </row>
    <row r="26" spans="1:16" ht="23.25" customHeight="1" x14ac:dyDescent="0.2">
      <c r="A26" s="59" t="s">
        <v>154</v>
      </c>
      <c r="B26" s="57" t="s">
        <v>155</v>
      </c>
      <c r="C26" s="183">
        <f>SUMPRODUCT(-('Diário 3º PA'!$E$4:$E$4242='Analítico Cx.'!$B26),-('Diário 3º PA'!$N$4:$N$4242=C$1),('Diário 3º PA'!$F$4:$F$4242))+SUMPRODUCT(-('Diário 4º PA'!$E$4:$E$2007='Analítico Cx.'!$B26),-('Diário 4º PA'!$O$4:$O$2007=C$1),('Diário 4º PA'!$F$4:$F$2007))+SUMPRODUCT(-('Diário 5º PA'!$E$4:$E$2000='Analítico Cx.'!$B26),-('Diário 5º PA'!$O$4:$O$2000=C$1),('Diário 5º PA'!$F$4:$F$2000))+SUMPRODUCT(-('Diário 6º PA'!$E$4:$E$2000='Analítico Cx.'!$B26),-('Diário 6º PA'!$O$4:$O$2000=C$1),('Diário 6º PA'!$F$4:$F$2000))</f>
        <v>0</v>
      </c>
      <c r="D26" s="183">
        <f>SUMPRODUCT(-('Diário 3º PA'!$E$4:$E$4242='Analítico Cx.'!$B26),-('Diário 3º PA'!$N$4:$N$4242=D$1),('Diário 3º PA'!$F$4:$F$4242))+SUMPRODUCT(-('Diário 4º PA'!$E$4:$E$2007='Analítico Cx.'!$B26),-('Diário 4º PA'!$O$4:$O$2007=D$1),('Diário 4º PA'!$F$4:$F$2007))+SUMPRODUCT(-('Diário 5º PA'!$E$4:$E$2000='Analítico Cx.'!$B26),-('Diário 5º PA'!$O$4:$O$2000=D$1),('Diário 5º PA'!$F$4:$F$2000))+SUMPRODUCT(-('Diário 6º PA'!$E$4:$E$2000='Analítico Cx.'!$B26),-('Diário 6º PA'!$O$4:$O$2000=D$1),('Diário 6º PA'!$F$4:$F$2000))</f>
        <v>0</v>
      </c>
      <c r="E26" s="183">
        <f>SUMPRODUCT(-('Diário 3º PA'!$E$4:$E$4242='Analítico Cx.'!$B26),-('Diário 3º PA'!$N$4:$N$4242=E$1),('Diário 3º PA'!$F$4:$F$4242))+SUMPRODUCT(-('Diário 4º PA'!$E$4:$E$2007='Analítico Cx.'!$B26),-('Diário 4º PA'!$O$4:$O$2007=E$1),('Diário 4º PA'!$F$4:$F$2007))+SUMPRODUCT(-('Diário 5º PA'!$E$4:$E$2000='Analítico Cx.'!$B26),-('Diário 5º PA'!$O$4:$O$2000=E$1),('Diário 5º PA'!$F$4:$F$2000))+SUMPRODUCT(-('Diário 6º PA'!$E$4:$E$2000='Analítico Cx.'!$B26),-('Diário 6º PA'!$O$4:$O$2000=E$1),('Diário 6º PA'!$F$4:$F$2000))</f>
        <v>0</v>
      </c>
      <c r="F26" s="183">
        <f>SUMPRODUCT(-('Diário 3º PA'!$E$4:$E$4242='Analítico Cx.'!$B26),-('Diário 3º PA'!$N$4:$N$4242=F$1),('Diário 3º PA'!$F$4:$F$4242))+SUMPRODUCT(-('Diário 4º PA'!$E$4:$E$2007='Analítico Cx.'!$B26),-('Diário 4º PA'!$O$4:$O$2007=F$1),('Diário 4º PA'!$F$4:$F$2007))+SUMPRODUCT(-('Diário 5º PA'!$E$4:$E$2000='Analítico Cx.'!$B26),-('Diário 5º PA'!$O$4:$O$2000=F$1),('Diário 5º PA'!$F$4:$F$2000))+SUMPRODUCT(-('Diário 6º PA'!$E$4:$E$2000='Analítico Cx.'!$B26),-('Diário 6º PA'!$O$4:$O$2000=F$1),('Diário 6º PA'!$F$4:$F$2000))</f>
        <v>0</v>
      </c>
      <c r="G26" s="183">
        <f>SUMPRODUCT(-('Diário 3º PA'!$E$4:$E$4242='Analítico Cx.'!$B26),-('Diário 3º PA'!$N$4:$N$4242=G$1),('Diário 3º PA'!$F$4:$F$4242))+SUMPRODUCT(-('Diário 4º PA'!$E$4:$E$2007='Analítico Cx.'!$B26),-('Diário 4º PA'!$O$4:$O$2007=G$1),('Diário 4º PA'!$F$4:$F$2007))+SUMPRODUCT(-('Diário 5º PA'!$E$4:$E$2000='Analítico Cx.'!$B26),-('Diário 5º PA'!$O$4:$O$2000=G$1),('Diário 5º PA'!$F$4:$F$2000))+SUMPRODUCT(-('Diário 6º PA'!$E$4:$E$2000='Analítico Cx.'!$B26),-('Diário 6º PA'!$O$4:$O$2000=G$1),('Diário 6º PA'!$F$4:$F$2000))</f>
        <v>0</v>
      </c>
      <c r="H26" s="183">
        <f>SUMPRODUCT(-('Diário 3º PA'!$E$4:$E$4242='Analítico Cx.'!$B26),-('Diário 3º PA'!$N$4:$N$4242=H$1),('Diário 3º PA'!$F$4:$F$4242))+SUMPRODUCT(-('Diário 4º PA'!$E$4:$E$2007='Analítico Cx.'!$B26),-('Diário 4º PA'!$O$4:$O$2007=H$1),('Diário 4º PA'!$F$4:$F$2007))+SUMPRODUCT(-('Diário 5º PA'!$E$4:$E$2000='Analítico Cx.'!$B26),-('Diário 5º PA'!$O$4:$O$2000=H$1),('Diário 5º PA'!$F$4:$F$2000))+SUMPRODUCT(-('Diário 6º PA'!$E$4:$E$2000='Analítico Cx.'!$B26),-('Diário 6º PA'!$O$4:$O$2000=H$1),('Diário 6º PA'!$F$4:$F$2000))</f>
        <v>0</v>
      </c>
      <c r="I26" s="183">
        <f>SUMPRODUCT(-('Diário 3º PA'!$E$4:$E$4242='Analítico Cx.'!$B26),-('Diário 3º PA'!$N$4:$N$4242=I$1),('Diário 3º PA'!$F$4:$F$4242))+SUMPRODUCT(-('Diário 4º PA'!$E$4:$E$2007='Analítico Cx.'!$B26),-('Diário 4º PA'!$O$4:$O$2007=I$1),('Diário 4º PA'!$F$4:$F$2007))+SUMPRODUCT(-('Diário 5º PA'!$E$4:$E$2000='Analítico Cx.'!$B26),-('Diário 5º PA'!$O$4:$O$2000=I$1),('Diário 5º PA'!$F$4:$F$2000))+SUMPRODUCT(-('Diário 6º PA'!$E$4:$E$2000='Analítico Cx.'!$B26),-('Diário 6º PA'!$O$4:$O$2000=I$1),('Diário 6º PA'!$F$4:$F$2000))</f>
        <v>0</v>
      </c>
      <c r="J26" s="183">
        <f>SUMPRODUCT(-('Diário 3º PA'!$E$4:$E$4242='Analítico Cx.'!$B26),-('Diário 3º PA'!$N$4:$N$4242=J$1),('Diário 3º PA'!$F$4:$F$4242))+SUMPRODUCT(-('Diário 4º PA'!$E$4:$E$2007='Analítico Cx.'!$B26),-('Diário 4º PA'!$O$4:$O$2007=J$1),('Diário 4º PA'!$F$4:$F$2007))+SUMPRODUCT(-('Diário 5º PA'!$E$4:$E$2000='Analítico Cx.'!$B26),-('Diário 5º PA'!$O$4:$O$2000=J$1),('Diário 5º PA'!$F$4:$F$2000))+SUMPRODUCT(-('Diário 6º PA'!$E$4:$E$2000='Analítico Cx.'!$B26),-('Diário 6º PA'!$O$4:$O$2000=J$1),('Diário 6º PA'!$F$4:$F$2000))</f>
        <v>0</v>
      </c>
      <c r="K26" s="183">
        <f>SUMPRODUCT(-('Diário 3º PA'!$E$4:$E$4242='Analítico Cx.'!$B26),-('Diário 3º PA'!$N$4:$N$4242=K$1),('Diário 3º PA'!$F$4:$F$4242))+SUMPRODUCT(-('Diário 4º PA'!$E$4:$E$2007='Analítico Cx.'!$B26),-('Diário 4º PA'!$O$4:$O$2007=K$1),('Diário 4º PA'!$F$4:$F$2007))+SUMPRODUCT(-('Diário 5º PA'!$E$4:$E$2000='Analítico Cx.'!$B26),-('Diário 5º PA'!$O$4:$O$2000=K$1),('Diário 5º PA'!$F$4:$F$2000))+SUMPRODUCT(-('Diário 6º PA'!$E$4:$E$2000='Analítico Cx.'!$B26),-('Diário 6º PA'!$O$4:$O$2000=K$1),('Diário 6º PA'!$F$4:$F$2000))</f>
        <v>0</v>
      </c>
      <c r="L26" s="183">
        <f>SUMPRODUCT(-('Diário 3º PA'!$E$4:$E$4242='Analítico Cx.'!$B26),-('Diário 3º PA'!$N$4:$N$4242=L$1),('Diário 3º PA'!$F$4:$F$4242))+SUMPRODUCT(-('Diário 4º PA'!$E$4:$E$2007='Analítico Cx.'!$B26),-('Diário 4º PA'!$O$4:$O$2007=L$1),('Diário 4º PA'!$F$4:$F$2007))+SUMPRODUCT(-('Diário 5º PA'!$E$4:$E$2000='Analítico Cx.'!$B26),-('Diário 5º PA'!$O$4:$O$2000=L$1),('Diário 5º PA'!$F$4:$F$2000))+SUMPRODUCT(-('Diário 6º PA'!$E$4:$E$2000='Analítico Cx.'!$B26),-('Diário 6º PA'!$O$4:$O$2000=L$1),('Diário 6º PA'!$F$4:$F$2000))</f>
        <v>0</v>
      </c>
      <c r="M26" s="183">
        <f>SUMPRODUCT(-('Diário 3º PA'!$E$4:$E$4242='Analítico Cx.'!$B26),-('Diário 3º PA'!$N$4:$N$4242=M$1),('Diário 3º PA'!$F$4:$F$4242))+SUMPRODUCT(-('Diário 4º PA'!$E$4:$E$2007='Analítico Cx.'!$B26),-('Diário 4º PA'!$O$4:$O$2007=M$1),('Diário 4º PA'!$F$4:$F$2007))+SUMPRODUCT(-('Diário 5º PA'!$E$4:$E$2000='Analítico Cx.'!$B26),-('Diário 5º PA'!$O$4:$O$2000=M$1),('Diário 5º PA'!$F$4:$F$2000))+SUMPRODUCT(-('Diário 6º PA'!$E$4:$E$2000='Analítico Cx.'!$B26),-('Diário 6º PA'!$O$4:$O$2000=M$1),('Diário 6º PA'!$F$4:$F$2000))</f>
        <v>0</v>
      </c>
      <c r="N26" s="183">
        <f>SUMPRODUCT(-('Diário 3º PA'!$E$4:$E$4242='Analítico Cx.'!$B26),-('Diário 3º PA'!$N$4:$N$4242=N$1),('Diário 3º PA'!$F$4:$F$4242))+SUMPRODUCT(-('Diário 4º PA'!$E$4:$E$2007='Analítico Cx.'!$B26),-('Diário 4º PA'!$O$4:$O$2007=N$1),('Diário 4º PA'!$F$4:$F$2007))+SUMPRODUCT(-('Diário 5º PA'!$E$4:$E$2000='Analítico Cx.'!$B26),-('Diário 5º PA'!$O$4:$O$2000=N$1),('Diário 5º PA'!$F$4:$F$2000))+SUMPRODUCT(-('Diário 6º PA'!$E$4:$E$2000='Analítico Cx.'!$B26),-('Diário 6º PA'!$O$4:$O$2000=N$1),('Diário 6º PA'!$F$4:$F$2000))</f>
        <v>0</v>
      </c>
      <c r="O26" s="184">
        <f t="shared" ref="O26:O29" si="4">SUM(C26:N26)</f>
        <v>0</v>
      </c>
      <c r="P26" s="168">
        <f t="shared" si="3"/>
        <v>0</v>
      </c>
    </row>
    <row r="27" spans="1:16" ht="23.25" customHeight="1" x14ac:dyDescent="0.2">
      <c r="A27" s="59" t="s">
        <v>156</v>
      </c>
      <c r="B27" s="57" t="s">
        <v>157</v>
      </c>
      <c r="C27" s="183">
        <f>SUMPRODUCT(-('Diário 3º PA'!$E$4:$E$4242='Analítico Cx.'!$B27),-('Diário 3º PA'!$N$4:$N$4242=C$1),('Diário 3º PA'!$F$4:$F$4242))+SUMPRODUCT(-('Diário 4º PA'!$E$4:$E$2007='Analítico Cx.'!$B27),-('Diário 4º PA'!$O$4:$O$2007=C$1),('Diário 4º PA'!$F$4:$F$2007))+SUMPRODUCT(-('Diário 5º PA'!$E$4:$E$2000='Analítico Cx.'!$B27),-('Diário 5º PA'!$O$4:$O$2000=C$1),('Diário 5º PA'!$F$4:$F$2000))+SUMPRODUCT(-('Diário 6º PA'!$E$4:$E$2000='Analítico Cx.'!$B27),-('Diário 6º PA'!$O$4:$O$2000=C$1),('Diário 6º PA'!$F$4:$F$2000))</f>
        <v>0</v>
      </c>
      <c r="D27" s="183">
        <f>SUMPRODUCT(-('Diário 3º PA'!$E$4:$E$4242='Analítico Cx.'!$B27),-('Diário 3º PA'!$N$4:$N$4242=D$1),('Diário 3º PA'!$F$4:$F$4242))+SUMPRODUCT(-('Diário 4º PA'!$E$4:$E$2007='Analítico Cx.'!$B27),-('Diário 4º PA'!$O$4:$O$2007=D$1),('Diário 4º PA'!$F$4:$F$2007))+SUMPRODUCT(-('Diário 5º PA'!$E$4:$E$2000='Analítico Cx.'!$B27),-('Diário 5º PA'!$O$4:$O$2000=D$1),('Diário 5º PA'!$F$4:$F$2000))+SUMPRODUCT(-('Diário 6º PA'!$E$4:$E$2000='Analítico Cx.'!$B27),-('Diário 6º PA'!$O$4:$O$2000=D$1),('Diário 6º PA'!$F$4:$F$2000))</f>
        <v>0</v>
      </c>
      <c r="E27" s="183">
        <f>SUMPRODUCT(-('Diário 3º PA'!$E$4:$E$4242='Analítico Cx.'!$B27),-('Diário 3º PA'!$N$4:$N$4242=E$1),('Diário 3º PA'!$F$4:$F$4242))+SUMPRODUCT(-('Diário 4º PA'!$E$4:$E$2007='Analítico Cx.'!$B27),-('Diário 4º PA'!$O$4:$O$2007=E$1),('Diário 4º PA'!$F$4:$F$2007))+SUMPRODUCT(-('Diário 5º PA'!$E$4:$E$2000='Analítico Cx.'!$B27),-('Diário 5º PA'!$O$4:$O$2000=E$1),('Diário 5º PA'!$F$4:$F$2000))+SUMPRODUCT(-('Diário 6º PA'!$E$4:$E$2000='Analítico Cx.'!$B27),-('Diário 6º PA'!$O$4:$O$2000=E$1),('Diário 6º PA'!$F$4:$F$2000))</f>
        <v>0</v>
      </c>
      <c r="F27" s="183">
        <f>SUMPRODUCT(-('Diário 3º PA'!$E$4:$E$4242='Analítico Cx.'!$B27),-('Diário 3º PA'!$N$4:$N$4242=F$1),('Diário 3º PA'!$F$4:$F$4242))+SUMPRODUCT(-('Diário 4º PA'!$E$4:$E$2007='Analítico Cx.'!$B27),-('Diário 4º PA'!$O$4:$O$2007=F$1),('Diário 4º PA'!$F$4:$F$2007))+SUMPRODUCT(-('Diário 5º PA'!$E$4:$E$2000='Analítico Cx.'!$B27),-('Diário 5º PA'!$O$4:$O$2000=F$1),('Diário 5º PA'!$F$4:$F$2000))+SUMPRODUCT(-('Diário 6º PA'!$E$4:$E$2000='Analítico Cx.'!$B27),-('Diário 6º PA'!$O$4:$O$2000=F$1),('Diário 6º PA'!$F$4:$F$2000))</f>
        <v>0</v>
      </c>
      <c r="G27" s="183">
        <f>SUMPRODUCT(-('Diário 3º PA'!$E$4:$E$4242='Analítico Cx.'!$B27),-('Diário 3º PA'!$N$4:$N$4242=G$1),('Diário 3º PA'!$F$4:$F$4242))+SUMPRODUCT(-('Diário 4º PA'!$E$4:$E$2007='Analítico Cx.'!$B27),-('Diário 4º PA'!$O$4:$O$2007=G$1),('Diário 4º PA'!$F$4:$F$2007))+SUMPRODUCT(-('Diário 5º PA'!$E$4:$E$2000='Analítico Cx.'!$B27),-('Diário 5º PA'!$O$4:$O$2000=G$1),('Diário 5º PA'!$F$4:$F$2000))+SUMPRODUCT(-('Diário 6º PA'!$E$4:$E$2000='Analítico Cx.'!$B27),-('Diário 6º PA'!$O$4:$O$2000=G$1),('Diário 6º PA'!$F$4:$F$2000))</f>
        <v>0</v>
      </c>
      <c r="H27" s="183">
        <f>SUMPRODUCT(-('Diário 3º PA'!$E$4:$E$4242='Analítico Cx.'!$B27),-('Diário 3º PA'!$N$4:$N$4242=H$1),('Diário 3º PA'!$F$4:$F$4242))+SUMPRODUCT(-('Diário 4º PA'!$E$4:$E$2007='Analítico Cx.'!$B27),-('Diário 4º PA'!$O$4:$O$2007=H$1),('Diário 4º PA'!$F$4:$F$2007))+SUMPRODUCT(-('Diário 5º PA'!$E$4:$E$2000='Analítico Cx.'!$B27),-('Diário 5º PA'!$O$4:$O$2000=H$1),('Diário 5º PA'!$F$4:$F$2000))+SUMPRODUCT(-('Diário 6º PA'!$E$4:$E$2000='Analítico Cx.'!$B27),-('Diário 6º PA'!$O$4:$O$2000=H$1),('Diário 6º PA'!$F$4:$F$2000))</f>
        <v>0</v>
      </c>
      <c r="I27" s="183">
        <f>SUMPRODUCT(-('Diário 3º PA'!$E$4:$E$4242='Analítico Cx.'!$B27),-('Diário 3º PA'!$N$4:$N$4242=I$1),('Diário 3º PA'!$F$4:$F$4242))+SUMPRODUCT(-('Diário 4º PA'!$E$4:$E$2007='Analítico Cx.'!$B27),-('Diário 4º PA'!$O$4:$O$2007=I$1),('Diário 4º PA'!$F$4:$F$2007))+SUMPRODUCT(-('Diário 5º PA'!$E$4:$E$2000='Analítico Cx.'!$B27),-('Diário 5º PA'!$O$4:$O$2000=I$1),('Diário 5º PA'!$F$4:$F$2000))+SUMPRODUCT(-('Diário 6º PA'!$E$4:$E$2000='Analítico Cx.'!$B27),-('Diário 6º PA'!$O$4:$O$2000=I$1),('Diário 6º PA'!$F$4:$F$2000))</f>
        <v>0</v>
      </c>
      <c r="J27" s="183">
        <f>SUMPRODUCT(-('Diário 3º PA'!$E$4:$E$4242='Analítico Cx.'!$B27),-('Diário 3º PA'!$N$4:$N$4242=J$1),('Diário 3º PA'!$F$4:$F$4242))+SUMPRODUCT(-('Diário 4º PA'!$E$4:$E$2007='Analítico Cx.'!$B27),-('Diário 4º PA'!$O$4:$O$2007=J$1),('Diário 4º PA'!$F$4:$F$2007))+SUMPRODUCT(-('Diário 5º PA'!$E$4:$E$2000='Analítico Cx.'!$B27),-('Diário 5º PA'!$O$4:$O$2000=J$1),('Diário 5º PA'!$F$4:$F$2000))+SUMPRODUCT(-('Diário 6º PA'!$E$4:$E$2000='Analítico Cx.'!$B27),-('Diário 6º PA'!$O$4:$O$2000=J$1),('Diário 6º PA'!$F$4:$F$2000))</f>
        <v>0</v>
      </c>
      <c r="K27" s="183">
        <f>SUMPRODUCT(-('Diário 3º PA'!$E$4:$E$4242='Analítico Cx.'!$B27),-('Diário 3º PA'!$N$4:$N$4242=K$1),('Diário 3º PA'!$F$4:$F$4242))+SUMPRODUCT(-('Diário 4º PA'!$E$4:$E$2007='Analítico Cx.'!$B27),-('Diário 4º PA'!$O$4:$O$2007=K$1),('Diário 4º PA'!$F$4:$F$2007))+SUMPRODUCT(-('Diário 5º PA'!$E$4:$E$2000='Analítico Cx.'!$B27),-('Diário 5º PA'!$O$4:$O$2000=K$1),('Diário 5º PA'!$F$4:$F$2000))+SUMPRODUCT(-('Diário 6º PA'!$E$4:$E$2000='Analítico Cx.'!$B27),-('Diário 6º PA'!$O$4:$O$2000=K$1),('Diário 6º PA'!$F$4:$F$2000))</f>
        <v>0</v>
      </c>
      <c r="L27" s="183">
        <f>SUMPRODUCT(-('Diário 3º PA'!$E$4:$E$4242='Analítico Cx.'!$B27),-('Diário 3º PA'!$N$4:$N$4242=L$1),('Diário 3º PA'!$F$4:$F$4242))+SUMPRODUCT(-('Diário 4º PA'!$E$4:$E$2007='Analítico Cx.'!$B27),-('Diário 4º PA'!$O$4:$O$2007=L$1),('Diário 4º PA'!$F$4:$F$2007))+SUMPRODUCT(-('Diário 5º PA'!$E$4:$E$2000='Analítico Cx.'!$B27),-('Diário 5º PA'!$O$4:$O$2000=L$1),('Diário 5º PA'!$F$4:$F$2000))+SUMPRODUCT(-('Diário 6º PA'!$E$4:$E$2000='Analítico Cx.'!$B27),-('Diário 6º PA'!$O$4:$O$2000=L$1),('Diário 6º PA'!$F$4:$F$2000))</f>
        <v>0</v>
      </c>
      <c r="M27" s="183">
        <f>SUMPRODUCT(-('Diário 3º PA'!$E$4:$E$4242='Analítico Cx.'!$B27),-('Diário 3º PA'!$N$4:$N$4242=M$1),('Diário 3º PA'!$F$4:$F$4242))+SUMPRODUCT(-('Diário 4º PA'!$E$4:$E$2007='Analítico Cx.'!$B27),-('Diário 4º PA'!$O$4:$O$2007=M$1),('Diário 4º PA'!$F$4:$F$2007))+SUMPRODUCT(-('Diário 5º PA'!$E$4:$E$2000='Analítico Cx.'!$B27),-('Diário 5º PA'!$O$4:$O$2000=M$1),('Diário 5º PA'!$F$4:$F$2000))+SUMPRODUCT(-('Diário 6º PA'!$E$4:$E$2000='Analítico Cx.'!$B27),-('Diário 6º PA'!$O$4:$O$2000=M$1),('Diário 6º PA'!$F$4:$F$2000))</f>
        <v>0</v>
      </c>
      <c r="N27" s="183">
        <f>SUMPRODUCT(-('Diário 3º PA'!$E$4:$E$4242='Analítico Cx.'!$B27),-('Diário 3º PA'!$N$4:$N$4242=N$1),('Diário 3º PA'!$F$4:$F$4242))+SUMPRODUCT(-('Diário 4º PA'!$E$4:$E$2007='Analítico Cx.'!$B27),-('Diário 4º PA'!$O$4:$O$2007=N$1),('Diário 4º PA'!$F$4:$F$2007))+SUMPRODUCT(-('Diário 5º PA'!$E$4:$E$2000='Analítico Cx.'!$B27),-('Diário 5º PA'!$O$4:$O$2000=N$1),('Diário 5º PA'!$F$4:$F$2000))+SUMPRODUCT(-('Diário 6º PA'!$E$4:$E$2000='Analítico Cx.'!$B27),-('Diário 6º PA'!$O$4:$O$2000=N$1),('Diário 6º PA'!$F$4:$F$2000))</f>
        <v>0</v>
      </c>
      <c r="O27" s="184">
        <f t="shared" si="4"/>
        <v>0</v>
      </c>
      <c r="P27" s="168">
        <f t="shared" si="3"/>
        <v>0</v>
      </c>
    </row>
    <row r="28" spans="1:16" ht="23.25" customHeight="1" x14ac:dyDescent="0.2">
      <c r="A28" s="59" t="s">
        <v>158</v>
      </c>
      <c r="B28" s="57" t="s">
        <v>159</v>
      </c>
      <c r="C28" s="183">
        <f>SUMPRODUCT(-('Diário 3º PA'!$E$4:$E$4242='Analítico Cx.'!$B28),-('Diário 3º PA'!$N$4:$N$4242=C$1),('Diário 3º PA'!$F$4:$F$4242))+SUMPRODUCT(-('Diário 4º PA'!$E$4:$E$2007='Analítico Cx.'!$B28),-('Diário 4º PA'!$O$4:$O$2007=C$1),('Diário 4º PA'!$F$4:$F$2007))+SUMPRODUCT(-('Diário 5º PA'!$E$4:$E$2000='Analítico Cx.'!$B28),-('Diário 5º PA'!$O$4:$O$2000=C$1),('Diário 5º PA'!$F$4:$F$2000))+SUMPRODUCT(-('Diário 6º PA'!$E$4:$E$2000='Analítico Cx.'!$B28),-('Diário 6º PA'!$O$4:$O$2000=C$1),('Diário 6º PA'!$F$4:$F$2000))</f>
        <v>0</v>
      </c>
      <c r="D28" s="183">
        <f>SUMPRODUCT(-('Diário 3º PA'!$E$4:$E$4242='Analítico Cx.'!$B28),-('Diário 3º PA'!$N$4:$N$4242=D$1),('Diário 3º PA'!$F$4:$F$4242))+SUMPRODUCT(-('Diário 4º PA'!$E$4:$E$2007='Analítico Cx.'!$B28),-('Diário 4º PA'!$O$4:$O$2007=D$1),('Diário 4º PA'!$F$4:$F$2007))+SUMPRODUCT(-('Diário 5º PA'!$E$4:$E$2000='Analítico Cx.'!$B28),-('Diário 5º PA'!$O$4:$O$2000=D$1),('Diário 5º PA'!$F$4:$F$2000))+SUMPRODUCT(-('Diário 6º PA'!$E$4:$E$2000='Analítico Cx.'!$B28),-('Diário 6º PA'!$O$4:$O$2000=D$1),('Diário 6º PA'!$F$4:$F$2000))</f>
        <v>0</v>
      </c>
      <c r="E28" s="183">
        <f>SUMPRODUCT(-('Diário 3º PA'!$E$4:$E$4242='Analítico Cx.'!$B28),-('Diário 3º PA'!$N$4:$N$4242=E$1),('Diário 3º PA'!$F$4:$F$4242))+SUMPRODUCT(-('Diário 4º PA'!$E$4:$E$2007='Analítico Cx.'!$B28),-('Diário 4º PA'!$O$4:$O$2007=E$1),('Diário 4º PA'!$F$4:$F$2007))+SUMPRODUCT(-('Diário 5º PA'!$E$4:$E$2000='Analítico Cx.'!$B28),-('Diário 5º PA'!$O$4:$O$2000=E$1),('Diário 5º PA'!$F$4:$F$2000))+SUMPRODUCT(-('Diário 6º PA'!$E$4:$E$2000='Analítico Cx.'!$B28),-('Diário 6º PA'!$O$4:$O$2000=E$1),('Diário 6º PA'!$F$4:$F$2000))</f>
        <v>0</v>
      </c>
      <c r="F28" s="183">
        <f>SUMPRODUCT(-('Diário 3º PA'!$E$4:$E$4242='Analítico Cx.'!$B28),-('Diário 3º PA'!$N$4:$N$4242=F$1),('Diário 3º PA'!$F$4:$F$4242))+SUMPRODUCT(-('Diário 4º PA'!$E$4:$E$2007='Analítico Cx.'!$B28),-('Diário 4º PA'!$O$4:$O$2007=F$1),('Diário 4º PA'!$F$4:$F$2007))+SUMPRODUCT(-('Diário 5º PA'!$E$4:$E$2000='Analítico Cx.'!$B28),-('Diário 5º PA'!$O$4:$O$2000=F$1),('Diário 5º PA'!$F$4:$F$2000))+SUMPRODUCT(-('Diário 6º PA'!$E$4:$E$2000='Analítico Cx.'!$B28),-('Diário 6º PA'!$O$4:$O$2000=F$1),('Diário 6º PA'!$F$4:$F$2000))</f>
        <v>0</v>
      </c>
      <c r="G28" s="183">
        <f>SUMPRODUCT(-('Diário 3º PA'!$E$4:$E$4242='Analítico Cx.'!$B28),-('Diário 3º PA'!$N$4:$N$4242=G$1),('Diário 3º PA'!$F$4:$F$4242))+SUMPRODUCT(-('Diário 4º PA'!$E$4:$E$2007='Analítico Cx.'!$B28),-('Diário 4º PA'!$O$4:$O$2007=G$1),('Diário 4º PA'!$F$4:$F$2007))+SUMPRODUCT(-('Diário 5º PA'!$E$4:$E$2000='Analítico Cx.'!$B28),-('Diário 5º PA'!$O$4:$O$2000=G$1),('Diário 5º PA'!$F$4:$F$2000))+SUMPRODUCT(-('Diário 6º PA'!$E$4:$E$2000='Analítico Cx.'!$B28),-('Diário 6º PA'!$O$4:$O$2000=G$1),('Diário 6º PA'!$F$4:$F$2000))</f>
        <v>0</v>
      </c>
      <c r="H28" s="183">
        <f>SUMPRODUCT(-('Diário 3º PA'!$E$4:$E$4242='Analítico Cx.'!$B28),-('Diário 3º PA'!$N$4:$N$4242=H$1),('Diário 3º PA'!$F$4:$F$4242))+SUMPRODUCT(-('Diário 4º PA'!$E$4:$E$2007='Analítico Cx.'!$B28),-('Diário 4º PA'!$O$4:$O$2007=H$1),('Diário 4º PA'!$F$4:$F$2007))+SUMPRODUCT(-('Diário 5º PA'!$E$4:$E$2000='Analítico Cx.'!$B28),-('Diário 5º PA'!$O$4:$O$2000=H$1),('Diário 5º PA'!$F$4:$F$2000))+SUMPRODUCT(-('Diário 6º PA'!$E$4:$E$2000='Analítico Cx.'!$B28),-('Diário 6º PA'!$O$4:$O$2000=H$1),('Diário 6º PA'!$F$4:$F$2000))</f>
        <v>0</v>
      </c>
      <c r="I28" s="183">
        <f>SUMPRODUCT(-('Diário 3º PA'!$E$4:$E$4242='Analítico Cx.'!$B28),-('Diário 3º PA'!$N$4:$N$4242=I$1),('Diário 3º PA'!$F$4:$F$4242))+SUMPRODUCT(-('Diário 4º PA'!$E$4:$E$2007='Analítico Cx.'!$B28),-('Diário 4º PA'!$O$4:$O$2007=I$1),('Diário 4º PA'!$F$4:$F$2007))+SUMPRODUCT(-('Diário 5º PA'!$E$4:$E$2000='Analítico Cx.'!$B28),-('Diário 5º PA'!$O$4:$O$2000=I$1),('Diário 5º PA'!$F$4:$F$2000))+SUMPRODUCT(-('Diário 6º PA'!$E$4:$E$2000='Analítico Cx.'!$B28),-('Diário 6º PA'!$O$4:$O$2000=I$1),('Diário 6º PA'!$F$4:$F$2000))</f>
        <v>0</v>
      </c>
      <c r="J28" s="183">
        <f>SUMPRODUCT(-('Diário 3º PA'!$E$4:$E$4242='Analítico Cx.'!$B28),-('Diário 3º PA'!$N$4:$N$4242=J$1),('Diário 3º PA'!$F$4:$F$4242))+SUMPRODUCT(-('Diário 4º PA'!$E$4:$E$2007='Analítico Cx.'!$B28),-('Diário 4º PA'!$O$4:$O$2007=J$1),('Diário 4º PA'!$F$4:$F$2007))+SUMPRODUCT(-('Diário 5º PA'!$E$4:$E$2000='Analítico Cx.'!$B28),-('Diário 5º PA'!$O$4:$O$2000=J$1),('Diário 5º PA'!$F$4:$F$2000))+SUMPRODUCT(-('Diário 6º PA'!$E$4:$E$2000='Analítico Cx.'!$B28),-('Diário 6º PA'!$O$4:$O$2000=J$1),('Diário 6º PA'!$F$4:$F$2000))</f>
        <v>0</v>
      </c>
      <c r="K28" s="183">
        <f>SUMPRODUCT(-('Diário 3º PA'!$E$4:$E$4242='Analítico Cx.'!$B28),-('Diário 3º PA'!$N$4:$N$4242=K$1),('Diário 3º PA'!$F$4:$F$4242))+SUMPRODUCT(-('Diário 4º PA'!$E$4:$E$2007='Analítico Cx.'!$B28),-('Diário 4º PA'!$O$4:$O$2007=K$1),('Diário 4º PA'!$F$4:$F$2007))+SUMPRODUCT(-('Diário 5º PA'!$E$4:$E$2000='Analítico Cx.'!$B28),-('Diário 5º PA'!$O$4:$O$2000=K$1),('Diário 5º PA'!$F$4:$F$2000))+SUMPRODUCT(-('Diário 6º PA'!$E$4:$E$2000='Analítico Cx.'!$B28),-('Diário 6º PA'!$O$4:$O$2000=K$1),('Diário 6º PA'!$F$4:$F$2000))</f>
        <v>0</v>
      </c>
      <c r="L28" s="183">
        <f>SUMPRODUCT(-('Diário 3º PA'!$E$4:$E$4242='Analítico Cx.'!$B28),-('Diário 3º PA'!$N$4:$N$4242=L$1),('Diário 3º PA'!$F$4:$F$4242))+SUMPRODUCT(-('Diário 4º PA'!$E$4:$E$2007='Analítico Cx.'!$B28),-('Diário 4º PA'!$O$4:$O$2007=L$1),('Diário 4º PA'!$F$4:$F$2007))+SUMPRODUCT(-('Diário 5º PA'!$E$4:$E$2000='Analítico Cx.'!$B28),-('Diário 5º PA'!$O$4:$O$2000=L$1),('Diário 5º PA'!$F$4:$F$2000))+SUMPRODUCT(-('Diário 6º PA'!$E$4:$E$2000='Analítico Cx.'!$B28),-('Diário 6º PA'!$O$4:$O$2000=L$1),('Diário 6º PA'!$F$4:$F$2000))</f>
        <v>0</v>
      </c>
      <c r="M28" s="183">
        <f>SUMPRODUCT(-('Diário 3º PA'!$E$4:$E$4242='Analítico Cx.'!$B28),-('Diário 3º PA'!$N$4:$N$4242=M$1),('Diário 3º PA'!$F$4:$F$4242))+SUMPRODUCT(-('Diário 4º PA'!$E$4:$E$2007='Analítico Cx.'!$B28),-('Diário 4º PA'!$O$4:$O$2007=M$1),('Diário 4º PA'!$F$4:$F$2007))+SUMPRODUCT(-('Diário 5º PA'!$E$4:$E$2000='Analítico Cx.'!$B28),-('Diário 5º PA'!$O$4:$O$2000=M$1),('Diário 5º PA'!$F$4:$F$2000))+SUMPRODUCT(-('Diário 6º PA'!$E$4:$E$2000='Analítico Cx.'!$B28),-('Diário 6º PA'!$O$4:$O$2000=M$1),('Diário 6º PA'!$F$4:$F$2000))</f>
        <v>0</v>
      </c>
      <c r="N28" s="183">
        <f>SUMPRODUCT(-('Diário 3º PA'!$E$4:$E$4242='Analítico Cx.'!$B28),-('Diário 3º PA'!$N$4:$N$4242=N$1),('Diário 3º PA'!$F$4:$F$4242))+SUMPRODUCT(-('Diário 4º PA'!$E$4:$E$2007='Analítico Cx.'!$B28),-('Diário 4º PA'!$O$4:$O$2007=N$1),('Diário 4º PA'!$F$4:$F$2007))+SUMPRODUCT(-('Diário 5º PA'!$E$4:$E$2000='Analítico Cx.'!$B28),-('Diário 5º PA'!$O$4:$O$2000=N$1),('Diário 5º PA'!$F$4:$F$2000))+SUMPRODUCT(-('Diário 6º PA'!$E$4:$E$2000='Analítico Cx.'!$B28),-('Diário 6º PA'!$O$4:$O$2000=N$1),('Diário 6º PA'!$F$4:$F$2000))</f>
        <v>0</v>
      </c>
      <c r="O28" s="184">
        <f t="shared" si="4"/>
        <v>0</v>
      </c>
      <c r="P28" s="168">
        <f t="shared" si="3"/>
        <v>0</v>
      </c>
    </row>
    <row r="29" spans="1:16" ht="23.25" customHeight="1" x14ac:dyDescent="0.2">
      <c r="A29" s="59" t="s">
        <v>160</v>
      </c>
      <c r="B29" s="57" t="s">
        <v>161</v>
      </c>
      <c r="C29" s="183">
        <f>SUMPRODUCT(-('Diário 3º PA'!$E$4:$E$4242='Analítico Cx.'!$B29),-('Diário 3º PA'!$N$4:$N$4242=C$1),('Diário 3º PA'!$F$4:$F$4242))+SUMPRODUCT(-('Diário 4º PA'!$E$4:$E$2007='Analítico Cx.'!$B29),-('Diário 4º PA'!$O$4:$O$2007=C$1),('Diário 4º PA'!$F$4:$F$2007))+SUMPRODUCT(-('Diário 5º PA'!$E$4:$E$2000='Analítico Cx.'!$B29),-('Diário 5º PA'!$O$4:$O$2000=C$1),('Diário 5º PA'!$F$4:$F$2000))+SUMPRODUCT(-('Diário 6º PA'!$E$4:$E$2000='Analítico Cx.'!$B29),-('Diário 6º PA'!$O$4:$O$2000=C$1),('Diário 6º PA'!$F$4:$F$2000))</f>
        <v>0</v>
      </c>
      <c r="D29" s="183">
        <f>SUMPRODUCT(-('Diário 3º PA'!$E$4:$E$4242='Analítico Cx.'!$B29),-('Diário 3º PA'!$N$4:$N$4242=D$1),('Diário 3º PA'!$F$4:$F$4242))+SUMPRODUCT(-('Diário 4º PA'!$E$4:$E$2007='Analítico Cx.'!$B29),-('Diário 4º PA'!$O$4:$O$2007=D$1),('Diário 4º PA'!$F$4:$F$2007))+SUMPRODUCT(-('Diário 5º PA'!$E$4:$E$2000='Analítico Cx.'!$B29),-('Diário 5º PA'!$O$4:$O$2000=D$1),('Diário 5º PA'!$F$4:$F$2000))+SUMPRODUCT(-('Diário 6º PA'!$E$4:$E$2000='Analítico Cx.'!$B29),-('Diário 6º PA'!$O$4:$O$2000=D$1),('Diário 6º PA'!$F$4:$F$2000))</f>
        <v>0</v>
      </c>
      <c r="E29" s="183">
        <f>SUMPRODUCT(-('Diário 3º PA'!$E$4:$E$4242='Analítico Cx.'!$B29),-('Diário 3º PA'!$N$4:$N$4242=E$1),('Diário 3º PA'!$F$4:$F$4242))+SUMPRODUCT(-('Diário 4º PA'!$E$4:$E$2007='Analítico Cx.'!$B29),-('Diário 4º PA'!$O$4:$O$2007=E$1),('Diário 4º PA'!$F$4:$F$2007))+SUMPRODUCT(-('Diário 5º PA'!$E$4:$E$2000='Analítico Cx.'!$B29),-('Diário 5º PA'!$O$4:$O$2000=E$1),('Diário 5º PA'!$F$4:$F$2000))+SUMPRODUCT(-('Diário 6º PA'!$E$4:$E$2000='Analítico Cx.'!$B29),-('Diário 6º PA'!$O$4:$O$2000=E$1),('Diário 6º PA'!$F$4:$F$2000))</f>
        <v>0</v>
      </c>
      <c r="F29" s="183">
        <f>SUMPRODUCT(-('Diário 3º PA'!$E$4:$E$4242='Analítico Cx.'!$B29),-('Diário 3º PA'!$N$4:$N$4242=F$1),('Diário 3º PA'!$F$4:$F$4242))+SUMPRODUCT(-('Diário 4º PA'!$E$4:$E$2007='Analítico Cx.'!$B29),-('Diário 4º PA'!$O$4:$O$2007=F$1),('Diário 4º PA'!$F$4:$F$2007))+SUMPRODUCT(-('Diário 5º PA'!$E$4:$E$2000='Analítico Cx.'!$B29),-('Diário 5º PA'!$O$4:$O$2000=F$1),('Diário 5º PA'!$F$4:$F$2000))+SUMPRODUCT(-('Diário 6º PA'!$E$4:$E$2000='Analítico Cx.'!$B29),-('Diário 6º PA'!$O$4:$O$2000=F$1),('Diário 6º PA'!$F$4:$F$2000))</f>
        <v>0</v>
      </c>
      <c r="G29" s="183">
        <f>SUMPRODUCT(-('Diário 3º PA'!$E$4:$E$4242='Analítico Cx.'!$B29),-('Diário 3º PA'!$N$4:$N$4242=G$1),('Diário 3º PA'!$F$4:$F$4242))+SUMPRODUCT(-('Diário 4º PA'!$E$4:$E$2007='Analítico Cx.'!$B29),-('Diário 4º PA'!$O$4:$O$2007=G$1),('Diário 4º PA'!$F$4:$F$2007))+SUMPRODUCT(-('Diário 5º PA'!$E$4:$E$2000='Analítico Cx.'!$B29),-('Diário 5º PA'!$O$4:$O$2000=G$1),('Diário 5º PA'!$F$4:$F$2000))+SUMPRODUCT(-('Diário 6º PA'!$E$4:$E$2000='Analítico Cx.'!$B29),-('Diário 6º PA'!$O$4:$O$2000=G$1),('Diário 6º PA'!$F$4:$F$2000))</f>
        <v>0</v>
      </c>
      <c r="H29" s="183">
        <f>SUMPRODUCT(-('Diário 3º PA'!$E$4:$E$4242='Analítico Cx.'!$B29),-('Diário 3º PA'!$N$4:$N$4242=H$1),('Diário 3º PA'!$F$4:$F$4242))+SUMPRODUCT(-('Diário 4º PA'!$E$4:$E$2007='Analítico Cx.'!$B29),-('Diário 4º PA'!$O$4:$O$2007=H$1),('Diário 4º PA'!$F$4:$F$2007))+SUMPRODUCT(-('Diário 5º PA'!$E$4:$E$2000='Analítico Cx.'!$B29),-('Diário 5º PA'!$O$4:$O$2000=H$1),('Diário 5º PA'!$F$4:$F$2000))+SUMPRODUCT(-('Diário 6º PA'!$E$4:$E$2000='Analítico Cx.'!$B29),-('Diário 6º PA'!$O$4:$O$2000=H$1),('Diário 6º PA'!$F$4:$F$2000))</f>
        <v>0</v>
      </c>
      <c r="I29" s="183">
        <f>SUMPRODUCT(-('Diário 3º PA'!$E$4:$E$4242='Analítico Cx.'!$B29),-('Diário 3º PA'!$N$4:$N$4242=I$1),('Diário 3º PA'!$F$4:$F$4242))+SUMPRODUCT(-('Diário 4º PA'!$E$4:$E$2007='Analítico Cx.'!$B29),-('Diário 4º PA'!$O$4:$O$2007=I$1),('Diário 4º PA'!$F$4:$F$2007))+SUMPRODUCT(-('Diário 5º PA'!$E$4:$E$2000='Analítico Cx.'!$B29),-('Diário 5º PA'!$O$4:$O$2000=I$1),('Diário 5º PA'!$F$4:$F$2000))+SUMPRODUCT(-('Diário 6º PA'!$E$4:$E$2000='Analítico Cx.'!$B29),-('Diário 6º PA'!$O$4:$O$2000=I$1),('Diário 6º PA'!$F$4:$F$2000))</f>
        <v>0</v>
      </c>
      <c r="J29" s="183">
        <f>SUMPRODUCT(-('Diário 3º PA'!$E$4:$E$4242='Analítico Cx.'!$B29),-('Diário 3º PA'!$N$4:$N$4242=J$1),('Diário 3º PA'!$F$4:$F$4242))+SUMPRODUCT(-('Diário 4º PA'!$E$4:$E$2007='Analítico Cx.'!$B29),-('Diário 4º PA'!$O$4:$O$2007=J$1),('Diário 4º PA'!$F$4:$F$2007))+SUMPRODUCT(-('Diário 5º PA'!$E$4:$E$2000='Analítico Cx.'!$B29),-('Diário 5º PA'!$O$4:$O$2000=J$1),('Diário 5º PA'!$F$4:$F$2000))+SUMPRODUCT(-('Diário 6º PA'!$E$4:$E$2000='Analítico Cx.'!$B29),-('Diário 6º PA'!$O$4:$O$2000=J$1),('Diário 6º PA'!$F$4:$F$2000))</f>
        <v>0</v>
      </c>
      <c r="K29" s="183">
        <f>SUMPRODUCT(-('Diário 3º PA'!$E$4:$E$4242='Analítico Cx.'!$B29),-('Diário 3º PA'!$N$4:$N$4242=K$1),('Diário 3º PA'!$F$4:$F$4242))+SUMPRODUCT(-('Diário 4º PA'!$E$4:$E$2007='Analítico Cx.'!$B29),-('Diário 4º PA'!$O$4:$O$2007=K$1),('Diário 4º PA'!$F$4:$F$2007))+SUMPRODUCT(-('Diário 5º PA'!$E$4:$E$2000='Analítico Cx.'!$B29),-('Diário 5º PA'!$O$4:$O$2000=K$1),('Diário 5º PA'!$F$4:$F$2000))+SUMPRODUCT(-('Diário 6º PA'!$E$4:$E$2000='Analítico Cx.'!$B29),-('Diário 6º PA'!$O$4:$O$2000=K$1),('Diário 6º PA'!$F$4:$F$2000))</f>
        <v>0</v>
      </c>
      <c r="L29" s="183">
        <f>SUMPRODUCT(-('Diário 3º PA'!$E$4:$E$4242='Analítico Cx.'!$B29),-('Diário 3º PA'!$N$4:$N$4242=L$1),('Diário 3º PA'!$F$4:$F$4242))+SUMPRODUCT(-('Diário 4º PA'!$E$4:$E$2007='Analítico Cx.'!$B29),-('Diário 4º PA'!$O$4:$O$2007=L$1),('Diário 4º PA'!$F$4:$F$2007))+SUMPRODUCT(-('Diário 5º PA'!$E$4:$E$2000='Analítico Cx.'!$B29),-('Diário 5º PA'!$O$4:$O$2000=L$1),('Diário 5º PA'!$F$4:$F$2000))+SUMPRODUCT(-('Diário 6º PA'!$E$4:$E$2000='Analítico Cx.'!$B29),-('Diário 6º PA'!$O$4:$O$2000=L$1),('Diário 6º PA'!$F$4:$F$2000))</f>
        <v>0</v>
      </c>
      <c r="M29" s="183">
        <f>SUMPRODUCT(-('Diário 3º PA'!$E$4:$E$4242='Analítico Cx.'!$B29),-('Diário 3º PA'!$N$4:$N$4242=M$1),('Diário 3º PA'!$F$4:$F$4242))+SUMPRODUCT(-('Diário 4º PA'!$E$4:$E$2007='Analítico Cx.'!$B29),-('Diário 4º PA'!$O$4:$O$2007=M$1),('Diário 4º PA'!$F$4:$F$2007))+SUMPRODUCT(-('Diário 5º PA'!$E$4:$E$2000='Analítico Cx.'!$B29),-('Diário 5º PA'!$O$4:$O$2000=M$1),('Diário 5º PA'!$F$4:$F$2000))+SUMPRODUCT(-('Diário 6º PA'!$E$4:$E$2000='Analítico Cx.'!$B29),-('Diário 6º PA'!$O$4:$O$2000=M$1),('Diário 6º PA'!$F$4:$F$2000))</f>
        <v>0</v>
      </c>
      <c r="N29" s="183">
        <f>SUMPRODUCT(-('Diário 3º PA'!$E$4:$E$4242='Analítico Cx.'!$B29),-('Diário 3º PA'!$N$4:$N$4242=N$1),('Diário 3º PA'!$F$4:$F$4242))+SUMPRODUCT(-('Diário 4º PA'!$E$4:$E$2007='Analítico Cx.'!$B29),-('Diário 4º PA'!$O$4:$O$2007=N$1),('Diário 4º PA'!$F$4:$F$2007))+SUMPRODUCT(-('Diário 5º PA'!$E$4:$E$2000='Analítico Cx.'!$B29),-('Diário 5º PA'!$O$4:$O$2000=N$1),('Diário 5º PA'!$F$4:$F$2000))+SUMPRODUCT(-('Diário 6º PA'!$E$4:$E$2000='Analítico Cx.'!$B29),-('Diário 6º PA'!$O$4:$O$2000=N$1),('Diário 6º PA'!$F$4:$F$2000))</f>
        <v>0</v>
      </c>
      <c r="O29" s="184">
        <f t="shared" si="4"/>
        <v>0</v>
      </c>
      <c r="P29" s="168">
        <f t="shared" si="3"/>
        <v>0</v>
      </c>
    </row>
    <row r="30" spans="1:16" ht="23.25" customHeight="1" x14ac:dyDescent="0.2">
      <c r="A30" s="59" t="s">
        <v>162</v>
      </c>
      <c r="B30" s="57" t="s">
        <v>163</v>
      </c>
      <c r="C30" s="183">
        <f>SUMPRODUCT(-('Diário 3º PA'!$E$4:$E$4242='Analítico Cx.'!$B30),-('Diário 3º PA'!$N$4:$N$4242=C$1),('Diário 3º PA'!$F$4:$F$4242))+SUMPRODUCT(-('Diário 4º PA'!$E$4:$E$2007='Analítico Cx.'!$B30),-('Diário 4º PA'!$O$4:$O$2007=C$1),('Diário 4º PA'!$F$4:$F$2007))+SUMPRODUCT(-('Diário 5º PA'!$E$4:$E$2000='Analítico Cx.'!$B30),-('Diário 5º PA'!$O$4:$O$2000=C$1),('Diário 5º PA'!$F$4:$F$2000))+SUMPRODUCT(-('Diário 6º PA'!$E$4:$E$2000='Analítico Cx.'!$B30),-('Diário 6º PA'!$O$4:$O$2000=C$1),('Diário 6º PA'!$F$4:$F$2000))</f>
        <v>0</v>
      </c>
      <c r="D30" s="183">
        <f>SUMPRODUCT(-('Diário 3º PA'!$E$4:$E$4242='Analítico Cx.'!$B30),-('Diário 3º PA'!$N$4:$N$4242=D$1),('Diário 3º PA'!$F$4:$F$4242))+SUMPRODUCT(-('Diário 4º PA'!$E$4:$E$2007='Analítico Cx.'!$B30),-('Diário 4º PA'!$O$4:$O$2007=D$1),('Diário 4º PA'!$F$4:$F$2007))+SUMPRODUCT(-('Diário 5º PA'!$E$4:$E$2000='Analítico Cx.'!$B30),-('Diário 5º PA'!$O$4:$O$2000=D$1),('Diário 5º PA'!$F$4:$F$2000))+SUMPRODUCT(-('Diário 6º PA'!$E$4:$E$2000='Analítico Cx.'!$B30),-('Diário 6º PA'!$O$4:$O$2000=D$1),('Diário 6º PA'!$F$4:$F$2000))</f>
        <v>0</v>
      </c>
      <c r="E30" s="183">
        <f>SUMPRODUCT(-('Diário 3º PA'!$E$4:$E$4242='Analítico Cx.'!$B30),-('Diário 3º PA'!$N$4:$N$4242=E$1),('Diário 3º PA'!$F$4:$F$4242))+SUMPRODUCT(-('Diário 4º PA'!$E$4:$E$2007='Analítico Cx.'!$B30),-('Diário 4º PA'!$O$4:$O$2007=E$1),('Diário 4º PA'!$F$4:$F$2007))+SUMPRODUCT(-('Diário 5º PA'!$E$4:$E$2000='Analítico Cx.'!$B30),-('Diário 5º PA'!$O$4:$O$2000=E$1),('Diário 5º PA'!$F$4:$F$2000))+SUMPRODUCT(-('Diário 6º PA'!$E$4:$E$2000='Analítico Cx.'!$B30),-('Diário 6º PA'!$O$4:$O$2000=E$1),('Diário 6º PA'!$F$4:$F$2000))</f>
        <v>0</v>
      </c>
      <c r="F30" s="183">
        <f>SUMPRODUCT(-('Diário 3º PA'!$E$4:$E$4242='Analítico Cx.'!$B30),-('Diário 3º PA'!$N$4:$N$4242=F$1),('Diário 3º PA'!$F$4:$F$4242))+SUMPRODUCT(-('Diário 4º PA'!$E$4:$E$2007='Analítico Cx.'!$B30),-('Diário 4º PA'!$O$4:$O$2007=F$1),('Diário 4º PA'!$F$4:$F$2007))+SUMPRODUCT(-('Diário 5º PA'!$E$4:$E$2000='Analítico Cx.'!$B30),-('Diário 5º PA'!$O$4:$O$2000=F$1),('Diário 5º PA'!$F$4:$F$2000))+SUMPRODUCT(-('Diário 6º PA'!$E$4:$E$2000='Analítico Cx.'!$B30),-('Diário 6º PA'!$O$4:$O$2000=F$1),('Diário 6º PA'!$F$4:$F$2000))</f>
        <v>0</v>
      </c>
      <c r="G30" s="183">
        <f>SUMPRODUCT(-('Diário 3º PA'!$E$4:$E$4242='Analítico Cx.'!$B30),-('Diário 3º PA'!$N$4:$N$4242=G$1),('Diário 3º PA'!$F$4:$F$4242))+SUMPRODUCT(-('Diário 4º PA'!$E$4:$E$2007='Analítico Cx.'!$B30),-('Diário 4º PA'!$O$4:$O$2007=G$1),('Diário 4º PA'!$F$4:$F$2007))+SUMPRODUCT(-('Diário 5º PA'!$E$4:$E$2000='Analítico Cx.'!$B30),-('Diário 5º PA'!$O$4:$O$2000=G$1),('Diário 5º PA'!$F$4:$F$2000))+SUMPRODUCT(-('Diário 6º PA'!$E$4:$E$2000='Analítico Cx.'!$B30),-('Diário 6º PA'!$O$4:$O$2000=G$1),('Diário 6º PA'!$F$4:$F$2000))</f>
        <v>0</v>
      </c>
      <c r="H30" s="183">
        <f>SUMPRODUCT(-('Diário 3º PA'!$E$4:$E$4242='Analítico Cx.'!$B30),-('Diário 3º PA'!$N$4:$N$4242=H$1),('Diário 3º PA'!$F$4:$F$4242))+SUMPRODUCT(-('Diário 4º PA'!$E$4:$E$2007='Analítico Cx.'!$B30),-('Diário 4º PA'!$O$4:$O$2007=H$1),('Diário 4º PA'!$F$4:$F$2007))+SUMPRODUCT(-('Diário 5º PA'!$E$4:$E$2000='Analítico Cx.'!$B30),-('Diário 5º PA'!$O$4:$O$2000=H$1),('Diário 5º PA'!$F$4:$F$2000))+SUMPRODUCT(-('Diário 6º PA'!$E$4:$E$2000='Analítico Cx.'!$B30),-('Diário 6º PA'!$O$4:$O$2000=H$1),('Diário 6º PA'!$F$4:$F$2000))</f>
        <v>0</v>
      </c>
      <c r="I30" s="183">
        <f>SUMPRODUCT(-('Diário 3º PA'!$E$4:$E$4242='Analítico Cx.'!$B30),-('Diário 3º PA'!$N$4:$N$4242=I$1),('Diário 3º PA'!$F$4:$F$4242))+SUMPRODUCT(-('Diário 4º PA'!$E$4:$E$2007='Analítico Cx.'!$B30),-('Diário 4º PA'!$O$4:$O$2007=I$1),('Diário 4º PA'!$F$4:$F$2007))+SUMPRODUCT(-('Diário 5º PA'!$E$4:$E$2000='Analítico Cx.'!$B30),-('Diário 5º PA'!$O$4:$O$2000=I$1),('Diário 5º PA'!$F$4:$F$2000))+SUMPRODUCT(-('Diário 6º PA'!$E$4:$E$2000='Analítico Cx.'!$B30),-('Diário 6º PA'!$O$4:$O$2000=I$1),('Diário 6º PA'!$F$4:$F$2000))</f>
        <v>0</v>
      </c>
      <c r="J30" s="183">
        <f>SUMPRODUCT(-('Diário 3º PA'!$E$4:$E$4242='Analítico Cx.'!$B30),-('Diário 3º PA'!$N$4:$N$4242=J$1),('Diário 3º PA'!$F$4:$F$4242))+SUMPRODUCT(-('Diário 4º PA'!$E$4:$E$2007='Analítico Cx.'!$B30),-('Diário 4º PA'!$O$4:$O$2007=J$1),('Diário 4º PA'!$F$4:$F$2007))+SUMPRODUCT(-('Diário 5º PA'!$E$4:$E$2000='Analítico Cx.'!$B30),-('Diário 5º PA'!$O$4:$O$2000=J$1),('Diário 5º PA'!$F$4:$F$2000))+SUMPRODUCT(-('Diário 6º PA'!$E$4:$E$2000='Analítico Cx.'!$B30),-('Diário 6º PA'!$O$4:$O$2000=J$1),('Diário 6º PA'!$F$4:$F$2000))</f>
        <v>0</v>
      </c>
      <c r="K30" s="183">
        <f>SUMPRODUCT(-('Diário 3º PA'!$E$4:$E$4242='Analítico Cx.'!$B30),-('Diário 3º PA'!$N$4:$N$4242=K$1),('Diário 3º PA'!$F$4:$F$4242))+SUMPRODUCT(-('Diário 4º PA'!$E$4:$E$2007='Analítico Cx.'!$B30),-('Diário 4º PA'!$O$4:$O$2007=K$1),('Diário 4º PA'!$F$4:$F$2007))+SUMPRODUCT(-('Diário 5º PA'!$E$4:$E$2000='Analítico Cx.'!$B30),-('Diário 5º PA'!$O$4:$O$2000=K$1),('Diário 5º PA'!$F$4:$F$2000))+SUMPRODUCT(-('Diário 6º PA'!$E$4:$E$2000='Analítico Cx.'!$B30),-('Diário 6º PA'!$O$4:$O$2000=K$1),('Diário 6º PA'!$F$4:$F$2000))</f>
        <v>0</v>
      </c>
      <c r="L30" s="183">
        <f>SUMPRODUCT(-('Diário 3º PA'!$E$4:$E$4242='Analítico Cx.'!$B30),-('Diário 3º PA'!$N$4:$N$4242=L$1),('Diário 3º PA'!$F$4:$F$4242))+SUMPRODUCT(-('Diário 4º PA'!$E$4:$E$2007='Analítico Cx.'!$B30),-('Diário 4º PA'!$O$4:$O$2007=L$1),('Diário 4º PA'!$F$4:$F$2007))+SUMPRODUCT(-('Diário 5º PA'!$E$4:$E$2000='Analítico Cx.'!$B30),-('Diário 5º PA'!$O$4:$O$2000=L$1),('Diário 5º PA'!$F$4:$F$2000))+SUMPRODUCT(-('Diário 6º PA'!$E$4:$E$2000='Analítico Cx.'!$B30),-('Diário 6º PA'!$O$4:$O$2000=L$1),('Diário 6º PA'!$F$4:$F$2000))</f>
        <v>0</v>
      </c>
      <c r="M30" s="183">
        <f>SUMPRODUCT(-('Diário 3º PA'!$E$4:$E$4242='Analítico Cx.'!$B30),-('Diário 3º PA'!$N$4:$N$4242=M$1),('Diário 3º PA'!$F$4:$F$4242))+SUMPRODUCT(-('Diário 4º PA'!$E$4:$E$2007='Analítico Cx.'!$B30),-('Diário 4º PA'!$O$4:$O$2007=M$1),('Diário 4º PA'!$F$4:$F$2007))+SUMPRODUCT(-('Diário 5º PA'!$E$4:$E$2000='Analítico Cx.'!$B30),-('Diário 5º PA'!$O$4:$O$2000=M$1),('Diário 5º PA'!$F$4:$F$2000))+SUMPRODUCT(-('Diário 6º PA'!$E$4:$E$2000='Analítico Cx.'!$B30),-('Diário 6º PA'!$O$4:$O$2000=M$1),('Diário 6º PA'!$F$4:$F$2000))</f>
        <v>0</v>
      </c>
      <c r="N30" s="183">
        <f>SUMPRODUCT(-('Diário 3º PA'!$E$4:$E$4242='Analítico Cx.'!$B30),-('Diário 3º PA'!$N$4:$N$4242=N$1),('Diário 3º PA'!$F$4:$F$4242))+SUMPRODUCT(-('Diário 4º PA'!$E$4:$E$2007='Analítico Cx.'!$B30),-('Diário 4º PA'!$O$4:$O$2007=N$1),('Diário 4º PA'!$F$4:$F$2007))+SUMPRODUCT(-('Diário 5º PA'!$E$4:$E$2000='Analítico Cx.'!$B30),-('Diário 5º PA'!$O$4:$O$2000=N$1),('Diário 5º PA'!$F$4:$F$2000))+SUMPRODUCT(-('Diário 6º PA'!$E$4:$E$2000='Analítico Cx.'!$B30),-('Diário 6º PA'!$O$4:$O$2000=N$1),('Diário 6º PA'!$F$4:$F$2000))</f>
        <v>0</v>
      </c>
      <c r="O30" s="184">
        <f>SUM(C30:N30)</f>
        <v>0</v>
      </c>
      <c r="P30" s="168">
        <f t="shared" si="3"/>
        <v>0</v>
      </c>
    </row>
    <row r="31" spans="1:16" ht="23.25" customHeight="1" x14ac:dyDescent="0.2">
      <c r="A31" s="22"/>
      <c r="B31" s="23" t="s">
        <v>164</v>
      </c>
      <c r="C31" s="186">
        <f>SUBTOTAL(109,C22:C30)</f>
        <v>2301349.11</v>
      </c>
      <c r="D31" s="186">
        <f>SUBTOTAL(109,D22:D30)</f>
        <v>2646371.2399999998</v>
      </c>
      <c r="E31" s="186">
        <f t="shared" ref="E31:O31" si="5">SUBTOTAL(109,E22:E30)</f>
        <v>2416511.89</v>
      </c>
      <c r="F31" s="186">
        <f t="shared" si="5"/>
        <v>0</v>
      </c>
      <c r="G31" s="186">
        <f t="shared" si="5"/>
        <v>0</v>
      </c>
      <c r="H31" s="186">
        <f t="shared" si="5"/>
        <v>0</v>
      </c>
      <c r="I31" s="186">
        <f t="shared" si="5"/>
        <v>0</v>
      </c>
      <c r="J31" s="186">
        <f t="shared" si="5"/>
        <v>0</v>
      </c>
      <c r="K31" s="186">
        <f t="shared" si="5"/>
        <v>0</v>
      </c>
      <c r="L31" s="186">
        <f t="shared" si="5"/>
        <v>0</v>
      </c>
      <c r="M31" s="186">
        <f t="shared" si="5"/>
        <v>0</v>
      </c>
      <c r="N31" s="186">
        <f t="shared" si="5"/>
        <v>0</v>
      </c>
      <c r="O31" s="186">
        <f t="shared" si="5"/>
        <v>7364232.2400000002</v>
      </c>
      <c r="P31" s="171">
        <f t="shared" si="3"/>
        <v>0.51751830576817337</v>
      </c>
    </row>
    <row r="32" spans="1:16" s="33" customFormat="1" ht="23.25" customHeight="1" x14ac:dyDescent="0.2">
      <c r="A32" s="99" t="s">
        <v>99</v>
      </c>
      <c r="B32" s="100" t="s">
        <v>100</v>
      </c>
      <c r="C32" s="187"/>
      <c r="D32" s="187"/>
      <c r="E32" s="187"/>
      <c r="F32" s="187"/>
      <c r="G32" s="187"/>
      <c r="H32" s="187"/>
      <c r="I32" s="187"/>
      <c r="J32" s="187"/>
      <c r="K32" s="187"/>
      <c r="L32" s="187"/>
      <c r="M32" s="187"/>
      <c r="N32" s="187"/>
      <c r="O32" s="187"/>
      <c r="P32" s="172"/>
    </row>
    <row r="33" spans="1:16" ht="23.25" customHeight="1" x14ac:dyDescent="0.2">
      <c r="A33" s="59" t="s">
        <v>165</v>
      </c>
      <c r="B33" s="58" t="s">
        <v>166</v>
      </c>
      <c r="C33" s="183">
        <f>SUMPRODUCT(-('Diário 3º PA'!$E$4:$E$4242='Analítico Cx.'!$B33),-('Diário 3º PA'!$N$4:$N$4242=C$1),('Diário 3º PA'!$F$4:$F$4242))+SUMPRODUCT(-('Diário 4º PA'!$E$4:$E$2007='Analítico Cx.'!$B33),-('Diário 4º PA'!$O$4:$O$2007=C$1),('Diário 4º PA'!$F$4:$F$2007))+SUMPRODUCT(-('Diário 5º PA'!$E$4:$E$2000='Analítico Cx.'!$B33),-('Diário 5º PA'!$O$4:$O$2000=C$1),('Diário 5º PA'!$F$4:$F$2000))+SUMPRODUCT(-('Diário 6º PA'!$E$4:$E$2000='Analítico Cx.'!$B33),-('Diário 6º PA'!$O$4:$O$2000=C$1),('Diário 6º PA'!$F$4:$F$2000))</f>
        <v>0</v>
      </c>
      <c r="D33" s="183">
        <f>SUMPRODUCT(-('Diário 3º PA'!$E$4:$E$4242='Analítico Cx.'!$B33),-('Diário 3º PA'!$N$4:$N$4242=D$1),('Diário 3º PA'!$F$4:$F$4242))+SUMPRODUCT(-('Diário 4º PA'!$E$4:$E$2007='Analítico Cx.'!$B33),-('Diário 4º PA'!$O$4:$O$2007=D$1),('Diário 4º PA'!$F$4:$F$2007))+SUMPRODUCT(-('Diário 5º PA'!$E$4:$E$2000='Analítico Cx.'!$B33),-('Diário 5º PA'!$O$4:$O$2000=D$1),('Diário 5º PA'!$F$4:$F$2000))+SUMPRODUCT(-('Diário 6º PA'!$E$4:$E$2000='Analítico Cx.'!$B33),-('Diário 6º PA'!$O$4:$O$2000=D$1),('Diário 6º PA'!$F$4:$F$2000))</f>
        <v>0</v>
      </c>
      <c r="E33" s="183">
        <f>SUMPRODUCT(-('Diário 3º PA'!$E$4:$E$4242='Analítico Cx.'!$B33),-('Diário 3º PA'!$N$4:$N$4242=E$1),('Diário 3º PA'!$F$4:$F$4242))+SUMPRODUCT(-('Diário 4º PA'!$E$4:$E$2007='Analítico Cx.'!$B33),-('Diário 4º PA'!$O$4:$O$2007=E$1),('Diário 4º PA'!$F$4:$F$2007))+SUMPRODUCT(-('Diário 5º PA'!$E$4:$E$2000='Analítico Cx.'!$B33),-('Diário 5º PA'!$O$4:$O$2000=E$1),('Diário 5º PA'!$F$4:$F$2000))+SUMPRODUCT(-('Diário 6º PA'!$E$4:$E$2000='Analítico Cx.'!$B33),-('Diário 6º PA'!$O$4:$O$2000=E$1),('Diário 6º PA'!$F$4:$F$2000))</f>
        <v>0</v>
      </c>
      <c r="F33" s="183">
        <f>SUMPRODUCT(-('Diário 3º PA'!$E$4:$E$4242='Analítico Cx.'!$B33),-('Diário 3º PA'!$N$4:$N$4242=F$1),('Diário 3º PA'!$F$4:$F$4242))+SUMPRODUCT(-('Diário 4º PA'!$E$4:$E$2007='Analítico Cx.'!$B33),-('Diário 4º PA'!$O$4:$O$2007=F$1),('Diário 4º PA'!$F$4:$F$2007))+SUMPRODUCT(-('Diário 5º PA'!$E$4:$E$2000='Analítico Cx.'!$B33),-('Diário 5º PA'!$O$4:$O$2000=F$1),('Diário 5º PA'!$F$4:$F$2000))+SUMPRODUCT(-('Diário 6º PA'!$E$4:$E$2000='Analítico Cx.'!$B33),-('Diário 6º PA'!$O$4:$O$2000=F$1),('Diário 6º PA'!$F$4:$F$2000))</f>
        <v>0</v>
      </c>
      <c r="G33" s="183">
        <f>SUMPRODUCT(-('Diário 3º PA'!$E$4:$E$4242='Analítico Cx.'!$B33),-('Diário 3º PA'!$N$4:$N$4242=G$1),('Diário 3º PA'!$F$4:$F$4242))+SUMPRODUCT(-('Diário 4º PA'!$E$4:$E$2007='Analítico Cx.'!$B33),-('Diário 4º PA'!$O$4:$O$2007=G$1),('Diário 4º PA'!$F$4:$F$2007))+SUMPRODUCT(-('Diário 5º PA'!$E$4:$E$2000='Analítico Cx.'!$B33),-('Diário 5º PA'!$O$4:$O$2000=G$1),('Diário 5º PA'!$F$4:$F$2000))+SUMPRODUCT(-('Diário 6º PA'!$E$4:$E$2000='Analítico Cx.'!$B33),-('Diário 6º PA'!$O$4:$O$2000=G$1),('Diário 6º PA'!$F$4:$F$2000))</f>
        <v>0</v>
      </c>
      <c r="H33" s="183">
        <f>SUMPRODUCT(-('Diário 3º PA'!$E$4:$E$4242='Analítico Cx.'!$B33),-('Diário 3º PA'!$N$4:$N$4242=H$1),('Diário 3º PA'!$F$4:$F$4242))+SUMPRODUCT(-('Diário 4º PA'!$E$4:$E$2007='Analítico Cx.'!$B33),-('Diário 4º PA'!$O$4:$O$2007=H$1),('Diário 4º PA'!$F$4:$F$2007))+SUMPRODUCT(-('Diário 5º PA'!$E$4:$E$2000='Analítico Cx.'!$B33),-('Diário 5º PA'!$O$4:$O$2000=H$1),('Diário 5º PA'!$F$4:$F$2000))+SUMPRODUCT(-('Diário 6º PA'!$E$4:$E$2000='Analítico Cx.'!$B33),-('Diário 6º PA'!$O$4:$O$2000=H$1),('Diário 6º PA'!$F$4:$F$2000))</f>
        <v>0</v>
      </c>
      <c r="I33" s="183">
        <f>SUMPRODUCT(-('Diário 3º PA'!$E$4:$E$4242='Analítico Cx.'!$B33),-('Diário 3º PA'!$N$4:$N$4242=I$1),('Diário 3º PA'!$F$4:$F$4242))+SUMPRODUCT(-('Diário 4º PA'!$E$4:$E$2007='Analítico Cx.'!$B33),-('Diário 4º PA'!$O$4:$O$2007=I$1),('Diário 4º PA'!$F$4:$F$2007))+SUMPRODUCT(-('Diário 5º PA'!$E$4:$E$2000='Analítico Cx.'!$B33),-('Diário 5º PA'!$O$4:$O$2000=I$1),('Diário 5º PA'!$F$4:$F$2000))+SUMPRODUCT(-('Diário 6º PA'!$E$4:$E$2000='Analítico Cx.'!$B33),-('Diário 6º PA'!$O$4:$O$2000=I$1),('Diário 6º PA'!$F$4:$F$2000))</f>
        <v>0</v>
      </c>
      <c r="J33" s="183">
        <f>SUMPRODUCT(-('Diário 3º PA'!$E$4:$E$4242='Analítico Cx.'!$B33),-('Diário 3º PA'!$N$4:$N$4242=J$1),('Diário 3º PA'!$F$4:$F$4242))+SUMPRODUCT(-('Diário 4º PA'!$E$4:$E$2007='Analítico Cx.'!$B33),-('Diário 4º PA'!$O$4:$O$2007=J$1),('Diário 4º PA'!$F$4:$F$2007))+SUMPRODUCT(-('Diário 5º PA'!$E$4:$E$2000='Analítico Cx.'!$B33),-('Diário 5º PA'!$O$4:$O$2000=J$1),('Diário 5º PA'!$F$4:$F$2000))+SUMPRODUCT(-('Diário 6º PA'!$E$4:$E$2000='Analítico Cx.'!$B33),-('Diário 6º PA'!$O$4:$O$2000=J$1),('Diário 6º PA'!$F$4:$F$2000))</f>
        <v>0</v>
      </c>
      <c r="K33" s="183">
        <f>SUMPRODUCT(-('Diário 3º PA'!$E$4:$E$4242='Analítico Cx.'!$B33),-('Diário 3º PA'!$N$4:$N$4242=K$1),('Diário 3º PA'!$F$4:$F$4242))+SUMPRODUCT(-('Diário 4º PA'!$E$4:$E$2007='Analítico Cx.'!$B33),-('Diário 4º PA'!$O$4:$O$2007=K$1),('Diário 4º PA'!$F$4:$F$2007))+SUMPRODUCT(-('Diário 5º PA'!$E$4:$E$2000='Analítico Cx.'!$B33),-('Diário 5º PA'!$O$4:$O$2000=K$1),('Diário 5º PA'!$F$4:$F$2000))+SUMPRODUCT(-('Diário 6º PA'!$E$4:$E$2000='Analítico Cx.'!$B33),-('Diário 6º PA'!$O$4:$O$2000=K$1),('Diário 6º PA'!$F$4:$F$2000))</f>
        <v>0</v>
      </c>
      <c r="L33" s="183">
        <f>SUMPRODUCT(-('Diário 3º PA'!$E$4:$E$4242='Analítico Cx.'!$B33),-('Diário 3º PA'!$N$4:$N$4242=L$1),('Diário 3º PA'!$F$4:$F$4242))+SUMPRODUCT(-('Diário 4º PA'!$E$4:$E$2007='Analítico Cx.'!$B33),-('Diário 4º PA'!$O$4:$O$2007=L$1),('Diário 4º PA'!$F$4:$F$2007))+SUMPRODUCT(-('Diário 5º PA'!$E$4:$E$2000='Analítico Cx.'!$B33),-('Diário 5º PA'!$O$4:$O$2000=L$1),('Diário 5º PA'!$F$4:$F$2000))+SUMPRODUCT(-('Diário 6º PA'!$E$4:$E$2000='Analítico Cx.'!$B33),-('Diário 6º PA'!$O$4:$O$2000=L$1),('Diário 6º PA'!$F$4:$F$2000))</f>
        <v>0</v>
      </c>
      <c r="M33" s="183">
        <f>SUMPRODUCT(-('Diário 3º PA'!$E$4:$E$4242='Analítico Cx.'!$B33),-('Diário 3º PA'!$N$4:$N$4242=M$1),('Diário 3º PA'!$F$4:$F$4242))+SUMPRODUCT(-('Diário 4º PA'!$E$4:$E$2007='Analítico Cx.'!$B33),-('Diário 4º PA'!$O$4:$O$2007=M$1),('Diário 4º PA'!$F$4:$F$2007))+SUMPRODUCT(-('Diário 5º PA'!$E$4:$E$2000='Analítico Cx.'!$B33),-('Diário 5º PA'!$O$4:$O$2000=M$1),('Diário 5º PA'!$F$4:$F$2000))+SUMPRODUCT(-('Diário 6º PA'!$E$4:$E$2000='Analítico Cx.'!$B33),-('Diário 6º PA'!$O$4:$O$2000=M$1),('Diário 6º PA'!$F$4:$F$2000))</f>
        <v>0</v>
      </c>
      <c r="N33" s="183">
        <f>SUMPRODUCT(-('Diário 3º PA'!$E$4:$E$4242='Analítico Cx.'!$B33),-('Diário 3º PA'!$N$4:$N$4242=N$1),('Diário 3º PA'!$F$4:$F$4242))+SUMPRODUCT(-('Diário 4º PA'!$E$4:$E$2007='Analítico Cx.'!$B33),-('Diário 4º PA'!$O$4:$O$2007=N$1),('Diário 4º PA'!$F$4:$F$2007))+SUMPRODUCT(-('Diário 5º PA'!$E$4:$E$2000='Analítico Cx.'!$B33),-('Diário 5º PA'!$O$4:$O$2000=N$1),('Diário 5º PA'!$F$4:$F$2000))+SUMPRODUCT(-('Diário 6º PA'!$E$4:$E$2000='Analítico Cx.'!$B33),-('Diário 6º PA'!$O$4:$O$2000=N$1),('Diário 6º PA'!$F$4:$F$2000))</f>
        <v>0</v>
      </c>
      <c r="O33" s="184">
        <f>SUM(C33:N33)</f>
        <v>0</v>
      </c>
      <c r="P33" s="168">
        <f>IF($O$160=0,0,O33/$O$160)</f>
        <v>0</v>
      </c>
    </row>
    <row r="34" spans="1:16" ht="23.25" customHeight="1" x14ac:dyDescent="0.2">
      <c r="A34" s="59" t="s">
        <v>167</v>
      </c>
      <c r="B34" s="58" t="s">
        <v>168</v>
      </c>
      <c r="C34" s="183">
        <f>SUMPRODUCT(-('Diário 3º PA'!$E$4:$E$4242='Analítico Cx.'!$B34),-('Diário 3º PA'!$N$4:$N$4242=C$1),('Diário 3º PA'!$F$4:$F$4242))+SUMPRODUCT(-('Diário 4º PA'!$E$4:$E$2007='Analítico Cx.'!$B34),-('Diário 4º PA'!$O$4:$O$2007=C$1),('Diário 4º PA'!$F$4:$F$2007))+SUMPRODUCT(-('Diário 5º PA'!$E$4:$E$2000='Analítico Cx.'!$B34),-('Diário 5º PA'!$O$4:$O$2000=C$1),('Diário 5º PA'!$F$4:$F$2000))+SUMPRODUCT(-('Diário 6º PA'!$E$4:$E$2000='Analítico Cx.'!$B34),-('Diário 6º PA'!$O$4:$O$2000=C$1),('Diário 6º PA'!$F$4:$F$2000))</f>
        <v>0</v>
      </c>
      <c r="D34" s="183">
        <f>SUMPRODUCT(-('Diário 3º PA'!$E$4:$E$4242='Analítico Cx.'!$B34),-('Diário 3º PA'!$N$4:$N$4242=D$1),('Diário 3º PA'!$F$4:$F$4242))+SUMPRODUCT(-('Diário 4º PA'!$E$4:$E$2007='Analítico Cx.'!$B34),-('Diário 4º PA'!$O$4:$O$2007=D$1),('Diário 4º PA'!$F$4:$F$2007))+SUMPRODUCT(-('Diário 5º PA'!$E$4:$E$2000='Analítico Cx.'!$B34),-('Diário 5º PA'!$O$4:$O$2000=D$1),('Diário 5º PA'!$F$4:$F$2000))+SUMPRODUCT(-('Diário 6º PA'!$E$4:$E$2000='Analítico Cx.'!$B34),-('Diário 6º PA'!$O$4:$O$2000=D$1),('Diário 6º PA'!$F$4:$F$2000))</f>
        <v>0</v>
      </c>
      <c r="E34" s="183">
        <f>SUMPRODUCT(-('Diário 3º PA'!$E$4:$E$4242='Analítico Cx.'!$B34),-('Diário 3º PA'!$N$4:$N$4242=E$1),('Diário 3º PA'!$F$4:$F$4242))+SUMPRODUCT(-('Diário 4º PA'!$E$4:$E$2007='Analítico Cx.'!$B34),-('Diário 4º PA'!$O$4:$O$2007=E$1),('Diário 4º PA'!$F$4:$F$2007))+SUMPRODUCT(-('Diário 5º PA'!$E$4:$E$2000='Analítico Cx.'!$B34),-('Diário 5º PA'!$O$4:$O$2000=E$1),('Diário 5º PA'!$F$4:$F$2000))+SUMPRODUCT(-('Diário 6º PA'!$E$4:$E$2000='Analítico Cx.'!$B34),-('Diário 6º PA'!$O$4:$O$2000=E$1),('Diário 6º PA'!$F$4:$F$2000))</f>
        <v>0</v>
      </c>
      <c r="F34" s="183">
        <f>SUMPRODUCT(-('Diário 3º PA'!$E$4:$E$4242='Analítico Cx.'!$B34),-('Diário 3º PA'!$N$4:$N$4242=F$1),('Diário 3º PA'!$F$4:$F$4242))+SUMPRODUCT(-('Diário 4º PA'!$E$4:$E$2007='Analítico Cx.'!$B34),-('Diário 4º PA'!$O$4:$O$2007=F$1),('Diário 4º PA'!$F$4:$F$2007))+SUMPRODUCT(-('Diário 5º PA'!$E$4:$E$2000='Analítico Cx.'!$B34),-('Diário 5º PA'!$O$4:$O$2000=F$1),('Diário 5º PA'!$F$4:$F$2000))+SUMPRODUCT(-('Diário 6º PA'!$E$4:$E$2000='Analítico Cx.'!$B34),-('Diário 6º PA'!$O$4:$O$2000=F$1),('Diário 6º PA'!$F$4:$F$2000))</f>
        <v>0</v>
      </c>
      <c r="G34" s="183">
        <f>SUMPRODUCT(-('Diário 3º PA'!$E$4:$E$4242='Analítico Cx.'!$B34),-('Diário 3º PA'!$N$4:$N$4242=G$1),('Diário 3º PA'!$F$4:$F$4242))+SUMPRODUCT(-('Diário 4º PA'!$E$4:$E$2007='Analítico Cx.'!$B34),-('Diário 4º PA'!$O$4:$O$2007=G$1),('Diário 4º PA'!$F$4:$F$2007))+SUMPRODUCT(-('Diário 5º PA'!$E$4:$E$2000='Analítico Cx.'!$B34),-('Diário 5º PA'!$O$4:$O$2000=G$1),('Diário 5º PA'!$F$4:$F$2000))+SUMPRODUCT(-('Diário 6º PA'!$E$4:$E$2000='Analítico Cx.'!$B34),-('Diário 6º PA'!$O$4:$O$2000=G$1),('Diário 6º PA'!$F$4:$F$2000))</f>
        <v>0</v>
      </c>
      <c r="H34" s="183">
        <f>SUMPRODUCT(-('Diário 3º PA'!$E$4:$E$4242='Analítico Cx.'!$B34),-('Diário 3º PA'!$N$4:$N$4242=H$1),('Diário 3º PA'!$F$4:$F$4242))+SUMPRODUCT(-('Diário 4º PA'!$E$4:$E$2007='Analítico Cx.'!$B34),-('Diário 4º PA'!$O$4:$O$2007=H$1),('Diário 4º PA'!$F$4:$F$2007))+SUMPRODUCT(-('Diário 5º PA'!$E$4:$E$2000='Analítico Cx.'!$B34),-('Diário 5º PA'!$O$4:$O$2000=H$1),('Diário 5º PA'!$F$4:$F$2000))+SUMPRODUCT(-('Diário 6º PA'!$E$4:$E$2000='Analítico Cx.'!$B34),-('Diário 6º PA'!$O$4:$O$2000=H$1),('Diário 6º PA'!$F$4:$F$2000))</f>
        <v>0</v>
      </c>
      <c r="I34" s="183">
        <f>SUMPRODUCT(-('Diário 3º PA'!$E$4:$E$4242='Analítico Cx.'!$B34),-('Diário 3º PA'!$N$4:$N$4242=I$1),('Diário 3º PA'!$F$4:$F$4242))+SUMPRODUCT(-('Diário 4º PA'!$E$4:$E$2007='Analítico Cx.'!$B34),-('Diário 4º PA'!$O$4:$O$2007=I$1),('Diário 4º PA'!$F$4:$F$2007))+SUMPRODUCT(-('Diário 5º PA'!$E$4:$E$2000='Analítico Cx.'!$B34),-('Diário 5º PA'!$O$4:$O$2000=I$1),('Diário 5º PA'!$F$4:$F$2000))+SUMPRODUCT(-('Diário 6º PA'!$E$4:$E$2000='Analítico Cx.'!$B34),-('Diário 6º PA'!$O$4:$O$2000=I$1),('Diário 6º PA'!$F$4:$F$2000))</f>
        <v>0</v>
      </c>
      <c r="J34" s="183">
        <f>SUMPRODUCT(-('Diário 3º PA'!$E$4:$E$4242='Analítico Cx.'!$B34),-('Diário 3º PA'!$N$4:$N$4242=J$1),('Diário 3º PA'!$F$4:$F$4242))+SUMPRODUCT(-('Diário 4º PA'!$E$4:$E$2007='Analítico Cx.'!$B34),-('Diário 4º PA'!$O$4:$O$2007=J$1),('Diário 4º PA'!$F$4:$F$2007))+SUMPRODUCT(-('Diário 5º PA'!$E$4:$E$2000='Analítico Cx.'!$B34),-('Diário 5º PA'!$O$4:$O$2000=J$1),('Diário 5º PA'!$F$4:$F$2000))+SUMPRODUCT(-('Diário 6º PA'!$E$4:$E$2000='Analítico Cx.'!$B34),-('Diário 6º PA'!$O$4:$O$2000=J$1),('Diário 6º PA'!$F$4:$F$2000))</f>
        <v>0</v>
      </c>
      <c r="K34" s="183">
        <f>SUMPRODUCT(-('Diário 3º PA'!$E$4:$E$4242='Analítico Cx.'!$B34),-('Diário 3º PA'!$N$4:$N$4242=K$1),('Diário 3º PA'!$F$4:$F$4242))+SUMPRODUCT(-('Diário 4º PA'!$E$4:$E$2007='Analítico Cx.'!$B34),-('Diário 4º PA'!$O$4:$O$2007=K$1),('Diário 4º PA'!$F$4:$F$2007))+SUMPRODUCT(-('Diário 5º PA'!$E$4:$E$2000='Analítico Cx.'!$B34),-('Diário 5º PA'!$O$4:$O$2000=K$1),('Diário 5º PA'!$F$4:$F$2000))+SUMPRODUCT(-('Diário 6º PA'!$E$4:$E$2000='Analítico Cx.'!$B34),-('Diário 6º PA'!$O$4:$O$2000=K$1),('Diário 6º PA'!$F$4:$F$2000))</f>
        <v>0</v>
      </c>
      <c r="L34" s="183">
        <f>SUMPRODUCT(-('Diário 3º PA'!$E$4:$E$4242='Analítico Cx.'!$B34),-('Diário 3º PA'!$N$4:$N$4242=L$1),('Diário 3º PA'!$F$4:$F$4242))+SUMPRODUCT(-('Diário 4º PA'!$E$4:$E$2007='Analítico Cx.'!$B34),-('Diário 4º PA'!$O$4:$O$2007=L$1),('Diário 4º PA'!$F$4:$F$2007))+SUMPRODUCT(-('Diário 5º PA'!$E$4:$E$2000='Analítico Cx.'!$B34),-('Diário 5º PA'!$O$4:$O$2000=L$1),('Diário 5º PA'!$F$4:$F$2000))+SUMPRODUCT(-('Diário 6º PA'!$E$4:$E$2000='Analítico Cx.'!$B34),-('Diário 6º PA'!$O$4:$O$2000=L$1),('Diário 6º PA'!$F$4:$F$2000))</f>
        <v>0</v>
      </c>
      <c r="M34" s="183">
        <f>SUMPRODUCT(-('Diário 3º PA'!$E$4:$E$4242='Analítico Cx.'!$B34),-('Diário 3º PA'!$N$4:$N$4242=M$1),('Diário 3º PA'!$F$4:$F$4242))+SUMPRODUCT(-('Diário 4º PA'!$E$4:$E$2007='Analítico Cx.'!$B34),-('Diário 4º PA'!$O$4:$O$2007=M$1),('Diário 4º PA'!$F$4:$F$2007))+SUMPRODUCT(-('Diário 5º PA'!$E$4:$E$2000='Analítico Cx.'!$B34),-('Diário 5º PA'!$O$4:$O$2000=M$1),('Diário 5º PA'!$F$4:$F$2000))+SUMPRODUCT(-('Diário 6º PA'!$E$4:$E$2000='Analítico Cx.'!$B34),-('Diário 6º PA'!$O$4:$O$2000=M$1),('Diário 6º PA'!$F$4:$F$2000))</f>
        <v>0</v>
      </c>
      <c r="N34" s="183">
        <f>SUMPRODUCT(-('Diário 3º PA'!$E$4:$E$4242='Analítico Cx.'!$B34),-('Diário 3º PA'!$N$4:$N$4242=N$1),('Diário 3º PA'!$F$4:$F$4242))+SUMPRODUCT(-('Diário 4º PA'!$E$4:$E$2007='Analítico Cx.'!$B34),-('Diário 4º PA'!$O$4:$O$2007=N$1),('Diário 4º PA'!$F$4:$F$2007))+SUMPRODUCT(-('Diário 5º PA'!$E$4:$E$2000='Analítico Cx.'!$B34),-('Diário 5º PA'!$O$4:$O$2000=N$1),('Diário 5º PA'!$F$4:$F$2000))+SUMPRODUCT(-('Diário 6º PA'!$E$4:$E$2000='Analítico Cx.'!$B34),-('Diário 6º PA'!$O$4:$O$2000=N$1),('Diário 6º PA'!$F$4:$F$2000))</f>
        <v>0</v>
      </c>
      <c r="O34" s="184">
        <f>SUM(C34:N34)</f>
        <v>0</v>
      </c>
      <c r="P34" s="168">
        <f>IF($O$160=0,0,O34/$O$160)</f>
        <v>0</v>
      </c>
    </row>
    <row r="35" spans="1:16" ht="23.25" customHeight="1" x14ac:dyDescent="0.2">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101</v>
      </c>
      <c r="B36" s="32" t="s">
        <v>102</v>
      </c>
      <c r="C36" s="187"/>
      <c r="D36" s="187"/>
      <c r="E36" s="187"/>
      <c r="F36" s="187"/>
      <c r="G36" s="187"/>
      <c r="H36" s="187"/>
      <c r="I36" s="187"/>
      <c r="J36" s="187"/>
      <c r="K36" s="187"/>
      <c r="L36" s="187"/>
      <c r="M36" s="187"/>
      <c r="N36" s="187"/>
      <c r="O36" s="187"/>
      <c r="P36" s="172"/>
    </row>
    <row r="37" spans="1:16" ht="23.25" customHeight="1" x14ac:dyDescent="0.2">
      <c r="A37" s="59" t="s">
        <v>170</v>
      </c>
      <c r="B37" s="58" t="s">
        <v>171</v>
      </c>
      <c r="C37" s="183">
        <f>SUMPRODUCT(-('Diário 3º PA'!$E$4:$E$4242='Analítico Cx.'!$B37),-('Diário 3º PA'!$N$4:$N$4242=C$1),('Diário 3º PA'!$F$4:$F$4242))+SUMPRODUCT(-('Diário 4º PA'!$E$4:$E$2007='Analítico Cx.'!$B37),-('Diário 4º PA'!$O$4:$O$2007=C$1),('Diário 4º PA'!$F$4:$F$2007))+SUMPRODUCT(-('Diário 5º PA'!$E$4:$E$2000='Analítico Cx.'!$B37),-('Diário 5º PA'!$O$4:$O$2000=C$1),('Diário 5º PA'!$F$4:$F$2000))+SUMPRODUCT(-('Diário 6º PA'!$E$4:$E$2000='Analítico Cx.'!$B37),-('Diário 6º PA'!$O$4:$O$2000=C$1),('Diário 6º PA'!$F$4:$F$2000))</f>
        <v>105589.98</v>
      </c>
      <c r="D37" s="183">
        <f>SUMPRODUCT(-('Diário 3º PA'!$E$4:$E$4242='Analítico Cx.'!$B37),-('Diário 3º PA'!$N$4:$N$4242=D$1),('Diário 3º PA'!$F$4:$F$4242))+SUMPRODUCT(-('Diário 4º PA'!$E$4:$E$2007='Analítico Cx.'!$B37),-('Diário 4º PA'!$O$4:$O$2007=D$1),('Diário 4º PA'!$F$4:$F$2007))+SUMPRODUCT(-('Diário 5º PA'!$E$4:$E$2000='Analítico Cx.'!$B37),-('Diário 5º PA'!$O$4:$O$2000=D$1),('Diário 5º PA'!$F$4:$F$2000))+SUMPRODUCT(-('Diário 6º PA'!$E$4:$E$2000='Analítico Cx.'!$B37),-('Diário 6º PA'!$O$4:$O$2000=D$1),('Diário 6º PA'!$F$4:$F$2000))</f>
        <v>121770.47</v>
      </c>
      <c r="E37" s="183">
        <f>SUMPRODUCT(-('Diário 3º PA'!$E$4:$E$4242='Analítico Cx.'!$B37),-('Diário 3º PA'!$N$4:$N$4242=E$1),('Diário 3º PA'!$F$4:$F$4242))+SUMPRODUCT(-('Diário 4º PA'!$E$4:$E$2007='Analítico Cx.'!$B37),-('Diário 4º PA'!$O$4:$O$2007=E$1),('Diário 4º PA'!$F$4:$F$2007))+SUMPRODUCT(-('Diário 5º PA'!$E$4:$E$2000='Analítico Cx.'!$B37),-('Diário 5º PA'!$O$4:$O$2000=E$1),('Diário 5º PA'!$F$4:$F$2000))+SUMPRODUCT(-('Diário 6º PA'!$E$4:$E$2000='Analítico Cx.'!$B37),-('Diário 6º PA'!$O$4:$O$2000=E$1),('Diário 6º PA'!$F$4:$F$2000))</f>
        <v>114981.32</v>
      </c>
      <c r="F37" s="183">
        <f>SUMPRODUCT(-('Diário 3º PA'!$E$4:$E$4242='Analítico Cx.'!$B37),-('Diário 3º PA'!$N$4:$N$4242=F$1),('Diário 3º PA'!$F$4:$F$4242))+SUMPRODUCT(-('Diário 4º PA'!$E$4:$E$2007='Analítico Cx.'!$B37),-('Diário 4º PA'!$O$4:$O$2007=F$1),('Diário 4º PA'!$F$4:$F$2007))+SUMPRODUCT(-('Diário 5º PA'!$E$4:$E$2000='Analítico Cx.'!$B37),-('Diário 5º PA'!$O$4:$O$2000=F$1),('Diário 5º PA'!$F$4:$F$2000))+SUMPRODUCT(-('Diário 6º PA'!$E$4:$E$2000='Analítico Cx.'!$B37),-('Diário 6º PA'!$O$4:$O$2000=F$1),('Diário 6º PA'!$F$4:$F$2000))</f>
        <v>0</v>
      </c>
      <c r="G37" s="183">
        <f>SUMPRODUCT(-('Diário 3º PA'!$E$4:$E$4242='Analítico Cx.'!$B37),-('Diário 3º PA'!$N$4:$N$4242=G$1),('Diário 3º PA'!$F$4:$F$4242))+SUMPRODUCT(-('Diário 4º PA'!$E$4:$E$2007='Analítico Cx.'!$B37),-('Diário 4º PA'!$O$4:$O$2007=G$1),('Diário 4º PA'!$F$4:$F$2007))+SUMPRODUCT(-('Diário 5º PA'!$E$4:$E$2000='Analítico Cx.'!$B37),-('Diário 5º PA'!$O$4:$O$2000=G$1),('Diário 5º PA'!$F$4:$F$2000))+SUMPRODUCT(-('Diário 6º PA'!$E$4:$E$2000='Analítico Cx.'!$B37),-('Diário 6º PA'!$O$4:$O$2000=G$1),('Diário 6º PA'!$F$4:$F$2000))</f>
        <v>0</v>
      </c>
      <c r="H37" s="183">
        <f>SUMPRODUCT(-('Diário 3º PA'!$E$4:$E$4242='Analítico Cx.'!$B37),-('Diário 3º PA'!$N$4:$N$4242=H$1),('Diário 3º PA'!$F$4:$F$4242))+SUMPRODUCT(-('Diário 4º PA'!$E$4:$E$2007='Analítico Cx.'!$B37),-('Diário 4º PA'!$O$4:$O$2007=H$1),('Diário 4º PA'!$F$4:$F$2007))+SUMPRODUCT(-('Diário 5º PA'!$E$4:$E$2000='Analítico Cx.'!$B37),-('Diário 5º PA'!$O$4:$O$2000=H$1),('Diário 5º PA'!$F$4:$F$2000))+SUMPRODUCT(-('Diário 6º PA'!$E$4:$E$2000='Analítico Cx.'!$B37),-('Diário 6º PA'!$O$4:$O$2000=H$1),('Diário 6º PA'!$F$4:$F$2000))</f>
        <v>0</v>
      </c>
      <c r="I37" s="183">
        <f>SUMPRODUCT(-('Diário 3º PA'!$E$4:$E$4242='Analítico Cx.'!$B37),-('Diário 3º PA'!$N$4:$N$4242=I$1),('Diário 3º PA'!$F$4:$F$4242))+SUMPRODUCT(-('Diário 4º PA'!$E$4:$E$2007='Analítico Cx.'!$B37),-('Diário 4º PA'!$O$4:$O$2007=I$1),('Diário 4º PA'!$F$4:$F$2007))+SUMPRODUCT(-('Diário 5º PA'!$E$4:$E$2000='Analítico Cx.'!$B37),-('Diário 5º PA'!$O$4:$O$2000=I$1),('Diário 5º PA'!$F$4:$F$2000))+SUMPRODUCT(-('Diário 6º PA'!$E$4:$E$2000='Analítico Cx.'!$B37),-('Diário 6º PA'!$O$4:$O$2000=I$1),('Diário 6º PA'!$F$4:$F$2000))</f>
        <v>0</v>
      </c>
      <c r="J37" s="183">
        <f>SUMPRODUCT(-('Diário 3º PA'!$E$4:$E$4242='Analítico Cx.'!$B37),-('Diário 3º PA'!$N$4:$N$4242=J$1),('Diário 3º PA'!$F$4:$F$4242))+SUMPRODUCT(-('Diário 4º PA'!$E$4:$E$2007='Analítico Cx.'!$B37),-('Diário 4º PA'!$O$4:$O$2007=J$1),('Diário 4º PA'!$F$4:$F$2007))+SUMPRODUCT(-('Diário 5º PA'!$E$4:$E$2000='Analítico Cx.'!$B37),-('Diário 5º PA'!$O$4:$O$2000=J$1),('Diário 5º PA'!$F$4:$F$2000))+SUMPRODUCT(-('Diário 6º PA'!$E$4:$E$2000='Analítico Cx.'!$B37),-('Diário 6º PA'!$O$4:$O$2000=J$1),('Diário 6º PA'!$F$4:$F$2000))</f>
        <v>0</v>
      </c>
      <c r="K37" s="183">
        <f>SUMPRODUCT(-('Diário 3º PA'!$E$4:$E$4242='Analítico Cx.'!$B37),-('Diário 3º PA'!$N$4:$N$4242=K$1),('Diário 3º PA'!$F$4:$F$4242))+SUMPRODUCT(-('Diário 4º PA'!$E$4:$E$2007='Analítico Cx.'!$B37),-('Diário 4º PA'!$O$4:$O$2007=K$1),('Diário 4º PA'!$F$4:$F$2007))+SUMPRODUCT(-('Diário 5º PA'!$E$4:$E$2000='Analítico Cx.'!$B37),-('Diário 5º PA'!$O$4:$O$2000=K$1),('Diário 5º PA'!$F$4:$F$2000))+SUMPRODUCT(-('Diário 6º PA'!$E$4:$E$2000='Analítico Cx.'!$B37),-('Diário 6º PA'!$O$4:$O$2000=K$1),('Diário 6º PA'!$F$4:$F$2000))</f>
        <v>0</v>
      </c>
      <c r="L37" s="183">
        <f>SUMPRODUCT(-('Diário 3º PA'!$E$4:$E$4242='Analítico Cx.'!$B37),-('Diário 3º PA'!$N$4:$N$4242=L$1),('Diário 3º PA'!$F$4:$F$4242))+SUMPRODUCT(-('Diário 4º PA'!$E$4:$E$2007='Analítico Cx.'!$B37),-('Diário 4º PA'!$O$4:$O$2007=L$1),('Diário 4º PA'!$F$4:$F$2007))+SUMPRODUCT(-('Diário 5º PA'!$E$4:$E$2000='Analítico Cx.'!$B37),-('Diário 5º PA'!$O$4:$O$2000=L$1),('Diário 5º PA'!$F$4:$F$2000))+SUMPRODUCT(-('Diário 6º PA'!$E$4:$E$2000='Analítico Cx.'!$B37),-('Diário 6º PA'!$O$4:$O$2000=L$1),('Diário 6º PA'!$F$4:$F$2000))</f>
        <v>0</v>
      </c>
      <c r="M37" s="183">
        <f>SUMPRODUCT(-('Diário 3º PA'!$E$4:$E$4242='Analítico Cx.'!$B37),-('Diário 3º PA'!$N$4:$N$4242=M$1),('Diário 3º PA'!$F$4:$F$4242))+SUMPRODUCT(-('Diário 4º PA'!$E$4:$E$2007='Analítico Cx.'!$B37),-('Diário 4º PA'!$O$4:$O$2007=M$1),('Diário 4º PA'!$F$4:$F$2007))+SUMPRODUCT(-('Diário 5º PA'!$E$4:$E$2000='Analítico Cx.'!$B37),-('Diário 5º PA'!$O$4:$O$2000=M$1),('Diário 5º PA'!$F$4:$F$2000))+SUMPRODUCT(-('Diário 6º PA'!$E$4:$E$2000='Analítico Cx.'!$B37),-('Diário 6º PA'!$O$4:$O$2000=M$1),('Diário 6º PA'!$F$4:$F$2000))</f>
        <v>0</v>
      </c>
      <c r="N37" s="183">
        <f>SUMPRODUCT(-('Diário 3º PA'!$E$4:$E$4242='Analítico Cx.'!$B37),-('Diário 3º PA'!$N$4:$N$4242=N$1),('Diário 3º PA'!$F$4:$F$4242))+SUMPRODUCT(-('Diário 4º PA'!$E$4:$E$2007='Analítico Cx.'!$B37),-('Diário 4º PA'!$O$4:$O$2007=N$1),('Diário 4º PA'!$F$4:$F$2007))+SUMPRODUCT(-('Diário 5º PA'!$E$4:$E$2000='Analítico Cx.'!$B37),-('Diário 5º PA'!$O$4:$O$2000=N$1),('Diário 5º PA'!$F$4:$F$2000))+SUMPRODUCT(-('Diário 6º PA'!$E$4:$E$2000='Analítico Cx.'!$B37),-('Diário 6º PA'!$O$4:$O$2000=N$1),('Diário 6º PA'!$F$4:$F$2000))</f>
        <v>0</v>
      </c>
      <c r="O37" s="184">
        <f>SUM(C37:N37)</f>
        <v>342341.77</v>
      </c>
      <c r="P37" s="168">
        <f t="shared" ref="P37:P60" si="8">IF($O$160=0,0,O37/$O$160)</f>
        <v>2.4057923084196176E-2</v>
      </c>
    </row>
    <row r="38" spans="1:16" ht="23.25" customHeight="1" x14ac:dyDescent="0.2">
      <c r="A38" s="59" t="s">
        <v>172</v>
      </c>
      <c r="B38" s="58" t="s">
        <v>173</v>
      </c>
      <c r="C38" s="183">
        <f>SUMPRODUCT(-('Diário 3º PA'!$E$4:$E$4242='Analítico Cx.'!$B38),-('Diário 3º PA'!$N$4:$N$4242=C$1),('Diário 3º PA'!$F$4:$F$4242))+SUMPRODUCT(-('Diário 4º PA'!$E$4:$E$2007='Analítico Cx.'!$B38),-('Diário 4º PA'!$O$4:$O$2007=C$1),('Diário 4º PA'!$F$4:$F$2007))+SUMPRODUCT(-('Diário 5º PA'!$E$4:$E$2000='Analítico Cx.'!$B38),-('Diário 5º PA'!$O$4:$O$2000=C$1),('Diário 5º PA'!$F$4:$F$2000))+SUMPRODUCT(-('Diário 6º PA'!$E$4:$E$2000='Analítico Cx.'!$B38),-('Diário 6º PA'!$O$4:$O$2000=C$1),('Diário 6º PA'!$F$4:$F$2000))</f>
        <v>0</v>
      </c>
      <c r="D38" s="183">
        <f>SUMPRODUCT(-('Diário 3º PA'!$E$4:$E$4242='Analítico Cx.'!$B38),-('Diário 3º PA'!$N$4:$N$4242=D$1),('Diário 3º PA'!$F$4:$F$4242))+SUMPRODUCT(-('Diário 4º PA'!$E$4:$E$2007='Analítico Cx.'!$B38),-('Diário 4º PA'!$O$4:$O$2007=D$1),('Diário 4º PA'!$F$4:$F$2007))+SUMPRODUCT(-('Diário 5º PA'!$E$4:$E$2000='Analítico Cx.'!$B38),-('Diário 5º PA'!$O$4:$O$2000=D$1),('Diário 5º PA'!$F$4:$F$2000))+SUMPRODUCT(-('Diário 6º PA'!$E$4:$E$2000='Analítico Cx.'!$B38),-('Diário 6º PA'!$O$4:$O$2000=D$1),('Diário 6º PA'!$F$4:$F$2000))</f>
        <v>0</v>
      </c>
      <c r="E38" s="183">
        <f>SUMPRODUCT(-('Diário 3º PA'!$E$4:$E$4242='Analítico Cx.'!$B38),-('Diário 3º PA'!$N$4:$N$4242=E$1),('Diário 3º PA'!$F$4:$F$4242))+SUMPRODUCT(-('Diário 4º PA'!$E$4:$E$2007='Analítico Cx.'!$B38),-('Diário 4º PA'!$O$4:$O$2007=E$1),('Diário 4º PA'!$F$4:$F$2007))+SUMPRODUCT(-('Diário 5º PA'!$E$4:$E$2000='Analítico Cx.'!$B38),-('Diário 5º PA'!$O$4:$O$2000=E$1),('Diário 5º PA'!$F$4:$F$2000))+SUMPRODUCT(-('Diário 6º PA'!$E$4:$E$2000='Analítico Cx.'!$B38),-('Diário 6º PA'!$O$4:$O$2000=E$1),('Diário 6º PA'!$F$4:$F$2000))</f>
        <v>0</v>
      </c>
      <c r="F38" s="183">
        <f>SUMPRODUCT(-('Diário 3º PA'!$E$4:$E$4242='Analítico Cx.'!$B38),-('Diário 3º PA'!$N$4:$N$4242=F$1),('Diário 3º PA'!$F$4:$F$4242))+SUMPRODUCT(-('Diário 4º PA'!$E$4:$E$2007='Analítico Cx.'!$B38),-('Diário 4º PA'!$O$4:$O$2007=F$1),('Diário 4º PA'!$F$4:$F$2007))+SUMPRODUCT(-('Diário 5º PA'!$E$4:$E$2000='Analítico Cx.'!$B38),-('Diário 5º PA'!$O$4:$O$2000=F$1),('Diário 5º PA'!$F$4:$F$2000))+SUMPRODUCT(-('Diário 6º PA'!$E$4:$E$2000='Analítico Cx.'!$B38),-('Diário 6º PA'!$O$4:$O$2000=F$1),('Diário 6º PA'!$F$4:$F$2000))</f>
        <v>0</v>
      </c>
      <c r="G38" s="183">
        <f>SUMPRODUCT(-('Diário 3º PA'!$E$4:$E$4242='Analítico Cx.'!$B38),-('Diário 3º PA'!$N$4:$N$4242=G$1),('Diário 3º PA'!$F$4:$F$4242))+SUMPRODUCT(-('Diário 4º PA'!$E$4:$E$2007='Analítico Cx.'!$B38),-('Diário 4º PA'!$O$4:$O$2007=G$1),('Diário 4º PA'!$F$4:$F$2007))+SUMPRODUCT(-('Diário 5º PA'!$E$4:$E$2000='Analítico Cx.'!$B38),-('Diário 5º PA'!$O$4:$O$2000=G$1),('Diário 5º PA'!$F$4:$F$2000))+SUMPRODUCT(-('Diário 6º PA'!$E$4:$E$2000='Analítico Cx.'!$B38),-('Diário 6º PA'!$O$4:$O$2000=G$1),('Diário 6º PA'!$F$4:$F$2000))</f>
        <v>0</v>
      </c>
      <c r="H38" s="183">
        <f>SUMPRODUCT(-('Diário 3º PA'!$E$4:$E$4242='Analítico Cx.'!$B38),-('Diário 3º PA'!$N$4:$N$4242=H$1),('Diário 3º PA'!$F$4:$F$4242))+SUMPRODUCT(-('Diário 4º PA'!$E$4:$E$2007='Analítico Cx.'!$B38),-('Diário 4º PA'!$O$4:$O$2007=H$1),('Diário 4º PA'!$F$4:$F$2007))+SUMPRODUCT(-('Diário 5º PA'!$E$4:$E$2000='Analítico Cx.'!$B38),-('Diário 5º PA'!$O$4:$O$2000=H$1),('Diário 5º PA'!$F$4:$F$2000))+SUMPRODUCT(-('Diário 6º PA'!$E$4:$E$2000='Analítico Cx.'!$B38),-('Diário 6º PA'!$O$4:$O$2000=H$1),('Diário 6º PA'!$F$4:$F$2000))</f>
        <v>0</v>
      </c>
      <c r="I38" s="183">
        <f>SUMPRODUCT(-('Diário 3º PA'!$E$4:$E$4242='Analítico Cx.'!$B38),-('Diário 3º PA'!$N$4:$N$4242=I$1),('Diário 3º PA'!$F$4:$F$4242))+SUMPRODUCT(-('Diário 4º PA'!$E$4:$E$2007='Analítico Cx.'!$B38),-('Diário 4º PA'!$O$4:$O$2007=I$1),('Diário 4º PA'!$F$4:$F$2007))+SUMPRODUCT(-('Diário 5º PA'!$E$4:$E$2000='Analítico Cx.'!$B38),-('Diário 5º PA'!$O$4:$O$2000=I$1),('Diário 5º PA'!$F$4:$F$2000))+SUMPRODUCT(-('Diário 6º PA'!$E$4:$E$2000='Analítico Cx.'!$B38),-('Diário 6º PA'!$O$4:$O$2000=I$1),('Diário 6º PA'!$F$4:$F$2000))</f>
        <v>0</v>
      </c>
      <c r="J38" s="183">
        <f>SUMPRODUCT(-('Diário 3º PA'!$E$4:$E$4242='Analítico Cx.'!$B38),-('Diário 3º PA'!$N$4:$N$4242=J$1),('Diário 3º PA'!$F$4:$F$4242))+SUMPRODUCT(-('Diário 4º PA'!$E$4:$E$2007='Analítico Cx.'!$B38),-('Diário 4º PA'!$O$4:$O$2007=J$1),('Diário 4º PA'!$F$4:$F$2007))+SUMPRODUCT(-('Diário 5º PA'!$E$4:$E$2000='Analítico Cx.'!$B38),-('Diário 5º PA'!$O$4:$O$2000=J$1),('Diário 5º PA'!$F$4:$F$2000))+SUMPRODUCT(-('Diário 6º PA'!$E$4:$E$2000='Analítico Cx.'!$B38),-('Diário 6º PA'!$O$4:$O$2000=J$1),('Diário 6º PA'!$F$4:$F$2000))</f>
        <v>0</v>
      </c>
      <c r="K38" s="183">
        <f>SUMPRODUCT(-('Diário 3º PA'!$E$4:$E$4242='Analítico Cx.'!$B38),-('Diário 3º PA'!$N$4:$N$4242=K$1),('Diário 3º PA'!$F$4:$F$4242))+SUMPRODUCT(-('Diário 4º PA'!$E$4:$E$2007='Analítico Cx.'!$B38),-('Diário 4º PA'!$O$4:$O$2007=K$1),('Diário 4º PA'!$F$4:$F$2007))+SUMPRODUCT(-('Diário 5º PA'!$E$4:$E$2000='Analítico Cx.'!$B38),-('Diário 5º PA'!$O$4:$O$2000=K$1),('Diário 5º PA'!$F$4:$F$2000))+SUMPRODUCT(-('Diário 6º PA'!$E$4:$E$2000='Analítico Cx.'!$B38),-('Diário 6º PA'!$O$4:$O$2000=K$1),('Diário 6º PA'!$F$4:$F$2000))</f>
        <v>0</v>
      </c>
      <c r="L38" s="183">
        <f>SUMPRODUCT(-('Diário 3º PA'!$E$4:$E$4242='Analítico Cx.'!$B38),-('Diário 3º PA'!$N$4:$N$4242=L$1),('Diário 3º PA'!$F$4:$F$4242))+SUMPRODUCT(-('Diário 4º PA'!$E$4:$E$2007='Analítico Cx.'!$B38),-('Diário 4º PA'!$O$4:$O$2007=L$1),('Diário 4º PA'!$F$4:$F$2007))+SUMPRODUCT(-('Diário 5º PA'!$E$4:$E$2000='Analítico Cx.'!$B38),-('Diário 5º PA'!$O$4:$O$2000=L$1),('Diário 5º PA'!$F$4:$F$2000))+SUMPRODUCT(-('Diário 6º PA'!$E$4:$E$2000='Analítico Cx.'!$B38),-('Diário 6º PA'!$O$4:$O$2000=L$1),('Diário 6º PA'!$F$4:$F$2000))</f>
        <v>0</v>
      </c>
      <c r="M38" s="183">
        <f>SUMPRODUCT(-('Diário 3º PA'!$E$4:$E$4242='Analítico Cx.'!$B38),-('Diário 3º PA'!$N$4:$N$4242=M$1),('Diário 3º PA'!$F$4:$F$4242))+SUMPRODUCT(-('Diário 4º PA'!$E$4:$E$2007='Analítico Cx.'!$B38),-('Diário 4º PA'!$O$4:$O$2007=M$1),('Diário 4º PA'!$F$4:$F$2007))+SUMPRODUCT(-('Diário 5º PA'!$E$4:$E$2000='Analítico Cx.'!$B38),-('Diário 5º PA'!$O$4:$O$2000=M$1),('Diário 5º PA'!$F$4:$F$2000))+SUMPRODUCT(-('Diário 6º PA'!$E$4:$E$2000='Analítico Cx.'!$B38),-('Diário 6º PA'!$O$4:$O$2000=M$1),('Diário 6º PA'!$F$4:$F$2000))</f>
        <v>0</v>
      </c>
      <c r="N38" s="183">
        <f>SUMPRODUCT(-('Diário 3º PA'!$E$4:$E$4242='Analítico Cx.'!$B38),-('Diário 3º PA'!$N$4:$N$4242=N$1),('Diário 3º PA'!$F$4:$F$4242))+SUMPRODUCT(-('Diário 4º PA'!$E$4:$E$2007='Analítico Cx.'!$B38),-('Diário 4º PA'!$O$4:$O$2007=N$1),('Diário 4º PA'!$F$4:$F$2007))+SUMPRODUCT(-('Diário 5º PA'!$E$4:$E$2000='Analítico Cx.'!$B38),-('Diário 5º PA'!$O$4:$O$2000=N$1),('Diário 5º PA'!$F$4:$F$2000))+SUMPRODUCT(-('Diário 6º PA'!$E$4:$E$2000='Analítico Cx.'!$B38),-('Diário 6º PA'!$O$4:$O$2000=N$1),('Diário 6º PA'!$F$4:$F$2000))</f>
        <v>0</v>
      </c>
      <c r="O38" s="184">
        <f t="shared" ref="O38:O46" si="9">SUM(C38:N38)</f>
        <v>0</v>
      </c>
      <c r="P38" s="168">
        <f t="shared" si="8"/>
        <v>0</v>
      </c>
    </row>
    <row r="39" spans="1:16" ht="23.25" customHeight="1" x14ac:dyDescent="0.2">
      <c r="A39" s="59" t="s">
        <v>174</v>
      </c>
      <c r="B39" s="58" t="s">
        <v>175</v>
      </c>
      <c r="C39" s="183">
        <f>SUMPRODUCT(-('Diário 3º PA'!$E$4:$E$4242='Analítico Cx.'!$B39),-('Diário 3º PA'!$N$4:$N$4242=C$1),('Diário 3º PA'!$F$4:$F$4242))+SUMPRODUCT(-('Diário 4º PA'!$E$4:$E$2007='Analítico Cx.'!$B39),-('Diário 4º PA'!$O$4:$O$2007=C$1),('Diário 4º PA'!$F$4:$F$2007))+SUMPRODUCT(-('Diário 5º PA'!$E$4:$E$2000='Analítico Cx.'!$B39),-('Diário 5º PA'!$O$4:$O$2000=C$1),('Diário 5º PA'!$F$4:$F$2000))+SUMPRODUCT(-('Diário 6º PA'!$E$4:$E$2000='Analítico Cx.'!$B39),-('Diário 6º PA'!$O$4:$O$2000=C$1),('Diário 6º PA'!$F$4:$F$2000))</f>
        <v>247286.41</v>
      </c>
      <c r="D39" s="183">
        <f>SUMPRODUCT(-('Diário 3º PA'!$E$4:$E$4242='Analítico Cx.'!$B39),-('Diário 3º PA'!$N$4:$N$4242=D$1),('Diário 3º PA'!$F$4:$F$4242))+SUMPRODUCT(-('Diário 4º PA'!$E$4:$E$2007='Analítico Cx.'!$B39),-('Diário 4º PA'!$O$4:$O$2007=D$1),('Diário 4º PA'!$F$4:$F$2007))+SUMPRODUCT(-('Diário 5º PA'!$E$4:$E$2000='Analítico Cx.'!$B39),-('Diário 5º PA'!$O$4:$O$2000=D$1),('Diário 5º PA'!$F$4:$F$2000))+SUMPRODUCT(-('Diário 6º PA'!$E$4:$E$2000='Analítico Cx.'!$B39),-('Diário 6º PA'!$O$4:$O$2000=D$1),('Diário 6º PA'!$F$4:$F$2000))</f>
        <v>215832.14</v>
      </c>
      <c r="E39" s="183">
        <f>SUMPRODUCT(-('Diário 3º PA'!$E$4:$E$4242='Analítico Cx.'!$B39),-('Diário 3º PA'!$N$4:$N$4242=E$1),('Diário 3º PA'!$F$4:$F$4242))+SUMPRODUCT(-('Diário 4º PA'!$E$4:$E$2007='Analítico Cx.'!$B39),-('Diário 4º PA'!$O$4:$O$2007=E$1),('Diário 4º PA'!$F$4:$F$2007))+SUMPRODUCT(-('Diário 5º PA'!$E$4:$E$2000='Analítico Cx.'!$B39),-('Diário 5º PA'!$O$4:$O$2000=E$1),('Diário 5º PA'!$F$4:$F$2000))+SUMPRODUCT(-('Diário 6º PA'!$E$4:$E$2000='Analítico Cx.'!$B39),-('Diário 6º PA'!$O$4:$O$2000=E$1),('Diário 6º PA'!$F$4:$F$2000))</f>
        <v>202609.27</v>
      </c>
      <c r="F39" s="183">
        <f>SUMPRODUCT(-('Diário 3º PA'!$E$4:$E$4242='Analítico Cx.'!$B39),-('Diário 3º PA'!$N$4:$N$4242=F$1),('Diário 3º PA'!$F$4:$F$4242))+SUMPRODUCT(-('Diário 4º PA'!$E$4:$E$2007='Analítico Cx.'!$B39),-('Diário 4º PA'!$O$4:$O$2007=F$1),('Diário 4º PA'!$F$4:$F$2007))+SUMPRODUCT(-('Diário 5º PA'!$E$4:$E$2000='Analítico Cx.'!$B39),-('Diário 5º PA'!$O$4:$O$2000=F$1),('Diário 5º PA'!$F$4:$F$2000))+SUMPRODUCT(-('Diário 6º PA'!$E$4:$E$2000='Analítico Cx.'!$B39),-('Diário 6º PA'!$O$4:$O$2000=F$1),('Diário 6º PA'!$F$4:$F$2000))</f>
        <v>0</v>
      </c>
      <c r="G39" s="183">
        <f>SUMPRODUCT(-('Diário 3º PA'!$E$4:$E$4242='Analítico Cx.'!$B39),-('Diário 3º PA'!$N$4:$N$4242=G$1),('Diário 3º PA'!$F$4:$F$4242))+SUMPRODUCT(-('Diário 4º PA'!$E$4:$E$2007='Analítico Cx.'!$B39),-('Diário 4º PA'!$O$4:$O$2007=G$1),('Diário 4º PA'!$F$4:$F$2007))+SUMPRODUCT(-('Diário 5º PA'!$E$4:$E$2000='Analítico Cx.'!$B39),-('Diário 5º PA'!$O$4:$O$2000=G$1),('Diário 5º PA'!$F$4:$F$2000))+SUMPRODUCT(-('Diário 6º PA'!$E$4:$E$2000='Analítico Cx.'!$B39),-('Diário 6º PA'!$O$4:$O$2000=G$1),('Diário 6º PA'!$F$4:$F$2000))</f>
        <v>0</v>
      </c>
      <c r="H39" s="183">
        <f>SUMPRODUCT(-('Diário 3º PA'!$E$4:$E$4242='Analítico Cx.'!$B39),-('Diário 3º PA'!$N$4:$N$4242=H$1),('Diário 3º PA'!$F$4:$F$4242))+SUMPRODUCT(-('Diário 4º PA'!$E$4:$E$2007='Analítico Cx.'!$B39),-('Diário 4º PA'!$O$4:$O$2007=H$1),('Diário 4º PA'!$F$4:$F$2007))+SUMPRODUCT(-('Diário 5º PA'!$E$4:$E$2000='Analítico Cx.'!$B39),-('Diário 5º PA'!$O$4:$O$2000=H$1),('Diário 5º PA'!$F$4:$F$2000))+SUMPRODUCT(-('Diário 6º PA'!$E$4:$E$2000='Analítico Cx.'!$B39),-('Diário 6º PA'!$O$4:$O$2000=H$1),('Diário 6º PA'!$F$4:$F$2000))</f>
        <v>0</v>
      </c>
      <c r="I39" s="183">
        <f>SUMPRODUCT(-('Diário 3º PA'!$E$4:$E$4242='Analítico Cx.'!$B39),-('Diário 3º PA'!$N$4:$N$4242=I$1),('Diário 3º PA'!$F$4:$F$4242))+SUMPRODUCT(-('Diário 4º PA'!$E$4:$E$2007='Analítico Cx.'!$B39),-('Diário 4º PA'!$O$4:$O$2007=I$1),('Diário 4º PA'!$F$4:$F$2007))+SUMPRODUCT(-('Diário 5º PA'!$E$4:$E$2000='Analítico Cx.'!$B39),-('Diário 5º PA'!$O$4:$O$2000=I$1),('Diário 5º PA'!$F$4:$F$2000))+SUMPRODUCT(-('Diário 6º PA'!$E$4:$E$2000='Analítico Cx.'!$B39),-('Diário 6º PA'!$O$4:$O$2000=I$1),('Diário 6º PA'!$F$4:$F$2000))</f>
        <v>0</v>
      </c>
      <c r="J39" s="183">
        <f>SUMPRODUCT(-('Diário 3º PA'!$E$4:$E$4242='Analítico Cx.'!$B39),-('Diário 3º PA'!$N$4:$N$4242=J$1),('Diário 3º PA'!$F$4:$F$4242))+SUMPRODUCT(-('Diário 4º PA'!$E$4:$E$2007='Analítico Cx.'!$B39),-('Diário 4º PA'!$O$4:$O$2007=J$1),('Diário 4º PA'!$F$4:$F$2007))+SUMPRODUCT(-('Diário 5º PA'!$E$4:$E$2000='Analítico Cx.'!$B39),-('Diário 5º PA'!$O$4:$O$2000=J$1),('Diário 5º PA'!$F$4:$F$2000))+SUMPRODUCT(-('Diário 6º PA'!$E$4:$E$2000='Analítico Cx.'!$B39),-('Diário 6º PA'!$O$4:$O$2000=J$1),('Diário 6º PA'!$F$4:$F$2000))</f>
        <v>0</v>
      </c>
      <c r="K39" s="183">
        <f>SUMPRODUCT(-('Diário 3º PA'!$E$4:$E$4242='Analítico Cx.'!$B39),-('Diário 3º PA'!$N$4:$N$4242=K$1),('Diário 3º PA'!$F$4:$F$4242))+SUMPRODUCT(-('Diário 4º PA'!$E$4:$E$2007='Analítico Cx.'!$B39),-('Diário 4º PA'!$O$4:$O$2007=K$1),('Diário 4º PA'!$F$4:$F$2007))+SUMPRODUCT(-('Diário 5º PA'!$E$4:$E$2000='Analítico Cx.'!$B39),-('Diário 5º PA'!$O$4:$O$2000=K$1),('Diário 5º PA'!$F$4:$F$2000))+SUMPRODUCT(-('Diário 6º PA'!$E$4:$E$2000='Analítico Cx.'!$B39),-('Diário 6º PA'!$O$4:$O$2000=K$1),('Diário 6º PA'!$F$4:$F$2000))</f>
        <v>0</v>
      </c>
      <c r="L39" s="183">
        <f>SUMPRODUCT(-('Diário 3º PA'!$E$4:$E$4242='Analítico Cx.'!$B39),-('Diário 3º PA'!$N$4:$N$4242=L$1),('Diário 3º PA'!$F$4:$F$4242))+SUMPRODUCT(-('Diário 4º PA'!$E$4:$E$2007='Analítico Cx.'!$B39),-('Diário 4º PA'!$O$4:$O$2007=L$1),('Diário 4º PA'!$F$4:$F$2007))+SUMPRODUCT(-('Diário 5º PA'!$E$4:$E$2000='Analítico Cx.'!$B39),-('Diário 5º PA'!$O$4:$O$2000=L$1),('Diário 5º PA'!$F$4:$F$2000))+SUMPRODUCT(-('Diário 6º PA'!$E$4:$E$2000='Analítico Cx.'!$B39),-('Diário 6º PA'!$O$4:$O$2000=L$1),('Diário 6º PA'!$F$4:$F$2000))</f>
        <v>0</v>
      </c>
      <c r="M39" s="183">
        <f>SUMPRODUCT(-('Diário 3º PA'!$E$4:$E$4242='Analítico Cx.'!$B39),-('Diário 3º PA'!$N$4:$N$4242=M$1),('Diário 3º PA'!$F$4:$F$4242))+SUMPRODUCT(-('Diário 4º PA'!$E$4:$E$2007='Analítico Cx.'!$B39),-('Diário 4º PA'!$O$4:$O$2007=M$1),('Diário 4º PA'!$F$4:$F$2007))+SUMPRODUCT(-('Diário 5º PA'!$E$4:$E$2000='Analítico Cx.'!$B39),-('Diário 5º PA'!$O$4:$O$2000=M$1),('Diário 5º PA'!$F$4:$F$2000))+SUMPRODUCT(-('Diário 6º PA'!$E$4:$E$2000='Analítico Cx.'!$B39),-('Diário 6º PA'!$O$4:$O$2000=M$1),('Diário 6º PA'!$F$4:$F$2000))</f>
        <v>0</v>
      </c>
      <c r="N39" s="183">
        <f>SUMPRODUCT(-('Diário 3º PA'!$E$4:$E$4242='Analítico Cx.'!$B39),-('Diário 3º PA'!$N$4:$N$4242=N$1),('Diário 3º PA'!$F$4:$F$4242))+SUMPRODUCT(-('Diário 4º PA'!$E$4:$E$2007='Analítico Cx.'!$B39),-('Diário 4º PA'!$O$4:$O$2007=N$1),('Diário 4º PA'!$F$4:$F$2007))+SUMPRODUCT(-('Diário 5º PA'!$E$4:$E$2000='Analítico Cx.'!$B39),-('Diário 5º PA'!$O$4:$O$2000=N$1),('Diário 5º PA'!$F$4:$F$2000))+SUMPRODUCT(-('Diário 6º PA'!$E$4:$E$2000='Analítico Cx.'!$B39),-('Diário 6º PA'!$O$4:$O$2000=N$1),('Diário 6º PA'!$F$4:$F$2000))</f>
        <v>0</v>
      </c>
      <c r="O39" s="184">
        <f t="shared" si="9"/>
        <v>665727.82000000007</v>
      </c>
      <c r="P39" s="168">
        <f t="shared" si="8"/>
        <v>4.6783740963218121E-2</v>
      </c>
    </row>
    <row r="40" spans="1:16" ht="23.25" customHeight="1" x14ac:dyDescent="0.2">
      <c r="A40" s="59" t="s">
        <v>176</v>
      </c>
      <c r="B40" s="58" t="s">
        <v>177</v>
      </c>
      <c r="C40" s="183">
        <f>SUMPRODUCT(-('Diário 3º PA'!$E$4:$E$4242='Analítico Cx.'!$B40),-('Diário 3º PA'!$N$4:$N$4242=C$1),('Diário 3º PA'!$F$4:$F$4242))+SUMPRODUCT(-('Diário 4º PA'!$E$4:$E$2007='Analítico Cx.'!$B40),-('Diário 4º PA'!$O$4:$O$2007=C$1),('Diário 4º PA'!$F$4:$F$2007))+SUMPRODUCT(-('Diário 5º PA'!$E$4:$E$2000='Analítico Cx.'!$B40),-('Diário 5º PA'!$O$4:$O$2000=C$1),('Diário 5º PA'!$F$4:$F$2000))+SUMPRODUCT(-('Diário 6º PA'!$E$4:$E$2000='Analítico Cx.'!$B40),-('Diário 6º PA'!$O$4:$O$2000=C$1),('Diário 6º PA'!$F$4:$F$2000))</f>
        <v>7793.24</v>
      </c>
      <c r="D40" s="183">
        <f>SUMPRODUCT(-('Diário 3º PA'!$E$4:$E$4242='Analítico Cx.'!$B40),-('Diário 3º PA'!$N$4:$N$4242=D$1),('Diário 3º PA'!$F$4:$F$4242))+SUMPRODUCT(-('Diário 4º PA'!$E$4:$E$2007='Analítico Cx.'!$B40),-('Diário 4º PA'!$O$4:$O$2007=D$1),('Diário 4º PA'!$F$4:$F$2007))+SUMPRODUCT(-('Diário 5º PA'!$E$4:$E$2000='Analítico Cx.'!$B40),-('Diário 5º PA'!$O$4:$O$2000=D$1),('Diário 5º PA'!$F$4:$F$2000))+SUMPRODUCT(-('Diário 6º PA'!$E$4:$E$2000='Analítico Cx.'!$B40),-('Diário 6º PA'!$O$4:$O$2000=D$1),('Diário 6º PA'!$F$4:$F$2000))</f>
        <v>19214.89</v>
      </c>
      <c r="E40" s="183">
        <f>SUMPRODUCT(-('Diário 3º PA'!$E$4:$E$4242='Analítico Cx.'!$B40),-('Diário 3º PA'!$N$4:$N$4242=E$1),('Diário 3º PA'!$F$4:$F$4242))+SUMPRODUCT(-('Diário 4º PA'!$E$4:$E$2007='Analítico Cx.'!$B40),-('Diário 4º PA'!$O$4:$O$2007=E$1),('Diário 4º PA'!$F$4:$F$2007))+SUMPRODUCT(-('Diário 5º PA'!$E$4:$E$2000='Analítico Cx.'!$B40),-('Diário 5º PA'!$O$4:$O$2000=E$1),('Diário 5º PA'!$F$4:$F$2000))+SUMPRODUCT(-('Diário 6º PA'!$E$4:$E$2000='Analítico Cx.'!$B40),-('Diário 6º PA'!$O$4:$O$2000=E$1),('Diário 6º PA'!$F$4:$F$2000))</f>
        <v>12597.64</v>
      </c>
      <c r="F40" s="183">
        <f>SUMPRODUCT(-('Diário 3º PA'!$E$4:$E$4242='Analítico Cx.'!$B40),-('Diário 3º PA'!$N$4:$N$4242=F$1),('Diário 3º PA'!$F$4:$F$4242))+SUMPRODUCT(-('Diário 4º PA'!$E$4:$E$2007='Analítico Cx.'!$B40),-('Diário 4º PA'!$O$4:$O$2007=F$1),('Diário 4º PA'!$F$4:$F$2007))+SUMPRODUCT(-('Diário 5º PA'!$E$4:$E$2000='Analítico Cx.'!$B40),-('Diário 5º PA'!$O$4:$O$2000=F$1),('Diário 5º PA'!$F$4:$F$2000))+SUMPRODUCT(-('Diário 6º PA'!$E$4:$E$2000='Analítico Cx.'!$B40),-('Diário 6º PA'!$O$4:$O$2000=F$1),('Diário 6º PA'!$F$4:$F$2000))</f>
        <v>0</v>
      </c>
      <c r="G40" s="183">
        <f>SUMPRODUCT(-('Diário 3º PA'!$E$4:$E$4242='Analítico Cx.'!$B40),-('Diário 3º PA'!$N$4:$N$4242=G$1),('Diário 3º PA'!$F$4:$F$4242))+SUMPRODUCT(-('Diário 4º PA'!$E$4:$E$2007='Analítico Cx.'!$B40),-('Diário 4º PA'!$O$4:$O$2007=G$1),('Diário 4º PA'!$F$4:$F$2007))+SUMPRODUCT(-('Diário 5º PA'!$E$4:$E$2000='Analítico Cx.'!$B40),-('Diário 5º PA'!$O$4:$O$2000=G$1),('Diário 5º PA'!$F$4:$F$2000))+SUMPRODUCT(-('Diário 6º PA'!$E$4:$E$2000='Analítico Cx.'!$B40),-('Diário 6º PA'!$O$4:$O$2000=G$1),('Diário 6º PA'!$F$4:$F$2000))</f>
        <v>0</v>
      </c>
      <c r="H40" s="183">
        <f>SUMPRODUCT(-('Diário 3º PA'!$E$4:$E$4242='Analítico Cx.'!$B40),-('Diário 3º PA'!$N$4:$N$4242=H$1),('Diário 3º PA'!$F$4:$F$4242))+SUMPRODUCT(-('Diário 4º PA'!$E$4:$E$2007='Analítico Cx.'!$B40),-('Diário 4º PA'!$O$4:$O$2007=H$1),('Diário 4º PA'!$F$4:$F$2007))+SUMPRODUCT(-('Diário 5º PA'!$E$4:$E$2000='Analítico Cx.'!$B40),-('Diário 5º PA'!$O$4:$O$2000=H$1),('Diário 5º PA'!$F$4:$F$2000))+SUMPRODUCT(-('Diário 6º PA'!$E$4:$E$2000='Analítico Cx.'!$B40),-('Diário 6º PA'!$O$4:$O$2000=H$1),('Diário 6º PA'!$F$4:$F$2000))</f>
        <v>0</v>
      </c>
      <c r="I40" s="183">
        <f>SUMPRODUCT(-('Diário 3º PA'!$E$4:$E$4242='Analítico Cx.'!$B40),-('Diário 3º PA'!$N$4:$N$4242=I$1),('Diário 3º PA'!$F$4:$F$4242))+SUMPRODUCT(-('Diário 4º PA'!$E$4:$E$2007='Analítico Cx.'!$B40),-('Diário 4º PA'!$O$4:$O$2007=I$1),('Diário 4º PA'!$F$4:$F$2007))+SUMPRODUCT(-('Diário 5º PA'!$E$4:$E$2000='Analítico Cx.'!$B40),-('Diário 5º PA'!$O$4:$O$2000=I$1),('Diário 5º PA'!$F$4:$F$2000))+SUMPRODUCT(-('Diário 6º PA'!$E$4:$E$2000='Analítico Cx.'!$B40),-('Diário 6º PA'!$O$4:$O$2000=I$1),('Diário 6º PA'!$F$4:$F$2000))</f>
        <v>0</v>
      </c>
      <c r="J40" s="183">
        <f>SUMPRODUCT(-('Diário 3º PA'!$E$4:$E$4242='Analítico Cx.'!$B40),-('Diário 3º PA'!$N$4:$N$4242=J$1),('Diário 3º PA'!$F$4:$F$4242))+SUMPRODUCT(-('Diário 4º PA'!$E$4:$E$2007='Analítico Cx.'!$B40),-('Diário 4º PA'!$O$4:$O$2007=J$1),('Diário 4º PA'!$F$4:$F$2007))+SUMPRODUCT(-('Diário 5º PA'!$E$4:$E$2000='Analítico Cx.'!$B40),-('Diário 5º PA'!$O$4:$O$2000=J$1),('Diário 5º PA'!$F$4:$F$2000))+SUMPRODUCT(-('Diário 6º PA'!$E$4:$E$2000='Analítico Cx.'!$B40),-('Diário 6º PA'!$O$4:$O$2000=J$1),('Diário 6º PA'!$F$4:$F$2000))</f>
        <v>0</v>
      </c>
      <c r="K40" s="183">
        <f>SUMPRODUCT(-('Diário 3º PA'!$E$4:$E$4242='Analítico Cx.'!$B40),-('Diário 3º PA'!$N$4:$N$4242=K$1),('Diário 3º PA'!$F$4:$F$4242))+SUMPRODUCT(-('Diário 4º PA'!$E$4:$E$2007='Analítico Cx.'!$B40),-('Diário 4º PA'!$O$4:$O$2007=K$1),('Diário 4º PA'!$F$4:$F$2007))+SUMPRODUCT(-('Diário 5º PA'!$E$4:$E$2000='Analítico Cx.'!$B40),-('Diário 5º PA'!$O$4:$O$2000=K$1),('Diário 5º PA'!$F$4:$F$2000))+SUMPRODUCT(-('Diário 6º PA'!$E$4:$E$2000='Analítico Cx.'!$B40),-('Diário 6º PA'!$O$4:$O$2000=K$1),('Diário 6º PA'!$F$4:$F$2000))</f>
        <v>0</v>
      </c>
      <c r="L40" s="183">
        <f>SUMPRODUCT(-('Diário 3º PA'!$E$4:$E$4242='Analítico Cx.'!$B40),-('Diário 3º PA'!$N$4:$N$4242=L$1),('Diário 3º PA'!$F$4:$F$4242))+SUMPRODUCT(-('Diário 4º PA'!$E$4:$E$2007='Analítico Cx.'!$B40),-('Diário 4º PA'!$O$4:$O$2007=L$1),('Diário 4º PA'!$F$4:$F$2007))+SUMPRODUCT(-('Diário 5º PA'!$E$4:$E$2000='Analítico Cx.'!$B40),-('Diário 5º PA'!$O$4:$O$2000=L$1),('Diário 5º PA'!$F$4:$F$2000))+SUMPRODUCT(-('Diário 6º PA'!$E$4:$E$2000='Analítico Cx.'!$B40),-('Diário 6º PA'!$O$4:$O$2000=L$1),('Diário 6º PA'!$F$4:$F$2000))</f>
        <v>0</v>
      </c>
      <c r="M40" s="183">
        <f>SUMPRODUCT(-('Diário 3º PA'!$E$4:$E$4242='Analítico Cx.'!$B40),-('Diário 3º PA'!$N$4:$N$4242=M$1),('Diário 3º PA'!$F$4:$F$4242))+SUMPRODUCT(-('Diário 4º PA'!$E$4:$E$2007='Analítico Cx.'!$B40),-('Diário 4º PA'!$O$4:$O$2007=M$1),('Diário 4º PA'!$F$4:$F$2007))+SUMPRODUCT(-('Diário 5º PA'!$E$4:$E$2000='Analítico Cx.'!$B40),-('Diário 5º PA'!$O$4:$O$2000=M$1),('Diário 5º PA'!$F$4:$F$2000))+SUMPRODUCT(-('Diário 6º PA'!$E$4:$E$2000='Analítico Cx.'!$B40),-('Diário 6º PA'!$O$4:$O$2000=M$1),('Diário 6º PA'!$F$4:$F$2000))</f>
        <v>0</v>
      </c>
      <c r="N40" s="183">
        <f>SUMPRODUCT(-('Diário 3º PA'!$E$4:$E$4242='Analítico Cx.'!$B40),-('Diário 3º PA'!$N$4:$N$4242=N$1),('Diário 3º PA'!$F$4:$F$4242))+SUMPRODUCT(-('Diário 4º PA'!$E$4:$E$2007='Analítico Cx.'!$B40),-('Diário 4º PA'!$O$4:$O$2007=N$1),('Diário 4º PA'!$F$4:$F$2007))+SUMPRODUCT(-('Diário 5º PA'!$E$4:$E$2000='Analítico Cx.'!$B40),-('Diário 5º PA'!$O$4:$O$2000=N$1),('Diário 5º PA'!$F$4:$F$2000))+SUMPRODUCT(-('Diário 6º PA'!$E$4:$E$2000='Analítico Cx.'!$B40),-('Diário 6º PA'!$O$4:$O$2000=N$1),('Diário 6º PA'!$F$4:$F$2000))</f>
        <v>0</v>
      </c>
      <c r="O40" s="184">
        <f t="shared" si="9"/>
        <v>39605.769999999997</v>
      </c>
      <c r="P40" s="168">
        <f t="shared" si="8"/>
        <v>2.7832787344365373E-3</v>
      </c>
    </row>
    <row r="41" spans="1:16" ht="23.25" customHeight="1" x14ac:dyDescent="0.2">
      <c r="A41" s="59" t="s">
        <v>178</v>
      </c>
      <c r="B41" s="58" t="s">
        <v>179</v>
      </c>
      <c r="C41" s="183">
        <f>SUMPRODUCT(-('Diário 3º PA'!$E$4:$E$4242='Analítico Cx.'!$B41),-('Diário 3º PA'!$N$4:$N$4242=C$1),('Diário 3º PA'!$F$4:$F$4242))+SUMPRODUCT(-('Diário 4º PA'!$E$4:$E$2007='Analítico Cx.'!$B41),-('Diário 4º PA'!$O$4:$O$2007=C$1),('Diário 4º PA'!$F$4:$F$2007))+SUMPRODUCT(-('Diário 5º PA'!$E$4:$E$2000='Analítico Cx.'!$B41),-('Diário 5º PA'!$O$4:$O$2000=C$1),('Diário 5º PA'!$F$4:$F$2000))+SUMPRODUCT(-('Diário 6º PA'!$E$4:$E$2000='Analítico Cx.'!$B41),-('Diário 6º PA'!$O$4:$O$2000=C$1),('Diário 6º PA'!$F$4:$F$2000))</f>
        <v>1628.5000000000002</v>
      </c>
      <c r="D41" s="183">
        <f>SUMPRODUCT(-('Diário 3º PA'!$E$4:$E$4242='Analítico Cx.'!$B41),-('Diário 3º PA'!$N$4:$N$4242=D$1),('Diário 3º PA'!$F$4:$F$4242))+SUMPRODUCT(-('Diário 4º PA'!$E$4:$E$2007='Analítico Cx.'!$B41),-('Diário 4º PA'!$O$4:$O$2007=D$1),('Diário 4º PA'!$F$4:$F$2007))+SUMPRODUCT(-('Diário 5º PA'!$E$4:$E$2000='Analítico Cx.'!$B41),-('Diário 5º PA'!$O$4:$O$2000=D$1),('Diário 5º PA'!$F$4:$F$2000))+SUMPRODUCT(-('Diário 6º PA'!$E$4:$E$2000='Analítico Cx.'!$B41),-('Diário 6º PA'!$O$4:$O$2000=D$1),('Diário 6º PA'!$F$4:$F$2000))</f>
        <v>11982.139999999998</v>
      </c>
      <c r="E41" s="183">
        <f>SUMPRODUCT(-('Diário 3º PA'!$E$4:$E$4242='Analítico Cx.'!$B41),-('Diário 3º PA'!$N$4:$N$4242=E$1),('Diário 3º PA'!$F$4:$F$4242))+SUMPRODUCT(-('Diário 4º PA'!$E$4:$E$2007='Analítico Cx.'!$B41),-('Diário 4º PA'!$O$4:$O$2007=E$1),('Diário 4º PA'!$F$4:$F$2007))+SUMPRODUCT(-('Diário 5º PA'!$E$4:$E$2000='Analítico Cx.'!$B41),-('Diário 5º PA'!$O$4:$O$2000=E$1),('Diário 5º PA'!$F$4:$F$2000))+SUMPRODUCT(-('Diário 6º PA'!$E$4:$E$2000='Analítico Cx.'!$B41),-('Diário 6º PA'!$O$4:$O$2000=E$1),('Diário 6º PA'!$F$4:$F$2000))</f>
        <v>10639.109999999999</v>
      </c>
      <c r="F41" s="183">
        <f>SUMPRODUCT(-('Diário 3º PA'!$E$4:$E$4242='Analítico Cx.'!$B41),-('Diário 3º PA'!$N$4:$N$4242=F$1),('Diário 3º PA'!$F$4:$F$4242))+SUMPRODUCT(-('Diário 4º PA'!$E$4:$E$2007='Analítico Cx.'!$B41),-('Diário 4º PA'!$O$4:$O$2007=F$1),('Diário 4º PA'!$F$4:$F$2007))+SUMPRODUCT(-('Diário 5º PA'!$E$4:$E$2000='Analítico Cx.'!$B41),-('Diário 5º PA'!$O$4:$O$2000=F$1),('Diário 5º PA'!$F$4:$F$2000))+SUMPRODUCT(-('Diário 6º PA'!$E$4:$E$2000='Analítico Cx.'!$B41),-('Diário 6º PA'!$O$4:$O$2000=F$1),('Diário 6º PA'!$F$4:$F$2000))</f>
        <v>0</v>
      </c>
      <c r="G41" s="183">
        <f>SUMPRODUCT(-('Diário 3º PA'!$E$4:$E$4242='Analítico Cx.'!$B41),-('Diário 3º PA'!$N$4:$N$4242=G$1),('Diário 3º PA'!$F$4:$F$4242))+SUMPRODUCT(-('Diário 4º PA'!$E$4:$E$2007='Analítico Cx.'!$B41),-('Diário 4º PA'!$O$4:$O$2007=G$1),('Diário 4º PA'!$F$4:$F$2007))+SUMPRODUCT(-('Diário 5º PA'!$E$4:$E$2000='Analítico Cx.'!$B41),-('Diário 5º PA'!$O$4:$O$2000=G$1),('Diário 5º PA'!$F$4:$F$2000))+SUMPRODUCT(-('Diário 6º PA'!$E$4:$E$2000='Analítico Cx.'!$B41),-('Diário 6º PA'!$O$4:$O$2000=G$1),('Diário 6º PA'!$F$4:$F$2000))</f>
        <v>0</v>
      </c>
      <c r="H41" s="183">
        <f>SUMPRODUCT(-('Diário 3º PA'!$E$4:$E$4242='Analítico Cx.'!$B41),-('Diário 3º PA'!$N$4:$N$4242=H$1),('Diário 3º PA'!$F$4:$F$4242))+SUMPRODUCT(-('Diário 4º PA'!$E$4:$E$2007='Analítico Cx.'!$B41),-('Diário 4º PA'!$O$4:$O$2007=H$1),('Diário 4º PA'!$F$4:$F$2007))+SUMPRODUCT(-('Diário 5º PA'!$E$4:$E$2000='Analítico Cx.'!$B41),-('Diário 5º PA'!$O$4:$O$2000=H$1),('Diário 5º PA'!$F$4:$F$2000))+SUMPRODUCT(-('Diário 6º PA'!$E$4:$E$2000='Analítico Cx.'!$B41),-('Diário 6º PA'!$O$4:$O$2000=H$1),('Diário 6º PA'!$F$4:$F$2000))</f>
        <v>0</v>
      </c>
      <c r="I41" s="183">
        <f>SUMPRODUCT(-('Diário 3º PA'!$E$4:$E$4242='Analítico Cx.'!$B41),-('Diário 3º PA'!$N$4:$N$4242=I$1),('Diário 3º PA'!$F$4:$F$4242))+SUMPRODUCT(-('Diário 4º PA'!$E$4:$E$2007='Analítico Cx.'!$B41),-('Diário 4º PA'!$O$4:$O$2007=I$1),('Diário 4º PA'!$F$4:$F$2007))+SUMPRODUCT(-('Diário 5º PA'!$E$4:$E$2000='Analítico Cx.'!$B41),-('Diário 5º PA'!$O$4:$O$2000=I$1),('Diário 5º PA'!$F$4:$F$2000))+SUMPRODUCT(-('Diário 6º PA'!$E$4:$E$2000='Analítico Cx.'!$B41),-('Diário 6º PA'!$O$4:$O$2000=I$1),('Diário 6º PA'!$F$4:$F$2000))</f>
        <v>0</v>
      </c>
      <c r="J41" s="183">
        <f>SUMPRODUCT(-('Diário 3º PA'!$E$4:$E$4242='Analítico Cx.'!$B41),-('Diário 3º PA'!$N$4:$N$4242=J$1),('Diário 3º PA'!$F$4:$F$4242))+SUMPRODUCT(-('Diário 4º PA'!$E$4:$E$2007='Analítico Cx.'!$B41),-('Diário 4º PA'!$O$4:$O$2007=J$1),('Diário 4º PA'!$F$4:$F$2007))+SUMPRODUCT(-('Diário 5º PA'!$E$4:$E$2000='Analítico Cx.'!$B41),-('Diário 5º PA'!$O$4:$O$2000=J$1),('Diário 5º PA'!$F$4:$F$2000))+SUMPRODUCT(-('Diário 6º PA'!$E$4:$E$2000='Analítico Cx.'!$B41),-('Diário 6º PA'!$O$4:$O$2000=J$1),('Diário 6º PA'!$F$4:$F$2000))</f>
        <v>0</v>
      </c>
      <c r="K41" s="183">
        <f>SUMPRODUCT(-('Diário 3º PA'!$E$4:$E$4242='Analítico Cx.'!$B41),-('Diário 3º PA'!$N$4:$N$4242=K$1),('Diário 3º PA'!$F$4:$F$4242))+SUMPRODUCT(-('Diário 4º PA'!$E$4:$E$2007='Analítico Cx.'!$B41),-('Diário 4º PA'!$O$4:$O$2007=K$1),('Diário 4º PA'!$F$4:$F$2007))+SUMPRODUCT(-('Diário 5º PA'!$E$4:$E$2000='Analítico Cx.'!$B41),-('Diário 5º PA'!$O$4:$O$2000=K$1),('Diário 5º PA'!$F$4:$F$2000))+SUMPRODUCT(-('Diário 6º PA'!$E$4:$E$2000='Analítico Cx.'!$B41),-('Diário 6º PA'!$O$4:$O$2000=K$1),('Diário 6º PA'!$F$4:$F$2000))</f>
        <v>0</v>
      </c>
      <c r="L41" s="183">
        <f>SUMPRODUCT(-('Diário 3º PA'!$E$4:$E$4242='Analítico Cx.'!$B41),-('Diário 3º PA'!$N$4:$N$4242=L$1),('Diário 3º PA'!$F$4:$F$4242))+SUMPRODUCT(-('Diário 4º PA'!$E$4:$E$2007='Analítico Cx.'!$B41),-('Diário 4º PA'!$O$4:$O$2007=L$1),('Diário 4º PA'!$F$4:$F$2007))+SUMPRODUCT(-('Diário 5º PA'!$E$4:$E$2000='Analítico Cx.'!$B41),-('Diário 5º PA'!$O$4:$O$2000=L$1),('Diário 5º PA'!$F$4:$F$2000))+SUMPRODUCT(-('Diário 6º PA'!$E$4:$E$2000='Analítico Cx.'!$B41),-('Diário 6º PA'!$O$4:$O$2000=L$1),('Diário 6º PA'!$F$4:$F$2000))</f>
        <v>0</v>
      </c>
      <c r="M41" s="183">
        <f>SUMPRODUCT(-('Diário 3º PA'!$E$4:$E$4242='Analítico Cx.'!$B41),-('Diário 3º PA'!$N$4:$N$4242=M$1),('Diário 3º PA'!$F$4:$F$4242))+SUMPRODUCT(-('Diário 4º PA'!$E$4:$E$2007='Analítico Cx.'!$B41),-('Diário 4º PA'!$O$4:$O$2007=M$1),('Diário 4º PA'!$F$4:$F$2007))+SUMPRODUCT(-('Diário 5º PA'!$E$4:$E$2000='Analítico Cx.'!$B41),-('Diário 5º PA'!$O$4:$O$2000=M$1),('Diário 5º PA'!$F$4:$F$2000))+SUMPRODUCT(-('Diário 6º PA'!$E$4:$E$2000='Analítico Cx.'!$B41),-('Diário 6º PA'!$O$4:$O$2000=M$1),('Diário 6º PA'!$F$4:$F$2000))</f>
        <v>0</v>
      </c>
      <c r="N41" s="183">
        <f>SUMPRODUCT(-('Diário 3º PA'!$E$4:$E$4242='Analítico Cx.'!$B41),-('Diário 3º PA'!$N$4:$N$4242=N$1),('Diário 3º PA'!$F$4:$F$4242))+SUMPRODUCT(-('Diário 4º PA'!$E$4:$E$2007='Analítico Cx.'!$B41),-('Diário 4º PA'!$O$4:$O$2007=N$1),('Diário 4º PA'!$F$4:$F$2007))+SUMPRODUCT(-('Diário 5º PA'!$E$4:$E$2000='Analítico Cx.'!$B41),-('Diário 5º PA'!$O$4:$O$2000=N$1),('Diário 5º PA'!$F$4:$F$2000))+SUMPRODUCT(-('Diário 6º PA'!$E$4:$E$2000='Analítico Cx.'!$B41),-('Diário 6º PA'!$O$4:$O$2000=N$1),('Diário 6º PA'!$F$4:$F$2000))</f>
        <v>0</v>
      </c>
      <c r="O41" s="184">
        <f t="shared" si="9"/>
        <v>24249.749999999996</v>
      </c>
      <c r="P41" s="168">
        <f t="shared" si="8"/>
        <v>1.7041409241734832E-3</v>
      </c>
    </row>
    <row r="42" spans="1:16" ht="23.25" customHeight="1" x14ac:dyDescent="0.2">
      <c r="A42" s="59" t="s">
        <v>180</v>
      </c>
      <c r="B42" s="58" t="s">
        <v>181</v>
      </c>
      <c r="C42" s="183">
        <f>SUMPRODUCT(-('Diário 3º PA'!$E$4:$E$4242='Analítico Cx.'!$B42),-('Diário 3º PA'!$N$4:$N$4242=C$1),('Diário 3º PA'!$F$4:$F$4242))+SUMPRODUCT(-('Diário 4º PA'!$E$4:$E$2007='Analítico Cx.'!$B42),-('Diário 4º PA'!$O$4:$O$2007=C$1),('Diário 4º PA'!$F$4:$F$2007))+SUMPRODUCT(-('Diário 5º PA'!$E$4:$E$2000='Analítico Cx.'!$B42),-('Diário 5º PA'!$O$4:$O$2000=C$1),('Diário 5º PA'!$F$4:$F$2000))+SUMPRODUCT(-('Diário 6º PA'!$E$4:$E$2000='Analítico Cx.'!$B42),-('Diário 6º PA'!$O$4:$O$2000=C$1),('Diário 6º PA'!$F$4:$F$2000))</f>
        <v>26138.670000000006</v>
      </c>
      <c r="D42" s="183">
        <f>SUMPRODUCT(-('Diário 3º PA'!$E$4:$E$4242='Analítico Cx.'!$B42),-('Diário 3º PA'!$N$4:$N$4242=D$1),('Diário 3º PA'!$F$4:$F$4242))+SUMPRODUCT(-('Diário 4º PA'!$E$4:$E$2007='Analítico Cx.'!$B42),-('Diário 4º PA'!$O$4:$O$2007=D$1),('Diário 4º PA'!$F$4:$F$2007))+SUMPRODUCT(-('Diário 5º PA'!$E$4:$E$2000='Analítico Cx.'!$B42),-('Diário 5º PA'!$O$4:$O$2000=D$1),('Diário 5º PA'!$F$4:$F$2000))+SUMPRODUCT(-('Diário 6º PA'!$E$4:$E$2000='Analítico Cx.'!$B42),-('Diário 6º PA'!$O$4:$O$2000=D$1),('Diário 6º PA'!$F$4:$F$2000))</f>
        <v>250583.2699999999</v>
      </c>
      <c r="E42" s="183">
        <f>SUMPRODUCT(-('Diário 3º PA'!$E$4:$E$4242='Analítico Cx.'!$B42),-('Diário 3º PA'!$N$4:$N$4242=E$1),('Diário 3º PA'!$F$4:$F$4242))+SUMPRODUCT(-('Diário 4º PA'!$E$4:$E$2007='Analítico Cx.'!$B42),-('Diário 4º PA'!$O$4:$O$2007=E$1),('Diário 4º PA'!$F$4:$F$2007))+SUMPRODUCT(-('Diário 5º PA'!$E$4:$E$2000='Analítico Cx.'!$B42),-('Diário 5º PA'!$O$4:$O$2000=E$1),('Diário 5º PA'!$F$4:$F$2000))+SUMPRODUCT(-('Diário 6º PA'!$E$4:$E$2000='Analítico Cx.'!$B42),-('Diário 6º PA'!$O$4:$O$2000=E$1),('Diário 6º PA'!$F$4:$F$2000))</f>
        <v>261326.38300000009</v>
      </c>
      <c r="F42" s="183">
        <f>SUMPRODUCT(-('Diário 3º PA'!$E$4:$E$4242='Analítico Cx.'!$B42),-('Diário 3º PA'!$N$4:$N$4242=F$1),('Diário 3º PA'!$F$4:$F$4242))+SUMPRODUCT(-('Diário 4º PA'!$E$4:$E$2007='Analítico Cx.'!$B42),-('Diário 4º PA'!$O$4:$O$2007=F$1),('Diário 4º PA'!$F$4:$F$2007))+SUMPRODUCT(-('Diário 5º PA'!$E$4:$E$2000='Analítico Cx.'!$B42),-('Diário 5º PA'!$O$4:$O$2000=F$1),('Diário 5º PA'!$F$4:$F$2000))+SUMPRODUCT(-('Diário 6º PA'!$E$4:$E$2000='Analítico Cx.'!$B42),-('Diário 6º PA'!$O$4:$O$2000=F$1),('Diário 6º PA'!$F$4:$F$2000))</f>
        <v>0</v>
      </c>
      <c r="G42" s="183">
        <f>SUMPRODUCT(-('Diário 3º PA'!$E$4:$E$4242='Analítico Cx.'!$B42),-('Diário 3º PA'!$N$4:$N$4242=G$1),('Diário 3º PA'!$F$4:$F$4242))+SUMPRODUCT(-('Diário 4º PA'!$E$4:$E$2007='Analítico Cx.'!$B42),-('Diário 4º PA'!$O$4:$O$2007=G$1),('Diário 4º PA'!$F$4:$F$2007))+SUMPRODUCT(-('Diário 5º PA'!$E$4:$E$2000='Analítico Cx.'!$B42),-('Diário 5º PA'!$O$4:$O$2000=G$1),('Diário 5º PA'!$F$4:$F$2000))+SUMPRODUCT(-('Diário 6º PA'!$E$4:$E$2000='Analítico Cx.'!$B42),-('Diário 6º PA'!$O$4:$O$2000=G$1),('Diário 6º PA'!$F$4:$F$2000))</f>
        <v>0</v>
      </c>
      <c r="H42" s="183">
        <f>SUMPRODUCT(-('Diário 3º PA'!$E$4:$E$4242='Analítico Cx.'!$B42),-('Diário 3º PA'!$N$4:$N$4242=H$1),('Diário 3º PA'!$F$4:$F$4242))+SUMPRODUCT(-('Diário 4º PA'!$E$4:$E$2007='Analítico Cx.'!$B42),-('Diário 4º PA'!$O$4:$O$2007=H$1),('Diário 4º PA'!$F$4:$F$2007))+SUMPRODUCT(-('Diário 5º PA'!$E$4:$E$2000='Analítico Cx.'!$B42),-('Diário 5º PA'!$O$4:$O$2000=H$1),('Diário 5º PA'!$F$4:$F$2000))+SUMPRODUCT(-('Diário 6º PA'!$E$4:$E$2000='Analítico Cx.'!$B42),-('Diário 6º PA'!$O$4:$O$2000=H$1),('Diário 6º PA'!$F$4:$F$2000))</f>
        <v>0</v>
      </c>
      <c r="I42" s="183">
        <f>SUMPRODUCT(-('Diário 3º PA'!$E$4:$E$4242='Analítico Cx.'!$B42),-('Diário 3º PA'!$N$4:$N$4242=I$1),('Diário 3º PA'!$F$4:$F$4242))+SUMPRODUCT(-('Diário 4º PA'!$E$4:$E$2007='Analítico Cx.'!$B42),-('Diário 4º PA'!$O$4:$O$2007=I$1),('Diário 4º PA'!$F$4:$F$2007))+SUMPRODUCT(-('Diário 5º PA'!$E$4:$E$2000='Analítico Cx.'!$B42),-('Diário 5º PA'!$O$4:$O$2000=I$1),('Diário 5º PA'!$F$4:$F$2000))+SUMPRODUCT(-('Diário 6º PA'!$E$4:$E$2000='Analítico Cx.'!$B42),-('Diário 6º PA'!$O$4:$O$2000=I$1),('Diário 6º PA'!$F$4:$F$2000))</f>
        <v>0</v>
      </c>
      <c r="J42" s="183">
        <f>SUMPRODUCT(-('Diário 3º PA'!$E$4:$E$4242='Analítico Cx.'!$B42),-('Diário 3º PA'!$N$4:$N$4242=J$1),('Diário 3º PA'!$F$4:$F$4242))+SUMPRODUCT(-('Diário 4º PA'!$E$4:$E$2007='Analítico Cx.'!$B42),-('Diário 4º PA'!$O$4:$O$2007=J$1),('Diário 4º PA'!$F$4:$F$2007))+SUMPRODUCT(-('Diário 5º PA'!$E$4:$E$2000='Analítico Cx.'!$B42),-('Diário 5º PA'!$O$4:$O$2000=J$1),('Diário 5º PA'!$F$4:$F$2000))+SUMPRODUCT(-('Diário 6º PA'!$E$4:$E$2000='Analítico Cx.'!$B42),-('Diário 6º PA'!$O$4:$O$2000=J$1),('Diário 6º PA'!$F$4:$F$2000))</f>
        <v>0</v>
      </c>
      <c r="K42" s="183">
        <f>SUMPRODUCT(-('Diário 3º PA'!$E$4:$E$4242='Analítico Cx.'!$B42),-('Diário 3º PA'!$N$4:$N$4242=K$1),('Diário 3º PA'!$F$4:$F$4242))+SUMPRODUCT(-('Diário 4º PA'!$E$4:$E$2007='Analítico Cx.'!$B42),-('Diário 4º PA'!$O$4:$O$2007=K$1),('Diário 4º PA'!$F$4:$F$2007))+SUMPRODUCT(-('Diário 5º PA'!$E$4:$E$2000='Analítico Cx.'!$B42),-('Diário 5º PA'!$O$4:$O$2000=K$1),('Diário 5º PA'!$F$4:$F$2000))+SUMPRODUCT(-('Diário 6º PA'!$E$4:$E$2000='Analítico Cx.'!$B42),-('Diário 6º PA'!$O$4:$O$2000=K$1),('Diário 6º PA'!$F$4:$F$2000))</f>
        <v>0</v>
      </c>
      <c r="L42" s="183">
        <f>SUMPRODUCT(-('Diário 3º PA'!$E$4:$E$4242='Analítico Cx.'!$B42),-('Diário 3º PA'!$N$4:$N$4242=L$1),('Diário 3º PA'!$F$4:$F$4242))+SUMPRODUCT(-('Diário 4º PA'!$E$4:$E$2007='Analítico Cx.'!$B42),-('Diário 4º PA'!$O$4:$O$2007=L$1),('Diário 4º PA'!$F$4:$F$2007))+SUMPRODUCT(-('Diário 5º PA'!$E$4:$E$2000='Analítico Cx.'!$B42),-('Diário 5º PA'!$O$4:$O$2000=L$1),('Diário 5º PA'!$F$4:$F$2000))+SUMPRODUCT(-('Diário 6º PA'!$E$4:$E$2000='Analítico Cx.'!$B42),-('Diário 6º PA'!$O$4:$O$2000=L$1),('Diário 6º PA'!$F$4:$F$2000))</f>
        <v>0</v>
      </c>
      <c r="M42" s="183">
        <f>SUMPRODUCT(-('Diário 3º PA'!$E$4:$E$4242='Analítico Cx.'!$B42),-('Diário 3º PA'!$N$4:$N$4242=M$1),('Diário 3º PA'!$F$4:$F$4242))+SUMPRODUCT(-('Diário 4º PA'!$E$4:$E$2007='Analítico Cx.'!$B42),-('Diário 4º PA'!$O$4:$O$2007=M$1),('Diário 4º PA'!$F$4:$F$2007))+SUMPRODUCT(-('Diário 5º PA'!$E$4:$E$2000='Analítico Cx.'!$B42),-('Diário 5º PA'!$O$4:$O$2000=M$1),('Diário 5º PA'!$F$4:$F$2000))+SUMPRODUCT(-('Diário 6º PA'!$E$4:$E$2000='Analítico Cx.'!$B42),-('Diário 6º PA'!$O$4:$O$2000=M$1),('Diário 6º PA'!$F$4:$F$2000))</f>
        <v>0</v>
      </c>
      <c r="N42" s="183">
        <f>SUMPRODUCT(-('Diário 3º PA'!$E$4:$E$4242='Analítico Cx.'!$B42),-('Diário 3º PA'!$N$4:$N$4242=N$1),('Diário 3º PA'!$F$4:$F$4242))+SUMPRODUCT(-('Diário 4º PA'!$E$4:$E$2007='Analítico Cx.'!$B42),-('Diário 4º PA'!$O$4:$O$2007=N$1),('Diário 4º PA'!$F$4:$F$2007))+SUMPRODUCT(-('Diário 5º PA'!$E$4:$E$2000='Analítico Cx.'!$B42),-('Diário 5º PA'!$O$4:$O$2000=N$1),('Diário 5º PA'!$F$4:$F$2000))+SUMPRODUCT(-('Diário 6º PA'!$E$4:$E$2000='Analítico Cx.'!$B42),-('Diário 6º PA'!$O$4:$O$2000=N$1),('Diário 6º PA'!$F$4:$F$2000))</f>
        <v>0</v>
      </c>
      <c r="O42" s="184">
        <f t="shared" si="9"/>
        <v>538048.32299999997</v>
      </c>
      <c r="P42" s="168">
        <f t="shared" si="8"/>
        <v>3.781111831698112E-2</v>
      </c>
    </row>
    <row r="43" spans="1:16" ht="23.25" customHeight="1" x14ac:dyDescent="0.2">
      <c r="A43" s="59" t="s">
        <v>182</v>
      </c>
      <c r="B43" s="58" t="s">
        <v>183</v>
      </c>
      <c r="C43" s="183">
        <f>SUMPRODUCT(-('Diário 3º PA'!$E$4:$E$4242='Analítico Cx.'!$B43),-('Diário 3º PA'!$N$4:$N$4242=C$1),('Diário 3º PA'!$F$4:$F$4242))+SUMPRODUCT(-('Diário 4º PA'!$E$4:$E$2007='Analítico Cx.'!$B43),-('Diário 4º PA'!$O$4:$O$2007=C$1),('Diário 4º PA'!$F$4:$F$2007))+SUMPRODUCT(-('Diário 5º PA'!$E$4:$E$2000='Analítico Cx.'!$B43),-('Diário 5º PA'!$O$4:$O$2000=C$1),('Diário 5º PA'!$F$4:$F$2000))+SUMPRODUCT(-('Diário 6º PA'!$E$4:$E$2000='Analítico Cx.'!$B43),-('Diário 6º PA'!$O$4:$O$2000=C$1),('Diário 6º PA'!$F$4:$F$2000))</f>
        <v>8799.8000000000011</v>
      </c>
      <c r="D43" s="183">
        <f>SUMPRODUCT(-('Diário 3º PA'!$E$4:$E$4242='Analítico Cx.'!$B43),-('Diário 3º PA'!$N$4:$N$4242=D$1),('Diário 3º PA'!$F$4:$F$4242))+SUMPRODUCT(-('Diário 4º PA'!$E$4:$E$2007='Analítico Cx.'!$B43),-('Diário 4º PA'!$O$4:$O$2007=D$1),('Diário 4º PA'!$F$4:$F$2007))+SUMPRODUCT(-('Diário 5º PA'!$E$4:$E$2000='Analítico Cx.'!$B43),-('Diário 5º PA'!$O$4:$O$2000=D$1),('Diário 5º PA'!$F$4:$F$2000))+SUMPRODUCT(-('Diário 6º PA'!$E$4:$E$2000='Analítico Cx.'!$B43),-('Diário 6º PA'!$O$4:$O$2000=D$1),('Diário 6º PA'!$F$4:$F$2000))</f>
        <v>89472.37999999999</v>
      </c>
      <c r="E43" s="183">
        <f>SUMPRODUCT(-('Diário 3º PA'!$E$4:$E$4242='Analítico Cx.'!$B43),-('Diário 3º PA'!$N$4:$N$4242=E$1),('Diário 3º PA'!$F$4:$F$4242))+SUMPRODUCT(-('Diário 4º PA'!$E$4:$E$2007='Analítico Cx.'!$B43),-('Diário 4º PA'!$O$4:$O$2007=E$1),('Diário 4º PA'!$F$4:$F$2007))+SUMPRODUCT(-('Diário 5º PA'!$E$4:$E$2000='Analítico Cx.'!$B43),-('Diário 5º PA'!$O$4:$O$2000=E$1),('Diário 5º PA'!$F$4:$F$2000))+SUMPRODUCT(-('Diário 6º PA'!$E$4:$E$2000='Analítico Cx.'!$B43),-('Diário 6º PA'!$O$4:$O$2000=E$1),('Diário 6º PA'!$F$4:$F$2000))</f>
        <v>99881.799999999974</v>
      </c>
      <c r="F43" s="183">
        <f>SUMPRODUCT(-('Diário 3º PA'!$E$4:$E$4242='Analítico Cx.'!$B43),-('Diário 3º PA'!$N$4:$N$4242=F$1),('Diário 3º PA'!$F$4:$F$4242))+SUMPRODUCT(-('Diário 4º PA'!$E$4:$E$2007='Analítico Cx.'!$B43),-('Diário 4º PA'!$O$4:$O$2007=F$1),('Diário 4º PA'!$F$4:$F$2007))+SUMPRODUCT(-('Diário 5º PA'!$E$4:$E$2000='Analítico Cx.'!$B43),-('Diário 5º PA'!$O$4:$O$2000=F$1),('Diário 5º PA'!$F$4:$F$2000))+SUMPRODUCT(-('Diário 6º PA'!$E$4:$E$2000='Analítico Cx.'!$B43),-('Diário 6º PA'!$O$4:$O$2000=F$1),('Diário 6º PA'!$F$4:$F$2000))</f>
        <v>0</v>
      </c>
      <c r="G43" s="183">
        <f>SUMPRODUCT(-('Diário 3º PA'!$E$4:$E$4242='Analítico Cx.'!$B43),-('Diário 3º PA'!$N$4:$N$4242=G$1),('Diário 3º PA'!$F$4:$F$4242))+SUMPRODUCT(-('Diário 4º PA'!$E$4:$E$2007='Analítico Cx.'!$B43),-('Diário 4º PA'!$O$4:$O$2007=G$1),('Diário 4º PA'!$F$4:$F$2007))+SUMPRODUCT(-('Diário 5º PA'!$E$4:$E$2000='Analítico Cx.'!$B43),-('Diário 5º PA'!$O$4:$O$2000=G$1),('Diário 5º PA'!$F$4:$F$2000))+SUMPRODUCT(-('Diário 6º PA'!$E$4:$E$2000='Analítico Cx.'!$B43),-('Diário 6º PA'!$O$4:$O$2000=G$1),('Diário 6º PA'!$F$4:$F$2000))</f>
        <v>0</v>
      </c>
      <c r="H43" s="183">
        <f>SUMPRODUCT(-('Diário 3º PA'!$E$4:$E$4242='Analítico Cx.'!$B43),-('Diário 3º PA'!$N$4:$N$4242=H$1),('Diário 3º PA'!$F$4:$F$4242))+SUMPRODUCT(-('Diário 4º PA'!$E$4:$E$2007='Analítico Cx.'!$B43),-('Diário 4º PA'!$O$4:$O$2007=H$1),('Diário 4º PA'!$F$4:$F$2007))+SUMPRODUCT(-('Diário 5º PA'!$E$4:$E$2000='Analítico Cx.'!$B43),-('Diário 5º PA'!$O$4:$O$2000=H$1),('Diário 5º PA'!$F$4:$F$2000))+SUMPRODUCT(-('Diário 6º PA'!$E$4:$E$2000='Analítico Cx.'!$B43),-('Diário 6º PA'!$O$4:$O$2000=H$1),('Diário 6º PA'!$F$4:$F$2000))</f>
        <v>0</v>
      </c>
      <c r="I43" s="183">
        <f>SUMPRODUCT(-('Diário 3º PA'!$E$4:$E$4242='Analítico Cx.'!$B43),-('Diário 3º PA'!$N$4:$N$4242=I$1),('Diário 3º PA'!$F$4:$F$4242))+SUMPRODUCT(-('Diário 4º PA'!$E$4:$E$2007='Analítico Cx.'!$B43),-('Diário 4º PA'!$O$4:$O$2007=I$1),('Diário 4º PA'!$F$4:$F$2007))+SUMPRODUCT(-('Diário 5º PA'!$E$4:$E$2000='Analítico Cx.'!$B43),-('Diário 5º PA'!$O$4:$O$2000=I$1),('Diário 5º PA'!$F$4:$F$2000))+SUMPRODUCT(-('Diário 6º PA'!$E$4:$E$2000='Analítico Cx.'!$B43),-('Diário 6º PA'!$O$4:$O$2000=I$1),('Diário 6º PA'!$F$4:$F$2000))</f>
        <v>0</v>
      </c>
      <c r="J43" s="183">
        <f>SUMPRODUCT(-('Diário 3º PA'!$E$4:$E$4242='Analítico Cx.'!$B43),-('Diário 3º PA'!$N$4:$N$4242=J$1),('Diário 3º PA'!$F$4:$F$4242))+SUMPRODUCT(-('Diário 4º PA'!$E$4:$E$2007='Analítico Cx.'!$B43),-('Diário 4º PA'!$O$4:$O$2007=J$1),('Diário 4º PA'!$F$4:$F$2007))+SUMPRODUCT(-('Diário 5º PA'!$E$4:$E$2000='Analítico Cx.'!$B43),-('Diário 5º PA'!$O$4:$O$2000=J$1),('Diário 5º PA'!$F$4:$F$2000))+SUMPRODUCT(-('Diário 6º PA'!$E$4:$E$2000='Analítico Cx.'!$B43),-('Diário 6º PA'!$O$4:$O$2000=J$1),('Diário 6º PA'!$F$4:$F$2000))</f>
        <v>0</v>
      </c>
      <c r="K43" s="183">
        <f>SUMPRODUCT(-('Diário 3º PA'!$E$4:$E$4242='Analítico Cx.'!$B43),-('Diário 3º PA'!$N$4:$N$4242=K$1),('Diário 3º PA'!$F$4:$F$4242))+SUMPRODUCT(-('Diário 4º PA'!$E$4:$E$2007='Analítico Cx.'!$B43),-('Diário 4º PA'!$O$4:$O$2007=K$1),('Diário 4º PA'!$F$4:$F$2007))+SUMPRODUCT(-('Diário 5º PA'!$E$4:$E$2000='Analítico Cx.'!$B43),-('Diário 5º PA'!$O$4:$O$2000=K$1),('Diário 5º PA'!$F$4:$F$2000))+SUMPRODUCT(-('Diário 6º PA'!$E$4:$E$2000='Analítico Cx.'!$B43),-('Diário 6º PA'!$O$4:$O$2000=K$1),('Diário 6º PA'!$F$4:$F$2000))</f>
        <v>0</v>
      </c>
      <c r="L43" s="183">
        <f>SUMPRODUCT(-('Diário 3º PA'!$E$4:$E$4242='Analítico Cx.'!$B43),-('Diário 3º PA'!$N$4:$N$4242=L$1),('Diário 3º PA'!$F$4:$F$4242))+SUMPRODUCT(-('Diário 4º PA'!$E$4:$E$2007='Analítico Cx.'!$B43),-('Diário 4º PA'!$O$4:$O$2007=L$1),('Diário 4º PA'!$F$4:$F$2007))+SUMPRODUCT(-('Diário 5º PA'!$E$4:$E$2000='Analítico Cx.'!$B43),-('Diário 5º PA'!$O$4:$O$2000=L$1),('Diário 5º PA'!$F$4:$F$2000))+SUMPRODUCT(-('Diário 6º PA'!$E$4:$E$2000='Analítico Cx.'!$B43),-('Diário 6º PA'!$O$4:$O$2000=L$1),('Diário 6º PA'!$F$4:$F$2000))</f>
        <v>0</v>
      </c>
      <c r="M43" s="183">
        <f>SUMPRODUCT(-('Diário 3º PA'!$E$4:$E$4242='Analítico Cx.'!$B43),-('Diário 3º PA'!$N$4:$N$4242=M$1),('Diário 3º PA'!$F$4:$F$4242))+SUMPRODUCT(-('Diário 4º PA'!$E$4:$E$2007='Analítico Cx.'!$B43),-('Diário 4º PA'!$O$4:$O$2007=M$1),('Diário 4º PA'!$F$4:$F$2007))+SUMPRODUCT(-('Diário 5º PA'!$E$4:$E$2000='Analítico Cx.'!$B43),-('Diário 5º PA'!$O$4:$O$2000=M$1),('Diário 5º PA'!$F$4:$F$2000))+SUMPRODUCT(-('Diário 6º PA'!$E$4:$E$2000='Analítico Cx.'!$B43),-('Diário 6º PA'!$O$4:$O$2000=M$1),('Diário 6º PA'!$F$4:$F$2000))</f>
        <v>0</v>
      </c>
      <c r="N43" s="183">
        <f>SUMPRODUCT(-('Diário 3º PA'!$E$4:$E$4242='Analítico Cx.'!$B43),-('Diário 3º PA'!$N$4:$N$4242=N$1),('Diário 3º PA'!$F$4:$F$4242))+SUMPRODUCT(-('Diário 4º PA'!$E$4:$E$2007='Analítico Cx.'!$B43),-('Diário 4º PA'!$O$4:$O$2007=N$1),('Diário 4º PA'!$F$4:$F$2007))+SUMPRODUCT(-('Diário 5º PA'!$E$4:$E$2000='Analítico Cx.'!$B43),-('Diário 5º PA'!$O$4:$O$2000=N$1),('Diário 5º PA'!$F$4:$F$2000))+SUMPRODUCT(-('Diário 6º PA'!$E$4:$E$2000='Analítico Cx.'!$B43),-('Diário 6º PA'!$O$4:$O$2000=N$1),('Diário 6º PA'!$F$4:$F$2000))</f>
        <v>0</v>
      </c>
      <c r="O43" s="184">
        <f t="shared" si="9"/>
        <v>198153.97999999998</v>
      </c>
      <c r="P43" s="168">
        <f t="shared" si="8"/>
        <v>1.3925187130005626E-2</v>
      </c>
    </row>
    <row r="44" spans="1:16" ht="23.25" customHeight="1" x14ac:dyDescent="0.2">
      <c r="A44" s="59" t="s">
        <v>184</v>
      </c>
      <c r="B44" s="58" t="s">
        <v>185</v>
      </c>
      <c r="C44" s="183">
        <f>SUMPRODUCT(-('Diário 3º PA'!$E$4:$E$4242='Analítico Cx.'!$B44),-('Diário 3º PA'!$N$4:$N$4242=C$1),('Diário 3º PA'!$F$4:$F$4242))+SUMPRODUCT(-('Diário 4º PA'!$E$4:$E$2007='Analítico Cx.'!$B44),-('Diário 4º PA'!$O$4:$O$2007=C$1),('Diário 4º PA'!$F$4:$F$2007))+SUMPRODUCT(-('Diário 5º PA'!$E$4:$E$2000='Analítico Cx.'!$B44),-('Diário 5º PA'!$O$4:$O$2000=C$1),('Diário 5º PA'!$F$4:$F$2000))+SUMPRODUCT(-('Diário 6º PA'!$E$4:$E$2000='Analítico Cx.'!$B44),-('Diário 6º PA'!$O$4:$O$2000=C$1),('Diário 6º PA'!$F$4:$F$2000))</f>
        <v>21899.600000000002</v>
      </c>
      <c r="D44" s="183">
        <f>SUMPRODUCT(-('Diário 3º PA'!$E$4:$E$4242='Analítico Cx.'!$B44),-('Diário 3º PA'!$N$4:$N$4242=D$1),('Diário 3º PA'!$F$4:$F$4242))+SUMPRODUCT(-('Diário 4º PA'!$E$4:$E$2007='Analítico Cx.'!$B44),-('Diário 4º PA'!$O$4:$O$2007=D$1),('Diário 4º PA'!$F$4:$F$2007))+SUMPRODUCT(-('Diário 5º PA'!$E$4:$E$2000='Analítico Cx.'!$B44),-('Diário 5º PA'!$O$4:$O$2000=D$1),('Diário 5º PA'!$F$4:$F$2000))+SUMPRODUCT(-('Diário 6º PA'!$E$4:$E$2000='Analítico Cx.'!$B44),-('Diário 6º PA'!$O$4:$O$2000=D$1),('Diário 6º PA'!$F$4:$F$2000))</f>
        <v>73334.489999999991</v>
      </c>
      <c r="E44" s="183">
        <f>SUMPRODUCT(-('Diário 3º PA'!$E$4:$E$4242='Analítico Cx.'!$B44),-('Diário 3º PA'!$N$4:$N$4242=E$1),('Diário 3º PA'!$F$4:$F$4242))+SUMPRODUCT(-('Diário 4º PA'!$E$4:$E$2007='Analítico Cx.'!$B44),-('Diário 4º PA'!$O$4:$O$2007=E$1),('Diário 4º PA'!$F$4:$F$2007))+SUMPRODUCT(-('Diário 5º PA'!$E$4:$E$2000='Analítico Cx.'!$B44),-('Diário 5º PA'!$O$4:$O$2000=E$1),('Diário 5º PA'!$F$4:$F$2000))+SUMPRODUCT(-('Diário 6º PA'!$E$4:$E$2000='Analítico Cx.'!$B44),-('Diário 6º PA'!$O$4:$O$2000=E$1),('Diário 6º PA'!$F$4:$F$2000))</f>
        <v>40634.199999999997</v>
      </c>
      <c r="F44" s="183">
        <f>SUMPRODUCT(-('Diário 3º PA'!$E$4:$E$4242='Analítico Cx.'!$B44),-('Diário 3º PA'!$N$4:$N$4242=F$1),('Diário 3º PA'!$F$4:$F$4242))+SUMPRODUCT(-('Diário 4º PA'!$E$4:$E$2007='Analítico Cx.'!$B44),-('Diário 4º PA'!$O$4:$O$2007=F$1),('Diário 4º PA'!$F$4:$F$2007))+SUMPRODUCT(-('Diário 5º PA'!$E$4:$E$2000='Analítico Cx.'!$B44),-('Diário 5º PA'!$O$4:$O$2000=F$1),('Diário 5º PA'!$F$4:$F$2000))+SUMPRODUCT(-('Diário 6º PA'!$E$4:$E$2000='Analítico Cx.'!$B44),-('Diário 6º PA'!$O$4:$O$2000=F$1),('Diário 6º PA'!$F$4:$F$2000))</f>
        <v>0</v>
      </c>
      <c r="G44" s="183">
        <f>SUMPRODUCT(-('Diário 3º PA'!$E$4:$E$4242='Analítico Cx.'!$B44),-('Diário 3º PA'!$N$4:$N$4242=G$1),('Diário 3º PA'!$F$4:$F$4242))+SUMPRODUCT(-('Diário 4º PA'!$E$4:$E$2007='Analítico Cx.'!$B44),-('Diário 4º PA'!$O$4:$O$2007=G$1),('Diário 4º PA'!$F$4:$F$2007))+SUMPRODUCT(-('Diário 5º PA'!$E$4:$E$2000='Analítico Cx.'!$B44),-('Diário 5º PA'!$O$4:$O$2000=G$1),('Diário 5º PA'!$F$4:$F$2000))+SUMPRODUCT(-('Diário 6º PA'!$E$4:$E$2000='Analítico Cx.'!$B44),-('Diário 6º PA'!$O$4:$O$2000=G$1),('Diário 6º PA'!$F$4:$F$2000))</f>
        <v>0</v>
      </c>
      <c r="H44" s="183">
        <f>SUMPRODUCT(-('Diário 3º PA'!$E$4:$E$4242='Analítico Cx.'!$B44),-('Diário 3º PA'!$N$4:$N$4242=H$1),('Diário 3º PA'!$F$4:$F$4242))+SUMPRODUCT(-('Diário 4º PA'!$E$4:$E$2007='Analítico Cx.'!$B44),-('Diário 4º PA'!$O$4:$O$2007=H$1),('Diário 4º PA'!$F$4:$F$2007))+SUMPRODUCT(-('Diário 5º PA'!$E$4:$E$2000='Analítico Cx.'!$B44),-('Diário 5º PA'!$O$4:$O$2000=H$1),('Diário 5º PA'!$F$4:$F$2000))+SUMPRODUCT(-('Diário 6º PA'!$E$4:$E$2000='Analítico Cx.'!$B44),-('Diário 6º PA'!$O$4:$O$2000=H$1),('Diário 6º PA'!$F$4:$F$2000))</f>
        <v>0</v>
      </c>
      <c r="I44" s="183">
        <f>SUMPRODUCT(-('Diário 3º PA'!$E$4:$E$4242='Analítico Cx.'!$B44),-('Diário 3º PA'!$N$4:$N$4242=I$1),('Diário 3º PA'!$F$4:$F$4242))+SUMPRODUCT(-('Diário 4º PA'!$E$4:$E$2007='Analítico Cx.'!$B44),-('Diário 4º PA'!$O$4:$O$2007=I$1),('Diário 4º PA'!$F$4:$F$2007))+SUMPRODUCT(-('Diário 5º PA'!$E$4:$E$2000='Analítico Cx.'!$B44),-('Diário 5º PA'!$O$4:$O$2000=I$1),('Diário 5º PA'!$F$4:$F$2000))+SUMPRODUCT(-('Diário 6º PA'!$E$4:$E$2000='Analítico Cx.'!$B44),-('Diário 6º PA'!$O$4:$O$2000=I$1),('Diário 6º PA'!$F$4:$F$2000))</f>
        <v>0</v>
      </c>
      <c r="J44" s="183">
        <f>SUMPRODUCT(-('Diário 3º PA'!$E$4:$E$4242='Analítico Cx.'!$B44),-('Diário 3º PA'!$N$4:$N$4242=J$1),('Diário 3º PA'!$F$4:$F$4242))+SUMPRODUCT(-('Diário 4º PA'!$E$4:$E$2007='Analítico Cx.'!$B44),-('Diário 4º PA'!$O$4:$O$2007=J$1),('Diário 4º PA'!$F$4:$F$2007))+SUMPRODUCT(-('Diário 5º PA'!$E$4:$E$2000='Analítico Cx.'!$B44),-('Diário 5º PA'!$O$4:$O$2000=J$1),('Diário 5º PA'!$F$4:$F$2000))+SUMPRODUCT(-('Diário 6º PA'!$E$4:$E$2000='Analítico Cx.'!$B44),-('Diário 6º PA'!$O$4:$O$2000=J$1),('Diário 6º PA'!$F$4:$F$2000))</f>
        <v>0</v>
      </c>
      <c r="K44" s="183">
        <f>SUMPRODUCT(-('Diário 3º PA'!$E$4:$E$4242='Analítico Cx.'!$B44),-('Diário 3º PA'!$N$4:$N$4242=K$1),('Diário 3º PA'!$F$4:$F$4242))+SUMPRODUCT(-('Diário 4º PA'!$E$4:$E$2007='Analítico Cx.'!$B44),-('Diário 4º PA'!$O$4:$O$2007=K$1),('Diário 4º PA'!$F$4:$F$2007))+SUMPRODUCT(-('Diário 5º PA'!$E$4:$E$2000='Analítico Cx.'!$B44),-('Diário 5º PA'!$O$4:$O$2000=K$1),('Diário 5º PA'!$F$4:$F$2000))+SUMPRODUCT(-('Diário 6º PA'!$E$4:$E$2000='Analítico Cx.'!$B44),-('Diário 6º PA'!$O$4:$O$2000=K$1),('Diário 6º PA'!$F$4:$F$2000))</f>
        <v>0</v>
      </c>
      <c r="L44" s="183">
        <f>SUMPRODUCT(-('Diário 3º PA'!$E$4:$E$4242='Analítico Cx.'!$B44),-('Diário 3º PA'!$N$4:$N$4242=L$1),('Diário 3º PA'!$F$4:$F$4242))+SUMPRODUCT(-('Diário 4º PA'!$E$4:$E$2007='Analítico Cx.'!$B44),-('Diário 4º PA'!$O$4:$O$2007=L$1),('Diário 4º PA'!$F$4:$F$2007))+SUMPRODUCT(-('Diário 5º PA'!$E$4:$E$2000='Analítico Cx.'!$B44),-('Diário 5º PA'!$O$4:$O$2000=L$1),('Diário 5º PA'!$F$4:$F$2000))+SUMPRODUCT(-('Diário 6º PA'!$E$4:$E$2000='Analítico Cx.'!$B44),-('Diário 6º PA'!$O$4:$O$2000=L$1),('Diário 6º PA'!$F$4:$F$2000))</f>
        <v>0</v>
      </c>
      <c r="M44" s="183">
        <f>SUMPRODUCT(-('Diário 3º PA'!$E$4:$E$4242='Analítico Cx.'!$B44),-('Diário 3º PA'!$N$4:$N$4242=M$1),('Diário 3º PA'!$F$4:$F$4242))+SUMPRODUCT(-('Diário 4º PA'!$E$4:$E$2007='Analítico Cx.'!$B44),-('Diário 4º PA'!$O$4:$O$2007=M$1),('Diário 4º PA'!$F$4:$F$2007))+SUMPRODUCT(-('Diário 5º PA'!$E$4:$E$2000='Analítico Cx.'!$B44),-('Diário 5º PA'!$O$4:$O$2000=M$1),('Diário 5º PA'!$F$4:$F$2000))+SUMPRODUCT(-('Diário 6º PA'!$E$4:$E$2000='Analítico Cx.'!$B44),-('Diário 6º PA'!$O$4:$O$2000=M$1),('Diário 6º PA'!$F$4:$F$2000))</f>
        <v>0</v>
      </c>
      <c r="N44" s="183">
        <f>SUMPRODUCT(-('Diário 3º PA'!$E$4:$E$4242='Analítico Cx.'!$B44),-('Diário 3º PA'!$N$4:$N$4242=N$1),('Diário 3º PA'!$F$4:$F$4242))+SUMPRODUCT(-('Diário 4º PA'!$E$4:$E$2007='Analítico Cx.'!$B44),-('Diário 4º PA'!$O$4:$O$2007=N$1),('Diário 4º PA'!$F$4:$F$2007))+SUMPRODUCT(-('Diário 5º PA'!$E$4:$E$2000='Analítico Cx.'!$B44),-('Diário 5º PA'!$O$4:$O$2000=N$1),('Diário 5º PA'!$F$4:$F$2000))+SUMPRODUCT(-('Diário 6º PA'!$E$4:$E$2000='Analítico Cx.'!$B44),-('Diário 6º PA'!$O$4:$O$2000=N$1),('Diário 6º PA'!$F$4:$F$2000))</f>
        <v>0</v>
      </c>
      <c r="O44" s="184">
        <f t="shared" si="9"/>
        <v>135868.28999999998</v>
      </c>
      <c r="P44" s="168">
        <f t="shared" si="8"/>
        <v>9.5480866106442686E-3</v>
      </c>
    </row>
    <row r="45" spans="1:16" ht="23.25" customHeight="1" x14ac:dyDescent="0.2">
      <c r="A45" s="59" t="s">
        <v>186</v>
      </c>
      <c r="B45" s="58" t="s">
        <v>187</v>
      </c>
      <c r="C45" s="183">
        <f>SUMPRODUCT(-('Diário 3º PA'!$E$4:$E$4242='Analítico Cx.'!$B45),-('Diário 3º PA'!$N$4:$N$4242=C$1),('Diário 3º PA'!$F$4:$F$4242))+SUMPRODUCT(-('Diário 4º PA'!$E$4:$E$2007='Analítico Cx.'!$B45),-('Diário 4º PA'!$O$4:$O$2007=C$1),('Diário 4º PA'!$F$4:$F$2007))+SUMPRODUCT(-('Diário 5º PA'!$E$4:$E$2000='Analítico Cx.'!$B45),-('Diário 5º PA'!$O$4:$O$2000=C$1),('Diário 5º PA'!$F$4:$F$2000))+SUMPRODUCT(-('Diário 6º PA'!$E$4:$E$2000='Analítico Cx.'!$B45),-('Diário 6º PA'!$O$4:$O$2000=C$1),('Diário 6º PA'!$F$4:$F$2000))</f>
        <v>10051.140000000001</v>
      </c>
      <c r="D45" s="183">
        <f>SUMPRODUCT(-('Diário 3º PA'!$E$4:$E$4242='Analítico Cx.'!$B45),-('Diário 3º PA'!$N$4:$N$4242=D$1),('Diário 3º PA'!$F$4:$F$4242))+SUMPRODUCT(-('Diário 4º PA'!$E$4:$E$2007='Analítico Cx.'!$B45),-('Diário 4º PA'!$O$4:$O$2007=D$1),('Diário 4º PA'!$F$4:$F$2007))+SUMPRODUCT(-('Diário 5º PA'!$E$4:$E$2000='Analítico Cx.'!$B45),-('Diário 5º PA'!$O$4:$O$2000=D$1),('Diário 5º PA'!$F$4:$F$2000))+SUMPRODUCT(-('Diário 6º PA'!$E$4:$E$2000='Analítico Cx.'!$B45),-('Diário 6º PA'!$O$4:$O$2000=D$1),('Diário 6º PA'!$F$4:$F$2000))</f>
        <v>3969.68</v>
      </c>
      <c r="E45" s="183">
        <f>SUMPRODUCT(-('Diário 3º PA'!$E$4:$E$4242='Analítico Cx.'!$B45),-('Diário 3º PA'!$N$4:$N$4242=E$1),('Diário 3º PA'!$F$4:$F$4242))+SUMPRODUCT(-('Diário 4º PA'!$E$4:$E$2007='Analítico Cx.'!$B45),-('Diário 4º PA'!$O$4:$O$2007=E$1),('Diário 4º PA'!$F$4:$F$2007))+SUMPRODUCT(-('Diário 5º PA'!$E$4:$E$2000='Analítico Cx.'!$B45),-('Diário 5º PA'!$O$4:$O$2000=E$1),('Diário 5º PA'!$F$4:$F$2000))+SUMPRODUCT(-('Diário 6º PA'!$E$4:$E$2000='Analítico Cx.'!$B45),-('Diário 6º PA'!$O$4:$O$2000=E$1),('Diário 6º PA'!$F$4:$F$2000))</f>
        <v>20080.38</v>
      </c>
      <c r="F45" s="183">
        <f>SUMPRODUCT(-('Diário 3º PA'!$E$4:$E$4242='Analítico Cx.'!$B45),-('Diário 3º PA'!$N$4:$N$4242=F$1),('Diário 3º PA'!$F$4:$F$4242))+SUMPRODUCT(-('Diário 4º PA'!$E$4:$E$2007='Analítico Cx.'!$B45),-('Diário 4º PA'!$O$4:$O$2007=F$1),('Diário 4º PA'!$F$4:$F$2007))+SUMPRODUCT(-('Diário 5º PA'!$E$4:$E$2000='Analítico Cx.'!$B45),-('Diário 5º PA'!$O$4:$O$2000=F$1),('Diário 5º PA'!$F$4:$F$2000))+SUMPRODUCT(-('Diário 6º PA'!$E$4:$E$2000='Analítico Cx.'!$B45),-('Diário 6º PA'!$O$4:$O$2000=F$1),('Diário 6º PA'!$F$4:$F$2000))</f>
        <v>0</v>
      </c>
      <c r="G45" s="183">
        <f>SUMPRODUCT(-('Diário 3º PA'!$E$4:$E$4242='Analítico Cx.'!$B45),-('Diário 3º PA'!$N$4:$N$4242=G$1),('Diário 3º PA'!$F$4:$F$4242))+SUMPRODUCT(-('Diário 4º PA'!$E$4:$E$2007='Analítico Cx.'!$B45),-('Diário 4º PA'!$O$4:$O$2007=G$1),('Diário 4º PA'!$F$4:$F$2007))+SUMPRODUCT(-('Diário 5º PA'!$E$4:$E$2000='Analítico Cx.'!$B45),-('Diário 5º PA'!$O$4:$O$2000=G$1),('Diário 5º PA'!$F$4:$F$2000))+SUMPRODUCT(-('Diário 6º PA'!$E$4:$E$2000='Analítico Cx.'!$B45),-('Diário 6º PA'!$O$4:$O$2000=G$1),('Diário 6º PA'!$F$4:$F$2000))</f>
        <v>0</v>
      </c>
      <c r="H45" s="183">
        <f>SUMPRODUCT(-('Diário 3º PA'!$E$4:$E$4242='Analítico Cx.'!$B45),-('Diário 3º PA'!$N$4:$N$4242=H$1),('Diário 3º PA'!$F$4:$F$4242))+SUMPRODUCT(-('Diário 4º PA'!$E$4:$E$2007='Analítico Cx.'!$B45),-('Diário 4º PA'!$O$4:$O$2007=H$1),('Diário 4º PA'!$F$4:$F$2007))+SUMPRODUCT(-('Diário 5º PA'!$E$4:$E$2000='Analítico Cx.'!$B45),-('Diário 5º PA'!$O$4:$O$2000=H$1),('Diário 5º PA'!$F$4:$F$2000))+SUMPRODUCT(-('Diário 6º PA'!$E$4:$E$2000='Analítico Cx.'!$B45),-('Diário 6º PA'!$O$4:$O$2000=H$1),('Diário 6º PA'!$F$4:$F$2000))</f>
        <v>0</v>
      </c>
      <c r="I45" s="183">
        <f>SUMPRODUCT(-('Diário 3º PA'!$E$4:$E$4242='Analítico Cx.'!$B45),-('Diário 3º PA'!$N$4:$N$4242=I$1),('Diário 3º PA'!$F$4:$F$4242))+SUMPRODUCT(-('Diário 4º PA'!$E$4:$E$2007='Analítico Cx.'!$B45),-('Diário 4º PA'!$O$4:$O$2007=I$1),('Diário 4º PA'!$F$4:$F$2007))+SUMPRODUCT(-('Diário 5º PA'!$E$4:$E$2000='Analítico Cx.'!$B45),-('Diário 5º PA'!$O$4:$O$2000=I$1),('Diário 5º PA'!$F$4:$F$2000))+SUMPRODUCT(-('Diário 6º PA'!$E$4:$E$2000='Analítico Cx.'!$B45),-('Diário 6º PA'!$O$4:$O$2000=I$1),('Diário 6º PA'!$F$4:$F$2000))</f>
        <v>0</v>
      </c>
      <c r="J45" s="183">
        <f>SUMPRODUCT(-('Diário 3º PA'!$E$4:$E$4242='Analítico Cx.'!$B45),-('Diário 3º PA'!$N$4:$N$4242=J$1),('Diário 3º PA'!$F$4:$F$4242))+SUMPRODUCT(-('Diário 4º PA'!$E$4:$E$2007='Analítico Cx.'!$B45),-('Diário 4º PA'!$O$4:$O$2007=J$1),('Diário 4º PA'!$F$4:$F$2007))+SUMPRODUCT(-('Diário 5º PA'!$E$4:$E$2000='Analítico Cx.'!$B45),-('Diário 5º PA'!$O$4:$O$2000=J$1),('Diário 5º PA'!$F$4:$F$2000))+SUMPRODUCT(-('Diário 6º PA'!$E$4:$E$2000='Analítico Cx.'!$B45),-('Diário 6º PA'!$O$4:$O$2000=J$1),('Diário 6º PA'!$F$4:$F$2000))</f>
        <v>0</v>
      </c>
      <c r="K45" s="183">
        <f>SUMPRODUCT(-('Diário 3º PA'!$E$4:$E$4242='Analítico Cx.'!$B45),-('Diário 3º PA'!$N$4:$N$4242=K$1),('Diário 3º PA'!$F$4:$F$4242))+SUMPRODUCT(-('Diário 4º PA'!$E$4:$E$2007='Analítico Cx.'!$B45),-('Diário 4º PA'!$O$4:$O$2007=K$1),('Diário 4º PA'!$F$4:$F$2007))+SUMPRODUCT(-('Diário 5º PA'!$E$4:$E$2000='Analítico Cx.'!$B45),-('Diário 5º PA'!$O$4:$O$2000=K$1),('Diário 5º PA'!$F$4:$F$2000))+SUMPRODUCT(-('Diário 6º PA'!$E$4:$E$2000='Analítico Cx.'!$B45),-('Diário 6º PA'!$O$4:$O$2000=K$1),('Diário 6º PA'!$F$4:$F$2000))</f>
        <v>0</v>
      </c>
      <c r="L45" s="183">
        <f>SUMPRODUCT(-('Diário 3º PA'!$E$4:$E$4242='Analítico Cx.'!$B45),-('Diário 3º PA'!$N$4:$N$4242=L$1),('Diário 3º PA'!$F$4:$F$4242))+SUMPRODUCT(-('Diário 4º PA'!$E$4:$E$2007='Analítico Cx.'!$B45),-('Diário 4º PA'!$O$4:$O$2007=L$1),('Diário 4º PA'!$F$4:$F$2007))+SUMPRODUCT(-('Diário 5º PA'!$E$4:$E$2000='Analítico Cx.'!$B45),-('Diário 5º PA'!$O$4:$O$2000=L$1),('Diário 5º PA'!$F$4:$F$2000))+SUMPRODUCT(-('Diário 6º PA'!$E$4:$E$2000='Analítico Cx.'!$B45),-('Diário 6º PA'!$O$4:$O$2000=L$1),('Diário 6º PA'!$F$4:$F$2000))</f>
        <v>0</v>
      </c>
      <c r="M45" s="183">
        <f>SUMPRODUCT(-('Diário 3º PA'!$E$4:$E$4242='Analítico Cx.'!$B45),-('Diário 3º PA'!$N$4:$N$4242=M$1),('Diário 3º PA'!$F$4:$F$4242))+SUMPRODUCT(-('Diário 4º PA'!$E$4:$E$2007='Analítico Cx.'!$B45),-('Diário 4º PA'!$O$4:$O$2007=M$1),('Diário 4º PA'!$F$4:$F$2007))+SUMPRODUCT(-('Diário 5º PA'!$E$4:$E$2000='Analítico Cx.'!$B45),-('Diário 5º PA'!$O$4:$O$2000=M$1),('Diário 5º PA'!$F$4:$F$2000))+SUMPRODUCT(-('Diário 6º PA'!$E$4:$E$2000='Analítico Cx.'!$B45),-('Diário 6º PA'!$O$4:$O$2000=M$1),('Diário 6º PA'!$F$4:$F$2000))</f>
        <v>0</v>
      </c>
      <c r="N45" s="183">
        <f>SUMPRODUCT(-('Diário 3º PA'!$E$4:$E$4242='Analítico Cx.'!$B45),-('Diário 3º PA'!$N$4:$N$4242=N$1),('Diário 3º PA'!$F$4:$F$4242))+SUMPRODUCT(-('Diário 4º PA'!$E$4:$E$2007='Analítico Cx.'!$B45),-('Diário 4º PA'!$O$4:$O$2007=N$1),('Diário 4º PA'!$F$4:$F$2007))+SUMPRODUCT(-('Diário 5º PA'!$E$4:$E$2000='Analítico Cx.'!$B45),-('Diário 5º PA'!$O$4:$O$2000=N$1),('Diário 5º PA'!$F$4:$F$2000))+SUMPRODUCT(-('Diário 6º PA'!$E$4:$E$2000='Analítico Cx.'!$B45),-('Diário 6º PA'!$O$4:$O$2000=N$1),('Diário 6º PA'!$F$4:$F$2000))</f>
        <v>0</v>
      </c>
      <c r="O45" s="184">
        <f t="shared" si="9"/>
        <v>34101.200000000004</v>
      </c>
      <c r="P45" s="168">
        <f t="shared" si="8"/>
        <v>2.3964474059907752E-3</v>
      </c>
    </row>
    <row r="46" spans="1:16" ht="23.25" customHeight="1" x14ac:dyDescent="0.2">
      <c r="A46" s="59" t="s">
        <v>188</v>
      </c>
      <c r="B46" s="58" t="s">
        <v>189</v>
      </c>
      <c r="C46" s="183">
        <f>SUMPRODUCT(-('Diário 3º PA'!$E$4:$E$4242='Analítico Cx.'!$B46),-('Diário 3º PA'!$N$4:$N$4242=C$1),('Diário 3º PA'!$F$4:$F$4242))+SUMPRODUCT(-('Diário 4º PA'!$E$4:$E$2007='Analítico Cx.'!$B46),-('Diário 4º PA'!$O$4:$O$2007=C$1),('Diário 4º PA'!$F$4:$F$2007))+SUMPRODUCT(-('Diário 5º PA'!$E$4:$E$2000='Analítico Cx.'!$B46),-('Diário 5º PA'!$O$4:$O$2000=C$1),('Diário 5º PA'!$F$4:$F$2000))+SUMPRODUCT(-('Diário 6º PA'!$E$4:$E$2000='Analítico Cx.'!$B46),-('Diário 6º PA'!$O$4:$O$2000=C$1),('Diário 6º PA'!$F$4:$F$2000))</f>
        <v>0</v>
      </c>
      <c r="D46" s="183">
        <f>SUMPRODUCT(-('Diário 3º PA'!$E$4:$E$4242='Analítico Cx.'!$B46),-('Diário 3º PA'!$N$4:$N$4242=D$1),('Diário 3º PA'!$F$4:$F$4242))+SUMPRODUCT(-('Diário 4º PA'!$E$4:$E$2007='Analítico Cx.'!$B46),-('Diário 4º PA'!$O$4:$O$2007=D$1),('Diário 4º PA'!$F$4:$F$2007))+SUMPRODUCT(-('Diário 5º PA'!$E$4:$E$2000='Analítico Cx.'!$B46),-('Diário 5º PA'!$O$4:$O$2000=D$1),('Diário 5º PA'!$F$4:$F$2000))+SUMPRODUCT(-('Diário 6º PA'!$E$4:$E$2000='Analítico Cx.'!$B46),-('Diário 6º PA'!$O$4:$O$2000=D$1),('Diário 6º PA'!$F$4:$F$2000))</f>
        <v>0</v>
      </c>
      <c r="E46" s="183">
        <f>SUMPRODUCT(-('Diário 3º PA'!$E$4:$E$4242='Analítico Cx.'!$B46),-('Diário 3º PA'!$N$4:$N$4242=E$1),('Diário 3º PA'!$F$4:$F$4242))+SUMPRODUCT(-('Diário 4º PA'!$E$4:$E$2007='Analítico Cx.'!$B46),-('Diário 4º PA'!$O$4:$O$2007=E$1),('Diário 4º PA'!$F$4:$F$2007))+SUMPRODUCT(-('Diário 5º PA'!$E$4:$E$2000='Analítico Cx.'!$B46),-('Diário 5º PA'!$O$4:$O$2000=E$1),('Diário 5º PA'!$F$4:$F$2000))+SUMPRODUCT(-('Diário 6º PA'!$E$4:$E$2000='Analítico Cx.'!$B46),-('Diário 6º PA'!$O$4:$O$2000=E$1),('Diário 6º PA'!$F$4:$F$2000))</f>
        <v>0</v>
      </c>
      <c r="F46" s="183">
        <f>SUMPRODUCT(-('Diário 3º PA'!$E$4:$E$4242='Analítico Cx.'!$B46),-('Diário 3º PA'!$N$4:$N$4242=F$1),('Diário 3º PA'!$F$4:$F$4242))+SUMPRODUCT(-('Diário 4º PA'!$E$4:$E$2007='Analítico Cx.'!$B46),-('Diário 4º PA'!$O$4:$O$2007=F$1),('Diário 4º PA'!$F$4:$F$2007))+SUMPRODUCT(-('Diário 5º PA'!$E$4:$E$2000='Analítico Cx.'!$B46),-('Diário 5º PA'!$O$4:$O$2000=F$1),('Diário 5º PA'!$F$4:$F$2000))+SUMPRODUCT(-('Diário 6º PA'!$E$4:$E$2000='Analítico Cx.'!$B46),-('Diário 6º PA'!$O$4:$O$2000=F$1),('Diário 6º PA'!$F$4:$F$2000))</f>
        <v>0</v>
      </c>
      <c r="G46" s="183">
        <f>SUMPRODUCT(-('Diário 3º PA'!$E$4:$E$4242='Analítico Cx.'!$B46),-('Diário 3º PA'!$N$4:$N$4242=G$1),('Diário 3º PA'!$F$4:$F$4242))+SUMPRODUCT(-('Diário 4º PA'!$E$4:$E$2007='Analítico Cx.'!$B46),-('Diário 4º PA'!$O$4:$O$2007=G$1),('Diário 4º PA'!$F$4:$F$2007))+SUMPRODUCT(-('Diário 5º PA'!$E$4:$E$2000='Analítico Cx.'!$B46),-('Diário 5º PA'!$O$4:$O$2000=G$1),('Diário 5º PA'!$F$4:$F$2000))+SUMPRODUCT(-('Diário 6º PA'!$E$4:$E$2000='Analítico Cx.'!$B46),-('Diário 6º PA'!$O$4:$O$2000=G$1),('Diário 6º PA'!$F$4:$F$2000))</f>
        <v>0</v>
      </c>
      <c r="H46" s="183">
        <f>SUMPRODUCT(-('Diário 3º PA'!$E$4:$E$4242='Analítico Cx.'!$B46),-('Diário 3º PA'!$N$4:$N$4242=H$1),('Diário 3º PA'!$F$4:$F$4242))+SUMPRODUCT(-('Diário 4º PA'!$E$4:$E$2007='Analítico Cx.'!$B46),-('Diário 4º PA'!$O$4:$O$2007=H$1),('Diário 4º PA'!$F$4:$F$2007))+SUMPRODUCT(-('Diário 5º PA'!$E$4:$E$2000='Analítico Cx.'!$B46),-('Diário 5º PA'!$O$4:$O$2000=H$1),('Diário 5º PA'!$F$4:$F$2000))+SUMPRODUCT(-('Diário 6º PA'!$E$4:$E$2000='Analítico Cx.'!$B46),-('Diário 6º PA'!$O$4:$O$2000=H$1),('Diário 6º PA'!$F$4:$F$2000))</f>
        <v>0</v>
      </c>
      <c r="I46" s="183">
        <f>SUMPRODUCT(-('Diário 3º PA'!$E$4:$E$4242='Analítico Cx.'!$B46),-('Diário 3º PA'!$N$4:$N$4242=I$1),('Diário 3º PA'!$F$4:$F$4242))+SUMPRODUCT(-('Diário 4º PA'!$E$4:$E$2007='Analítico Cx.'!$B46),-('Diário 4º PA'!$O$4:$O$2007=I$1),('Diário 4º PA'!$F$4:$F$2007))+SUMPRODUCT(-('Diário 5º PA'!$E$4:$E$2000='Analítico Cx.'!$B46),-('Diário 5º PA'!$O$4:$O$2000=I$1),('Diário 5º PA'!$F$4:$F$2000))+SUMPRODUCT(-('Diário 6º PA'!$E$4:$E$2000='Analítico Cx.'!$B46),-('Diário 6º PA'!$O$4:$O$2000=I$1),('Diário 6º PA'!$F$4:$F$2000))</f>
        <v>0</v>
      </c>
      <c r="J46" s="183">
        <f>SUMPRODUCT(-('Diário 3º PA'!$E$4:$E$4242='Analítico Cx.'!$B46),-('Diário 3º PA'!$N$4:$N$4242=J$1),('Diário 3º PA'!$F$4:$F$4242))+SUMPRODUCT(-('Diário 4º PA'!$E$4:$E$2007='Analítico Cx.'!$B46),-('Diário 4º PA'!$O$4:$O$2007=J$1),('Diário 4º PA'!$F$4:$F$2007))+SUMPRODUCT(-('Diário 5º PA'!$E$4:$E$2000='Analítico Cx.'!$B46),-('Diário 5º PA'!$O$4:$O$2000=J$1),('Diário 5º PA'!$F$4:$F$2000))+SUMPRODUCT(-('Diário 6º PA'!$E$4:$E$2000='Analítico Cx.'!$B46),-('Diário 6º PA'!$O$4:$O$2000=J$1),('Diário 6º PA'!$F$4:$F$2000))</f>
        <v>0</v>
      </c>
      <c r="K46" s="183">
        <f>SUMPRODUCT(-('Diário 3º PA'!$E$4:$E$4242='Analítico Cx.'!$B46),-('Diário 3º PA'!$N$4:$N$4242=K$1),('Diário 3º PA'!$F$4:$F$4242))+SUMPRODUCT(-('Diário 4º PA'!$E$4:$E$2007='Analítico Cx.'!$B46),-('Diário 4º PA'!$O$4:$O$2007=K$1),('Diário 4º PA'!$F$4:$F$2007))+SUMPRODUCT(-('Diário 5º PA'!$E$4:$E$2000='Analítico Cx.'!$B46),-('Diário 5º PA'!$O$4:$O$2000=K$1),('Diário 5º PA'!$F$4:$F$2000))+SUMPRODUCT(-('Diário 6º PA'!$E$4:$E$2000='Analítico Cx.'!$B46),-('Diário 6º PA'!$O$4:$O$2000=K$1),('Diário 6º PA'!$F$4:$F$2000))</f>
        <v>0</v>
      </c>
      <c r="L46" s="183">
        <f>SUMPRODUCT(-('Diário 3º PA'!$E$4:$E$4242='Analítico Cx.'!$B46),-('Diário 3º PA'!$N$4:$N$4242=L$1),('Diário 3º PA'!$F$4:$F$4242))+SUMPRODUCT(-('Diário 4º PA'!$E$4:$E$2007='Analítico Cx.'!$B46),-('Diário 4º PA'!$O$4:$O$2007=L$1),('Diário 4º PA'!$F$4:$F$2007))+SUMPRODUCT(-('Diário 5º PA'!$E$4:$E$2000='Analítico Cx.'!$B46),-('Diário 5º PA'!$O$4:$O$2000=L$1),('Diário 5º PA'!$F$4:$F$2000))+SUMPRODUCT(-('Diário 6º PA'!$E$4:$E$2000='Analítico Cx.'!$B46),-('Diário 6º PA'!$O$4:$O$2000=L$1),('Diário 6º PA'!$F$4:$F$2000))</f>
        <v>0</v>
      </c>
      <c r="M46" s="183">
        <f>SUMPRODUCT(-('Diário 3º PA'!$E$4:$E$4242='Analítico Cx.'!$B46),-('Diário 3º PA'!$N$4:$N$4242=M$1),('Diário 3º PA'!$F$4:$F$4242))+SUMPRODUCT(-('Diário 4º PA'!$E$4:$E$2007='Analítico Cx.'!$B46),-('Diário 4º PA'!$O$4:$O$2007=M$1),('Diário 4º PA'!$F$4:$F$2007))+SUMPRODUCT(-('Diário 5º PA'!$E$4:$E$2000='Analítico Cx.'!$B46),-('Diário 5º PA'!$O$4:$O$2000=M$1),('Diário 5º PA'!$F$4:$F$2000))+SUMPRODUCT(-('Diário 6º PA'!$E$4:$E$2000='Analítico Cx.'!$B46),-('Diário 6º PA'!$O$4:$O$2000=M$1),('Diário 6º PA'!$F$4:$F$2000))</f>
        <v>0</v>
      </c>
      <c r="N46" s="183">
        <f>SUMPRODUCT(-('Diário 3º PA'!$E$4:$E$4242='Analítico Cx.'!$B46),-('Diário 3º PA'!$N$4:$N$4242=N$1),('Diário 3º PA'!$F$4:$F$4242))+SUMPRODUCT(-('Diário 4º PA'!$E$4:$E$2007='Analítico Cx.'!$B46),-('Diário 4º PA'!$O$4:$O$2007=N$1),('Diário 4º PA'!$F$4:$F$2007))+SUMPRODUCT(-('Diário 5º PA'!$E$4:$E$2000='Analítico Cx.'!$B46),-('Diário 5º PA'!$O$4:$O$2000=N$1),('Diário 5º PA'!$F$4:$F$2000))+SUMPRODUCT(-('Diário 6º PA'!$E$4:$E$2000='Analítico Cx.'!$B46),-('Diário 6º PA'!$O$4:$O$2000=N$1),('Diário 6º PA'!$F$4:$F$2000))</f>
        <v>0</v>
      </c>
      <c r="O46" s="184">
        <f t="shared" si="9"/>
        <v>0</v>
      </c>
      <c r="P46" s="168">
        <f t="shared" si="8"/>
        <v>0</v>
      </c>
    </row>
    <row r="47" spans="1:16" ht="23.25" customHeight="1" x14ac:dyDescent="0.2">
      <c r="A47" s="59" t="s">
        <v>190</v>
      </c>
      <c r="B47" s="58" t="s">
        <v>191</v>
      </c>
      <c r="C47" s="183">
        <f>SUMPRODUCT(-('Diário 3º PA'!$E$4:$E$4242='Analítico Cx.'!$B47),-('Diário 3º PA'!$N$4:$N$4242=C$1),('Diário 3º PA'!$F$4:$F$4242))+SUMPRODUCT(-('Diário 4º PA'!$E$4:$E$2007='Analítico Cx.'!$B47),-('Diário 4º PA'!$O$4:$O$2007=C$1),('Diário 4º PA'!$F$4:$F$2007))+SUMPRODUCT(-('Diário 5º PA'!$E$4:$E$2000='Analítico Cx.'!$B47),-('Diário 5º PA'!$O$4:$O$2000=C$1),('Diário 5º PA'!$F$4:$F$2000))+SUMPRODUCT(-('Diário 6º PA'!$E$4:$E$2000='Analítico Cx.'!$B47),-('Diário 6º PA'!$O$4:$O$2000=C$1),('Diário 6º PA'!$F$4:$F$2000))</f>
        <v>30072.199999999997</v>
      </c>
      <c r="D47" s="183">
        <f>SUMPRODUCT(-('Diário 3º PA'!$E$4:$E$4242='Analítico Cx.'!$B47),-('Diário 3º PA'!$N$4:$N$4242=D$1),('Diário 3º PA'!$F$4:$F$4242))+SUMPRODUCT(-('Diário 4º PA'!$E$4:$E$2007='Analítico Cx.'!$B47),-('Diário 4º PA'!$O$4:$O$2007=D$1),('Diário 4º PA'!$F$4:$F$2007))+SUMPRODUCT(-('Diário 5º PA'!$E$4:$E$2000='Analítico Cx.'!$B47),-('Diário 5º PA'!$O$4:$O$2000=D$1),('Diário 5º PA'!$F$4:$F$2000))+SUMPRODUCT(-('Diário 6º PA'!$E$4:$E$2000='Analítico Cx.'!$B47),-('Diário 6º PA'!$O$4:$O$2000=D$1),('Diário 6º PA'!$F$4:$F$2000))</f>
        <v>33814.6</v>
      </c>
      <c r="E47" s="183">
        <f>SUMPRODUCT(-('Diário 3º PA'!$E$4:$E$4242='Analítico Cx.'!$B47),-('Diário 3º PA'!$N$4:$N$4242=E$1),('Diário 3º PA'!$F$4:$F$4242))+SUMPRODUCT(-('Diário 4º PA'!$E$4:$E$2007='Analítico Cx.'!$B47),-('Diário 4º PA'!$O$4:$O$2007=E$1),('Diário 4º PA'!$F$4:$F$2007))+SUMPRODUCT(-('Diário 5º PA'!$E$4:$E$2000='Analítico Cx.'!$B47),-('Diário 5º PA'!$O$4:$O$2000=E$1),('Diário 5º PA'!$F$4:$F$2000))+SUMPRODUCT(-('Diário 6º PA'!$E$4:$E$2000='Analítico Cx.'!$B47),-('Diário 6º PA'!$O$4:$O$2000=E$1),('Diário 6º PA'!$F$4:$F$2000))</f>
        <v>34678.15</v>
      </c>
      <c r="F47" s="183">
        <f>SUMPRODUCT(-('Diário 3º PA'!$E$4:$E$4242='Analítico Cx.'!$B47),-('Diário 3º PA'!$N$4:$N$4242=F$1),('Diário 3º PA'!$F$4:$F$4242))+SUMPRODUCT(-('Diário 4º PA'!$E$4:$E$2007='Analítico Cx.'!$B47),-('Diário 4º PA'!$O$4:$O$2007=F$1),('Diário 4º PA'!$F$4:$F$2007))+SUMPRODUCT(-('Diário 5º PA'!$E$4:$E$2000='Analítico Cx.'!$B47),-('Diário 5º PA'!$O$4:$O$2000=F$1),('Diário 5º PA'!$F$4:$F$2000))+SUMPRODUCT(-('Diário 6º PA'!$E$4:$E$2000='Analítico Cx.'!$B47),-('Diário 6º PA'!$O$4:$O$2000=F$1),('Diário 6º PA'!$F$4:$F$2000))</f>
        <v>0</v>
      </c>
      <c r="G47" s="183">
        <f>SUMPRODUCT(-('Diário 3º PA'!$E$4:$E$4242='Analítico Cx.'!$B47),-('Diário 3º PA'!$N$4:$N$4242=G$1),('Diário 3º PA'!$F$4:$F$4242))+SUMPRODUCT(-('Diário 4º PA'!$E$4:$E$2007='Analítico Cx.'!$B47),-('Diário 4º PA'!$O$4:$O$2007=G$1),('Diário 4º PA'!$F$4:$F$2007))+SUMPRODUCT(-('Diário 5º PA'!$E$4:$E$2000='Analítico Cx.'!$B47),-('Diário 5º PA'!$O$4:$O$2000=G$1),('Diário 5º PA'!$F$4:$F$2000))+SUMPRODUCT(-('Diário 6º PA'!$E$4:$E$2000='Analítico Cx.'!$B47),-('Diário 6º PA'!$O$4:$O$2000=G$1),('Diário 6º PA'!$F$4:$F$2000))</f>
        <v>0</v>
      </c>
      <c r="H47" s="183">
        <f>SUMPRODUCT(-('Diário 3º PA'!$E$4:$E$4242='Analítico Cx.'!$B47),-('Diário 3º PA'!$N$4:$N$4242=H$1),('Diário 3º PA'!$F$4:$F$4242))+SUMPRODUCT(-('Diário 4º PA'!$E$4:$E$2007='Analítico Cx.'!$B47),-('Diário 4º PA'!$O$4:$O$2007=H$1),('Diário 4º PA'!$F$4:$F$2007))+SUMPRODUCT(-('Diário 5º PA'!$E$4:$E$2000='Analítico Cx.'!$B47),-('Diário 5º PA'!$O$4:$O$2000=H$1),('Diário 5º PA'!$F$4:$F$2000))+SUMPRODUCT(-('Diário 6º PA'!$E$4:$E$2000='Analítico Cx.'!$B47),-('Diário 6º PA'!$O$4:$O$2000=H$1),('Diário 6º PA'!$F$4:$F$2000))</f>
        <v>0</v>
      </c>
      <c r="I47" s="183">
        <f>SUMPRODUCT(-('Diário 3º PA'!$E$4:$E$4242='Analítico Cx.'!$B47),-('Diário 3º PA'!$N$4:$N$4242=I$1),('Diário 3º PA'!$F$4:$F$4242))+SUMPRODUCT(-('Diário 4º PA'!$E$4:$E$2007='Analítico Cx.'!$B47),-('Diário 4º PA'!$O$4:$O$2007=I$1),('Diário 4º PA'!$F$4:$F$2007))+SUMPRODUCT(-('Diário 5º PA'!$E$4:$E$2000='Analítico Cx.'!$B47),-('Diário 5º PA'!$O$4:$O$2000=I$1),('Diário 5º PA'!$F$4:$F$2000))+SUMPRODUCT(-('Diário 6º PA'!$E$4:$E$2000='Analítico Cx.'!$B47),-('Diário 6º PA'!$O$4:$O$2000=I$1),('Diário 6º PA'!$F$4:$F$2000))</f>
        <v>0</v>
      </c>
      <c r="J47" s="183">
        <f>SUMPRODUCT(-('Diário 3º PA'!$E$4:$E$4242='Analítico Cx.'!$B47),-('Diário 3º PA'!$N$4:$N$4242=J$1),('Diário 3º PA'!$F$4:$F$4242))+SUMPRODUCT(-('Diário 4º PA'!$E$4:$E$2007='Analítico Cx.'!$B47),-('Diário 4º PA'!$O$4:$O$2007=J$1),('Diário 4º PA'!$F$4:$F$2007))+SUMPRODUCT(-('Diário 5º PA'!$E$4:$E$2000='Analítico Cx.'!$B47),-('Diário 5º PA'!$O$4:$O$2000=J$1),('Diário 5º PA'!$F$4:$F$2000))+SUMPRODUCT(-('Diário 6º PA'!$E$4:$E$2000='Analítico Cx.'!$B47),-('Diário 6º PA'!$O$4:$O$2000=J$1),('Diário 6º PA'!$F$4:$F$2000))</f>
        <v>0</v>
      </c>
      <c r="K47" s="183">
        <f>SUMPRODUCT(-('Diário 3º PA'!$E$4:$E$4242='Analítico Cx.'!$B47),-('Diário 3º PA'!$N$4:$N$4242=K$1),('Diário 3º PA'!$F$4:$F$4242))+SUMPRODUCT(-('Diário 4º PA'!$E$4:$E$2007='Analítico Cx.'!$B47),-('Diário 4º PA'!$O$4:$O$2007=K$1),('Diário 4º PA'!$F$4:$F$2007))+SUMPRODUCT(-('Diário 5º PA'!$E$4:$E$2000='Analítico Cx.'!$B47),-('Diário 5º PA'!$O$4:$O$2000=K$1),('Diário 5º PA'!$F$4:$F$2000))+SUMPRODUCT(-('Diário 6º PA'!$E$4:$E$2000='Analítico Cx.'!$B47),-('Diário 6º PA'!$O$4:$O$2000=K$1),('Diário 6º PA'!$F$4:$F$2000))</f>
        <v>0</v>
      </c>
      <c r="L47" s="183">
        <f>SUMPRODUCT(-('Diário 3º PA'!$E$4:$E$4242='Analítico Cx.'!$B47),-('Diário 3º PA'!$N$4:$N$4242=L$1),('Diário 3º PA'!$F$4:$F$4242))+SUMPRODUCT(-('Diário 4º PA'!$E$4:$E$2007='Analítico Cx.'!$B47),-('Diário 4º PA'!$O$4:$O$2007=L$1),('Diário 4º PA'!$F$4:$F$2007))+SUMPRODUCT(-('Diário 5º PA'!$E$4:$E$2000='Analítico Cx.'!$B47),-('Diário 5º PA'!$O$4:$O$2000=L$1),('Diário 5º PA'!$F$4:$F$2000))+SUMPRODUCT(-('Diário 6º PA'!$E$4:$E$2000='Analítico Cx.'!$B47),-('Diário 6º PA'!$O$4:$O$2000=L$1),('Diário 6º PA'!$F$4:$F$2000))</f>
        <v>0</v>
      </c>
      <c r="M47" s="183">
        <f>SUMPRODUCT(-('Diário 3º PA'!$E$4:$E$4242='Analítico Cx.'!$B47),-('Diário 3º PA'!$N$4:$N$4242=M$1),('Diário 3º PA'!$F$4:$F$4242))+SUMPRODUCT(-('Diário 4º PA'!$E$4:$E$2007='Analítico Cx.'!$B47),-('Diário 4º PA'!$O$4:$O$2007=M$1),('Diário 4º PA'!$F$4:$F$2007))+SUMPRODUCT(-('Diário 5º PA'!$E$4:$E$2000='Analítico Cx.'!$B47),-('Diário 5º PA'!$O$4:$O$2000=M$1),('Diário 5º PA'!$F$4:$F$2000))+SUMPRODUCT(-('Diário 6º PA'!$E$4:$E$2000='Analítico Cx.'!$B47),-('Diário 6º PA'!$O$4:$O$2000=M$1),('Diário 6º PA'!$F$4:$F$2000))</f>
        <v>0</v>
      </c>
      <c r="N47" s="183">
        <f>SUMPRODUCT(-('Diário 3º PA'!$E$4:$E$4242='Analítico Cx.'!$B47),-('Diário 3º PA'!$N$4:$N$4242=N$1),('Diário 3º PA'!$F$4:$F$4242))+SUMPRODUCT(-('Diário 4º PA'!$E$4:$E$2007='Analítico Cx.'!$B47),-('Diário 4º PA'!$O$4:$O$2007=N$1),('Diário 4º PA'!$F$4:$F$2007))+SUMPRODUCT(-('Diário 5º PA'!$E$4:$E$2000='Analítico Cx.'!$B47),-('Diário 5º PA'!$O$4:$O$2000=N$1),('Diário 5º PA'!$F$4:$F$2000))+SUMPRODUCT(-('Diário 6º PA'!$E$4:$E$2000='Analítico Cx.'!$B47),-('Diário 6º PA'!$O$4:$O$2000=N$1),('Diário 6º PA'!$F$4:$F$2000))</f>
        <v>0</v>
      </c>
      <c r="O47" s="184">
        <f t="shared" ref="O47:O48" si="10">SUM(C47:N47)</f>
        <v>98564.95</v>
      </c>
      <c r="P47" s="168">
        <f t="shared" si="8"/>
        <v>6.9266101705837456E-3</v>
      </c>
    </row>
    <row r="48" spans="1:16" s="33" customFormat="1" ht="23.25" customHeight="1" x14ac:dyDescent="0.2">
      <c r="A48" s="59" t="s">
        <v>192</v>
      </c>
      <c r="B48" s="57" t="s">
        <v>193</v>
      </c>
      <c r="C48" s="183">
        <f>SUMPRODUCT(-('Diário 3º PA'!$E$4:$E$4242='Analítico Cx.'!$B48),-('Diário 3º PA'!$N$4:$N$4242=C$1),('Diário 3º PA'!$F$4:$F$4242))+SUMPRODUCT(-('Diário 4º PA'!$E$4:$E$2007='Analítico Cx.'!$B48),-('Diário 4º PA'!$O$4:$O$2007=C$1),('Diário 4º PA'!$F$4:$F$2007))+SUMPRODUCT(-('Diário 5º PA'!$E$4:$E$2000='Analítico Cx.'!$B48),-('Diário 5º PA'!$O$4:$O$2000=C$1),('Diário 5º PA'!$F$4:$F$2000))+SUMPRODUCT(-('Diário 6º PA'!$E$4:$E$2000='Analítico Cx.'!$B48),-('Diário 6º PA'!$O$4:$O$2000=C$1),('Diário 6º PA'!$F$4:$F$2000))</f>
        <v>0</v>
      </c>
      <c r="D48" s="183">
        <f>SUMPRODUCT(-('Diário 3º PA'!$E$4:$E$4242='Analítico Cx.'!$B48),-('Diário 3º PA'!$N$4:$N$4242=D$1),('Diário 3º PA'!$F$4:$F$4242))+SUMPRODUCT(-('Diário 4º PA'!$E$4:$E$2007='Analítico Cx.'!$B48),-('Diário 4º PA'!$O$4:$O$2007=D$1),('Diário 4º PA'!$F$4:$F$2007))+SUMPRODUCT(-('Diário 5º PA'!$E$4:$E$2000='Analítico Cx.'!$B48),-('Diário 5º PA'!$O$4:$O$2000=D$1),('Diário 5º PA'!$F$4:$F$2000))+SUMPRODUCT(-('Diário 6º PA'!$E$4:$E$2000='Analítico Cx.'!$B48),-('Diário 6º PA'!$O$4:$O$2000=D$1),('Diário 6º PA'!$F$4:$F$2000))</f>
        <v>0</v>
      </c>
      <c r="E48" s="183">
        <f>SUMPRODUCT(-('Diário 3º PA'!$E$4:$E$4242='Analítico Cx.'!$B48),-('Diário 3º PA'!$N$4:$N$4242=E$1),('Diário 3º PA'!$F$4:$F$4242))+SUMPRODUCT(-('Diário 4º PA'!$E$4:$E$2007='Analítico Cx.'!$B48),-('Diário 4º PA'!$O$4:$O$2007=E$1),('Diário 4º PA'!$F$4:$F$2007))+SUMPRODUCT(-('Diário 5º PA'!$E$4:$E$2000='Analítico Cx.'!$B48),-('Diário 5º PA'!$O$4:$O$2000=E$1),('Diário 5º PA'!$F$4:$F$2000))+SUMPRODUCT(-('Diário 6º PA'!$E$4:$E$2000='Analítico Cx.'!$B48),-('Diário 6º PA'!$O$4:$O$2000=E$1),('Diário 6º PA'!$F$4:$F$2000))</f>
        <v>0</v>
      </c>
      <c r="F48" s="183">
        <f>SUMPRODUCT(-('Diário 3º PA'!$E$4:$E$4242='Analítico Cx.'!$B48),-('Diário 3º PA'!$N$4:$N$4242=F$1),('Diário 3º PA'!$F$4:$F$4242))+SUMPRODUCT(-('Diário 4º PA'!$E$4:$E$2007='Analítico Cx.'!$B48),-('Diário 4º PA'!$O$4:$O$2007=F$1),('Diário 4º PA'!$F$4:$F$2007))+SUMPRODUCT(-('Diário 5º PA'!$E$4:$E$2000='Analítico Cx.'!$B48),-('Diário 5º PA'!$O$4:$O$2000=F$1),('Diário 5º PA'!$F$4:$F$2000))+SUMPRODUCT(-('Diário 6º PA'!$E$4:$E$2000='Analítico Cx.'!$B48),-('Diário 6º PA'!$O$4:$O$2000=F$1),('Diário 6º PA'!$F$4:$F$2000))</f>
        <v>0</v>
      </c>
      <c r="G48" s="183">
        <f>SUMPRODUCT(-('Diário 3º PA'!$E$4:$E$4242='Analítico Cx.'!$B48),-('Diário 3º PA'!$N$4:$N$4242=G$1),('Diário 3º PA'!$F$4:$F$4242))+SUMPRODUCT(-('Diário 4º PA'!$E$4:$E$2007='Analítico Cx.'!$B48),-('Diário 4º PA'!$O$4:$O$2007=G$1),('Diário 4º PA'!$F$4:$F$2007))+SUMPRODUCT(-('Diário 5º PA'!$E$4:$E$2000='Analítico Cx.'!$B48),-('Diário 5º PA'!$O$4:$O$2000=G$1),('Diário 5º PA'!$F$4:$F$2000))+SUMPRODUCT(-('Diário 6º PA'!$E$4:$E$2000='Analítico Cx.'!$B48),-('Diário 6º PA'!$O$4:$O$2000=G$1),('Diário 6º PA'!$F$4:$F$2000))</f>
        <v>0</v>
      </c>
      <c r="H48" s="183">
        <f>SUMPRODUCT(-('Diário 3º PA'!$E$4:$E$4242='Analítico Cx.'!$B48),-('Diário 3º PA'!$N$4:$N$4242=H$1),('Diário 3º PA'!$F$4:$F$4242))+SUMPRODUCT(-('Diário 4º PA'!$E$4:$E$2007='Analítico Cx.'!$B48),-('Diário 4º PA'!$O$4:$O$2007=H$1),('Diário 4º PA'!$F$4:$F$2007))+SUMPRODUCT(-('Diário 5º PA'!$E$4:$E$2000='Analítico Cx.'!$B48),-('Diário 5º PA'!$O$4:$O$2000=H$1),('Diário 5º PA'!$F$4:$F$2000))+SUMPRODUCT(-('Diário 6º PA'!$E$4:$E$2000='Analítico Cx.'!$B48),-('Diário 6º PA'!$O$4:$O$2000=H$1),('Diário 6º PA'!$F$4:$F$2000))</f>
        <v>0</v>
      </c>
      <c r="I48" s="183">
        <f>SUMPRODUCT(-('Diário 3º PA'!$E$4:$E$4242='Analítico Cx.'!$B48),-('Diário 3º PA'!$N$4:$N$4242=I$1),('Diário 3º PA'!$F$4:$F$4242))+SUMPRODUCT(-('Diário 4º PA'!$E$4:$E$2007='Analítico Cx.'!$B48),-('Diário 4º PA'!$O$4:$O$2007=I$1),('Diário 4º PA'!$F$4:$F$2007))+SUMPRODUCT(-('Diário 5º PA'!$E$4:$E$2000='Analítico Cx.'!$B48),-('Diário 5º PA'!$O$4:$O$2000=I$1),('Diário 5º PA'!$F$4:$F$2000))+SUMPRODUCT(-('Diário 6º PA'!$E$4:$E$2000='Analítico Cx.'!$B48),-('Diário 6º PA'!$O$4:$O$2000=I$1),('Diário 6º PA'!$F$4:$F$2000))</f>
        <v>0</v>
      </c>
      <c r="J48" s="183">
        <f>SUMPRODUCT(-('Diário 3º PA'!$E$4:$E$4242='Analítico Cx.'!$B48),-('Diário 3º PA'!$N$4:$N$4242=J$1),('Diário 3º PA'!$F$4:$F$4242))+SUMPRODUCT(-('Diário 4º PA'!$E$4:$E$2007='Analítico Cx.'!$B48),-('Diário 4º PA'!$O$4:$O$2007=J$1),('Diário 4º PA'!$F$4:$F$2007))+SUMPRODUCT(-('Diário 5º PA'!$E$4:$E$2000='Analítico Cx.'!$B48),-('Diário 5º PA'!$O$4:$O$2000=J$1),('Diário 5º PA'!$F$4:$F$2000))+SUMPRODUCT(-('Diário 6º PA'!$E$4:$E$2000='Analítico Cx.'!$B48),-('Diário 6º PA'!$O$4:$O$2000=J$1),('Diário 6º PA'!$F$4:$F$2000))</f>
        <v>0</v>
      </c>
      <c r="K48" s="183">
        <f>SUMPRODUCT(-('Diário 3º PA'!$E$4:$E$4242='Analítico Cx.'!$B48),-('Diário 3º PA'!$N$4:$N$4242=K$1),('Diário 3º PA'!$F$4:$F$4242))+SUMPRODUCT(-('Diário 4º PA'!$E$4:$E$2007='Analítico Cx.'!$B48),-('Diário 4º PA'!$O$4:$O$2007=K$1),('Diário 4º PA'!$F$4:$F$2007))+SUMPRODUCT(-('Diário 5º PA'!$E$4:$E$2000='Analítico Cx.'!$B48),-('Diário 5º PA'!$O$4:$O$2000=K$1),('Diário 5º PA'!$F$4:$F$2000))+SUMPRODUCT(-('Diário 6º PA'!$E$4:$E$2000='Analítico Cx.'!$B48),-('Diário 6º PA'!$O$4:$O$2000=K$1),('Diário 6º PA'!$F$4:$F$2000))</f>
        <v>0</v>
      </c>
      <c r="L48" s="183">
        <f>SUMPRODUCT(-('Diário 3º PA'!$E$4:$E$4242='Analítico Cx.'!$B48),-('Diário 3º PA'!$N$4:$N$4242=L$1),('Diário 3º PA'!$F$4:$F$4242))+SUMPRODUCT(-('Diário 4º PA'!$E$4:$E$2007='Analítico Cx.'!$B48),-('Diário 4º PA'!$O$4:$O$2007=L$1),('Diário 4º PA'!$F$4:$F$2007))+SUMPRODUCT(-('Diário 5º PA'!$E$4:$E$2000='Analítico Cx.'!$B48),-('Diário 5º PA'!$O$4:$O$2000=L$1),('Diário 5º PA'!$F$4:$F$2000))+SUMPRODUCT(-('Diário 6º PA'!$E$4:$E$2000='Analítico Cx.'!$B48),-('Diário 6º PA'!$O$4:$O$2000=L$1),('Diário 6º PA'!$F$4:$F$2000))</f>
        <v>0</v>
      </c>
      <c r="M48" s="183">
        <f>SUMPRODUCT(-('Diário 3º PA'!$E$4:$E$4242='Analítico Cx.'!$B48),-('Diário 3º PA'!$N$4:$N$4242=M$1),('Diário 3º PA'!$F$4:$F$4242))+SUMPRODUCT(-('Diário 4º PA'!$E$4:$E$2007='Analítico Cx.'!$B48),-('Diário 4º PA'!$O$4:$O$2007=M$1),('Diário 4º PA'!$F$4:$F$2007))+SUMPRODUCT(-('Diário 5º PA'!$E$4:$E$2000='Analítico Cx.'!$B48),-('Diário 5º PA'!$O$4:$O$2000=M$1),('Diário 5º PA'!$F$4:$F$2000))+SUMPRODUCT(-('Diário 6º PA'!$E$4:$E$2000='Analítico Cx.'!$B48),-('Diário 6º PA'!$O$4:$O$2000=M$1),('Diário 6º PA'!$F$4:$F$2000))</f>
        <v>0</v>
      </c>
      <c r="N48" s="183">
        <f>SUMPRODUCT(-('Diário 3º PA'!$E$4:$E$4242='Analítico Cx.'!$B48),-('Diário 3º PA'!$N$4:$N$4242=N$1),('Diário 3º PA'!$F$4:$F$4242))+SUMPRODUCT(-('Diário 4º PA'!$E$4:$E$2007='Analítico Cx.'!$B48),-('Diário 4º PA'!$O$4:$O$2007=N$1),('Diário 4º PA'!$F$4:$F$2007))+SUMPRODUCT(-('Diário 5º PA'!$E$4:$E$2000='Analítico Cx.'!$B48),-('Diário 5º PA'!$O$4:$O$2000=N$1),('Diário 5º PA'!$F$4:$F$2000))+SUMPRODUCT(-('Diário 6º PA'!$E$4:$E$2000='Analítico Cx.'!$B48),-('Diário 6º PA'!$O$4:$O$2000=N$1),('Diário 6º PA'!$F$4:$F$2000))</f>
        <v>0</v>
      </c>
      <c r="O48" s="184">
        <f t="shared" si="10"/>
        <v>0</v>
      </c>
      <c r="P48" s="168">
        <f t="shared" si="8"/>
        <v>0</v>
      </c>
    </row>
    <row r="49" spans="1:16" ht="23.25" customHeight="1" x14ac:dyDescent="0.2">
      <c r="A49" s="22"/>
      <c r="B49" s="23" t="s">
        <v>194</v>
      </c>
      <c r="C49" s="186">
        <f t="shared" ref="C49:O49" si="11">SUBTOTAL(109,C37:C48)</f>
        <v>459259.54</v>
      </c>
      <c r="D49" s="186">
        <f t="shared" si="11"/>
        <v>819974.05999999994</v>
      </c>
      <c r="E49" s="186">
        <f t="shared" si="11"/>
        <v>797428.25299999991</v>
      </c>
      <c r="F49" s="186">
        <f t="shared" si="11"/>
        <v>0</v>
      </c>
      <c r="G49" s="186">
        <f t="shared" si="11"/>
        <v>0</v>
      </c>
      <c r="H49" s="186">
        <f t="shared" si="11"/>
        <v>0</v>
      </c>
      <c r="I49" s="186">
        <f t="shared" si="11"/>
        <v>0</v>
      </c>
      <c r="J49" s="186">
        <f t="shared" si="11"/>
        <v>0</v>
      </c>
      <c r="K49" s="186">
        <f t="shared" si="11"/>
        <v>0</v>
      </c>
      <c r="L49" s="186">
        <f t="shared" si="11"/>
        <v>0</v>
      </c>
      <c r="M49" s="186">
        <f t="shared" si="11"/>
        <v>0</v>
      </c>
      <c r="N49" s="186">
        <f t="shared" si="11"/>
        <v>0</v>
      </c>
      <c r="O49" s="186">
        <f t="shared" si="11"/>
        <v>2076661.8530000001</v>
      </c>
      <c r="P49" s="173">
        <f t="shared" si="8"/>
        <v>0.14593653334022985</v>
      </c>
    </row>
    <row r="50" spans="1:16" ht="23.25" customHeight="1" x14ac:dyDescent="0.2">
      <c r="A50" s="20" t="s">
        <v>103</v>
      </c>
      <c r="B50" s="32" t="s">
        <v>104</v>
      </c>
      <c r="C50" s="187"/>
      <c r="D50" s="187"/>
      <c r="E50" s="187"/>
      <c r="F50" s="187"/>
      <c r="G50" s="187"/>
      <c r="H50" s="187"/>
      <c r="I50" s="187"/>
      <c r="J50" s="187"/>
      <c r="K50" s="187"/>
      <c r="L50" s="187"/>
      <c r="M50" s="187"/>
      <c r="N50" s="187"/>
      <c r="O50" s="187"/>
      <c r="P50" s="168">
        <f t="shared" si="8"/>
        <v>0</v>
      </c>
    </row>
    <row r="51" spans="1:16" ht="23.25" customHeight="1" x14ac:dyDescent="0.2">
      <c r="A51" s="60" t="s">
        <v>195</v>
      </c>
      <c r="B51" s="58" t="s">
        <v>196</v>
      </c>
      <c r="C51" s="183">
        <f>SUMPRODUCT(-('Diário 3º PA'!$E$4:$E$4242='Analítico Cx.'!$B51),-('Diário 3º PA'!$N$4:$N$4242=C$1),('Diário 3º PA'!$F$4:$F$4242))+SUMPRODUCT(-('Diário 4º PA'!$E$4:$E$2007='Analítico Cx.'!$B51),-('Diário 4º PA'!$O$4:$O$2007=C$1),('Diário 4º PA'!$F$4:$F$2007))+SUMPRODUCT(-('Diário 5º PA'!$E$4:$E$2000='Analítico Cx.'!$B51),-('Diário 5º PA'!$O$4:$O$2000=C$1),('Diário 5º PA'!$F$4:$F$2000))+SUMPRODUCT(-('Diário 6º PA'!$E$4:$E$2000='Analítico Cx.'!$B51),-('Diário 6º PA'!$O$4:$O$2000=C$1),('Diário 6º PA'!$F$4:$F$2000))</f>
        <v>85908.98</v>
      </c>
      <c r="D51" s="183">
        <f>SUMPRODUCT(-('Diário 3º PA'!$E$4:$E$4242='Analítico Cx.'!$B51),-('Diário 3º PA'!$N$4:$N$4242=D$1),('Diário 3º PA'!$F$4:$F$4242))+SUMPRODUCT(-('Diário 4º PA'!$E$4:$E$2007='Analítico Cx.'!$B51),-('Diário 4º PA'!$O$4:$O$2007=D$1),('Diário 4º PA'!$F$4:$F$2007))+SUMPRODUCT(-('Diário 5º PA'!$E$4:$E$2000='Analítico Cx.'!$B51),-('Diário 5º PA'!$O$4:$O$2000=D$1),('Diário 5º PA'!$F$4:$F$2000))+SUMPRODUCT(-('Diário 6º PA'!$E$4:$E$2000='Analítico Cx.'!$B51),-('Diário 6º PA'!$O$4:$O$2000=D$1),('Diário 6º PA'!$F$4:$F$2000))</f>
        <v>94391.63</v>
      </c>
      <c r="E51" s="183">
        <f>SUMPRODUCT(-('Diário 3º PA'!$E$4:$E$4242='Analítico Cx.'!$B51),-('Diário 3º PA'!$N$4:$N$4242=E$1),('Diário 3º PA'!$F$4:$F$4242))+SUMPRODUCT(-('Diário 4º PA'!$E$4:$E$2007='Analítico Cx.'!$B51),-('Diário 4º PA'!$O$4:$O$2007=E$1),('Diário 4º PA'!$F$4:$F$2007))+SUMPRODUCT(-('Diário 5º PA'!$E$4:$E$2000='Analítico Cx.'!$B51),-('Diário 5º PA'!$O$4:$O$2000=E$1),('Diário 5º PA'!$F$4:$F$2000))+SUMPRODUCT(-('Diário 6º PA'!$E$4:$E$2000='Analítico Cx.'!$B51),-('Diário 6º PA'!$O$4:$O$2000=E$1),('Diário 6º PA'!$F$4:$F$2000))</f>
        <v>106229.8</v>
      </c>
      <c r="F51" s="183">
        <f>SUMPRODUCT(-('Diário 3º PA'!$E$4:$E$4242='Analítico Cx.'!$B51),-('Diário 3º PA'!$N$4:$N$4242=F$1),('Diário 3º PA'!$F$4:$F$4242))+SUMPRODUCT(-('Diário 4º PA'!$E$4:$E$2007='Analítico Cx.'!$B51),-('Diário 4º PA'!$O$4:$O$2007=F$1),('Diário 4º PA'!$F$4:$F$2007))+SUMPRODUCT(-('Diário 5º PA'!$E$4:$E$2000='Analítico Cx.'!$B51),-('Diário 5º PA'!$O$4:$O$2000=F$1),('Diário 5º PA'!$F$4:$F$2000))+SUMPRODUCT(-('Diário 6º PA'!$E$4:$E$2000='Analítico Cx.'!$B51),-('Diário 6º PA'!$O$4:$O$2000=F$1),('Diário 6º PA'!$F$4:$F$2000))</f>
        <v>0</v>
      </c>
      <c r="G51" s="183">
        <f>SUMPRODUCT(-('Diário 3º PA'!$E$4:$E$4242='Analítico Cx.'!$B51),-('Diário 3º PA'!$N$4:$N$4242=G$1),('Diário 3º PA'!$F$4:$F$4242))+SUMPRODUCT(-('Diário 4º PA'!$E$4:$E$2007='Analítico Cx.'!$B51),-('Diário 4º PA'!$O$4:$O$2007=G$1),('Diário 4º PA'!$F$4:$F$2007))+SUMPRODUCT(-('Diário 5º PA'!$E$4:$E$2000='Analítico Cx.'!$B51),-('Diário 5º PA'!$O$4:$O$2000=G$1),('Diário 5º PA'!$F$4:$F$2000))+SUMPRODUCT(-('Diário 6º PA'!$E$4:$E$2000='Analítico Cx.'!$B51),-('Diário 6º PA'!$O$4:$O$2000=G$1),('Diário 6º PA'!$F$4:$F$2000))</f>
        <v>0</v>
      </c>
      <c r="H51" s="183">
        <f>SUMPRODUCT(-('Diário 3º PA'!$E$4:$E$4242='Analítico Cx.'!$B51),-('Diário 3º PA'!$N$4:$N$4242=H$1),('Diário 3º PA'!$F$4:$F$4242))+SUMPRODUCT(-('Diário 4º PA'!$E$4:$E$2007='Analítico Cx.'!$B51),-('Diário 4º PA'!$O$4:$O$2007=H$1),('Diário 4º PA'!$F$4:$F$2007))+SUMPRODUCT(-('Diário 5º PA'!$E$4:$E$2000='Analítico Cx.'!$B51),-('Diário 5º PA'!$O$4:$O$2000=H$1),('Diário 5º PA'!$F$4:$F$2000))+SUMPRODUCT(-('Diário 6º PA'!$E$4:$E$2000='Analítico Cx.'!$B51),-('Diário 6º PA'!$O$4:$O$2000=H$1),('Diário 6º PA'!$F$4:$F$2000))</f>
        <v>0</v>
      </c>
      <c r="I51" s="183">
        <f>SUMPRODUCT(-('Diário 3º PA'!$E$4:$E$4242='Analítico Cx.'!$B51),-('Diário 3º PA'!$N$4:$N$4242=I$1),('Diário 3º PA'!$F$4:$F$4242))+SUMPRODUCT(-('Diário 4º PA'!$E$4:$E$2007='Analítico Cx.'!$B51),-('Diário 4º PA'!$O$4:$O$2007=I$1),('Diário 4º PA'!$F$4:$F$2007))+SUMPRODUCT(-('Diário 5º PA'!$E$4:$E$2000='Analítico Cx.'!$B51),-('Diário 5º PA'!$O$4:$O$2000=I$1),('Diário 5º PA'!$F$4:$F$2000))+SUMPRODUCT(-('Diário 6º PA'!$E$4:$E$2000='Analítico Cx.'!$B51),-('Diário 6º PA'!$O$4:$O$2000=I$1),('Diário 6º PA'!$F$4:$F$2000))</f>
        <v>0</v>
      </c>
      <c r="J51" s="183">
        <f>SUMPRODUCT(-('Diário 3º PA'!$E$4:$E$4242='Analítico Cx.'!$B51),-('Diário 3º PA'!$N$4:$N$4242=J$1),('Diário 3º PA'!$F$4:$F$4242))+SUMPRODUCT(-('Diário 4º PA'!$E$4:$E$2007='Analítico Cx.'!$B51),-('Diário 4º PA'!$O$4:$O$2007=J$1),('Diário 4º PA'!$F$4:$F$2007))+SUMPRODUCT(-('Diário 5º PA'!$E$4:$E$2000='Analítico Cx.'!$B51),-('Diário 5º PA'!$O$4:$O$2000=J$1),('Diário 5º PA'!$F$4:$F$2000))+SUMPRODUCT(-('Diário 6º PA'!$E$4:$E$2000='Analítico Cx.'!$B51),-('Diário 6º PA'!$O$4:$O$2000=J$1),('Diário 6º PA'!$F$4:$F$2000))</f>
        <v>0</v>
      </c>
      <c r="K51" s="183">
        <f>SUMPRODUCT(-('Diário 3º PA'!$E$4:$E$4242='Analítico Cx.'!$B51),-('Diário 3º PA'!$N$4:$N$4242=K$1),('Diário 3º PA'!$F$4:$F$4242))+SUMPRODUCT(-('Diário 4º PA'!$E$4:$E$2007='Analítico Cx.'!$B51),-('Diário 4º PA'!$O$4:$O$2007=K$1),('Diário 4º PA'!$F$4:$F$2007))+SUMPRODUCT(-('Diário 5º PA'!$E$4:$E$2000='Analítico Cx.'!$B51),-('Diário 5º PA'!$O$4:$O$2000=K$1),('Diário 5º PA'!$F$4:$F$2000))+SUMPRODUCT(-('Diário 6º PA'!$E$4:$E$2000='Analítico Cx.'!$B51),-('Diário 6º PA'!$O$4:$O$2000=K$1),('Diário 6º PA'!$F$4:$F$2000))</f>
        <v>0</v>
      </c>
      <c r="L51" s="183">
        <f>SUMPRODUCT(-('Diário 3º PA'!$E$4:$E$4242='Analítico Cx.'!$B51),-('Diário 3º PA'!$N$4:$N$4242=L$1),('Diário 3º PA'!$F$4:$F$4242))+SUMPRODUCT(-('Diário 4º PA'!$E$4:$E$2007='Analítico Cx.'!$B51),-('Diário 4º PA'!$O$4:$O$2007=L$1),('Diário 4º PA'!$F$4:$F$2007))+SUMPRODUCT(-('Diário 5º PA'!$E$4:$E$2000='Analítico Cx.'!$B51),-('Diário 5º PA'!$O$4:$O$2000=L$1),('Diário 5º PA'!$F$4:$F$2000))+SUMPRODUCT(-('Diário 6º PA'!$E$4:$E$2000='Analítico Cx.'!$B51),-('Diário 6º PA'!$O$4:$O$2000=L$1),('Diário 6º PA'!$F$4:$F$2000))</f>
        <v>0</v>
      </c>
      <c r="M51" s="183">
        <f>SUMPRODUCT(-('Diário 3º PA'!$E$4:$E$4242='Analítico Cx.'!$B51),-('Diário 3º PA'!$N$4:$N$4242=M$1),('Diário 3º PA'!$F$4:$F$4242))+SUMPRODUCT(-('Diário 4º PA'!$E$4:$E$2007='Analítico Cx.'!$B51),-('Diário 4º PA'!$O$4:$O$2007=M$1),('Diário 4º PA'!$F$4:$F$2007))+SUMPRODUCT(-('Diário 5º PA'!$E$4:$E$2000='Analítico Cx.'!$B51),-('Diário 5º PA'!$O$4:$O$2000=M$1),('Diário 5º PA'!$F$4:$F$2000))+SUMPRODUCT(-('Diário 6º PA'!$E$4:$E$2000='Analítico Cx.'!$B51),-('Diário 6º PA'!$O$4:$O$2000=M$1),('Diário 6º PA'!$F$4:$F$2000))</f>
        <v>0</v>
      </c>
      <c r="N51" s="183">
        <f>SUMPRODUCT(-('Diário 3º PA'!$E$4:$E$4242='Analítico Cx.'!$B51),-('Diário 3º PA'!$N$4:$N$4242=N$1),('Diário 3º PA'!$F$4:$F$4242))+SUMPRODUCT(-('Diário 4º PA'!$E$4:$E$2007='Analítico Cx.'!$B51),-('Diário 4º PA'!$O$4:$O$2007=N$1),('Diário 4º PA'!$F$4:$F$2007))+SUMPRODUCT(-('Diário 5º PA'!$E$4:$E$2000='Analítico Cx.'!$B51),-('Diário 5º PA'!$O$4:$O$2000=N$1),('Diário 5º PA'!$F$4:$F$2000))+SUMPRODUCT(-('Diário 6º PA'!$E$4:$E$2000='Analítico Cx.'!$B51),-('Diário 6º PA'!$O$4:$O$2000=N$1),('Diário 6º PA'!$F$4:$F$2000))</f>
        <v>0</v>
      </c>
      <c r="O51" s="184">
        <f>SUM(C51:N51)</f>
        <v>286530.40999999997</v>
      </c>
      <c r="P51" s="168">
        <f t="shared" si="8"/>
        <v>2.01358033670948E-2</v>
      </c>
    </row>
    <row r="52" spans="1:16" ht="23.25" customHeight="1" x14ac:dyDescent="0.2">
      <c r="A52" s="60" t="s">
        <v>197</v>
      </c>
      <c r="B52" s="58" t="s">
        <v>198</v>
      </c>
      <c r="C52" s="183">
        <f>SUMPRODUCT(-('Diário 3º PA'!$E$4:$E$4242='Analítico Cx.'!$B52),-('Diário 3º PA'!$N$4:$N$4242=C$1),('Diário 3º PA'!$F$4:$F$4242))+SUMPRODUCT(-('Diário 4º PA'!$E$4:$E$2007='Analítico Cx.'!$B52),-('Diário 4º PA'!$O$4:$O$2007=C$1),('Diário 4º PA'!$F$4:$F$2007))+SUMPRODUCT(-('Diário 5º PA'!$E$4:$E$2000='Analítico Cx.'!$B52),-('Diário 5º PA'!$O$4:$O$2000=C$1),('Diário 5º PA'!$F$4:$F$2000))+SUMPRODUCT(-('Diário 6º PA'!$E$4:$E$2000='Analítico Cx.'!$B52),-('Diário 6º PA'!$O$4:$O$2000=C$1),('Diário 6º PA'!$F$4:$F$2000))</f>
        <v>12052.8</v>
      </c>
      <c r="D52" s="183">
        <f>SUMPRODUCT(-('Diário 3º PA'!$E$4:$E$4242='Analítico Cx.'!$B52),-('Diário 3º PA'!$N$4:$N$4242=D$1),('Diário 3º PA'!$F$4:$F$4242))+SUMPRODUCT(-('Diário 4º PA'!$E$4:$E$2007='Analítico Cx.'!$B52),-('Diário 4º PA'!$O$4:$O$2007=D$1),('Diário 4º PA'!$F$4:$F$2007))+SUMPRODUCT(-('Diário 5º PA'!$E$4:$E$2000='Analítico Cx.'!$B52),-('Diário 5º PA'!$O$4:$O$2000=D$1),('Diário 5º PA'!$F$4:$F$2000))+SUMPRODUCT(-('Diário 6º PA'!$E$4:$E$2000='Analítico Cx.'!$B52),-('Diário 6º PA'!$O$4:$O$2000=D$1),('Diário 6º PA'!$F$4:$F$2000))</f>
        <v>10786.150000000001</v>
      </c>
      <c r="E52" s="183">
        <f>SUMPRODUCT(-('Diário 3º PA'!$E$4:$E$4242='Analítico Cx.'!$B52),-('Diário 3º PA'!$N$4:$N$4242=E$1),('Diário 3º PA'!$F$4:$F$4242))+SUMPRODUCT(-('Diário 4º PA'!$E$4:$E$2007='Analítico Cx.'!$B52),-('Diário 4º PA'!$O$4:$O$2007=E$1),('Diário 4º PA'!$F$4:$F$2007))+SUMPRODUCT(-('Diário 5º PA'!$E$4:$E$2000='Analítico Cx.'!$B52),-('Diário 5º PA'!$O$4:$O$2000=E$1),('Diário 5º PA'!$F$4:$F$2000))+SUMPRODUCT(-('Diário 6º PA'!$E$4:$E$2000='Analítico Cx.'!$B52),-('Diário 6º PA'!$O$4:$O$2000=E$1),('Diário 6º PA'!$F$4:$F$2000))</f>
        <v>11628.119999999999</v>
      </c>
      <c r="F52" s="183">
        <f>SUMPRODUCT(-('Diário 3º PA'!$E$4:$E$4242='Analítico Cx.'!$B52),-('Diário 3º PA'!$N$4:$N$4242=F$1),('Diário 3º PA'!$F$4:$F$4242))+SUMPRODUCT(-('Diário 4º PA'!$E$4:$E$2007='Analítico Cx.'!$B52),-('Diário 4º PA'!$O$4:$O$2007=F$1),('Diário 4º PA'!$F$4:$F$2007))+SUMPRODUCT(-('Diário 5º PA'!$E$4:$E$2000='Analítico Cx.'!$B52),-('Diário 5º PA'!$O$4:$O$2000=F$1),('Diário 5º PA'!$F$4:$F$2000))+SUMPRODUCT(-('Diário 6º PA'!$E$4:$E$2000='Analítico Cx.'!$B52),-('Diário 6º PA'!$O$4:$O$2000=F$1),('Diário 6º PA'!$F$4:$F$2000))</f>
        <v>0</v>
      </c>
      <c r="G52" s="183">
        <f>SUMPRODUCT(-('Diário 3º PA'!$E$4:$E$4242='Analítico Cx.'!$B52),-('Diário 3º PA'!$N$4:$N$4242=G$1),('Diário 3º PA'!$F$4:$F$4242))+SUMPRODUCT(-('Diário 4º PA'!$E$4:$E$2007='Analítico Cx.'!$B52),-('Diário 4º PA'!$O$4:$O$2007=G$1),('Diário 4º PA'!$F$4:$F$2007))+SUMPRODUCT(-('Diário 5º PA'!$E$4:$E$2000='Analítico Cx.'!$B52),-('Diário 5º PA'!$O$4:$O$2000=G$1),('Diário 5º PA'!$F$4:$F$2000))+SUMPRODUCT(-('Diário 6º PA'!$E$4:$E$2000='Analítico Cx.'!$B52),-('Diário 6º PA'!$O$4:$O$2000=G$1),('Diário 6º PA'!$F$4:$F$2000))</f>
        <v>0</v>
      </c>
      <c r="H52" s="183">
        <f>SUMPRODUCT(-('Diário 3º PA'!$E$4:$E$4242='Analítico Cx.'!$B52),-('Diário 3º PA'!$N$4:$N$4242=H$1),('Diário 3º PA'!$F$4:$F$4242))+SUMPRODUCT(-('Diário 4º PA'!$E$4:$E$2007='Analítico Cx.'!$B52),-('Diário 4º PA'!$O$4:$O$2007=H$1),('Diário 4º PA'!$F$4:$F$2007))+SUMPRODUCT(-('Diário 5º PA'!$E$4:$E$2000='Analítico Cx.'!$B52),-('Diário 5º PA'!$O$4:$O$2000=H$1),('Diário 5º PA'!$F$4:$F$2000))+SUMPRODUCT(-('Diário 6º PA'!$E$4:$E$2000='Analítico Cx.'!$B52),-('Diário 6º PA'!$O$4:$O$2000=H$1),('Diário 6º PA'!$F$4:$F$2000))</f>
        <v>0</v>
      </c>
      <c r="I52" s="183">
        <f>SUMPRODUCT(-('Diário 3º PA'!$E$4:$E$4242='Analítico Cx.'!$B52),-('Diário 3º PA'!$N$4:$N$4242=I$1),('Diário 3º PA'!$F$4:$F$4242))+SUMPRODUCT(-('Diário 4º PA'!$E$4:$E$2007='Analítico Cx.'!$B52),-('Diário 4º PA'!$O$4:$O$2007=I$1),('Diário 4º PA'!$F$4:$F$2007))+SUMPRODUCT(-('Diário 5º PA'!$E$4:$E$2000='Analítico Cx.'!$B52),-('Diário 5º PA'!$O$4:$O$2000=I$1),('Diário 5º PA'!$F$4:$F$2000))+SUMPRODUCT(-('Diário 6º PA'!$E$4:$E$2000='Analítico Cx.'!$B52),-('Diário 6º PA'!$O$4:$O$2000=I$1),('Diário 6º PA'!$F$4:$F$2000))</f>
        <v>0</v>
      </c>
      <c r="J52" s="183">
        <f>SUMPRODUCT(-('Diário 3º PA'!$E$4:$E$4242='Analítico Cx.'!$B52),-('Diário 3º PA'!$N$4:$N$4242=J$1),('Diário 3º PA'!$F$4:$F$4242))+SUMPRODUCT(-('Diário 4º PA'!$E$4:$E$2007='Analítico Cx.'!$B52),-('Diário 4º PA'!$O$4:$O$2007=J$1),('Diário 4º PA'!$F$4:$F$2007))+SUMPRODUCT(-('Diário 5º PA'!$E$4:$E$2000='Analítico Cx.'!$B52),-('Diário 5º PA'!$O$4:$O$2000=J$1),('Diário 5º PA'!$F$4:$F$2000))+SUMPRODUCT(-('Diário 6º PA'!$E$4:$E$2000='Analítico Cx.'!$B52),-('Diário 6º PA'!$O$4:$O$2000=J$1),('Diário 6º PA'!$F$4:$F$2000))</f>
        <v>0</v>
      </c>
      <c r="K52" s="183">
        <f>SUMPRODUCT(-('Diário 3º PA'!$E$4:$E$4242='Analítico Cx.'!$B52),-('Diário 3º PA'!$N$4:$N$4242=K$1),('Diário 3º PA'!$F$4:$F$4242))+SUMPRODUCT(-('Diário 4º PA'!$E$4:$E$2007='Analítico Cx.'!$B52),-('Diário 4º PA'!$O$4:$O$2007=K$1),('Diário 4º PA'!$F$4:$F$2007))+SUMPRODUCT(-('Diário 5º PA'!$E$4:$E$2000='Analítico Cx.'!$B52),-('Diário 5º PA'!$O$4:$O$2000=K$1),('Diário 5º PA'!$F$4:$F$2000))+SUMPRODUCT(-('Diário 6º PA'!$E$4:$E$2000='Analítico Cx.'!$B52),-('Diário 6º PA'!$O$4:$O$2000=K$1),('Diário 6º PA'!$F$4:$F$2000))</f>
        <v>0</v>
      </c>
      <c r="L52" s="183">
        <f>SUMPRODUCT(-('Diário 3º PA'!$E$4:$E$4242='Analítico Cx.'!$B52),-('Diário 3º PA'!$N$4:$N$4242=L$1),('Diário 3º PA'!$F$4:$F$4242))+SUMPRODUCT(-('Diário 4º PA'!$E$4:$E$2007='Analítico Cx.'!$B52),-('Diário 4º PA'!$O$4:$O$2007=L$1),('Diário 4º PA'!$F$4:$F$2007))+SUMPRODUCT(-('Diário 5º PA'!$E$4:$E$2000='Analítico Cx.'!$B52),-('Diário 5º PA'!$O$4:$O$2000=L$1),('Diário 5º PA'!$F$4:$F$2000))+SUMPRODUCT(-('Diário 6º PA'!$E$4:$E$2000='Analítico Cx.'!$B52),-('Diário 6º PA'!$O$4:$O$2000=L$1),('Diário 6º PA'!$F$4:$F$2000))</f>
        <v>0</v>
      </c>
      <c r="M52" s="183">
        <f>SUMPRODUCT(-('Diário 3º PA'!$E$4:$E$4242='Analítico Cx.'!$B52),-('Diário 3º PA'!$N$4:$N$4242=M$1),('Diário 3º PA'!$F$4:$F$4242))+SUMPRODUCT(-('Diário 4º PA'!$E$4:$E$2007='Analítico Cx.'!$B52),-('Diário 4º PA'!$O$4:$O$2007=M$1),('Diário 4º PA'!$F$4:$F$2007))+SUMPRODUCT(-('Diário 5º PA'!$E$4:$E$2000='Analítico Cx.'!$B52),-('Diário 5º PA'!$O$4:$O$2000=M$1),('Diário 5º PA'!$F$4:$F$2000))+SUMPRODUCT(-('Diário 6º PA'!$E$4:$E$2000='Analítico Cx.'!$B52),-('Diário 6º PA'!$O$4:$O$2000=M$1),('Diário 6º PA'!$F$4:$F$2000))</f>
        <v>0</v>
      </c>
      <c r="N52" s="183">
        <f>SUMPRODUCT(-('Diário 3º PA'!$E$4:$E$4242='Analítico Cx.'!$B52),-('Diário 3º PA'!$N$4:$N$4242=N$1),('Diário 3º PA'!$F$4:$F$4242))+SUMPRODUCT(-('Diário 4º PA'!$E$4:$E$2007='Analítico Cx.'!$B52),-('Diário 4º PA'!$O$4:$O$2007=N$1),('Diário 4º PA'!$F$4:$F$2007))+SUMPRODUCT(-('Diário 5º PA'!$E$4:$E$2000='Analítico Cx.'!$B52),-('Diário 5º PA'!$O$4:$O$2000=N$1),('Diário 5º PA'!$F$4:$F$2000))+SUMPRODUCT(-('Diário 6º PA'!$E$4:$E$2000='Analítico Cx.'!$B52),-('Diário 6º PA'!$O$4:$O$2000=N$1),('Diário 6º PA'!$F$4:$F$2000))</f>
        <v>0</v>
      </c>
      <c r="O52" s="184">
        <f t="shared" ref="O52:O58" si="12">SUM(C52:N52)</f>
        <v>34467.07</v>
      </c>
      <c r="P52" s="168">
        <f t="shared" si="8"/>
        <v>2.4221587654863308E-3</v>
      </c>
    </row>
    <row r="53" spans="1:16" ht="23.25" customHeight="1" x14ac:dyDescent="0.2">
      <c r="A53" s="60" t="s">
        <v>199</v>
      </c>
      <c r="B53" s="58" t="s">
        <v>200</v>
      </c>
      <c r="C53" s="183">
        <f>SUMPRODUCT(-('Diário 3º PA'!$E$4:$E$4242='Analítico Cx.'!$B53),-('Diário 3º PA'!$N$4:$N$4242=C$1),('Diário 3º PA'!$F$4:$F$4242))+SUMPRODUCT(-('Diário 4º PA'!$E$4:$E$2007='Analítico Cx.'!$B53),-('Diário 4º PA'!$O$4:$O$2007=C$1),('Diário 4º PA'!$F$4:$F$2007))+SUMPRODUCT(-('Diário 5º PA'!$E$4:$E$2000='Analítico Cx.'!$B53),-('Diário 5º PA'!$O$4:$O$2000=C$1),('Diário 5º PA'!$F$4:$F$2000))+SUMPRODUCT(-('Diário 6º PA'!$E$4:$E$2000='Analítico Cx.'!$B53),-('Diário 6º PA'!$O$4:$O$2000=C$1),('Diário 6º PA'!$F$4:$F$2000))</f>
        <v>0</v>
      </c>
      <c r="D53" s="183">
        <f>SUMPRODUCT(-('Diário 3º PA'!$E$4:$E$4242='Analítico Cx.'!$B53),-('Diário 3º PA'!$N$4:$N$4242=D$1),('Diário 3º PA'!$F$4:$F$4242))+SUMPRODUCT(-('Diário 4º PA'!$E$4:$E$2007='Analítico Cx.'!$B53),-('Diário 4º PA'!$O$4:$O$2007=D$1),('Diário 4º PA'!$F$4:$F$2007))+SUMPRODUCT(-('Diário 5º PA'!$E$4:$E$2000='Analítico Cx.'!$B53),-('Diário 5º PA'!$O$4:$O$2000=D$1),('Diário 5º PA'!$F$4:$F$2000))+SUMPRODUCT(-('Diário 6º PA'!$E$4:$E$2000='Analítico Cx.'!$B53),-('Diário 6º PA'!$O$4:$O$2000=D$1),('Diário 6º PA'!$F$4:$F$2000))</f>
        <v>0</v>
      </c>
      <c r="E53" s="183">
        <f>SUMPRODUCT(-('Diário 3º PA'!$E$4:$E$4242='Analítico Cx.'!$B53),-('Diário 3º PA'!$N$4:$N$4242=E$1),('Diário 3º PA'!$F$4:$F$4242))+SUMPRODUCT(-('Diário 4º PA'!$E$4:$E$2007='Analítico Cx.'!$B53),-('Diário 4º PA'!$O$4:$O$2007=E$1),('Diário 4º PA'!$F$4:$F$2007))+SUMPRODUCT(-('Diário 5º PA'!$E$4:$E$2000='Analítico Cx.'!$B53),-('Diário 5º PA'!$O$4:$O$2000=E$1),('Diário 5º PA'!$F$4:$F$2000))+SUMPRODUCT(-('Diário 6º PA'!$E$4:$E$2000='Analítico Cx.'!$B53),-('Diário 6º PA'!$O$4:$O$2000=E$1),('Diário 6º PA'!$F$4:$F$2000))</f>
        <v>0</v>
      </c>
      <c r="F53" s="183">
        <f>SUMPRODUCT(-('Diário 3º PA'!$E$4:$E$4242='Analítico Cx.'!$B53),-('Diário 3º PA'!$N$4:$N$4242=F$1),('Diário 3º PA'!$F$4:$F$4242))+SUMPRODUCT(-('Diário 4º PA'!$E$4:$E$2007='Analítico Cx.'!$B53),-('Diário 4º PA'!$O$4:$O$2007=F$1),('Diário 4º PA'!$F$4:$F$2007))+SUMPRODUCT(-('Diário 5º PA'!$E$4:$E$2000='Analítico Cx.'!$B53),-('Diário 5º PA'!$O$4:$O$2000=F$1),('Diário 5º PA'!$F$4:$F$2000))+SUMPRODUCT(-('Diário 6º PA'!$E$4:$E$2000='Analítico Cx.'!$B53),-('Diário 6º PA'!$O$4:$O$2000=F$1),('Diário 6º PA'!$F$4:$F$2000))</f>
        <v>0</v>
      </c>
      <c r="G53" s="183">
        <f>SUMPRODUCT(-('Diário 3º PA'!$E$4:$E$4242='Analítico Cx.'!$B53),-('Diário 3º PA'!$N$4:$N$4242=G$1),('Diário 3º PA'!$F$4:$F$4242))+SUMPRODUCT(-('Diário 4º PA'!$E$4:$E$2007='Analítico Cx.'!$B53),-('Diário 4º PA'!$O$4:$O$2007=G$1),('Diário 4º PA'!$F$4:$F$2007))+SUMPRODUCT(-('Diário 5º PA'!$E$4:$E$2000='Analítico Cx.'!$B53),-('Diário 5º PA'!$O$4:$O$2000=G$1),('Diário 5º PA'!$F$4:$F$2000))+SUMPRODUCT(-('Diário 6º PA'!$E$4:$E$2000='Analítico Cx.'!$B53),-('Diário 6º PA'!$O$4:$O$2000=G$1),('Diário 6º PA'!$F$4:$F$2000))</f>
        <v>0</v>
      </c>
      <c r="H53" s="183">
        <f>SUMPRODUCT(-('Diário 3º PA'!$E$4:$E$4242='Analítico Cx.'!$B53),-('Diário 3º PA'!$N$4:$N$4242=H$1),('Diário 3º PA'!$F$4:$F$4242))+SUMPRODUCT(-('Diário 4º PA'!$E$4:$E$2007='Analítico Cx.'!$B53),-('Diário 4º PA'!$O$4:$O$2007=H$1),('Diário 4º PA'!$F$4:$F$2007))+SUMPRODUCT(-('Diário 5º PA'!$E$4:$E$2000='Analítico Cx.'!$B53),-('Diário 5º PA'!$O$4:$O$2000=H$1),('Diário 5º PA'!$F$4:$F$2000))+SUMPRODUCT(-('Diário 6º PA'!$E$4:$E$2000='Analítico Cx.'!$B53),-('Diário 6º PA'!$O$4:$O$2000=H$1),('Diário 6º PA'!$F$4:$F$2000))</f>
        <v>0</v>
      </c>
      <c r="I53" s="183">
        <f>SUMPRODUCT(-('Diário 3º PA'!$E$4:$E$4242='Analítico Cx.'!$B53),-('Diário 3º PA'!$N$4:$N$4242=I$1),('Diário 3º PA'!$F$4:$F$4242))+SUMPRODUCT(-('Diário 4º PA'!$E$4:$E$2007='Analítico Cx.'!$B53),-('Diário 4º PA'!$O$4:$O$2007=I$1),('Diário 4º PA'!$F$4:$F$2007))+SUMPRODUCT(-('Diário 5º PA'!$E$4:$E$2000='Analítico Cx.'!$B53),-('Diário 5º PA'!$O$4:$O$2000=I$1),('Diário 5º PA'!$F$4:$F$2000))+SUMPRODUCT(-('Diário 6º PA'!$E$4:$E$2000='Analítico Cx.'!$B53),-('Diário 6º PA'!$O$4:$O$2000=I$1),('Diário 6º PA'!$F$4:$F$2000))</f>
        <v>0</v>
      </c>
      <c r="J53" s="183">
        <f>SUMPRODUCT(-('Diário 3º PA'!$E$4:$E$4242='Analítico Cx.'!$B53),-('Diário 3º PA'!$N$4:$N$4242=J$1),('Diário 3º PA'!$F$4:$F$4242))+SUMPRODUCT(-('Diário 4º PA'!$E$4:$E$2007='Analítico Cx.'!$B53),-('Diário 4º PA'!$O$4:$O$2007=J$1),('Diário 4º PA'!$F$4:$F$2007))+SUMPRODUCT(-('Diário 5º PA'!$E$4:$E$2000='Analítico Cx.'!$B53),-('Diário 5º PA'!$O$4:$O$2000=J$1),('Diário 5º PA'!$F$4:$F$2000))+SUMPRODUCT(-('Diário 6º PA'!$E$4:$E$2000='Analítico Cx.'!$B53),-('Diário 6º PA'!$O$4:$O$2000=J$1),('Diário 6º PA'!$F$4:$F$2000))</f>
        <v>0</v>
      </c>
      <c r="K53" s="183">
        <f>SUMPRODUCT(-('Diário 3º PA'!$E$4:$E$4242='Analítico Cx.'!$B53),-('Diário 3º PA'!$N$4:$N$4242=K$1),('Diário 3º PA'!$F$4:$F$4242))+SUMPRODUCT(-('Diário 4º PA'!$E$4:$E$2007='Analítico Cx.'!$B53),-('Diário 4º PA'!$O$4:$O$2007=K$1),('Diário 4º PA'!$F$4:$F$2007))+SUMPRODUCT(-('Diário 5º PA'!$E$4:$E$2000='Analítico Cx.'!$B53),-('Diário 5º PA'!$O$4:$O$2000=K$1),('Diário 5º PA'!$F$4:$F$2000))+SUMPRODUCT(-('Diário 6º PA'!$E$4:$E$2000='Analítico Cx.'!$B53),-('Diário 6º PA'!$O$4:$O$2000=K$1),('Diário 6º PA'!$F$4:$F$2000))</f>
        <v>0</v>
      </c>
      <c r="L53" s="183">
        <f>SUMPRODUCT(-('Diário 3º PA'!$E$4:$E$4242='Analítico Cx.'!$B53),-('Diário 3º PA'!$N$4:$N$4242=L$1),('Diário 3º PA'!$F$4:$F$4242))+SUMPRODUCT(-('Diário 4º PA'!$E$4:$E$2007='Analítico Cx.'!$B53),-('Diário 4º PA'!$O$4:$O$2007=L$1),('Diário 4º PA'!$F$4:$F$2007))+SUMPRODUCT(-('Diário 5º PA'!$E$4:$E$2000='Analítico Cx.'!$B53),-('Diário 5º PA'!$O$4:$O$2000=L$1),('Diário 5º PA'!$F$4:$F$2000))+SUMPRODUCT(-('Diário 6º PA'!$E$4:$E$2000='Analítico Cx.'!$B53),-('Diário 6º PA'!$O$4:$O$2000=L$1),('Diário 6º PA'!$F$4:$F$2000))</f>
        <v>0</v>
      </c>
      <c r="M53" s="183">
        <f>SUMPRODUCT(-('Diário 3º PA'!$E$4:$E$4242='Analítico Cx.'!$B53),-('Diário 3º PA'!$N$4:$N$4242=M$1),('Diário 3º PA'!$F$4:$F$4242))+SUMPRODUCT(-('Diário 4º PA'!$E$4:$E$2007='Analítico Cx.'!$B53),-('Diário 4º PA'!$O$4:$O$2007=M$1),('Diário 4º PA'!$F$4:$F$2007))+SUMPRODUCT(-('Diário 5º PA'!$E$4:$E$2000='Analítico Cx.'!$B53),-('Diário 5º PA'!$O$4:$O$2000=M$1),('Diário 5º PA'!$F$4:$F$2000))+SUMPRODUCT(-('Diário 6º PA'!$E$4:$E$2000='Analítico Cx.'!$B53),-('Diário 6º PA'!$O$4:$O$2000=M$1),('Diário 6º PA'!$F$4:$F$2000))</f>
        <v>0</v>
      </c>
      <c r="N53" s="183">
        <f>SUMPRODUCT(-('Diário 3º PA'!$E$4:$E$4242='Analítico Cx.'!$B53),-('Diário 3º PA'!$N$4:$N$4242=N$1),('Diário 3º PA'!$F$4:$F$4242))+SUMPRODUCT(-('Diário 4º PA'!$E$4:$E$2007='Analítico Cx.'!$B53),-('Diário 4º PA'!$O$4:$O$2007=N$1),('Diário 4º PA'!$F$4:$F$2007))+SUMPRODUCT(-('Diário 5º PA'!$E$4:$E$2000='Analítico Cx.'!$B53),-('Diário 5º PA'!$O$4:$O$2000=N$1),('Diário 5º PA'!$F$4:$F$2000))+SUMPRODUCT(-('Diário 6º PA'!$E$4:$E$2000='Analítico Cx.'!$B53),-('Diário 6º PA'!$O$4:$O$2000=N$1),('Diário 6º PA'!$F$4:$F$2000))</f>
        <v>0</v>
      </c>
      <c r="O53" s="184">
        <f t="shared" si="12"/>
        <v>0</v>
      </c>
      <c r="P53" s="168">
        <f t="shared" si="8"/>
        <v>0</v>
      </c>
    </row>
    <row r="54" spans="1:16" ht="23.25" customHeight="1" x14ac:dyDescent="0.2">
      <c r="A54" s="60" t="s">
        <v>201</v>
      </c>
      <c r="B54" s="58" t="s">
        <v>202</v>
      </c>
      <c r="C54" s="183">
        <f>SUMPRODUCT(-('Diário 3º PA'!$E$4:$E$4242='Analítico Cx.'!$B54),-('Diário 3º PA'!$N$4:$N$4242=C$1),('Diário 3º PA'!$F$4:$F$4242))+SUMPRODUCT(-('Diário 4º PA'!$E$4:$E$2007='Analítico Cx.'!$B54),-('Diário 4º PA'!$O$4:$O$2007=C$1),('Diário 4º PA'!$F$4:$F$2007))+SUMPRODUCT(-('Diário 5º PA'!$E$4:$E$2000='Analítico Cx.'!$B54),-('Diário 5º PA'!$O$4:$O$2000=C$1),('Diário 5º PA'!$F$4:$F$2000))+SUMPRODUCT(-('Diário 6º PA'!$E$4:$E$2000='Analítico Cx.'!$B54),-('Diário 6º PA'!$O$4:$O$2000=C$1),('Diário 6º PA'!$F$4:$F$2000))</f>
        <v>8389.92</v>
      </c>
      <c r="D54" s="183">
        <f>SUMPRODUCT(-('Diário 3º PA'!$E$4:$E$4242='Analítico Cx.'!$B54),-('Diário 3º PA'!$N$4:$N$4242=D$1),('Diário 3º PA'!$F$4:$F$4242))+SUMPRODUCT(-('Diário 4º PA'!$E$4:$E$2007='Analítico Cx.'!$B54),-('Diário 4º PA'!$O$4:$O$2007=D$1),('Diário 4º PA'!$F$4:$F$2007))+SUMPRODUCT(-('Diário 5º PA'!$E$4:$E$2000='Analítico Cx.'!$B54),-('Diário 5º PA'!$O$4:$O$2000=D$1),('Diário 5º PA'!$F$4:$F$2000))+SUMPRODUCT(-('Diário 6º PA'!$E$4:$E$2000='Analítico Cx.'!$B54),-('Diário 6º PA'!$O$4:$O$2000=D$1),('Diário 6º PA'!$F$4:$F$2000))</f>
        <v>9084.6</v>
      </c>
      <c r="E54" s="183">
        <f>SUMPRODUCT(-('Diário 3º PA'!$E$4:$E$4242='Analítico Cx.'!$B54),-('Diário 3º PA'!$N$4:$N$4242=E$1),('Diário 3º PA'!$F$4:$F$4242))+SUMPRODUCT(-('Diário 4º PA'!$E$4:$E$2007='Analítico Cx.'!$B54),-('Diário 4º PA'!$O$4:$O$2007=E$1),('Diário 4º PA'!$F$4:$F$2007))+SUMPRODUCT(-('Diário 5º PA'!$E$4:$E$2000='Analítico Cx.'!$B54),-('Diário 5º PA'!$O$4:$O$2000=E$1),('Diário 5º PA'!$F$4:$F$2000))+SUMPRODUCT(-('Diário 6º PA'!$E$4:$E$2000='Analítico Cx.'!$B54),-('Diário 6º PA'!$O$4:$O$2000=E$1),('Diário 6º PA'!$F$4:$F$2000))</f>
        <v>9319.7999999999993</v>
      </c>
      <c r="F54" s="183">
        <f>SUMPRODUCT(-('Diário 3º PA'!$E$4:$E$4242='Analítico Cx.'!$B54),-('Diário 3º PA'!$N$4:$N$4242=F$1),('Diário 3º PA'!$F$4:$F$4242))+SUMPRODUCT(-('Diário 4º PA'!$E$4:$E$2007='Analítico Cx.'!$B54),-('Diário 4º PA'!$O$4:$O$2007=F$1),('Diário 4º PA'!$F$4:$F$2007))+SUMPRODUCT(-('Diário 5º PA'!$E$4:$E$2000='Analítico Cx.'!$B54),-('Diário 5º PA'!$O$4:$O$2000=F$1),('Diário 5º PA'!$F$4:$F$2000))+SUMPRODUCT(-('Diário 6º PA'!$E$4:$E$2000='Analítico Cx.'!$B54),-('Diário 6º PA'!$O$4:$O$2000=F$1),('Diário 6º PA'!$F$4:$F$2000))</f>
        <v>0</v>
      </c>
      <c r="G54" s="183">
        <f>SUMPRODUCT(-('Diário 3º PA'!$E$4:$E$4242='Analítico Cx.'!$B54),-('Diário 3º PA'!$N$4:$N$4242=G$1),('Diário 3º PA'!$F$4:$F$4242))+SUMPRODUCT(-('Diário 4º PA'!$E$4:$E$2007='Analítico Cx.'!$B54),-('Diário 4º PA'!$O$4:$O$2007=G$1),('Diário 4º PA'!$F$4:$F$2007))+SUMPRODUCT(-('Diário 5º PA'!$E$4:$E$2000='Analítico Cx.'!$B54),-('Diário 5º PA'!$O$4:$O$2000=G$1),('Diário 5º PA'!$F$4:$F$2000))+SUMPRODUCT(-('Diário 6º PA'!$E$4:$E$2000='Analítico Cx.'!$B54),-('Diário 6º PA'!$O$4:$O$2000=G$1),('Diário 6º PA'!$F$4:$F$2000))</f>
        <v>0</v>
      </c>
      <c r="H54" s="183">
        <f>SUMPRODUCT(-('Diário 3º PA'!$E$4:$E$4242='Analítico Cx.'!$B54),-('Diário 3º PA'!$N$4:$N$4242=H$1),('Diário 3º PA'!$F$4:$F$4242))+SUMPRODUCT(-('Diário 4º PA'!$E$4:$E$2007='Analítico Cx.'!$B54),-('Diário 4º PA'!$O$4:$O$2007=H$1),('Diário 4º PA'!$F$4:$F$2007))+SUMPRODUCT(-('Diário 5º PA'!$E$4:$E$2000='Analítico Cx.'!$B54),-('Diário 5º PA'!$O$4:$O$2000=H$1),('Diário 5º PA'!$F$4:$F$2000))+SUMPRODUCT(-('Diário 6º PA'!$E$4:$E$2000='Analítico Cx.'!$B54),-('Diário 6º PA'!$O$4:$O$2000=H$1),('Diário 6º PA'!$F$4:$F$2000))</f>
        <v>0</v>
      </c>
      <c r="I54" s="183">
        <f>SUMPRODUCT(-('Diário 3º PA'!$E$4:$E$4242='Analítico Cx.'!$B54),-('Diário 3º PA'!$N$4:$N$4242=I$1),('Diário 3º PA'!$F$4:$F$4242))+SUMPRODUCT(-('Diário 4º PA'!$E$4:$E$2007='Analítico Cx.'!$B54),-('Diário 4º PA'!$O$4:$O$2007=I$1),('Diário 4º PA'!$F$4:$F$2007))+SUMPRODUCT(-('Diário 5º PA'!$E$4:$E$2000='Analítico Cx.'!$B54),-('Diário 5º PA'!$O$4:$O$2000=I$1),('Diário 5º PA'!$F$4:$F$2000))+SUMPRODUCT(-('Diário 6º PA'!$E$4:$E$2000='Analítico Cx.'!$B54),-('Diário 6º PA'!$O$4:$O$2000=I$1),('Diário 6º PA'!$F$4:$F$2000))</f>
        <v>0</v>
      </c>
      <c r="J54" s="183">
        <f>SUMPRODUCT(-('Diário 3º PA'!$E$4:$E$4242='Analítico Cx.'!$B54),-('Diário 3º PA'!$N$4:$N$4242=J$1),('Diário 3º PA'!$F$4:$F$4242))+SUMPRODUCT(-('Diário 4º PA'!$E$4:$E$2007='Analítico Cx.'!$B54),-('Diário 4º PA'!$O$4:$O$2007=J$1),('Diário 4º PA'!$F$4:$F$2007))+SUMPRODUCT(-('Diário 5º PA'!$E$4:$E$2000='Analítico Cx.'!$B54),-('Diário 5º PA'!$O$4:$O$2000=J$1),('Diário 5º PA'!$F$4:$F$2000))+SUMPRODUCT(-('Diário 6º PA'!$E$4:$E$2000='Analítico Cx.'!$B54),-('Diário 6º PA'!$O$4:$O$2000=J$1),('Diário 6º PA'!$F$4:$F$2000))</f>
        <v>0</v>
      </c>
      <c r="K54" s="183">
        <f>SUMPRODUCT(-('Diário 3º PA'!$E$4:$E$4242='Analítico Cx.'!$B54),-('Diário 3º PA'!$N$4:$N$4242=K$1),('Diário 3º PA'!$F$4:$F$4242))+SUMPRODUCT(-('Diário 4º PA'!$E$4:$E$2007='Analítico Cx.'!$B54),-('Diário 4º PA'!$O$4:$O$2007=K$1),('Diário 4º PA'!$F$4:$F$2007))+SUMPRODUCT(-('Diário 5º PA'!$E$4:$E$2000='Analítico Cx.'!$B54),-('Diário 5º PA'!$O$4:$O$2000=K$1),('Diário 5º PA'!$F$4:$F$2000))+SUMPRODUCT(-('Diário 6º PA'!$E$4:$E$2000='Analítico Cx.'!$B54),-('Diário 6º PA'!$O$4:$O$2000=K$1),('Diário 6º PA'!$F$4:$F$2000))</f>
        <v>0</v>
      </c>
      <c r="L54" s="183">
        <f>SUMPRODUCT(-('Diário 3º PA'!$E$4:$E$4242='Analítico Cx.'!$B54),-('Diário 3º PA'!$N$4:$N$4242=L$1),('Diário 3º PA'!$F$4:$F$4242))+SUMPRODUCT(-('Diário 4º PA'!$E$4:$E$2007='Analítico Cx.'!$B54),-('Diário 4º PA'!$O$4:$O$2007=L$1),('Diário 4º PA'!$F$4:$F$2007))+SUMPRODUCT(-('Diário 5º PA'!$E$4:$E$2000='Analítico Cx.'!$B54),-('Diário 5º PA'!$O$4:$O$2000=L$1),('Diário 5º PA'!$F$4:$F$2000))+SUMPRODUCT(-('Diário 6º PA'!$E$4:$E$2000='Analítico Cx.'!$B54),-('Diário 6º PA'!$O$4:$O$2000=L$1),('Diário 6º PA'!$F$4:$F$2000))</f>
        <v>0</v>
      </c>
      <c r="M54" s="183">
        <f>SUMPRODUCT(-('Diário 3º PA'!$E$4:$E$4242='Analítico Cx.'!$B54),-('Diário 3º PA'!$N$4:$N$4242=M$1),('Diário 3º PA'!$F$4:$F$4242))+SUMPRODUCT(-('Diário 4º PA'!$E$4:$E$2007='Analítico Cx.'!$B54),-('Diário 4º PA'!$O$4:$O$2007=M$1),('Diário 4º PA'!$F$4:$F$2007))+SUMPRODUCT(-('Diário 5º PA'!$E$4:$E$2000='Analítico Cx.'!$B54),-('Diário 5º PA'!$O$4:$O$2000=M$1),('Diário 5º PA'!$F$4:$F$2000))+SUMPRODUCT(-('Diário 6º PA'!$E$4:$E$2000='Analítico Cx.'!$B54),-('Diário 6º PA'!$O$4:$O$2000=M$1),('Diário 6º PA'!$F$4:$F$2000))</f>
        <v>0</v>
      </c>
      <c r="N54" s="183">
        <f>SUMPRODUCT(-('Diário 3º PA'!$E$4:$E$4242='Analítico Cx.'!$B54),-('Diário 3º PA'!$N$4:$N$4242=N$1),('Diário 3º PA'!$F$4:$F$4242))+SUMPRODUCT(-('Diário 4º PA'!$E$4:$E$2007='Analítico Cx.'!$B54),-('Diário 4º PA'!$O$4:$O$2007=N$1),('Diário 4º PA'!$F$4:$F$2007))+SUMPRODUCT(-('Diário 5º PA'!$E$4:$E$2000='Analítico Cx.'!$B54),-('Diário 5º PA'!$O$4:$O$2000=N$1),('Diário 5º PA'!$F$4:$F$2000))+SUMPRODUCT(-('Diário 6º PA'!$E$4:$E$2000='Analítico Cx.'!$B54),-('Diário 6º PA'!$O$4:$O$2000=N$1),('Diário 6º PA'!$F$4:$F$2000))</f>
        <v>0</v>
      </c>
      <c r="O54" s="184">
        <f t="shared" si="12"/>
        <v>26794.32</v>
      </c>
      <c r="P54" s="168">
        <f t="shared" si="8"/>
        <v>1.8829595046299468E-3</v>
      </c>
    </row>
    <row r="55" spans="1:16" ht="23.25" customHeight="1" x14ac:dyDescent="0.2">
      <c r="A55" s="60" t="s">
        <v>203</v>
      </c>
      <c r="B55" s="58" t="s">
        <v>204</v>
      </c>
      <c r="C55" s="183">
        <f>SUMPRODUCT(-('Diário 3º PA'!$E$4:$E$4242='Analítico Cx.'!$B55),-('Diário 3º PA'!$N$4:$N$4242=C$1),('Diário 3º PA'!$F$4:$F$4242))+SUMPRODUCT(-('Diário 4º PA'!$E$4:$E$2007='Analítico Cx.'!$B55),-('Diário 4º PA'!$O$4:$O$2007=C$1),('Diário 4º PA'!$F$4:$F$2007))+SUMPRODUCT(-('Diário 5º PA'!$E$4:$E$2000='Analítico Cx.'!$B55),-('Diário 5º PA'!$O$4:$O$2000=C$1),('Diário 5º PA'!$F$4:$F$2000))+SUMPRODUCT(-('Diário 6º PA'!$E$4:$E$2000='Analítico Cx.'!$B55),-('Diário 6º PA'!$O$4:$O$2000=C$1),('Diário 6º PA'!$F$4:$F$2000))</f>
        <v>16976.939999999999</v>
      </c>
      <c r="D55" s="183">
        <f>SUMPRODUCT(-('Diário 3º PA'!$E$4:$E$4242='Analítico Cx.'!$B55),-('Diário 3º PA'!$N$4:$N$4242=D$1),('Diário 3º PA'!$F$4:$F$4242))+SUMPRODUCT(-('Diário 4º PA'!$E$4:$E$2007='Analítico Cx.'!$B55),-('Diário 4º PA'!$O$4:$O$2007=D$1),('Diário 4º PA'!$F$4:$F$2007))+SUMPRODUCT(-('Diário 5º PA'!$E$4:$E$2000='Analítico Cx.'!$B55),-('Diário 5º PA'!$O$4:$O$2000=D$1),('Diário 5º PA'!$F$4:$F$2000))+SUMPRODUCT(-('Diário 6º PA'!$E$4:$E$2000='Analítico Cx.'!$B55),-('Diário 6º PA'!$O$4:$O$2000=D$1),('Diário 6º PA'!$F$4:$F$2000))</f>
        <v>17987.41</v>
      </c>
      <c r="E55" s="183">
        <f>SUMPRODUCT(-('Diário 3º PA'!$E$4:$E$4242='Analítico Cx.'!$B55),-('Diário 3º PA'!$N$4:$N$4242=E$1),('Diário 3º PA'!$F$4:$F$4242))+SUMPRODUCT(-('Diário 4º PA'!$E$4:$E$2007='Analítico Cx.'!$B55),-('Diário 4º PA'!$O$4:$O$2007=E$1),('Diário 4º PA'!$F$4:$F$2007))+SUMPRODUCT(-('Diário 5º PA'!$E$4:$E$2000='Analítico Cx.'!$B55),-('Diário 5º PA'!$O$4:$O$2000=E$1),('Diário 5º PA'!$F$4:$F$2000))+SUMPRODUCT(-('Diário 6º PA'!$E$4:$E$2000='Analítico Cx.'!$B55),-('Diário 6º PA'!$O$4:$O$2000=E$1),('Diário 6º PA'!$F$4:$F$2000))</f>
        <v>18285.810000000001</v>
      </c>
      <c r="F55" s="183">
        <f>SUMPRODUCT(-('Diário 3º PA'!$E$4:$E$4242='Analítico Cx.'!$B55),-('Diário 3º PA'!$N$4:$N$4242=F$1),('Diário 3º PA'!$F$4:$F$4242))+SUMPRODUCT(-('Diário 4º PA'!$E$4:$E$2007='Analítico Cx.'!$B55),-('Diário 4º PA'!$O$4:$O$2007=F$1),('Diário 4º PA'!$F$4:$F$2007))+SUMPRODUCT(-('Diário 5º PA'!$E$4:$E$2000='Analítico Cx.'!$B55),-('Diário 5º PA'!$O$4:$O$2000=F$1),('Diário 5º PA'!$F$4:$F$2000))+SUMPRODUCT(-('Diário 6º PA'!$E$4:$E$2000='Analítico Cx.'!$B55),-('Diário 6º PA'!$O$4:$O$2000=F$1),('Diário 6º PA'!$F$4:$F$2000))</f>
        <v>0</v>
      </c>
      <c r="G55" s="183">
        <f>SUMPRODUCT(-('Diário 3º PA'!$E$4:$E$4242='Analítico Cx.'!$B55),-('Diário 3º PA'!$N$4:$N$4242=G$1),('Diário 3º PA'!$F$4:$F$4242))+SUMPRODUCT(-('Diário 4º PA'!$E$4:$E$2007='Analítico Cx.'!$B55),-('Diário 4º PA'!$O$4:$O$2007=G$1),('Diário 4º PA'!$F$4:$F$2007))+SUMPRODUCT(-('Diário 5º PA'!$E$4:$E$2000='Analítico Cx.'!$B55),-('Diário 5º PA'!$O$4:$O$2000=G$1),('Diário 5º PA'!$F$4:$F$2000))+SUMPRODUCT(-('Diário 6º PA'!$E$4:$E$2000='Analítico Cx.'!$B55),-('Diário 6º PA'!$O$4:$O$2000=G$1),('Diário 6º PA'!$F$4:$F$2000))</f>
        <v>0</v>
      </c>
      <c r="H55" s="183">
        <f>SUMPRODUCT(-('Diário 3º PA'!$E$4:$E$4242='Analítico Cx.'!$B55),-('Diário 3º PA'!$N$4:$N$4242=H$1),('Diário 3º PA'!$F$4:$F$4242))+SUMPRODUCT(-('Diário 4º PA'!$E$4:$E$2007='Analítico Cx.'!$B55),-('Diário 4º PA'!$O$4:$O$2007=H$1),('Diário 4º PA'!$F$4:$F$2007))+SUMPRODUCT(-('Diário 5º PA'!$E$4:$E$2000='Analítico Cx.'!$B55),-('Diário 5º PA'!$O$4:$O$2000=H$1),('Diário 5º PA'!$F$4:$F$2000))+SUMPRODUCT(-('Diário 6º PA'!$E$4:$E$2000='Analítico Cx.'!$B55),-('Diário 6º PA'!$O$4:$O$2000=H$1),('Diário 6º PA'!$F$4:$F$2000))</f>
        <v>0</v>
      </c>
      <c r="I55" s="183">
        <f>SUMPRODUCT(-('Diário 3º PA'!$E$4:$E$4242='Analítico Cx.'!$B55),-('Diário 3º PA'!$N$4:$N$4242=I$1),('Diário 3º PA'!$F$4:$F$4242))+SUMPRODUCT(-('Diário 4º PA'!$E$4:$E$2007='Analítico Cx.'!$B55),-('Diário 4º PA'!$O$4:$O$2007=I$1),('Diário 4º PA'!$F$4:$F$2007))+SUMPRODUCT(-('Diário 5º PA'!$E$4:$E$2000='Analítico Cx.'!$B55),-('Diário 5º PA'!$O$4:$O$2000=I$1),('Diário 5º PA'!$F$4:$F$2000))+SUMPRODUCT(-('Diário 6º PA'!$E$4:$E$2000='Analítico Cx.'!$B55),-('Diário 6º PA'!$O$4:$O$2000=I$1),('Diário 6º PA'!$F$4:$F$2000))</f>
        <v>0</v>
      </c>
      <c r="J55" s="183">
        <f>SUMPRODUCT(-('Diário 3º PA'!$E$4:$E$4242='Analítico Cx.'!$B55),-('Diário 3º PA'!$N$4:$N$4242=J$1),('Diário 3º PA'!$F$4:$F$4242))+SUMPRODUCT(-('Diário 4º PA'!$E$4:$E$2007='Analítico Cx.'!$B55),-('Diário 4º PA'!$O$4:$O$2007=J$1),('Diário 4º PA'!$F$4:$F$2007))+SUMPRODUCT(-('Diário 5º PA'!$E$4:$E$2000='Analítico Cx.'!$B55),-('Diário 5º PA'!$O$4:$O$2000=J$1),('Diário 5º PA'!$F$4:$F$2000))+SUMPRODUCT(-('Diário 6º PA'!$E$4:$E$2000='Analítico Cx.'!$B55),-('Diário 6º PA'!$O$4:$O$2000=J$1),('Diário 6º PA'!$F$4:$F$2000))</f>
        <v>0</v>
      </c>
      <c r="K55" s="183">
        <f>SUMPRODUCT(-('Diário 3º PA'!$E$4:$E$4242='Analítico Cx.'!$B55),-('Diário 3º PA'!$N$4:$N$4242=K$1),('Diário 3º PA'!$F$4:$F$4242))+SUMPRODUCT(-('Diário 4º PA'!$E$4:$E$2007='Analítico Cx.'!$B55),-('Diário 4º PA'!$O$4:$O$2007=K$1),('Diário 4º PA'!$F$4:$F$2007))+SUMPRODUCT(-('Diário 5º PA'!$E$4:$E$2000='Analítico Cx.'!$B55),-('Diário 5º PA'!$O$4:$O$2000=K$1),('Diário 5º PA'!$F$4:$F$2000))+SUMPRODUCT(-('Diário 6º PA'!$E$4:$E$2000='Analítico Cx.'!$B55),-('Diário 6º PA'!$O$4:$O$2000=K$1),('Diário 6º PA'!$F$4:$F$2000))</f>
        <v>0</v>
      </c>
      <c r="L55" s="183">
        <f>SUMPRODUCT(-('Diário 3º PA'!$E$4:$E$4242='Analítico Cx.'!$B55),-('Diário 3º PA'!$N$4:$N$4242=L$1),('Diário 3º PA'!$F$4:$F$4242))+SUMPRODUCT(-('Diário 4º PA'!$E$4:$E$2007='Analítico Cx.'!$B55),-('Diário 4º PA'!$O$4:$O$2007=L$1),('Diário 4º PA'!$F$4:$F$2007))+SUMPRODUCT(-('Diário 5º PA'!$E$4:$E$2000='Analítico Cx.'!$B55),-('Diário 5º PA'!$O$4:$O$2000=L$1),('Diário 5º PA'!$F$4:$F$2000))+SUMPRODUCT(-('Diário 6º PA'!$E$4:$E$2000='Analítico Cx.'!$B55),-('Diário 6º PA'!$O$4:$O$2000=L$1),('Diário 6º PA'!$F$4:$F$2000))</f>
        <v>0</v>
      </c>
      <c r="M55" s="183">
        <f>SUMPRODUCT(-('Diário 3º PA'!$E$4:$E$4242='Analítico Cx.'!$B55),-('Diário 3º PA'!$N$4:$N$4242=M$1),('Diário 3º PA'!$F$4:$F$4242))+SUMPRODUCT(-('Diário 4º PA'!$E$4:$E$2007='Analítico Cx.'!$B55),-('Diário 4º PA'!$O$4:$O$2007=M$1),('Diário 4º PA'!$F$4:$F$2007))+SUMPRODUCT(-('Diário 5º PA'!$E$4:$E$2000='Analítico Cx.'!$B55),-('Diário 5º PA'!$O$4:$O$2000=M$1),('Diário 5º PA'!$F$4:$F$2000))+SUMPRODUCT(-('Diário 6º PA'!$E$4:$E$2000='Analítico Cx.'!$B55),-('Diário 6º PA'!$O$4:$O$2000=M$1),('Diário 6º PA'!$F$4:$F$2000))</f>
        <v>0</v>
      </c>
      <c r="N55" s="183">
        <f>SUMPRODUCT(-('Diário 3º PA'!$E$4:$E$4242='Analítico Cx.'!$B55),-('Diário 3º PA'!$N$4:$N$4242=N$1),('Diário 3º PA'!$F$4:$F$4242))+SUMPRODUCT(-('Diário 4º PA'!$E$4:$E$2007='Analítico Cx.'!$B55),-('Diário 4º PA'!$O$4:$O$2007=N$1),('Diário 4º PA'!$F$4:$F$2007))+SUMPRODUCT(-('Diário 5º PA'!$E$4:$E$2000='Analítico Cx.'!$B55),-('Diário 5º PA'!$O$4:$O$2000=N$1),('Diário 5º PA'!$F$4:$F$2000))+SUMPRODUCT(-('Diário 6º PA'!$E$4:$E$2000='Analítico Cx.'!$B55),-('Diário 6º PA'!$O$4:$O$2000=N$1),('Diário 6º PA'!$F$4:$F$2000))</f>
        <v>0</v>
      </c>
      <c r="O55" s="184">
        <f t="shared" si="12"/>
        <v>53250.16</v>
      </c>
      <c r="P55" s="168">
        <f t="shared" si="8"/>
        <v>3.7421324704290096E-3</v>
      </c>
    </row>
    <row r="56" spans="1:16" ht="23.25" customHeight="1" x14ac:dyDescent="0.2">
      <c r="A56" s="60" t="s">
        <v>205</v>
      </c>
      <c r="B56" s="58" t="s">
        <v>206</v>
      </c>
      <c r="C56" s="183">
        <f>SUMPRODUCT(-('Diário 3º PA'!$E$4:$E$4242='Analítico Cx.'!$B56),-('Diário 3º PA'!$N$4:$N$4242=C$1),('Diário 3º PA'!$F$4:$F$4242))+SUMPRODUCT(-('Diário 4º PA'!$E$4:$E$2007='Analítico Cx.'!$B56),-('Diário 4º PA'!$O$4:$O$2007=C$1),('Diário 4º PA'!$F$4:$F$2007))+SUMPRODUCT(-('Diário 5º PA'!$E$4:$E$2000='Analítico Cx.'!$B56),-('Diário 5º PA'!$O$4:$O$2000=C$1),('Diário 5º PA'!$F$4:$F$2000))+SUMPRODUCT(-('Diário 6º PA'!$E$4:$E$2000='Analítico Cx.'!$B56),-('Diário 6º PA'!$O$4:$O$2000=C$1),('Diário 6º PA'!$F$4:$F$2000))</f>
        <v>0</v>
      </c>
      <c r="D56" s="183">
        <f>SUMPRODUCT(-('Diário 3º PA'!$E$4:$E$4242='Analítico Cx.'!$B56),-('Diário 3º PA'!$N$4:$N$4242=D$1),('Diário 3º PA'!$F$4:$F$4242))+SUMPRODUCT(-('Diário 4º PA'!$E$4:$E$2007='Analítico Cx.'!$B56),-('Diário 4º PA'!$O$4:$O$2007=D$1),('Diário 4º PA'!$F$4:$F$2007))+SUMPRODUCT(-('Diário 5º PA'!$E$4:$E$2000='Analítico Cx.'!$B56),-('Diário 5º PA'!$O$4:$O$2000=D$1),('Diário 5º PA'!$F$4:$F$2000))+SUMPRODUCT(-('Diário 6º PA'!$E$4:$E$2000='Analítico Cx.'!$B56),-('Diário 6º PA'!$O$4:$O$2000=D$1),('Diário 6º PA'!$F$4:$F$2000))</f>
        <v>0</v>
      </c>
      <c r="E56" s="183">
        <f>SUMPRODUCT(-('Diário 3º PA'!$E$4:$E$4242='Analítico Cx.'!$B56),-('Diário 3º PA'!$N$4:$N$4242=E$1),('Diário 3º PA'!$F$4:$F$4242))+SUMPRODUCT(-('Diário 4º PA'!$E$4:$E$2007='Analítico Cx.'!$B56),-('Diário 4º PA'!$O$4:$O$2007=E$1),('Diário 4º PA'!$F$4:$F$2007))+SUMPRODUCT(-('Diário 5º PA'!$E$4:$E$2000='Analítico Cx.'!$B56),-('Diário 5º PA'!$O$4:$O$2000=E$1),('Diário 5º PA'!$F$4:$F$2000))+SUMPRODUCT(-('Diário 6º PA'!$E$4:$E$2000='Analítico Cx.'!$B56),-('Diário 6º PA'!$O$4:$O$2000=E$1),('Diário 6º PA'!$F$4:$F$2000))</f>
        <v>0</v>
      </c>
      <c r="F56" s="183">
        <f>SUMPRODUCT(-('Diário 3º PA'!$E$4:$E$4242='Analítico Cx.'!$B56),-('Diário 3º PA'!$N$4:$N$4242=F$1),('Diário 3º PA'!$F$4:$F$4242))+SUMPRODUCT(-('Diário 4º PA'!$E$4:$E$2007='Analítico Cx.'!$B56),-('Diário 4º PA'!$O$4:$O$2007=F$1),('Diário 4º PA'!$F$4:$F$2007))+SUMPRODUCT(-('Diário 5º PA'!$E$4:$E$2000='Analítico Cx.'!$B56),-('Diário 5º PA'!$O$4:$O$2000=F$1),('Diário 5º PA'!$F$4:$F$2000))+SUMPRODUCT(-('Diário 6º PA'!$E$4:$E$2000='Analítico Cx.'!$B56),-('Diário 6º PA'!$O$4:$O$2000=F$1),('Diário 6º PA'!$F$4:$F$2000))</f>
        <v>0</v>
      </c>
      <c r="G56" s="183">
        <f>SUMPRODUCT(-('Diário 3º PA'!$E$4:$E$4242='Analítico Cx.'!$B56),-('Diário 3º PA'!$N$4:$N$4242=G$1),('Diário 3º PA'!$F$4:$F$4242))+SUMPRODUCT(-('Diário 4º PA'!$E$4:$E$2007='Analítico Cx.'!$B56),-('Diário 4º PA'!$O$4:$O$2007=G$1),('Diário 4º PA'!$F$4:$F$2007))+SUMPRODUCT(-('Diário 5º PA'!$E$4:$E$2000='Analítico Cx.'!$B56),-('Diário 5º PA'!$O$4:$O$2000=G$1),('Diário 5º PA'!$F$4:$F$2000))+SUMPRODUCT(-('Diário 6º PA'!$E$4:$E$2000='Analítico Cx.'!$B56),-('Diário 6º PA'!$O$4:$O$2000=G$1),('Diário 6º PA'!$F$4:$F$2000))</f>
        <v>0</v>
      </c>
      <c r="H56" s="183">
        <f>SUMPRODUCT(-('Diário 3º PA'!$E$4:$E$4242='Analítico Cx.'!$B56),-('Diário 3º PA'!$N$4:$N$4242=H$1),('Diário 3º PA'!$F$4:$F$4242))+SUMPRODUCT(-('Diário 4º PA'!$E$4:$E$2007='Analítico Cx.'!$B56),-('Diário 4º PA'!$O$4:$O$2007=H$1),('Diário 4º PA'!$F$4:$F$2007))+SUMPRODUCT(-('Diário 5º PA'!$E$4:$E$2000='Analítico Cx.'!$B56),-('Diário 5º PA'!$O$4:$O$2000=H$1),('Diário 5º PA'!$F$4:$F$2000))+SUMPRODUCT(-('Diário 6º PA'!$E$4:$E$2000='Analítico Cx.'!$B56),-('Diário 6º PA'!$O$4:$O$2000=H$1),('Diário 6º PA'!$F$4:$F$2000))</f>
        <v>0</v>
      </c>
      <c r="I56" s="183">
        <f>SUMPRODUCT(-('Diário 3º PA'!$E$4:$E$4242='Analítico Cx.'!$B56),-('Diário 3º PA'!$N$4:$N$4242=I$1),('Diário 3º PA'!$F$4:$F$4242))+SUMPRODUCT(-('Diário 4º PA'!$E$4:$E$2007='Analítico Cx.'!$B56),-('Diário 4º PA'!$O$4:$O$2007=I$1),('Diário 4º PA'!$F$4:$F$2007))+SUMPRODUCT(-('Diário 5º PA'!$E$4:$E$2000='Analítico Cx.'!$B56),-('Diário 5º PA'!$O$4:$O$2000=I$1),('Diário 5º PA'!$F$4:$F$2000))+SUMPRODUCT(-('Diário 6º PA'!$E$4:$E$2000='Analítico Cx.'!$B56),-('Diário 6º PA'!$O$4:$O$2000=I$1),('Diário 6º PA'!$F$4:$F$2000))</f>
        <v>0</v>
      </c>
      <c r="J56" s="183">
        <f>SUMPRODUCT(-('Diário 3º PA'!$E$4:$E$4242='Analítico Cx.'!$B56),-('Diário 3º PA'!$N$4:$N$4242=J$1),('Diário 3º PA'!$F$4:$F$4242))+SUMPRODUCT(-('Diário 4º PA'!$E$4:$E$2007='Analítico Cx.'!$B56),-('Diário 4º PA'!$O$4:$O$2007=J$1),('Diário 4º PA'!$F$4:$F$2007))+SUMPRODUCT(-('Diário 5º PA'!$E$4:$E$2000='Analítico Cx.'!$B56),-('Diário 5º PA'!$O$4:$O$2000=J$1),('Diário 5º PA'!$F$4:$F$2000))+SUMPRODUCT(-('Diário 6º PA'!$E$4:$E$2000='Analítico Cx.'!$B56),-('Diário 6º PA'!$O$4:$O$2000=J$1),('Diário 6º PA'!$F$4:$F$2000))</f>
        <v>0</v>
      </c>
      <c r="K56" s="183">
        <f>SUMPRODUCT(-('Diário 3º PA'!$E$4:$E$4242='Analítico Cx.'!$B56),-('Diário 3º PA'!$N$4:$N$4242=K$1),('Diário 3º PA'!$F$4:$F$4242))+SUMPRODUCT(-('Diário 4º PA'!$E$4:$E$2007='Analítico Cx.'!$B56),-('Diário 4º PA'!$O$4:$O$2007=K$1),('Diário 4º PA'!$F$4:$F$2007))+SUMPRODUCT(-('Diário 5º PA'!$E$4:$E$2000='Analítico Cx.'!$B56),-('Diário 5º PA'!$O$4:$O$2000=K$1),('Diário 5º PA'!$F$4:$F$2000))+SUMPRODUCT(-('Diário 6º PA'!$E$4:$E$2000='Analítico Cx.'!$B56),-('Diário 6º PA'!$O$4:$O$2000=K$1),('Diário 6º PA'!$F$4:$F$2000))</f>
        <v>0</v>
      </c>
      <c r="L56" s="183">
        <f>SUMPRODUCT(-('Diário 3º PA'!$E$4:$E$4242='Analítico Cx.'!$B56),-('Diário 3º PA'!$N$4:$N$4242=L$1),('Diário 3º PA'!$F$4:$F$4242))+SUMPRODUCT(-('Diário 4º PA'!$E$4:$E$2007='Analítico Cx.'!$B56),-('Diário 4º PA'!$O$4:$O$2007=L$1),('Diário 4º PA'!$F$4:$F$2007))+SUMPRODUCT(-('Diário 5º PA'!$E$4:$E$2000='Analítico Cx.'!$B56),-('Diário 5º PA'!$O$4:$O$2000=L$1),('Diário 5º PA'!$F$4:$F$2000))+SUMPRODUCT(-('Diário 6º PA'!$E$4:$E$2000='Analítico Cx.'!$B56),-('Diário 6º PA'!$O$4:$O$2000=L$1),('Diário 6º PA'!$F$4:$F$2000))</f>
        <v>0</v>
      </c>
      <c r="M56" s="183">
        <f>SUMPRODUCT(-('Diário 3º PA'!$E$4:$E$4242='Analítico Cx.'!$B56),-('Diário 3º PA'!$N$4:$N$4242=M$1),('Diário 3º PA'!$F$4:$F$4242))+SUMPRODUCT(-('Diário 4º PA'!$E$4:$E$2007='Analítico Cx.'!$B56),-('Diário 4º PA'!$O$4:$O$2007=M$1),('Diário 4º PA'!$F$4:$F$2007))+SUMPRODUCT(-('Diário 5º PA'!$E$4:$E$2000='Analítico Cx.'!$B56),-('Diário 5º PA'!$O$4:$O$2000=M$1),('Diário 5º PA'!$F$4:$F$2000))+SUMPRODUCT(-('Diário 6º PA'!$E$4:$E$2000='Analítico Cx.'!$B56),-('Diário 6º PA'!$O$4:$O$2000=M$1),('Diário 6º PA'!$F$4:$F$2000))</f>
        <v>0</v>
      </c>
      <c r="N56" s="183">
        <f>SUMPRODUCT(-('Diário 3º PA'!$E$4:$E$4242='Analítico Cx.'!$B56),-('Diário 3º PA'!$N$4:$N$4242=N$1),('Diário 3º PA'!$F$4:$F$4242))+SUMPRODUCT(-('Diário 4º PA'!$E$4:$E$2007='Analítico Cx.'!$B56),-('Diário 4º PA'!$O$4:$O$2007=N$1),('Diário 4º PA'!$F$4:$F$2007))+SUMPRODUCT(-('Diário 5º PA'!$E$4:$E$2000='Analítico Cx.'!$B56),-('Diário 5º PA'!$O$4:$O$2000=N$1),('Diário 5º PA'!$F$4:$F$2000))+SUMPRODUCT(-('Diário 6º PA'!$E$4:$E$2000='Analítico Cx.'!$B56),-('Diário 6º PA'!$O$4:$O$2000=N$1),('Diário 6º PA'!$F$4:$F$2000))</f>
        <v>0</v>
      </c>
      <c r="O56" s="184">
        <f t="shared" si="12"/>
        <v>0</v>
      </c>
      <c r="P56" s="168">
        <f t="shared" si="8"/>
        <v>0</v>
      </c>
    </row>
    <row r="57" spans="1:16" ht="23.25" customHeight="1" x14ac:dyDescent="0.2">
      <c r="A57" s="60" t="s">
        <v>207</v>
      </c>
      <c r="B57" s="58" t="s">
        <v>208</v>
      </c>
      <c r="C57" s="183">
        <f>SUMPRODUCT(-('Diário 3º PA'!$E$4:$E$4242='Analítico Cx.'!$B57),-('Diário 3º PA'!$N$4:$N$4242=C$1),('Diário 3º PA'!$F$4:$F$4242))+SUMPRODUCT(-('Diário 4º PA'!$E$4:$E$2007='Analítico Cx.'!$B57),-('Diário 4º PA'!$O$4:$O$2007=C$1),('Diário 4º PA'!$F$4:$F$2007))+SUMPRODUCT(-('Diário 5º PA'!$E$4:$E$2000='Analítico Cx.'!$B57),-('Diário 5º PA'!$O$4:$O$2000=C$1),('Diário 5º PA'!$F$4:$F$2000))+SUMPRODUCT(-('Diário 6º PA'!$E$4:$E$2000='Analítico Cx.'!$B57),-('Diário 6º PA'!$O$4:$O$2000=C$1),('Diário 6º PA'!$F$4:$F$2000))</f>
        <v>19068</v>
      </c>
      <c r="D57" s="183">
        <f>SUMPRODUCT(-('Diário 3º PA'!$E$4:$E$4242='Analítico Cx.'!$B57),-('Diário 3º PA'!$N$4:$N$4242=D$1),('Diário 3º PA'!$F$4:$F$4242))+SUMPRODUCT(-('Diário 4º PA'!$E$4:$E$2007='Analítico Cx.'!$B57),-('Diário 4º PA'!$O$4:$O$2007=D$1),('Diário 4º PA'!$F$4:$F$2007))+SUMPRODUCT(-('Diário 5º PA'!$E$4:$E$2000='Analítico Cx.'!$B57),-('Diário 5º PA'!$O$4:$O$2000=D$1),('Diário 5º PA'!$F$4:$F$2000))+SUMPRODUCT(-('Diário 6º PA'!$E$4:$E$2000='Analítico Cx.'!$B57),-('Diário 6º PA'!$O$4:$O$2000=D$1),('Diário 6º PA'!$F$4:$F$2000))</f>
        <v>20833.599999999999</v>
      </c>
      <c r="E57" s="183">
        <f>SUMPRODUCT(-('Diário 3º PA'!$E$4:$E$4242='Analítico Cx.'!$B57),-('Diário 3º PA'!$N$4:$N$4242=E$1),('Diário 3º PA'!$F$4:$F$4242))+SUMPRODUCT(-('Diário 4º PA'!$E$4:$E$2007='Analítico Cx.'!$B57),-('Diário 4º PA'!$O$4:$O$2007=E$1),('Diário 4º PA'!$F$4:$F$2007))+SUMPRODUCT(-('Diário 5º PA'!$E$4:$E$2000='Analítico Cx.'!$B57),-('Diário 5º PA'!$O$4:$O$2000=E$1),('Diário 5º PA'!$F$4:$F$2000))+SUMPRODUCT(-('Diário 6º PA'!$E$4:$E$2000='Analítico Cx.'!$B57),-('Diário 6º PA'!$O$4:$O$2000=E$1),('Diário 6º PA'!$F$4:$F$2000))</f>
        <v>21372.400000000001</v>
      </c>
      <c r="F57" s="183">
        <f>SUMPRODUCT(-('Diário 3º PA'!$E$4:$E$4242='Analítico Cx.'!$B57),-('Diário 3º PA'!$N$4:$N$4242=F$1),('Diário 3º PA'!$F$4:$F$4242))+SUMPRODUCT(-('Diário 4º PA'!$E$4:$E$2007='Analítico Cx.'!$B57),-('Diário 4º PA'!$O$4:$O$2007=F$1),('Diário 4º PA'!$F$4:$F$2007))+SUMPRODUCT(-('Diário 5º PA'!$E$4:$E$2000='Analítico Cx.'!$B57),-('Diário 5º PA'!$O$4:$O$2000=F$1),('Diário 5º PA'!$F$4:$F$2000))+SUMPRODUCT(-('Diário 6º PA'!$E$4:$E$2000='Analítico Cx.'!$B57),-('Diário 6º PA'!$O$4:$O$2000=F$1),('Diário 6º PA'!$F$4:$F$2000))</f>
        <v>0</v>
      </c>
      <c r="G57" s="183">
        <f>SUMPRODUCT(-('Diário 3º PA'!$E$4:$E$4242='Analítico Cx.'!$B57),-('Diário 3º PA'!$N$4:$N$4242=G$1),('Diário 3º PA'!$F$4:$F$4242))+SUMPRODUCT(-('Diário 4º PA'!$E$4:$E$2007='Analítico Cx.'!$B57),-('Diário 4º PA'!$O$4:$O$2007=G$1),('Diário 4º PA'!$F$4:$F$2007))+SUMPRODUCT(-('Diário 5º PA'!$E$4:$E$2000='Analítico Cx.'!$B57),-('Diário 5º PA'!$O$4:$O$2000=G$1),('Diário 5º PA'!$F$4:$F$2000))+SUMPRODUCT(-('Diário 6º PA'!$E$4:$E$2000='Analítico Cx.'!$B57),-('Diário 6º PA'!$O$4:$O$2000=G$1),('Diário 6º PA'!$F$4:$F$2000))</f>
        <v>0</v>
      </c>
      <c r="H57" s="183">
        <f>SUMPRODUCT(-('Diário 3º PA'!$E$4:$E$4242='Analítico Cx.'!$B57),-('Diário 3º PA'!$N$4:$N$4242=H$1),('Diário 3º PA'!$F$4:$F$4242))+SUMPRODUCT(-('Diário 4º PA'!$E$4:$E$2007='Analítico Cx.'!$B57),-('Diário 4º PA'!$O$4:$O$2007=H$1),('Diário 4º PA'!$F$4:$F$2007))+SUMPRODUCT(-('Diário 5º PA'!$E$4:$E$2000='Analítico Cx.'!$B57),-('Diário 5º PA'!$O$4:$O$2000=H$1),('Diário 5º PA'!$F$4:$F$2000))+SUMPRODUCT(-('Diário 6º PA'!$E$4:$E$2000='Analítico Cx.'!$B57),-('Diário 6º PA'!$O$4:$O$2000=H$1),('Diário 6º PA'!$F$4:$F$2000))</f>
        <v>0</v>
      </c>
      <c r="I57" s="183">
        <f>SUMPRODUCT(-('Diário 3º PA'!$E$4:$E$4242='Analítico Cx.'!$B57),-('Diário 3º PA'!$N$4:$N$4242=I$1),('Diário 3º PA'!$F$4:$F$4242))+SUMPRODUCT(-('Diário 4º PA'!$E$4:$E$2007='Analítico Cx.'!$B57),-('Diário 4º PA'!$O$4:$O$2007=I$1),('Diário 4º PA'!$F$4:$F$2007))+SUMPRODUCT(-('Diário 5º PA'!$E$4:$E$2000='Analítico Cx.'!$B57),-('Diário 5º PA'!$O$4:$O$2000=I$1),('Diário 5º PA'!$F$4:$F$2000))+SUMPRODUCT(-('Diário 6º PA'!$E$4:$E$2000='Analítico Cx.'!$B57),-('Diário 6º PA'!$O$4:$O$2000=I$1),('Diário 6º PA'!$F$4:$F$2000))</f>
        <v>0</v>
      </c>
      <c r="J57" s="183">
        <f>SUMPRODUCT(-('Diário 3º PA'!$E$4:$E$4242='Analítico Cx.'!$B57),-('Diário 3º PA'!$N$4:$N$4242=J$1),('Diário 3º PA'!$F$4:$F$4242))+SUMPRODUCT(-('Diário 4º PA'!$E$4:$E$2007='Analítico Cx.'!$B57),-('Diário 4º PA'!$O$4:$O$2007=J$1),('Diário 4º PA'!$F$4:$F$2007))+SUMPRODUCT(-('Diário 5º PA'!$E$4:$E$2000='Analítico Cx.'!$B57),-('Diário 5º PA'!$O$4:$O$2000=J$1),('Diário 5º PA'!$F$4:$F$2000))+SUMPRODUCT(-('Diário 6º PA'!$E$4:$E$2000='Analítico Cx.'!$B57),-('Diário 6º PA'!$O$4:$O$2000=J$1),('Diário 6º PA'!$F$4:$F$2000))</f>
        <v>0</v>
      </c>
      <c r="K57" s="183">
        <f>SUMPRODUCT(-('Diário 3º PA'!$E$4:$E$4242='Analítico Cx.'!$B57),-('Diário 3º PA'!$N$4:$N$4242=K$1),('Diário 3º PA'!$F$4:$F$4242))+SUMPRODUCT(-('Diário 4º PA'!$E$4:$E$2007='Analítico Cx.'!$B57),-('Diário 4º PA'!$O$4:$O$2007=K$1),('Diário 4º PA'!$F$4:$F$2007))+SUMPRODUCT(-('Diário 5º PA'!$E$4:$E$2000='Analítico Cx.'!$B57),-('Diário 5º PA'!$O$4:$O$2000=K$1),('Diário 5º PA'!$F$4:$F$2000))+SUMPRODUCT(-('Diário 6º PA'!$E$4:$E$2000='Analítico Cx.'!$B57),-('Diário 6º PA'!$O$4:$O$2000=K$1),('Diário 6º PA'!$F$4:$F$2000))</f>
        <v>0</v>
      </c>
      <c r="L57" s="183">
        <f>SUMPRODUCT(-('Diário 3º PA'!$E$4:$E$4242='Analítico Cx.'!$B57),-('Diário 3º PA'!$N$4:$N$4242=L$1),('Diário 3º PA'!$F$4:$F$4242))+SUMPRODUCT(-('Diário 4º PA'!$E$4:$E$2007='Analítico Cx.'!$B57),-('Diário 4º PA'!$O$4:$O$2007=L$1),('Diário 4º PA'!$F$4:$F$2007))+SUMPRODUCT(-('Diário 5º PA'!$E$4:$E$2000='Analítico Cx.'!$B57),-('Diário 5º PA'!$O$4:$O$2000=L$1),('Diário 5º PA'!$F$4:$F$2000))+SUMPRODUCT(-('Diário 6º PA'!$E$4:$E$2000='Analítico Cx.'!$B57),-('Diário 6º PA'!$O$4:$O$2000=L$1),('Diário 6º PA'!$F$4:$F$2000))</f>
        <v>0</v>
      </c>
      <c r="M57" s="183">
        <f>SUMPRODUCT(-('Diário 3º PA'!$E$4:$E$4242='Analítico Cx.'!$B57),-('Diário 3º PA'!$N$4:$N$4242=M$1),('Diário 3º PA'!$F$4:$F$4242))+SUMPRODUCT(-('Diário 4º PA'!$E$4:$E$2007='Analítico Cx.'!$B57),-('Diário 4º PA'!$O$4:$O$2007=M$1),('Diário 4º PA'!$F$4:$F$2007))+SUMPRODUCT(-('Diário 5º PA'!$E$4:$E$2000='Analítico Cx.'!$B57),-('Diário 5º PA'!$O$4:$O$2000=M$1),('Diário 5º PA'!$F$4:$F$2000))+SUMPRODUCT(-('Diário 6º PA'!$E$4:$E$2000='Analítico Cx.'!$B57),-('Diário 6º PA'!$O$4:$O$2000=M$1),('Diário 6º PA'!$F$4:$F$2000))</f>
        <v>0</v>
      </c>
      <c r="N57" s="183">
        <f>SUMPRODUCT(-('Diário 3º PA'!$E$4:$E$4242='Analítico Cx.'!$B57),-('Diário 3º PA'!$N$4:$N$4242=N$1),('Diário 3º PA'!$F$4:$F$4242))+SUMPRODUCT(-('Diário 4º PA'!$E$4:$E$2007='Analítico Cx.'!$B57),-('Diário 4º PA'!$O$4:$O$2007=N$1),('Diário 4º PA'!$F$4:$F$2007))+SUMPRODUCT(-('Diário 5º PA'!$E$4:$E$2000='Analítico Cx.'!$B57),-('Diário 5º PA'!$O$4:$O$2000=N$1),('Diário 5º PA'!$F$4:$F$2000))+SUMPRODUCT(-('Diário 6º PA'!$E$4:$E$2000='Analítico Cx.'!$B57),-('Diário 6º PA'!$O$4:$O$2000=N$1),('Diário 6º PA'!$F$4:$F$2000))</f>
        <v>0</v>
      </c>
      <c r="O57" s="184">
        <f>SUM(C57:N57)</f>
        <v>61274</v>
      </c>
      <c r="P57" s="168">
        <f t="shared" si="8"/>
        <v>4.3060044325325432E-3</v>
      </c>
    </row>
    <row r="58" spans="1:16" ht="23.25" customHeight="1" x14ac:dyDescent="0.2">
      <c r="A58" s="60" t="s">
        <v>209</v>
      </c>
      <c r="B58" s="61" t="s">
        <v>210</v>
      </c>
      <c r="C58" s="183">
        <f>SUMPRODUCT(-('Diário 3º PA'!$E$4:$E$4242='Analítico Cx.'!$B58),-('Diário 3º PA'!$N$4:$N$4242=C$1),('Diário 3º PA'!$F$4:$F$4242))+SUMPRODUCT(-('Diário 4º PA'!$E$4:$E$2007='Analítico Cx.'!$B58),-('Diário 4º PA'!$O$4:$O$2007=C$1),('Diário 4º PA'!$F$4:$F$2007))+SUMPRODUCT(-('Diário 5º PA'!$E$4:$E$2000='Analítico Cx.'!$B58),-('Diário 5º PA'!$O$4:$O$2000=C$1),('Diário 5º PA'!$F$4:$F$2000))+SUMPRODUCT(-('Diário 6º PA'!$E$4:$E$2000='Analítico Cx.'!$B58),-('Diário 6º PA'!$O$4:$O$2000=C$1),('Diário 6º PA'!$F$4:$F$2000))</f>
        <v>0</v>
      </c>
      <c r="D58" s="183">
        <f>SUMPRODUCT(-('Diário 3º PA'!$E$4:$E$4242='Analítico Cx.'!$B58),-('Diário 3º PA'!$N$4:$N$4242=D$1),('Diário 3º PA'!$F$4:$F$4242))+SUMPRODUCT(-('Diário 4º PA'!$E$4:$E$2007='Analítico Cx.'!$B58),-('Diário 4º PA'!$O$4:$O$2007=D$1),('Diário 4º PA'!$F$4:$F$2007))+SUMPRODUCT(-('Diário 5º PA'!$E$4:$E$2000='Analítico Cx.'!$B58),-('Diário 5º PA'!$O$4:$O$2000=D$1),('Diário 5º PA'!$F$4:$F$2000))+SUMPRODUCT(-('Diário 6º PA'!$E$4:$E$2000='Analítico Cx.'!$B58),-('Diário 6º PA'!$O$4:$O$2000=D$1),('Diário 6º PA'!$F$4:$F$2000))</f>
        <v>0</v>
      </c>
      <c r="E58" s="183">
        <f>SUMPRODUCT(-('Diário 3º PA'!$E$4:$E$4242='Analítico Cx.'!$B58),-('Diário 3º PA'!$N$4:$N$4242=E$1),('Diário 3º PA'!$F$4:$F$4242))+SUMPRODUCT(-('Diário 4º PA'!$E$4:$E$2007='Analítico Cx.'!$B58),-('Diário 4º PA'!$O$4:$O$2007=E$1),('Diário 4º PA'!$F$4:$F$2007))+SUMPRODUCT(-('Diário 5º PA'!$E$4:$E$2000='Analítico Cx.'!$B58),-('Diário 5º PA'!$O$4:$O$2000=E$1),('Diário 5º PA'!$F$4:$F$2000))+SUMPRODUCT(-('Diário 6º PA'!$E$4:$E$2000='Analítico Cx.'!$B58),-('Diário 6º PA'!$O$4:$O$2000=E$1),('Diário 6º PA'!$F$4:$F$2000))</f>
        <v>0</v>
      </c>
      <c r="F58" s="183">
        <f>SUMPRODUCT(-('Diário 3º PA'!$E$4:$E$4242='Analítico Cx.'!$B58),-('Diário 3º PA'!$N$4:$N$4242=F$1),('Diário 3º PA'!$F$4:$F$4242))+SUMPRODUCT(-('Diário 4º PA'!$E$4:$E$2007='Analítico Cx.'!$B58),-('Diário 4º PA'!$O$4:$O$2007=F$1),('Diário 4º PA'!$F$4:$F$2007))+SUMPRODUCT(-('Diário 5º PA'!$E$4:$E$2000='Analítico Cx.'!$B58),-('Diário 5º PA'!$O$4:$O$2000=F$1),('Diário 5º PA'!$F$4:$F$2000))+SUMPRODUCT(-('Diário 6º PA'!$E$4:$E$2000='Analítico Cx.'!$B58),-('Diário 6º PA'!$O$4:$O$2000=F$1),('Diário 6º PA'!$F$4:$F$2000))</f>
        <v>0</v>
      </c>
      <c r="G58" s="183">
        <f>SUMPRODUCT(-('Diário 3º PA'!$E$4:$E$4242='Analítico Cx.'!$B58),-('Diário 3º PA'!$N$4:$N$4242=G$1),('Diário 3º PA'!$F$4:$F$4242))+SUMPRODUCT(-('Diário 4º PA'!$E$4:$E$2007='Analítico Cx.'!$B58),-('Diário 4º PA'!$O$4:$O$2007=G$1),('Diário 4º PA'!$F$4:$F$2007))+SUMPRODUCT(-('Diário 5º PA'!$E$4:$E$2000='Analítico Cx.'!$B58),-('Diário 5º PA'!$O$4:$O$2000=G$1),('Diário 5º PA'!$F$4:$F$2000))+SUMPRODUCT(-('Diário 6º PA'!$E$4:$E$2000='Analítico Cx.'!$B58),-('Diário 6º PA'!$O$4:$O$2000=G$1),('Diário 6º PA'!$F$4:$F$2000))</f>
        <v>0</v>
      </c>
      <c r="H58" s="183">
        <f>SUMPRODUCT(-('Diário 3º PA'!$E$4:$E$4242='Analítico Cx.'!$B58),-('Diário 3º PA'!$N$4:$N$4242=H$1),('Diário 3º PA'!$F$4:$F$4242))+SUMPRODUCT(-('Diário 4º PA'!$E$4:$E$2007='Analítico Cx.'!$B58),-('Diário 4º PA'!$O$4:$O$2007=H$1),('Diário 4º PA'!$F$4:$F$2007))+SUMPRODUCT(-('Diário 5º PA'!$E$4:$E$2000='Analítico Cx.'!$B58),-('Diário 5º PA'!$O$4:$O$2000=H$1),('Diário 5º PA'!$F$4:$F$2000))+SUMPRODUCT(-('Diário 6º PA'!$E$4:$E$2000='Analítico Cx.'!$B58),-('Diário 6º PA'!$O$4:$O$2000=H$1),('Diário 6º PA'!$F$4:$F$2000))</f>
        <v>0</v>
      </c>
      <c r="I58" s="183">
        <f>SUMPRODUCT(-('Diário 3º PA'!$E$4:$E$4242='Analítico Cx.'!$B58),-('Diário 3º PA'!$N$4:$N$4242=I$1),('Diário 3º PA'!$F$4:$F$4242))+SUMPRODUCT(-('Diário 4º PA'!$E$4:$E$2007='Analítico Cx.'!$B58),-('Diário 4º PA'!$O$4:$O$2007=I$1),('Diário 4º PA'!$F$4:$F$2007))+SUMPRODUCT(-('Diário 5º PA'!$E$4:$E$2000='Analítico Cx.'!$B58),-('Diário 5º PA'!$O$4:$O$2000=I$1),('Diário 5º PA'!$F$4:$F$2000))+SUMPRODUCT(-('Diário 6º PA'!$E$4:$E$2000='Analítico Cx.'!$B58),-('Diário 6º PA'!$O$4:$O$2000=I$1),('Diário 6º PA'!$F$4:$F$2000))</f>
        <v>0</v>
      </c>
      <c r="J58" s="183">
        <f>SUMPRODUCT(-('Diário 3º PA'!$E$4:$E$4242='Analítico Cx.'!$B58),-('Diário 3º PA'!$N$4:$N$4242=J$1),('Diário 3º PA'!$F$4:$F$4242))+SUMPRODUCT(-('Diário 4º PA'!$E$4:$E$2007='Analítico Cx.'!$B58),-('Diário 4º PA'!$O$4:$O$2007=J$1),('Diário 4º PA'!$F$4:$F$2007))+SUMPRODUCT(-('Diário 5º PA'!$E$4:$E$2000='Analítico Cx.'!$B58),-('Diário 5º PA'!$O$4:$O$2000=J$1),('Diário 5º PA'!$F$4:$F$2000))+SUMPRODUCT(-('Diário 6º PA'!$E$4:$E$2000='Analítico Cx.'!$B58),-('Diário 6º PA'!$O$4:$O$2000=J$1),('Diário 6º PA'!$F$4:$F$2000))</f>
        <v>0</v>
      </c>
      <c r="K58" s="183">
        <f>SUMPRODUCT(-('Diário 3º PA'!$E$4:$E$4242='Analítico Cx.'!$B58),-('Diário 3º PA'!$N$4:$N$4242=K$1),('Diário 3º PA'!$F$4:$F$4242))+SUMPRODUCT(-('Diário 4º PA'!$E$4:$E$2007='Analítico Cx.'!$B58),-('Diário 4º PA'!$O$4:$O$2007=K$1),('Diário 4º PA'!$F$4:$F$2007))+SUMPRODUCT(-('Diário 5º PA'!$E$4:$E$2000='Analítico Cx.'!$B58),-('Diário 5º PA'!$O$4:$O$2000=K$1),('Diário 5º PA'!$F$4:$F$2000))+SUMPRODUCT(-('Diário 6º PA'!$E$4:$E$2000='Analítico Cx.'!$B58),-('Diário 6º PA'!$O$4:$O$2000=K$1),('Diário 6º PA'!$F$4:$F$2000))</f>
        <v>0</v>
      </c>
      <c r="L58" s="183">
        <f>SUMPRODUCT(-('Diário 3º PA'!$E$4:$E$4242='Analítico Cx.'!$B58),-('Diário 3º PA'!$N$4:$N$4242=L$1),('Diário 3º PA'!$F$4:$F$4242))+SUMPRODUCT(-('Diário 4º PA'!$E$4:$E$2007='Analítico Cx.'!$B58),-('Diário 4º PA'!$O$4:$O$2007=L$1),('Diário 4º PA'!$F$4:$F$2007))+SUMPRODUCT(-('Diário 5º PA'!$E$4:$E$2000='Analítico Cx.'!$B58),-('Diário 5º PA'!$O$4:$O$2000=L$1),('Diário 5º PA'!$F$4:$F$2000))+SUMPRODUCT(-('Diário 6º PA'!$E$4:$E$2000='Analítico Cx.'!$B58),-('Diário 6º PA'!$O$4:$O$2000=L$1),('Diário 6º PA'!$F$4:$F$2000))</f>
        <v>0</v>
      </c>
      <c r="M58" s="183">
        <f>SUMPRODUCT(-('Diário 3º PA'!$E$4:$E$4242='Analítico Cx.'!$B58),-('Diário 3º PA'!$N$4:$N$4242=M$1),('Diário 3º PA'!$F$4:$F$4242))+SUMPRODUCT(-('Diário 4º PA'!$E$4:$E$2007='Analítico Cx.'!$B58),-('Diário 4º PA'!$O$4:$O$2007=M$1),('Diário 4º PA'!$F$4:$F$2007))+SUMPRODUCT(-('Diário 5º PA'!$E$4:$E$2000='Analítico Cx.'!$B58),-('Diário 5º PA'!$O$4:$O$2000=M$1),('Diário 5º PA'!$F$4:$F$2000))+SUMPRODUCT(-('Diário 6º PA'!$E$4:$E$2000='Analítico Cx.'!$B58),-('Diário 6º PA'!$O$4:$O$2000=M$1),('Diário 6º PA'!$F$4:$F$2000))</f>
        <v>0</v>
      </c>
      <c r="N58" s="183">
        <f>SUMPRODUCT(-('Diário 3º PA'!$E$4:$E$4242='Analítico Cx.'!$B58),-('Diário 3º PA'!$N$4:$N$4242=N$1),('Diário 3º PA'!$F$4:$F$4242))+SUMPRODUCT(-('Diário 4º PA'!$E$4:$E$2007='Analítico Cx.'!$B58),-('Diário 4º PA'!$O$4:$O$2007=N$1),('Diário 4º PA'!$F$4:$F$2007))+SUMPRODUCT(-('Diário 5º PA'!$E$4:$E$2000='Analítico Cx.'!$B58),-('Diário 5º PA'!$O$4:$O$2000=N$1),('Diário 5º PA'!$F$4:$F$2000))+SUMPRODUCT(-('Diário 6º PA'!$E$4:$E$2000='Analítico Cx.'!$B58),-('Diário 6º PA'!$O$4:$O$2000=N$1),('Diário 6º PA'!$F$4:$F$2000))</f>
        <v>0</v>
      </c>
      <c r="O58" s="184">
        <f t="shared" si="12"/>
        <v>0</v>
      </c>
      <c r="P58" s="168">
        <f t="shared" si="8"/>
        <v>0</v>
      </c>
    </row>
    <row r="59" spans="1:16" ht="23.25" customHeight="1" x14ac:dyDescent="0.2">
      <c r="A59" s="22"/>
      <c r="B59" s="23" t="s">
        <v>211</v>
      </c>
      <c r="C59" s="186">
        <f t="shared" ref="C59:O59" si="13">SUBTOTAL(109,C51:C58)</f>
        <v>142396.64000000001</v>
      </c>
      <c r="D59" s="186">
        <f t="shared" si="13"/>
        <v>153083.39000000001</v>
      </c>
      <c r="E59" s="186">
        <f t="shared" si="13"/>
        <v>166835.93</v>
      </c>
      <c r="F59" s="186">
        <f t="shared" si="13"/>
        <v>0</v>
      </c>
      <c r="G59" s="186">
        <f t="shared" si="13"/>
        <v>0</v>
      </c>
      <c r="H59" s="186">
        <f t="shared" si="13"/>
        <v>0</v>
      </c>
      <c r="I59" s="186">
        <f t="shared" ref="I59:N59" si="14">SUBTOTAL(109,I51:I58)</f>
        <v>0</v>
      </c>
      <c r="J59" s="186">
        <f t="shared" si="14"/>
        <v>0</v>
      </c>
      <c r="K59" s="186">
        <f t="shared" si="14"/>
        <v>0</v>
      </c>
      <c r="L59" s="186">
        <f t="shared" si="14"/>
        <v>0</v>
      </c>
      <c r="M59" s="186">
        <f t="shared" si="14"/>
        <v>0</v>
      </c>
      <c r="N59" s="186">
        <f t="shared" si="14"/>
        <v>0</v>
      </c>
      <c r="O59" s="186">
        <f t="shared" si="13"/>
        <v>462315.95999999996</v>
      </c>
      <c r="P59" s="171">
        <f t="shared" si="8"/>
        <v>3.248905854017263E-2</v>
      </c>
    </row>
    <row r="60" spans="1:16" ht="23.25" customHeight="1" thickBot="1" x14ac:dyDescent="0.25">
      <c r="A60" s="28"/>
      <c r="B60" s="34" t="s">
        <v>212</v>
      </c>
      <c r="C60" s="188">
        <f t="shared" ref="C60:O60" si="15">SUBTOTAL(109,C23:C59)</f>
        <v>601656.18000000005</v>
      </c>
      <c r="D60" s="188">
        <f t="shared" si="15"/>
        <v>973057.45</v>
      </c>
      <c r="E60" s="188">
        <f t="shared" si="15"/>
        <v>964264.18300000008</v>
      </c>
      <c r="F60" s="188">
        <f t="shared" si="15"/>
        <v>0</v>
      </c>
      <c r="G60" s="188">
        <f t="shared" si="15"/>
        <v>0</v>
      </c>
      <c r="H60" s="188">
        <f t="shared" si="15"/>
        <v>0</v>
      </c>
      <c r="I60" s="188">
        <f t="shared" si="15"/>
        <v>0</v>
      </c>
      <c r="J60" s="188">
        <f t="shared" si="15"/>
        <v>0</v>
      </c>
      <c r="K60" s="188">
        <f t="shared" si="15"/>
        <v>0</v>
      </c>
      <c r="L60" s="188">
        <f t="shared" si="15"/>
        <v>0</v>
      </c>
      <c r="M60" s="188">
        <f t="shared" si="15"/>
        <v>0</v>
      </c>
      <c r="N60" s="188">
        <f t="shared" si="15"/>
        <v>0</v>
      </c>
      <c r="O60" s="188">
        <f t="shared" si="15"/>
        <v>2538977.8130000001</v>
      </c>
      <c r="P60" s="169">
        <f t="shared" si="8"/>
        <v>0.1784255918804025</v>
      </c>
    </row>
    <row r="61" spans="1:16" ht="23.25" customHeight="1" thickBot="1" x14ac:dyDescent="0.25">
      <c r="A61" s="68" t="s">
        <v>106</v>
      </c>
      <c r="B61" s="132" t="s">
        <v>107</v>
      </c>
      <c r="C61" s="189"/>
      <c r="D61" s="189"/>
      <c r="E61" s="189"/>
      <c r="F61" s="189"/>
      <c r="G61" s="189"/>
      <c r="H61" s="189"/>
      <c r="I61" s="189"/>
      <c r="J61" s="189"/>
      <c r="K61" s="189"/>
      <c r="L61" s="189"/>
      <c r="M61" s="189"/>
      <c r="N61" s="189"/>
      <c r="O61" s="189"/>
      <c r="P61" s="166"/>
    </row>
    <row r="62" spans="1:16" ht="23.25" customHeight="1" x14ac:dyDescent="0.2">
      <c r="A62" s="59" t="s">
        <v>213</v>
      </c>
      <c r="B62" s="102" t="s">
        <v>214</v>
      </c>
      <c r="C62" s="183">
        <f>SUMPRODUCT(-('Diário 3º PA'!$E$4:$E$4242='Analítico Cx.'!$B62),-('Diário 3º PA'!$N$4:$N$4242=C$1),('Diário 3º PA'!$F$4:$F$4242))+SUMPRODUCT(-('Diário 4º PA'!$E$4:$E$2007='Analítico Cx.'!$B62),-('Diário 4º PA'!$O$4:$O$2007=C$1),('Diário 4º PA'!$F$4:$F$2007))+SUMPRODUCT(-('Diário 5º PA'!$E$4:$E$2000='Analítico Cx.'!$B62),-('Diário 5º PA'!$O$4:$O$2000=C$1),('Diário 5º PA'!$F$4:$F$2000))+SUMPRODUCT(-('Diário 6º PA'!$E$4:$E$2000='Analítico Cx.'!$B62),-('Diário 6º PA'!$O$4:$O$2000=C$1),('Diário 6º PA'!$F$4:$F$2000))</f>
        <v>12478.650000000001</v>
      </c>
      <c r="D62" s="183">
        <f>SUMPRODUCT(-('Diário 3º PA'!$E$4:$E$4242='Analítico Cx.'!$B62),-('Diário 3º PA'!$N$4:$N$4242=D$1),('Diário 3º PA'!$F$4:$F$4242))+SUMPRODUCT(-('Diário 4º PA'!$E$4:$E$2007='Analítico Cx.'!$B62),-('Diário 4º PA'!$O$4:$O$2007=D$1),('Diário 4º PA'!$F$4:$F$2007))+SUMPRODUCT(-('Diário 5º PA'!$E$4:$E$2000='Analítico Cx.'!$B62),-('Diário 5º PA'!$O$4:$O$2000=D$1),('Diário 5º PA'!$F$4:$F$2000))+SUMPRODUCT(-('Diário 6º PA'!$E$4:$E$2000='Analítico Cx.'!$B62),-('Diário 6º PA'!$O$4:$O$2000=D$1),('Diário 6º PA'!$F$4:$F$2000))</f>
        <v>0</v>
      </c>
      <c r="E62" s="183">
        <f>SUMPRODUCT(-('Diário 3º PA'!$E$4:$E$4242='Analítico Cx.'!$B62),-('Diário 3º PA'!$N$4:$N$4242=E$1),('Diário 3º PA'!$F$4:$F$4242))+SUMPRODUCT(-('Diário 4º PA'!$E$4:$E$2007='Analítico Cx.'!$B62),-('Diário 4º PA'!$O$4:$O$2007=E$1),('Diário 4º PA'!$F$4:$F$2007))+SUMPRODUCT(-('Diário 5º PA'!$E$4:$E$2000='Analítico Cx.'!$B62),-('Diário 5º PA'!$O$4:$O$2000=E$1),('Diário 5º PA'!$F$4:$F$2000))+SUMPRODUCT(-('Diário 6º PA'!$E$4:$E$2000='Analítico Cx.'!$B62),-('Diário 6º PA'!$O$4:$O$2000=E$1),('Diário 6º PA'!$F$4:$F$2000))</f>
        <v>6127.61</v>
      </c>
      <c r="F62" s="183">
        <f>SUMPRODUCT(-('Diário 3º PA'!$E$4:$E$4242='Analítico Cx.'!$B62),-('Diário 3º PA'!$N$4:$N$4242=F$1),('Diário 3º PA'!$F$4:$F$4242))+SUMPRODUCT(-('Diário 4º PA'!$E$4:$E$2007='Analítico Cx.'!$B62),-('Diário 4º PA'!$O$4:$O$2007=F$1),('Diário 4º PA'!$F$4:$F$2007))+SUMPRODUCT(-('Diário 5º PA'!$E$4:$E$2000='Analítico Cx.'!$B62),-('Diário 5º PA'!$O$4:$O$2000=F$1),('Diário 5º PA'!$F$4:$F$2000))+SUMPRODUCT(-('Diário 6º PA'!$E$4:$E$2000='Analítico Cx.'!$B62),-('Diário 6º PA'!$O$4:$O$2000=F$1),('Diário 6º PA'!$F$4:$F$2000))</f>
        <v>0</v>
      </c>
      <c r="G62" s="183">
        <f>SUMPRODUCT(-('Diário 3º PA'!$E$4:$E$4242='Analítico Cx.'!$B62),-('Diário 3º PA'!$N$4:$N$4242=G$1),('Diário 3º PA'!$F$4:$F$4242))+SUMPRODUCT(-('Diário 4º PA'!$E$4:$E$2007='Analítico Cx.'!$B62),-('Diário 4º PA'!$O$4:$O$2007=G$1),('Diário 4º PA'!$F$4:$F$2007))+SUMPRODUCT(-('Diário 5º PA'!$E$4:$E$2000='Analítico Cx.'!$B62),-('Diário 5º PA'!$O$4:$O$2000=G$1),('Diário 5º PA'!$F$4:$F$2000))+SUMPRODUCT(-('Diário 6º PA'!$E$4:$E$2000='Analítico Cx.'!$B62),-('Diário 6º PA'!$O$4:$O$2000=G$1),('Diário 6º PA'!$F$4:$F$2000))</f>
        <v>0</v>
      </c>
      <c r="H62" s="183">
        <f>SUMPRODUCT(-('Diário 3º PA'!$E$4:$E$4242='Analítico Cx.'!$B62),-('Diário 3º PA'!$N$4:$N$4242=H$1),('Diário 3º PA'!$F$4:$F$4242))+SUMPRODUCT(-('Diário 4º PA'!$E$4:$E$2007='Analítico Cx.'!$B62),-('Diário 4º PA'!$O$4:$O$2007=H$1),('Diário 4º PA'!$F$4:$F$2007))+SUMPRODUCT(-('Diário 5º PA'!$E$4:$E$2000='Analítico Cx.'!$B62),-('Diário 5º PA'!$O$4:$O$2000=H$1),('Diário 5º PA'!$F$4:$F$2000))+SUMPRODUCT(-('Diário 6º PA'!$E$4:$E$2000='Analítico Cx.'!$B62),-('Diário 6º PA'!$O$4:$O$2000=H$1),('Diário 6º PA'!$F$4:$F$2000))</f>
        <v>0</v>
      </c>
      <c r="I62" s="183">
        <f>SUMPRODUCT(-('Diário 3º PA'!$E$4:$E$4242='Analítico Cx.'!$B62),-('Diário 3º PA'!$N$4:$N$4242=I$1),('Diário 3º PA'!$F$4:$F$4242))+SUMPRODUCT(-('Diário 4º PA'!$E$4:$E$2007='Analítico Cx.'!$B62),-('Diário 4º PA'!$O$4:$O$2007=I$1),('Diário 4º PA'!$F$4:$F$2007))+SUMPRODUCT(-('Diário 5º PA'!$E$4:$E$2000='Analítico Cx.'!$B62),-('Diário 5º PA'!$O$4:$O$2000=I$1),('Diário 5º PA'!$F$4:$F$2000))+SUMPRODUCT(-('Diário 6º PA'!$E$4:$E$2000='Analítico Cx.'!$B62),-('Diário 6º PA'!$O$4:$O$2000=I$1),('Diário 6º PA'!$F$4:$F$2000))</f>
        <v>0</v>
      </c>
      <c r="J62" s="183">
        <f>SUMPRODUCT(-('Diário 3º PA'!$E$4:$E$4242='Analítico Cx.'!$B62),-('Diário 3º PA'!$N$4:$N$4242=J$1),('Diário 3º PA'!$F$4:$F$4242))+SUMPRODUCT(-('Diário 4º PA'!$E$4:$E$2007='Analítico Cx.'!$B62),-('Diário 4º PA'!$O$4:$O$2007=J$1),('Diário 4º PA'!$F$4:$F$2007))+SUMPRODUCT(-('Diário 5º PA'!$E$4:$E$2000='Analítico Cx.'!$B62),-('Diário 5º PA'!$O$4:$O$2000=J$1),('Diário 5º PA'!$F$4:$F$2000))+SUMPRODUCT(-('Diário 6º PA'!$E$4:$E$2000='Analítico Cx.'!$B62),-('Diário 6º PA'!$O$4:$O$2000=J$1),('Diário 6º PA'!$F$4:$F$2000))</f>
        <v>0</v>
      </c>
      <c r="K62" s="183">
        <f>SUMPRODUCT(-('Diário 3º PA'!$E$4:$E$4242='Analítico Cx.'!$B62),-('Diário 3º PA'!$N$4:$N$4242=K$1),('Diário 3º PA'!$F$4:$F$4242))+SUMPRODUCT(-('Diário 4º PA'!$E$4:$E$2007='Analítico Cx.'!$B62),-('Diário 4º PA'!$O$4:$O$2007=K$1),('Diário 4º PA'!$F$4:$F$2007))+SUMPRODUCT(-('Diário 5º PA'!$E$4:$E$2000='Analítico Cx.'!$B62),-('Diário 5º PA'!$O$4:$O$2000=K$1),('Diário 5º PA'!$F$4:$F$2000))+SUMPRODUCT(-('Diário 6º PA'!$E$4:$E$2000='Analítico Cx.'!$B62),-('Diário 6º PA'!$O$4:$O$2000=K$1),('Diário 6º PA'!$F$4:$F$2000))</f>
        <v>0</v>
      </c>
      <c r="L62" s="183">
        <f>SUMPRODUCT(-('Diário 3º PA'!$E$4:$E$4242='Analítico Cx.'!$B62),-('Diário 3º PA'!$N$4:$N$4242=L$1),('Diário 3º PA'!$F$4:$F$4242))+SUMPRODUCT(-('Diário 4º PA'!$E$4:$E$2007='Analítico Cx.'!$B62),-('Diário 4º PA'!$O$4:$O$2007=L$1),('Diário 4º PA'!$F$4:$F$2007))+SUMPRODUCT(-('Diário 5º PA'!$E$4:$E$2000='Analítico Cx.'!$B62),-('Diário 5º PA'!$O$4:$O$2000=L$1),('Diário 5º PA'!$F$4:$F$2000))+SUMPRODUCT(-('Diário 6º PA'!$E$4:$E$2000='Analítico Cx.'!$B62),-('Diário 6º PA'!$O$4:$O$2000=L$1),('Diário 6º PA'!$F$4:$F$2000))</f>
        <v>0</v>
      </c>
      <c r="M62" s="183">
        <f>SUMPRODUCT(-('Diário 3º PA'!$E$4:$E$4242='Analítico Cx.'!$B62),-('Diário 3º PA'!$N$4:$N$4242=M$1),('Diário 3º PA'!$F$4:$F$4242))+SUMPRODUCT(-('Diário 4º PA'!$E$4:$E$2007='Analítico Cx.'!$B62),-('Diário 4º PA'!$O$4:$O$2007=M$1),('Diário 4º PA'!$F$4:$F$2007))+SUMPRODUCT(-('Diário 5º PA'!$E$4:$E$2000='Analítico Cx.'!$B62),-('Diário 5º PA'!$O$4:$O$2000=M$1),('Diário 5º PA'!$F$4:$F$2000))+SUMPRODUCT(-('Diário 6º PA'!$E$4:$E$2000='Analítico Cx.'!$B62),-('Diário 6º PA'!$O$4:$O$2000=M$1),('Diário 6º PA'!$F$4:$F$2000))</f>
        <v>0</v>
      </c>
      <c r="N62" s="183">
        <f>SUMPRODUCT(-('Diário 3º PA'!$E$4:$E$4242='Analítico Cx.'!$B62),-('Diário 3º PA'!$N$4:$N$4242=N$1),('Diário 3º PA'!$F$4:$F$4242))+SUMPRODUCT(-('Diário 4º PA'!$E$4:$E$2007='Analítico Cx.'!$B62),-('Diário 4º PA'!$O$4:$O$2007=N$1),('Diário 4º PA'!$F$4:$F$2007))+SUMPRODUCT(-('Diário 5º PA'!$E$4:$E$2000='Analítico Cx.'!$B62),-('Diário 5º PA'!$O$4:$O$2000=N$1),('Diário 5º PA'!$F$4:$F$2000))+SUMPRODUCT(-('Diário 6º PA'!$E$4:$E$2000='Analítico Cx.'!$B62),-('Diário 6º PA'!$O$4:$O$2000=N$1),('Diário 6º PA'!$F$4:$F$2000))</f>
        <v>0</v>
      </c>
      <c r="O62" s="184">
        <f>SUM(C62:N62)</f>
        <v>18606.260000000002</v>
      </c>
      <c r="P62" s="168">
        <f t="shared" ref="P62:P93" si="16">IF($O$160=0,0,O62/$O$160)</f>
        <v>1.3075470514876287E-3</v>
      </c>
    </row>
    <row r="63" spans="1:16" ht="23.25" customHeight="1" x14ac:dyDescent="0.2">
      <c r="A63" s="59" t="s">
        <v>215</v>
      </c>
      <c r="B63" s="102" t="s">
        <v>216</v>
      </c>
      <c r="C63" s="183">
        <f>SUMPRODUCT(-('Diário 3º PA'!$E$4:$E$4242='Analítico Cx.'!$B63),-('Diário 3º PA'!$N$4:$N$4242=C$1),('Diário 3º PA'!$F$4:$F$4242))+SUMPRODUCT(-('Diário 4º PA'!$E$4:$E$2007='Analítico Cx.'!$B63),-('Diário 4º PA'!$O$4:$O$2007=C$1),('Diário 4º PA'!$F$4:$F$2007))+SUMPRODUCT(-('Diário 5º PA'!$E$4:$E$2000='Analítico Cx.'!$B63),-('Diário 5º PA'!$O$4:$O$2000=C$1),('Diário 5º PA'!$F$4:$F$2000))+SUMPRODUCT(-('Diário 6º PA'!$E$4:$E$2000='Analítico Cx.'!$B63),-('Diário 6º PA'!$O$4:$O$2000=C$1),('Diário 6º PA'!$F$4:$F$2000))</f>
        <v>1877.9699999999998</v>
      </c>
      <c r="D63" s="183">
        <f>SUMPRODUCT(-('Diário 3º PA'!$E$4:$E$4242='Analítico Cx.'!$B63),-('Diário 3º PA'!$N$4:$N$4242=D$1),('Diário 3º PA'!$F$4:$F$4242))+SUMPRODUCT(-('Diário 4º PA'!$E$4:$E$2007='Analítico Cx.'!$B63),-('Diário 4º PA'!$O$4:$O$2007=D$1),('Diário 4º PA'!$F$4:$F$2007))+SUMPRODUCT(-('Diário 5º PA'!$E$4:$E$2000='Analítico Cx.'!$B63),-('Diário 5º PA'!$O$4:$O$2000=D$1),('Diário 5º PA'!$F$4:$F$2000))+SUMPRODUCT(-('Diário 6º PA'!$E$4:$E$2000='Analítico Cx.'!$B63),-('Diário 6º PA'!$O$4:$O$2000=D$1),('Diário 6º PA'!$F$4:$F$2000))</f>
        <v>0</v>
      </c>
      <c r="E63" s="183">
        <f>SUMPRODUCT(-('Diário 3º PA'!$E$4:$E$4242='Analítico Cx.'!$B63),-('Diário 3º PA'!$N$4:$N$4242=E$1),('Diário 3º PA'!$F$4:$F$4242))+SUMPRODUCT(-('Diário 4º PA'!$E$4:$E$2007='Analítico Cx.'!$B63),-('Diário 4º PA'!$O$4:$O$2007=E$1),('Diário 4º PA'!$F$4:$F$2007))+SUMPRODUCT(-('Diário 5º PA'!$E$4:$E$2000='Analítico Cx.'!$B63),-('Diário 5º PA'!$O$4:$O$2000=E$1),('Diário 5º PA'!$F$4:$F$2000))+SUMPRODUCT(-('Diário 6º PA'!$E$4:$E$2000='Analítico Cx.'!$B63),-('Diário 6º PA'!$O$4:$O$2000=E$1),('Diário 6º PA'!$F$4:$F$2000))</f>
        <v>931.07</v>
      </c>
      <c r="F63" s="183">
        <f>SUMPRODUCT(-('Diário 3º PA'!$E$4:$E$4242='Analítico Cx.'!$B63),-('Diário 3º PA'!$N$4:$N$4242=F$1),('Diário 3º PA'!$F$4:$F$4242))+SUMPRODUCT(-('Diário 4º PA'!$E$4:$E$2007='Analítico Cx.'!$B63),-('Diário 4º PA'!$O$4:$O$2007=F$1),('Diário 4º PA'!$F$4:$F$2007))+SUMPRODUCT(-('Diário 5º PA'!$E$4:$E$2000='Analítico Cx.'!$B63),-('Diário 5º PA'!$O$4:$O$2000=F$1),('Diário 5º PA'!$F$4:$F$2000))+SUMPRODUCT(-('Diário 6º PA'!$E$4:$E$2000='Analítico Cx.'!$B63),-('Diário 6º PA'!$O$4:$O$2000=F$1),('Diário 6º PA'!$F$4:$F$2000))</f>
        <v>0</v>
      </c>
      <c r="G63" s="183">
        <f>SUMPRODUCT(-('Diário 3º PA'!$E$4:$E$4242='Analítico Cx.'!$B63),-('Diário 3º PA'!$N$4:$N$4242=G$1),('Diário 3º PA'!$F$4:$F$4242))+SUMPRODUCT(-('Diário 4º PA'!$E$4:$E$2007='Analítico Cx.'!$B63),-('Diário 4º PA'!$O$4:$O$2007=G$1),('Diário 4º PA'!$F$4:$F$2007))+SUMPRODUCT(-('Diário 5º PA'!$E$4:$E$2000='Analítico Cx.'!$B63),-('Diário 5º PA'!$O$4:$O$2000=G$1),('Diário 5º PA'!$F$4:$F$2000))+SUMPRODUCT(-('Diário 6º PA'!$E$4:$E$2000='Analítico Cx.'!$B63),-('Diário 6º PA'!$O$4:$O$2000=G$1),('Diário 6º PA'!$F$4:$F$2000))</f>
        <v>0</v>
      </c>
      <c r="H63" s="183">
        <f>SUMPRODUCT(-('Diário 3º PA'!$E$4:$E$4242='Analítico Cx.'!$B63),-('Diário 3º PA'!$N$4:$N$4242=H$1),('Diário 3º PA'!$F$4:$F$4242))+SUMPRODUCT(-('Diário 4º PA'!$E$4:$E$2007='Analítico Cx.'!$B63),-('Diário 4º PA'!$O$4:$O$2007=H$1),('Diário 4º PA'!$F$4:$F$2007))+SUMPRODUCT(-('Diário 5º PA'!$E$4:$E$2000='Analítico Cx.'!$B63),-('Diário 5º PA'!$O$4:$O$2000=H$1),('Diário 5º PA'!$F$4:$F$2000))+SUMPRODUCT(-('Diário 6º PA'!$E$4:$E$2000='Analítico Cx.'!$B63),-('Diário 6º PA'!$O$4:$O$2000=H$1),('Diário 6º PA'!$F$4:$F$2000))</f>
        <v>0</v>
      </c>
      <c r="I63" s="183">
        <f>SUMPRODUCT(-('Diário 3º PA'!$E$4:$E$4242='Analítico Cx.'!$B63),-('Diário 3º PA'!$N$4:$N$4242=I$1),('Diário 3º PA'!$F$4:$F$4242))+SUMPRODUCT(-('Diário 4º PA'!$E$4:$E$2007='Analítico Cx.'!$B63),-('Diário 4º PA'!$O$4:$O$2007=I$1),('Diário 4º PA'!$F$4:$F$2007))+SUMPRODUCT(-('Diário 5º PA'!$E$4:$E$2000='Analítico Cx.'!$B63),-('Diário 5º PA'!$O$4:$O$2000=I$1),('Diário 5º PA'!$F$4:$F$2000))+SUMPRODUCT(-('Diário 6º PA'!$E$4:$E$2000='Analítico Cx.'!$B63),-('Diário 6º PA'!$O$4:$O$2000=I$1),('Diário 6º PA'!$F$4:$F$2000))</f>
        <v>0</v>
      </c>
      <c r="J63" s="183">
        <f>SUMPRODUCT(-('Diário 3º PA'!$E$4:$E$4242='Analítico Cx.'!$B63),-('Diário 3º PA'!$N$4:$N$4242=J$1),('Diário 3º PA'!$F$4:$F$4242))+SUMPRODUCT(-('Diário 4º PA'!$E$4:$E$2007='Analítico Cx.'!$B63),-('Diário 4º PA'!$O$4:$O$2007=J$1),('Diário 4º PA'!$F$4:$F$2007))+SUMPRODUCT(-('Diário 5º PA'!$E$4:$E$2000='Analítico Cx.'!$B63),-('Diário 5º PA'!$O$4:$O$2000=J$1),('Diário 5º PA'!$F$4:$F$2000))+SUMPRODUCT(-('Diário 6º PA'!$E$4:$E$2000='Analítico Cx.'!$B63),-('Diário 6º PA'!$O$4:$O$2000=J$1),('Diário 6º PA'!$F$4:$F$2000))</f>
        <v>0</v>
      </c>
      <c r="K63" s="183">
        <f>SUMPRODUCT(-('Diário 3º PA'!$E$4:$E$4242='Analítico Cx.'!$B63),-('Diário 3º PA'!$N$4:$N$4242=K$1),('Diário 3º PA'!$F$4:$F$4242))+SUMPRODUCT(-('Diário 4º PA'!$E$4:$E$2007='Analítico Cx.'!$B63),-('Diário 4º PA'!$O$4:$O$2007=K$1),('Diário 4º PA'!$F$4:$F$2007))+SUMPRODUCT(-('Diário 5º PA'!$E$4:$E$2000='Analítico Cx.'!$B63),-('Diário 5º PA'!$O$4:$O$2000=K$1),('Diário 5º PA'!$F$4:$F$2000))+SUMPRODUCT(-('Diário 6º PA'!$E$4:$E$2000='Analítico Cx.'!$B63),-('Diário 6º PA'!$O$4:$O$2000=K$1),('Diário 6º PA'!$F$4:$F$2000))</f>
        <v>0</v>
      </c>
      <c r="L63" s="183">
        <f>SUMPRODUCT(-('Diário 3º PA'!$E$4:$E$4242='Analítico Cx.'!$B63),-('Diário 3º PA'!$N$4:$N$4242=L$1),('Diário 3º PA'!$F$4:$F$4242))+SUMPRODUCT(-('Diário 4º PA'!$E$4:$E$2007='Analítico Cx.'!$B63),-('Diário 4º PA'!$O$4:$O$2007=L$1),('Diário 4º PA'!$F$4:$F$2007))+SUMPRODUCT(-('Diário 5º PA'!$E$4:$E$2000='Analítico Cx.'!$B63),-('Diário 5º PA'!$O$4:$O$2000=L$1),('Diário 5º PA'!$F$4:$F$2000))+SUMPRODUCT(-('Diário 6º PA'!$E$4:$E$2000='Analítico Cx.'!$B63),-('Diário 6º PA'!$O$4:$O$2000=L$1),('Diário 6º PA'!$F$4:$F$2000))</f>
        <v>0</v>
      </c>
      <c r="M63" s="183">
        <f>SUMPRODUCT(-('Diário 3º PA'!$E$4:$E$4242='Analítico Cx.'!$B63),-('Diário 3º PA'!$N$4:$N$4242=M$1),('Diário 3º PA'!$F$4:$F$4242))+SUMPRODUCT(-('Diário 4º PA'!$E$4:$E$2007='Analítico Cx.'!$B63),-('Diário 4º PA'!$O$4:$O$2007=M$1),('Diário 4º PA'!$F$4:$F$2007))+SUMPRODUCT(-('Diário 5º PA'!$E$4:$E$2000='Analítico Cx.'!$B63),-('Diário 5º PA'!$O$4:$O$2000=M$1),('Diário 5º PA'!$F$4:$F$2000))+SUMPRODUCT(-('Diário 6º PA'!$E$4:$E$2000='Analítico Cx.'!$B63),-('Diário 6º PA'!$O$4:$O$2000=M$1),('Diário 6º PA'!$F$4:$F$2000))</f>
        <v>0</v>
      </c>
      <c r="N63" s="183">
        <f>SUMPRODUCT(-('Diário 3º PA'!$E$4:$E$4242='Analítico Cx.'!$B63),-('Diário 3º PA'!$N$4:$N$4242=N$1),('Diário 3º PA'!$F$4:$F$4242))+SUMPRODUCT(-('Diário 4º PA'!$E$4:$E$2007='Analítico Cx.'!$B63),-('Diário 4º PA'!$O$4:$O$2007=N$1),('Diário 4º PA'!$F$4:$F$2007))+SUMPRODUCT(-('Diário 5º PA'!$E$4:$E$2000='Analítico Cx.'!$B63),-('Diário 5º PA'!$O$4:$O$2000=N$1),('Diário 5º PA'!$F$4:$F$2000))+SUMPRODUCT(-('Diário 6º PA'!$E$4:$E$2000='Analítico Cx.'!$B63),-('Diário 6º PA'!$O$4:$O$2000=N$1),('Diário 6º PA'!$F$4:$F$2000))</f>
        <v>0</v>
      </c>
      <c r="O63" s="184">
        <f t="shared" ref="O63:O122" si="17">SUM(C63:N63)</f>
        <v>2809.04</v>
      </c>
      <c r="P63" s="168">
        <f t="shared" si="16"/>
        <v>1.9740409784184507E-4</v>
      </c>
    </row>
    <row r="64" spans="1:16" ht="23.25" customHeight="1" x14ac:dyDescent="0.2">
      <c r="A64" s="59" t="s">
        <v>217</v>
      </c>
      <c r="B64" s="102" t="s">
        <v>218</v>
      </c>
      <c r="C64" s="183">
        <f>SUMPRODUCT(-('Diário 3º PA'!$E$4:$E$4242='Analítico Cx.'!$B64),-('Diário 3º PA'!$N$4:$N$4242=C$1),('Diário 3º PA'!$F$4:$F$4242))+SUMPRODUCT(-('Diário 4º PA'!$E$4:$E$2007='Analítico Cx.'!$B64),-('Diário 4º PA'!$O$4:$O$2007=C$1),('Diário 4º PA'!$F$4:$F$2007))+SUMPRODUCT(-('Diário 5º PA'!$E$4:$E$2000='Analítico Cx.'!$B64),-('Diário 5º PA'!$O$4:$O$2000=C$1),('Diário 5º PA'!$F$4:$F$2000))+SUMPRODUCT(-('Diário 6º PA'!$E$4:$E$2000='Analítico Cx.'!$B64),-('Diário 6º PA'!$O$4:$O$2000=C$1),('Diário 6º PA'!$F$4:$F$2000))</f>
        <v>832.79</v>
      </c>
      <c r="D64" s="183">
        <f>SUMPRODUCT(-('Diário 3º PA'!$E$4:$E$4242='Analítico Cx.'!$B64),-('Diário 3º PA'!$N$4:$N$4242=D$1),('Diário 3º PA'!$F$4:$F$4242))+SUMPRODUCT(-('Diário 4º PA'!$E$4:$E$2007='Analítico Cx.'!$B64),-('Diário 4º PA'!$O$4:$O$2007=D$1),('Diário 4º PA'!$F$4:$F$2007))+SUMPRODUCT(-('Diário 5º PA'!$E$4:$E$2000='Analítico Cx.'!$B64),-('Diário 5º PA'!$O$4:$O$2000=D$1),('Diário 5º PA'!$F$4:$F$2000))+SUMPRODUCT(-('Diário 6º PA'!$E$4:$E$2000='Analítico Cx.'!$B64),-('Diário 6º PA'!$O$4:$O$2000=D$1),('Diário 6º PA'!$F$4:$F$2000))</f>
        <v>0</v>
      </c>
      <c r="E64" s="183">
        <f>SUMPRODUCT(-('Diário 3º PA'!$E$4:$E$4242='Analítico Cx.'!$B64),-('Diário 3º PA'!$N$4:$N$4242=E$1),('Diário 3º PA'!$F$4:$F$4242))+SUMPRODUCT(-('Diário 4º PA'!$E$4:$E$2007='Analítico Cx.'!$B64),-('Diário 4º PA'!$O$4:$O$2007=E$1),('Diário 4º PA'!$F$4:$F$2007))+SUMPRODUCT(-('Diário 5º PA'!$E$4:$E$2000='Analítico Cx.'!$B64),-('Diário 5º PA'!$O$4:$O$2000=E$1),('Diário 5º PA'!$F$4:$F$2000))+SUMPRODUCT(-('Diário 6º PA'!$E$4:$E$2000='Analítico Cx.'!$B64),-('Diário 6º PA'!$O$4:$O$2000=E$1),('Diário 6º PA'!$F$4:$F$2000))</f>
        <v>832.79</v>
      </c>
      <c r="F64" s="183">
        <f>SUMPRODUCT(-('Diário 3º PA'!$E$4:$E$4242='Analítico Cx.'!$B64),-('Diário 3º PA'!$N$4:$N$4242=F$1),('Diário 3º PA'!$F$4:$F$4242))+SUMPRODUCT(-('Diário 4º PA'!$E$4:$E$2007='Analítico Cx.'!$B64),-('Diário 4º PA'!$O$4:$O$2007=F$1),('Diário 4º PA'!$F$4:$F$2007))+SUMPRODUCT(-('Diário 5º PA'!$E$4:$E$2000='Analítico Cx.'!$B64),-('Diário 5º PA'!$O$4:$O$2000=F$1),('Diário 5º PA'!$F$4:$F$2000))+SUMPRODUCT(-('Diário 6º PA'!$E$4:$E$2000='Analítico Cx.'!$B64),-('Diário 6º PA'!$O$4:$O$2000=F$1),('Diário 6º PA'!$F$4:$F$2000))</f>
        <v>0</v>
      </c>
      <c r="G64" s="183">
        <f>SUMPRODUCT(-('Diário 3º PA'!$E$4:$E$4242='Analítico Cx.'!$B64),-('Diário 3º PA'!$N$4:$N$4242=G$1),('Diário 3º PA'!$F$4:$F$4242))+SUMPRODUCT(-('Diário 4º PA'!$E$4:$E$2007='Analítico Cx.'!$B64),-('Diário 4º PA'!$O$4:$O$2007=G$1),('Diário 4º PA'!$F$4:$F$2007))+SUMPRODUCT(-('Diário 5º PA'!$E$4:$E$2000='Analítico Cx.'!$B64),-('Diário 5º PA'!$O$4:$O$2000=G$1),('Diário 5º PA'!$F$4:$F$2000))+SUMPRODUCT(-('Diário 6º PA'!$E$4:$E$2000='Analítico Cx.'!$B64),-('Diário 6º PA'!$O$4:$O$2000=G$1),('Diário 6º PA'!$F$4:$F$2000))</f>
        <v>0</v>
      </c>
      <c r="H64" s="183">
        <f>SUMPRODUCT(-('Diário 3º PA'!$E$4:$E$4242='Analítico Cx.'!$B64),-('Diário 3º PA'!$N$4:$N$4242=H$1),('Diário 3º PA'!$F$4:$F$4242))+SUMPRODUCT(-('Diário 4º PA'!$E$4:$E$2007='Analítico Cx.'!$B64),-('Diário 4º PA'!$O$4:$O$2007=H$1),('Diário 4º PA'!$F$4:$F$2007))+SUMPRODUCT(-('Diário 5º PA'!$E$4:$E$2000='Analítico Cx.'!$B64),-('Diário 5º PA'!$O$4:$O$2000=H$1),('Diário 5º PA'!$F$4:$F$2000))+SUMPRODUCT(-('Diário 6º PA'!$E$4:$E$2000='Analítico Cx.'!$B64),-('Diário 6º PA'!$O$4:$O$2000=H$1),('Diário 6º PA'!$F$4:$F$2000))</f>
        <v>0</v>
      </c>
      <c r="I64" s="183">
        <f>SUMPRODUCT(-('Diário 3º PA'!$E$4:$E$4242='Analítico Cx.'!$B64),-('Diário 3º PA'!$N$4:$N$4242=I$1),('Diário 3º PA'!$F$4:$F$4242))+SUMPRODUCT(-('Diário 4º PA'!$E$4:$E$2007='Analítico Cx.'!$B64),-('Diário 4º PA'!$O$4:$O$2007=I$1),('Diário 4º PA'!$F$4:$F$2007))+SUMPRODUCT(-('Diário 5º PA'!$E$4:$E$2000='Analítico Cx.'!$B64),-('Diário 5º PA'!$O$4:$O$2000=I$1),('Diário 5º PA'!$F$4:$F$2000))+SUMPRODUCT(-('Diário 6º PA'!$E$4:$E$2000='Analítico Cx.'!$B64),-('Diário 6º PA'!$O$4:$O$2000=I$1),('Diário 6º PA'!$F$4:$F$2000))</f>
        <v>0</v>
      </c>
      <c r="J64" s="183">
        <f>SUMPRODUCT(-('Diário 3º PA'!$E$4:$E$4242='Analítico Cx.'!$B64),-('Diário 3º PA'!$N$4:$N$4242=J$1),('Diário 3º PA'!$F$4:$F$4242))+SUMPRODUCT(-('Diário 4º PA'!$E$4:$E$2007='Analítico Cx.'!$B64),-('Diário 4º PA'!$O$4:$O$2007=J$1),('Diário 4º PA'!$F$4:$F$2007))+SUMPRODUCT(-('Diário 5º PA'!$E$4:$E$2000='Analítico Cx.'!$B64),-('Diário 5º PA'!$O$4:$O$2000=J$1),('Diário 5º PA'!$F$4:$F$2000))+SUMPRODUCT(-('Diário 6º PA'!$E$4:$E$2000='Analítico Cx.'!$B64),-('Diário 6º PA'!$O$4:$O$2000=J$1),('Diário 6º PA'!$F$4:$F$2000))</f>
        <v>0</v>
      </c>
      <c r="K64" s="183">
        <f>SUMPRODUCT(-('Diário 3º PA'!$E$4:$E$4242='Analítico Cx.'!$B64),-('Diário 3º PA'!$N$4:$N$4242=K$1),('Diário 3º PA'!$F$4:$F$4242))+SUMPRODUCT(-('Diário 4º PA'!$E$4:$E$2007='Analítico Cx.'!$B64),-('Diário 4º PA'!$O$4:$O$2007=K$1),('Diário 4º PA'!$F$4:$F$2007))+SUMPRODUCT(-('Diário 5º PA'!$E$4:$E$2000='Analítico Cx.'!$B64),-('Diário 5º PA'!$O$4:$O$2000=K$1),('Diário 5º PA'!$F$4:$F$2000))+SUMPRODUCT(-('Diário 6º PA'!$E$4:$E$2000='Analítico Cx.'!$B64),-('Diário 6º PA'!$O$4:$O$2000=K$1),('Diário 6º PA'!$F$4:$F$2000))</f>
        <v>0</v>
      </c>
      <c r="L64" s="183">
        <f>SUMPRODUCT(-('Diário 3º PA'!$E$4:$E$4242='Analítico Cx.'!$B64),-('Diário 3º PA'!$N$4:$N$4242=L$1),('Diário 3º PA'!$F$4:$F$4242))+SUMPRODUCT(-('Diário 4º PA'!$E$4:$E$2007='Analítico Cx.'!$B64),-('Diário 4º PA'!$O$4:$O$2007=L$1),('Diário 4º PA'!$F$4:$F$2007))+SUMPRODUCT(-('Diário 5º PA'!$E$4:$E$2000='Analítico Cx.'!$B64),-('Diário 5º PA'!$O$4:$O$2000=L$1),('Diário 5º PA'!$F$4:$F$2000))+SUMPRODUCT(-('Diário 6º PA'!$E$4:$E$2000='Analítico Cx.'!$B64),-('Diário 6º PA'!$O$4:$O$2000=L$1),('Diário 6º PA'!$F$4:$F$2000))</f>
        <v>0</v>
      </c>
      <c r="M64" s="183">
        <f>SUMPRODUCT(-('Diário 3º PA'!$E$4:$E$4242='Analítico Cx.'!$B64),-('Diário 3º PA'!$N$4:$N$4242=M$1),('Diário 3º PA'!$F$4:$F$4242))+SUMPRODUCT(-('Diário 4º PA'!$E$4:$E$2007='Analítico Cx.'!$B64),-('Diário 4º PA'!$O$4:$O$2007=M$1),('Diário 4º PA'!$F$4:$F$2007))+SUMPRODUCT(-('Diário 5º PA'!$E$4:$E$2000='Analítico Cx.'!$B64),-('Diário 5º PA'!$O$4:$O$2000=M$1),('Diário 5º PA'!$F$4:$F$2000))+SUMPRODUCT(-('Diário 6º PA'!$E$4:$E$2000='Analítico Cx.'!$B64),-('Diário 6º PA'!$O$4:$O$2000=M$1),('Diário 6º PA'!$F$4:$F$2000))</f>
        <v>0</v>
      </c>
      <c r="N64" s="183">
        <f>SUMPRODUCT(-('Diário 3º PA'!$E$4:$E$4242='Analítico Cx.'!$B64),-('Diário 3º PA'!$N$4:$N$4242=N$1),('Diário 3º PA'!$F$4:$F$4242))+SUMPRODUCT(-('Diário 4º PA'!$E$4:$E$2007='Analítico Cx.'!$B64),-('Diário 4º PA'!$O$4:$O$2007=N$1),('Diário 4º PA'!$F$4:$F$2007))+SUMPRODUCT(-('Diário 5º PA'!$E$4:$E$2000='Analítico Cx.'!$B64),-('Diário 5º PA'!$O$4:$O$2000=N$1),('Diário 5º PA'!$F$4:$F$2000))+SUMPRODUCT(-('Diário 6º PA'!$E$4:$E$2000='Analítico Cx.'!$B64),-('Diário 6º PA'!$O$4:$O$2000=N$1),('Diário 6º PA'!$F$4:$F$2000))</f>
        <v>0</v>
      </c>
      <c r="O64" s="184">
        <f t="shared" si="17"/>
        <v>1665.58</v>
      </c>
      <c r="P64" s="168">
        <f t="shared" si="16"/>
        <v>1.1704792999865444E-4</v>
      </c>
    </row>
    <row r="65" spans="1:16" ht="23.25" customHeight="1" x14ac:dyDescent="0.2">
      <c r="A65" s="59" t="s">
        <v>219</v>
      </c>
      <c r="B65" s="102" t="s">
        <v>220</v>
      </c>
      <c r="C65" s="183">
        <f>SUMPRODUCT(-('Diário 3º PA'!$E$4:$E$4242='Analítico Cx.'!$B65),-('Diário 3º PA'!$N$4:$N$4242=C$1),('Diário 3º PA'!$F$4:$F$4242))+SUMPRODUCT(-('Diário 4º PA'!$E$4:$E$2007='Analítico Cx.'!$B65),-('Diário 4º PA'!$O$4:$O$2007=C$1),('Diário 4º PA'!$F$4:$F$2007))+SUMPRODUCT(-('Diário 5º PA'!$E$4:$E$2000='Analítico Cx.'!$B65),-('Diário 5º PA'!$O$4:$O$2000=C$1),('Diário 5º PA'!$F$4:$F$2000))+SUMPRODUCT(-('Diário 6º PA'!$E$4:$E$2000='Analítico Cx.'!$B65),-('Diário 6º PA'!$O$4:$O$2000=C$1),('Diário 6º PA'!$F$4:$F$2000))</f>
        <v>0</v>
      </c>
      <c r="D65" s="183">
        <f>SUMPRODUCT(-('Diário 3º PA'!$E$4:$E$4242='Analítico Cx.'!$B65),-('Diário 3º PA'!$N$4:$N$4242=D$1),('Diário 3º PA'!$F$4:$F$4242))+SUMPRODUCT(-('Diário 4º PA'!$E$4:$E$2007='Analítico Cx.'!$B65),-('Diário 4º PA'!$O$4:$O$2007=D$1),('Diário 4º PA'!$F$4:$F$2007))+SUMPRODUCT(-('Diário 5º PA'!$E$4:$E$2000='Analítico Cx.'!$B65),-('Diário 5º PA'!$O$4:$O$2000=D$1),('Diário 5º PA'!$F$4:$F$2000))+SUMPRODUCT(-('Diário 6º PA'!$E$4:$E$2000='Analítico Cx.'!$B65),-('Diário 6º PA'!$O$4:$O$2000=D$1),('Diário 6º PA'!$F$4:$F$2000))</f>
        <v>0</v>
      </c>
      <c r="E65" s="183">
        <f>SUMPRODUCT(-('Diário 3º PA'!$E$4:$E$4242='Analítico Cx.'!$B65),-('Diário 3º PA'!$N$4:$N$4242=E$1),('Diário 3º PA'!$F$4:$F$4242))+SUMPRODUCT(-('Diário 4º PA'!$E$4:$E$2007='Analítico Cx.'!$B65),-('Diário 4º PA'!$O$4:$O$2007=E$1),('Diário 4º PA'!$F$4:$F$2007))+SUMPRODUCT(-('Diário 5º PA'!$E$4:$E$2000='Analítico Cx.'!$B65),-('Diário 5º PA'!$O$4:$O$2000=E$1),('Diário 5º PA'!$F$4:$F$2000))+SUMPRODUCT(-('Diário 6º PA'!$E$4:$E$2000='Analítico Cx.'!$B65),-('Diário 6º PA'!$O$4:$O$2000=E$1),('Diário 6º PA'!$F$4:$F$2000))</f>
        <v>0</v>
      </c>
      <c r="F65" s="183">
        <f>SUMPRODUCT(-('Diário 3º PA'!$E$4:$E$4242='Analítico Cx.'!$B65),-('Diário 3º PA'!$N$4:$N$4242=F$1),('Diário 3º PA'!$F$4:$F$4242))+SUMPRODUCT(-('Diário 4º PA'!$E$4:$E$2007='Analítico Cx.'!$B65),-('Diário 4º PA'!$O$4:$O$2007=F$1),('Diário 4º PA'!$F$4:$F$2007))+SUMPRODUCT(-('Diário 5º PA'!$E$4:$E$2000='Analítico Cx.'!$B65),-('Diário 5º PA'!$O$4:$O$2000=F$1),('Diário 5º PA'!$F$4:$F$2000))+SUMPRODUCT(-('Diário 6º PA'!$E$4:$E$2000='Analítico Cx.'!$B65),-('Diário 6º PA'!$O$4:$O$2000=F$1),('Diário 6º PA'!$F$4:$F$2000))</f>
        <v>0</v>
      </c>
      <c r="G65" s="183">
        <f>SUMPRODUCT(-('Diário 3º PA'!$E$4:$E$4242='Analítico Cx.'!$B65),-('Diário 3º PA'!$N$4:$N$4242=G$1),('Diário 3º PA'!$F$4:$F$4242))+SUMPRODUCT(-('Diário 4º PA'!$E$4:$E$2007='Analítico Cx.'!$B65),-('Diário 4º PA'!$O$4:$O$2007=G$1),('Diário 4º PA'!$F$4:$F$2007))+SUMPRODUCT(-('Diário 5º PA'!$E$4:$E$2000='Analítico Cx.'!$B65),-('Diário 5º PA'!$O$4:$O$2000=G$1),('Diário 5º PA'!$F$4:$F$2000))+SUMPRODUCT(-('Diário 6º PA'!$E$4:$E$2000='Analítico Cx.'!$B65),-('Diário 6º PA'!$O$4:$O$2000=G$1),('Diário 6º PA'!$F$4:$F$2000))</f>
        <v>0</v>
      </c>
      <c r="H65" s="183">
        <f>SUMPRODUCT(-('Diário 3º PA'!$E$4:$E$4242='Analítico Cx.'!$B65),-('Diário 3º PA'!$N$4:$N$4242=H$1),('Diário 3º PA'!$F$4:$F$4242))+SUMPRODUCT(-('Diário 4º PA'!$E$4:$E$2007='Analítico Cx.'!$B65),-('Diário 4º PA'!$O$4:$O$2007=H$1),('Diário 4º PA'!$F$4:$F$2007))+SUMPRODUCT(-('Diário 5º PA'!$E$4:$E$2000='Analítico Cx.'!$B65),-('Diário 5º PA'!$O$4:$O$2000=H$1),('Diário 5º PA'!$F$4:$F$2000))+SUMPRODUCT(-('Diário 6º PA'!$E$4:$E$2000='Analítico Cx.'!$B65),-('Diário 6º PA'!$O$4:$O$2000=H$1),('Diário 6º PA'!$F$4:$F$2000))</f>
        <v>0</v>
      </c>
      <c r="I65" s="183">
        <f>SUMPRODUCT(-('Diário 3º PA'!$E$4:$E$4242='Analítico Cx.'!$B65),-('Diário 3º PA'!$N$4:$N$4242=I$1),('Diário 3º PA'!$F$4:$F$4242))+SUMPRODUCT(-('Diário 4º PA'!$E$4:$E$2007='Analítico Cx.'!$B65),-('Diário 4º PA'!$O$4:$O$2007=I$1),('Diário 4º PA'!$F$4:$F$2007))+SUMPRODUCT(-('Diário 5º PA'!$E$4:$E$2000='Analítico Cx.'!$B65),-('Diário 5º PA'!$O$4:$O$2000=I$1),('Diário 5º PA'!$F$4:$F$2000))+SUMPRODUCT(-('Diário 6º PA'!$E$4:$E$2000='Analítico Cx.'!$B65),-('Diário 6º PA'!$O$4:$O$2000=I$1),('Diário 6º PA'!$F$4:$F$2000))</f>
        <v>0</v>
      </c>
      <c r="J65" s="183">
        <f>SUMPRODUCT(-('Diário 3º PA'!$E$4:$E$4242='Analítico Cx.'!$B65),-('Diário 3º PA'!$N$4:$N$4242=J$1),('Diário 3º PA'!$F$4:$F$4242))+SUMPRODUCT(-('Diário 4º PA'!$E$4:$E$2007='Analítico Cx.'!$B65),-('Diário 4º PA'!$O$4:$O$2007=J$1),('Diário 4º PA'!$F$4:$F$2007))+SUMPRODUCT(-('Diário 5º PA'!$E$4:$E$2000='Analítico Cx.'!$B65),-('Diário 5º PA'!$O$4:$O$2000=J$1),('Diário 5º PA'!$F$4:$F$2000))+SUMPRODUCT(-('Diário 6º PA'!$E$4:$E$2000='Analítico Cx.'!$B65),-('Diário 6º PA'!$O$4:$O$2000=J$1),('Diário 6º PA'!$F$4:$F$2000))</f>
        <v>0</v>
      </c>
      <c r="K65" s="183">
        <f>SUMPRODUCT(-('Diário 3º PA'!$E$4:$E$4242='Analítico Cx.'!$B65),-('Diário 3º PA'!$N$4:$N$4242=K$1),('Diário 3º PA'!$F$4:$F$4242))+SUMPRODUCT(-('Diário 4º PA'!$E$4:$E$2007='Analítico Cx.'!$B65),-('Diário 4º PA'!$O$4:$O$2007=K$1),('Diário 4º PA'!$F$4:$F$2007))+SUMPRODUCT(-('Diário 5º PA'!$E$4:$E$2000='Analítico Cx.'!$B65),-('Diário 5º PA'!$O$4:$O$2000=K$1),('Diário 5º PA'!$F$4:$F$2000))+SUMPRODUCT(-('Diário 6º PA'!$E$4:$E$2000='Analítico Cx.'!$B65),-('Diário 6º PA'!$O$4:$O$2000=K$1),('Diário 6º PA'!$F$4:$F$2000))</f>
        <v>0</v>
      </c>
      <c r="L65" s="183">
        <f>SUMPRODUCT(-('Diário 3º PA'!$E$4:$E$4242='Analítico Cx.'!$B65),-('Diário 3º PA'!$N$4:$N$4242=L$1),('Diário 3º PA'!$F$4:$F$4242))+SUMPRODUCT(-('Diário 4º PA'!$E$4:$E$2007='Analítico Cx.'!$B65),-('Diário 4º PA'!$O$4:$O$2007=L$1),('Diário 4º PA'!$F$4:$F$2007))+SUMPRODUCT(-('Diário 5º PA'!$E$4:$E$2000='Analítico Cx.'!$B65),-('Diário 5º PA'!$O$4:$O$2000=L$1),('Diário 5º PA'!$F$4:$F$2000))+SUMPRODUCT(-('Diário 6º PA'!$E$4:$E$2000='Analítico Cx.'!$B65),-('Diário 6º PA'!$O$4:$O$2000=L$1),('Diário 6º PA'!$F$4:$F$2000))</f>
        <v>0</v>
      </c>
      <c r="M65" s="183">
        <f>SUMPRODUCT(-('Diário 3º PA'!$E$4:$E$4242='Analítico Cx.'!$B65),-('Diário 3º PA'!$N$4:$N$4242=M$1),('Diário 3º PA'!$F$4:$F$4242))+SUMPRODUCT(-('Diário 4º PA'!$E$4:$E$2007='Analítico Cx.'!$B65),-('Diário 4º PA'!$O$4:$O$2007=M$1),('Diário 4º PA'!$F$4:$F$2007))+SUMPRODUCT(-('Diário 5º PA'!$E$4:$E$2000='Analítico Cx.'!$B65),-('Diário 5º PA'!$O$4:$O$2000=M$1),('Diário 5º PA'!$F$4:$F$2000))+SUMPRODUCT(-('Diário 6º PA'!$E$4:$E$2000='Analítico Cx.'!$B65),-('Diário 6º PA'!$O$4:$O$2000=M$1),('Diário 6º PA'!$F$4:$F$2000))</f>
        <v>0</v>
      </c>
      <c r="N65" s="183">
        <f>SUMPRODUCT(-('Diário 3º PA'!$E$4:$E$4242='Analítico Cx.'!$B65),-('Diário 3º PA'!$N$4:$N$4242=N$1),('Diário 3º PA'!$F$4:$F$4242))+SUMPRODUCT(-('Diário 4º PA'!$E$4:$E$2007='Analítico Cx.'!$B65),-('Diário 4º PA'!$O$4:$O$2007=N$1),('Diário 4º PA'!$F$4:$F$2007))+SUMPRODUCT(-('Diário 5º PA'!$E$4:$E$2000='Analítico Cx.'!$B65),-('Diário 5º PA'!$O$4:$O$2000=N$1),('Diário 5º PA'!$F$4:$F$2000))+SUMPRODUCT(-('Diário 6º PA'!$E$4:$E$2000='Analítico Cx.'!$B65),-('Diário 6º PA'!$O$4:$O$2000=N$1),('Diário 6º PA'!$F$4:$F$2000))</f>
        <v>0</v>
      </c>
      <c r="O65" s="184">
        <f t="shared" si="17"/>
        <v>0</v>
      </c>
      <c r="P65" s="168">
        <f t="shared" si="16"/>
        <v>0</v>
      </c>
    </row>
    <row r="66" spans="1:16" ht="23.25" customHeight="1" x14ac:dyDescent="0.2">
      <c r="A66" s="59" t="s">
        <v>221</v>
      </c>
      <c r="B66" s="102" t="s">
        <v>222</v>
      </c>
      <c r="C66" s="183">
        <f>SUMPRODUCT(-('Diário 3º PA'!$E$4:$E$4242='Analítico Cx.'!$B66),-('Diário 3º PA'!$N$4:$N$4242=C$1),('Diário 3º PA'!$F$4:$F$4242))+SUMPRODUCT(-('Diário 4º PA'!$E$4:$E$2007='Analítico Cx.'!$B66),-('Diário 4º PA'!$O$4:$O$2007=C$1),('Diário 4º PA'!$F$4:$F$2007))+SUMPRODUCT(-('Diário 5º PA'!$E$4:$E$2000='Analítico Cx.'!$B66),-('Diário 5º PA'!$O$4:$O$2000=C$1),('Diário 5º PA'!$F$4:$F$2000))+SUMPRODUCT(-('Diário 6º PA'!$E$4:$E$2000='Analítico Cx.'!$B66),-('Diário 6º PA'!$O$4:$O$2000=C$1),('Diário 6º PA'!$F$4:$F$2000))</f>
        <v>58463.290000000008</v>
      </c>
      <c r="D66" s="183">
        <f>SUMPRODUCT(-('Diário 3º PA'!$E$4:$E$4242='Analítico Cx.'!$B66),-('Diário 3º PA'!$N$4:$N$4242=D$1),('Diário 3º PA'!$F$4:$F$4242))+SUMPRODUCT(-('Diário 4º PA'!$E$4:$E$2007='Analítico Cx.'!$B66),-('Diário 4º PA'!$O$4:$O$2007=D$1),('Diário 4º PA'!$F$4:$F$2007))+SUMPRODUCT(-('Diário 5º PA'!$E$4:$E$2000='Analítico Cx.'!$B66),-('Diário 5º PA'!$O$4:$O$2000=D$1),('Diário 5º PA'!$F$4:$F$2000))+SUMPRODUCT(-('Diário 6º PA'!$E$4:$E$2000='Analítico Cx.'!$B66),-('Diário 6º PA'!$O$4:$O$2000=D$1),('Diário 6º PA'!$F$4:$F$2000))</f>
        <v>47830.69</v>
      </c>
      <c r="E66" s="183">
        <f>SUMPRODUCT(-('Diário 3º PA'!$E$4:$E$4242='Analítico Cx.'!$B66),-('Diário 3º PA'!$N$4:$N$4242=E$1),('Diário 3º PA'!$F$4:$F$4242))+SUMPRODUCT(-('Diário 4º PA'!$E$4:$E$2007='Analítico Cx.'!$B66),-('Diário 4º PA'!$O$4:$O$2007=E$1),('Diário 4º PA'!$F$4:$F$2007))+SUMPRODUCT(-('Diário 5º PA'!$E$4:$E$2000='Analítico Cx.'!$B66),-('Diário 5º PA'!$O$4:$O$2000=E$1),('Diário 5º PA'!$F$4:$F$2000))+SUMPRODUCT(-('Diário 6º PA'!$E$4:$E$2000='Analítico Cx.'!$B66),-('Diário 6º PA'!$O$4:$O$2000=E$1),('Diário 6º PA'!$F$4:$F$2000))</f>
        <v>50832.189999999995</v>
      </c>
      <c r="F66" s="183">
        <f>SUMPRODUCT(-('Diário 3º PA'!$E$4:$E$4242='Analítico Cx.'!$B66),-('Diário 3º PA'!$N$4:$N$4242=F$1),('Diário 3º PA'!$F$4:$F$4242))+SUMPRODUCT(-('Diário 4º PA'!$E$4:$E$2007='Analítico Cx.'!$B66),-('Diário 4º PA'!$O$4:$O$2007=F$1),('Diário 4º PA'!$F$4:$F$2007))+SUMPRODUCT(-('Diário 5º PA'!$E$4:$E$2000='Analítico Cx.'!$B66),-('Diário 5º PA'!$O$4:$O$2000=F$1),('Diário 5º PA'!$F$4:$F$2000))+SUMPRODUCT(-('Diário 6º PA'!$E$4:$E$2000='Analítico Cx.'!$B66),-('Diário 6º PA'!$O$4:$O$2000=F$1),('Diário 6º PA'!$F$4:$F$2000))</f>
        <v>0</v>
      </c>
      <c r="G66" s="183">
        <f>SUMPRODUCT(-('Diário 3º PA'!$E$4:$E$4242='Analítico Cx.'!$B66),-('Diário 3º PA'!$N$4:$N$4242=G$1),('Diário 3º PA'!$F$4:$F$4242))+SUMPRODUCT(-('Diário 4º PA'!$E$4:$E$2007='Analítico Cx.'!$B66),-('Diário 4º PA'!$O$4:$O$2007=G$1),('Diário 4º PA'!$F$4:$F$2007))+SUMPRODUCT(-('Diário 5º PA'!$E$4:$E$2000='Analítico Cx.'!$B66),-('Diário 5º PA'!$O$4:$O$2000=G$1),('Diário 5º PA'!$F$4:$F$2000))+SUMPRODUCT(-('Diário 6º PA'!$E$4:$E$2000='Analítico Cx.'!$B66),-('Diário 6º PA'!$O$4:$O$2000=G$1),('Diário 6º PA'!$F$4:$F$2000))</f>
        <v>0</v>
      </c>
      <c r="H66" s="183">
        <f>SUMPRODUCT(-('Diário 3º PA'!$E$4:$E$4242='Analítico Cx.'!$B66),-('Diário 3º PA'!$N$4:$N$4242=H$1),('Diário 3º PA'!$F$4:$F$4242))+SUMPRODUCT(-('Diário 4º PA'!$E$4:$E$2007='Analítico Cx.'!$B66),-('Diário 4º PA'!$O$4:$O$2007=H$1),('Diário 4º PA'!$F$4:$F$2007))+SUMPRODUCT(-('Diário 5º PA'!$E$4:$E$2000='Analítico Cx.'!$B66),-('Diário 5º PA'!$O$4:$O$2000=H$1),('Diário 5º PA'!$F$4:$F$2000))+SUMPRODUCT(-('Diário 6º PA'!$E$4:$E$2000='Analítico Cx.'!$B66),-('Diário 6º PA'!$O$4:$O$2000=H$1),('Diário 6º PA'!$F$4:$F$2000))</f>
        <v>0</v>
      </c>
      <c r="I66" s="183">
        <f>SUMPRODUCT(-('Diário 3º PA'!$E$4:$E$4242='Analítico Cx.'!$B66),-('Diário 3º PA'!$N$4:$N$4242=I$1),('Diário 3º PA'!$F$4:$F$4242))+SUMPRODUCT(-('Diário 4º PA'!$E$4:$E$2007='Analítico Cx.'!$B66),-('Diário 4º PA'!$O$4:$O$2007=I$1),('Diário 4º PA'!$F$4:$F$2007))+SUMPRODUCT(-('Diário 5º PA'!$E$4:$E$2000='Analítico Cx.'!$B66),-('Diário 5º PA'!$O$4:$O$2000=I$1),('Diário 5º PA'!$F$4:$F$2000))+SUMPRODUCT(-('Diário 6º PA'!$E$4:$E$2000='Analítico Cx.'!$B66),-('Diário 6º PA'!$O$4:$O$2000=I$1),('Diário 6º PA'!$F$4:$F$2000))</f>
        <v>0</v>
      </c>
      <c r="J66" s="183">
        <f>SUMPRODUCT(-('Diário 3º PA'!$E$4:$E$4242='Analítico Cx.'!$B66),-('Diário 3º PA'!$N$4:$N$4242=J$1),('Diário 3º PA'!$F$4:$F$4242))+SUMPRODUCT(-('Diário 4º PA'!$E$4:$E$2007='Analítico Cx.'!$B66),-('Diário 4º PA'!$O$4:$O$2007=J$1),('Diário 4º PA'!$F$4:$F$2007))+SUMPRODUCT(-('Diário 5º PA'!$E$4:$E$2000='Analítico Cx.'!$B66),-('Diário 5º PA'!$O$4:$O$2000=J$1),('Diário 5º PA'!$F$4:$F$2000))+SUMPRODUCT(-('Diário 6º PA'!$E$4:$E$2000='Analítico Cx.'!$B66),-('Diário 6º PA'!$O$4:$O$2000=J$1),('Diário 6º PA'!$F$4:$F$2000))</f>
        <v>0</v>
      </c>
      <c r="K66" s="183">
        <f>SUMPRODUCT(-('Diário 3º PA'!$E$4:$E$4242='Analítico Cx.'!$B66),-('Diário 3º PA'!$N$4:$N$4242=K$1),('Diário 3º PA'!$F$4:$F$4242))+SUMPRODUCT(-('Diário 4º PA'!$E$4:$E$2007='Analítico Cx.'!$B66),-('Diário 4º PA'!$O$4:$O$2007=K$1),('Diário 4º PA'!$F$4:$F$2007))+SUMPRODUCT(-('Diário 5º PA'!$E$4:$E$2000='Analítico Cx.'!$B66),-('Diário 5º PA'!$O$4:$O$2000=K$1),('Diário 5º PA'!$F$4:$F$2000))+SUMPRODUCT(-('Diário 6º PA'!$E$4:$E$2000='Analítico Cx.'!$B66),-('Diário 6º PA'!$O$4:$O$2000=K$1),('Diário 6º PA'!$F$4:$F$2000))</f>
        <v>0</v>
      </c>
      <c r="L66" s="183">
        <f>SUMPRODUCT(-('Diário 3º PA'!$E$4:$E$4242='Analítico Cx.'!$B66),-('Diário 3º PA'!$N$4:$N$4242=L$1),('Diário 3º PA'!$F$4:$F$4242))+SUMPRODUCT(-('Diário 4º PA'!$E$4:$E$2007='Analítico Cx.'!$B66),-('Diário 4º PA'!$O$4:$O$2007=L$1),('Diário 4º PA'!$F$4:$F$2007))+SUMPRODUCT(-('Diário 5º PA'!$E$4:$E$2000='Analítico Cx.'!$B66),-('Diário 5º PA'!$O$4:$O$2000=L$1),('Diário 5º PA'!$F$4:$F$2000))+SUMPRODUCT(-('Diário 6º PA'!$E$4:$E$2000='Analítico Cx.'!$B66),-('Diário 6º PA'!$O$4:$O$2000=L$1),('Diário 6º PA'!$F$4:$F$2000))</f>
        <v>0</v>
      </c>
      <c r="M66" s="183">
        <f>SUMPRODUCT(-('Diário 3º PA'!$E$4:$E$4242='Analítico Cx.'!$B66),-('Diário 3º PA'!$N$4:$N$4242=M$1),('Diário 3º PA'!$F$4:$F$4242))+SUMPRODUCT(-('Diário 4º PA'!$E$4:$E$2007='Analítico Cx.'!$B66),-('Diário 4º PA'!$O$4:$O$2007=M$1),('Diário 4º PA'!$F$4:$F$2007))+SUMPRODUCT(-('Diário 5º PA'!$E$4:$E$2000='Analítico Cx.'!$B66),-('Diário 5º PA'!$O$4:$O$2000=M$1),('Diário 5º PA'!$F$4:$F$2000))+SUMPRODUCT(-('Diário 6º PA'!$E$4:$E$2000='Analítico Cx.'!$B66),-('Diário 6º PA'!$O$4:$O$2000=M$1),('Diário 6º PA'!$F$4:$F$2000))</f>
        <v>0</v>
      </c>
      <c r="N66" s="183">
        <f>SUMPRODUCT(-('Diário 3º PA'!$E$4:$E$4242='Analítico Cx.'!$B66),-('Diário 3º PA'!$N$4:$N$4242=N$1),('Diário 3º PA'!$F$4:$F$4242))+SUMPRODUCT(-('Diário 4º PA'!$E$4:$E$2007='Analítico Cx.'!$B66),-('Diário 4º PA'!$O$4:$O$2007=N$1),('Diário 4º PA'!$F$4:$F$2007))+SUMPRODUCT(-('Diário 5º PA'!$E$4:$E$2000='Analítico Cx.'!$B66),-('Diário 5º PA'!$O$4:$O$2000=N$1),('Diário 5º PA'!$F$4:$F$2000))+SUMPRODUCT(-('Diário 6º PA'!$E$4:$E$2000='Analítico Cx.'!$B66),-('Diário 6º PA'!$O$4:$O$2000=N$1),('Diário 6º PA'!$F$4:$F$2000))</f>
        <v>0</v>
      </c>
      <c r="O66" s="184">
        <f t="shared" si="17"/>
        <v>157126.17000000001</v>
      </c>
      <c r="P66" s="168">
        <f t="shared" si="16"/>
        <v>1.1041975136058719E-2</v>
      </c>
    </row>
    <row r="67" spans="1:16" ht="23.25" customHeight="1" x14ac:dyDescent="0.2">
      <c r="A67" s="59" t="s">
        <v>223</v>
      </c>
      <c r="B67" s="102" t="s">
        <v>224</v>
      </c>
      <c r="C67" s="183">
        <f>SUMPRODUCT(-('Diário 3º PA'!$E$4:$E$4242='Analítico Cx.'!$B67),-('Diário 3º PA'!$N$4:$N$4242=C$1),('Diário 3º PA'!$F$4:$F$4242))+SUMPRODUCT(-('Diário 4º PA'!$E$4:$E$2007='Analítico Cx.'!$B67),-('Diário 4º PA'!$O$4:$O$2007=C$1),('Diário 4º PA'!$F$4:$F$2007))+SUMPRODUCT(-('Diário 5º PA'!$E$4:$E$2000='Analítico Cx.'!$B67),-('Diário 5º PA'!$O$4:$O$2000=C$1),('Diário 5º PA'!$F$4:$F$2000))+SUMPRODUCT(-('Diário 6º PA'!$E$4:$E$2000='Analítico Cx.'!$B67),-('Diário 6º PA'!$O$4:$O$2000=C$1),('Diário 6º PA'!$F$4:$F$2000))</f>
        <v>112996.35999999999</v>
      </c>
      <c r="D67" s="183">
        <f>SUMPRODUCT(-('Diário 3º PA'!$E$4:$E$4242='Analítico Cx.'!$B67),-('Diário 3º PA'!$N$4:$N$4242=D$1),('Diário 3º PA'!$F$4:$F$4242))+SUMPRODUCT(-('Diário 4º PA'!$E$4:$E$2007='Analítico Cx.'!$B67),-('Diário 4º PA'!$O$4:$O$2007=D$1),('Diário 4º PA'!$F$4:$F$2007))+SUMPRODUCT(-('Diário 5º PA'!$E$4:$E$2000='Analítico Cx.'!$B67),-('Diário 5º PA'!$O$4:$O$2000=D$1),('Diário 5º PA'!$F$4:$F$2000))+SUMPRODUCT(-('Diário 6º PA'!$E$4:$E$2000='Analítico Cx.'!$B67),-('Diário 6º PA'!$O$4:$O$2000=D$1),('Diário 6º PA'!$F$4:$F$2000))</f>
        <v>90937.56</v>
      </c>
      <c r="E67" s="183">
        <f>SUMPRODUCT(-('Diário 3º PA'!$E$4:$E$4242='Analítico Cx.'!$B67),-('Diário 3º PA'!$N$4:$N$4242=E$1),('Diário 3º PA'!$F$4:$F$4242))+SUMPRODUCT(-('Diário 4º PA'!$E$4:$E$2007='Analítico Cx.'!$B67),-('Diário 4º PA'!$O$4:$O$2007=E$1),('Diário 4º PA'!$F$4:$F$2007))+SUMPRODUCT(-('Diário 5º PA'!$E$4:$E$2000='Analítico Cx.'!$B67),-('Diário 5º PA'!$O$4:$O$2000=E$1),('Diário 5º PA'!$F$4:$F$2000))+SUMPRODUCT(-('Diário 6º PA'!$E$4:$E$2000='Analítico Cx.'!$B67),-('Diário 6º PA'!$O$4:$O$2000=E$1),('Diário 6º PA'!$F$4:$F$2000))</f>
        <v>86209.020000000019</v>
      </c>
      <c r="F67" s="183">
        <f>SUMPRODUCT(-('Diário 3º PA'!$E$4:$E$4242='Analítico Cx.'!$B67),-('Diário 3º PA'!$N$4:$N$4242=F$1),('Diário 3º PA'!$F$4:$F$4242))+SUMPRODUCT(-('Diário 4º PA'!$E$4:$E$2007='Analítico Cx.'!$B67),-('Diário 4º PA'!$O$4:$O$2007=F$1),('Diário 4º PA'!$F$4:$F$2007))+SUMPRODUCT(-('Diário 5º PA'!$E$4:$E$2000='Analítico Cx.'!$B67),-('Diário 5º PA'!$O$4:$O$2000=F$1),('Diário 5º PA'!$F$4:$F$2000))+SUMPRODUCT(-('Diário 6º PA'!$E$4:$E$2000='Analítico Cx.'!$B67),-('Diário 6º PA'!$O$4:$O$2000=F$1),('Diário 6º PA'!$F$4:$F$2000))</f>
        <v>0</v>
      </c>
      <c r="G67" s="183">
        <f>SUMPRODUCT(-('Diário 3º PA'!$E$4:$E$4242='Analítico Cx.'!$B67),-('Diário 3º PA'!$N$4:$N$4242=G$1),('Diário 3º PA'!$F$4:$F$4242))+SUMPRODUCT(-('Diário 4º PA'!$E$4:$E$2007='Analítico Cx.'!$B67),-('Diário 4º PA'!$O$4:$O$2007=G$1),('Diário 4º PA'!$F$4:$F$2007))+SUMPRODUCT(-('Diário 5º PA'!$E$4:$E$2000='Analítico Cx.'!$B67),-('Diário 5º PA'!$O$4:$O$2000=G$1),('Diário 5º PA'!$F$4:$F$2000))+SUMPRODUCT(-('Diário 6º PA'!$E$4:$E$2000='Analítico Cx.'!$B67),-('Diário 6º PA'!$O$4:$O$2000=G$1),('Diário 6º PA'!$F$4:$F$2000))</f>
        <v>0</v>
      </c>
      <c r="H67" s="183">
        <f>SUMPRODUCT(-('Diário 3º PA'!$E$4:$E$4242='Analítico Cx.'!$B67),-('Diário 3º PA'!$N$4:$N$4242=H$1),('Diário 3º PA'!$F$4:$F$4242))+SUMPRODUCT(-('Diário 4º PA'!$E$4:$E$2007='Analítico Cx.'!$B67),-('Diário 4º PA'!$O$4:$O$2007=H$1),('Diário 4º PA'!$F$4:$F$2007))+SUMPRODUCT(-('Diário 5º PA'!$E$4:$E$2000='Analítico Cx.'!$B67),-('Diário 5º PA'!$O$4:$O$2000=H$1),('Diário 5º PA'!$F$4:$F$2000))+SUMPRODUCT(-('Diário 6º PA'!$E$4:$E$2000='Analítico Cx.'!$B67),-('Diário 6º PA'!$O$4:$O$2000=H$1),('Diário 6º PA'!$F$4:$F$2000))</f>
        <v>0</v>
      </c>
      <c r="I67" s="183">
        <f>SUMPRODUCT(-('Diário 3º PA'!$E$4:$E$4242='Analítico Cx.'!$B67),-('Diário 3º PA'!$N$4:$N$4242=I$1),('Diário 3º PA'!$F$4:$F$4242))+SUMPRODUCT(-('Diário 4º PA'!$E$4:$E$2007='Analítico Cx.'!$B67),-('Diário 4º PA'!$O$4:$O$2007=I$1),('Diário 4º PA'!$F$4:$F$2007))+SUMPRODUCT(-('Diário 5º PA'!$E$4:$E$2000='Analítico Cx.'!$B67),-('Diário 5º PA'!$O$4:$O$2000=I$1),('Diário 5º PA'!$F$4:$F$2000))+SUMPRODUCT(-('Diário 6º PA'!$E$4:$E$2000='Analítico Cx.'!$B67),-('Diário 6º PA'!$O$4:$O$2000=I$1),('Diário 6º PA'!$F$4:$F$2000))</f>
        <v>0</v>
      </c>
      <c r="J67" s="183">
        <f>SUMPRODUCT(-('Diário 3º PA'!$E$4:$E$4242='Analítico Cx.'!$B67),-('Diário 3º PA'!$N$4:$N$4242=J$1),('Diário 3º PA'!$F$4:$F$4242))+SUMPRODUCT(-('Diário 4º PA'!$E$4:$E$2007='Analítico Cx.'!$B67),-('Diário 4º PA'!$O$4:$O$2007=J$1),('Diário 4º PA'!$F$4:$F$2007))+SUMPRODUCT(-('Diário 5º PA'!$E$4:$E$2000='Analítico Cx.'!$B67),-('Diário 5º PA'!$O$4:$O$2000=J$1),('Diário 5º PA'!$F$4:$F$2000))+SUMPRODUCT(-('Diário 6º PA'!$E$4:$E$2000='Analítico Cx.'!$B67),-('Diário 6º PA'!$O$4:$O$2000=J$1),('Diário 6º PA'!$F$4:$F$2000))</f>
        <v>0</v>
      </c>
      <c r="K67" s="183">
        <f>SUMPRODUCT(-('Diário 3º PA'!$E$4:$E$4242='Analítico Cx.'!$B67),-('Diário 3º PA'!$N$4:$N$4242=K$1),('Diário 3º PA'!$F$4:$F$4242))+SUMPRODUCT(-('Diário 4º PA'!$E$4:$E$2007='Analítico Cx.'!$B67),-('Diário 4º PA'!$O$4:$O$2007=K$1),('Diário 4º PA'!$F$4:$F$2007))+SUMPRODUCT(-('Diário 5º PA'!$E$4:$E$2000='Analítico Cx.'!$B67),-('Diário 5º PA'!$O$4:$O$2000=K$1),('Diário 5º PA'!$F$4:$F$2000))+SUMPRODUCT(-('Diário 6º PA'!$E$4:$E$2000='Analítico Cx.'!$B67),-('Diário 6º PA'!$O$4:$O$2000=K$1),('Diário 6º PA'!$F$4:$F$2000))</f>
        <v>0</v>
      </c>
      <c r="L67" s="183">
        <f>SUMPRODUCT(-('Diário 3º PA'!$E$4:$E$4242='Analítico Cx.'!$B67),-('Diário 3º PA'!$N$4:$N$4242=L$1),('Diário 3º PA'!$F$4:$F$4242))+SUMPRODUCT(-('Diário 4º PA'!$E$4:$E$2007='Analítico Cx.'!$B67),-('Diário 4º PA'!$O$4:$O$2007=L$1),('Diário 4º PA'!$F$4:$F$2007))+SUMPRODUCT(-('Diário 5º PA'!$E$4:$E$2000='Analítico Cx.'!$B67),-('Diário 5º PA'!$O$4:$O$2000=L$1),('Diário 5º PA'!$F$4:$F$2000))+SUMPRODUCT(-('Diário 6º PA'!$E$4:$E$2000='Analítico Cx.'!$B67),-('Diário 6º PA'!$O$4:$O$2000=L$1),('Diário 6º PA'!$F$4:$F$2000))</f>
        <v>0</v>
      </c>
      <c r="M67" s="183">
        <f>SUMPRODUCT(-('Diário 3º PA'!$E$4:$E$4242='Analítico Cx.'!$B67),-('Diário 3º PA'!$N$4:$N$4242=M$1),('Diário 3º PA'!$F$4:$F$4242))+SUMPRODUCT(-('Diário 4º PA'!$E$4:$E$2007='Analítico Cx.'!$B67),-('Diário 4º PA'!$O$4:$O$2007=M$1),('Diário 4º PA'!$F$4:$F$2007))+SUMPRODUCT(-('Diário 5º PA'!$E$4:$E$2000='Analítico Cx.'!$B67),-('Diário 5º PA'!$O$4:$O$2000=M$1),('Diário 5º PA'!$F$4:$F$2000))+SUMPRODUCT(-('Diário 6º PA'!$E$4:$E$2000='Analítico Cx.'!$B67),-('Diário 6º PA'!$O$4:$O$2000=M$1),('Diário 6º PA'!$F$4:$F$2000))</f>
        <v>0</v>
      </c>
      <c r="N67" s="183">
        <f>SUMPRODUCT(-('Diário 3º PA'!$E$4:$E$4242='Analítico Cx.'!$B67),-('Diário 3º PA'!$N$4:$N$4242=N$1),('Diário 3º PA'!$F$4:$F$4242))+SUMPRODUCT(-('Diário 4º PA'!$E$4:$E$2007='Analítico Cx.'!$B67),-('Diário 4º PA'!$O$4:$O$2007=N$1),('Diário 4º PA'!$F$4:$F$2007))+SUMPRODUCT(-('Diário 5º PA'!$E$4:$E$2000='Analítico Cx.'!$B67),-('Diário 5º PA'!$O$4:$O$2000=N$1),('Diário 5º PA'!$F$4:$F$2000))+SUMPRODUCT(-('Diário 6º PA'!$E$4:$E$2000='Analítico Cx.'!$B67),-('Diário 6º PA'!$O$4:$O$2000=N$1),('Diário 6º PA'!$F$4:$F$2000))</f>
        <v>0</v>
      </c>
      <c r="O67" s="184">
        <f t="shared" si="17"/>
        <v>290142.94</v>
      </c>
      <c r="P67" s="168">
        <f t="shared" si="16"/>
        <v>2.0389672384829187E-2</v>
      </c>
    </row>
    <row r="68" spans="1:16" ht="23.25" customHeight="1" x14ac:dyDescent="0.2">
      <c r="A68" s="59" t="s">
        <v>225</v>
      </c>
      <c r="B68" s="102" t="s">
        <v>226</v>
      </c>
      <c r="C68" s="183">
        <f>SUMPRODUCT(-('Diário 3º PA'!$E$4:$E$4242='Analítico Cx.'!$B68),-('Diário 3º PA'!$N$4:$N$4242=C$1),('Diário 3º PA'!$F$4:$F$4242))+SUMPRODUCT(-('Diário 4º PA'!$E$4:$E$2007='Analítico Cx.'!$B68),-('Diário 4º PA'!$O$4:$O$2007=C$1),('Diário 4º PA'!$F$4:$F$2007))+SUMPRODUCT(-('Diário 5º PA'!$E$4:$E$2000='Analítico Cx.'!$B68),-('Diário 5º PA'!$O$4:$O$2000=C$1),('Diário 5º PA'!$F$4:$F$2000))+SUMPRODUCT(-('Diário 6º PA'!$E$4:$E$2000='Analítico Cx.'!$B68),-('Diário 6º PA'!$O$4:$O$2000=C$1),('Diário 6º PA'!$F$4:$F$2000))</f>
        <v>1223.25</v>
      </c>
      <c r="D68" s="183">
        <f>SUMPRODUCT(-('Diário 3º PA'!$E$4:$E$4242='Analítico Cx.'!$B68),-('Diário 3º PA'!$N$4:$N$4242=D$1),('Diário 3º PA'!$F$4:$F$4242))+SUMPRODUCT(-('Diário 4º PA'!$E$4:$E$2007='Analítico Cx.'!$B68),-('Diário 4º PA'!$O$4:$O$2007=D$1),('Diário 4º PA'!$F$4:$F$2007))+SUMPRODUCT(-('Diário 5º PA'!$E$4:$E$2000='Analítico Cx.'!$B68),-('Diário 5º PA'!$O$4:$O$2000=D$1),('Diário 5º PA'!$F$4:$F$2000))+SUMPRODUCT(-('Diário 6º PA'!$E$4:$E$2000='Analítico Cx.'!$B68),-('Diário 6º PA'!$O$4:$O$2000=D$1),('Diário 6º PA'!$F$4:$F$2000))</f>
        <v>1167.8600000000001</v>
      </c>
      <c r="E68" s="183">
        <f>SUMPRODUCT(-('Diário 3º PA'!$E$4:$E$4242='Analítico Cx.'!$B68),-('Diário 3º PA'!$N$4:$N$4242=E$1),('Diário 3º PA'!$F$4:$F$4242))+SUMPRODUCT(-('Diário 4º PA'!$E$4:$E$2007='Analítico Cx.'!$B68),-('Diário 4º PA'!$O$4:$O$2007=E$1),('Diário 4º PA'!$F$4:$F$2007))+SUMPRODUCT(-('Diário 5º PA'!$E$4:$E$2000='Analítico Cx.'!$B68),-('Diário 5º PA'!$O$4:$O$2000=E$1),('Diário 5º PA'!$F$4:$F$2000))+SUMPRODUCT(-('Diário 6º PA'!$E$4:$E$2000='Analítico Cx.'!$B68),-('Diário 6º PA'!$O$4:$O$2000=E$1),('Diário 6º PA'!$F$4:$F$2000))</f>
        <v>1303.98</v>
      </c>
      <c r="F68" s="183">
        <f>SUMPRODUCT(-('Diário 3º PA'!$E$4:$E$4242='Analítico Cx.'!$B68),-('Diário 3º PA'!$N$4:$N$4242=F$1),('Diário 3º PA'!$F$4:$F$4242))+SUMPRODUCT(-('Diário 4º PA'!$E$4:$E$2007='Analítico Cx.'!$B68),-('Diário 4º PA'!$O$4:$O$2007=F$1),('Diário 4º PA'!$F$4:$F$2007))+SUMPRODUCT(-('Diário 5º PA'!$E$4:$E$2000='Analítico Cx.'!$B68),-('Diário 5º PA'!$O$4:$O$2000=F$1),('Diário 5º PA'!$F$4:$F$2000))+SUMPRODUCT(-('Diário 6º PA'!$E$4:$E$2000='Analítico Cx.'!$B68),-('Diário 6º PA'!$O$4:$O$2000=F$1),('Diário 6º PA'!$F$4:$F$2000))</f>
        <v>0</v>
      </c>
      <c r="G68" s="183">
        <f>SUMPRODUCT(-('Diário 3º PA'!$E$4:$E$4242='Analítico Cx.'!$B68),-('Diário 3º PA'!$N$4:$N$4242=G$1),('Diário 3º PA'!$F$4:$F$4242))+SUMPRODUCT(-('Diário 4º PA'!$E$4:$E$2007='Analítico Cx.'!$B68),-('Diário 4º PA'!$O$4:$O$2007=G$1),('Diário 4º PA'!$F$4:$F$2007))+SUMPRODUCT(-('Diário 5º PA'!$E$4:$E$2000='Analítico Cx.'!$B68),-('Diário 5º PA'!$O$4:$O$2000=G$1),('Diário 5º PA'!$F$4:$F$2000))+SUMPRODUCT(-('Diário 6º PA'!$E$4:$E$2000='Analítico Cx.'!$B68),-('Diário 6º PA'!$O$4:$O$2000=G$1),('Diário 6º PA'!$F$4:$F$2000))</f>
        <v>0</v>
      </c>
      <c r="H68" s="183">
        <f>SUMPRODUCT(-('Diário 3º PA'!$E$4:$E$4242='Analítico Cx.'!$B68),-('Diário 3º PA'!$N$4:$N$4242=H$1),('Diário 3º PA'!$F$4:$F$4242))+SUMPRODUCT(-('Diário 4º PA'!$E$4:$E$2007='Analítico Cx.'!$B68),-('Diário 4º PA'!$O$4:$O$2007=H$1),('Diário 4º PA'!$F$4:$F$2007))+SUMPRODUCT(-('Diário 5º PA'!$E$4:$E$2000='Analítico Cx.'!$B68),-('Diário 5º PA'!$O$4:$O$2000=H$1),('Diário 5º PA'!$F$4:$F$2000))+SUMPRODUCT(-('Diário 6º PA'!$E$4:$E$2000='Analítico Cx.'!$B68),-('Diário 6º PA'!$O$4:$O$2000=H$1),('Diário 6º PA'!$F$4:$F$2000))</f>
        <v>0</v>
      </c>
      <c r="I68" s="183">
        <f>SUMPRODUCT(-('Diário 3º PA'!$E$4:$E$4242='Analítico Cx.'!$B68),-('Diário 3º PA'!$N$4:$N$4242=I$1),('Diário 3º PA'!$F$4:$F$4242))+SUMPRODUCT(-('Diário 4º PA'!$E$4:$E$2007='Analítico Cx.'!$B68),-('Diário 4º PA'!$O$4:$O$2007=I$1),('Diário 4º PA'!$F$4:$F$2007))+SUMPRODUCT(-('Diário 5º PA'!$E$4:$E$2000='Analítico Cx.'!$B68),-('Diário 5º PA'!$O$4:$O$2000=I$1),('Diário 5º PA'!$F$4:$F$2000))+SUMPRODUCT(-('Diário 6º PA'!$E$4:$E$2000='Analítico Cx.'!$B68),-('Diário 6º PA'!$O$4:$O$2000=I$1),('Diário 6º PA'!$F$4:$F$2000))</f>
        <v>0</v>
      </c>
      <c r="J68" s="183">
        <f>SUMPRODUCT(-('Diário 3º PA'!$E$4:$E$4242='Analítico Cx.'!$B68),-('Diário 3º PA'!$N$4:$N$4242=J$1),('Diário 3º PA'!$F$4:$F$4242))+SUMPRODUCT(-('Diário 4º PA'!$E$4:$E$2007='Analítico Cx.'!$B68),-('Diário 4º PA'!$O$4:$O$2007=J$1),('Diário 4º PA'!$F$4:$F$2007))+SUMPRODUCT(-('Diário 5º PA'!$E$4:$E$2000='Analítico Cx.'!$B68),-('Diário 5º PA'!$O$4:$O$2000=J$1),('Diário 5º PA'!$F$4:$F$2000))+SUMPRODUCT(-('Diário 6º PA'!$E$4:$E$2000='Analítico Cx.'!$B68),-('Diário 6º PA'!$O$4:$O$2000=J$1),('Diário 6º PA'!$F$4:$F$2000))</f>
        <v>0</v>
      </c>
      <c r="K68" s="183">
        <f>SUMPRODUCT(-('Diário 3º PA'!$E$4:$E$4242='Analítico Cx.'!$B68),-('Diário 3º PA'!$N$4:$N$4242=K$1),('Diário 3º PA'!$F$4:$F$4242))+SUMPRODUCT(-('Diário 4º PA'!$E$4:$E$2007='Analítico Cx.'!$B68),-('Diário 4º PA'!$O$4:$O$2007=K$1),('Diário 4º PA'!$F$4:$F$2007))+SUMPRODUCT(-('Diário 5º PA'!$E$4:$E$2000='Analítico Cx.'!$B68),-('Diário 5º PA'!$O$4:$O$2000=K$1),('Diário 5º PA'!$F$4:$F$2000))+SUMPRODUCT(-('Diário 6º PA'!$E$4:$E$2000='Analítico Cx.'!$B68),-('Diário 6º PA'!$O$4:$O$2000=K$1),('Diário 6º PA'!$F$4:$F$2000))</f>
        <v>0</v>
      </c>
      <c r="L68" s="183">
        <f>SUMPRODUCT(-('Diário 3º PA'!$E$4:$E$4242='Analítico Cx.'!$B68),-('Diário 3º PA'!$N$4:$N$4242=L$1),('Diário 3º PA'!$F$4:$F$4242))+SUMPRODUCT(-('Diário 4º PA'!$E$4:$E$2007='Analítico Cx.'!$B68),-('Diário 4º PA'!$O$4:$O$2007=L$1),('Diário 4º PA'!$F$4:$F$2007))+SUMPRODUCT(-('Diário 5º PA'!$E$4:$E$2000='Analítico Cx.'!$B68),-('Diário 5º PA'!$O$4:$O$2000=L$1),('Diário 5º PA'!$F$4:$F$2000))+SUMPRODUCT(-('Diário 6º PA'!$E$4:$E$2000='Analítico Cx.'!$B68),-('Diário 6º PA'!$O$4:$O$2000=L$1),('Diário 6º PA'!$F$4:$F$2000))</f>
        <v>0</v>
      </c>
      <c r="M68" s="183">
        <f>SUMPRODUCT(-('Diário 3º PA'!$E$4:$E$4242='Analítico Cx.'!$B68),-('Diário 3º PA'!$N$4:$N$4242=M$1),('Diário 3º PA'!$F$4:$F$4242))+SUMPRODUCT(-('Diário 4º PA'!$E$4:$E$2007='Analítico Cx.'!$B68),-('Diário 4º PA'!$O$4:$O$2007=M$1),('Diário 4º PA'!$F$4:$F$2007))+SUMPRODUCT(-('Diário 5º PA'!$E$4:$E$2000='Analítico Cx.'!$B68),-('Diário 5º PA'!$O$4:$O$2000=M$1),('Diário 5º PA'!$F$4:$F$2000))+SUMPRODUCT(-('Diário 6º PA'!$E$4:$E$2000='Analítico Cx.'!$B68),-('Diário 6º PA'!$O$4:$O$2000=M$1),('Diário 6º PA'!$F$4:$F$2000))</f>
        <v>0</v>
      </c>
      <c r="N68" s="183">
        <f>SUMPRODUCT(-('Diário 3º PA'!$E$4:$E$4242='Analítico Cx.'!$B68),-('Diário 3º PA'!$N$4:$N$4242=N$1),('Diário 3º PA'!$F$4:$F$4242))+SUMPRODUCT(-('Diário 4º PA'!$E$4:$E$2007='Analítico Cx.'!$B68),-('Diário 4º PA'!$O$4:$O$2007=N$1),('Diário 4º PA'!$F$4:$F$2007))+SUMPRODUCT(-('Diário 5º PA'!$E$4:$E$2000='Analítico Cx.'!$B68),-('Diário 5º PA'!$O$4:$O$2000=N$1),('Diário 5º PA'!$F$4:$F$2000))+SUMPRODUCT(-('Diário 6º PA'!$E$4:$E$2000='Analítico Cx.'!$B68),-('Diário 6º PA'!$O$4:$O$2000=N$1),('Diário 6º PA'!$F$4:$F$2000))</f>
        <v>0</v>
      </c>
      <c r="O68" s="184">
        <f t="shared" si="17"/>
        <v>3695.09</v>
      </c>
      <c r="P68" s="168">
        <f t="shared" si="16"/>
        <v>2.5967088681343924E-4</v>
      </c>
    </row>
    <row r="69" spans="1:16" ht="23.25" customHeight="1" x14ac:dyDescent="0.2">
      <c r="A69" s="59" t="s">
        <v>227</v>
      </c>
      <c r="B69" s="102" t="s">
        <v>228</v>
      </c>
      <c r="C69" s="183">
        <f>SUMPRODUCT(-('Diário 3º PA'!$E$4:$E$4242='Analítico Cx.'!$B69),-('Diário 3º PA'!$N$4:$N$4242=C$1),('Diário 3º PA'!$F$4:$F$4242))+SUMPRODUCT(-('Diário 4º PA'!$E$4:$E$2007='Analítico Cx.'!$B69),-('Diário 4º PA'!$O$4:$O$2007=C$1),('Diário 4º PA'!$F$4:$F$2007))+SUMPRODUCT(-('Diário 5º PA'!$E$4:$E$2000='Analítico Cx.'!$B69),-('Diário 5º PA'!$O$4:$O$2000=C$1),('Diário 5º PA'!$F$4:$F$2000))+SUMPRODUCT(-('Diário 6º PA'!$E$4:$E$2000='Analítico Cx.'!$B69),-('Diário 6º PA'!$O$4:$O$2000=C$1),('Diário 6º PA'!$F$4:$F$2000))</f>
        <v>3929.4800000000005</v>
      </c>
      <c r="D69" s="183">
        <f>SUMPRODUCT(-('Diário 3º PA'!$E$4:$E$4242='Analítico Cx.'!$B69),-('Diário 3º PA'!$N$4:$N$4242=D$1),('Diário 3º PA'!$F$4:$F$4242))+SUMPRODUCT(-('Diário 4º PA'!$E$4:$E$2007='Analítico Cx.'!$B69),-('Diário 4º PA'!$O$4:$O$2007=D$1),('Diário 4º PA'!$F$4:$F$2007))+SUMPRODUCT(-('Diário 5º PA'!$E$4:$E$2000='Analítico Cx.'!$B69),-('Diário 5º PA'!$O$4:$O$2000=D$1),('Diário 5º PA'!$F$4:$F$2000))+SUMPRODUCT(-('Diário 6º PA'!$E$4:$E$2000='Analítico Cx.'!$B69),-('Diário 6º PA'!$O$4:$O$2000=D$1),('Diário 6º PA'!$F$4:$F$2000))</f>
        <v>3817.73</v>
      </c>
      <c r="E69" s="183">
        <f>SUMPRODUCT(-('Diário 3º PA'!$E$4:$E$4242='Analítico Cx.'!$B69),-('Diário 3º PA'!$N$4:$N$4242=E$1),('Diário 3º PA'!$F$4:$F$4242))+SUMPRODUCT(-('Diário 4º PA'!$E$4:$E$2007='Analítico Cx.'!$B69),-('Diário 4º PA'!$O$4:$O$2007=E$1),('Diário 4º PA'!$F$4:$F$2007))+SUMPRODUCT(-('Diário 5º PA'!$E$4:$E$2000='Analítico Cx.'!$B69),-('Diário 5º PA'!$O$4:$O$2000=E$1),('Diário 5º PA'!$F$4:$F$2000))+SUMPRODUCT(-('Diário 6º PA'!$E$4:$E$2000='Analítico Cx.'!$B69),-('Diário 6º PA'!$O$4:$O$2000=E$1),('Diário 6º PA'!$F$4:$F$2000))</f>
        <v>4005.98</v>
      </c>
      <c r="F69" s="183">
        <f>SUMPRODUCT(-('Diário 3º PA'!$E$4:$E$4242='Analítico Cx.'!$B69),-('Diário 3º PA'!$N$4:$N$4242=F$1),('Diário 3º PA'!$F$4:$F$4242))+SUMPRODUCT(-('Diário 4º PA'!$E$4:$E$2007='Analítico Cx.'!$B69),-('Diário 4º PA'!$O$4:$O$2007=F$1),('Diário 4º PA'!$F$4:$F$2007))+SUMPRODUCT(-('Diário 5º PA'!$E$4:$E$2000='Analítico Cx.'!$B69),-('Diário 5º PA'!$O$4:$O$2000=F$1),('Diário 5º PA'!$F$4:$F$2000))+SUMPRODUCT(-('Diário 6º PA'!$E$4:$E$2000='Analítico Cx.'!$B69),-('Diário 6º PA'!$O$4:$O$2000=F$1),('Diário 6º PA'!$F$4:$F$2000))</f>
        <v>0</v>
      </c>
      <c r="G69" s="183">
        <f>SUMPRODUCT(-('Diário 3º PA'!$E$4:$E$4242='Analítico Cx.'!$B69),-('Diário 3º PA'!$N$4:$N$4242=G$1),('Diário 3º PA'!$F$4:$F$4242))+SUMPRODUCT(-('Diário 4º PA'!$E$4:$E$2007='Analítico Cx.'!$B69),-('Diário 4º PA'!$O$4:$O$2007=G$1),('Diário 4º PA'!$F$4:$F$2007))+SUMPRODUCT(-('Diário 5º PA'!$E$4:$E$2000='Analítico Cx.'!$B69),-('Diário 5º PA'!$O$4:$O$2000=G$1),('Diário 5º PA'!$F$4:$F$2000))+SUMPRODUCT(-('Diário 6º PA'!$E$4:$E$2000='Analítico Cx.'!$B69),-('Diário 6º PA'!$O$4:$O$2000=G$1),('Diário 6º PA'!$F$4:$F$2000))</f>
        <v>0</v>
      </c>
      <c r="H69" s="183">
        <f>SUMPRODUCT(-('Diário 3º PA'!$E$4:$E$4242='Analítico Cx.'!$B69),-('Diário 3º PA'!$N$4:$N$4242=H$1),('Diário 3º PA'!$F$4:$F$4242))+SUMPRODUCT(-('Diário 4º PA'!$E$4:$E$2007='Analítico Cx.'!$B69),-('Diário 4º PA'!$O$4:$O$2007=H$1),('Diário 4º PA'!$F$4:$F$2007))+SUMPRODUCT(-('Diário 5º PA'!$E$4:$E$2000='Analítico Cx.'!$B69),-('Diário 5º PA'!$O$4:$O$2000=H$1),('Diário 5º PA'!$F$4:$F$2000))+SUMPRODUCT(-('Diário 6º PA'!$E$4:$E$2000='Analítico Cx.'!$B69),-('Diário 6º PA'!$O$4:$O$2000=H$1),('Diário 6º PA'!$F$4:$F$2000))</f>
        <v>0</v>
      </c>
      <c r="I69" s="183">
        <f>SUMPRODUCT(-('Diário 3º PA'!$E$4:$E$4242='Analítico Cx.'!$B69),-('Diário 3º PA'!$N$4:$N$4242=I$1),('Diário 3º PA'!$F$4:$F$4242))+SUMPRODUCT(-('Diário 4º PA'!$E$4:$E$2007='Analítico Cx.'!$B69),-('Diário 4º PA'!$O$4:$O$2007=I$1),('Diário 4º PA'!$F$4:$F$2007))+SUMPRODUCT(-('Diário 5º PA'!$E$4:$E$2000='Analítico Cx.'!$B69),-('Diário 5º PA'!$O$4:$O$2000=I$1),('Diário 5º PA'!$F$4:$F$2000))+SUMPRODUCT(-('Diário 6º PA'!$E$4:$E$2000='Analítico Cx.'!$B69),-('Diário 6º PA'!$O$4:$O$2000=I$1),('Diário 6º PA'!$F$4:$F$2000))</f>
        <v>0</v>
      </c>
      <c r="J69" s="183">
        <f>SUMPRODUCT(-('Diário 3º PA'!$E$4:$E$4242='Analítico Cx.'!$B69),-('Diário 3º PA'!$N$4:$N$4242=J$1),('Diário 3º PA'!$F$4:$F$4242))+SUMPRODUCT(-('Diário 4º PA'!$E$4:$E$2007='Analítico Cx.'!$B69),-('Diário 4º PA'!$O$4:$O$2007=J$1),('Diário 4º PA'!$F$4:$F$2007))+SUMPRODUCT(-('Diário 5º PA'!$E$4:$E$2000='Analítico Cx.'!$B69),-('Diário 5º PA'!$O$4:$O$2000=J$1),('Diário 5º PA'!$F$4:$F$2000))+SUMPRODUCT(-('Diário 6º PA'!$E$4:$E$2000='Analítico Cx.'!$B69),-('Diário 6º PA'!$O$4:$O$2000=J$1),('Diário 6º PA'!$F$4:$F$2000))</f>
        <v>0</v>
      </c>
      <c r="K69" s="183">
        <f>SUMPRODUCT(-('Diário 3º PA'!$E$4:$E$4242='Analítico Cx.'!$B69),-('Diário 3º PA'!$N$4:$N$4242=K$1),('Diário 3º PA'!$F$4:$F$4242))+SUMPRODUCT(-('Diário 4º PA'!$E$4:$E$2007='Analítico Cx.'!$B69),-('Diário 4º PA'!$O$4:$O$2007=K$1),('Diário 4º PA'!$F$4:$F$2007))+SUMPRODUCT(-('Diário 5º PA'!$E$4:$E$2000='Analítico Cx.'!$B69),-('Diário 5º PA'!$O$4:$O$2000=K$1),('Diário 5º PA'!$F$4:$F$2000))+SUMPRODUCT(-('Diário 6º PA'!$E$4:$E$2000='Analítico Cx.'!$B69),-('Diário 6º PA'!$O$4:$O$2000=K$1),('Diário 6º PA'!$F$4:$F$2000))</f>
        <v>0</v>
      </c>
      <c r="L69" s="183">
        <f>SUMPRODUCT(-('Diário 3º PA'!$E$4:$E$4242='Analítico Cx.'!$B69),-('Diário 3º PA'!$N$4:$N$4242=L$1),('Diário 3º PA'!$F$4:$F$4242))+SUMPRODUCT(-('Diário 4º PA'!$E$4:$E$2007='Analítico Cx.'!$B69),-('Diário 4º PA'!$O$4:$O$2007=L$1),('Diário 4º PA'!$F$4:$F$2007))+SUMPRODUCT(-('Diário 5º PA'!$E$4:$E$2000='Analítico Cx.'!$B69),-('Diário 5º PA'!$O$4:$O$2000=L$1),('Diário 5º PA'!$F$4:$F$2000))+SUMPRODUCT(-('Diário 6º PA'!$E$4:$E$2000='Analítico Cx.'!$B69),-('Diário 6º PA'!$O$4:$O$2000=L$1),('Diário 6º PA'!$F$4:$F$2000))</f>
        <v>0</v>
      </c>
      <c r="M69" s="183">
        <f>SUMPRODUCT(-('Diário 3º PA'!$E$4:$E$4242='Analítico Cx.'!$B69),-('Diário 3º PA'!$N$4:$N$4242=M$1),('Diário 3º PA'!$F$4:$F$4242))+SUMPRODUCT(-('Diário 4º PA'!$E$4:$E$2007='Analítico Cx.'!$B69),-('Diário 4º PA'!$O$4:$O$2007=M$1),('Diário 4º PA'!$F$4:$F$2007))+SUMPRODUCT(-('Diário 5º PA'!$E$4:$E$2000='Analítico Cx.'!$B69),-('Diário 5º PA'!$O$4:$O$2000=M$1),('Diário 5º PA'!$F$4:$F$2000))+SUMPRODUCT(-('Diário 6º PA'!$E$4:$E$2000='Analítico Cx.'!$B69),-('Diário 6º PA'!$O$4:$O$2000=M$1),('Diário 6º PA'!$F$4:$F$2000))</f>
        <v>0</v>
      </c>
      <c r="N69" s="183">
        <f>SUMPRODUCT(-('Diário 3º PA'!$E$4:$E$4242='Analítico Cx.'!$B69),-('Diário 3º PA'!$N$4:$N$4242=N$1),('Diário 3º PA'!$F$4:$F$4242))+SUMPRODUCT(-('Diário 4º PA'!$E$4:$E$2007='Analítico Cx.'!$B69),-('Diário 4º PA'!$O$4:$O$2007=N$1),('Diário 4º PA'!$F$4:$F$2007))+SUMPRODUCT(-('Diário 5º PA'!$E$4:$E$2000='Analítico Cx.'!$B69),-('Diário 5º PA'!$O$4:$O$2000=N$1),('Diário 5º PA'!$F$4:$F$2000))+SUMPRODUCT(-('Diário 6º PA'!$E$4:$E$2000='Analítico Cx.'!$B69),-('Diário 6º PA'!$O$4:$O$2000=N$1),('Diário 6º PA'!$F$4:$F$2000))</f>
        <v>0</v>
      </c>
      <c r="O69" s="184">
        <f t="shared" si="17"/>
        <v>11753.19</v>
      </c>
      <c r="P69" s="168">
        <f t="shared" si="16"/>
        <v>8.2595045592579494E-4</v>
      </c>
    </row>
    <row r="70" spans="1:16" ht="23.25" customHeight="1" x14ac:dyDescent="0.2">
      <c r="A70" s="59" t="s">
        <v>229</v>
      </c>
      <c r="B70" s="102" t="s">
        <v>230</v>
      </c>
      <c r="C70" s="183">
        <f>SUMPRODUCT(-('Diário 3º PA'!$E$4:$E$4242='Analítico Cx.'!$B70),-('Diário 3º PA'!$N$4:$N$4242=C$1),('Diário 3º PA'!$F$4:$F$4242))+SUMPRODUCT(-('Diário 4º PA'!$E$4:$E$2007='Analítico Cx.'!$B70),-('Diário 4º PA'!$O$4:$O$2007=C$1),('Diário 4º PA'!$F$4:$F$2007))+SUMPRODUCT(-('Diário 5º PA'!$E$4:$E$2000='Analítico Cx.'!$B70),-('Diário 5º PA'!$O$4:$O$2000=C$1),('Diário 5º PA'!$F$4:$F$2000))+SUMPRODUCT(-('Diário 6º PA'!$E$4:$E$2000='Analítico Cx.'!$B70),-('Diário 6º PA'!$O$4:$O$2000=C$1),('Diário 6º PA'!$F$4:$F$2000))</f>
        <v>16227.819999999998</v>
      </c>
      <c r="D70" s="183">
        <f>SUMPRODUCT(-('Diário 3º PA'!$E$4:$E$4242='Analítico Cx.'!$B70),-('Diário 3º PA'!$N$4:$N$4242=D$1),('Diário 3º PA'!$F$4:$F$4242))+SUMPRODUCT(-('Diário 4º PA'!$E$4:$E$2007='Analítico Cx.'!$B70),-('Diário 4º PA'!$O$4:$O$2007=D$1),('Diário 4º PA'!$F$4:$F$2007))+SUMPRODUCT(-('Diário 5º PA'!$E$4:$E$2000='Analítico Cx.'!$B70),-('Diário 5º PA'!$O$4:$O$2000=D$1),('Diário 5º PA'!$F$4:$F$2000))+SUMPRODUCT(-('Diário 6º PA'!$E$4:$E$2000='Analítico Cx.'!$B70),-('Diário 6º PA'!$O$4:$O$2000=D$1),('Diário 6º PA'!$F$4:$F$2000))</f>
        <v>10767.4</v>
      </c>
      <c r="E70" s="183">
        <f>SUMPRODUCT(-('Diário 3º PA'!$E$4:$E$4242='Analítico Cx.'!$B70),-('Diário 3º PA'!$N$4:$N$4242=E$1),('Diário 3º PA'!$F$4:$F$4242))+SUMPRODUCT(-('Diário 4º PA'!$E$4:$E$2007='Analítico Cx.'!$B70),-('Diário 4º PA'!$O$4:$O$2007=E$1),('Diário 4º PA'!$F$4:$F$2007))+SUMPRODUCT(-('Diário 5º PA'!$E$4:$E$2000='Analítico Cx.'!$B70),-('Diário 5º PA'!$O$4:$O$2000=E$1),('Diário 5º PA'!$F$4:$F$2000))+SUMPRODUCT(-('Diário 6º PA'!$E$4:$E$2000='Analítico Cx.'!$B70),-('Diário 6º PA'!$O$4:$O$2000=E$1),('Diário 6º PA'!$F$4:$F$2000))</f>
        <v>10420.849999999999</v>
      </c>
      <c r="F70" s="183">
        <f>SUMPRODUCT(-('Diário 3º PA'!$E$4:$E$4242='Analítico Cx.'!$B70),-('Diário 3º PA'!$N$4:$N$4242=F$1),('Diário 3º PA'!$F$4:$F$4242))+SUMPRODUCT(-('Diário 4º PA'!$E$4:$E$2007='Analítico Cx.'!$B70),-('Diário 4º PA'!$O$4:$O$2007=F$1),('Diário 4º PA'!$F$4:$F$2007))+SUMPRODUCT(-('Diário 5º PA'!$E$4:$E$2000='Analítico Cx.'!$B70),-('Diário 5º PA'!$O$4:$O$2000=F$1),('Diário 5º PA'!$F$4:$F$2000))+SUMPRODUCT(-('Diário 6º PA'!$E$4:$E$2000='Analítico Cx.'!$B70),-('Diário 6º PA'!$O$4:$O$2000=F$1),('Diário 6º PA'!$F$4:$F$2000))</f>
        <v>0</v>
      </c>
      <c r="G70" s="183">
        <f>SUMPRODUCT(-('Diário 3º PA'!$E$4:$E$4242='Analítico Cx.'!$B70),-('Diário 3º PA'!$N$4:$N$4242=G$1),('Diário 3º PA'!$F$4:$F$4242))+SUMPRODUCT(-('Diário 4º PA'!$E$4:$E$2007='Analítico Cx.'!$B70),-('Diário 4º PA'!$O$4:$O$2007=G$1),('Diário 4º PA'!$F$4:$F$2007))+SUMPRODUCT(-('Diário 5º PA'!$E$4:$E$2000='Analítico Cx.'!$B70),-('Diário 5º PA'!$O$4:$O$2000=G$1),('Diário 5º PA'!$F$4:$F$2000))+SUMPRODUCT(-('Diário 6º PA'!$E$4:$E$2000='Analítico Cx.'!$B70),-('Diário 6º PA'!$O$4:$O$2000=G$1),('Diário 6º PA'!$F$4:$F$2000))</f>
        <v>0</v>
      </c>
      <c r="H70" s="183">
        <f>SUMPRODUCT(-('Diário 3º PA'!$E$4:$E$4242='Analítico Cx.'!$B70),-('Diário 3º PA'!$N$4:$N$4242=H$1),('Diário 3º PA'!$F$4:$F$4242))+SUMPRODUCT(-('Diário 4º PA'!$E$4:$E$2007='Analítico Cx.'!$B70),-('Diário 4º PA'!$O$4:$O$2007=H$1),('Diário 4º PA'!$F$4:$F$2007))+SUMPRODUCT(-('Diário 5º PA'!$E$4:$E$2000='Analítico Cx.'!$B70),-('Diário 5º PA'!$O$4:$O$2000=H$1),('Diário 5º PA'!$F$4:$F$2000))+SUMPRODUCT(-('Diário 6º PA'!$E$4:$E$2000='Analítico Cx.'!$B70),-('Diário 6º PA'!$O$4:$O$2000=H$1),('Diário 6º PA'!$F$4:$F$2000))</f>
        <v>0</v>
      </c>
      <c r="I70" s="183">
        <f>SUMPRODUCT(-('Diário 3º PA'!$E$4:$E$4242='Analítico Cx.'!$B70),-('Diário 3º PA'!$N$4:$N$4242=I$1),('Diário 3º PA'!$F$4:$F$4242))+SUMPRODUCT(-('Diário 4º PA'!$E$4:$E$2007='Analítico Cx.'!$B70),-('Diário 4º PA'!$O$4:$O$2007=I$1),('Diário 4º PA'!$F$4:$F$2007))+SUMPRODUCT(-('Diário 5º PA'!$E$4:$E$2000='Analítico Cx.'!$B70),-('Diário 5º PA'!$O$4:$O$2000=I$1),('Diário 5º PA'!$F$4:$F$2000))+SUMPRODUCT(-('Diário 6º PA'!$E$4:$E$2000='Analítico Cx.'!$B70),-('Diário 6º PA'!$O$4:$O$2000=I$1),('Diário 6º PA'!$F$4:$F$2000))</f>
        <v>0</v>
      </c>
      <c r="J70" s="183">
        <f>SUMPRODUCT(-('Diário 3º PA'!$E$4:$E$4242='Analítico Cx.'!$B70),-('Diário 3º PA'!$N$4:$N$4242=J$1),('Diário 3º PA'!$F$4:$F$4242))+SUMPRODUCT(-('Diário 4º PA'!$E$4:$E$2007='Analítico Cx.'!$B70),-('Diário 4º PA'!$O$4:$O$2007=J$1),('Diário 4º PA'!$F$4:$F$2007))+SUMPRODUCT(-('Diário 5º PA'!$E$4:$E$2000='Analítico Cx.'!$B70),-('Diário 5º PA'!$O$4:$O$2000=J$1),('Diário 5º PA'!$F$4:$F$2000))+SUMPRODUCT(-('Diário 6º PA'!$E$4:$E$2000='Analítico Cx.'!$B70),-('Diário 6º PA'!$O$4:$O$2000=J$1),('Diário 6º PA'!$F$4:$F$2000))</f>
        <v>0</v>
      </c>
      <c r="K70" s="183">
        <f>SUMPRODUCT(-('Diário 3º PA'!$E$4:$E$4242='Analítico Cx.'!$B70),-('Diário 3º PA'!$N$4:$N$4242=K$1),('Diário 3º PA'!$F$4:$F$4242))+SUMPRODUCT(-('Diário 4º PA'!$E$4:$E$2007='Analítico Cx.'!$B70),-('Diário 4º PA'!$O$4:$O$2007=K$1),('Diário 4º PA'!$F$4:$F$2007))+SUMPRODUCT(-('Diário 5º PA'!$E$4:$E$2000='Analítico Cx.'!$B70),-('Diário 5º PA'!$O$4:$O$2000=K$1),('Diário 5º PA'!$F$4:$F$2000))+SUMPRODUCT(-('Diário 6º PA'!$E$4:$E$2000='Analítico Cx.'!$B70),-('Diário 6º PA'!$O$4:$O$2000=K$1),('Diário 6º PA'!$F$4:$F$2000))</f>
        <v>0</v>
      </c>
      <c r="L70" s="183">
        <f>SUMPRODUCT(-('Diário 3º PA'!$E$4:$E$4242='Analítico Cx.'!$B70),-('Diário 3º PA'!$N$4:$N$4242=L$1),('Diário 3º PA'!$F$4:$F$4242))+SUMPRODUCT(-('Diário 4º PA'!$E$4:$E$2007='Analítico Cx.'!$B70),-('Diário 4º PA'!$O$4:$O$2007=L$1),('Diário 4º PA'!$F$4:$F$2007))+SUMPRODUCT(-('Diário 5º PA'!$E$4:$E$2000='Analítico Cx.'!$B70),-('Diário 5º PA'!$O$4:$O$2000=L$1),('Diário 5º PA'!$F$4:$F$2000))+SUMPRODUCT(-('Diário 6º PA'!$E$4:$E$2000='Analítico Cx.'!$B70),-('Diário 6º PA'!$O$4:$O$2000=L$1),('Diário 6º PA'!$F$4:$F$2000))</f>
        <v>0</v>
      </c>
      <c r="M70" s="183">
        <f>SUMPRODUCT(-('Diário 3º PA'!$E$4:$E$4242='Analítico Cx.'!$B70),-('Diário 3º PA'!$N$4:$N$4242=M$1),('Diário 3º PA'!$F$4:$F$4242))+SUMPRODUCT(-('Diário 4º PA'!$E$4:$E$2007='Analítico Cx.'!$B70),-('Diário 4º PA'!$O$4:$O$2007=M$1),('Diário 4º PA'!$F$4:$F$2007))+SUMPRODUCT(-('Diário 5º PA'!$E$4:$E$2000='Analítico Cx.'!$B70),-('Diário 5º PA'!$O$4:$O$2000=M$1),('Diário 5º PA'!$F$4:$F$2000))+SUMPRODUCT(-('Diário 6º PA'!$E$4:$E$2000='Analítico Cx.'!$B70),-('Diário 6º PA'!$O$4:$O$2000=M$1),('Diário 6º PA'!$F$4:$F$2000))</f>
        <v>0</v>
      </c>
      <c r="N70" s="183">
        <f>SUMPRODUCT(-('Diário 3º PA'!$E$4:$E$4242='Analítico Cx.'!$B70),-('Diário 3º PA'!$N$4:$N$4242=N$1),('Diário 3º PA'!$F$4:$F$4242))+SUMPRODUCT(-('Diário 4º PA'!$E$4:$E$2007='Analítico Cx.'!$B70),-('Diário 4º PA'!$O$4:$O$2007=N$1),('Diário 4º PA'!$F$4:$F$2007))+SUMPRODUCT(-('Diário 5º PA'!$E$4:$E$2000='Analítico Cx.'!$B70),-('Diário 5º PA'!$O$4:$O$2000=N$1),('Diário 5º PA'!$F$4:$F$2000))+SUMPRODUCT(-('Diário 6º PA'!$E$4:$E$2000='Analítico Cx.'!$B70),-('Diário 6º PA'!$O$4:$O$2000=N$1),('Diário 6º PA'!$F$4:$F$2000))</f>
        <v>0</v>
      </c>
      <c r="O70" s="184">
        <f t="shared" si="17"/>
        <v>37416.069999999992</v>
      </c>
      <c r="P70" s="168">
        <f t="shared" si="16"/>
        <v>2.6293984931283721E-3</v>
      </c>
    </row>
    <row r="71" spans="1:16" ht="23.25" customHeight="1" x14ac:dyDescent="0.2">
      <c r="A71" s="59" t="s">
        <v>231</v>
      </c>
      <c r="B71" s="102" t="s">
        <v>232</v>
      </c>
      <c r="C71" s="183">
        <f>SUMPRODUCT(-('Diário 3º PA'!$E$4:$E$4242='Analítico Cx.'!$B71),-('Diário 3º PA'!$N$4:$N$4242=C$1),('Diário 3º PA'!$F$4:$F$4242))+SUMPRODUCT(-('Diário 4º PA'!$E$4:$E$2007='Analítico Cx.'!$B71),-('Diário 4º PA'!$O$4:$O$2007=C$1),('Diário 4º PA'!$F$4:$F$2007))+SUMPRODUCT(-('Diário 5º PA'!$E$4:$E$2000='Analítico Cx.'!$B71),-('Diário 5º PA'!$O$4:$O$2000=C$1),('Diário 5º PA'!$F$4:$F$2000))+SUMPRODUCT(-('Diário 6º PA'!$E$4:$E$2000='Analítico Cx.'!$B71),-('Diário 6º PA'!$O$4:$O$2000=C$1),('Diário 6º PA'!$F$4:$F$2000))</f>
        <v>0</v>
      </c>
      <c r="D71" s="183">
        <f>SUMPRODUCT(-('Diário 3º PA'!$E$4:$E$4242='Analítico Cx.'!$B71),-('Diário 3º PA'!$N$4:$N$4242=D$1),('Diário 3º PA'!$F$4:$F$4242))+SUMPRODUCT(-('Diário 4º PA'!$E$4:$E$2007='Analítico Cx.'!$B71),-('Diário 4º PA'!$O$4:$O$2007=D$1),('Diário 4º PA'!$F$4:$F$2007))+SUMPRODUCT(-('Diário 5º PA'!$E$4:$E$2000='Analítico Cx.'!$B71),-('Diário 5º PA'!$O$4:$O$2000=D$1),('Diário 5º PA'!$F$4:$F$2000))+SUMPRODUCT(-('Diário 6º PA'!$E$4:$E$2000='Analítico Cx.'!$B71),-('Diário 6º PA'!$O$4:$O$2000=D$1),('Diário 6º PA'!$F$4:$F$2000))</f>
        <v>0</v>
      </c>
      <c r="E71" s="183">
        <f>SUMPRODUCT(-('Diário 3º PA'!$E$4:$E$4242='Analítico Cx.'!$B71),-('Diário 3º PA'!$N$4:$N$4242=E$1),('Diário 3º PA'!$F$4:$F$4242))+SUMPRODUCT(-('Diário 4º PA'!$E$4:$E$2007='Analítico Cx.'!$B71),-('Diário 4º PA'!$O$4:$O$2007=E$1),('Diário 4º PA'!$F$4:$F$2007))+SUMPRODUCT(-('Diário 5º PA'!$E$4:$E$2000='Analítico Cx.'!$B71),-('Diário 5º PA'!$O$4:$O$2000=E$1),('Diário 5º PA'!$F$4:$F$2000))+SUMPRODUCT(-('Diário 6º PA'!$E$4:$E$2000='Analítico Cx.'!$B71),-('Diário 6º PA'!$O$4:$O$2000=E$1),('Diário 6º PA'!$F$4:$F$2000))</f>
        <v>0</v>
      </c>
      <c r="F71" s="183">
        <f>SUMPRODUCT(-('Diário 3º PA'!$E$4:$E$4242='Analítico Cx.'!$B71),-('Diário 3º PA'!$N$4:$N$4242=F$1),('Diário 3º PA'!$F$4:$F$4242))+SUMPRODUCT(-('Diário 4º PA'!$E$4:$E$2007='Analítico Cx.'!$B71),-('Diário 4º PA'!$O$4:$O$2007=F$1),('Diário 4º PA'!$F$4:$F$2007))+SUMPRODUCT(-('Diário 5º PA'!$E$4:$E$2000='Analítico Cx.'!$B71),-('Diário 5º PA'!$O$4:$O$2000=F$1),('Diário 5º PA'!$F$4:$F$2000))+SUMPRODUCT(-('Diário 6º PA'!$E$4:$E$2000='Analítico Cx.'!$B71),-('Diário 6º PA'!$O$4:$O$2000=F$1),('Diário 6º PA'!$F$4:$F$2000))</f>
        <v>0</v>
      </c>
      <c r="G71" s="183">
        <f>SUMPRODUCT(-('Diário 3º PA'!$E$4:$E$4242='Analítico Cx.'!$B71),-('Diário 3º PA'!$N$4:$N$4242=G$1),('Diário 3º PA'!$F$4:$F$4242))+SUMPRODUCT(-('Diário 4º PA'!$E$4:$E$2007='Analítico Cx.'!$B71),-('Diário 4º PA'!$O$4:$O$2007=G$1),('Diário 4º PA'!$F$4:$F$2007))+SUMPRODUCT(-('Diário 5º PA'!$E$4:$E$2000='Analítico Cx.'!$B71),-('Diário 5º PA'!$O$4:$O$2000=G$1),('Diário 5º PA'!$F$4:$F$2000))+SUMPRODUCT(-('Diário 6º PA'!$E$4:$E$2000='Analítico Cx.'!$B71),-('Diário 6º PA'!$O$4:$O$2000=G$1),('Diário 6º PA'!$F$4:$F$2000))</f>
        <v>0</v>
      </c>
      <c r="H71" s="183">
        <f>SUMPRODUCT(-('Diário 3º PA'!$E$4:$E$4242='Analítico Cx.'!$B71),-('Diário 3º PA'!$N$4:$N$4242=H$1),('Diário 3º PA'!$F$4:$F$4242))+SUMPRODUCT(-('Diário 4º PA'!$E$4:$E$2007='Analítico Cx.'!$B71),-('Diário 4º PA'!$O$4:$O$2007=H$1),('Diário 4º PA'!$F$4:$F$2007))+SUMPRODUCT(-('Diário 5º PA'!$E$4:$E$2000='Analítico Cx.'!$B71),-('Diário 5º PA'!$O$4:$O$2000=H$1),('Diário 5º PA'!$F$4:$F$2000))+SUMPRODUCT(-('Diário 6º PA'!$E$4:$E$2000='Analítico Cx.'!$B71),-('Diário 6º PA'!$O$4:$O$2000=H$1),('Diário 6º PA'!$F$4:$F$2000))</f>
        <v>0</v>
      </c>
      <c r="I71" s="183">
        <f>SUMPRODUCT(-('Diário 3º PA'!$E$4:$E$4242='Analítico Cx.'!$B71),-('Diário 3º PA'!$N$4:$N$4242=I$1),('Diário 3º PA'!$F$4:$F$4242))+SUMPRODUCT(-('Diário 4º PA'!$E$4:$E$2007='Analítico Cx.'!$B71),-('Diário 4º PA'!$O$4:$O$2007=I$1),('Diário 4º PA'!$F$4:$F$2007))+SUMPRODUCT(-('Diário 5º PA'!$E$4:$E$2000='Analítico Cx.'!$B71),-('Diário 5º PA'!$O$4:$O$2000=I$1),('Diário 5º PA'!$F$4:$F$2000))+SUMPRODUCT(-('Diário 6º PA'!$E$4:$E$2000='Analítico Cx.'!$B71),-('Diário 6º PA'!$O$4:$O$2000=I$1),('Diário 6º PA'!$F$4:$F$2000))</f>
        <v>0</v>
      </c>
      <c r="J71" s="183">
        <f>SUMPRODUCT(-('Diário 3º PA'!$E$4:$E$4242='Analítico Cx.'!$B71),-('Diário 3º PA'!$N$4:$N$4242=J$1),('Diário 3º PA'!$F$4:$F$4242))+SUMPRODUCT(-('Diário 4º PA'!$E$4:$E$2007='Analítico Cx.'!$B71),-('Diário 4º PA'!$O$4:$O$2007=J$1),('Diário 4º PA'!$F$4:$F$2007))+SUMPRODUCT(-('Diário 5º PA'!$E$4:$E$2000='Analítico Cx.'!$B71),-('Diário 5º PA'!$O$4:$O$2000=J$1),('Diário 5º PA'!$F$4:$F$2000))+SUMPRODUCT(-('Diário 6º PA'!$E$4:$E$2000='Analítico Cx.'!$B71),-('Diário 6º PA'!$O$4:$O$2000=J$1),('Diário 6º PA'!$F$4:$F$2000))</f>
        <v>0</v>
      </c>
      <c r="K71" s="183">
        <f>SUMPRODUCT(-('Diário 3º PA'!$E$4:$E$4242='Analítico Cx.'!$B71),-('Diário 3º PA'!$N$4:$N$4242=K$1),('Diário 3º PA'!$F$4:$F$4242))+SUMPRODUCT(-('Diário 4º PA'!$E$4:$E$2007='Analítico Cx.'!$B71),-('Diário 4º PA'!$O$4:$O$2007=K$1),('Diário 4º PA'!$F$4:$F$2007))+SUMPRODUCT(-('Diário 5º PA'!$E$4:$E$2000='Analítico Cx.'!$B71),-('Diário 5º PA'!$O$4:$O$2000=K$1),('Diário 5º PA'!$F$4:$F$2000))+SUMPRODUCT(-('Diário 6º PA'!$E$4:$E$2000='Analítico Cx.'!$B71),-('Diário 6º PA'!$O$4:$O$2000=K$1),('Diário 6º PA'!$F$4:$F$2000))</f>
        <v>0</v>
      </c>
      <c r="L71" s="183">
        <f>SUMPRODUCT(-('Diário 3º PA'!$E$4:$E$4242='Analítico Cx.'!$B71),-('Diário 3º PA'!$N$4:$N$4242=L$1),('Diário 3º PA'!$F$4:$F$4242))+SUMPRODUCT(-('Diário 4º PA'!$E$4:$E$2007='Analítico Cx.'!$B71),-('Diário 4º PA'!$O$4:$O$2007=L$1),('Diário 4º PA'!$F$4:$F$2007))+SUMPRODUCT(-('Diário 5º PA'!$E$4:$E$2000='Analítico Cx.'!$B71),-('Diário 5º PA'!$O$4:$O$2000=L$1),('Diário 5º PA'!$F$4:$F$2000))+SUMPRODUCT(-('Diário 6º PA'!$E$4:$E$2000='Analítico Cx.'!$B71),-('Diário 6º PA'!$O$4:$O$2000=L$1),('Diário 6º PA'!$F$4:$F$2000))</f>
        <v>0</v>
      </c>
      <c r="M71" s="183">
        <f>SUMPRODUCT(-('Diário 3º PA'!$E$4:$E$4242='Analítico Cx.'!$B71),-('Diário 3º PA'!$N$4:$N$4242=M$1),('Diário 3º PA'!$F$4:$F$4242))+SUMPRODUCT(-('Diário 4º PA'!$E$4:$E$2007='Analítico Cx.'!$B71),-('Diário 4º PA'!$O$4:$O$2007=M$1),('Diário 4º PA'!$F$4:$F$2007))+SUMPRODUCT(-('Diário 5º PA'!$E$4:$E$2000='Analítico Cx.'!$B71),-('Diário 5º PA'!$O$4:$O$2000=M$1),('Diário 5º PA'!$F$4:$F$2000))+SUMPRODUCT(-('Diário 6º PA'!$E$4:$E$2000='Analítico Cx.'!$B71),-('Diário 6º PA'!$O$4:$O$2000=M$1),('Diário 6º PA'!$F$4:$F$2000))</f>
        <v>0</v>
      </c>
      <c r="N71" s="183">
        <f>SUMPRODUCT(-('Diário 3º PA'!$E$4:$E$4242='Analítico Cx.'!$B71),-('Diário 3º PA'!$N$4:$N$4242=N$1),('Diário 3º PA'!$F$4:$F$4242))+SUMPRODUCT(-('Diário 4º PA'!$E$4:$E$2007='Analítico Cx.'!$B71),-('Diário 4º PA'!$O$4:$O$2007=N$1),('Diário 4º PA'!$F$4:$F$2007))+SUMPRODUCT(-('Diário 5º PA'!$E$4:$E$2000='Analítico Cx.'!$B71),-('Diário 5º PA'!$O$4:$O$2000=N$1),('Diário 5º PA'!$F$4:$F$2000))+SUMPRODUCT(-('Diário 6º PA'!$E$4:$E$2000='Analítico Cx.'!$B71),-('Diário 6º PA'!$O$4:$O$2000=N$1),('Diário 6º PA'!$F$4:$F$2000))</f>
        <v>0</v>
      </c>
      <c r="O71" s="184">
        <f t="shared" si="17"/>
        <v>0</v>
      </c>
      <c r="P71" s="168">
        <f t="shared" si="16"/>
        <v>0</v>
      </c>
    </row>
    <row r="72" spans="1:16" ht="23.25" customHeight="1" x14ac:dyDescent="0.2">
      <c r="A72" s="59" t="s">
        <v>233</v>
      </c>
      <c r="B72" s="102" t="s">
        <v>234</v>
      </c>
      <c r="C72" s="183">
        <f>SUMPRODUCT(-('Diário 3º PA'!$E$4:$E$4242='Analítico Cx.'!$B72),-('Diário 3º PA'!$N$4:$N$4242=C$1),('Diário 3º PA'!$F$4:$F$4242))+SUMPRODUCT(-('Diário 4º PA'!$E$4:$E$2007='Analítico Cx.'!$B72),-('Diário 4º PA'!$O$4:$O$2007=C$1),('Diário 4º PA'!$F$4:$F$2007))+SUMPRODUCT(-('Diário 5º PA'!$E$4:$E$2000='Analítico Cx.'!$B72),-('Diário 5º PA'!$O$4:$O$2000=C$1),('Diário 5º PA'!$F$4:$F$2000))+SUMPRODUCT(-('Diário 6º PA'!$E$4:$E$2000='Analítico Cx.'!$B72),-('Diário 6º PA'!$O$4:$O$2000=C$1),('Diário 6º PA'!$F$4:$F$2000))</f>
        <v>40800</v>
      </c>
      <c r="D72" s="183">
        <f>SUMPRODUCT(-('Diário 3º PA'!$E$4:$E$4242='Analítico Cx.'!$B72),-('Diário 3º PA'!$N$4:$N$4242=D$1),('Diário 3º PA'!$F$4:$F$4242))+SUMPRODUCT(-('Diário 4º PA'!$E$4:$E$2007='Analítico Cx.'!$B72),-('Diário 4º PA'!$O$4:$O$2007=D$1),('Diário 4º PA'!$F$4:$F$2007))+SUMPRODUCT(-('Diário 5º PA'!$E$4:$E$2000='Analítico Cx.'!$B72),-('Diário 5º PA'!$O$4:$O$2000=D$1),('Diário 5º PA'!$F$4:$F$2000))+SUMPRODUCT(-('Diário 6º PA'!$E$4:$E$2000='Analítico Cx.'!$B72),-('Diário 6º PA'!$O$4:$O$2000=D$1),('Diário 6º PA'!$F$4:$F$2000))</f>
        <v>40800</v>
      </c>
      <c r="E72" s="183">
        <f>SUMPRODUCT(-('Diário 3º PA'!$E$4:$E$4242='Analítico Cx.'!$B72),-('Diário 3º PA'!$N$4:$N$4242=E$1),('Diário 3º PA'!$F$4:$F$4242))+SUMPRODUCT(-('Diário 4º PA'!$E$4:$E$2007='Analítico Cx.'!$B72),-('Diário 4º PA'!$O$4:$O$2007=E$1),('Diário 4º PA'!$F$4:$F$2007))+SUMPRODUCT(-('Diário 5º PA'!$E$4:$E$2000='Analítico Cx.'!$B72),-('Diário 5º PA'!$O$4:$O$2000=E$1),('Diário 5º PA'!$F$4:$F$2000))+SUMPRODUCT(-('Diário 6º PA'!$E$4:$E$2000='Analítico Cx.'!$B72),-('Diário 6º PA'!$O$4:$O$2000=E$1),('Diário 6º PA'!$F$4:$F$2000))</f>
        <v>45124.65</v>
      </c>
      <c r="F72" s="183">
        <f>SUMPRODUCT(-('Diário 3º PA'!$E$4:$E$4242='Analítico Cx.'!$B72),-('Diário 3º PA'!$N$4:$N$4242=F$1),('Diário 3º PA'!$F$4:$F$4242))+SUMPRODUCT(-('Diário 4º PA'!$E$4:$E$2007='Analítico Cx.'!$B72),-('Diário 4º PA'!$O$4:$O$2007=F$1),('Diário 4º PA'!$F$4:$F$2007))+SUMPRODUCT(-('Diário 5º PA'!$E$4:$E$2000='Analítico Cx.'!$B72),-('Diário 5º PA'!$O$4:$O$2000=F$1),('Diário 5º PA'!$F$4:$F$2000))+SUMPRODUCT(-('Diário 6º PA'!$E$4:$E$2000='Analítico Cx.'!$B72),-('Diário 6º PA'!$O$4:$O$2000=F$1),('Diário 6º PA'!$F$4:$F$2000))</f>
        <v>0</v>
      </c>
      <c r="G72" s="183">
        <f>SUMPRODUCT(-('Diário 3º PA'!$E$4:$E$4242='Analítico Cx.'!$B72),-('Diário 3º PA'!$N$4:$N$4242=G$1),('Diário 3º PA'!$F$4:$F$4242))+SUMPRODUCT(-('Diário 4º PA'!$E$4:$E$2007='Analítico Cx.'!$B72),-('Diário 4º PA'!$O$4:$O$2007=G$1),('Diário 4º PA'!$F$4:$F$2007))+SUMPRODUCT(-('Diário 5º PA'!$E$4:$E$2000='Analítico Cx.'!$B72),-('Diário 5º PA'!$O$4:$O$2000=G$1),('Diário 5º PA'!$F$4:$F$2000))+SUMPRODUCT(-('Diário 6º PA'!$E$4:$E$2000='Analítico Cx.'!$B72),-('Diário 6º PA'!$O$4:$O$2000=G$1),('Diário 6º PA'!$F$4:$F$2000))</f>
        <v>0</v>
      </c>
      <c r="H72" s="183">
        <f>SUMPRODUCT(-('Diário 3º PA'!$E$4:$E$4242='Analítico Cx.'!$B72),-('Diário 3º PA'!$N$4:$N$4242=H$1),('Diário 3º PA'!$F$4:$F$4242))+SUMPRODUCT(-('Diário 4º PA'!$E$4:$E$2007='Analítico Cx.'!$B72),-('Diário 4º PA'!$O$4:$O$2007=H$1),('Diário 4º PA'!$F$4:$F$2007))+SUMPRODUCT(-('Diário 5º PA'!$E$4:$E$2000='Analítico Cx.'!$B72),-('Diário 5º PA'!$O$4:$O$2000=H$1),('Diário 5º PA'!$F$4:$F$2000))+SUMPRODUCT(-('Diário 6º PA'!$E$4:$E$2000='Analítico Cx.'!$B72),-('Diário 6º PA'!$O$4:$O$2000=H$1),('Diário 6º PA'!$F$4:$F$2000))</f>
        <v>0</v>
      </c>
      <c r="I72" s="183">
        <f>SUMPRODUCT(-('Diário 3º PA'!$E$4:$E$4242='Analítico Cx.'!$B72),-('Diário 3º PA'!$N$4:$N$4242=I$1),('Diário 3º PA'!$F$4:$F$4242))+SUMPRODUCT(-('Diário 4º PA'!$E$4:$E$2007='Analítico Cx.'!$B72),-('Diário 4º PA'!$O$4:$O$2007=I$1),('Diário 4º PA'!$F$4:$F$2007))+SUMPRODUCT(-('Diário 5º PA'!$E$4:$E$2000='Analítico Cx.'!$B72),-('Diário 5º PA'!$O$4:$O$2000=I$1),('Diário 5º PA'!$F$4:$F$2000))+SUMPRODUCT(-('Diário 6º PA'!$E$4:$E$2000='Analítico Cx.'!$B72),-('Diário 6º PA'!$O$4:$O$2000=I$1),('Diário 6º PA'!$F$4:$F$2000))</f>
        <v>0</v>
      </c>
      <c r="J72" s="183">
        <f>SUMPRODUCT(-('Diário 3º PA'!$E$4:$E$4242='Analítico Cx.'!$B72),-('Diário 3º PA'!$N$4:$N$4242=J$1),('Diário 3º PA'!$F$4:$F$4242))+SUMPRODUCT(-('Diário 4º PA'!$E$4:$E$2007='Analítico Cx.'!$B72),-('Diário 4º PA'!$O$4:$O$2007=J$1),('Diário 4º PA'!$F$4:$F$2007))+SUMPRODUCT(-('Diário 5º PA'!$E$4:$E$2000='Analítico Cx.'!$B72),-('Diário 5º PA'!$O$4:$O$2000=J$1),('Diário 5º PA'!$F$4:$F$2000))+SUMPRODUCT(-('Diário 6º PA'!$E$4:$E$2000='Analítico Cx.'!$B72),-('Diário 6º PA'!$O$4:$O$2000=J$1),('Diário 6º PA'!$F$4:$F$2000))</f>
        <v>0</v>
      </c>
      <c r="K72" s="183">
        <f>SUMPRODUCT(-('Diário 3º PA'!$E$4:$E$4242='Analítico Cx.'!$B72),-('Diário 3º PA'!$N$4:$N$4242=K$1),('Diário 3º PA'!$F$4:$F$4242))+SUMPRODUCT(-('Diário 4º PA'!$E$4:$E$2007='Analítico Cx.'!$B72),-('Diário 4º PA'!$O$4:$O$2007=K$1),('Diário 4º PA'!$F$4:$F$2007))+SUMPRODUCT(-('Diário 5º PA'!$E$4:$E$2000='Analítico Cx.'!$B72),-('Diário 5º PA'!$O$4:$O$2000=K$1),('Diário 5º PA'!$F$4:$F$2000))+SUMPRODUCT(-('Diário 6º PA'!$E$4:$E$2000='Analítico Cx.'!$B72),-('Diário 6º PA'!$O$4:$O$2000=K$1),('Diário 6º PA'!$F$4:$F$2000))</f>
        <v>0</v>
      </c>
      <c r="L72" s="183">
        <f>SUMPRODUCT(-('Diário 3º PA'!$E$4:$E$4242='Analítico Cx.'!$B72),-('Diário 3º PA'!$N$4:$N$4242=L$1),('Diário 3º PA'!$F$4:$F$4242))+SUMPRODUCT(-('Diário 4º PA'!$E$4:$E$2007='Analítico Cx.'!$B72),-('Diário 4º PA'!$O$4:$O$2007=L$1),('Diário 4º PA'!$F$4:$F$2007))+SUMPRODUCT(-('Diário 5º PA'!$E$4:$E$2000='Analítico Cx.'!$B72),-('Diário 5º PA'!$O$4:$O$2000=L$1),('Diário 5º PA'!$F$4:$F$2000))+SUMPRODUCT(-('Diário 6º PA'!$E$4:$E$2000='Analítico Cx.'!$B72),-('Diário 6º PA'!$O$4:$O$2000=L$1),('Diário 6º PA'!$F$4:$F$2000))</f>
        <v>0</v>
      </c>
      <c r="M72" s="183">
        <f>SUMPRODUCT(-('Diário 3º PA'!$E$4:$E$4242='Analítico Cx.'!$B72),-('Diário 3º PA'!$N$4:$N$4242=M$1),('Diário 3º PA'!$F$4:$F$4242))+SUMPRODUCT(-('Diário 4º PA'!$E$4:$E$2007='Analítico Cx.'!$B72),-('Diário 4º PA'!$O$4:$O$2007=M$1),('Diário 4º PA'!$F$4:$F$2007))+SUMPRODUCT(-('Diário 5º PA'!$E$4:$E$2000='Analítico Cx.'!$B72),-('Diário 5º PA'!$O$4:$O$2000=M$1),('Diário 5º PA'!$F$4:$F$2000))+SUMPRODUCT(-('Diário 6º PA'!$E$4:$E$2000='Analítico Cx.'!$B72),-('Diário 6º PA'!$O$4:$O$2000=M$1),('Diário 6º PA'!$F$4:$F$2000))</f>
        <v>0</v>
      </c>
      <c r="N72" s="183">
        <f>SUMPRODUCT(-('Diário 3º PA'!$E$4:$E$4242='Analítico Cx.'!$B72),-('Diário 3º PA'!$N$4:$N$4242=N$1),('Diário 3º PA'!$F$4:$F$4242))+SUMPRODUCT(-('Diário 4º PA'!$E$4:$E$2007='Analítico Cx.'!$B72),-('Diário 4º PA'!$O$4:$O$2007=N$1),('Diário 4º PA'!$F$4:$F$2007))+SUMPRODUCT(-('Diário 5º PA'!$E$4:$E$2000='Analítico Cx.'!$B72),-('Diário 5º PA'!$O$4:$O$2000=N$1),('Diário 5º PA'!$F$4:$F$2000))+SUMPRODUCT(-('Diário 6º PA'!$E$4:$E$2000='Analítico Cx.'!$B72),-('Diário 6º PA'!$O$4:$O$2000=N$1),('Diário 6º PA'!$F$4:$F$2000))</f>
        <v>0</v>
      </c>
      <c r="O72" s="184">
        <f t="shared" si="17"/>
        <v>126724.65</v>
      </c>
      <c r="P72" s="168">
        <f t="shared" si="16"/>
        <v>8.9055211771899186E-3</v>
      </c>
    </row>
    <row r="73" spans="1:16" ht="23.25" customHeight="1" x14ac:dyDescent="0.2">
      <c r="A73" s="59" t="s">
        <v>235</v>
      </c>
      <c r="B73" s="102" t="s">
        <v>236</v>
      </c>
      <c r="C73" s="183">
        <f>SUMPRODUCT(-('Diário 3º PA'!$E$4:$E$4242='Analítico Cx.'!$B73),-('Diário 3º PA'!$N$4:$N$4242=C$1),('Diário 3º PA'!$F$4:$F$4242))+SUMPRODUCT(-('Diário 4º PA'!$E$4:$E$2007='Analítico Cx.'!$B73),-('Diário 4º PA'!$O$4:$O$2007=C$1),('Diário 4º PA'!$F$4:$F$2007))+SUMPRODUCT(-('Diário 5º PA'!$E$4:$E$2000='Analítico Cx.'!$B73),-('Diário 5º PA'!$O$4:$O$2000=C$1),('Diário 5º PA'!$F$4:$F$2000))+SUMPRODUCT(-('Diário 6º PA'!$E$4:$E$2000='Analítico Cx.'!$B73),-('Diário 6º PA'!$O$4:$O$2000=C$1),('Diário 6º PA'!$F$4:$F$2000))</f>
        <v>0</v>
      </c>
      <c r="D73" s="183">
        <f>SUMPRODUCT(-('Diário 3º PA'!$E$4:$E$4242='Analítico Cx.'!$B73),-('Diário 3º PA'!$N$4:$N$4242=D$1),('Diário 3º PA'!$F$4:$F$4242))+SUMPRODUCT(-('Diário 4º PA'!$E$4:$E$2007='Analítico Cx.'!$B73),-('Diário 4º PA'!$O$4:$O$2007=D$1),('Diário 4º PA'!$F$4:$F$2007))+SUMPRODUCT(-('Diário 5º PA'!$E$4:$E$2000='Analítico Cx.'!$B73),-('Diário 5º PA'!$O$4:$O$2000=D$1),('Diário 5º PA'!$F$4:$F$2000))+SUMPRODUCT(-('Diário 6º PA'!$E$4:$E$2000='Analítico Cx.'!$B73),-('Diário 6º PA'!$O$4:$O$2000=D$1),('Diário 6º PA'!$F$4:$F$2000))</f>
        <v>0</v>
      </c>
      <c r="E73" s="183">
        <f>SUMPRODUCT(-('Diário 3º PA'!$E$4:$E$4242='Analítico Cx.'!$B73),-('Diário 3º PA'!$N$4:$N$4242=E$1),('Diário 3º PA'!$F$4:$F$4242))+SUMPRODUCT(-('Diário 4º PA'!$E$4:$E$2007='Analítico Cx.'!$B73),-('Diário 4º PA'!$O$4:$O$2007=E$1),('Diário 4º PA'!$F$4:$F$2007))+SUMPRODUCT(-('Diário 5º PA'!$E$4:$E$2000='Analítico Cx.'!$B73),-('Diário 5º PA'!$O$4:$O$2000=E$1),('Diário 5º PA'!$F$4:$F$2000))+SUMPRODUCT(-('Diário 6º PA'!$E$4:$E$2000='Analítico Cx.'!$B73),-('Diário 6º PA'!$O$4:$O$2000=E$1),('Diário 6º PA'!$F$4:$F$2000))</f>
        <v>0</v>
      </c>
      <c r="F73" s="183">
        <f>SUMPRODUCT(-('Diário 3º PA'!$E$4:$E$4242='Analítico Cx.'!$B73),-('Diário 3º PA'!$N$4:$N$4242=F$1),('Diário 3º PA'!$F$4:$F$4242))+SUMPRODUCT(-('Diário 4º PA'!$E$4:$E$2007='Analítico Cx.'!$B73),-('Diário 4º PA'!$O$4:$O$2007=F$1),('Diário 4º PA'!$F$4:$F$2007))+SUMPRODUCT(-('Diário 5º PA'!$E$4:$E$2000='Analítico Cx.'!$B73),-('Diário 5º PA'!$O$4:$O$2000=F$1),('Diário 5º PA'!$F$4:$F$2000))+SUMPRODUCT(-('Diário 6º PA'!$E$4:$E$2000='Analítico Cx.'!$B73),-('Diário 6º PA'!$O$4:$O$2000=F$1),('Diário 6º PA'!$F$4:$F$2000))</f>
        <v>0</v>
      </c>
      <c r="G73" s="183">
        <f>SUMPRODUCT(-('Diário 3º PA'!$E$4:$E$4242='Analítico Cx.'!$B73),-('Diário 3º PA'!$N$4:$N$4242=G$1),('Diário 3º PA'!$F$4:$F$4242))+SUMPRODUCT(-('Diário 4º PA'!$E$4:$E$2007='Analítico Cx.'!$B73),-('Diário 4º PA'!$O$4:$O$2007=G$1),('Diário 4º PA'!$F$4:$F$2007))+SUMPRODUCT(-('Diário 5º PA'!$E$4:$E$2000='Analítico Cx.'!$B73),-('Diário 5º PA'!$O$4:$O$2000=G$1),('Diário 5º PA'!$F$4:$F$2000))+SUMPRODUCT(-('Diário 6º PA'!$E$4:$E$2000='Analítico Cx.'!$B73),-('Diário 6º PA'!$O$4:$O$2000=G$1),('Diário 6º PA'!$F$4:$F$2000))</f>
        <v>0</v>
      </c>
      <c r="H73" s="183">
        <f>SUMPRODUCT(-('Diário 3º PA'!$E$4:$E$4242='Analítico Cx.'!$B73),-('Diário 3º PA'!$N$4:$N$4242=H$1),('Diário 3º PA'!$F$4:$F$4242))+SUMPRODUCT(-('Diário 4º PA'!$E$4:$E$2007='Analítico Cx.'!$B73),-('Diário 4º PA'!$O$4:$O$2007=H$1),('Diário 4º PA'!$F$4:$F$2007))+SUMPRODUCT(-('Diário 5º PA'!$E$4:$E$2000='Analítico Cx.'!$B73),-('Diário 5º PA'!$O$4:$O$2000=H$1),('Diário 5º PA'!$F$4:$F$2000))+SUMPRODUCT(-('Diário 6º PA'!$E$4:$E$2000='Analítico Cx.'!$B73),-('Diário 6º PA'!$O$4:$O$2000=H$1),('Diário 6º PA'!$F$4:$F$2000))</f>
        <v>0</v>
      </c>
      <c r="I73" s="183">
        <f>SUMPRODUCT(-('Diário 3º PA'!$E$4:$E$4242='Analítico Cx.'!$B73),-('Diário 3º PA'!$N$4:$N$4242=I$1),('Diário 3º PA'!$F$4:$F$4242))+SUMPRODUCT(-('Diário 4º PA'!$E$4:$E$2007='Analítico Cx.'!$B73),-('Diário 4º PA'!$O$4:$O$2007=I$1),('Diário 4º PA'!$F$4:$F$2007))+SUMPRODUCT(-('Diário 5º PA'!$E$4:$E$2000='Analítico Cx.'!$B73),-('Diário 5º PA'!$O$4:$O$2000=I$1),('Diário 5º PA'!$F$4:$F$2000))+SUMPRODUCT(-('Diário 6º PA'!$E$4:$E$2000='Analítico Cx.'!$B73),-('Diário 6º PA'!$O$4:$O$2000=I$1),('Diário 6º PA'!$F$4:$F$2000))</f>
        <v>0</v>
      </c>
      <c r="J73" s="183">
        <f>SUMPRODUCT(-('Diário 3º PA'!$E$4:$E$4242='Analítico Cx.'!$B73),-('Diário 3º PA'!$N$4:$N$4242=J$1),('Diário 3º PA'!$F$4:$F$4242))+SUMPRODUCT(-('Diário 4º PA'!$E$4:$E$2007='Analítico Cx.'!$B73),-('Diário 4º PA'!$O$4:$O$2007=J$1),('Diário 4º PA'!$F$4:$F$2007))+SUMPRODUCT(-('Diário 5º PA'!$E$4:$E$2000='Analítico Cx.'!$B73),-('Diário 5º PA'!$O$4:$O$2000=J$1),('Diário 5º PA'!$F$4:$F$2000))+SUMPRODUCT(-('Diário 6º PA'!$E$4:$E$2000='Analítico Cx.'!$B73),-('Diário 6º PA'!$O$4:$O$2000=J$1),('Diário 6º PA'!$F$4:$F$2000))</f>
        <v>0</v>
      </c>
      <c r="K73" s="183">
        <f>SUMPRODUCT(-('Diário 3º PA'!$E$4:$E$4242='Analítico Cx.'!$B73),-('Diário 3º PA'!$N$4:$N$4242=K$1),('Diário 3º PA'!$F$4:$F$4242))+SUMPRODUCT(-('Diário 4º PA'!$E$4:$E$2007='Analítico Cx.'!$B73),-('Diário 4º PA'!$O$4:$O$2007=K$1),('Diário 4º PA'!$F$4:$F$2007))+SUMPRODUCT(-('Diário 5º PA'!$E$4:$E$2000='Analítico Cx.'!$B73),-('Diário 5º PA'!$O$4:$O$2000=K$1),('Diário 5º PA'!$F$4:$F$2000))+SUMPRODUCT(-('Diário 6º PA'!$E$4:$E$2000='Analítico Cx.'!$B73),-('Diário 6º PA'!$O$4:$O$2000=K$1),('Diário 6º PA'!$F$4:$F$2000))</f>
        <v>0</v>
      </c>
      <c r="L73" s="183">
        <f>SUMPRODUCT(-('Diário 3º PA'!$E$4:$E$4242='Analítico Cx.'!$B73),-('Diário 3º PA'!$N$4:$N$4242=L$1),('Diário 3º PA'!$F$4:$F$4242))+SUMPRODUCT(-('Diário 4º PA'!$E$4:$E$2007='Analítico Cx.'!$B73),-('Diário 4º PA'!$O$4:$O$2007=L$1),('Diário 4º PA'!$F$4:$F$2007))+SUMPRODUCT(-('Diário 5º PA'!$E$4:$E$2000='Analítico Cx.'!$B73),-('Diário 5º PA'!$O$4:$O$2000=L$1),('Diário 5º PA'!$F$4:$F$2000))+SUMPRODUCT(-('Diário 6º PA'!$E$4:$E$2000='Analítico Cx.'!$B73),-('Diário 6º PA'!$O$4:$O$2000=L$1),('Diário 6º PA'!$F$4:$F$2000))</f>
        <v>0</v>
      </c>
      <c r="M73" s="183">
        <f>SUMPRODUCT(-('Diário 3º PA'!$E$4:$E$4242='Analítico Cx.'!$B73),-('Diário 3º PA'!$N$4:$N$4242=M$1),('Diário 3º PA'!$F$4:$F$4242))+SUMPRODUCT(-('Diário 4º PA'!$E$4:$E$2007='Analítico Cx.'!$B73),-('Diário 4º PA'!$O$4:$O$2007=M$1),('Diário 4º PA'!$F$4:$F$2007))+SUMPRODUCT(-('Diário 5º PA'!$E$4:$E$2000='Analítico Cx.'!$B73),-('Diário 5º PA'!$O$4:$O$2000=M$1),('Diário 5º PA'!$F$4:$F$2000))+SUMPRODUCT(-('Diário 6º PA'!$E$4:$E$2000='Analítico Cx.'!$B73),-('Diário 6º PA'!$O$4:$O$2000=M$1),('Diário 6º PA'!$F$4:$F$2000))</f>
        <v>0</v>
      </c>
      <c r="N73" s="183">
        <f>SUMPRODUCT(-('Diário 3º PA'!$E$4:$E$4242='Analítico Cx.'!$B73),-('Diário 3º PA'!$N$4:$N$4242=N$1),('Diário 3º PA'!$F$4:$F$4242))+SUMPRODUCT(-('Diário 4º PA'!$E$4:$E$2007='Analítico Cx.'!$B73),-('Diário 4º PA'!$O$4:$O$2007=N$1),('Diário 4º PA'!$F$4:$F$2007))+SUMPRODUCT(-('Diário 5º PA'!$E$4:$E$2000='Analítico Cx.'!$B73),-('Diário 5º PA'!$O$4:$O$2000=N$1),('Diário 5º PA'!$F$4:$F$2000))+SUMPRODUCT(-('Diário 6º PA'!$E$4:$E$2000='Analítico Cx.'!$B73),-('Diário 6º PA'!$O$4:$O$2000=N$1),('Diário 6º PA'!$F$4:$F$2000))</f>
        <v>0</v>
      </c>
      <c r="O73" s="184">
        <f t="shared" si="17"/>
        <v>0</v>
      </c>
      <c r="P73" s="168">
        <f t="shared" si="16"/>
        <v>0</v>
      </c>
    </row>
    <row r="74" spans="1:16" ht="23.25" customHeight="1" x14ac:dyDescent="0.2">
      <c r="A74" s="59" t="s">
        <v>237</v>
      </c>
      <c r="B74" s="102" t="s">
        <v>238</v>
      </c>
      <c r="C74" s="183">
        <f>SUMPRODUCT(-('Diário 3º PA'!$E$4:$E$4242='Analítico Cx.'!$B74),-('Diário 3º PA'!$N$4:$N$4242=C$1),('Diário 3º PA'!$F$4:$F$4242))+SUMPRODUCT(-('Diário 4º PA'!$E$4:$E$2007='Analítico Cx.'!$B74),-('Diário 4º PA'!$O$4:$O$2007=C$1),('Diário 4º PA'!$F$4:$F$2007))+SUMPRODUCT(-('Diário 5º PA'!$E$4:$E$2000='Analítico Cx.'!$B74),-('Diário 5º PA'!$O$4:$O$2000=C$1),('Diário 5º PA'!$F$4:$F$2000))+SUMPRODUCT(-('Diário 6º PA'!$E$4:$E$2000='Analítico Cx.'!$B74),-('Diário 6º PA'!$O$4:$O$2000=C$1),('Diário 6º PA'!$F$4:$F$2000))</f>
        <v>0</v>
      </c>
      <c r="D74" s="183">
        <f>SUMPRODUCT(-('Diário 3º PA'!$E$4:$E$4242='Analítico Cx.'!$B74),-('Diário 3º PA'!$N$4:$N$4242=D$1),('Diário 3º PA'!$F$4:$F$4242))+SUMPRODUCT(-('Diário 4º PA'!$E$4:$E$2007='Analítico Cx.'!$B74),-('Diário 4º PA'!$O$4:$O$2007=D$1),('Diário 4º PA'!$F$4:$F$2007))+SUMPRODUCT(-('Diário 5º PA'!$E$4:$E$2000='Analítico Cx.'!$B74),-('Diário 5º PA'!$O$4:$O$2000=D$1),('Diário 5º PA'!$F$4:$F$2000))+SUMPRODUCT(-('Diário 6º PA'!$E$4:$E$2000='Analítico Cx.'!$B74),-('Diário 6º PA'!$O$4:$O$2000=D$1),('Diário 6º PA'!$F$4:$F$2000))</f>
        <v>0</v>
      </c>
      <c r="E74" s="183">
        <f>SUMPRODUCT(-('Diário 3º PA'!$E$4:$E$4242='Analítico Cx.'!$B74),-('Diário 3º PA'!$N$4:$N$4242=E$1),('Diário 3º PA'!$F$4:$F$4242))+SUMPRODUCT(-('Diário 4º PA'!$E$4:$E$2007='Analítico Cx.'!$B74),-('Diário 4º PA'!$O$4:$O$2007=E$1),('Diário 4º PA'!$F$4:$F$2007))+SUMPRODUCT(-('Diário 5º PA'!$E$4:$E$2000='Analítico Cx.'!$B74),-('Diário 5º PA'!$O$4:$O$2000=E$1),('Diário 5º PA'!$F$4:$F$2000))+SUMPRODUCT(-('Diário 6º PA'!$E$4:$E$2000='Analítico Cx.'!$B74),-('Diário 6º PA'!$O$4:$O$2000=E$1),('Diário 6º PA'!$F$4:$F$2000))</f>
        <v>0</v>
      </c>
      <c r="F74" s="183">
        <f>SUMPRODUCT(-('Diário 3º PA'!$E$4:$E$4242='Analítico Cx.'!$B74),-('Diário 3º PA'!$N$4:$N$4242=F$1),('Diário 3º PA'!$F$4:$F$4242))+SUMPRODUCT(-('Diário 4º PA'!$E$4:$E$2007='Analítico Cx.'!$B74),-('Diário 4º PA'!$O$4:$O$2007=F$1),('Diário 4º PA'!$F$4:$F$2007))+SUMPRODUCT(-('Diário 5º PA'!$E$4:$E$2000='Analítico Cx.'!$B74),-('Diário 5º PA'!$O$4:$O$2000=F$1),('Diário 5º PA'!$F$4:$F$2000))+SUMPRODUCT(-('Diário 6º PA'!$E$4:$E$2000='Analítico Cx.'!$B74),-('Diário 6º PA'!$O$4:$O$2000=F$1),('Diário 6º PA'!$F$4:$F$2000))</f>
        <v>0</v>
      </c>
      <c r="G74" s="183">
        <f>SUMPRODUCT(-('Diário 3º PA'!$E$4:$E$4242='Analítico Cx.'!$B74),-('Diário 3º PA'!$N$4:$N$4242=G$1),('Diário 3º PA'!$F$4:$F$4242))+SUMPRODUCT(-('Diário 4º PA'!$E$4:$E$2007='Analítico Cx.'!$B74),-('Diário 4º PA'!$O$4:$O$2007=G$1),('Diário 4º PA'!$F$4:$F$2007))+SUMPRODUCT(-('Diário 5º PA'!$E$4:$E$2000='Analítico Cx.'!$B74),-('Diário 5º PA'!$O$4:$O$2000=G$1),('Diário 5º PA'!$F$4:$F$2000))+SUMPRODUCT(-('Diário 6º PA'!$E$4:$E$2000='Analítico Cx.'!$B74),-('Diário 6º PA'!$O$4:$O$2000=G$1),('Diário 6º PA'!$F$4:$F$2000))</f>
        <v>0</v>
      </c>
      <c r="H74" s="183">
        <f>SUMPRODUCT(-('Diário 3º PA'!$E$4:$E$4242='Analítico Cx.'!$B74),-('Diário 3º PA'!$N$4:$N$4242=H$1),('Diário 3º PA'!$F$4:$F$4242))+SUMPRODUCT(-('Diário 4º PA'!$E$4:$E$2007='Analítico Cx.'!$B74),-('Diário 4º PA'!$O$4:$O$2007=H$1),('Diário 4º PA'!$F$4:$F$2007))+SUMPRODUCT(-('Diário 5º PA'!$E$4:$E$2000='Analítico Cx.'!$B74),-('Diário 5º PA'!$O$4:$O$2000=H$1),('Diário 5º PA'!$F$4:$F$2000))+SUMPRODUCT(-('Diário 6º PA'!$E$4:$E$2000='Analítico Cx.'!$B74),-('Diário 6º PA'!$O$4:$O$2000=H$1),('Diário 6º PA'!$F$4:$F$2000))</f>
        <v>0</v>
      </c>
      <c r="I74" s="183">
        <f>SUMPRODUCT(-('Diário 3º PA'!$E$4:$E$4242='Analítico Cx.'!$B74),-('Diário 3º PA'!$N$4:$N$4242=I$1),('Diário 3º PA'!$F$4:$F$4242))+SUMPRODUCT(-('Diário 4º PA'!$E$4:$E$2007='Analítico Cx.'!$B74),-('Diário 4º PA'!$O$4:$O$2007=I$1),('Diário 4º PA'!$F$4:$F$2007))+SUMPRODUCT(-('Diário 5º PA'!$E$4:$E$2000='Analítico Cx.'!$B74),-('Diário 5º PA'!$O$4:$O$2000=I$1),('Diário 5º PA'!$F$4:$F$2000))+SUMPRODUCT(-('Diário 6º PA'!$E$4:$E$2000='Analítico Cx.'!$B74),-('Diário 6º PA'!$O$4:$O$2000=I$1),('Diário 6º PA'!$F$4:$F$2000))</f>
        <v>0</v>
      </c>
      <c r="J74" s="183">
        <f>SUMPRODUCT(-('Diário 3º PA'!$E$4:$E$4242='Analítico Cx.'!$B74),-('Diário 3º PA'!$N$4:$N$4242=J$1),('Diário 3º PA'!$F$4:$F$4242))+SUMPRODUCT(-('Diário 4º PA'!$E$4:$E$2007='Analítico Cx.'!$B74),-('Diário 4º PA'!$O$4:$O$2007=J$1),('Diário 4º PA'!$F$4:$F$2007))+SUMPRODUCT(-('Diário 5º PA'!$E$4:$E$2000='Analítico Cx.'!$B74),-('Diário 5º PA'!$O$4:$O$2000=J$1),('Diário 5º PA'!$F$4:$F$2000))+SUMPRODUCT(-('Diário 6º PA'!$E$4:$E$2000='Analítico Cx.'!$B74),-('Diário 6º PA'!$O$4:$O$2000=J$1),('Diário 6º PA'!$F$4:$F$2000))</f>
        <v>0</v>
      </c>
      <c r="K74" s="183">
        <f>SUMPRODUCT(-('Diário 3º PA'!$E$4:$E$4242='Analítico Cx.'!$B74),-('Diário 3º PA'!$N$4:$N$4242=K$1),('Diário 3º PA'!$F$4:$F$4242))+SUMPRODUCT(-('Diário 4º PA'!$E$4:$E$2007='Analítico Cx.'!$B74),-('Diário 4º PA'!$O$4:$O$2007=K$1),('Diário 4º PA'!$F$4:$F$2007))+SUMPRODUCT(-('Diário 5º PA'!$E$4:$E$2000='Analítico Cx.'!$B74),-('Diário 5º PA'!$O$4:$O$2000=K$1),('Diário 5º PA'!$F$4:$F$2000))+SUMPRODUCT(-('Diário 6º PA'!$E$4:$E$2000='Analítico Cx.'!$B74),-('Diário 6º PA'!$O$4:$O$2000=K$1),('Diário 6º PA'!$F$4:$F$2000))</f>
        <v>0</v>
      </c>
      <c r="L74" s="183">
        <f>SUMPRODUCT(-('Diário 3º PA'!$E$4:$E$4242='Analítico Cx.'!$B74),-('Diário 3º PA'!$N$4:$N$4242=L$1),('Diário 3º PA'!$F$4:$F$4242))+SUMPRODUCT(-('Diário 4º PA'!$E$4:$E$2007='Analítico Cx.'!$B74),-('Diário 4º PA'!$O$4:$O$2007=L$1),('Diário 4º PA'!$F$4:$F$2007))+SUMPRODUCT(-('Diário 5º PA'!$E$4:$E$2000='Analítico Cx.'!$B74),-('Diário 5º PA'!$O$4:$O$2000=L$1),('Diário 5º PA'!$F$4:$F$2000))+SUMPRODUCT(-('Diário 6º PA'!$E$4:$E$2000='Analítico Cx.'!$B74),-('Diário 6º PA'!$O$4:$O$2000=L$1),('Diário 6º PA'!$F$4:$F$2000))</f>
        <v>0</v>
      </c>
      <c r="M74" s="183">
        <f>SUMPRODUCT(-('Diário 3º PA'!$E$4:$E$4242='Analítico Cx.'!$B74),-('Diário 3º PA'!$N$4:$N$4242=M$1),('Diário 3º PA'!$F$4:$F$4242))+SUMPRODUCT(-('Diário 4º PA'!$E$4:$E$2007='Analítico Cx.'!$B74),-('Diário 4º PA'!$O$4:$O$2007=M$1),('Diário 4º PA'!$F$4:$F$2007))+SUMPRODUCT(-('Diário 5º PA'!$E$4:$E$2000='Analítico Cx.'!$B74),-('Diário 5º PA'!$O$4:$O$2000=M$1),('Diário 5º PA'!$F$4:$F$2000))+SUMPRODUCT(-('Diário 6º PA'!$E$4:$E$2000='Analítico Cx.'!$B74),-('Diário 6º PA'!$O$4:$O$2000=M$1),('Diário 6º PA'!$F$4:$F$2000))</f>
        <v>0</v>
      </c>
      <c r="N74" s="183">
        <f>SUMPRODUCT(-('Diário 3º PA'!$E$4:$E$4242='Analítico Cx.'!$B74),-('Diário 3º PA'!$N$4:$N$4242=N$1),('Diário 3º PA'!$F$4:$F$4242))+SUMPRODUCT(-('Diário 4º PA'!$E$4:$E$2007='Analítico Cx.'!$B74),-('Diário 4º PA'!$O$4:$O$2007=N$1),('Diário 4º PA'!$F$4:$F$2007))+SUMPRODUCT(-('Diário 5º PA'!$E$4:$E$2000='Analítico Cx.'!$B74),-('Diário 5º PA'!$O$4:$O$2000=N$1),('Diário 5º PA'!$F$4:$F$2000))+SUMPRODUCT(-('Diário 6º PA'!$E$4:$E$2000='Analítico Cx.'!$B74),-('Diário 6º PA'!$O$4:$O$2000=N$1),('Diário 6º PA'!$F$4:$F$2000))</f>
        <v>0</v>
      </c>
      <c r="O74" s="184">
        <f t="shared" si="17"/>
        <v>0</v>
      </c>
      <c r="P74" s="168">
        <f t="shared" si="16"/>
        <v>0</v>
      </c>
    </row>
    <row r="75" spans="1:16" ht="23.25" customHeight="1" x14ac:dyDescent="0.2">
      <c r="A75" s="59" t="s">
        <v>239</v>
      </c>
      <c r="B75" s="102" t="s">
        <v>240</v>
      </c>
      <c r="C75" s="183">
        <f>SUMPRODUCT(-('Diário 3º PA'!$E$4:$E$4242='Analítico Cx.'!$B75),-('Diário 3º PA'!$N$4:$N$4242=C$1),('Diário 3º PA'!$F$4:$F$4242))+SUMPRODUCT(-('Diário 4º PA'!$E$4:$E$2007='Analítico Cx.'!$B75),-('Diário 4º PA'!$O$4:$O$2007=C$1),('Diário 4º PA'!$F$4:$F$2007))+SUMPRODUCT(-('Diário 5º PA'!$E$4:$E$2000='Analítico Cx.'!$B75),-('Diário 5º PA'!$O$4:$O$2000=C$1),('Diário 5º PA'!$F$4:$F$2000))+SUMPRODUCT(-('Diário 6º PA'!$E$4:$E$2000='Analítico Cx.'!$B75),-('Diário 6º PA'!$O$4:$O$2000=C$1),('Diário 6º PA'!$F$4:$F$2000))</f>
        <v>0</v>
      </c>
      <c r="D75" s="183">
        <f>SUMPRODUCT(-('Diário 3º PA'!$E$4:$E$4242='Analítico Cx.'!$B75),-('Diário 3º PA'!$N$4:$N$4242=D$1),('Diário 3º PA'!$F$4:$F$4242))+SUMPRODUCT(-('Diário 4º PA'!$E$4:$E$2007='Analítico Cx.'!$B75),-('Diário 4º PA'!$O$4:$O$2007=D$1),('Diário 4º PA'!$F$4:$F$2007))+SUMPRODUCT(-('Diário 5º PA'!$E$4:$E$2000='Analítico Cx.'!$B75),-('Diário 5º PA'!$O$4:$O$2000=D$1),('Diário 5º PA'!$F$4:$F$2000))+SUMPRODUCT(-('Diário 6º PA'!$E$4:$E$2000='Analítico Cx.'!$B75),-('Diário 6º PA'!$O$4:$O$2000=D$1),('Diário 6º PA'!$F$4:$F$2000))</f>
        <v>0</v>
      </c>
      <c r="E75" s="183">
        <f>SUMPRODUCT(-('Diário 3º PA'!$E$4:$E$4242='Analítico Cx.'!$B75),-('Diário 3º PA'!$N$4:$N$4242=E$1),('Diário 3º PA'!$F$4:$F$4242))+SUMPRODUCT(-('Diário 4º PA'!$E$4:$E$2007='Analítico Cx.'!$B75),-('Diário 4º PA'!$O$4:$O$2007=E$1),('Diário 4º PA'!$F$4:$F$2007))+SUMPRODUCT(-('Diário 5º PA'!$E$4:$E$2000='Analítico Cx.'!$B75),-('Diário 5º PA'!$O$4:$O$2000=E$1),('Diário 5º PA'!$F$4:$F$2000))+SUMPRODUCT(-('Diário 6º PA'!$E$4:$E$2000='Analítico Cx.'!$B75),-('Diário 6º PA'!$O$4:$O$2000=E$1),('Diário 6º PA'!$F$4:$F$2000))</f>
        <v>0</v>
      </c>
      <c r="F75" s="183">
        <f>SUMPRODUCT(-('Diário 3º PA'!$E$4:$E$4242='Analítico Cx.'!$B75),-('Diário 3º PA'!$N$4:$N$4242=F$1),('Diário 3º PA'!$F$4:$F$4242))+SUMPRODUCT(-('Diário 4º PA'!$E$4:$E$2007='Analítico Cx.'!$B75),-('Diário 4º PA'!$O$4:$O$2007=F$1),('Diário 4º PA'!$F$4:$F$2007))+SUMPRODUCT(-('Diário 5º PA'!$E$4:$E$2000='Analítico Cx.'!$B75),-('Diário 5º PA'!$O$4:$O$2000=F$1),('Diário 5º PA'!$F$4:$F$2000))+SUMPRODUCT(-('Diário 6º PA'!$E$4:$E$2000='Analítico Cx.'!$B75),-('Diário 6º PA'!$O$4:$O$2000=F$1),('Diário 6º PA'!$F$4:$F$2000))</f>
        <v>0</v>
      </c>
      <c r="G75" s="183">
        <f>SUMPRODUCT(-('Diário 3º PA'!$E$4:$E$4242='Analítico Cx.'!$B75),-('Diário 3º PA'!$N$4:$N$4242=G$1),('Diário 3º PA'!$F$4:$F$4242))+SUMPRODUCT(-('Diário 4º PA'!$E$4:$E$2007='Analítico Cx.'!$B75),-('Diário 4º PA'!$O$4:$O$2007=G$1),('Diário 4º PA'!$F$4:$F$2007))+SUMPRODUCT(-('Diário 5º PA'!$E$4:$E$2000='Analítico Cx.'!$B75),-('Diário 5º PA'!$O$4:$O$2000=G$1),('Diário 5º PA'!$F$4:$F$2000))+SUMPRODUCT(-('Diário 6º PA'!$E$4:$E$2000='Analítico Cx.'!$B75),-('Diário 6º PA'!$O$4:$O$2000=G$1),('Diário 6º PA'!$F$4:$F$2000))</f>
        <v>0</v>
      </c>
      <c r="H75" s="183">
        <f>SUMPRODUCT(-('Diário 3º PA'!$E$4:$E$4242='Analítico Cx.'!$B75),-('Diário 3º PA'!$N$4:$N$4242=H$1),('Diário 3º PA'!$F$4:$F$4242))+SUMPRODUCT(-('Diário 4º PA'!$E$4:$E$2007='Analítico Cx.'!$B75),-('Diário 4º PA'!$O$4:$O$2007=H$1),('Diário 4º PA'!$F$4:$F$2007))+SUMPRODUCT(-('Diário 5º PA'!$E$4:$E$2000='Analítico Cx.'!$B75),-('Diário 5º PA'!$O$4:$O$2000=H$1),('Diário 5º PA'!$F$4:$F$2000))+SUMPRODUCT(-('Diário 6º PA'!$E$4:$E$2000='Analítico Cx.'!$B75),-('Diário 6º PA'!$O$4:$O$2000=H$1),('Diário 6º PA'!$F$4:$F$2000))</f>
        <v>0</v>
      </c>
      <c r="I75" s="183">
        <f>SUMPRODUCT(-('Diário 3º PA'!$E$4:$E$4242='Analítico Cx.'!$B75),-('Diário 3º PA'!$N$4:$N$4242=I$1),('Diário 3º PA'!$F$4:$F$4242))+SUMPRODUCT(-('Diário 4º PA'!$E$4:$E$2007='Analítico Cx.'!$B75),-('Diário 4º PA'!$O$4:$O$2007=I$1),('Diário 4º PA'!$F$4:$F$2007))+SUMPRODUCT(-('Diário 5º PA'!$E$4:$E$2000='Analítico Cx.'!$B75),-('Diário 5º PA'!$O$4:$O$2000=I$1),('Diário 5º PA'!$F$4:$F$2000))+SUMPRODUCT(-('Diário 6º PA'!$E$4:$E$2000='Analítico Cx.'!$B75),-('Diário 6º PA'!$O$4:$O$2000=I$1),('Diário 6º PA'!$F$4:$F$2000))</f>
        <v>0</v>
      </c>
      <c r="J75" s="183">
        <f>SUMPRODUCT(-('Diário 3º PA'!$E$4:$E$4242='Analítico Cx.'!$B75),-('Diário 3º PA'!$N$4:$N$4242=J$1),('Diário 3º PA'!$F$4:$F$4242))+SUMPRODUCT(-('Diário 4º PA'!$E$4:$E$2007='Analítico Cx.'!$B75),-('Diário 4º PA'!$O$4:$O$2007=J$1),('Diário 4º PA'!$F$4:$F$2007))+SUMPRODUCT(-('Diário 5º PA'!$E$4:$E$2000='Analítico Cx.'!$B75),-('Diário 5º PA'!$O$4:$O$2000=J$1),('Diário 5º PA'!$F$4:$F$2000))+SUMPRODUCT(-('Diário 6º PA'!$E$4:$E$2000='Analítico Cx.'!$B75),-('Diário 6º PA'!$O$4:$O$2000=J$1),('Diário 6º PA'!$F$4:$F$2000))</f>
        <v>0</v>
      </c>
      <c r="K75" s="183">
        <f>SUMPRODUCT(-('Diário 3º PA'!$E$4:$E$4242='Analítico Cx.'!$B75),-('Diário 3º PA'!$N$4:$N$4242=K$1),('Diário 3º PA'!$F$4:$F$4242))+SUMPRODUCT(-('Diário 4º PA'!$E$4:$E$2007='Analítico Cx.'!$B75),-('Diário 4º PA'!$O$4:$O$2007=K$1),('Diário 4º PA'!$F$4:$F$2007))+SUMPRODUCT(-('Diário 5º PA'!$E$4:$E$2000='Analítico Cx.'!$B75),-('Diário 5º PA'!$O$4:$O$2000=K$1),('Diário 5º PA'!$F$4:$F$2000))+SUMPRODUCT(-('Diário 6º PA'!$E$4:$E$2000='Analítico Cx.'!$B75),-('Diário 6º PA'!$O$4:$O$2000=K$1),('Diário 6º PA'!$F$4:$F$2000))</f>
        <v>0</v>
      </c>
      <c r="L75" s="183">
        <f>SUMPRODUCT(-('Diário 3º PA'!$E$4:$E$4242='Analítico Cx.'!$B75),-('Diário 3º PA'!$N$4:$N$4242=L$1),('Diário 3º PA'!$F$4:$F$4242))+SUMPRODUCT(-('Diário 4º PA'!$E$4:$E$2007='Analítico Cx.'!$B75),-('Diário 4º PA'!$O$4:$O$2007=L$1),('Diário 4º PA'!$F$4:$F$2007))+SUMPRODUCT(-('Diário 5º PA'!$E$4:$E$2000='Analítico Cx.'!$B75),-('Diário 5º PA'!$O$4:$O$2000=L$1),('Diário 5º PA'!$F$4:$F$2000))+SUMPRODUCT(-('Diário 6º PA'!$E$4:$E$2000='Analítico Cx.'!$B75),-('Diário 6º PA'!$O$4:$O$2000=L$1),('Diário 6º PA'!$F$4:$F$2000))</f>
        <v>0</v>
      </c>
      <c r="M75" s="183">
        <f>SUMPRODUCT(-('Diário 3º PA'!$E$4:$E$4242='Analítico Cx.'!$B75),-('Diário 3º PA'!$N$4:$N$4242=M$1),('Diário 3º PA'!$F$4:$F$4242))+SUMPRODUCT(-('Diário 4º PA'!$E$4:$E$2007='Analítico Cx.'!$B75),-('Diário 4º PA'!$O$4:$O$2007=M$1),('Diário 4º PA'!$F$4:$F$2007))+SUMPRODUCT(-('Diário 5º PA'!$E$4:$E$2000='Analítico Cx.'!$B75),-('Diário 5º PA'!$O$4:$O$2000=M$1),('Diário 5º PA'!$F$4:$F$2000))+SUMPRODUCT(-('Diário 6º PA'!$E$4:$E$2000='Analítico Cx.'!$B75),-('Diário 6º PA'!$O$4:$O$2000=M$1),('Diário 6º PA'!$F$4:$F$2000))</f>
        <v>0</v>
      </c>
      <c r="N75" s="183">
        <f>SUMPRODUCT(-('Diário 3º PA'!$E$4:$E$4242='Analítico Cx.'!$B75),-('Diário 3º PA'!$N$4:$N$4242=N$1),('Diário 3º PA'!$F$4:$F$4242))+SUMPRODUCT(-('Diário 4º PA'!$E$4:$E$2007='Analítico Cx.'!$B75),-('Diário 4º PA'!$O$4:$O$2007=N$1),('Diário 4º PA'!$F$4:$F$2007))+SUMPRODUCT(-('Diário 5º PA'!$E$4:$E$2000='Analítico Cx.'!$B75),-('Diário 5º PA'!$O$4:$O$2000=N$1),('Diário 5º PA'!$F$4:$F$2000))+SUMPRODUCT(-('Diário 6º PA'!$E$4:$E$2000='Analítico Cx.'!$B75),-('Diário 6º PA'!$O$4:$O$2000=N$1),('Diário 6º PA'!$F$4:$F$2000))</f>
        <v>0</v>
      </c>
      <c r="O75" s="184">
        <f t="shared" si="17"/>
        <v>0</v>
      </c>
      <c r="P75" s="168">
        <f t="shared" si="16"/>
        <v>0</v>
      </c>
    </row>
    <row r="76" spans="1:16" ht="23.25" customHeight="1" x14ac:dyDescent="0.2">
      <c r="A76" s="59" t="s">
        <v>241</v>
      </c>
      <c r="B76" s="102" t="s">
        <v>242</v>
      </c>
      <c r="C76" s="183">
        <f>SUMPRODUCT(-('Diário 3º PA'!$E$4:$E$4242='Analítico Cx.'!$B76),-('Diário 3º PA'!$N$4:$N$4242=C$1),('Diário 3º PA'!$F$4:$F$4242))+SUMPRODUCT(-('Diário 4º PA'!$E$4:$E$2007='Analítico Cx.'!$B76),-('Diário 4º PA'!$O$4:$O$2007=C$1),('Diário 4º PA'!$F$4:$F$2007))+SUMPRODUCT(-('Diário 5º PA'!$E$4:$E$2000='Analítico Cx.'!$B76),-('Diário 5º PA'!$O$4:$O$2000=C$1),('Diário 5º PA'!$F$4:$F$2000))+SUMPRODUCT(-('Diário 6º PA'!$E$4:$E$2000='Analítico Cx.'!$B76),-('Diário 6º PA'!$O$4:$O$2000=C$1),('Diário 6º PA'!$F$4:$F$2000))</f>
        <v>0</v>
      </c>
      <c r="D76" s="183">
        <f>SUMPRODUCT(-('Diário 3º PA'!$E$4:$E$4242='Analítico Cx.'!$B76),-('Diário 3º PA'!$N$4:$N$4242=D$1),('Diário 3º PA'!$F$4:$F$4242))+SUMPRODUCT(-('Diário 4º PA'!$E$4:$E$2007='Analítico Cx.'!$B76),-('Diário 4º PA'!$O$4:$O$2007=D$1),('Diário 4º PA'!$F$4:$F$2007))+SUMPRODUCT(-('Diário 5º PA'!$E$4:$E$2000='Analítico Cx.'!$B76),-('Diário 5º PA'!$O$4:$O$2000=D$1),('Diário 5º PA'!$F$4:$F$2000))+SUMPRODUCT(-('Diário 6º PA'!$E$4:$E$2000='Analítico Cx.'!$B76),-('Diário 6º PA'!$O$4:$O$2000=D$1),('Diário 6º PA'!$F$4:$F$2000))</f>
        <v>0</v>
      </c>
      <c r="E76" s="183">
        <f>SUMPRODUCT(-('Diário 3º PA'!$E$4:$E$4242='Analítico Cx.'!$B76),-('Diário 3º PA'!$N$4:$N$4242=E$1),('Diário 3º PA'!$F$4:$F$4242))+SUMPRODUCT(-('Diário 4º PA'!$E$4:$E$2007='Analítico Cx.'!$B76),-('Diário 4º PA'!$O$4:$O$2007=E$1),('Diário 4º PA'!$F$4:$F$2007))+SUMPRODUCT(-('Diário 5º PA'!$E$4:$E$2000='Analítico Cx.'!$B76),-('Diário 5º PA'!$O$4:$O$2000=E$1),('Diário 5º PA'!$F$4:$F$2000))+SUMPRODUCT(-('Diário 6º PA'!$E$4:$E$2000='Analítico Cx.'!$B76),-('Diário 6º PA'!$O$4:$O$2000=E$1),('Diário 6º PA'!$F$4:$F$2000))</f>
        <v>0</v>
      </c>
      <c r="F76" s="183">
        <f>SUMPRODUCT(-('Diário 3º PA'!$E$4:$E$4242='Analítico Cx.'!$B76),-('Diário 3º PA'!$N$4:$N$4242=F$1),('Diário 3º PA'!$F$4:$F$4242))+SUMPRODUCT(-('Diário 4º PA'!$E$4:$E$2007='Analítico Cx.'!$B76),-('Diário 4º PA'!$O$4:$O$2007=F$1),('Diário 4º PA'!$F$4:$F$2007))+SUMPRODUCT(-('Diário 5º PA'!$E$4:$E$2000='Analítico Cx.'!$B76),-('Diário 5º PA'!$O$4:$O$2000=F$1),('Diário 5º PA'!$F$4:$F$2000))+SUMPRODUCT(-('Diário 6º PA'!$E$4:$E$2000='Analítico Cx.'!$B76),-('Diário 6º PA'!$O$4:$O$2000=F$1),('Diário 6º PA'!$F$4:$F$2000))</f>
        <v>0</v>
      </c>
      <c r="G76" s="183">
        <f>SUMPRODUCT(-('Diário 3º PA'!$E$4:$E$4242='Analítico Cx.'!$B76),-('Diário 3º PA'!$N$4:$N$4242=G$1),('Diário 3º PA'!$F$4:$F$4242))+SUMPRODUCT(-('Diário 4º PA'!$E$4:$E$2007='Analítico Cx.'!$B76),-('Diário 4º PA'!$O$4:$O$2007=G$1),('Diário 4º PA'!$F$4:$F$2007))+SUMPRODUCT(-('Diário 5º PA'!$E$4:$E$2000='Analítico Cx.'!$B76),-('Diário 5º PA'!$O$4:$O$2000=G$1),('Diário 5º PA'!$F$4:$F$2000))+SUMPRODUCT(-('Diário 6º PA'!$E$4:$E$2000='Analítico Cx.'!$B76),-('Diário 6º PA'!$O$4:$O$2000=G$1),('Diário 6º PA'!$F$4:$F$2000))</f>
        <v>0</v>
      </c>
      <c r="H76" s="183">
        <f>SUMPRODUCT(-('Diário 3º PA'!$E$4:$E$4242='Analítico Cx.'!$B76),-('Diário 3º PA'!$N$4:$N$4242=H$1),('Diário 3º PA'!$F$4:$F$4242))+SUMPRODUCT(-('Diário 4º PA'!$E$4:$E$2007='Analítico Cx.'!$B76),-('Diário 4º PA'!$O$4:$O$2007=H$1),('Diário 4º PA'!$F$4:$F$2007))+SUMPRODUCT(-('Diário 5º PA'!$E$4:$E$2000='Analítico Cx.'!$B76),-('Diário 5º PA'!$O$4:$O$2000=H$1),('Diário 5º PA'!$F$4:$F$2000))+SUMPRODUCT(-('Diário 6º PA'!$E$4:$E$2000='Analítico Cx.'!$B76),-('Diário 6º PA'!$O$4:$O$2000=H$1),('Diário 6º PA'!$F$4:$F$2000))</f>
        <v>0</v>
      </c>
      <c r="I76" s="183">
        <f>SUMPRODUCT(-('Diário 3º PA'!$E$4:$E$4242='Analítico Cx.'!$B76),-('Diário 3º PA'!$N$4:$N$4242=I$1),('Diário 3º PA'!$F$4:$F$4242))+SUMPRODUCT(-('Diário 4º PA'!$E$4:$E$2007='Analítico Cx.'!$B76),-('Diário 4º PA'!$O$4:$O$2007=I$1),('Diário 4º PA'!$F$4:$F$2007))+SUMPRODUCT(-('Diário 5º PA'!$E$4:$E$2000='Analítico Cx.'!$B76),-('Diário 5º PA'!$O$4:$O$2000=I$1),('Diário 5º PA'!$F$4:$F$2000))+SUMPRODUCT(-('Diário 6º PA'!$E$4:$E$2000='Analítico Cx.'!$B76),-('Diário 6º PA'!$O$4:$O$2000=I$1),('Diário 6º PA'!$F$4:$F$2000))</f>
        <v>0</v>
      </c>
      <c r="J76" s="183">
        <f>SUMPRODUCT(-('Diário 3º PA'!$E$4:$E$4242='Analítico Cx.'!$B76),-('Diário 3º PA'!$N$4:$N$4242=J$1),('Diário 3º PA'!$F$4:$F$4242))+SUMPRODUCT(-('Diário 4º PA'!$E$4:$E$2007='Analítico Cx.'!$B76),-('Diário 4º PA'!$O$4:$O$2007=J$1),('Diário 4º PA'!$F$4:$F$2007))+SUMPRODUCT(-('Diário 5º PA'!$E$4:$E$2000='Analítico Cx.'!$B76),-('Diário 5º PA'!$O$4:$O$2000=J$1),('Diário 5º PA'!$F$4:$F$2000))+SUMPRODUCT(-('Diário 6º PA'!$E$4:$E$2000='Analítico Cx.'!$B76),-('Diário 6º PA'!$O$4:$O$2000=J$1),('Diário 6º PA'!$F$4:$F$2000))</f>
        <v>0</v>
      </c>
      <c r="K76" s="183">
        <f>SUMPRODUCT(-('Diário 3º PA'!$E$4:$E$4242='Analítico Cx.'!$B76),-('Diário 3º PA'!$N$4:$N$4242=K$1),('Diário 3º PA'!$F$4:$F$4242))+SUMPRODUCT(-('Diário 4º PA'!$E$4:$E$2007='Analítico Cx.'!$B76),-('Diário 4º PA'!$O$4:$O$2007=K$1),('Diário 4º PA'!$F$4:$F$2007))+SUMPRODUCT(-('Diário 5º PA'!$E$4:$E$2000='Analítico Cx.'!$B76),-('Diário 5º PA'!$O$4:$O$2000=K$1),('Diário 5º PA'!$F$4:$F$2000))+SUMPRODUCT(-('Diário 6º PA'!$E$4:$E$2000='Analítico Cx.'!$B76),-('Diário 6º PA'!$O$4:$O$2000=K$1),('Diário 6º PA'!$F$4:$F$2000))</f>
        <v>0</v>
      </c>
      <c r="L76" s="183">
        <f>SUMPRODUCT(-('Diário 3º PA'!$E$4:$E$4242='Analítico Cx.'!$B76),-('Diário 3º PA'!$N$4:$N$4242=L$1),('Diário 3º PA'!$F$4:$F$4242))+SUMPRODUCT(-('Diário 4º PA'!$E$4:$E$2007='Analítico Cx.'!$B76),-('Diário 4º PA'!$O$4:$O$2007=L$1),('Diário 4º PA'!$F$4:$F$2007))+SUMPRODUCT(-('Diário 5º PA'!$E$4:$E$2000='Analítico Cx.'!$B76),-('Diário 5º PA'!$O$4:$O$2000=L$1),('Diário 5º PA'!$F$4:$F$2000))+SUMPRODUCT(-('Diário 6º PA'!$E$4:$E$2000='Analítico Cx.'!$B76),-('Diário 6º PA'!$O$4:$O$2000=L$1),('Diário 6º PA'!$F$4:$F$2000))</f>
        <v>0</v>
      </c>
      <c r="M76" s="183">
        <f>SUMPRODUCT(-('Diário 3º PA'!$E$4:$E$4242='Analítico Cx.'!$B76),-('Diário 3º PA'!$N$4:$N$4242=M$1),('Diário 3º PA'!$F$4:$F$4242))+SUMPRODUCT(-('Diário 4º PA'!$E$4:$E$2007='Analítico Cx.'!$B76),-('Diário 4º PA'!$O$4:$O$2007=M$1),('Diário 4º PA'!$F$4:$F$2007))+SUMPRODUCT(-('Diário 5º PA'!$E$4:$E$2000='Analítico Cx.'!$B76),-('Diário 5º PA'!$O$4:$O$2000=M$1),('Diário 5º PA'!$F$4:$F$2000))+SUMPRODUCT(-('Diário 6º PA'!$E$4:$E$2000='Analítico Cx.'!$B76),-('Diário 6º PA'!$O$4:$O$2000=M$1),('Diário 6º PA'!$F$4:$F$2000))</f>
        <v>0</v>
      </c>
      <c r="N76" s="183">
        <f>SUMPRODUCT(-('Diário 3º PA'!$E$4:$E$4242='Analítico Cx.'!$B76),-('Diário 3º PA'!$N$4:$N$4242=N$1),('Diário 3º PA'!$F$4:$F$4242))+SUMPRODUCT(-('Diário 4º PA'!$E$4:$E$2007='Analítico Cx.'!$B76),-('Diário 4º PA'!$O$4:$O$2007=N$1),('Diário 4º PA'!$F$4:$F$2007))+SUMPRODUCT(-('Diário 5º PA'!$E$4:$E$2000='Analítico Cx.'!$B76),-('Diário 5º PA'!$O$4:$O$2000=N$1),('Diário 5º PA'!$F$4:$F$2000))+SUMPRODUCT(-('Diário 6º PA'!$E$4:$E$2000='Analítico Cx.'!$B76),-('Diário 6º PA'!$O$4:$O$2000=N$1),('Diário 6º PA'!$F$4:$F$2000))</f>
        <v>0</v>
      </c>
      <c r="O76" s="184">
        <f t="shared" si="17"/>
        <v>0</v>
      </c>
      <c r="P76" s="168">
        <f t="shared" si="16"/>
        <v>0</v>
      </c>
    </row>
    <row r="77" spans="1:16" ht="23.25" customHeight="1" x14ac:dyDescent="0.2">
      <c r="A77" s="59" t="s">
        <v>243</v>
      </c>
      <c r="B77" s="104" t="s">
        <v>244</v>
      </c>
      <c r="C77" s="183">
        <f>SUMPRODUCT(-('Diário 3º PA'!$E$4:$E$4242='Analítico Cx.'!$B77),-('Diário 3º PA'!$N$4:$N$4242=C$1),('Diário 3º PA'!$F$4:$F$4242))+SUMPRODUCT(-('Diário 4º PA'!$E$4:$E$2007='Analítico Cx.'!$B77),-('Diário 4º PA'!$O$4:$O$2007=C$1),('Diário 4º PA'!$F$4:$F$2007))+SUMPRODUCT(-('Diário 5º PA'!$E$4:$E$2000='Analítico Cx.'!$B77),-('Diário 5º PA'!$O$4:$O$2000=C$1),('Diário 5º PA'!$F$4:$F$2000))+SUMPRODUCT(-('Diário 6º PA'!$E$4:$E$2000='Analítico Cx.'!$B77),-('Diário 6º PA'!$O$4:$O$2000=C$1),('Diário 6º PA'!$F$4:$F$2000))</f>
        <v>0</v>
      </c>
      <c r="D77" s="183">
        <f>SUMPRODUCT(-('Diário 3º PA'!$E$4:$E$4242='Analítico Cx.'!$B77),-('Diário 3º PA'!$N$4:$N$4242=D$1),('Diário 3º PA'!$F$4:$F$4242))+SUMPRODUCT(-('Diário 4º PA'!$E$4:$E$2007='Analítico Cx.'!$B77),-('Diário 4º PA'!$O$4:$O$2007=D$1),('Diário 4º PA'!$F$4:$F$2007))+SUMPRODUCT(-('Diário 5º PA'!$E$4:$E$2000='Analítico Cx.'!$B77),-('Diário 5º PA'!$O$4:$O$2000=D$1),('Diário 5º PA'!$F$4:$F$2000))+SUMPRODUCT(-('Diário 6º PA'!$E$4:$E$2000='Analítico Cx.'!$B77),-('Diário 6º PA'!$O$4:$O$2000=D$1),('Diário 6º PA'!$F$4:$F$2000))</f>
        <v>0</v>
      </c>
      <c r="E77" s="183">
        <f>SUMPRODUCT(-('Diário 3º PA'!$E$4:$E$4242='Analítico Cx.'!$B77),-('Diário 3º PA'!$N$4:$N$4242=E$1),('Diário 3º PA'!$F$4:$F$4242))+SUMPRODUCT(-('Diário 4º PA'!$E$4:$E$2007='Analítico Cx.'!$B77),-('Diário 4º PA'!$O$4:$O$2007=E$1),('Diário 4º PA'!$F$4:$F$2007))+SUMPRODUCT(-('Diário 5º PA'!$E$4:$E$2000='Analítico Cx.'!$B77),-('Diário 5º PA'!$O$4:$O$2000=E$1),('Diário 5º PA'!$F$4:$F$2000))+SUMPRODUCT(-('Diário 6º PA'!$E$4:$E$2000='Analítico Cx.'!$B77),-('Diário 6º PA'!$O$4:$O$2000=E$1),('Diário 6º PA'!$F$4:$F$2000))</f>
        <v>0</v>
      </c>
      <c r="F77" s="183">
        <f>SUMPRODUCT(-('Diário 3º PA'!$E$4:$E$4242='Analítico Cx.'!$B77),-('Diário 3º PA'!$N$4:$N$4242=F$1),('Diário 3º PA'!$F$4:$F$4242))+SUMPRODUCT(-('Diário 4º PA'!$E$4:$E$2007='Analítico Cx.'!$B77),-('Diário 4º PA'!$O$4:$O$2007=F$1),('Diário 4º PA'!$F$4:$F$2007))+SUMPRODUCT(-('Diário 5º PA'!$E$4:$E$2000='Analítico Cx.'!$B77),-('Diário 5º PA'!$O$4:$O$2000=F$1),('Diário 5º PA'!$F$4:$F$2000))+SUMPRODUCT(-('Diário 6º PA'!$E$4:$E$2000='Analítico Cx.'!$B77),-('Diário 6º PA'!$O$4:$O$2000=F$1),('Diário 6º PA'!$F$4:$F$2000))</f>
        <v>0</v>
      </c>
      <c r="G77" s="183">
        <f>SUMPRODUCT(-('Diário 3º PA'!$E$4:$E$4242='Analítico Cx.'!$B77),-('Diário 3º PA'!$N$4:$N$4242=G$1),('Diário 3º PA'!$F$4:$F$4242))+SUMPRODUCT(-('Diário 4º PA'!$E$4:$E$2007='Analítico Cx.'!$B77),-('Diário 4º PA'!$O$4:$O$2007=G$1),('Diário 4º PA'!$F$4:$F$2007))+SUMPRODUCT(-('Diário 5º PA'!$E$4:$E$2000='Analítico Cx.'!$B77),-('Diário 5º PA'!$O$4:$O$2000=G$1),('Diário 5º PA'!$F$4:$F$2000))+SUMPRODUCT(-('Diário 6º PA'!$E$4:$E$2000='Analítico Cx.'!$B77),-('Diário 6º PA'!$O$4:$O$2000=G$1),('Diário 6º PA'!$F$4:$F$2000))</f>
        <v>0</v>
      </c>
      <c r="H77" s="183">
        <f>SUMPRODUCT(-('Diário 3º PA'!$E$4:$E$4242='Analítico Cx.'!$B77),-('Diário 3º PA'!$N$4:$N$4242=H$1),('Diário 3º PA'!$F$4:$F$4242))+SUMPRODUCT(-('Diário 4º PA'!$E$4:$E$2007='Analítico Cx.'!$B77),-('Diário 4º PA'!$O$4:$O$2007=H$1),('Diário 4º PA'!$F$4:$F$2007))+SUMPRODUCT(-('Diário 5º PA'!$E$4:$E$2000='Analítico Cx.'!$B77),-('Diário 5º PA'!$O$4:$O$2000=H$1),('Diário 5º PA'!$F$4:$F$2000))+SUMPRODUCT(-('Diário 6º PA'!$E$4:$E$2000='Analítico Cx.'!$B77),-('Diário 6º PA'!$O$4:$O$2000=H$1),('Diário 6º PA'!$F$4:$F$2000))</f>
        <v>0</v>
      </c>
      <c r="I77" s="183">
        <f>SUMPRODUCT(-('Diário 3º PA'!$E$4:$E$4242='Analítico Cx.'!$B77),-('Diário 3º PA'!$N$4:$N$4242=I$1),('Diário 3º PA'!$F$4:$F$4242))+SUMPRODUCT(-('Diário 4º PA'!$E$4:$E$2007='Analítico Cx.'!$B77),-('Diário 4º PA'!$O$4:$O$2007=I$1),('Diário 4º PA'!$F$4:$F$2007))+SUMPRODUCT(-('Diário 5º PA'!$E$4:$E$2000='Analítico Cx.'!$B77),-('Diário 5º PA'!$O$4:$O$2000=I$1),('Diário 5º PA'!$F$4:$F$2000))+SUMPRODUCT(-('Diário 6º PA'!$E$4:$E$2000='Analítico Cx.'!$B77),-('Diário 6º PA'!$O$4:$O$2000=I$1),('Diário 6º PA'!$F$4:$F$2000))</f>
        <v>0</v>
      </c>
      <c r="J77" s="183">
        <f>SUMPRODUCT(-('Diário 3º PA'!$E$4:$E$4242='Analítico Cx.'!$B77),-('Diário 3º PA'!$N$4:$N$4242=J$1),('Diário 3º PA'!$F$4:$F$4242))+SUMPRODUCT(-('Diário 4º PA'!$E$4:$E$2007='Analítico Cx.'!$B77),-('Diário 4º PA'!$O$4:$O$2007=J$1),('Diário 4º PA'!$F$4:$F$2007))+SUMPRODUCT(-('Diário 5º PA'!$E$4:$E$2000='Analítico Cx.'!$B77),-('Diário 5º PA'!$O$4:$O$2000=J$1),('Diário 5º PA'!$F$4:$F$2000))+SUMPRODUCT(-('Diário 6º PA'!$E$4:$E$2000='Analítico Cx.'!$B77),-('Diário 6º PA'!$O$4:$O$2000=J$1),('Diário 6º PA'!$F$4:$F$2000))</f>
        <v>0</v>
      </c>
      <c r="K77" s="183">
        <f>SUMPRODUCT(-('Diário 3º PA'!$E$4:$E$4242='Analítico Cx.'!$B77),-('Diário 3º PA'!$N$4:$N$4242=K$1),('Diário 3º PA'!$F$4:$F$4242))+SUMPRODUCT(-('Diário 4º PA'!$E$4:$E$2007='Analítico Cx.'!$B77),-('Diário 4º PA'!$O$4:$O$2007=K$1),('Diário 4º PA'!$F$4:$F$2007))+SUMPRODUCT(-('Diário 5º PA'!$E$4:$E$2000='Analítico Cx.'!$B77),-('Diário 5º PA'!$O$4:$O$2000=K$1),('Diário 5º PA'!$F$4:$F$2000))+SUMPRODUCT(-('Diário 6º PA'!$E$4:$E$2000='Analítico Cx.'!$B77),-('Diário 6º PA'!$O$4:$O$2000=K$1),('Diário 6º PA'!$F$4:$F$2000))</f>
        <v>0</v>
      </c>
      <c r="L77" s="183">
        <f>SUMPRODUCT(-('Diário 3º PA'!$E$4:$E$4242='Analítico Cx.'!$B77),-('Diário 3º PA'!$N$4:$N$4242=L$1),('Diário 3º PA'!$F$4:$F$4242))+SUMPRODUCT(-('Diário 4º PA'!$E$4:$E$2007='Analítico Cx.'!$B77),-('Diário 4º PA'!$O$4:$O$2007=L$1),('Diário 4º PA'!$F$4:$F$2007))+SUMPRODUCT(-('Diário 5º PA'!$E$4:$E$2000='Analítico Cx.'!$B77),-('Diário 5º PA'!$O$4:$O$2000=L$1),('Diário 5º PA'!$F$4:$F$2000))+SUMPRODUCT(-('Diário 6º PA'!$E$4:$E$2000='Analítico Cx.'!$B77),-('Diário 6º PA'!$O$4:$O$2000=L$1),('Diário 6º PA'!$F$4:$F$2000))</f>
        <v>0</v>
      </c>
      <c r="M77" s="183">
        <f>SUMPRODUCT(-('Diário 3º PA'!$E$4:$E$4242='Analítico Cx.'!$B77),-('Diário 3º PA'!$N$4:$N$4242=M$1),('Diário 3º PA'!$F$4:$F$4242))+SUMPRODUCT(-('Diário 4º PA'!$E$4:$E$2007='Analítico Cx.'!$B77),-('Diário 4º PA'!$O$4:$O$2007=M$1),('Diário 4º PA'!$F$4:$F$2007))+SUMPRODUCT(-('Diário 5º PA'!$E$4:$E$2000='Analítico Cx.'!$B77),-('Diário 5º PA'!$O$4:$O$2000=M$1),('Diário 5º PA'!$F$4:$F$2000))+SUMPRODUCT(-('Diário 6º PA'!$E$4:$E$2000='Analítico Cx.'!$B77),-('Diário 6º PA'!$O$4:$O$2000=M$1),('Diário 6º PA'!$F$4:$F$2000))</f>
        <v>0</v>
      </c>
      <c r="N77" s="183">
        <f>SUMPRODUCT(-('Diário 3º PA'!$E$4:$E$4242='Analítico Cx.'!$B77),-('Diário 3º PA'!$N$4:$N$4242=N$1),('Diário 3º PA'!$F$4:$F$4242))+SUMPRODUCT(-('Diário 4º PA'!$E$4:$E$2007='Analítico Cx.'!$B77),-('Diário 4º PA'!$O$4:$O$2007=N$1),('Diário 4º PA'!$F$4:$F$2007))+SUMPRODUCT(-('Diário 5º PA'!$E$4:$E$2000='Analítico Cx.'!$B77),-('Diário 5º PA'!$O$4:$O$2000=N$1),('Diário 5º PA'!$F$4:$F$2000))+SUMPRODUCT(-('Diário 6º PA'!$E$4:$E$2000='Analítico Cx.'!$B77),-('Diário 6º PA'!$O$4:$O$2000=N$1),('Diário 6º PA'!$F$4:$F$2000))</f>
        <v>0</v>
      </c>
      <c r="O77" s="184">
        <f t="shared" si="17"/>
        <v>0</v>
      </c>
      <c r="P77" s="168">
        <f t="shared" si="16"/>
        <v>0</v>
      </c>
    </row>
    <row r="78" spans="1:16" ht="23.25" customHeight="1" x14ac:dyDescent="0.2">
      <c r="A78" s="59" t="s">
        <v>245</v>
      </c>
      <c r="B78" s="102" t="s">
        <v>246</v>
      </c>
      <c r="C78" s="183">
        <f>SUMPRODUCT(-('Diário 3º PA'!$E$4:$E$4242='Analítico Cx.'!$B78),-('Diário 3º PA'!$N$4:$N$4242=C$1),('Diário 3º PA'!$F$4:$F$4242))+SUMPRODUCT(-('Diário 4º PA'!$E$4:$E$2007='Analítico Cx.'!$B78),-('Diário 4º PA'!$O$4:$O$2007=C$1),('Diário 4º PA'!$F$4:$F$2007))+SUMPRODUCT(-('Diário 5º PA'!$E$4:$E$2000='Analítico Cx.'!$B78),-('Diário 5º PA'!$O$4:$O$2000=C$1),('Diário 5º PA'!$F$4:$F$2000))+SUMPRODUCT(-('Diário 6º PA'!$E$4:$E$2000='Analítico Cx.'!$B78),-('Diário 6º PA'!$O$4:$O$2000=C$1),('Diário 6º PA'!$F$4:$F$2000))</f>
        <v>0</v>
      </c>
      <c r="D78" s="183">
        <f>SUMPRODUCT(-('Diário 3º PA'!$E$4:$E$4242='Analítico Cx.'!$B78),-('Diário 3º PA'!$N$4:$N$4242=D$1),('Diário 3º PA'!$F$4:$F$4242))+SUMPRODUCT(-('Diário 4º PA'!$E$4:$E$2007='Analítico Cx.'!$B78),-('Diário 4º PA'!$O$4:$O$2007=D$1),('Diário 4º PA'!$F$4:$F$2007))+SUMPRODUCT(-('Diário 5º PA'!$E$4:$E$2000='Analítico Cx.'!$B78),-('Diário 5º PA'!$O$4:$O$2000=D$1),('Diário 5º PA'!$F$4:$F$2000))+SUMPRODUCT(-('Diário 6º PA'!$E$4:$E$2000='Analítico Cx.'!$B78),-('Diário 6º PA'!$O$4:$O$2000=D$1),('Diário 6º PA'!$F$4:$F$2000))</f>
        <v>0</v>
      </c>
      <c r="E78" s="183">
        <f>SUMPRODUCT(-('Diário 3º PA'!$E$4:$E$4242='Analítico Cx.'!$B78),-('Diário 3º PA'!$N$4:$N$4242=E$1),('Diário 3º PA'!$F$4:$F$4242))+SUMPRODUCT(-('Diário 4º PA'!$E$4:$E$2007='Analítico Cx.'!$B78),-('Diário 4º PA'!$O$4:$O$2007=E$1),('Diário 4º PA'!$F$4:$F$2007))+SUMPRODUCT(-('Diário 5º PA'!$E$4:$E$2000='Analítico Cx.'!$B78),-('Diário 5º PA'!$O$4:$O$2000=E$1),('Diário 5º PA'!$F$4:$F$2000))+SUMPRODUCT(-('Diário 6º PA'!$E$4:$E$2000='Analítico Cx.'!$B78),-('Diário 6º PA'!$O$4:$O$2000=E$1),('Diário 6º PA'!$F$4:$F$2000))</f>
        <v>0</v>
      </c>
      <c r="F78" s="183">
        <f>SUMPRODUCT(-('Diário 3º PA'!$E$4:$E$4242='Analítico Cx.'!$B78),-('Diário 3º PA'!$N$4:$N$4242=F$1),('Diário 3º PA'!$F$4:$F$4242))+SUMPRODUCT(-('Diário 4º PA'!$E$4:$E$2007='Analítico Cx.'!$B78),-('Diário 4º PA'!$O$4:$O$2007=F$1),('Diário 4º PA'!$F$4:$F$2007))+SUMPRODUCT(-('Diário 5º PA'!$E$4:$E$2000='Analítico Cx.'!$B78),-('Diário 5º PA'!$O$4:$O$2000=F$1),('Diário 5º PA'!$F$4:$F$2000))+SUMPRODUCT(-('Diário 6º PA'!$E$4:$E$2000='Analítico Cx.'!$B78),-('Diário 6º PA'!$O$4:$O$2000=F$1),('Diário 6º PA'!$F$4:$F$2000))</f>
        <v>0</v>
      </c>
      <c r="G78" s="183">
        <f>SUMPRODUCT(-('Diário 3º PA'!$E$4:$E$4242='Analítico Cx.'!$B78),-('Diário 3º PA'!$N$4:$N$4242=G$1),('Diário 3º PA'!$F$4:$F$4242))+SUMPRODUCT(-('Diário 4º PA'!$E$4:$E$2007='Analítico Cx.'!$B78),-('Diário 4º PA'!$O$4:$O$2007=G$1),('Diário 4º PA'!$F$4:$F$2007))+SUMPRODUCT(-('Diário 5º PA'!$E$4:$E$2000='Analítico Cx.'!$B78),-('Diário 5º PA'!$O$4:$O$2000=G$1),('Diário 5º PA'!$F$4:$F$2000))+SUMPRODUCT(-('Diário 6º PA'!$E$4:$E$2000='Analítico Cx.'!$B78),-('Diário 6º PA'!$O$4:$O$2000=G$1),('Diário 6º PA'!$F$4:$F$2000))</f>
        <v>0</v>
      </c>
      <c r="H78" s="183">
        <f>SUMPRODUCT(-('Diário 3º PA'!$E$4:$E$4242='Analítico Cx.'!$B78),-('Diário 3º PA'!$N$4:$N$4242=H$1),('Diário 3º PA'!$F$4:$F$4242))+SUMPRODUCT(-('Diário 4º PA'!$E$4:$E$2007='Analítico Cx.'!$B78),-('Diário 4º PA'!$O$4:$O$2007=H$1),('Diário 4º PA'!$F$4:$F$2007))+SUMPRODUCT(-('Diário 5º PA'!$E$4:$E$2000='Analítico Cx.'!$B78),-('Diário 5º PA'!$O$4:$O$2000=H$1),('Diário 5º PA'!$F$4:$F$2000))+SUMPRODUCT(-('Diário 6º PA'!$E$4:$E$2000='Analítico Cx.'!$B78),-('Diário 6º PA'!$O$4:$O$2000=H$1),('Diário 6º PA'!$F$4:$F$2000))</f>
        <v>0</v>
      </c>
      <c r="I78" s="183">
        <f>SUMPRODUCT(-('Diário 3º PA'!$E$4:$E$4242='Analítico Cx.'!$B78),-('Diário 3º PA'!$N$4:$N$4242=I$1),('Diário 3º PA'!$F$4:$F$4242))+SUMPRODUCT(-('Diário 4º PA'!$E$4:$E$2007='Analítico Cx.'!$B78),-('Diário 4º PA'!$O$4:$O$2007=I$1),('Diário 4º PA'!$F$4:$F$2007))+SUMPRODUCT(-('Diário 5º PA'!$E$4:$E$2000='Analítico Cx.'!$B78),-('Diário 5º PA'!$O$4:$O$2000=I$1),('Diário 5º PA'!$F$4:$F$2000))+SUMPRODUCT(-('Diário 6º PA'!$E$4:$E$2000='Analítico Cx.'!$B78),-('Diário 6º PA'!$O$4:$O$2000=I$1),('Diário 6º PA'!$F$4:$F$2000))</f>
        <v>0</v>
      </c>
      <c r="J78" s="183">
        <f>SUMPRODUCT(-('Diário 3º PA'!$E$4:$E$4242='Analítico Cx.'!$B78),-('Diário 3º PA'!$N$4:$N$4242=J$1),('Diário 3º PA'!$F$4:$F$4242))+SUMPRODUCT(-('Diário 4º PA'!$E$4:$E$2007='Analítico Cx.'!$B78),-('Diário 4º PA'!$O$4:$O$2007=J$1),('Diário 4º PA'!$F$4:$F$2007))+SUMPRODUCT(-('Diário 5º PA'!$E$4:$E$2000='Analítico Cx.'!$B78),-('Diário 5º PA'!$O$4:$O$2000=J$1),('Diário 5º PA'!$F$4:$F$2000))+SUMPRODUCT(-('Diário 6º PA'!$E$4:$E$2000='Analítico Cx.'!$B78),-('Diário 6º PA'!$O$4:$O$2000=J$1),('Diário 6º PA'!$F$4:$F$2000))</f>
        <v>0</v>
      </c>
      <c r="K78" s="183">
        <f>SUMPRODUCT(-('Diário 3º PA'!$E$4:$E$4242='Analítico Cx.'!$B78),-('Diário 3º PA'!$N$4:$N$4242=K$1),('Diário 3º PA'!$F$4:$F$4242))+SUMPRODUCT(-('Diário 4º PA'!$E$4:$E$2007='Analítico Cx.'!$B78),-('Diário 4º PA'!$O$4:$O$2007=K$1),('Diário 4º PA'!$F$4:$F$2007))+SUMPRODUCT(-('Diário 5º PA'!$E$4:$E$2000='Analítico Cx.'!$B78),-('Diário 5º PA'!$O$4:$O$2000=K$1),('Diário 5º PA'!$F$4:$F$2000))+SUMPRODUCT(-('Diário 6º PA'!$E$4:$E$2000='Analítico Cx.'!$B78),-('Diário 6º PA'!$O$4:$O$2000=K$1),('Diário 6º PA'!$F$4:$F$2000))</f>
        <v>0</v>
      </c>
      <c r="L78" s="183">
        <f>SUMPRODUCT(-('Diário 3º PA'!$E$4:$E$4242='Analítico Cx.'!$B78),-('Diário 3º PA'!$N$4:$N$4242=L$1),('Diário 3º PA'!$F$4:$F$4242))+SUMPRODUCT(-('Diário 4º PA'!$E$4:$E$2007='Analítico Cx.'!$B78),-('Diário 4º PA'!$O$4:$O$2007=L$1),('Diário 4º PA'!$F$4:$F$2007))+SUMPRODUCT(-('Diário 5º PA'!$E$4:$E$2000='Analítico Cx.'!$B78),-('Diário 5º PA'!$O$4:$O$2000=L$1),('Diário 5º PA'!$F$4:$F$2000))+SUMPRODUCT(-('Diário 6º PA'!$E$4:$E$2000='Analítico Cx.'!$B78),-('Diário 6º PA'!$O$4:$O$2000=L$1),('Diário 6º PA'!$F$4:$F$2000))</f>
        <v>0</v>
      </c>
      <c r="M78" s="183">
        <f>SUMPRODUCT(-('Diário 3º PA'!$E$4:$E$4242='Analítico Cx.'!$B78),-('Diário 3º PA'!$N$4:$N$4242=M$1),('Diário 3º PA'!$F$4:$F$4242))+SUMPRODUCT(-('Diário 4º PA'!$E$4:$E$2007='Analítico Cx.'!$B78),-('Diário 4º PA'!$O$4:$O$2007=M$1),('Diário 4º PA'!$F$4:$F$2007))+SUMPRODUCT(-('Diário 5º PA'!$E$4:$E$2000='Analítico Cx.'!$B78),-('Diário 5º PA'!$O$4:$O$2000=M$1),('Diário 5º PA'!$F$4:$F$2000))+SUMPRODUCT(-('Diário 6º PA'!$E$4:$E$2000='Analítico Cx.'!$B78),-('Diário 6º PA'!$O$4:$O$2000=M$1),('Diário 6º PA'!$F$4:$F$2000))</f>
        <v>0</v>
      </c>
      <c r="N78" s="183">
        <f>SUMPRODUCT(-('Diário 3º PA'!$E$4:$E$4242='Analítico Cx.'!$B78),-('Diário 3º PA'!$N$4:$N$4242=N$1),('Diário 3º PA'!$F$4:$F$4242))+SUMPRODUCT(-('Diário 4º PA'!$E$4:$E$2007='Analítico Cx.'!$B78),-('Diário 4º PA'!$O$4:$O$2007=N$1),('Diário 4º PA'!$F$4:$F$2007))+SUMPRODUCT(-('Diário 5º PA'!$E$4:$E$2000='Analítico Cx.'!$B78),-('Diário 5º PA'!$O$4:$O$2000=N$1),('Diário 5º PA'!$F$4:$F$2000))+SUMPRODUCT(-('Diário 6º PA'!$E$4:$E$2000='Analítico Cx.'!$B78),-('Diário 6º PA'!$O$4:$O$2000=N$1),('Diário 6º PA'!$F$4:$F$2000))</f>
        <v>0</v>
      </c>
      <c r="O78" s="184">
        <f t="shared" si="17"/>
        <v>0</v>
      </c>
      <c r="P78" s="168">
        <f t="shared" si="16"/>
        <v>0</v>
      </c>
    </row>
    <row r="79" spans="1:16" ht="23.25" customHeight="1" x14ac:dyDescent="0.2">
      <c r="A79" s="59" t="s">
        <v>247</v>
      </c>
      <c r="B79" s="102" t="s">
        <v>248</v>
      </c>
      <c r="C79" s="183">
        <f>SUMPRODUCT(-('Diário 3º PA'!$E$4:$E$4242='Analítico Cx.'!$B79),-('Diário 3º PA'!$N$4:$N$4242=C$1),('Diário 3º PA'!$F$4:$F$4242))+SUMPRODUCT(-('Diário 4º PA'!$E$4:$E$2007='Analítico Cx.'!$B79),-('Diário 4º PA'!$O$4:$O$2007=C$1),('Diário 4º PA'!$F$4:$F$2007))+SUMPRODUCT(-('Diário 5º PA'!$E$4:$E$2000='Analítico Cx.'!$B79),-('Diário 5º PA'!$O$4:$O$2000=C$1),('Diário 5º PA'!$F$4:$F$2000))+SUMPRODUCT(-('Diário 6º PA'!$E$4:$E$2000='Analítico Cx.'!$B79),-('Diário 6º PA'!$O$4:$O$2000=C$1),('Diário 6º PA'!$F$4:$F$2000))</f>
        <v>0</v>
      </c>
      <c r="D79" s="183">
        <f>SUMPRODUCT(-('Diário 3º PA'!$E$4:$E$4242='Analítico Cx.'!$B79),-('Diário 3º PA'!$N$4:$N$4242=D$1),('Diário 3º PA'!$F$4:$F$4242))+SUMPRODUCT(-('Diário 4º PA'!$E$4:$E$2007='Analítico Cx.'!$B79),-('Diário 4º PA'!$O$4:$O$2007=D$1),('Diário 4º PA'!$F$4:$F$2007))+SUMPRODUCT(-('Diário 5º PA'!$E$4:$E$2000='Analítico Cx.'!$B79),-('Diário 5º PA'!$O$4:$O$2000=D$1),('Diário 5º PA'!$F$4:$F$2000))+SUMPRODUCT(-('Diário 6º PA'!$E$4:$E$2000='Analítico Cx.'!$B79),-('Diário 6º PA'!$O$4:$O$2000=D$1),('Diário 6º PA'!$F$4:$F$2000))</f>
        <v>0</v>
      </c>
      <c r="E79" s="183">
        <f>SUMPRODUCT(-('Diário 3º PA'!$E$4:$E$4242='Analítico Cx.'!$B79),-('Diário 3º PA'!$N$4:$N$4242=E$1),('Diário 3º PA'!$F$4:$F$4242))+SUMPRODUCT(-('Diário 4º PA'!$E$4:$E$2007='Analítico Cx.'!$B79),-('Diário 4º PA'!$O$4:$O$2007=E$1),('Diário 4º PA'!$F$4:$F$2007))+SUMPRODUCT(-('Diário 5º PA'!$E$4:$E$2000='Analítico Cx.'!$B79),-('Diário 5º PA'!$O$4:$O$2000=E$1),('Diário 5º PA'!$F$4:$F$2000))+SUMPRODUCT(-('Diário 6º PA'!$E$4:$E$2000='Analítico Cx.'!$B79),-('Diário 6º PA'!$O$4:$O$2000=E$1),('Diário 6º PA'!$F$4:$F$2000))</f>
        <v>0</v>
      </c>
      <c r="F79" s="183">
        <f>SUMPRODUCT(-('Diário 3º PA'!$E$4:$E$4242='Analítico Cx.'!$B79),-('Diário 3º PA'!$N$4:$N$4242=F$1),('Diário 3º PA'!$F$4:$F$4242))+SUMPRODUCT(-('Diário 4º PA'!$E$4:$E$2007='Analítico Cx.'!$B79),-('Diário 4º PA'!$O$4:$O$2007=F$1),('Diário 4º PA'!$F$4:$F$2007))+SUMPRODUCT(-('Diário 5º PA'!$E$4:$E$2000='Analítico Cx.'!$B79),-('Diário 5º PA'!$O$4:$O$2000=F$1),('Diário 5º PA'!$F$4:$F$2000))+SUMPRODUCT(-('Diário 6º PA'!$E$4:$E$2000='Analítico Cx.'!$B79),-('Diário 6º PA'!$O$4:$O$2000=F$1),('Diário 6º PA'!$F$4:$F$2000))</f>
        <v>0</v>
      </c>
      <c r="G79" s="183">
        <f>SUMPRODUCT(-('Diário 3º PA'!$E$4:$E$4242='Analítico Cx.'!$B79),-('Diário 3º PA'!$N$4:$N$4242=G$1),('Diário 3º PA'!$F$4:$F$4242))+SUMPRODUCT(-('Diário 4º PA'!$E$4:$E$2007='Analítico Cx.'!$B79),-('Diário 4º PA'!$O$4:$O$2007=G$1),('Diário 4º PA'!$F$4:$F$2007))+SUMPRODUCT(-('Diário 5º PA'!$E$4:$E$2000='Analítico Cx.'!$B79),-('Diário 5º PA'!$O$4:$O$2000=G$1),('Diário 5º PA'!$F$4:$F$2000))+SUMPRODUCT(-('Diário 6º PA'!$E$4:$E$2000='Analítico Cx.'!$B79),-('Diário 6º PA'!$O$4:$O$2000=G$1),('Diário 6º PA'!$F$4:$F$2000))</f>
        <v>0</v>
      </c>
      <c r="H79" s="183">
        <f>SUMPRODUCT(-('Diário 3º PA'!$E$4:$E$4242='Analítico Cx.'!$B79),-('Diário 3º PA'!$N$4:$N$4242=H$1),('Diário 3º PA'!$F$4:$F$4242))+SUMPRODUCT(-('Diário 4º PA'!$E$4:$E$2007='Analítico Cx.'!$B79),-('Diário 4º PA'!$O$4:$O$2007=H$1),('Diário 4º PA'!$F$4:$F$2007))+SUMPRODUCT(-('Diário 5º PA'!$E$4:$E$2000='Analítico Cx.'!$B79),-('Diário 5º PA'!$O$4:$O$2000=H$1),('Diário 5º PA'!$F$4:$F$2000))+SUMPRODUCT(-('Diário 6º PA'!$E$4:$E$2000='Analítico Cx.'!$B79),-('Diário 6º PA'!$O$4:$O$2000=H$1),('Diário 6º PA'!$F$4:$F$2000))</f>
        <v>0</v>
      </c>
      <c r="I79" s="183">
        <f>SUMPRODUCT(-('Diário 3º PA'!$E$4:$E$4242='Analítico Cx.'!$B79),-('Diário 3º PA'!$N$4:$N$4242=I$1),('Diário 3º PA'!$F$4:$F$4242))+SUMPRODUCT(-('Diário 4º PA'!$E$4:$E$2007='Analítico Cx.'!$B79),-('Diário 4º PA'!$O$4:$O$2007=I$1),('Diário 4º PA'!$F$4:$F$2007))+SUMPRODUCT(-('Diário 5º PA'!$E$4:$E$2000='Analítico Cx.'!$B79),-('Diário 5º PA'!$O$4:$O$2000=I$1),('Diário 5º PA'!$F$4:$F$2000))+SUMPRODUCT(-('Diário 6º PA'!$E$4:$E$2000='Analítico Cx.'!$B79),-('Diário 6º PA'!$O$4:$O$2000=I$1),('Diário 6º PA'!$F$4:$F$2000))</f>
        <v>0</v>
      </c>
      <c r="J79" s="183">
        <f>SUMPRODUCT(-('Diário 3º PA'!$E$4:$E$4242='Analítico Cx.'!$B79),-('Diário 3º PA'!$N$4:$N$4242=J$1),('Diário 3º PA'!$F$4:$F$4242))+SUMPRODUCT(-('Diário 4º PA'!$E$4:$E$2007='Analítico Cx.'!$B79),-('Diário 4º PA'!$O$4:$O$2007=J$1),('Diário 4º PA'!$F$4:$F$2007))+SUMPRODUCT(-('Diário 5º PA'!$E$4:$E$2000='Analítico Cx.'!$B79),-('Diário 5º PA'!$O$4:$O$2000=J$1),('Diário 5º PA'!$F$4:$F$2000))+SUMPRODUCT(-('Diário 6º PA'!$E$4:$E$2000='Analítico Cx.'!$B79),-('Diário 6º PA'!$O$4:$O$2000=J$1),('Diário 6º PA'!$F$4:$F$2000))</f>
        <v>0</v>
      </c>
      <c r="K79" s="183">
        <f>SUMPRODUCT(-('Diário 3º PA'!$E$4:$E$4242='Analítico Cx.'!$B79),-('Diário 3º PA'!$N$4:$N$4242=K$1),('Diário 3º PA'!$F$4:$F$4242))+SUMPRODUCT(-('Diário 4º PA'!$E$4:$E$2007='Analítico Cx.'!$B79),-('Diário 4º PA'!$O$4:$O$2007=K$1),('Diário 4º PA'!$F$4:$F$2007))+SUMPRODUCT(-('Diário 5º PA'!$E$4:$E$2000='Analítico Cx.'!$B79),-('Diário 5º PA'!$O$4:$O$2000=K$1),('Diário 5º PA'!$F$4:$F$2000))+SUMPRODUCT(-('Diário 6º PA'!$E$4:$E$2000='Analítico Cx.'!$B79),-('Diário 6º PA'!$O$4:$O$2000=K$1),('Diário 6º PA'!$F$4:$F$2000))</f>
        <v>0</v>
      </c>
      <c r="L79" s="183">
        <f>SUMPRODUCT(-('Diário 3º PA'!$E$4:$E$4242='Analítico Cx.'!$B79),-('Diário 3º PA'!$N$4:$N$4242=L$1),('Diário 3º PA'!$F$4:$F$4242))+SUMPRODUCT(-('Diário 4º PA'!$E$4:$E$2007='Analítico Cx.'!$B79),-('Diário 4º PA'!$O$4:$O$2007=L$1),('Diário 4º PA'!$F$4:$F$2007))+SUMPRODUCT(-('Diário 5º PA'!$E$4:$E$2000='Analítico Cx.'!$B79),-('Diário 5º PA'!$O$4:$O$2000=L$1),('Diário 5º PA'!$F$4:$F$2000))+SUMPRODUCT(-('Diário 6º PA'!$E$4:$E$2000='Analítico Cx.'!$B79),-('Diário 6º PA'!$O$4:$O$2000=L$1),('Diário 6º PA'!$F$4:$F$2000))</f>
        <v>0</v>
      </c>
      <c r="M79" s="183">
        <f>SUMPRODUCT(-('Diário 3º PA'!$E$4:$E$4242='Analítico Cx.'!$B79),-('Diário 3º PA'!$N$4:$N$4242=M$1),('Diário 3º PA'!$F$4:$F$4242))+SUMPRODUCT(-('Diário 4º PA'!$E$4:$E$2007='Analítico Cx.'!$B79),-('Diário 4º PA'!$O$4:$O$2007=M$1),('Diário 4º PA'!$F$4:$F$2007))+SUMPRODUCT(-('Diário 5º PA'!$E$4:$E$2000='Analítico Cx.'!$B79),-('Diário 5º PA'!$O$4:$O$2000=M$1),('Diário 5º PA'!$F$4:$F$2000))+SUMPRODUCT(-('Diário 6º PA'!$E$4:$E$2000='Analítico Cx.'!$B79),-('Diário 6º PA'!$O$4:$O$2000=M$1),('Diário 6º PA'!$F$4:$F$2000))</f>
        <v>0</v>
      </c>
      <c r="N79" s="183">
        <f>SUMPRODUCT(-('Diário 3º PA'!$E$4:$E$4242='Analítico Cx.'!$B79),-('Diário 3º PA'!$N$4:$N$4242=N$1),('Diário 3º PA'!$F$4:$F$4242))+SUMPRODUCT(-('Diário 4º PA'!$E$4:$E$2007='Analítico Cx.'!$B79),-('Diário 4º PA'!$O$4:$O$2007=N$1),('Diário 4º PA'!$F$4:$F$2007))+SUMPRODUCT(-('Diário 5º PA'!$E$4:$E$2000='Analítico Cx.'!$B79),-('Diário 5º PA'!$O$4:$O$2000=N$1),('Diário 5º PA'!$F$4:$F$2000))+SUMPRODUCT(-('Diário 6º PA'!$E$4:$E$2000='Analítico Cx.'!$B79),-('Diário 6º PA'!$O$4:$O$2000=N$1),('Diário 6º PA'!$F$4:$F$2000))</f>
        <v>0</v>
      </c>
      <c r="O79" s="184">
        <f t="shared" si="17"/>
        <v>0</v>
      </c>
      <c r="P79" s="168">
        <f t="shared" si="16"/>
        <v>0</v>
      </c>
    </row>
    <row r="80" spans="1:16" ht="23.25" customHeight="1" x14ac:dyDescent="0.2">
      <c r="A80" s="59" t="s">
        <v>249</v>
      </c>
      <c r="B80" s="102" t="s">
        <v>250</v>
      </c>
      <c r="C80" s="183">
        <f>SUMPRODUCT(-('Diário 3º PA'!$E$4:$E$4242='Analítico Cx.'!$B80),-('Diário 3º PA'!$N$4:$N$4242=C$1),('Diário 3º PA'!$F$4:$F$4242))+SUMPRODUCT(-('Diário 4º PA'!$E$4:$E$2007='Analítico Cx.'!$B80),-('Diário 4º PA'!$O$4:$O$2007=C$1),('Diário 4º PA'!$F$4:$F$2007))+SUMPRODUCT(-('Diário 5º PA'!$E$4:$E$2000='Analítico Cx.'!$B80),-('Diário 5º PA'!$O$4:$O$2000=C$1),('Diário 5º PA'!$F$4:$F$2000))+SUMPRODUCT(-('Diário 6º PA'!$E$4:$E$2000='Analítico Cx.'!$B80),-('Diário 6º PA'!$O$4:$O$2000=C$1),('Diário 6º PA'!$F$4:$F$2000))</f>
        <v>0</v>
      </c>
      <c r="D80" s="183">
        <f>SUMPRODUCT(-('Diário 3º PA'!$E$4:$E$4242='Analítico Cx.'!$B80),-('Diário 3º PA'!$N$4:$N$4242=D$1),('Diário 3º PA'!$F$4:$F$4242))+SUMPRODUCT(-('Diário 4º PA'!$E$4:$E$2007='Analítico Cx.'!$B80),-('Diário 4º PA'!$O$4:$O$2007=D$1),('Diário 4º PA'!$F$4:$F$2007))+SUMPRODUCT(-('Diário 5º PA'!$E$4:$E$2000='Analítico Cx.'!$B80),-('Diário 5º PA'!$O$4:$O$2000=D$1),('Diário 5º PA'!$F$4:$F$2000))+SUMPRODUCT(-('Diário 6º PA'!$E$4:$E$2000='Analítico Cx.'!$B80),-('Diário 6º PA'!$O$4:$O$2000=D$1),('Diário 6º PA'!$F$4:$F$2000))</f>
        <v>0</v>
      </c>
      <c r="E80" s="183">
        <f>SUMPRODUCT(-('Diário 3º PA'!$E$4:$E$4242='Analítico Cx.'!$B80),-('Diário 3º PA'!$N$4:$N$4242=E$1),('Diário 3º PA'!$F$4:$F$4242))+SUMPRODUCT(-('Diário 4º PA'!$E$4:$E$2007='Analítico Cx.'!$B80),-('Diário 4º PA'!$O$4:$O$2007=E$1),('Diário 4º PA'!$F$4:$F$2007))+SUMPRODUCT(-('Diário 5º PA'!$E$4:$E$2000='Analítico Cx.'!$B80),-('Diário 5º PA'!$O$4:$O$2000=E$1),('Diário 5º PA'!$F$4:$F$2000))+SUMPRODUCT(-('Diário 6º PA'!$E$4:$E$2000='Analítico Cx.'!$B80),-('Diário 6º PA'!$O$4:$O$2000=E$1),('Diário 6º PA'!$F$4:$F$2000))</f>
        <v>0</v>
      </c>
      <c r="F80" s="183">
        <f>SUMPRODUCT(-('Diário 3º PA'!$E$4:$E$4242='Analítico Cx.'!$B80),-('Diário 3º PA'!$N$4:$N$4242=F$1),('Diário 3º PA'!$F$4:$F$4242))+SUMPRODUCT(-('Diário 4º PA'!$E$4:$E$2007='Analítico Cx.'!$B80),-('Diário 4º PA'!$O$4:$O$2007=F$1),('Diário 4º PA'!$F$4:$F$2007))+SUMPRODUCT(-('Diário 5º PA'!$E$4:$E$2000='Analítico Cx.'!$B80),-('Diário 5º PA'!$O$4:$O$2000=F$1),('Diário 5º PA'!$F$4:$F$2000))+SUMPRODUCT(-('Diário 6º PA'!$E$4:$E$2000='Analítico Cx.'!$B80),-('Diário 6º PA'!$O$4:$O$2000=F$1),('Diário 6º PA'!$F$4:$F$2000))</f>
        <v>0</v>
      </c>
      <c r="G80" s="183">
        <f>SUMPRODUCT(-('Diário 3º PA'!$E$4:$E$4242='Analítico Cx.'!$B80),-('Diário 3º PA'!$N$4:$N$4242=G$1),('Diário 3º PA'!$F$4:$F$4242))+SUMPRODUCT(-('Diário 4º PA'!$E$4:$E$2007='Analítico Cx.'!$B80),-('Diário 4º PA'!$O$4:$O$2007=G$1),('Diário 4º PA'!$F$4:$F$2007))+SUMPRODUCT(-('Diário 5º PA'!$E$4:$E$2000='Analítico Cx.'!$B80),-('Diário 5º PA'!$O$4:$O$2000=G$1),('Diário 5º PA'!$F$4:$F$2000))+SUMPRODUCT(-('Diário 6º PA'!$E$4:$E$2000='Analítico Cx.'!$B80),-('Diário 6º PA'!$O$4:$O$2000=G$1),('Diário 6º PA'!$F$4:$F$2000))</f>
        <v>0</v>
      </c>
      <c r="H80" s="183">
        <f>SUMPRODUCT(-('Diário 3º PA'!$E$4:$E$4242='Analítico Cx.'!$B80),-('Diário 3º PA'!$N$4:$N$4242=H$1),('Diário 3º PA'!$F$4:$F$4242))+SUMPRODUCT(-('Diário 4º PA'!$E$4:$E$2007='Analítico Cx.'!$B80),-('Diário 4º PA'!$O$4:$O$2007=H$1),('Diário 4º PA'!$F$4:$F$2007))+SUMPRODUCT(-('Diário 5º PA'!$E$4:$E$2000='Analítico Cx.'!$B80),-('Diário 5º PA'!$O$4:$O$2000=H$1),('Diário 5º PA'!$F$4:$F$2000))+SUMPRODUCT(-('Diário 6º PA'!$E$4:$E$2000='Analítico Cx.'!$B80),-('Diário 6º PA'!$O$4:$O$2000=H$1),('Diário 6º PA'!$F$4:$F$2000))</f>
        <v>0</v>
      </c>
      <c r="I80" s="183">
        <f>SUMPRODUCT(-('Diário 3º PA'!$E$4:$E$4242='Analítico Cx.'!$B80),-('Diário 3º PA'!$N$4:$N$4242=I$1),('Diário 3º PA'!$F$4:$F$4242))+SUMPRODUCT(-('Diário 4º PA'!$E$4:$E$2007='Analítico Cx.'!$B80),-('Diário 4º PA'!$O$4:$O$2007=I$1),('Diário 4º PA'!$F$4:$F$2007))+SUMPRODUCT(-('Diário 5º PA'!$E$4:$E$2000='Analítico Cx.'!$B80),-('Diário 5º PA'!$O$4:$O$2000=I$1),('Diário 5º PA'!$F$4:$F$2000))+SUMPRODUCT(-('Diário 6º PA'!$E$4:$E$2000='Analítico Cx.'!$B80),-('Diário 6º PA'!$O$4:$O$2000=I$1),('Diário 6º PA'!$F$4:$F$2000))</f>
        <v>0</v>
      </c>
      <c r="J80" s="183">
        <f>SUMPRODUCT(-('Diário 3º PA'!$E$4:$E$4242='Analítico Cx.'!$B80),-('Diário 3º PA'!$N$4:$N$4242=J$1),('Diário 3º PA'!$F$4:$F$4242))+SUMPRODUCT(-('Diário 4º PA'!$E$4:$E$2007='Analítico Cx.'!$B80),-('Diário 4º PA'!$O$4:$O$2007=J$1),('Diário 4º PA'!$F$4:$F$2007))+SUMPRODUCT(-('Diário 5º PA'!$E$4:$E$2000='Analítico Cx.'!$B80),-('Diário 5º PA'!$O$4:$O$2000=J$1),('Diário 5º PA'!$F$4:$F$2000))+SUMPRODUCT(-('Diário 6º PA'!$E$4:$E$2000='Analítico Cx.'!$B80),-('Diário 6º PA'!$O$4:$O$2000=J$1),('Diário 6º PA'!$F$4:$F$2000))</f>
        <v>0</v>
      </c>
      <c r="K80" s="183">
        <f>SUMPRODUCT(-('Diário 3º PA'!$E$4:$E$4242='Analítico Cx.'!$B80),-('Diário 3º PA'!$N$4:$N$4242=K$1),('Diário 3º PA'!$F$4:$F$4242))+SUMPRODUCT(-('Diário 4º PA'!$E$4:$E$2007='Analítico Cx.'!$B80),-('Diário 4º PA'!$O$4:$O$2007=K$1),('Diário 4º PA'!$F$4:$F$2007))+SUMPRODUCT(-('Diário 5º PA'!$E$4:$E$2000='Analítico Cx.'!$B80),-('Diário 5º PA'!$O$4:$O$2000=K$1),('Diário 5º PA'!$F$4:$F$2000))+SUMPRODUCT(-('Diário 6º PA'!$E$4:$E$2000='Analítico Cx.'!$B80),-('Diário 6º PA'!$O$4:$O$2000=K$1),('Diário 6º PA'!$F$4:$F$2000))</f>
        <v>0</v>
      </c>
      <c r="L80" s="183">
        <f>SUMPRODUCT(-('Diário 3º PA'!$E$4:$E$4242='Analítico Cx.'!$B80),-('Diário 3º PA'!$N$4:$N$4242=L$1),('Diário 3º PA'!$F$4:$F$4242))+SUMPRODUCT(-('Diário 4º PA'!$E$4:$E$2007='Analítico Cx.'!$B80),-('Diário 4º PA'!$O$4:$O$2007=L$1),('Diário 4º PA'!$F$4:$F$2007))+SUMPRODUCT(-('Diário 5º PA'!$E$4:$E$2000='Analítico Cx.'!$B80),-('Diário 5º PA'!$O$4:$O$2000=L$1),('Diário 5º PA'!$F$4:$F$2000))+SUMPRODUCT(-('Diário 6º PA'!$E$4:$E$2000='Analítico Cx.'!$B80),-('Diário 6º PA'!$O$4:$O$2000=L$1),('Diário 6º PA'!$F$4:$F$2000))</f>
        <v>0</v>
      </c>
      <c r="M80" s="183">
        <f>SUMPRODUCT(-('Diário 3º PA'!$E$4:$E$4242='Analítico Cx.'!$B80),-('Diário 3º PA'!$N$4:$N$4242=M$1),('Diário 3º PA'!$F$4:$F$4242))+SUMPRODUCT(-('Diário 4º PA'!$E$4:$E$2007='Analítico Cx.'!$B80),-('Diário 4º PA'!$O$4:$O$2007=M$1),('Diário 4º PA'!$F$4:$F$2007))+SUMPRODUCT(-('Diário 5º PA'!$E$4:$E$2000='Analítico Cx.'!$B80),-('Diário 5º PA'!$O$4:$O$2000=M$1),('Diário 5º PA'!$F$4:$F$2000))+SUMPRODUCT(-('Diário 6º PA'!$E$4:$E$2000='Analítico Cx.'!$B80),-('Diário 6º PA'!$O$4:$O$2000=M$1),('Diário 6º PA'!$F$4:$F$2000))</f>
        <v>0</v>
      </c>
      <c r="N80" s="183">
        <f>SUMPRODUCT(-('Diário 3º PA'!$E$4:$E$4242='Analítico Cx.'!$B80),-('Diário 3º PA'!$N$4:$N$4242=N$1),('Diário 3º PA'!$F$4:$F$4242))+SUMPRODUCT(-('Diário 4º PA'!$E$4:$E$2007='Analítico Cx.'!$B80),-('Diário 4º PA'!$O$4:$O$2007=N$1),('Diário 4º PA'!$F$4:$F$2007))+SUMPRODUCT(-('Diário 5º PA'!$E$4:$E$2000='Analítico Cx.'!$B80),-('Diário 5º PA'!$O$4:$O$2000=N$1),('Diário 5º PA'!$F$4:$F$2000))+SUMPRODUCT(-('Diário 6º PA'!$E$4:$E$2000='Analítico Cx.'!$B80),-('Diário 6º PA'!$O$4:$O$2000=N$1),('Diário 6º PA'!$F$4:$F$2000))</f>
        <v>0</v>
      </c>
      <c r="O80" s="184">
        <f t="shared" si="17"/>
        <v>0</v>
      </c>
      <c r="P80" s="168">
        <f t="shared" si="16"/>
        <v>0</v>
      </c>
    </row>
    <row r="81" spans="1:16" ht="23.25" customHeight="1" x14ac:dyDescent="0.2">
      <c r="A81" s="59" t="s">
        <v>251</v>
      </c>
      <c r="B81" s="103" t="s">
        <v>252</v>
      </c>
      <c r="C81" s="183">
        <f>SUMPRODUCT(-('Diário 3º PA'!$E$4:$E$4242='Analítico Cx.'!$B81),-('Diário 3º PA'!$N$4:$N$4242=C$1),('Diário 3º PA'!$F$4:$F$4242))+SUMPRODUCT(-('Diário 4º PA'!$E$4:$E$2007='Analítico Cx.'!$B81),-('Diário 4º PA'!$O$4:$O$2007=C$1),('Diário 4º PA'!$F$4:$F$2007))+SUMPRODUCT(-('Diário 5º PA'!$E$4:$E$2000='Analítico Cx.'!$B81),-('Diário 5º PA'!$O$4:$O$2000=C$1),('Diário 5º PA'!$F$4:$F$2000))+SUMPRODUCT(-('Diário 6º PA'!$E$4:$E$2000='Analítico Cx.'!$B81),-('Diário 6º PA'!$O$4:$O$2000=C$1),('Diário 6º PA'!$F$4:$F$2000))</f>
        <v>7681.85</v>
      </c>
      <c r="D81" s="183">
        <f>SUMPRODUCT(-('Diário 3º PA'!$E$4:$E$4242='Analítico Cx.'!$B81),-('Diário 3º PA'!$N$4:$N$4242=D$1),('Diário 3º PA'!$F$4:$F$4242))+SUMPRODUCT(-('Diário 4º PA'!$E$4:$E$2007='Analítico Cx.'!$B81),-('Diário 4º PA'!$O$4:$O$2007=D$1),('Diário 4º PA'!$F$4:$F$2007))+SUMPRODUCT(-('Diário 5º PA'!$E$4:$E$2000='Analítico Cx.'!$B81),-('Diário 5º PA'!$O$4:$O$2000=D$1),('Diário 5º PA'!$F$4:$F$2000))+SUMPRODUCT(-('Diário 6º PA'!$E$4:$E$2000='Analítico Cx.'!$B81),-('Diário 6º PA'!$O$4:$O$2000=D$1),('Diário 6º PA'!$F$4:$F$2000))</f>
        <v>40334.620000000003</v>
      </c>
      <c r="E81" s="183">
        <f>SUMPRODUCT(-('Diário 3º PA'!$E$4:$E$4242='Analítico Cx.'!$B81),-('Diário 3º PA'!$N$4:$N$4242=E$1),('Diário 3º PA'!$F$4:$F$4242))+SUMPRODUCT(-('Diário 4º PA'!$E$4:$E$2007='Analítico Cx.'!$B81),-('Diário 4º PA'!$O$4:$O$2007=E$1),('Diário 4º PA'!$F$4:$F$2007))+SUMPRODUCT(-('Diário 5º PA'!$E$4:$E$2000='Analítico Cx.'!$B81),-('Diário 5º PA'!$O$4:$O$2000=E$1),('Diário 5º PA'!$F$4:$F$2000))+SUMPRODUCT(-('Diário 6º PA'!$E$4:$E$2000='Analítico Cx.'!$B81),-('Diário 6º PA'!$O$4:$O$2000=E$1),('Diário 6º PA'!$F$4:$F$2000))</f>
        <v>16372.189999999999</v>
      </c>
      <c r="F81" s="183">
        <f>SUMPRODUCT(-('Diário 3º PA'!$E$4:$E$4242='Analítico Cx.'!$B81),-('Diário 3º PA'!$N$4:$N$4242=F$1),('Diário 3º PA'!$F$4:$F$4242))+SUMPRODUCT(-('Diário 4º PA'!$E$4:$E$2007='Analítico Cx.'!$B81),-('Diário 4º PA'!$O$4:$O$2007=F$1),('Diário 4º PA'!$F$4:$F$2007))+SUMPRODUCT(-('Diário 5º PA'!$E$4:$E$2000='Analítico Cx.'!$B81),-('Diário 5º PA'!$O$4:$O$2000=F$1),('Diário 5º PA'!$F$4:$F$2000))+SUMPRODUCT(-('Diário 6º PA'!$E$4:$E$2000='Analítico Cx.'!$B81),-('Diário 6º PA'!$O$4:$O$2000=F$1),('Diário 6º PA'!$F$4:$F$2000))</f>
        <v>0</v>
      </c>
      <c r="G81" s="183">
        <f>SUMPRODUCT(-('Diário 3º PA'!$E$4:$E$4242='Analítico Cx.'!$B81),-('Diário 3º PA'!$N$4:$N$4242=G$1),('Diário 3º PA'!$F$4:$F$4242))+SUMPRODUCT(-('Diário 4º PA'!$E$4:$E$2007='Analítico Cx.'!$B81),-('Diário 4º PA'!$O$4:$O$2007=G$1),('Diário 4º PA'!$F$4:$F$2007))+SUMPRODUCT(-('Diário 5º PA'!$E$4:$E$2000='Analítico Cx.'!$B81),-('Diário 5º PA'!$O$4:$O$2000=G$1),('Diário 5º PA'!$F$4:$F$2000))+SUMPRODUCT(-('Diário 6º PA'!$E$4:$E$2000='Analítico Cx.'!$B81),-('Diário 6º PA'!$O$4:$O$2000=G$1),('Diário 6º PA'!$F$4:$F$2000))</f>
        <v>0</v>
      </c>
      <c r="H81" s="183">
        <f>SUMPRODUCT(-('Diário 3º PA'!$E$4:$E$4242='Analítico Cx.'!$B81),-('Diário 3º PA'!$N$4:$N$4242=H$1),('Diário 3º PA'!$F$4:$F$4242))+SUMPRODUCT(-('Diário 4º PA'!$E$4:$E$2007='Analítico Cx.'!$B81),-('Diário 4º PA'!$O$4:$O$2007=H$1),('Diário 4º PA'!$F$4:$F$2007))+SUMPRODUCT(-('Diário 5º PA'!$E$4:$E$2000='Analítico Cx.'!$B81),-('Diário 5º PA'!$O$4:$O$2000=H$1),('Diário 5º PA'!$F$4:$F$2000))+SUMPRODUCT(-('Diário 6º PA'!$E$4:$E$2000='Analítico Cx.'!$B81),-('Diário 6º PA'!$O$4:$O$2000=H$1),('Diário 6º PA'!$F$4:$F$2000))</f>
        <v>0</v>
      </c>
      <c r="I81" s="183">
        <f>SUMPRODUCT(-('Diário 3º PA'!$E$4:$E$4242='Analítico Cx.'!$B81),-('Diário 3º PA'!$N$4:$N$4242=I$1),('Diário 3º PA'!$F$4:$F$4242))+SUMPRODUCT(-('Diário 4º PA'!$E$4:$E$2007='Analítico Cx.'!$B81),-('Diário 4º PA'!$O$4:$O$2007=I$1),('Diário 4º PA'!$F$4:$F$2007))+SUMPRODUCT(-('Diário 5º PA'!$E$4:$E$2000='Analítico Cx.'!$B81),-('Diário 5º PA'!$O$4:$O$2000=I$1),('Diário 5º PA'!$F$4:$F$2000))+SUMPRODUCT(-('Diário 6º PA'!$E$4:$E$2000='Analítico Cx.'!$B81),-('Diário 6º PA'!$O$4:$O$2000=I$1),('Diário 6º PA'!$F$4:$F$2000))</f>
        <v>0</v>
      </c>
      <c r="J81" s="183">
        <f>SUMPRODUCT(-('Diário 3º PA'!$E$4:$E$4242='Analítico Cx.'!$B81),-('Diário 3º PA'!$N$4:$N$4242=J$1),('Diário 3º PA'!$F$4:$F$4242))+SUMPRODUCT(-('Diário 4º PA'!$E$4:$E$2007='Analítico Cx.'!$B81),-('Diário 4º PA'!$O$4:$O$2007=J$1),('Diário 4º PA'!$F$4:$F$2007))+SUMPRODUCT(-('Diário 5º PA'!$E$4:$E$2000='Analítico Cx.'!$B81),-('Diário 5º PA'!$O$4:$O$2000=J$1),('Diário 5º PA'!$F$4:$F$2000))+SUMPRODUCT(-('Diário 6º PA'!$E$4:$E$2000='Analítico Cx.'!$B81),-('Diário 6º PA'!$O$4:$O$2000=J$1),('Diário 6º PA'!$F$4:$F$2000))</f>
        <v>0</v>
      </c>
      <c r="K81" s="183">
        <f>SUMPRODUCT(-('Diário 3º PA'!$E$4:$E$4242='Analítico Cx.'!$B81),-('Diário 3º PA'!$N$4:$N$4242=K$1),('Diário 3º PA'!$F$4:$F$4242))+SUMPRODUCT(-('Diário 4º PA'!$E$4:$E$2007='Analítico Cx.'!$B81),-('Diário 4º PA'!$O$4:$O$2007=K$1),('Diário 4º PA'!$F$4:$F$2007))+SUMPRODUCT(-('Diário 5º PA'!$E$4:$E$2000='Analítico Cx.'!$B81),-('Diário 5º PA'!$O$4:$O$2000=K$1),('Diário 5º PA'!$F$4:$F$2000))+SUMPRODUCT(-('Diário 6º PA'!$E$4:$E$2000='Analítico Cx.'!$B81),-('Diário 6º PA'!$O$4:$O$2000=K$1),('Diário 6º PA'!$F$4:$F$2000))</f>
        <v>0</v>
      </c>
      <c r="L81" s="183">
        <f>SUMPRODUCT(-('Diário 3º PA'!$E$4:$E$4242='Analítico Cx.'!$B81),-('Diário 3º PA'!$N$4:$N$4242=L$1),('Diário 3º PA'!$F$4:$F$4242))+SUMPRODUCT(-('Diário 4º PA'!$E$4:$E$2007='Analítico Cx.'!$B81),-('Diário 4º PA'!$O$4:$O$2007=L$1),('Diário 4º PA'!$F$4:$F$2007))+SUMPRODUCT(-('Diário 5º PA'!$E$4:$E$2000='Analítico Cx.'!$B81),-('Diário 5º PA'!$O$4:$O$2000=L$1),('Diário 5º PA'!$F$4:$F$2000))+SUMPRODUCT(-('Diário 6º PA'!$E$4:$E$2000='Analítico Cx.'!$B81),-('Diário 6º PA'!$O$4:$O$2000=L$1),('Diário 6º PA'!$F$4:$F$2000))</f>
        <v>0</v>
      </c>
      <c r="M81" s="183">
        <f>SUMPRODUCT(-('Diário 3º PA'!$E$4:$E$4242='Analítico Cx.'!$B81),-('Diário 3º PA'!$N$4:$N$4242=M$1),('Diário 3º PA'!$F$4:$F$4242))+SUMPRODUCT(-('Diário 4º PA'!$E$4:$E$2007='Analítico Cx.'!$B81),-('Diário 4º PA'!$O$4:$O$2007=M$1),('Diário 4º PA'!$F$4:$F$2007))+SUMPRODUCT(-('Diário 5º PA'!$E$4:$E$2000='Analítico Cx.'!$B81),-('Diário 5º PA'!$O$4:$O$2000=M$1),('Diário 5º PA'!$F$4:$F$2000))+SUMPRODUCT(-('Diário 6º PA'!$E$4:$E$2000='Analítico Cx.'!$B81),-('Diário 6º PA'!$O$4:$O$2000=M$1),('Diário 6º PA'!$F$4:$F$2000))</f>
        <v>0</v>
      </c>
      <c r="N81" s="183">
        <f>SUMPRODUCT(-('Diário 3º PA'!$E$4:$E$4242='Analítico Cx.'!$B81),-('Diário 3º PA'!$N$4:$N$4242=N$1),('Diário 3º PA'!$F$4:$F$4242))+SUMPRODUCT(-('Diário 4º PA'!$E$4:$E$2007='Analítico Cx.'!$B81),-('Diário 4º PA'!$O$4:$O$2007=N$1),('Diário 4º PA'!$F$4:$F$2007))+SUMPRODUCT(-('Diário 5º PA'!$E$4:$E$2000='Analítico Cx.'!$B81),-('Diário 5º PA'!$O$4:$O$2000=N$1),('Diário 5º PA'!$F$4:$F$2000))+SUMPRODUCT(-('Diário 6º PA'!$E$4:$E$2000='Analítico Cx.'!$B81),-('Diário 6º PA'!$O$4:$O$2000=N$1),('Diário 6º PA'!$F$4:$F$2000))</f>
        <v>0</v>
      </c>
      <c r="O81" s="184">
        <f t="shared" si="17"/>
        <v>64388.66</v>
      </c>
      <c r="P81" s="168">
        <f t="shared" si="16"/>
        <v>4.5248858466042834E-3</v>
      </c>
    </row>
    <row r="82" spans="1:16" ht="23.25" customHeight="1" x14ac:dyDescent="0.2">
      <c r="A82" s="59" t="s">
        <v>253</v>
      </c>
      <c r="B82" s="103" t="s">
        <v>254</v>
      </c>
      <c r="C82" s="183">
        <f>SUMPRODUCT(-('Diário 3º PA'!$E$4:$E$4242='Analítico Cx.'!$B82),-('Diário 3º PA'!$N$4:$N$4242=C$1),('Diário 3º PA'!$F$4:$F$4242))+SUMPRODUCT(-('Diário 4º PA'!$E$4:$E$2007='Analítico Cx.'!$B82),-('Diário 4º PA'!$O$4:$O$2007=C$1),('Diário 4º PA'!$F$4:$F$2007))+SUMPRODUCT(-('Diário 5º PA'!$E$4:$E$2000='Analítico Cx.'!$B82),-('Diário 5º PA'!$O$4:$O$2000=C$1),('Diário 5º PA'!$F$4:$F$2000))+SUMPRODUCT(-('Diário 6º PA'!$E$4:$E$2000='Analítico Cx.'!$B82),-('Diário 6º PA'!$O$4:$O$2000=C$1),('Diário 6º PA'!$F$4:$F$2000))</f>
        <v>4915.59</v>
      </c>
      <c r="D82" s="183">
        <f>SUMPRODUCT(-('Diário 3º PA'!$E$4:$E$4242='Analítico Cx.'!$B82),-('Diário 3º PA'!$N$4:$N$4242=D$1),('Diário 3º PA'!$F$4:$F$4242))+SUMPRODUCT(-('Diário 4º PA'!$E$4:$E$2007='Analítico Cx.'!$B82),-('Diário 4º PA'!$O$4:$O$2007=D$1),('Diário 4º PA'!$F$4:$F$2007))+SUMPRODUCT(-('Diário 5º PA'!$E$4:$E$2000='Analítico Cx.'!$B82),-('Diário 5º PA'!$O$4:$O$2000=D$1),('Diário 5º PA'!$F$4:$F$2000))+SUMPRODUCT(-('Diário 6º PA'!$E$4:$E$2000='Analítico Cx.'!$B82),-('Diário 6º PA'!$O$4:$O$2000=D$1),('Diário 6º PA'!$F$4:$F$2000))</f>
        <v>5811.3899999999994</v>
      </c>
      <c r="E82" s="183">
        <f>SUMPRODUCT(-('Diário 3º PA'!$E$4:$E$4242='Analítico Cx.'!$B82),-('Diário 3º PA'!$N$4:$N$4242=E$1),('Diário 3º PA'!$F$4:$F$4242))+SUMPRODUCT(-('Diário 4º PA'!$E$4:$E$2007='Analítico Cx.'!$B82),-('Diário 4º PA'!$O$4:$O$2007=E$1),('Diário 4º PA'!$F$4:$F$2007))+SUMPRODUCT(-('Diário 5º PA'!$E$4:$E$2000='Analítico Cx.'!$B82),-('Diário 5º PA'!$O$4:$O$2000=E$1),('Diário 5º PA'!$F$4:$F$2000))+SUMPRODUCT(-('Diário 6º PA'!$E$4:$E$2000='Analítico Cx.'!$B82),-('Diário 6º PA'!$O$4:$O$2000=E$1),('Diário 6º PA'!$F$4:$F$2000))</f>
        <v>4130</v>
      </c>
      <c r="F82" s="183">
        <f>SUMPRODUCT(-('Diário 3º PA'!$E$4:$E$4242='Analítico Cx.'!$B82),-('Diário 3º PA'!$N$4:$N$4242=F$1),('Diário 3º PA'!$F$4:$F$4242))+SUMPRODUCT(-('Diário 4º PA'!$E$4:$E$2007='Analítico Cx.'!$B82),-('Diário 4º PA'!$O$4:$O$2007=F$1),('Diário 4º PA'!$F$4:$F$2007))+SUMPRODUCT(-('Diário 5º PA'!$E$4:$E$2000='Analítico Cx.'!$B82),-('Diário 5º PA'!$O$4:$O$2000=F$1),('Diário 5º PA'!$F$4:$F$2000))+SUMPRODUCT(-('Diário 6º PA'!$E$4:$E$2000='Analítico Cx.'!$B82),-('Diário 6º PA'!$O$4:$O$2000=F$1),('Diário 6º PA'!$F$4:$F$2000))</f>
        <v>0</v>
      </c>
      <c r="G82" s="183">
        <f>SUMPRODUCT(-('Diário 3º PA'!$E$4:$E$4242='Analítico Cx.'!$B82),-('Diário 3º PA'!$N$4:$N$4242=G$1),('Diário 3º PA'!$F$4:$F$4242))+SUMPRODUCT(-('Diário 4º PA'!$E$4:$E$2007='Analítico Cx.'!$B82),-('Diário 4º PA'!$O$4:$O$2007=G$1),('Diário 4º PA'!$F$4:$F$2007))+SUMPRODUCT(-('Diário 5º PA'!$E$4:$E$2000='Analítico Cx.'!$B82),-('Diário 5º PA'!$O$4:$O$2000=G$1),('Diário 5º PA'!$F$4:$F$2000))+SUMPRODUCT(-('Diário 6º PA'!$E$4:$E$2000='Analítico Cx.'!$B82),-('Diário 6º PA'!$O$4:$O$2000=G$1),('Diário 6º PA'!$F$4:$F$2000))</f>
        <v>0</v>
      </c>
      <c r="H82" s="183">
        <f>SUMPRODUCT(-('Diário 3º PA'!$E$4:$E$4242='Analítico Cx.'!$B82),-('Diário 3º PA'!$N$4:$N$4242=H$1),('Diário 3º PA'!$F$4:$F$4242))+SUMPRODUCT(-('Diário 4º PA'!$E$4:$E$2007='Analítico Cx.'!$B82),-('Diário 4º PA'!$O$4:$O$2007=H$1),('Diário 4º PA'!$F$4:$F$2007))+SUMPRODUCT(-('Diário 5º PA'!$E$4:$E$2000='Analítico Cx.'!$B82),-('Diário 5º PA'!$O$4:$O$2000=H$1),('Diário 5º PA'!$F$4:$F$2000))+SUMPRODUCT(-('Diário 6º PA'!$E$4:$E$2000='Analítico Cx.'!$B82),-('Diário 6º PA'!$O$4:$O$2000=H$1),('Diário 6º PA'!$F$4:$F$2000))</f>
        <v>0</v>
      </c>
      <c r="I82" s="183">
        <f>SUMPRODUCT(-('Diário 3º PA'!$E$4:$E$4242='Analítico Cx.'!$B82),-('Diário 3º PA'!$N$4:$N$4242=I$1),('Diário 3º PA'!$F$4:$F$4242))+SUMPRODUCT(-('Diário 4º PA'!$E$4:$E$2007='Analítico Cx.'!$B82),-('Diário 4º PA'!$O$4:$O$2007=I$1),('Diário 4º PA'!$F$4:$F$2007))+SUMPRODUCT(-('Diário 5º PA'!$E$4:$E$2000='Analítico Cx.'!$B82),-('Diário 5º PA'!$O$4:$O$2000=I$1),('Diário 5º PA'!$F$4:$F$2000))+SUMPRODUCT(-('Diário 6º PA'!$E$4:$E$2000='Analítico Cx.'!$B82),-('Diário 6º PA'!$O$4:$O$2000=I$1),('Diário 6º PA'!$F$4:$F$2000))</f>
        <v>0</v>
      </c>
      <c r="J82" s="183">
        <f>SUMPRODUCT(-('Diário 3º PA'!$E$4:$E$4242='Analítico Cx.'!$B82),-('Diário 3º PA'!$N$4:$N$4242=J$1),('Diário 3º PA'!$F$4:$F$4242))+SUMPRODUCT(-('Diário 4º PA'!$E$4:$E$2007='Analítico Cx.'!$B82),-('Diário 4º PA'!$O$4:$O$2007=J$1),('Diário 4º PA'!$F$4:$F$2007))+SUMPRODUCT(-('Diário 5º PA'!$E$4:$E$2000='Analítico Cx.'!$B82),-('Diário 5º PA'!$O$4:$O$2000=J$1),('Diário 5º PA'!$F$4:$F$2000))+SUMPRODUCT(-('Diário 6º PA'!$E$4:$E$2000='Analítico Cx.'!$B82),-('Diário 6º PA'!$O$4:$O$2000=J$1),('Diário 6º PA'!$F$4:$F$2000))</f>
        <v>0</v>
      </c>
      <c r="K82" s="183">
        <f>SUMPRODUCT(-('Diário 3º PA'!$E$4:$E$4242='Analítico Cx.'!$B82),-('Diário 3º PA'!$N$4:$N$4242=K$1),('Diário 3º PA'!$F$4:$F$4242))+SUMPRODUCT(-('Diário 4º PA'!$E$4:$E$2007='Analítico Cx.'!$B82),-('Diário 4º PA'!$O$4:$O$2007=K$1),('Diário 4º PA'!$F$4:$F$2007))+SUMPRODUCT(-('Diário 5º PA'!$E$4:$E$2000='Analítico Cx.'!$B82),-('Diário 5º PA'!$O$4:$O$2000=K$1),('Diário 5º PA'!$F$4:$F$2000))+SUMPRODUCT(-('Diário 6º PA'!$E$4:$E$2000='Analítico Cx.'!$B82),-('Diário 6º PA'!$O$4:$O$2000=K$1),('Diário 6º PA'!$F$4:$F$2000))</f>
        <v>0</v>
      </c>
      <c r="L82" s="183">
        <f>SUMPRODUCT(-('Diário 3º PA'!$E$4:$E$4242='Analítico Cx.'!$B82),-('Diário 3º PA'!$N$4:$N$4242=L$1),('Diário 3º PA'!$F$4:$F$4242))+SUMPRODUCT(-('Diário 4º PA'!$E$4:$E$2007='Analítico Cx.'!$B82),-('Diário 4º PA'!$O$4:$O$2007=L$1),('Diário 4º PA'!$F$4:$F$2007))+SUMPRODUCT(-('Diário 5º PA'!$E$4:$E$2000='Analítico Cx.'!$B82),-('Diário 5º PA'!$O$4:$O$2000=L$1),('Diário 5º PA'!$F$4:$F$2000))+SUMPRODUCT(-('Diário 6º PA'!$E$4:$E$2000='Analítico Cx.'!$B82),-('Diário 6º PA'!$O$4:$O$2000=L$1),('Diário 6º PA'!$F$4:$F$2000))</f>
        <v>0</v>
      </c>
      <c r="M82" s="183">
        <f>SUMPRODUCT(-('Diário 3º PA'!$E$4:$E$4242='Analítico Cx.'!$B82),-('Diário 3º PA'!$N$4:$N$4242=M$1),('Diário 3º PA'!$F$4:$F$4242))+SUMPRODUCT(-('Diário 4º PA'!$E$4:$E$2007='Analítico Cx.'!$B82),-('Diário 4º PA'!$O$4:$O$2007=M$1),('Diário 4º PA'!$F$4:$F$2007))+SUMPRODUCT(-('Diário 5º PA'!$E$4:$E$2000='Analítico Cx.'!$B82),-('Diário 5º PA'!$O$4:$O$2000=M$1),('Diário 5º PA'!$F$4:$F$2000))+SUMPRODUCT(-('Diário 6º PA'!$E$4:$E$2000='Analítico Cx.'!$B82),-('Diário 6º PA'!$O$4:$O$2000=M$1),('Diário 6º PA'!$F$4:$F$2000))</f>
        <v>0</v>
      </c>
      <c r="N82" s="183">
        <f>SUMPRODUCT(-('Diário 3º PA'!$E$4:$E$4242='Analítico Cx.'!$B82),-('Diário 3º PA'!$N$4:$N$4242=N$1),('Diário 3º PA'!$F$4:$F$4242))+SUMPRODUCT(-('Diário 4º PA'!$E$4:$E$2007='Analítico Cx.'!$B82),-('Diário 4º PA'!$O$4:$O$2007=N$1),('Diário 4º PA'!$F$4:$F$2007))+SUMPRODUCT(-('Diário 5º PA'!$E$4:$E$2000='Analítico Cx.'!$B82),-('Diário 5º PA'!$O$4:$O$2000=N$1),('Diário 5º PA'!$F$4:$F$2000))+SUMPRODUCT(-('Diário 6º PA'!$E$4:$E$2000='Analítico Cx.'!$B82),-('Diário 6º PA'!$O$4:$O$2000=N$1),('Diário 6º PA'!$F$4:$F$2000))</f>
        <v>0</v>
      </c>
      <c r="O82" s="184">
        <f t="shared" si="17"/>
        <v>14856.98</v>
      </c>
      <c r="P82" s="168">
        <f t="shared" si="16"/>
        <v>1.0440679853452907E-3</v>
      </c>
    </row>
    <row r="83" spans="1:16" ht="23.25" customHeight="1" x14ac:dyDescent="0.2">
      <c r="A83" s="59" t="s">
        <v>255</v>
      </c>
      <c r="B83" s="103" t="s">
        <v>256</v>
      </c>
      <c r="C83" s="183">
        <f>SUMPRODUCT(-('Diário 3º PA'!$E$4:$E$4242='Analítico Cx.'!$B83),-('Diário 3º PA'!$N$4:$N$4242=C$1),('Diário 3º PA'!$F$4:$F$4242))+SUMPRODUCT(-('Diário 4º PA'!$E$4:$E$2007='Analítico Cx.'!$B83),-('Diário 4º PA'!$O$4:$O$2007=C$1),('Diário 4º PA'!$F$4:$F$2007))+SUMPRODUCT(-('Diário 5º PA'!$E$4:$E$2000='Analítico Cx.'!$B83),-('Diário 5º PA'!$O$4:$O$2000=C$1),('Diário 5º PA'!$F$4:$F$2000))+SUMPRODUCT(-('Diário 6º PA'!$E$4:$E$2000='Analítico Cx.'!$B83),-('Diário 6º PA'!$O$4:$O$2000=C$1),('Diário 6º PA'!$F$4:$F$2000))</f>
        <v>3780</v>
      </c>
      <c r="D83" s="183">
        <f>SUMPRODUCT(-('Diário 3º PA'!$E$4:$E$4242='Analítico Cx.'!$B83),-('Diário 3º PA'!$N$4:$N$4242=D$1),('Diário 3º PA'!$F$4:$F$4242))+SUMPRODUCT(-('Diário 4º PA'!$E$4:$E$2007='Analítico Cx.'!$B83),-('Diário 4º PA'!$O$4:$O$2007=D$1),('Diário 4º PA'!$F$4:$F$2007))+SUMPRODUCT(-('Diário 5º PA'!$E$4:$E$2000='Analítico Cx.'!$B83),-('Diário 5º PA'!$O$4:$O$2000=D$1),('Diário 5º PA'!$F$4:$F$2000))+SUMPRODUCT(-('Diário 6º PA'!$E$4:$E$2000='Analítico Cx.'!$B83),-('Diário 6º PA'!$O$4:$O$2000=D$1),('Diário 6º PA'!$F$4:$F$2000))</f>
        <v>3500</v>
      </c>
      <c r="E83" s="183">
        <f>SUMPRODUCT(-('Diário 3º PA'!$E$4:$E$4242='Analítico Cx.'!$B83),-('Diário 3º PA'!$N$4:$N$4242=E$1),('Diário 3º PA'!$F$4:$F$4242))+SUMPRODUCT(-('Diário 4º PA'!$E$4:$E$2007='Analítico Cx.'!$B83),-('Diário 4º PA'!$O$4:$O$2007=E$1),('Diário 4º PA'!$F$4:$F$2007))+SUMPRODUCT(-('Diário 5º PA'!$E$4:$E$2000='Analítico Cx.'!$B83),-('Diário 5º PA'!$O$4:$O$2000=E$1),('Diário 5º PA'!$F$4:$F$2000))+SUMPRODUCT(-('Diário 6º PA'!$E$4:$E$2000='Analítico Cx.'!$B83),-('Diário 6º PA'!$O$4:$O$2000=E$1),('Diário 6º PA'!$F$4:$F$2000))</f>
        <v>3900</v>
      </c>
      <c r="F83" s="183">
        <f>SUMPRODUCT(-('Diário 3º PA'!$E$4:$E$4242='Analítico Cx.'!$B83),-('Diário 3º PA'!$N$4:$N$4242=F$1),('Diário 3º PA'!$F$4:$F$4242))+SUMPRODUCT(-('Diário 4º PA'!$E$4:$E$2007='Analítico Cx.'!$B83),-('Diário 4º PA'!$O$4:$O$2007=F$1),('Diário 4º PA'!$F$4:$F$2007))+SUMPRODUCT(-('Diário 5º PA'!$E$4:$E$2000='Analítico Cx.'!$B83),-('Diário 5º PA'!$O$4:$O$2000=F$1),('Diário 5º PA'!$F$4:$F$2000))+SUMPRODUCT(-('Diário 6º PA'!$E$4:$E$2000='Analítico Cx.'!$B83),-('Diário 6º PA'!$O$4:$O$2000=F$1),('Diário 6º PA'!$F$4:$F$2000))</f>
        <v>0</v>
      </c>
      <c r="G83" s="183">
        <f>SUMPRODUCT(-('Diário 3º PA'!$E$4:$E$4242='Analítico Cx.'!$B83),-('Diário 3º PA'!$N$4:$N$4242=G$1),('Diário 3º PA'!$F$4:$F$4242))+SUMPRODUCT(-('Diário 4º PA'!$E$4:$E$2007='Analítico Cx.'!$B83),-('Diário 4º PA'!$O$4:$O$2007=G$1),('Diário 4º PA'!$F$4:$F$2007))+SUMPRODUCT(-('Diário 5º PA'!$E$4:$E$2000='Analítico Cx.'!$B83),-('Diário 5º PA'!$O$4:$O$2000=G$1),('Diário 5º PA'!$F$4:$F$2000))+SUMPRODUCT(-('Diário 6º PA'!$E$4:$E$2000='Analítico Cx.'!$B83),-('Diário 6º PA'!$O$4:$O$2000=G$1),('Diário 6º PA'!$F$4:$F$2000))</f>
        <v>0</v>
      </c>
      <c r="H83" s="183">
        <f>SUMPRODUCT(-('Diário 3º PA'!$E$4:$E$4242='Analítico Cx.'!$B83),-('Diário 3º PA'!$N$4:$N$4242=H$1),('Diário 3º PA'!$F$4:$F$4242))+SUMPRODUCT(-('Diário 4º PA'!$E$4:$E$2007='Analítico Cx.'!$B83),-('Diário 4º PA'!$O$4:$O$2007=H$1),('Diário 4º PA'!$F$4:$F$2007))+SUMPRODUCT(-('Diário 5º PA'!$E$4:$E$2000='Analítico Cx.'!$B83),-('Diário 5º PA'!$O$4:$O$2000=H$1),('Diário 5º PA'!$F$4:$F$2000))+SUMPRODUCT(-('Diário 6º PA'!$E$4:$E$2000='Analítico Cx.'!$B83),-('Diário 6º PA'!$O$4:$O$2000=H$1),('Diário 6º PA'!$F$4:$F$2000))</f>
        <v>0</v>
      </c>
      <c r="I83" s="183">
        <f>SUMPRODUCT(-('Diário 3º PA'!$E$4:$E$4242='Analítico Cx.'!$B83),-('Diário 3º PA'!$N$4:$N$4242=I$1),('Diário 3º PA'!$F$4:$F$4242))+SUMPRODUCT(-('Diário 4º PA'!$E$4:$E$2007='Analítico Cx.'!$B83),-('Diário 4º PA'!$O$4:$O$2007=I$1),('Diário 4º PA'!$F$4:$F$2007))+SUMPRODUCT(-('Diário 5º PA'!$E$4:$E$2000='Analítico Cx.'!$B83),-('Diário 5º PA'!$O$4:$O$2000=I$1),('Diário 5º PA'!$F$4:$F$2000))+SUMPRODUCT(-('Diário 6º PA'!$E$4:$E$2000='Analítico Cx.'!$B83),-('Diário 6º PA'!$O$4:$O$2000=I$1),('Diário 6º PA'!$F$4:$F$2000))</f>
        <v>0</v>
      </c>
      <c r="J83" s="183">
        <f>SUMPRODUCT(-('Diário 3º PA'!$E$4:$E$4242='Analítico Cx.'!$B83),-('Diário 3º PA'!$N$4:$N$4242=J$1),('Diário 3º PA'!$F$4:$F$4242))+SUMPRODUCT(-('Diário 4º PA'!$E$4:$E$2007='Analítico Cx.'!$B83),-('Diário 4º PA'!$O$4:$O$2007=J$1),('Diário 4º PA'!$F$4:$F$2007))+SUMPRODUCT(-('Diário 5º PA'!$E$4:$E$2000='Analítico Cx.'!$B83),-('Diário 5º PA'!$O$4:$O$2000=J$1),('Diário 5º PA'!$F$4:$F$2000))+SUMPRODUCT(-('Diário 6º PA'!$E$4:$E$2000='Analítico Cx.'!$B83),-('Diário 6º PA'!$O$4:$O$2000=J$1),('Diário 6º PA'!$F$4:$F$2000))</f>
        <v>0</v>
      </c>
      <c r="K83" s="183">
        <f>SUMPRODUCT(-('Diário 3º PA'!$E$4:$E$4242='Analítico Cx.'!$B83),-('Diário 3º PA'!$N$4:$N$4242=K$1),('Diário 3º PA'!$F$4:$F$4242))+SUMPRODUCT(-('Diário 4º PA'!$E$4:$E$2007='Analítico Cx.'!$B83),-('Diário 4º PA'!$O$4:$O$2007=K$1),('Diário 4º PA'!$F$4:$F$2007))+SUMPRODUCT(-('Diário 5º PA'!$E$4:$E$2000='Analítico Cx.'!$B83),-('Diário 5º PA'!$O$4:$O$2000=K$1),('Diário 5º PA'!$F$4:$F$2000))+SUMPRODUCT(-('Diário 6º PA'!$E$4:$E$2000='Analítico Cx.'!$B83),-('Diário 6º PA'!$O$4:$O$2000=K$1),('Diário 6º PA'!$F$4:$F$2000))</f>
        <v>0</v>
      </c>
      <c r="L83" s="183">
        <f>SUMPRODUCT(-('Diário 3º PA'!$E$4:$E$4242='Analítico Cx.'!$B83),-('Diário 3º PA'!$N$4:$N$4242=L$1),('Diário 3º PA'!$F$4:$F$4242))+SUMPRODUCT(-('Diário 4º PA'!$E$4:$E$2007='Analítico Cx.'!$B83),-('Diário 4º PA'!$O$4:$O$2007=L$1),('Diário 4º PA'!$F$4:$F$2007))+SUMPRODUCT(-('Diário 5º PA'!$E$4:$E$2000='Analítico Cx.'!$B83),-('Diário 5º PA'!$O$4:$O$2000=L$1),('Diário 5º PA'!$F$4:$F$2000))+SUMPRODUCT(-('Diário 6º PA'!$E$4:$E$2000='Analítico Cx.'!$B83),-('Diário 6º PA'!$O$4:$O$2000=L$1),('Diário 6º PA'!$F$4:$F$2000))</f>
        <v>0</v>
      </c>
      <c r="M83" s="183">
        <f>SUMPRODUCT(-('Diário 3º PA'!$E$4:$E$4242='Analítico Cx.'!$B83),-('Diário 3º PA'!$N$4:$N$4242=M$1),('Diário 3º PA'!$F$4:$F$4242))+SUMPRODUCT(-('Diário 4º PA'!$E$4:$E$2007='Analítico Cx.'!$B83),-('Diário 4º PA'!$O$4:$O$2007=M$1),('Diário 4º PA'!$F$4:$F$2007))+SUMPRODUCT(-('Diário 5º PA'!$E$4:$E$2000='Analítico Cx.'!$B83),-('Diário 5º PA'!$O$4:$O$2000=M$1),('Diário 5º PA'!$F$4:$F$2000))+SUMPRODUCT(-('Diário 6º PA'!$E$4:$E$2000='Analítico Cx.'!$B83),-('Diário 6º PA'!$O$4:$O$2000=M$1),('Diário 6º PA'!$F$4:$F$2000))</f>
        <v>0</v>
      </c>
      <c r="N83" s="183">
        <f>SUMPRODUCT(-('Diário 3º PA'!$E$4:$E$4242='Analítico Cx.'!$B83),-('Diário 3º PA'!$N$4:$N$4242=N$1),('Diário 3º PA'!$F$4:$F$4242))+SUMPRODUCT(-('Diário 4º PA'!$E$4:$E$2007='Analítico Cx.'!$B83),-('Diário 4º PA'!$O$4:$O$2007=N$1),('Diário 4º PA'!$F$4:$F$2007))+SUMPRODUCT(-('Diário 5º PA'!$E$4:$E$2000='Analítico Cx.'!$B83),-('Diário 5º PA'!$O$4:$O$2000=N$1),('Diário 5º PA'!$F$4:$F$2000))+SUMPRODUCT(-('Diário 6º PA'!$E$4:$E$2000='Analítico Cx.'!$B83),-('Diário 6º PA'!$O$4:$O$2000=N$1),('Diário 6º PA'!$F$4:$F$2000))</f>
        <v>0</v>
      </c>
      <c r="O83" s="184">
        <f t="shared" si="17"/>
        <v>11180</v>
      </c>
      <c r="P83" s="168">
        <f t="shared" si="16"/>
        <v>7.8566977112174547E-4</v>
      </c>
    </row>
    <row r="84" spans="1:16" ht="23.25" customHeight="1" x14ac:dyDescent="0.2">
      <c r="A84" s="59" t="s">
        <v>257</v>
      </c>
      <c r="B84" s="103" t="s">
        <v>258</v>
      </c>
      <c r="C84" s="183">
        <f>SUMPRODUCT(-('Diário 3º PA'!$E$4:$E$4242='Analítico Cx.'!$B84),-('Diário 3º PA'!$N$4:$N$4242=C$1),('Diário 3º PA'!$F$4:$F$4242))+SUMPRODUCT(-('Diário 4º PA'!$E$4:$E$2007='Analítico Cx.'!$B84),-('Diário 4º PA'!$O$4:$O$2007=C$1),('Diário 4º PA'!$F$4:$F$2007))+SUMPRODUCT(-('Diário 5º PA'!$E$4:$E$2000='Analítico Cx.'!$B84),-('Diário 5º PA'!$O$4:$O$2000=C$1),('Diário 5º PA'!$F$4:$F$2000))+SUMPRODUCT(-('Diário 6º PA'!$E$4:$E$2000='Analítico Cx.'!$B84),-('Diário 6º PA'!$O$4:$O$2000=C$1),('Diário 6º PA'!$F$4:$F$2000))</f>
        <v>0</v>
      </c>
      <c r="D84" s="183">
        <f>SUMPRODUCT(-('Diário 3º PA'!$E$4:$E$4242='Analítico Cx.'!$B84),-('Diário 3º PA'!$N$4:$N$4242=D$1),('Diário 3º PA'!$F$4:$F$4242))+SUMPRODUCT(-('Diário 4º PA'!$E$4:$E$2007='Analítico Cx.'!$B84),-('Diário 4º PA'!$O$4:$O$2007=D$1),('Diário 4º PA'!$F$4:$F$2007))+SUMPRODUCT(-('Diário 5º PA'!$E$4:$E$2000='Analítico Cx.'!$B84),-('Diário 5º PA'!$O$4:$O$2000=D$1),('Diário 5º PA'!$F$4:$F$2000))+SUMPRODUCT(-('Diário 6º PA'!$E$4:$E$2000='Analítico Cx.'!$B84),-('Diário 6º PA'!$O$4:$O$2000=D$1),('Diário 6º PA'!$F$4:$F$2000))</f>
        <v>0</v>
      </c>
      <c r="E84" s="183">
        <f>SUMPRODUCT(-('Diário 3º PA'!$E$4:$E$4242='Analítico Cx.'!$B84),-('Diário 3º PA'!$N$4:$N$4242=E$1),('Diário 3º PA'!$F$4:$F$4242))+SUMPRODUCT(-('Diário 4º PA'!$E$4:$E$2007='Analítico Cx.'!$B84),-('Diário 4º PA'!$O$4:$O$2007=E$1),('Diário 4º PA'!$F$4:$F$2007))+SUMPRODUCT(-('Diário 5º PA'!$E$4:$E$2000='Analítico Cx.'!$B84),-('Diário 5º PA'!$O$4:$O$2000=E$1),('Diário 5º PA'!$F$4:$F$2000))+SUMPRODUCT(-('Diário 6º PA'!$E$4:$E$2000='Analítico Cx.'!$B84),-('Diário 6º PA'!$O$4:$O$2000=E$1),('Diário 6º PA'!$F$4:$F$2000))</f>
        <v>0</v>
      </c>
      <c r="F84" s="183">
        <f>SUMPRODUCT(-('Diário 3º PA'!$E$4:$E$4242='Analítico Cx.'!$B84),-('Diário 3º PA'!$N$4:$N$4242=F$1),('Diário 3º PA'!$F$4:$F$4242))+SUMPRODUCT(-('Diário 4º PA'!$E$4:$E$2007='Analítico Cx.'!$B84),-('Diário 4º PA'!$O$4:$O$2007=F$1),('Diário 4º PA'!$F$4:$F$2007))+SUMPRODUCT(-('Diário 5º PA'!$E$4:$E$2000='Analítico Cx.'!$B84),-('Diário 5º PA'!$O$4:$O$2000=F$1),('Diário 5º PA'!$F$4:$F$2000))+SUMPRODUCT(-('Diário 6º PA'!$E$4:$E$2000='Analítico Cx.'!$B84),-('Diário 6º PA'!$O$4:$O$2000=F$1),('Diário 6º PA'!$F$4:$F$2000))</f>
        <v>0</v>
      </c>
      <c r="G84" s="183">
        <f>SUMPRODUCT(-('Diário 3º PA'!$E$4:$E$4242='Analítico Cx.'!$B84),-('Diário 3º PA'!$N$4:$N$4242=G$1),('Diário 3º PA'!$F$4:$F$4242))+SUMPRODUCT(-('Diário 4º PA'!$E$4:$E$2007='Analítico Cx.'!$B84),-('Diário 4º PA'!$O$4:$O$2007=G$1),('Diário 4º PA'!$F$4:$F$2007))+SUMPRODUCT(-('Diário 5º PA'!$E$4:$E$2000='Analítico Cx.'!$B84),-('Diário 5º PA'!$O$4:$O$2000=G$1),('Diário 5º PA'!$F$4:$F$2000))+SUMPRODUCT(-('Diário 6º PA'!$E$4:$E$2000='Analítico Cx.'!$B84),-('Diário 6º PA'!$O$4:$O$2000=G$1),('Diário 6º PA'!$F$4:$F$2000))</f>
        <v>0</v>
      </c>
      <c r="H84" s="183">
        <f>SUMPRODUCT(-('Diário 3º PA'!$E$4:$E$4242='Analítico Cx.'!$B84),-('Diário 3º PA'!$N$4:$N$4242=H$1),('Diário 3º PA'!$F$4:$F$4242))+SUMPRODUCT(-('Diário 4º PA'!$E$4:$E$2007='Analítico Cx.'!$B84),-('Diário 4º PA'!$O$4:$O$2007=H$1),('Diário 4º PA'!$F$4:$F$2007))+SUMPRODUCT(-('Diário 5º PA'!$E$4:$E$2000='Analítico Cx.'!$B84),-('Diário 5º PA'!$O$4:$O$2000=H$1),('Diário 5º PA'!$F$4:$F$2000))+SUMPRODUCT(-('Diário 6º PA'!$E$4:$E$2000='Analítico Cx.'!$B84),-('Diário 6º PA'!$O$4:$O$2000=H$1),('Diário 6º PA'!$F$4:$F$2000))</f>
        <v>0</v>
      </c>
      <c r="I84" s="183">
        <f>SUMPRODUCT(-('Diário 3º PA'!$E$4:$E$4242='Analítico Cx.'!$B84),-('Diário 3º PA'!$N$4:$N$4242=I$1),('Diário 3º PA'!$F$4:$F$4242))+SUMPRODUCT(-('Diário 4º PA'!$E$4:$E$2007='Analítico Cx.'!$B84),-('Diário 4º PA'!$O$4:$O$2007=I$1),('Diário 4º PA'!$F$4:$F$2007))+SUMPRODUCT(-('Diário 5º PA'!$E$4:$E$2000='Analítico Cx.'!$B84),-('Diário 5º PA'!$O$4:$O$2000=I$1),('Diário 5º PA'!$F$4:$F$2000))+SUMPRODUCT(-('Diário 6º PA'!$E$4:$E$2000='Analítico Cx.'!$B84),-('Diário 6º PA'!$O$4:$O$2000=I$1),('Diário 6º PA'!$F$4:$F$2000))</f>
        <v>0</v>
      </c>
      <c r="J84" s="183">
        <f>SUMPRODUCT(-('Diário 3º PA'!$E$4:$E$4242='Analítico Cx.'!$B84),-('Diário 3º PA'!$N$4:$N$4242=J$1),('Diário 3º PA'!$F$4:$F$4242))+SUMPRODUCT(-('Diário 4º PA'!$E$4:$E$2007='Analítico Cx.'!$B84),-('Diário 4º PA'!$O$4:$O$2007=J$1),('Diário 4º PA'!$F$4:$F$2007))+SUMPRODUCT(-('Diário 5º PA'!$E$4:$E$2000='Analítico Cx.'!$B84),-('Diário 5º PA'!$O$4:$O$2000=J$1),('Diário 5º PA'!$F$4:$F$2000))+SUMPRODUCT(-('Diário 6º PA'!$E$4:$E$2000='Analítico Cx.'!$B84),-('Diário 6º PA'!$O$4:$O$2000=J$1),('Diário 6º PA'!$F$4:$F$2000))</f>
        <v>0</v>
      </c>
      <c r="K84" s="183">
        <f>SUMPRODUCT(-('Diário 3º PA'!$E$4:$E$4242='Analítico Cx.'!$B84),-('Diário 3º PA'!$N$4:$N$4242=K$1),('Diário 3º PA'!$F$4:$F$4242))+SUMPRODUCT(-('Diário 4º PA'!$E$4:$E$2007='Analítico Cx.'!$B84),-('Diário 4º PA'!$O$4:$O$2007=K$1),('Diário 4º PA'!$F$4:$F$2007))+SUMPRODUCT(-('Diário 5º PA'!$E$4:$E$2000='Analítico Cx.'!$B84),-('Diário 5º PA'!$O$4:$O$2000=K$1),('Diário 5º PA'!$F$4:$F$2000))+SUMPRODUCT(-('Diário 6º PA'!$E$4:$E$2000='Analítico Cx.'!$B84),-('Diário 6º PA'!$O$4:$O$2000=K$1),('Diário 6º PA'!$F$4:$F$2000))</f>
        <v>0</v>
      </c>
      <c r="L84" s="183">
        <f>SUMPRODUCT(-('Diário 3º PA'!$E$4:$E$4242='Analítico Cx.'!$B84),-('Diário 3º PA'!$N$4:$N$4242=L$1),('Diário 3º PA'!$F$4:$F$4242))+SUMPRODUCT(-('Diário 4º PA'!$E$4:$E$2007='Analítico Cx.'!$B84),-('Diário 4º PA'!$O$4:$O$2007=L$1),('Diário 4º PA'!$F$4:$F$2007))+SUMPRODUCT(-('Diário 5º PA'!$E$4:$E$2000='Analítico Cx.'!$B84),-('Diário 5º PA'!$O$4:$O$2000=L$1),('Diário 5º PA'!$F$4:$F$2000))+SUMPRODUCT(-('Diário 6º PA'!$E$4:$E$2000='Analítico Cx.'!$B84),-('Diário 6º PA'!$O$4:$O$2000=L$1),('Diário 6º PA'!$F$4:$F$2000))</f>
        <v>0</v>
      </c>
      <c r="M84" s="183">
        <f>SUMPRODUCT(-('Diário 3º PA'!$E$4:$E$4242='Analítico Cx.'!$B84),-('Diário 3º PA'!$N$4:$N$4242=M$1),('Diário 3º PA'!$F$4:$F$4242))+SUMPRODUCT(-('Diário 4º PA'!$E$4:$E$2007='Analítico Cx.'!$B84),-('Diário 4º PA'!$O$4:$O$2007=M$1),('Diário 4º PA'!$F$4:$F$2007))+SUMPRODUCT(-('Diário 5º PA'!$E$4:$E$2000='Analítico Cx.'!$B84),-('Diário 5º PA'!$O$4:$O$2000=M$1),('Diário 5º PA'!$F$4:$F$2000))+SUMPRODUCT(-('Diário 6º PA'!$E$4:$E$2000='Analítico Cx.'!$B84),-('Diário 6º PA'!$O$4:$O$2000=M$1),('Diário 6º PA'!$F$4:$F$2000))</f>
        <v>0</v>
      </c>
      <c r="N84" s="183">
        <f>SUMPRODUCT(-('Diário 3º PA'!$E$4:$E$4242='Analítico Cx.'!$B84),-('Diário 3º PA'!$N$4:$N$4242=N$1),('Diário 3º PA'!$F$4:$F$4242))+SUMPRODUCT(-('Diário 4º PA'!$E$4:$E$2007='Analítico Cx.'!$B84),-('Diário 4º PA'!$O$4:$O$2007=N$1),('Diário 4º PA'!$F$4:$F$2007))+SUMPRODUCT(-('Diário 5º PA'!$E$4:$E$2000='Analítico Cx.'!$B84),-('Diário 5º PA'!$O$4:$O$2000=N$1),('Diário 5º PA'!$F$4:$F$2000))+SUMPRODUCT(-('Diário 6º PA'!$E$4:$E$2000='Analítico Cx.'!$B84),-('Diário 6º PA'!$O$4:$O$2000=N$1),('Diário 6º PA'!$F$4:$F$2000))</f>
        <v>0</v>
      </c>
      <c r="O84" s="184">
        <f t="shared" si="17"/>
        <v>0</v>
      </c>
      <c r="P84" s="168">
        <f t="shared" si="16"/>
        <v>0</v>
      </c>
    </row>
    <row r="85" spans="1:16" ht="23.25" customHeight="1" x14ac:dyDescent="0.2">
      <c r="A85" s="59" t="s">
        <v>259</v>
      </c>
      <c r="B85" s="103" t="s">
        <v>260</v>
      </c>
      <c r="C85" s="183">
        <f>SUMPRODUCT(-('Diário 3º PA'!$E$4:$E$4242='Analítico Cx.'!$B85),-('Diário 3º PA'!$N$4:$N$4242=C$1),('Diário 3º PA'!$F$4:$F$4242))+SUMPRODUCT(-('Diário 4º PA'!$E$4:$E$2007='Analítico Cx.'!$B85),-('Diário 4º PA'!$O$4:$O$2007=C$1),('Diário 4º PA'!$F$4:$F$2007))+SUMPRODUCT(-('Diário 5º PA'!$E$4:$E$2000='Analítico Cx.'!$B85),-('Diário 5º PA'!$O$4:$O$2000=C$1),('Diário 5º PA'!$F$4:$F$2000))+SUMPRODUCT(-('Diário 6º PA'!$E$4:$E$2000='Analítico Cx.'!$B85),-('Diário 6º PA'!$O$4:$O$2000=C$1),('Diário 6º PA'!$F$4:$F$2000))</f>
        <v>4512.0200000000004</v>
      </c>
      <c r="D85" s="183">
        <f>SUMPRODUCT(-('Diário 3º PA'!$E$4:$E$4242='Analítico Cx.'!$B85),-('Diário 3º PA'!$N$4:$N$4242=D$1),('Diário 3º PA'!$F$4:$F$4242))+SUMPRODUCT(-('Diário 4º PA'!$E$4:$E$2007='Analítico Cx.'!$B85),-('Diário 4º PA'!$O$4:$O$2007=D$1),('Diário 4º PA'!$F$4:$F$2007))+SUMPRODUCT(-('Diário 5º PA'!$E$4:$E$2000='Analítico Cx.'!$B85),-('Diário 5º PA'!$O$4:$O$2000=D$1),('Diário 5º PA'!$F$4:$F$2000))+SUMPRODUCT(-('Diário 6º PA'!$E$4:$E$2000='Analítico Cx.'!$B85),-('Diário 6º PA'!$O$4:$O$2000=D$1),('Diário 6º PA'!$F$4:$F$2000))</f>
        <v>4702.7700000000004</v>
      </c>
      <c r="E85" s="183">
        <f>SUMPRODUCT(-('Diário 3º PA'!$E$4:$E$4242='Analítico Cx.'!$B85),-('Diário 3º PA'!$N$4:$N$4242=E$1),('Diário 3º PA'!$F$4:$F$4242))+SUMPRODUCT(-('Diário 4º PA'!$E$4:$E$2007='Analítico Cx.'!$B85),-('Diário 4º PA'!$O$4:$O$2007=E$1),('Diário 4º PA'!$F$4:$F$2007))+SUMPRODUCT(-('Diário 5º PA'!$E$4:$E$2000='Analítico Cx.'!$B85),-('Diário 5º PA'!$O$4:$O$2000=E$1),('Diário 5º PA'!$F$4:$F$2000))+SUMPRODUCT(-('Diário 6º PA'!$E$4:$E$2000='Analítico Cx.'!$B85),-('Diário 6º PA'!$O$4:$O$2000=E$1),('Diário 6º PA'!$F$4:$F$2000))</f>
        <v>4832.5499999999993</v>
      </c>
      <c r="F85" s="183">
        <f>SUMPRODUCT(-('Diário 3º PA'!$E$4:$E$4242='Analítico Cx.'!$B85),-('Diário 3º PA'!$N$4:$N$4242=F$1),('Diário 3º PA'!$F$4:$F$4242))+SUMPRODUCT(-('Diário 4º PA'!$E$4:$E$2007='Analítico Cx.'!$B85),-('Diário 4º PA'!$O$4:$O$2007=F$1),('Diário 4º PA'!$F$4:$F$2007))+SUMPRODUCT(-('Diário 5º PA'!$E$4:$E$2000='Analítico Cx.'!$B85),-('Diário 5º PA'!$O$4:$O$2000=F$1),('Diário 5º PA'!$F$4:$F$2000))+SUMPRODUCT(-('Diário 6º PA'!$E$4:$E$2000='Analítico Cx.'!$B85),-('Diário 6º PA'!$O$4:$O$2000=F$1),('Diário 6º PA'!$F$4:$F$2000))</f>
        <v>0</v>
      </c>
      <c r="G85" s="183">
        <f>SUMPRODUCT(-('Diário 3º PA'!$E$4:$E$4242='Analítico Cx.'!$B85),-('Diário 3º PA'!$N$4:$N$4242=G$1),('Diário 3º PA'!$F$4:$F$4242))+SUMPRODUCT(-('Diário 4º PA'!$E$4:$E$2007='Analítico Cx.'!$B85),-('Diário 4º PA'!$O$4:$O$2007=G$1),('Diário 4º PA'!$F$4:$F$2007))+SUMPRODUCT(-('Diário 5º PA'!$E$4:$E$2000='Analítico Cx.'!$B85),-('Diário 5º PA'!$O$4:$O$2000=G$1),('Diário 5º PA'!$F$4:$F$2000))+SUMPRODUCT(-('Diário 6º PA'!$E$4:$E$2000='Analítico Cx.'!$B85),-('Diário 6º PA'!$O$4:$O$2000=G$1),('Diário 6º PA'!$F$4:$F$2000))</f>
        <v>0</v>
      </c>
      <c r="H85" s="183">
        <f>SUMPRODUCT(-('Diário 3º PA'!$E$4:$E$4242='Analítico Cx.'!$B85),-('Diário 3º PA'!$N$4:$N$4242=H$1),('Diário 3º PA'!$F$4:$F$4242))+SUMPRODUCT(-('Diário 4º PA'!$E$4:$E$2007='Analítico Cx.'!$B85),-('Diário 4º PA'!$O$4:$O$2007=H$1),('Diário 4º PA'!$F$4:$F$2007))+SUMPRODUCT(-('Diário 5º PA'!$E$4:$E$2000='Analítico Cx.'!$B85),-('Diário 5º PA'!$O$4:$O$2000=H$1),('Diário 5º PA'!$F$4:$F$2000))+SUMPRODUCT(-('Diário 6º PA'!$E$4:$E$2000='Analítico Cx.'!$B85),-('Diário 6º PA'!$O$4:$O$2000=H$1),('Diário 6º PA'!$F$4:$F$2000))</f>
        <v>0</v>
      </c>
      <c r="I85" s="183">
        <f>SUMPRODUCT(-('Diário 3º PA'!$E$4:$E$4242='Analítico Cx.'!$B85),-('Diário 3º PA'!$N$4:$N$4242=I$1),('Diário 3º PA'!$F$4:$F$4242))+SUMPRODUCT(-('Diário 4º PA'!$E$4:$E$2007='Analítico Cx.'!$B85),-('Diário 4º PA'!$O$4:$O$2007=I$1),('Diário 4º PA'!$F$4:$F$2007))+SUMPRODUCT(-('Diário 5º PA'!$E$4:$E$2000='Analítico Cx.'!$B85),-('Diário 5º PA'!$O$4:$O$2000=I$1),('Diário 5º PA'!$F$4:$F$2000))+SUMPRODUCT(-('Diário 6º PA'!$E$4:$E$2000='Analítico Cx.'!$B85),-('Diário 6º PA'!$O$4:$O$2000=I$1),('Diário 6º PA'!$F$4:$F$2000))</f>
        <v>0</v>
      </c>
      <c r="J85" s="183">
        <f>SUMPRODUCT(-('Diário 3º PA'!$E$4:$E$4242='Analítico Cx.'!$B85),-('Diário 3º PA'!$N$4:$N$4242=J$1),('Diário 3º PA'!$F$4:$F$4242))+SUMPRODUCT(-('Diário 4º PA'!$E$4:$E$2007='Analítico Cx.'!$B85),-('Diário 4º PA'!$O$4:$O$2007=J$1),('Diário 4º PA'!$F$4:$F$2007))+SUMPRODUCT(-('Diário 5º PA'!$E$4:$E$2000='Analítico Cx.'!$B85),-('Diário 5º PA'!$O$4:$O$2000=J$1),('Diário 5º PA'!$F$4:$F$2000))+SUMPRODUCT(-('Diário 6º PA'!$E$4:$E$2000='Analítico Cx.'!$B85),-('Diário 6º PA'!$O$4:$O$2000=J$1),('Diário 6º PA'!$F$4:$F$2000))</f>
        <v>0</v>
      </c>
      <c r="K85" s="183">
        <f>SUMPRODUCT(-('Diário 3º PA'!$E$4:$E$4242='Analítico Cx.'!$B85),-('Diário 3º PA'!$N$4:$N$4242=K$1),('Diário 3º PA'!$F$4:$F$4242))+SUMPRODUCT(-('Diário 4º PA'!$E$4:$E$2007='Analítico Cx.'!$B85),-('Diário 4º PA'!$O$4:$O$2007=K$1),('Diário 4º PA'!$F$4:$F$2007))+SUMPRODUCT(-('Diário 5º PA'!$E$4:$E$2000='Analítico Cx.'!$B85),-('Diário 5º PA'!$O$4:$O$2000=K$1),('Diário 5º PA'!$F$4:$F$2000))+SUMPRODUCT(-('Diário 6º PA'!$E$4:$E$2000='Analítico Cx.'!$B85),-('Diário 6º PA'!$O$4:$O$2000=K$1),('Diário 6º PA'!$F$4:$F$2000))</f>
        <v>0</v>
      </c>
      <c r="L85" s="183">
        <f>SUMPRODUCT(-('Diário 3º PA'!$E$4:$E$4242='Analítico Cx.'!$B85),-('Diário 3º PA'!$N$4:$N$4242=L$1),('Diário 3º PA'!$F$4:$F$4242))+SUMPRODUCT(-('Diário 4º PA'!$E$4:$E$2007='Analítico Cx.'!$B85),-('Diário 4º PA'!$O$4:$O$2007=L$1),('Diário 4º PA'!$F$4:$F$2007))+SUMPRODUCT(-('Diário 5º PA'!$E$4:$E$2000='Analítico Cx.'!$B85),-('Diário 5º PA'!$O$4:$O$2000=L$1),('Diário 5º PA'!$F$4:$F$2000))+SUMPRODUCT(-('Diário 6º PA'!$E$4:$E$2000='Analítico Cx.'!$B85),-('Diário 6º PA'!$O$4:$O$2000=L$1),('Diário 6º PA'!$F$4:$F$2000))</f>
        <v>0</v>
      </c>
      <c r="M85" s="183">
        <f>SUMPRODUCT(-('Diário 3º PA'!$E$4:$E$4242='Analítico Cx.'!$B85),-('Diário 3º PA'!$N$4:$N$4242=M$1),('Diário 3º PA'!$F$4:$F$4242))+SUMPRODUCT(-('Diário 4º PA'!$E$4:$E$2007='Analítico Cx.'!$B85),-('Diário 4º PA'!$O$4:$O$2007=M$1),('Diário 4º PA'!$F$4:$F$2007))+SUMPRODUCT(-('Diário 5º PA'!$E$4:$E$2000='Analítico Cx.'!$B85),-('Diário 5º PA'!$O$4:$O$2000=M$1),('Diário 5º PA'!$F$4:$F$2000))+SUMPRODUCT(-('Diário 6º PA'!$E$4:$E$2000='Analítico Cx.'!$B85),-('Diário 6º PA'!$O$4:$O$2000=M$1),('Diário 6º PA'!$F$4:$F$2000))</f>
        <v>0</v>
      </c>
      <c r="N85" s="183">
        <f>SUMPRODUCT(-('Diário 3º PA'!$E$4:$E$4242='Analítico Cx.'!$B85),-('Diário 3º PA'!$N$4:$N$4242=N$1),('Diário 3º PA'!$F$4:$F$4242))+SUMPRODUCT(-('Diário 4º PA'!$E$4:$E$2007='Analítico Cx.'!$B85),-('Diário 4º PA'!$O$4:$O$2007=N$1),('Diário 4º PA'!$F$4:$F$2007))+SUMPRODUCT(-('Diário 5º PA'!$E$4:$E$2000='Analítico Cx.'!$B85),-('Diário 5º PA'!$O$4:$O$2000=N$1),('Diário 5º PA'!$F$4:$F$2000))+SUMPRODUCT(-('Diário 6º PA'!$E$4:$E$2000='Analítico Cx.'!$B85),-('Diário 6º PA'!$O$4:$O$2000=N$1),('Diário 6º PA'!$F$4:$F$2000))</f>
        <v>0</v>
      </c>
      <c r="O85" s="184">
        <f t="shared" si="17"/>
        <v>14047.34</v>
      </c>
      <c r="P85" s="168">
        <f t="shared" si="16"/>
        <v>9.8717087680405546E-4</v>
      </c>
    </row>
    <row r="86" spans="1:16" ht="23.25" customHeight="1" x14ac:dyDescent="0.2">
      <c r="A86" s="59" t="s">
        <v>261</v>
      </c>
      <c r="B86" s="103" t="s">
        <v>262</v>
      </c>
      <c r="C86" s="183">
        <f>SUMPRODUCT(-('Diário 3º PA'!$E$4:$E$4242='Analítico Cx.'!$B86),-('Diário 3º PA'!$N$4:$N$4242=C$1),('Diário 3º PA'!$F$4:$F$4242))+SUMPRODUCT(-('Diário 4º PA'!$E$4:$E$2007='Analítico Cx.'!$B86),-('Diário 4º PA'!$O$4:$O$2007=C$1),('Diário 4º PA'!$F$4:$F$2007))+SUMPRODUCT(-('Diário 5º PA'!$E$4:$E$2000='Analítico Cx.'!$B86),-('Diário 5º PA'!$O$4:$O$2000=C$1),('Diário 5º PA'!$F$4:$F$2000))+SUMPRODUCT(-('Diário 6º PA'!$E$4:$E$2000='Analítico Cx.'!$B86),-('Diário 6º PA'!$O$4:$O$2000=C$1),('Diário 6º PA'!$F$4:$F$2000))</f>
        <v>1568</v>
      </c>
      <c r="D86" s="183">
        <f>SUMPRODUCT(-('Diário 3º PA'!$E$4:$E$4242='Analítico Cx.'!$B86),-('Diário 3º PA'!$N$4:$N$4242=D$1),('Diário 3º PA'!$F$4:$F$4242))+SUMPRODUCT(-('Diário 4º PA'!$E$4:$E$2007='Analítico Cx.'!$B86),-('Diário 4º PA'!$O$4:$O$2007=D$1),('Diário 4º PA'!$F$4:$F$2007))+SUMPRODUCT(-('Diário 5º PA'!$E$4:$E$2000='Analítico Cx.'!$B86),-('Diário 5º PA'!$O$4:$O$2000=D$1),('Diário 5º PA'!$F$4:$F$2000))+SUMPRODUCT(-('Diário 6º PA'!$E$4:$E$2000='Analítico Cx.'!$B86),-('Diário 6º PA'!$O$4:$O$2000=D$1),('Diário 6º PA'!$F$4:$F$2000))</f>
        <v>0</v>
      </c>
      <c r="E86" s="183">
        <f>SUMPRODUCT(-('Diário 3º PA'!$E$4:$E$4242='Analítico Cx.'!$B86),-('Diário 3º PA'!$N$4:$N$4242=E$1),('Diário 3º PA'!$F$4:$F$4242))+SUMPRODUCT(-('Diário 4º PA'!$E$4:$E$2007='Analítico Cx.'!$B86),-('Diário 4º PA'!$O$4:$O$2007=E$1),('Diário 4º PA'!$F$4:$F$2007))+SUMPRODUCT(-('Diário 5º PA'!$E$4:$E$2000='Analítico Cx.'!$B86),-('Diário 5º PA'!$O$4:$O$2000=E$1),('Diário 5º PA'!$F$4:$F$2000))+SUMPRODUCT(-('Diário 6º PA'!$E$4:$E$2000='Analítico Cx.'!$B86),-('Diário 6º PA'!$O$4:$O$2000=E$1),('Diário 6º PA'!$F$4:$F$2000))</f>
        <v>0</v>
      </c>
      <c r="F86" s="183">
        <f>SUMPRODUCT(-('Diário 3º PA'!$E$4:$E$4242='Analítico Cx.'!$B86),-('Diário 3º PA'!$N$4:$N$4242=F$1),('Diário 3º PA'!$F$4:$F$4242))+SUMPRODUCT(-('Diário 4º PA'!$E$4:$E$2007='Analítico Cx.'!$B86),-('Diário 4º PA'!$O$4:$O$2007=F$1),('Diário 4º PA'!$F$4:$F$2007))+SUMPRODUCT(-('Diário 5º PA'!$E$4:$E$2000='Analítico Cx.'!$B86),-('Diário 5º PA'!$O$4:$O$2000=F$1),('Diário 5º PA'!$F$4:$F$2000))+SUMPRODUCT(-('Diário 6º PA'!$E$4:$E$2000='Analítico Cx.'!$B86),-('Diário 6º PA'!$O$4:$O$2000=F$1),('Diário 6º PA'!$F$4:$F$2000))</f>
        <v>0</v>
      </c>
      <c r="G86" s="183">
        <f>SUMPRODUCT(-('Diário 3º PA'!$E$4:$E$4242='Analítico Cx.'!$B86),-('Diário 3º PA'!$N$4:$N$4242=G$1),('Diário 3º PA'!$F$4:$F$4242))+SUMPRODUCT(-('Diário 4º PA'!$E$4:$E$2007='Analítico Cx.'!$B86),-('Diário 4º PA'!$O$4:$O$2007=G$1),('Diário 4º PA'!$F$4:$F$2007))+SUMPRODUCT(-('Diário 5º PA'!$E$4:$E$2000='Analítico Cx.'!$B86),-('Diário 5º PA'!$O$4:$O$2000=G$1),('Diário 5º PA'!$F$4:$F$2000))+SUMPRODUCT(-('Diário 6º PA'!$E$4:$E$2000='Analítico Cx.'!$B86),-('Diário 6º PA'!$O$4:$O$2000=G$1),('Diário 6º PA'!$F$4:$F$2000))</f>
        <v>0</v>
      </c>
      <c r="H86" s="183">
        <f>SUMPRODUCT(-('Diário 3º PA'!$E$4:$E$4242='Analítico Cx.'!$B86),-('Diário 3º PA'!$N$4:$N$4242=H$1),('Diário 3º PA'!$F$4:$F$4242))+SUMPRODUCT(-('Diário 4º PA'!$E$4:$E$2007='Analítico Cx.'!$B86),-('Diário 4º PA'!$O$4:$O$2007=H$1),('Diário 4º PA'!$F$4:$F$2007))+SUMPRODUCT(-('Diário 5º PA'!$E$4:$E$2000='Analítico Cx.'!$B86),-('Diário 5º PA'!$O$4:$O$2000=H$1),('Diário 5º PA'!$F$4:$F$2000))+SUMPRODUCT(-('Diário 6º PA'!$E$4:$E$2000='Analítico Cx.'!$B86),-('Diário 6º PA'!$O$4:$O$2000=H$1),('Diário 6º PA'!$F$4:$F$2000))</f>
        <v>0</v>
      </c>
      <c r="I86" s="183">
        <f>SUMPRODUCT(-('Diário 3º PA'!$E$4:$E$4242='Analítico Cx.'!$B86),-('Diário 3º PA'!$N$4:$N$4242=I$1),('Diário 3º PA'!$F$4:$F$4242))+SUMPRODUCT(-('Diário 4º PA'!$E$4:$E$2007='Analítico Cx.'!$B86),-('Diário 4º PA'!$O$4:$O$2007=I$1),('Diário 4º PA'!$F$4:$F$2007))+SUMPRODUCT(-('Diário 5º PA'!$E$4:$E$2000='Analítico Cx.'!$B86),-('Diário 5º PA'!$O$4:$O$2000=I$1),('Diário 5º PA'!$F$4:$F$2000))+SUMPRODUCT(-('Diário 6º PA'!$E$4:$E$2000='Analítico Cx.'!$B86),-('Diário 6º PA'!$O$4:$O$2000=I$1),('Diário 6º PA'!$F$4:$F$2000))</f>
        <v>0</v>
      </c>
      <c r="J86" s="183">
        <f>SUMPRODUCT(-('Diário 3º PA'!$E$4:$E$4242='Analítico Cx.'!$B86),-('Diário 3º PA'!$N$4:$N$4242=J$1),('Diário 3º PA'!$F$4:$F$4242))+SUMPRODUCT(-('Diário 4º PA'!$E$4:$E$2007='Analítico Cx.'!$B86),-('Diário 4º PA'!$O$4:$O$2007=J$1),('Diário 4º PA'!$F$4:$F$2007))+SUMPRODUCT(-('Diário 5º PA'!$E$4:$E$2000='Analítico Cx.'!$B86),-('Diário 5º PA'!$O$4:$O$2000=J$1),('Diário 5º PA'!$F$4:$F$2000))+SUMPRODUCT(-('Diário 6º PA'!$E$4:$E$2000='Analítico Cx.'!$B86),-('Diário 6º PA'!$O$4:$O$2000=J$1),('Diário 6º PA'!$F$4:$F$2000))</f>
        <v>0</v>
      </c>
      <c r="K86" s="183">
        <f>SUMPRODUCT(-('Diário 3º PA'!$E$4:$E$4242='Analítico Cx.'!$B86),-('Diário 3º PA'!$N$4:$N$4242=K$1),('Diário 3º PA'!$F$4:$F$4242))+SUMPRODUCT(-('Diário 4º PA'!$E$4:$E$2007='Analítico Cx.'!$B86),-('Diário 4º PA'!$O$4:$O$2007=K$1),('Diário 4º PA'!$F$4:$F$2007))+SUMPRODUCT(-('Diário 5º PA'!$E$4:$E$2000='Analítico Cx.'!$B86),-('Diário 5º PA'!$O$4:$O$2000=K$1),('Diário 5º PA'!$F$4:$F$2000))+SUMPRODUCT(-('Diário 6º PA'!$E$4:$E$2000='Analítico Cx.'!$B86),-('Diário 6º PA'!$O$4:$O$2000=K$1),('Diário 6º PA'!$F$4:$F$2000))</f>
        <v>0</v>
      </c>
      <c r="L86" s="183">
        <f>SUMPRODUCT(-('Diário 3º PA'!$E$4:$E$4242='Analítico Cx.'!$B86),-('Diário 3º PA'!$N$4:$N$4242=L$1),('Diário 3º PA'!$F$4:$F$4242))+SUMPRODUCT(-('Diário 4º PA'!$E$4:$E$2007='Analítico Cx.'!$B86),-('Diário 4º PA'!$O$4:$O$2007=L$1),('Diário 4º PA'!$F$4:$F$2007))+SUMPRODUCT(-('Diário 5º PA'!$E$4:$E$2000='Analítico Cx.'!$B86),-('Diário 5º PA'!$O$4:$O$2000=L$1),('Diário 5º PA'!$F$4:$F$2000))+SUMPRODUCT(-('Diário 6º PA'!$E$4:$E$2000='Analítico Cx.'!$B86),-('Diário 6º PA'!$O$4:$O$2000=L$1),('Diário 6º PA'!$F$4:$F$2000))</f>
        <v>0</v>
      </c>
      <c r="M86" s="183">
        <f>SUMPRODUCT(-('Diário 3º PA'!$E$4:$E$4242='Analítico Cx.'!$B86),-('Diário 3º PA'!$N$4:$N$4242=M$1),('Diário 3º PA'!$F$4:$F$4242))+SUMPRODUCT(-('Diário 4º PA'!$E$4:$E$2007='Analítico Cx.'!$B86),-('Diário 4º PA'!$O$4:$O$2007=M$1),('Diário 4º PA'!$F$4:$F$2007))+SUMPRODUCT(-('Diário 5º PA'!$E$4:$E$2000='Analítico Cx.'!$B86),-('Diário 5º PA'!$O$4:$O$2000=M$1),('Diário 5º PA'!$F$4:$F$2000))+SUMPRODUCT(-('Diário 6º PA'!$E$4:$E$2000='Analítico Cx.'!$B86),-('Diário 6º PA'!$O$4:$O$2000=M$1),('Diário 6º PA'!$F$4:$F$2000))</f>
        <v>0</v>
      </c>
      <c r="N86" s="183">
        <f>SUMPRODUCT(-('Diário 3º PA'!$E$4:$E$4242='Analítico Cx.'!$B86),-('Diário 3º PA'!$N$4:$N$4242=N$1),('Diário 3º PA'!$F$4:$F$4242))+SUMPRODUCT(-('Diário 4º PA'!$E$4:$E$2007='Analítico Cx.'!$B86),-('Diário 4º PA'!$O$4:$O$2007=N$1),('Diário 4º PA'!$F$4:$F$2007))+SUMPRODUCT(-('Diário 5º PA'!$E$4:$E$2000='Analítico Cx.'!$B86),-('Diário 5º PA'!$O$4:$O$2000=N$1),('Diário 5º PA'!$F$4:$F$2000))+SUMPRODUCT(-('Diário 6º PA'!$E$4:$E$2000='Analítico Cx.'!$B86),-('Diário 6º PA'!$O$4:$O$2000=N$1),('Diário 6º PA'!$F$4:$F$2000))</f>
        <v>0</v>
      </c>
      <c r="O86" s="184">
        <f t="shared" si="17"/>
        <v>1568</v>
      </c>
      <c r="P86" s="168">
        <f t="shared" si="16"/>
        <v>1.1019053677270991E-4</v>
      </c>
    </row>
    <row r="87" spans="1:16" ht="23.25" customHeight="1" x14ac:dyDescent="0.2">
      <c r="A87" s="59" t="s">
        <v>263</v>
      </c>
      <c r="B87" s="103" t="s">
        <v>264</v>
      </c>
      <c r="C87" s="183">
        <f>SUMPRODUCT(-('Diário 3º PA'!$E$4:$E$4242='Analítico Cx.'!$B87),-('Diário 3º PA'!$N$4:$N$4242=C$1),('Diário 3º PA'!$F$4:$F$4242))+SUMPRODUCT(-('Diário 4º PA'!$E$4:$E$2007='Analítico Cx.'!$B87),-('Diário 4º PA'!$O$4:$O$2007=C$1),('Diário 4º PA'!$F$4:$F$2007))+SUMPRODUCT(-('Diário 5º PA'!$E$4:$E$2000='Analítico Cx.'!$B87),-('Diário 5º PA'!$O$4:$O$2000=C$1),('Diário 5º PA'!$F$4:$F$2000))+SUMPRODUCT(-('Diário 6º PA'!$E$4:$E$2000='Analítico Cx.'!$B87),-('Diário 6º PA'!$O$4:$O$2000=C$1),('Diário 6º PA'!$F$4:$F$2000))</f>
        <v>1488.56</v>
      </c>
      <c r="D87" s="183">
        <f>SUMPRODUCT(-('Diário 3º PA'!$E$4:$E$4242='Analítico Cx.'!$B87),-('Diário 3º PA'!$N$4:$N$4242=D$1),('Diário 3º PA'!$F$4:$F$4242))+SUMPRODUCT(-('Diário 4º PA'!$E$4:$E$2007='Analítico Cx.'!$B87),-('Diário 4º PA'!$O$4:$O$2007=D$1),('Diário 4º PA'!$F$4:$F$2007))+SUMPRODUCT(-('Diário 5º PA'!$E$4:$E$2000='Analítico Cx.'!$B87),-('Diário 5º PA'!$O$4:$O$2000=D$1),('Diário 5º PA'!$F$4:$F$2000))+SUMPRODUCT(-('Diário 6º PA'!$E$4:$E$2000='Analítico Cx.'!$B87),-('Diário 6º PA'!$O$4:$O$2000=D$1),('Diário 6º PA'!$F$4:$F$2000))</f>
        <v>1980</v>
      </c>
      <c r="E87" s="183">
        <f>SUMPRODUCT(-('Diário 3º PA'!$E$4:$E$4242='Analítico Cx.'!$B87),-('Diário 3º PA'!$N$4:$N$4242=E$1),('Diário 3º PA'!$F$4:$F$4242))+SUMPRODUCT(-('Diário 4º PA'!$E$4:$E$2007='Analítico Cx.'!$B87),-('Diário 4º PA'!$O$4:$O$2007=E$1),('Diário 4º PA'!$F$4:$F$2007))+SUMPRODUCT(-('Diário 5º PA'!$E$4:$E$2000='Analítico Cx.'!$B87),-('Diário 5º PA'!$O$4:$O$2000=E$1),('Diário 5º PA'!$F$4:$F$2000))+SUMPRODUCT(-('Diário 6º PA'!$E$4:$E$2000='Analítico Cx.'!$B87),-('Diário 6º PA'!$O$4:$O$2000=E$1),('Diário 6º PA'!$F$4:$F$2000))</f>
        <v>40609.050000000003</v>
      </c>
      <c r="F87" s="183">
        <f>SUMPRODUCT(-('Diário 3º PA'!$E$4:$E$4242='Analítico Cx.'!$B87),-('Diário 3º PA'!$N$4:$N$4242=F$1),('Diário 3º PA'!$F$4:$F$4242))+SUMPRODUCT(-('Diário 4º PA'!$E$4:$E$2007='Analítico Cx.'!$B87),-('Diário 4º PA'!$O$4:$O$2007=F$1),('Diário 4º PA'!$F$4:$F$2007))+SUMPRODUCT(-('Diário 5º PA'!$E$4:$E$2000='Analítico Cx.'!$B87),-('Diário 5º PA'!$O$4:$O$2000=F$1),('Diário 5º PA'!$F$4:$F$2000))+SUMPRODUCT(-('Diário 6º PA'!$E$4:$E$2000='Analítico Cx.'!$B87),-('Diário 6º PA'!$O$4:$O$2000=F$1),('Diário 6º PA'!$F$4:$F$2000))</f>
        <v>0</v>
      </c>
      <c r="G87" s="183">
        <f>SUMPRODUCT(-('Diário 3º PA'!$E$4:$E$4242='Analítico Cx.'!$B87),-('Diário 3º PA'!$N$4:$N$4242=G$1),('Diário 3º PA'!$F$4:$F$4242))+SUMPRODUCT(-('Diário 4º PA'!$E$4:$E$2007='Analítico Cx.'!$B87),-('Diário 4º PA'!$O$4:$O$2007=G$1),('Diário 4º PA'!$F$4:$F$2007))+SUMPRODUCT(-('Diário 5º PA'!$E$4:$E$2000='Analítico Cx.'!$B87),-('Diário 5º PA'!$O$4:$O$2000=G$1),('Diário 5º PA'!$F$4:$F$2000))+SUMPRODUCT(-('Diário 6º PA'!$E$4:$E$2000='Analítico Cx.'!$B87),-('Diário 6º PA'!$O$4:$O$2000=G$1),('Diário 6º PA'!$F$4:$F$2000))</f>
        <v>0</v>
      </c>
      <c r="H87" s="183">
        <f>SUMPRODUCT(-('Diário 3º PA'!$E$4:$E$4242='Analítico Cx.'!$B87),-('Diário 3º PA'!$N$4:$N$4242=H$1),('Diário 3º PA'!$F$4:$F$4242))+SUMPRODUCT(-('Diário 4º PA'!$E$4:$E$2007='Analítico Cx.'!$B87),-('Diário 4º PA'!$O$4:$O$2007=H$1),('Diário 4º PA'!$F$4:$F$2007))+SUMPRODUCT(-('Diário 5º PA'!$E$4:$E$2000='Analítico Cx.'!$B87),-('Diário 5º PA'!$O$4:$O$2000=H$1),('Diário 5º PA'!$F$4:$F$2000))+SUMPRODUCT(-('Diário 6º PA'!$E$4:$E$2000='Analítico Cx.'!$B87),-('Diário 6º PA'!$O$4:$O$2000=H$1),('Diário 6º PA'!$F$4:$F$2000))</f>
        <v>0</v>
      </c>
      <c r="I87" s="183">
        <f>SUMPRODUCT(-('Diário 3º PA'!$E$4:$E$4242='Analítico Cx.'!$B87),-('Diário 3º PA'!$N$4:$N$4242=I$1),('Diário 3º PA'!$F$4:$F$4242))+SUMPRODUCT(-('Diário 4º PA'!$E$4:$E$2007='Analítico Cx.'!$B87),-('Diário 4º PA'!$O$4:$O$2007=I$1),('Diário 4º PA'!$F$4:$F$2007))+SUMPRODUCT(-('Diário 5º PA'!$E$4:$E$2000='Analítico Cx.'!$B87),-('Diário 5º PA'!$O$4:$O$2000=I$1),('Diário 5º PA'!$F$4:$F$2000))+SUMPRODUCT(-('Diário 6º PA'!$E$4:$E$2000='Analítico Cx.'!$B87),-('Diário 6º PA'!$O$4:$O$2000=I$1),('Diário 6º PA'!$F$4:$F$2000))</f>
        <v>0</v>
      </c>
      <c r="J87" s="183">
        <f>SUMPRODUCT(-('Diário 3º PA'!$E$4:$E$4242='Analítico Cx.'!$B87),-('Diário 3º PA'!$N$4:$N$4242=J$1),('Diário 3º PA'!$F$4:$F$4242))+SUMPRODUCT(-('Diário 4º PA'!$E$4:$E$2007='Analítico Cx.'!$B87),-('Diário 4º PA'!$O$4:$O$2007=J$1),('Diário 4º PA'!$F$4:$F$2007))+SUMPRODUCT(-('Diário 5º PA'!$E$4:$E$2000='Analítico Cx.'!$B87),-('Diário 5º PA'!$O$4:$O$2000=J$1),('Diário 5º PA'!$F$4:$F$2000))+SUMPRODUCT(-('Diário 6º PA'!$E$4:$E$2000='Analítico Cx.'!$B87),-('Diário 6º PA'!$O$4:$O$2000=J$1),('Diário 6º PA'!$F$4:$F$2000))</f>
        <v>0</v>
      </c>
      <c r="K87" s="183">
        <f>SUMPRODUCT(-('Diário 3º PA'!$E$4:$E$4242='Analítico Cx.'!$B87),-('Diário 3º PA'!$N$4:$N$4242=K$1),('Diário 3º PA'!$F$4:$F$4242))+SUMPRODUCT(-('Diário 4º PA'!$E$4:$E$2007='Analítico Cx.'!$B87),-('Diário 4º PA'!$O$4:$O$2007=K$1),('Diário 4º PA'!$F$4:$F$2007))+SUMPRODUCT(-('Diário 5º PA'!$E$4:$E$2000='Analítico Cx.'!$B87),-('Diário 5º PA'!$O$4:$O$2000=K$1),('Diário 5º PA'!$F$4:$F$2000))+SUMPRODUCT(-('Diário 6º PA'!$E$4:$E$2000='Analítico Cx.'!$B87),-('Diário 6º PA'!$O$4:$O$2000=K$1),('Diário 6º PA'!$F$4:$F$2000))</f>
        <v>0</v>
      </c>
      <c r="L87" s="183">
        <f>SUMPRODUCT(-('Diário 3º PA'!$E$4:$E$4242='Analítico Cx.'!$B87),-('Diário 3º PA'!$N$4:$N$4242=L$1),('Diário 3º PA'!$F$4:$F$4242))+SUMPRODUCT(-('Diário 4º PA'!$E$4:$E$2007='Analítico Cx.'!$B87),-('Diário 4º PA'!$O$4:$O$2007=L$1),('Diário 4º PA'!$F$4:$F$2007))+SUMPRODUCT(-('Diário 5º PA'!$E$4:$E$2000='Analítico Cx.'!$B87),-('Diário 5º PA'!$O$4:$O$2000=L$1),('Diário 5º PA'!$F$4:$F$2000))+SUMPRODUCT(-('Diário 6º PA'!$E$4:$E$2000='Analítico Cx.'!$B87),-('Diário 6º PA'!$O$4:$O$2000=L$1),('Diário 6º PA'!$F$4:$F$2000))</f>
        <v>0</v>
      </c>
      <c r="M87" s="183">
        <f>SUMPRODUCT(-('Diário 3º PA'!$E$4:$E$4242='Analítico Cx.'!$B87),-('Diário 3º PA'!$N$4:$N$4242=M$1),('Diário 3º PA'!$F$4:$F$4242))+SUMPRODUCT(-('Diário 4º PA'!$E$4:$E$2007='Analítico Cx.'!$B87),-('Diário 4º PA'!$O$4:$O$2007=M$1),('Diário 4º PA'!$F$4:$F$2007))+SUMPRODUCT(-('Diário 5º PA'!$E$4:$E$2000='Analítico Cx.'!$B87),-('Diário 5º PA'!$O$4:$O$2000=M$1),('Diário 5º PA'!$F$4:$F$2000))+SUMPRODUCT(-('Diário 6º PA'!$E$4:$E$2000='Analítico Cx.'!$B87),-('Diário 6º PA'!$O$4:$O$2000=M$1),('Diário 6º PA'!$F$4:$F$2000))</f>
        <v>0</v>
      </c>
      <c r="N87" s="183">
        <f>SUMPRODUCT(-('Diário 3º PA'!$E$4:$E$4242='Analítico Cx.'!$B87),-('Diário 3º PA'!$N$4:$N$4242=N$1),('Diário 3º PA'!$F$4:$F$4242))+SUMPRODUCT(-('Diário 4º PA'!$E$4:$E$2007='Analítico Cx.'!$B87),-('Diário 4º PA'!$O$4:$O$2007=N$1),('Diário 4º PA'!$F$4:$F$2007))+SUMPRODUCT(-('Diário 5º PA'!$E$4:$E$2000='Analítico Cx.'!$B87),-('Diário 5º PA'!$O$4:$O$2000=N$1),('Diário 5º PA'!$F$4:$F$2000))+SUMPRODUCT(-('Diário 6º PA'!$E$4:$E$2000='Analítico Cx.'!$B87),-('Diário 6º PA'!$O$4:$O$2000=N$1),('Diário 6º PA'!$F$4:$F$2000))</f>
        <v>0</v>
      </c>
      <c r="O87" s="184">
        <f t="shared" si="17"/>
        <v>44077.61</v>
      </c>
      <c r="P87" s="168">
        <f t="shared" si="16"/>
        <v>3.0975353989529122E-3</v>
      </c>
    </row>
    <row r="88" spans="1:16" ht="23.25" customHeight="1" x14ac:dyDescent="0.2">
      <c r="A88" s="59" t="s">
        <v>265</v>
      </c>
      <c r="B88" s="103" t="s">
        <v>266</v>
      </c>
      <c r="C88" s="183">
        <f>SUMPRODUCT(-('Diário 3º PA'!$E$4:$E$4242='Analítico Cx.'!$B88),-('Diário 3º PA'!$N$4:$N$4242=C$1),('Diário 3º PA'!$F$4:$F$4242))+SUMPRODUCT(-('Diário 4º PA'!$E$4:$E$2007='Analítico Cx.'!$B88),-('Diário 4º PA'!$O$4:$O$2007=C$1),('Diário 4º PA'!$F$4:$F$2007))+SUMPRODUCT(-('Diário 5º PA'!$E$4:$E$2000='Analítico Cx.'!$B88),-('Diário 5º PA'!$O$4:$O$2000=C$1),('Diário 5º PA'!$F$4:$F$2000))+SUMPRODUCT(-('Diário 6º PA'!$E$4:$E$2000='Analítico Cx.'!$B88),-('Diário 6º PA'!$O$4:$O$2000=C$1),('Diário 6º PA'!$F$4:$F$2000))</f>
        <v>0</v>
      </c>
      <c r="D88" s="183">
        <f>SUMPRODUCT(-('Diário 3º PA'!$E$4:$E$4242='Analítico Cx.'!$B88),-('Diário 3º PA'!$N$4:$N$4242=D$1),('Diário 3º PA'!$F$4:$F$4242))+SUMPRODUCT(-('Diário 4º PA'!$E$4:$E$2007='Analítico Cx.'!$B88),-('Diário 4º PA'!$O$4:$O$2007=D$1),('Diário 4º PA'!$F$4:$F$2007))+SUMPRODUCT(-('Diário 5º PA'!$E$4:$E$2000='Analítico Cx.'!$B88),-('Diário 5º PA'!$O$4:$O$2000=D$1),('Diário 5º PA'!$F$4:$F$2000))+SUMPRODUCT(-('Diário 6º PA'!$E$4:$E$2000='Analítico Cx.'!$B88),-('Diário 6º PA'!$O$4:$O$2000=D$1),('Diário 6º PA'!$F$4:$F$2000))</f>
        <v>0</v>
      </c>
      <c r="E88" s="183">
        <f>SUMPRODUCT(-('Diário 3º PA'!$E$4:$E$4242='Analítico Cx.'!$B88),-('Diário 3º PA'!$N$4:$N$4242=E$1),('Diário 3º PA'!$F$4:$F$4242))+SUMPRODUCT(-('Diário 4º PA'!$E$4:$E$2007='Analítico Cx.'!$B88),-('Diário 4º PA'!$O$4:$O$2007=E$1),('Diário 4º PA'!$F$4:$F$2007))+SUMPRODUCT(-('Diário 5º PA'!$E$4:$E$2000='Analítico Cx.'!$B88),-('Diário 5º PA'!$O$4:$O$2000=E$1),('Diário 5º PA'!$F$4:$F$2000))+SUMPRODUCT(-('Diário 6º PA'!$E$4:$E$2000='Analítico Cx.'!$B88),-('Diário 6º PA'!$O$4:$O$2000=E$1),('Diário 6º PA'!$F$4:$F$2000))</f>
        <v>0</v>
      </c>
      <c r="F88" s="183">
        <f>SUMPRODUCT(-('Diário 3º PA'!$E$4:$E$4242='Analítico Cx.'!$B88),-('Diário 3º PA'!$N$4:$N$4242=F$1),('Diário 3º PA'!$F$4:$F$4242))+SUMPRODUCT(-('Diário 4º PA'!$E$4:$E$2007='Analítico Cx.'!$B88),-('Diário 4º PA'!$O$4:$O$2007=F$1),('Diário 4º PA'!$F$4:$F$2007))+SUMPRODUCT(-('Diário 5º PA'!$E$4:$E$2000='Analítico Cx.'!$B88),-('Diário 5º PA'!$O$4:$O$2000=F$1),('Diário 5º PA'!$F$4:$F$2000))+SUMPRODUCT(-('Diário 6º PA'!$E$4:$E$2000='Analítico Cx.'!$B88),-('Diário 6º PA'!$O$4:$O$2000=F$1),('Diário 6º PA'!$F$4:$F$2000))</f>
        <v>0</v>
      </c>
      <c r="G88" s="183">
        <f>SUMPRODUCT(-('Diário 3º PA'!$E$4:$E$4242='Analítico Cx.'!$B88),-('Diário 3º PA'!$N$4:$N$4242=G$1),('Diário 3º PA'!$F$4:$F$4242))+SUMPRODUCT(-('Diário 4º PA'!$E$4:$E$2007='Analítico Cx.'!$B88),-('Diário 4º PA'!$O$4:$O$2007=G$1),('Diário 4º PA'!$F$4:$F$2007))+SUMPRODUCT(-('Diário 5º PA'!$E$4:$E$2000='Analítico Cx.'!$B88),-('Diário 5º PA'!$O$4:$O$2000=G$1),('Diário 5º PA'!$F$4:$F$2000))+SUMPRODUCT(-('Diário 6º PA'!$E$4:$E$2000='Analítico Cx.'!$B88),-('Diário 6º PA'!$O$4:$O$2000=G$1),('Diário 6º PA'!$F$4:$F$2000))</f>
        <v>0</v>
      </c>
      <c r="H88" s="183">
        <f>SUMPRODUCT(-('Diário 3º PA'!$E$4:$E$4242='Analítico Cx.'!$B88),-('Diário 3º PA'!$N$4:$N$4242=H$1),('Diário 3º PA'!$F$4:$F$4242))+SUMPRODUCT(-('Diário 4º PA'!$E$4:$E$2007='Analítico Cx.'!$B88),-('Diário 4º PA'!$O$4:$O$2007=H$1),('Diário 4º PA'!$F$4:$F$2007))+SUMPRODUCT(-('Diário 5º PA'!$E$4:$E$2000='Analítico Cx.'!$B88),-('Diário 5º PA'!$O$4:$O$2000=H$1),('Diário 5º PA'!$F$4:$F$2000))+SUMPRODUCT(-('Diário 6º PA'!$E$4:$E$2000='Analítico Cx.'!$B88),-('Diário 6º PA'!$O$4:$O$2000=H$1),('Diário 6º PA'!$F$4:$F$2000))</f>
        <v>0</v>
      </c>
      <c r="I88" s="183">
        <f>SUMPRODUCT(-('Diário 3º PA'!$E$4:$E$4242='Analítico Cx.'!$B88),-('Diário 3º PA'!$N$4:$N$4242=I$1),('Diário 3º PA'!$F$4:$F$4242))+SUMPRODUCT(-('Diário 4º PA'!$E$4:$E$2007='Analítico Cx.'!$B88),-('Diário 4º PA'!$O$4:$O$2007=I$1),('Diário 4º PA'!$F$4:$F$2007))+SUMPRODUCT(-('Diário 5º PA'!$E$4:$E$2000='Analítico Cx.'!$B88),-('Diário 5º PA'!$O$4:$O$2000=I$1),('Diário 5º PA'!$F$4:$F$2000))+SUMPRODUCT(-('Diário 6º PA'!$E$4:$E$2000='Analítico Cx.'!$B88),-('Diário 6º PA'!$O$4:$O$2000=I$1),('Diário 6º PA'!$F$4:$F$2000))</f>
        <v>0</v>
      </c>
      <c r="J88" s="183">
        <f>SUMPRODUCT(-('Diário 3º PA'!$E$4:$E$4242='Analítico Cx.'!$B88),-('Diário 3º PA'!$N$4:$N$4242=J$1),('Diário 3º PA'!$F$4:$F$4242))+SUMPRODUCT(-('Diário 4º PA'!$E$4:$E$2007='Analítico Cx.'!$B88),-('Diário 4º PA'!$O$4:$O$2007=J$1),('Diário 4º PA'!$F$4:$F$2007))+SUMPRODUCT(-('Diário 5º PA'!$E$4:$E$2000='Analítico Cx.'!$B88),-('Diário 5º PA'!$O$4:$O$2000=J$1),('Diário 5º PA'!$F$4:$F$2000))+SUMPRODUCT(-('Diário 6º PA'!$E$4:$E$2000='Analítico Cx.'!$B88),-('Diário 6º PA'!$O$4:$O$2000=J$1),('Diário 6º PA'!$F$4:$F$2000))</f>
        <v>0</v>
      </c>
      <c r="K88" s="183">
        <f>SUMPRODUCT(-('Diário 3º PA'!$E$4:$E$4242='Analítico Cx.'!$B88),-('Diário 3º PA'!$N$4:$N$4242=K$1),('Diário 3º PA'!$F$4:$F$4242))+SUMPRODUCT(-('Diário 4º PA'!$E$4:$E$2007='Analítico Cx.'!$B88),-('Diário 4º PA'!$O$4:$O$2007=K$1),('Diário 4º PA'!$F$4:$F$2007))+SUMPRODUCT(-('Diário 5º PA'!$E$4:$E$2000='Analítico Cx.'!$B88),-('Diário 5º PA'!$O$4:$O$2000=K$1),('Diário 5º PA'!$F$4:$F$2000))+SUMPRODUCT(-('Diário 6º PA'!$E$4:$E$2000='Analítico Cx.'!$B88),-('Diário 6º PA'!$O$4:$O$2000=K$1),('Diário 6º PA'!$F$4:$F$2000))</f>
        <v>0</v>
      </c>
      <c r="L88" s="183">
        <f>SUMPRODUCT(-('Diário 3º PA'!$E$4:$E$4242='Analítico Cx.'!$B88),-('Diário 3º PA'!$N$4:$N$4242=L$1),('Diário 3º PA'!$F$4:$F$4242))+SUMPRODUCT(-('Diário 4º PA'!$E$4:$E$2007='Analítico Cx.'!$B88),-('Diário 4º PA'!$O$4:$O$2007=L$1),('Diário 4º PA'!$F$4:$F$2007))+SUMPRODUCT(-('Diário 5º PA'!$E$4:$E$2000='Analítico Cx.'!$B88),-('Diário 5º PA'!$O$4:$O$2000=L$1),('Diário 5º PA'!$F$4:$F$2000))+SUMPRODUCT(-('Diário 6º PA'!$E$4:$E$2000='Analítico Cx.'!$B88),-('Diário 6º PA'!$O$4:$O$2000=L$1),('Diário 6º PA'!$F$4:$F$2000))</f>
        <v>0</v>
      </c>
      <c r="M88" s="183">
        <f>SUMPRODUCT(-('Diário 3º PA'!$E$4:$E$4242='Analítico Cx.'!$B88),-('Diário 3º PA'!$N$4:$N$4242=M$1),('Diário 3º PA'!$F$4:$F$4242))+SUMPRODUCT(-('Diário 4º PA'!$E$4:$E$2007='Analítico Cx.'!$B88),-('Diário 4º PA'!$O$4:$O$2007=M$1),('Diário 4º PA'!$F$4:$F$2007))+SUMPRODUCT(-('Diário 5º PA'!$E$4:$E$2000='Analítico Cx.'!$B88),-('Diário 5º PA'!$O$4:$O$2000=M$1),('Diário 5º PA'!$F$4:$F$2000))+SUMPRODUCT(-('Diário 6º PA'!$E$4:$E$2000='Analítico Cx.'!$B88),-('Diário 6º PA'!$O$4:$O$2000=M$1),('Diário 6º PA'!$F$4:$F$2000))</f>
        <v>0</v>
      </c>
      <c r="N88" s="183">
        <f>SUMPRODUCT(-('Diário 3º PA'!$E$4:$E$4242='Analítico Cx.'!$B88),-('Diário 3º PA'!$N$4:$N$4242=N$1),('Diário 3º PA'!$F$4:$F$4242))+SUMPRODUCT(-('Diário 4º PA'!$E$4:$E$2007='Analítico Cx.'!$B88),-('Diário 4º PA'!$O$4:$O$2007=N$1),('Diário 4º PA'!$F$4:$F$2007))+SUMPRODUCT(-('Diário 5º PA'!$E$4:$E$2000='Analítico Cx.'!$B88),-('Diário 5º PA'!$O$4:$O$2000=N$1),('Diário 5º PA'!$F$4:$F$2000))+SUMPRODUCT(-('Diário 6º PA'!$E$4:$E$2000='Analítico Cx.'!$B88),-('Diário 6º PA'!$O$4:$O$2000=N$1),('Diário 6º PA'!$F$4:$F$2000))</f>
        <v>0</v>
      </c>
      <c r="O88" s="184">
        <f t="shared" si="17"/>
        <v>0</v>
      </c>
      <c r="P88" s="168">
        <f t="shared" si="16"/>
        <v>0</v>
      </c>
    </row>
    <row r="89" spans="1:16" ht="23.25" customHeight="1" x14ac:dyDescent="0.2">
      <c r="A89" s="59" t="s">
        <v>267</v>
      </c>
      <c r="B89" s="103" t="s">
        <v>268</v>
      </c>
      <c r="C89" s="183">
        <f>SUMPRODUCT(-('Diário 3º PA'!$E$4:$E$4242='Analítico Cx.'!$B89),-('Diário 3º PA'!$N$4:$N$4242=C$1),('Diário 3º PA'!$F$4:$F$4242))+SUMPRODUCT(-('Diário 4º PA'!$E$4:$E$2007='Analítico Cx.'!$B89),-('Diário 4º PA'!$O$4:$O$2007=C$1),('Diário 4º PA'!$F$4:$F$2007))+SUMPRODUCT(-('Diário 5º PA'!$E$4:$E$2000='Analítico Cx.'!$B89),-('Diário 5º PA'!$O$4:$O$2000=C$1),('Diário 5º PA'!$F$4:$F$2000))+SUMPRODUCT(-('Diário 6º PA'!$E$4:$E$2000='Analítico Cx.'!$B89),-('Diário 6º PA'!$O$4:$O$2000=C$1),('Diário 6º PA'!$F$4:$F$2000))</f>
        <v>126.15</v>
      </c>
      <c r="D89" s="183">
        <f>SUMPRODUCT(-('Diário 3º PA'!$E$4:$E$4242='Analítico Cx.'!$B89),-('Diário 3º PA'!$N$4:$N$4242=D$1),('Diário 3º PA'!$F$4:$F$4242))+SUMPRODUCT(-('Diário 4º PA'!$E$4:$E$2007='Analítico Cx.'!$B89),-('Diário 4º PA'!$O$4:$O$2007=D$1),('Diário 4º PA'!$F$4:$F$2007))+SUMPRODUCT(-('Diário 5º PA'!$E$4:$E$2000='Analítico Cx.'!$B89),-('Diário 5º PA'!$O$4:$O$2000=D$1),('Diário 5º PA'!$F$4:$F$2000))+SUMPRODUCT(-('Diário 6º PA'!$E$4:$E$2000='Analítico Cx.'!$B89),-('Diário 6º PA'!$O$4:$O$2000=D$1),('Diário 6º PA'!$F$4:$F$2000))</f>
        <v>0</v>
      </c>
      <c r="E89" s="183">
        <f>SUMPRODUCT(-('Diário 3º PA'!$E$4:$E$4242='Analítico Cx.'!$B89),-('Diário 3º PA'!$N$4:$N$4242=E$1),('Diário 3º PA'!$F$4:$F$4242))+SUMPRODUCT(-('Diário 4º PA'!$E$4:$E$2007='Analítico Cx.'!$B89),-('Diário 4º PA'!$O$4:$O$2007=E$1),('Diário 4º PA'!$F$4:$F$2007))+SUMPRODUCT(-('Diário 5º PA'!$E$4:$E$2000='Analítico Cx.'!$B89),-('Diário 5º PA'!$O$4:$O$2000=E$1),('Diário 5º PA'!$F$4:$F$2000))+SUMPRODUCT(-('Diário 6º PA'!$E$4:$E$2000='Analítico Cx.'!$B89),-('Diário 6º PA'!$O$4:$O$2000=E$1),('Diário 6º PA'!$F$4:$F$2000))</f>
        <v>0</v>
      </c>
      <c r="F89" s="183">
        <f>SUMPRODUCT(-('Diário 3º PA'!$E$4:$E$4242='Analítico Cx.'!$B89),-('Diário 3º PA'!$N$4:$N$4242=F$1),('Diário 3º PA'!$F$4:$F$4242))+SUMPRODUCT(-('Diário 4º PA'!$E$4:$E$2007='Analítico Cx.'!$B89),-('Diário 4º PA'!$O$4:$O$2007=F$1),('Diário 4º PA'!$F$4:$F$2007))+SUMPRODUCT(-('Diário 5º PA'!$E$4:$E$2000='Analítico Cx.'!$B89),-('Diário 5º PA'!$O$4:$O$2000=F$1),('Diário 5º PA'!$F$4:$F$2000))+SUMPRODUCT(-('Diário 6º PA'!$E$4:$E$2000='Analítico Cx.'!$B89),-('Diário 6º PA'!$O$4:$O$2000=F$1),('Diário 6º PA'!$F$4:$F$2000))</f>
        <v>0</v>
      </c>
      <c r="G89" s="183">
        <f>SUMPRODUCT(-('Diário 3º PA'!$E$4:$E$4242='Analítico Cx.'!$B89),-('Diário 3º PA'!$N$4:$N$4242=G$1),('Diário 3º PA'!$F$4:$F$4242))+SUMPRODUCT(-('Diário 4º PA'!$E$4:$E$2007='Analítico Cx.'!$B89),-('Diário 4º PA'!$O$4:$O$2007=G$1),('Diário 4º PA'!$F$4:$F$2007))+SUMPRODUCT(-('Diário 5º PA'!$E$4:$E$2000='Analítico Cx.'!$B89),-('Diário 5º PA'!$O$4:$O$2000=G$1),('Diário 5º PA'!$F$4:$F$2000))+SUMPRODUCT(-('Diário 6º PA'!$E$4:$E$2000='Analítico Cx.'!$B89),-('Diário 6º PA'!$O$4:$O$2000=G$1),('Diário 6º PA'!$F$4:$F$2000))</f>
        <v>0</v>
      </c>
      <c r="H89" s="183">
        <f>SUMPRODUCT(-('Diário 3º PA'!$E$4:$E$4242='Analítico Cx.'!$B89),-('Diário 3º PA'!$N$4:$N$4242=H$1),('Diário 3º PA'!$F$4:$F$4242))+SUMPRODUCT(-('Diário 4º PA'!$E$4:$E$2007='Analítico Cx.'!$B89),-('Diário 4º PA'!$O$4:$O$2007=H$1),('Diário 4º PA'!$F$4:$F$2007))+SUMPRODUCT(-('Diário 5º PA'!$E$4:$E$2000='Analítico Cx.'!$B89),-('Diário 5º PA'!$O$4:$O$2000=H$1),('Diário 5º PA'!$F$4:$F$2000))+SUMPRODUCT(-('Diário 6º PA'!$E$4:$E$2000='Analítico Cx.'!$B89),-('Diário 6º PA'!$O$4:$O$2000=H$1),('Diário 6º PA'!$F$4:$F$2000))</f>
        <v>0</v>
      </c>
      <c r="I89" s="183">
        <f>SUMPRODUCT(-('Diário 3º PA'!$E$4:$E$4242='Analítico Cx.'!$B89),-('Diário 3º PA'!$N$4:$N$4242=I$1),('Diário 3º PA'!$F$4:$F$4242))+SUMPRODUCT(-('Diário 4º PA'!$E$4:$E$2007='Analítico Cx.'!$B89),-('Diário 4º PA'!$O$4:$O$2007=I$1),('Diário 4º PA'!$F$4:$F$2007))+SUMPRODUCT(-('Diário 5º PA'!$E$4:$E$2000='Analítico Cx.'!$B89),-('Diário 5º PA'!$O$4:$O$2000=I$1),('Diário 5º PA'!$F$4:$F$2000))+SUMPRODUCT(-('Diário 6º PA'!$E$4:$E$2000='Analítico Cx.'!$B89),-('Diário 6º PA'!$O$4:$O$2000=I$1),('Diário 6º PA'!$F$4:$F$2000))</f>
        <v>0</v>
      </c>
      <c r="J89" s="183">
        <f>SUMPRODUCT(-('Diário 3º PA'!$E$4:$E$4242='Analítico Cx.'!$B89),-('Diário 3º PA'!$N$4:$N$4242=J$1),('Diário 3º PA'!$F$4:$F$4242))+SUMPRODUCT(-('Diário 4º PA'!$E$4:$E$2007='Analítico Cx.'!$B89),-('Diário 4º PA'!$O$4:$O$2007=J$1),('Diário 4º PA'!$F$4:$F$2007))+SUMPRODUCT(-('Diário 5º PA'!$E$4:$E$2000='Analítico Cx.'!$B89),-('Diário 5º PA'!$O$4:$O$2000=J$1),('Diário 5º PA'!$F$4:$F$2000))+SUMPRODUCT(-('Diário 6º PA'!$E$4:$E$2000='Analítico Cx.'!$B89),-('Diário 6º PA'!$O$4:$O$2000=J$1),('Diário 6º PA'!$F$4:$F$2000))</f>
        <v>0</v>
      </c>
      <c r="K89" s="183">
        <f>SUMPRODUCT(-('Diário 3º PA'!$E$4:$E$4242='Analítico Cx.'!$B89),-('Diário 3º PA'!$N$4:$N$4242=K$1),('Diário 3º PA'!$F$4:$F$4242))+SUMPRODUCT(-('Diário 4º PA'!$E$4:$E$2007='Analítico Cx.'!$B89),-('Diário 4º PA'!$O$4:$O$2007=K$1),('Diário 4º PA'!$F$4:$F$2007))+SUMPRODUCT(-('Diário 5º PA'!$E$4:$E$2000='Analítico Cx.'!$B89),-('Diário 5º PA'!$O$4:$O$2000=K$1),('Diário 5º PA'!$F$4:$F$2000))+SUMPRODUCT(-('Diário 6º PA'!$E$4:$E$2000='Analítico Cx.'!$B89),-('Diário 6º PA'!$O$4:$O$2000=K$1),('Diário 6º PA'!$F$4:$F$2000))</f>
        <v>0</v>
      </c>
      <c r="L89" s="183">
        <f>SUMPRODUCT(-('Diário 3º PA'!$E$4:$E$4242='Analítico Cx.'!$B89),-('Diário 3º PA'!$N$4:$N$4242=L$1),('Diário 3º PA'!$F$4:$F$4242))+SUMPRODUCT(-('Diário 4º PA'!$E$4:$E$2007='Analítico Cx.'!$B89),-('Diário 4º PA'!$O$4:$O$2007=L$1),('Diário 4º PA'!$F$4:$F$2007))+SUMPRODUCT(-('Diário 5º PA'!$E$4:$E$2000='Analítico Cx.'!$B89),-('Diário 5º PA'!$O$4:$O$2000=L$1),('Diário 5º PA'!$F$4:$F$2000))+SUMPRODUCT(-('Diário 6º PA'!$E$4:$E$2000='Analítico Cx.'!$B89),-('Diário 6º PA'!$O$4:$O$2000=L$1),('Diário 6º PA'!$F$4:$F$2000))</f>
        <v>0</v>
      </c>
      <c r="M89" s="183">
        <f>SUMPRODUCT(-('Diário 3º PA'!$E$4:$E$4242='Analítico Cx.'!$B89),-('Diário 3º PA'!$N$4:$N$4242=M$1),('Diário 3º PA'!$F$4:$F$4242))+SUMPRODUCT(-('Diário 4º PA'!$E$4:$E$2007='Analítico Cx.'!$B89),-('Diário 4º PA'!$O$4:$O$2007=M$1),('Diário 4º PA'!$F$4:$F$2007))+SUMPRODUCT(-('Diário 5º PA'!$E$4:$E$2000='Analítico Cx.'!$B89),-('Diário 5º PA'!$O$4:$O$2000=M$1),('Diário 5º PA'!$F$4:$F$2000))+SUMPRODUCT(-('Diário 6º PA'!$E$4:$E$2000='Analítico Cx.'!$B89),-('Diário 6º PA'!$O$4:$O$2000=M$1),('Diário 6º PA'!$F$4:$F$2000))</f>
        <v>0</v>
      </c>
      <c r="N89" s="183">
        <f>SUMPRODUCT(-('Diário 3º PA'!$E$4:$E$4242='Analítico Cx.'!$B89),-('Diário 3º PA'!$N$4:$N$4242=N$1),('Diário 3º PA'!$F$4:$F$4242))+SUMPRODUCT(-('Diário 4º PA'!$E$4:$E$2007='Analítico Cx.'!$B89),-('Diário 4º PA'!$O$4:$O$2007=N$1),('Diário 4º PA'!$F$4:$F$2007))+SUMPRODUCT(-('Diário 5º PA'!$E$4:$E$2000='Analítico Cx.'!$B89),-('Diário 5º PA'!$O$4:$O$2000=N$1),('Diário 5º PA'!$F$4:$F$2000))+SUMPRODUCT(-('Diário 6º PA'!$E$4:$E$2000='Analítico Cx.'!$B89),-('Diário 6º PA'!$O$4:$O$2000=N$1),('Diário 6º PA'!$F$4:$F$2000))</f>
        <v>0</v>
      </c>
      <c r="O89" s="184">
        <f t="shared" si="17"/>
        <v>126.15</v>
      </c>
      <c r="P89" s="168">
        <f t="shared" si="16"/>
        <v>8.8651378915034158E-6</v>
      </c>
    </row>
    <row r="90" spans="1:16" ht="23.25" customHeight="1" x14ac:dyDescent="0.2">
      <c r="A90" s="59" t="s">
        <v>269</v>
      </c>
      <c r="B90" s="103" t="s">
        <v>270</v>
      </c>
      <c r="C90" s="183">
        <f>SUMPRODUCT(-('Diário 3º PA'!$E$4:$E$4242='Analítico Cx.'!$B90),-('Diário 3º PA'!$N$4:$N$4242=C$1),('Diário 3º PA'!$F$4:$F$4242))+SUMPRODUCT(-('Diário 4º PA'!$E$4:$E$2007='Analítico Cx.'!$B90),-('Diário 4º PA'!$O$4:$O$2007=C$1),('Diário 4º PA'!$F$4:$F$2007))+SUMPRODUCT(-('Diário 5º PA'!$E$4:$E$2000='Analítico Cx.'!$B90),-('Diário 5º PA'!$O$4:$O$2000=C$1),('Diário 5º PA'!$F$4:$F$2000))+SUMPRODUCT(-('Diário 6º PA'!$E$4:$E$2000='Analítico Cx.'!$B90),-('Diário 6º PA'!$O$4:$O$2000=C$1),('Diário 6º PA'!$F$4:$F$2000))</f>
        <v>0</v>
      </c>
      <c r="D90" s="183">
        <f>SUMPRODUCT(-('Diário 3º PA'!$E$4:$E$4242='Analítico Cx.'!$B90),-('Diário 3º PA'!$N$4:$N$4242=D$1),('Diário 3º PA'!$F$4:$F$4242))+SUMPRODUCT(-('Diário 4º PA'!$E$4:$E$2007='Analítico Cx.'!$B90),-('Diário 4º PA'!$O$4:$O$2007=D$1),('Diário 4º PA'!$F$4:$F$2007))+SUMPRODUCT(-('Diário 5º PA'!$E$4:$E$2000='Analítico Cx.'!$B90),-('Diário 5º PA'!$O$4:$O$2000=D$1),('Diário 5º PA'!$F$4:$F$2000))+SUMPRODUCT(-('Diário 6º PA'!$E$4:$E$2000='Analítico Cx.'!$B90),-('Diário 6º PA'!$O$4:$O$2000=D$1),('Diário 6º PA'!$F$4:$F$2000))</f>
        <v>0</v>
      </c>
      <c r="E90" s="183">
        <f>SUMPRODUCT(-('Diário 3º PA'!$E$4:$E$4242='Analítico Cx.'!$B90),-('Diário 3º PA'!$N$4:$N$4242=E$1),('Diário 3º PA'!$F$4:$F$4242))+SUMPRODUCT(-('Diário 4º PA'!$E$4:$E$2007='Analítico Cx.'!$B90),-('Diário 4º PA'!$O$4:$O$2007=E$1),('Diário 4º PA'!$F$4:$F$2007))+SUMPRODUCT(-('Diário 5º PA'!$E$4:$E$2000='Analítico Cx.'!$B90),-('Diário 5º PA'!$O$4:$O$2000=E$1),('Diário 5º PA'!$F$4:$F$2000))+SUMPRODUCT(-('Diário 6º PA'!$E$4:$E$2000='Analítico Cx.'!$B90),-('Diário 6º PA'!$O$4:$O$2000=E$1),('Diário 6º PA'!$F$4:$F$2000))</f>
        <v>0</v>
      </c>
      <c r="F90" s="183">
        <f>SUMPRODUCT(-('Diário 3º PA'!$E$4:$E$4242='Analítico Cx.'!$B90),-('Diário 3º PA'!$N$4:$N$4242=F$1),('Diário 3º PA'!$F$4:$F$4242))+SUMPRODUCT(-('Diário 4º PA'!$E$4:$E$2007='Analítico Cx.'!$B90),-('Diário 4º PA'!$O$4:$O$2007=F$1),('Diário 4º PA'!$F$4:$F$2007))+SUMPRODUCT(-('Diário 5º PA'!$E$4:$E$2000='Analítico Cx.'!$B90),-('Diário 5º PA'!$O$4:$O$2000=F$1),('Diário 5º PA'!$F$4:$F$2000))+SUMPRODUCT(-('Diário 6º PA'!$E$4:$E$2000='Analítico Cx.'!$B90),-('Diário 6º PA'!$O$4:$O$2000=F$1),('Diário 6º PA'!$F$4:$F$2000))</f>
        <v>0</v>
      </c>
      <c r="G90" s="183">
        <f>SUMPRODUCT(-('Diário 3º PA'!$E$4:$E$4242='Analítico Cx.'!$B90),-('Diário 3º PA'!$N$4:$N$4242=G$1),('Diário 3º PA'!$F$4:$F$4242))+SUMPRODUCT(-('Diário 4º PA'!$E$4:$E$2007='Analítico Cx.'!$B90),-('Diário 4º PA'!$O$4:$O$2007=G$1),('Diário 4º PA'!$F$4:$F$2007))+SUMPRODUCT(-('Diário 5º PA'!$E$4:$E$2000='Analítico Cx.'!$B90),-('Diário 5º PA'!$O$4:$O$2000=G$1),('Diário 5º PA'!$F$4:$F$2000))+SUMPRODUCT(-('Diário 6º PA'!$E$4:$E$2000='Analítico Cx.'!$B90),-('Diário 6º PA'!$O$4:$O$2000=G$1),('Diário 6º PA'!$F$4:$F$2000))</f>
        <v>0</v>
      </c>
      <c r="H90" s="183">
        <f>SUMPRODUCT(-('Diário 3º PA'!$E$4:$E$4242='Analítico Cx.'!$B90),-('Diário 3º PA'!$N$4:$N$4242=H$1),('Diário 3º PA'!$F$4:$F$4242))+SUMPRODUCT(-('Diário 4º PA'!$E$4:$E$2007='Analítico Cx.'!$B90),-('Diário 4º PA'!$O$4:$O$2007=H$1),('Diário 4º PA'!$F$4:$F$2007))+SUMPRODUCT(-('Diário 5º PA'!$E$4:$E$2000='Analítico Cx.'!$B90),-('Diário 5º PA'!$O$4:$O$2000=H$1),('Diário 5º PA'!$F$4:$F$2000))+SUMPRODUCT(-('Diário 6º PA'!$E$4:$E$2000='Analítico Cx.'!$B90),-('Diário 6º PA'!$O$4:$O$2000=H$1),('Diário 6º PA'!$F$4:$F$2000))</f>
        <v>0</v>
      </c>
      <c r="I90" s="183">
        <f>SUMPRODUCT(-('Diário 3º PA'!$E$4:$E$4242='Analítico Cx.'!$B90),-('Diário 3º PA'!$N$4:$N$4242=I$1),('Diário 3º PA'!$F$4:$F$4242))+SUMPRODUCT(-('Diário 4º PA'!$E$4:$E$2007='Analítico Cx.'!$B90),-('Diário 4º PA'!$O$4:$O$2007=I$1),('Diário 4º PA'!$F$4:$F$2007))+SUMPRODUCT(-('Diário 5º PA'!$E$4:$E$2000='Analítico Cx.'!$B90),-('Diário 5º PA'!$O$4:$O$2000=I$1),('Diário 5º PA'!$F$4:$F$2000))+SUMPRODUCT(-('Diário 6º PA'!$E$4:$E$2000='Analítico Cx.'!$B90),-('Diário 6º PA'!$O$4:$O$2000=I$1),('Diário 6º PA'!$F$4:$F$2000))</f>
        <v>0</v>
      </c>
      <c r="J90" s="183">
        <f>SUMPRODUCT(-('Diário 3º PA'!$E$4:$E$4242='Analítico Cx.'!$B90),-('Diário 3º PA'!$N$4:$N$4242=J$1),('Diário 3º PA'!$F$4:$F$4242))+SUMPRODUCT(-('Diário 4º PA'!$E$4:$E$2007='Analítico Cx.'!$B90),-('Diário 4º PA'!$O$4:$O$2007=J$1),('Diário 4º PA'!$F$4:$F$2007))+SUMPRODUCT(-('Diário 5º PA'!$E$4:$E$2000='Analítico Cx.'!$B90),-('Diário 5º PA'!$O$4:$O$2000=J$1),('Diário 5º PA'!$F$4:$F$2000))+SUMPRODUCT(-('Diário 6º PA'!$E$4:$E$2000='Analítico Cx.'!$B90),-('Diário 6º PA'!$O$4:$O$2000=J$1),('Diário 6º PA'!$F$4:$F$2000))</f>
        <v>0</v>
      </c>
      <c r="K90" s="183">
        <f>SUMPRODUCT(-('Diário 3º PA'!$E$4:$E$4242='Analítico Cx.'!$B90),-('Diário 3º PA'!$N$4:$N$4242=K$1),('Diário 3º PA'!$F$4:$F$4242))+SUMPRODUCT(-('Diário 4º PA'!$E$4:$E$2007='Analítico Cx.'!$B90),-('Diário 4º PA'!$O$4:$O$2007=K$1),('Diário 4º PA'!$F$4:$F$2007))+SUMPRODUCT(-('Diário 5º PA'!$E$4:$E$2000='Analítico Cx.'!$B90),-('Diário 5º PA'!$O$4:$O$2000=K$1),('Diário 5º PA'!$F$4:$F$2000))+SUMPRODUCT(-('Diário 6º PA'!$E$4:$E$2000='Analítico Cx.'!$B90),-('Diário 6º PA'!$O$4:$O$2000=K$1),('Diário 6º PA'!$F$4:$F$2000))</f>
        <v>0</v>
      </c>
      <c r="L90" s="183">
        <f>SUMPRODUCT(-('Diário 3º PA'!$E$4:$E$4242='Analítico Cx.'!$B90),-('Diário 3º PA'!$N$4:$N$4242=L$1),('Diário 3º PA'!$F$4:$F$4242))+SUMPRODUCT(-('Diário 4º PA'!$E$4:$E$2007='Analítico Cx.'!$B90),-('Diário 4º PA'!$O$4:$O$2007=L$1),('Diário 4º PA'!$F$4:$F$2007))+SUMPRODUCT(-('Diário 5º PA'!$E$4:$E$2000='Analítico Cx.'!$B90),-('Diário 5º PA'!$O$4:$O$2000=L$1),('Diário 5º PA'!$F$4:$F$2000))+SUMPRODUCT(-('Diário 6º PA'!$E$4:$E$2000='Analítico Cx.'!$B90),-('Diário 6º PA'!$O$4:$O$2000=L$1),('Diário 6º PA'!$F$4:$F$2000))</f>
        <v>0</v>
      </c>
      <c r="M90" s="183">
        <f>SUMPRODUCT(-('Diário 3º PA'!$E$4:$E$4242='Analítico Cx.'!$B90),-('Diário 3º PA'!$N$4:$N$4242=M$1),('Diário 3º PA'!$F$4:$F$4242))+SUMPRODUCT(-('Diário 4º PA'!$E$4:$E$2007='Analítico Cx.'!$B90),-('Diário 4º PA'!$O$4:$O$2007=M$1),('Diário 4º PA'!$F$4:$F$2007))+SUMPRODUCT(-('Diário 5º PA'!$E$4:$E$2000='Analítico Cx.'!$B90),-('Diário 5º PA'!$O$4:$O$2000=M$1),('Diário 5º PA'!$F$4:$F$2000))+SUMPRODUCT(-('Diário 6º PA'!$E$4:$E$2000='Analítico Cx.'!$B90),-('Diário 6º PA'!$O$4:$O$2000=M$1),('Diário 6º PA'!$F$4:$F$2000))</f>
        <v>0</v>
      </c>
      <c r="N90" s="183">
        <f>SUMPRODUCT(-('Diário 3º PA'!$E$4:$E$4242='Analítico Cx.'!$B90),-('Diário 3º PA'!$N$4:$N$4242=N$1),('Diário 3º PA'!$F$4:$F$4242))+SUMPRODUCT(-('Diário 4º PA'!$E$4:$E$2007='Analítico Cx.'!$B90),-('Diário 4º PA'!$O$4:$O$2007=N$1),('Diário 4º PA'!$F$4:$F$2007))+SUMPRODUCT(-('Diário 5º PA'!$E$4:$E$2000='Analítico Cx.'!$B90),-('Diário 5º PA'!$O$4:$O$2000=N$1),('Diário 5º PA'!$F$4:$F$2000))+SUMPRODUCT(-('Diário 6º PA'!$E$4:$E$2000='Analítico Cx.'!$B90),-('Diário 6º PA'!$O$4:$O$2000=N$1),('Diário 6º PA'!$F$4:$F$2000))</f>
        <v>0</v>
      </c>
      <c r="O90" s="184">
        <f t="shared" si="17"/>
        <v>0</v>
      </c>
      <c r="P90" s="168">
        <f t="shared" si="16"/>
        <v>0</v>
      </c>
    </row>
    <row r="91" spans="1:16" ht="23.25" customHeight="1" x14ac:dyDescent="0.2">
      <c r="A91" s="59" t="s">
        <v>271</v>
      </c>
      <c r="B91" s="103" t="s">
        <v>272</v>
      </c>
      <c r="C91" s="183">
        <f>SUMPRODUCT(-('Diário 3º PA'!$E$4:$E$4242='Analítico Cx.'!$B91),-('Diário 3º PA'!$N$4:$N$4242=C$1),('Diário 3º PA'!$F$4:$F$4242))+SUMPRODUCT(-('Diário 4º PA'!$E$4:$E$2007='Analítico Cx.'!$B91),-('Diário 4º PA'!$O$4:$O$2007=C$1),('Diário 4º PA'!$F$4:$F$2007))+SUMPRODUCT(-('Diário 5º PA'!$E$4:$E$2000='Analítico Cx.'!$B91),-('Diário 5º PA'!$O$4:$O$2000=C$1),('Diário 5º PA'!$F$4:$F$2000))+SUMPRODUCT(-('Diário 6º PA'!$E$4:$E$2000='Analítico Cx.'!$B91),-('Diário 6º PA'!$O$4:$O$2000=C$1),('Diário 6º PA'!$F$4:$F$2000))</f>
        <v>0</v>
      </c>
      <c r="D91" s="183">
        <f>SUMPRODUCT(-('Diário 3º PA'!$E$4:$E$4242='Analítico Cx.'!$B91),-('Diário 3º PA'!$N$4:$N$4242=D$1),('Diário 3º PA'!$F$4:$F$4242))+SUMPRODUCT(-('Diário 4º PA'!$E$4:$E$2007='Analítico Cx.'!$B91),-('Diário 4º PA'!$O$4:$O$2007=D$1),('Diário 4º PA'!$F$4:$F$2007))+SUMPRODUCT(-('Diário 5º PA'!$E$4:$E$2000='Analítico Cx.'!$B91),-('Diário 5º PA'!$O$4:$O$2000=D$1),('Diário 5º PA'!$F$4:$F$2000))+SUMPRODUCT(-('Diário 6º PA'!$E$4:$E$2000='Analítico Cx.'!$B91),-('Diário 6º PA'!$O$4:$O$2000=D$1),('Diário 6º PA'!$F$4:$F$2000))</f>
        <v>0</v>
      </c>
      <c r="E91" s="183">
        <f>SUMPRODUCT(-('Diário 3º PA'!$E$4:$E$4242='Analítico Cx.'!$B91),-('Diário 3º PA'!$N$4:$N$4242=E$1),('Diário 3º PA'!$F$4:$F$4242))+SUMPRODUCT(-('Diário 4º PA'!$E$4:$E$2007='Analítico Cx.'!$B91),-('Diário 4º PA'!$O$4:$O$2007=E$1),('Diário 4º PA'!$F$4:$F$2007))+SUMPRODUCT(-('Diário 5º PA'!$E$4:$E$2000='Analítico Cx.'!$B91),-('Diário 5º PA'!$O$4:$O$2000=E$1),('Diário 5º PA'!$F$4:$F$2000))+SUMPRODUCT(-('Diário 6º PA'!$E$4:$E$2000='Analítico Cx.'!$B91),-('Diário 6º PA'!$O$4:$O$2000=E$1),('Diário 6º PA'!$F$4:$F$2000))</f>
        <v>0</v>
      </c>
      <c r="F91" s="183">
        <f>SUMPRODUCT(-('Diário 3º PA'!$E$4:$E$4242='Analítico Cx.'!$B91),-('Diário 3º PA'!$N$4:$N$4242=F$1),('Diário 3º PA'!$F$4:$F$4242))+SUMPRODUCT(-('Diário 4º PA'!$E$4:$E$2007='Analítico Cx.'!$B91),-('Diário 4º PA'!$O$4:$O$2007=F$1),('Diário 4º PA'!$F$4:$F$2007))+SUMPRODUCT(-('Diário 5º PA'!$E$4:$E$2000='Analítico Cx.'!$B91),-('Diário 5º PA'!$O$4:$O$2000=F$1),('Diário 5º PA'!$F$4:$F$2000))+SUMPRODUCT(-('Diário 6º PA'!$E$4:$E$2000='Analítico Cx.'!$B91),-('Diário 6º PA'!$O$4:$O$2000=F$1),('Diário 6º PA'!$F$4:$F$2000))</f>
        <v>0</v>
      </c>
      <c r="G91" s="183">
        <f>SUMPRODUCT(-('Diário 3º PA'!$E$4:$E$4242='Analítico Cx.'!$B91),-('Diário 3º PA'!$N$4:$N$4242=G$1),('Diário 3º PA'!$F$4:$F$4242))+SUMPRODUCT(-('Diário 4º PA'!$E$4:$E$2007='Analítico Cx.'!$B91),-('Diário 4º PA'!$O$4:$O$2007=G$1),('Diário 4º PA'!$F$4:$F$2007))+SUMPRODUCT(-('Diário 5º PA'!$E$4:$E$2000='Analítico Cx.'!$B91),-('Diário 5º PA'!$O$4:$O$2000=G$1),('Diário 5º PA'!$F$4:$F$2000))+SUMPRODUCT(-('Diário 6º PA'!$E$4:$E$2000='Analítico Cx.'!$B91),-('Diário 6º PA'!$O$4:$O$2000=G$1),('Diário 6º PA'!$F$4:$F$2000))</f>
        <v>0</v>
      </c>
      <c r="H91" s="183">
        <f>SUMPRODUCT(-('Diário 3º PA'!$E$4:$E$4242='Analítico Cx.'!$B91),-('Diário 3º PA'!$N$4:$N$4242=H$1),('Diário 3º PA'!$F$4:$F$4242))+SUMPRODUCT(-('Diário 4º PA'!$E$4:$E$2007='Analítico Cx.'!$B91),-('Diário 4º PA'!$O$4:$O$2007=H$1),('Diário 4º PA'!$F$4:$F$2007))+SUMPRODUCT(-('Diário 5º PA'!$E$4:$E$2000='Analítico Cx.'!$B91),-('Diário 5º PA'!$O$4:$O$2000=H$1),('Diário 5º PA'!$F$4:$F$2000))+SUMPRODUCT(-('Diário 6º PA'!$E$4:$E$2000='Analítico Cx.'!$B91),-('Diário 6º PA'!$O$4:$O$2000=H$1),('Diário 6º PA'!$F$4:$F$2000))</f>
        <v>0</v>
      </c>
      <c r="I91" s="183">
        <f>SUMPRODUCT(-('Diário 3º PA'!$E$4:$E$4242='Analítico Cx.'!$B91),-('Diário 3º PA'!$N$4:$N$4242=I$1),('Diário 3º PA'!$F$4:$F$4242))+SUMPRODUCT(-('Diário 4º PA'!$E$4:$E$2007='Analítico Cx.'!$B91),-('Diário 4º PA'!$O$4:$O$2007=I$1),('Diário 4º PA'!$F$4:$F$2007))+SUMPRODUCT(-('Diário 5º PA'!$E$4:$E$2000='Analítico Cx.'!$B91),-('Diário 5º PA'!$O$4:$O$2000=I$1),('Diário 5º PA'!$F$4:$F$2000))+SUMPRODUCT(-('Diário 6º PA'!$E$4:$E$2000='Analítico Cx.'!$B91),-('Diário 6º PA'!$O$4:$O$2000=I$1),('Diário 6º PA'!$F$4:$F$2000))</f>
        <v>0</v>
      </c>
      <c r="J91" s="183">
        <f>SUMPRODUCT(-('Diário 3º PA'!$E$4:$E$4242='Analítico Cx.'!$B91),-('Diário 3º PA'!$N$4:$N$4242=J$1),('Diário 3º PA'!$F$4:$F$4242))+SUMPRODUCT(-('Diário 4º PA'!$E$4:$E$2007='Analítico Cx.'!$B91),-('Diário 4º PA'!$O$4:$O$2007=J$1),('Diário 4º PA'!$F$4:$F$2007))+SUMPRODUCT(-('Diário 5º PA'!$E$4:$E$2000='Analítico Cx.'!$B91),-('Diário 5º PA'!$O$4:$O$2000=J$1),('Diário 5º PA'!$F$4:$F$2000))+SUMPRODUCT(-('Diário 6º PA'!$E$4:$E$2000='Analítico Cx.'!$B91),-('Diário 6º PA'!$O$4:$O$2000=J$1),('Diário 6º PA'!$F$4:$F$2000))</f>
        <v>0</v>
      </c>
      <c r="K91" s="183">
        <f>SUMPRODUCT(-('Diário 3º PA'!$E$4:$E$4242='Analítico Cx.'!$B91),-('Diário 3º PA'!$N$4:$N$4242=K$1),('Diário 3º PA'!$F$4:$F$4242))+SUMPRODUCT(-('Diário 4º PA'!$E$4:$E$2007='Analítico Cx.'!$B91),-('Diário 4º PA'!$O$4:$O$2007=K$1),('Diário 4º PA'!$F$4:$F$2007))+SUMPRODUCT(-('Diário 5º PA'!$E$4:$E$2000='Analítico Cx.'!$B91),-('Diário 5º PA'!$O$4:$O$2000=K$1),('Diário 5º PA'!$F$4:$F$2000))+SUMPRODUCT(-('Diário 6º PA'!$E$4:$E$2000='Analítico Cx.'!$B91),-('Diário 6º PA'!$O$4:$O$2000=K$1),('Diário 6º PA'!$F$4:$F$2000))</f>
        <v>0</v>
      </c>
      <c r="L91" s="183">
        <f>SUMPRODUCT(-('Diário 3º PA'!$E$4:$E$4242='Analítico Cx.'!$B91),-('Diário 3º PA'!$N$4:$N$4242=L$1),('Diário 3º PA'!$F$4:$F$4242))+SUMPRODUCT(-('Diário 4º PA'!$E$4:$E$2007='Analítico Cx.'!$B91),-('Diário 4º PA'!$O$4:$O$2007=L$1),('Diário 4º PA'!$F$4:$F$2007))+SUMPRODUCT(-('Diário 5º PA'!$E$4:$E$2000='Analítico Cx.'!$B91),-('Diário 5º PA'!$O$4:$O$2000=L$1),('Diário 5º PA'!$F$4:$F$2000))+SUMPRODUCT(-('Diário 6º PA'!$E$4:$E$2000='Analítico Cx.'!$B91),-('Diário 6º PA'!$O$4:$O$2000=L$1),('Diário 6º PA'!$F$4:$F$2000))</f>
        <v>0</v>
      </c>
      <c r="M91" s="183">
        <f>SUMPRODUCT(-('Diário 3º PA'!$E$4:$E$4242='Analítico Cx.'!$B91),-('Diário 3º PA'!$N$4:$N$4242=M$1),('Diário 3º PA'!$F$4:$F$4242))+SUMPRODUCT(-('Diário 4º PA'!$E$4:$E$2007='Analítico Cx.'!$B91),-('Diário 4º PA'!$O$4:$O$2007=M$1),('Diário 4º PA'!$F$4:$F$2007))+SUMPRODUCT(-('Diário 5º PA'!$E$4:$E$2000='Analítico Cx.'!$B91),-('Diário 5º PA'!$O$4:$O$2000=M$1),('Diário 5º PA'!$F$4:$F$2000))+SUMPRODUCT(-('Diário 6º PA'!$E$4:$E$2000='Analítico Cx.'!$B91),-('Diário 6º PA'!$O$4:$O$2000=M$1),('Diário 6º PA'!$F$4:$F$2000))</f>
        <v>0</v>
      </c>
      <c r="N91" s="183">
        <f>SUMPRODUCT(-('Diário 3º PA'!$E$4:$E$4242='Analítico Cx.'!$B91),-('Diário 3º PA'!$N$4:$N$4242=N$1),('Diário 3º PA'!$F$4:$F$4242))+SUMPRODUCT(-('Diário 4º PA'!$E$4:$E$2007='Analítico Cx.'!$B91),-('Diário 4º PA'!$O$4:$O$2007=N$1),('Diário 4º PA'!$F$4:$F$2007))+SUMPRODUCT(-('Diário 5º PA'!$E$4:$E$2000='Analítico Cx.'!$B91),-('Diário 5º PA'!$O$4:$O$2000=N$1),('Diário 5º PA'!$F$4:$F$2000))+SUMPRODUCT(-('Diário 6º PA'!$E$4:$E$2000='Analítico Cx.'!$B91),-('Diário 6º PA'!$O$4:$O$2000=N$1),('Diário 6º PA'!$F$4:$F$2000))</f>
        <v>0</v>
      </c>
      <c r="O91" s="184">
        <f t="shared" si="17"/>
        <v>0</v>
      </c>
      <c r="P91" s="168">
        <f t="shared" si="16"/>
        <v>0</v>
      </c>
    </row>
    <row r="92" spans="1:16" ht="23.25" customHeight="1" x14ac:dyDescent="0.2">
      <c r="A92" s="59" t="s">
        <v>273</v>
      </c>
      <c r="B92" s="103" t="s">
        <v>274</v>
      </c>
      <c r="C92" s="183">
        <f>SUMPRODUCT(-('Diário 3º PA'!$E$4:$E$4242='Analítico Cx.'!$B92),-('Diário 3º PA'!$N$4:$N$4242=C$1),('Diário 3º PA'!$F$4:$F$4242))+SUMPRODUCT(-('Diário 4º PA'!$E$4:$E$2007='Analítico Cx.'!$B92),-('Diário 4º PA'!$O$4:$O$2007=C$1),('Diário 4º PA'!$F$4:$F$2007))+SUMPRODUCT(-('Diário 5º PA'!$E$4:$E$2000='Analítico Cx.'!$B92),-('Diário 5º PA'!$O$4:$O$2000=C$1),('Diário 5º PA'!$F$4:$F$2000))+SUMPRODUCT(-('Diário 6º PA'!$E$4:$E$2000='Analítico Cx.'!$B92),-('Diário 6º PA'!$O$4:$O$2000=C$1),('Diário 6º PA'!$F$4:$F$2000))</f>
        <v>2247.54</v>
      </c>
      <c r="D92" s="183">
        <f>SUMPRODUCT(-('Diário 3º PA'!$E$4:$E$4242='Analítico Cx.'!$B92),-('Diário 3º PA'!$N$4:$N$4242=D$1),('Diário 3º PA'!$F$4:$F$4242))+SUMPRODUCT(-('Diário 4º PA'!$E$4:$E$2007='Analítico Cx.'!$B92),-('Diário 4º PA'!$O$4:$O$2007=D$1),('Diário 4º PA'!$F$4:$F$2007))+SUMPRODUCT(-('Diário 5º PA'!$E$4:$E$2000='Analítico Cx.'!$B92),-('Diário 5º PA'!$O$4:$O$2000=D$1),('Diário 5º PA'!$F$4:$F$2000))+SUMPRODUCT(-('Diário 6º PA'!$E$4:$E$2000='Analítico Cx.'!$B92),-('Diário 6º PA'!$O$4:$O$2000=D$1),('Diário 6º PA'!$F$4:$F$2000))</f>
        <v>1916.01</v>
      </c>
      <c r="E92" s="183">
        <f>SUMPRODUCT(-('Diário 3º PA'!$E$4:$E$4242='Analítico Cx.'!$B92),-('Diário 3º PA'!$N$4:$N$4242=E$1),('Diário 3º PA'!$F$4:$F$4242))+SUMPRODUCT(-('Diário 4º PA'!$E$4:$E$2007='Analítico Cx.'!$B92),-('Diário 4º PA'!$O$4:$O$2007=E$1),('Diário 4º PA'!$F$4:$F$2007))+SUMPRODUCT(-('Diário 5º PA'!$E$4:$E$2000='Analítico Cx.'!$B92),-('Diário 5º PA'!$O$4:$O$2000=E$1),('Diário 5º PA'!$F$4:$F$2000))+SUMPRODUCT(-('Diário 6º PA'!$E$4:$E$2000='Analítico Cx.'!$B92),-('Diário 6º PA'!$O$4:$O$2000=E$1),('Diário 6º PA'!$F$4:$F$2000))</f>
        <v>1834.64</v>
      </c>
      <c r="F92" s="183">
        <f>SUMPRODUCT(-('Diário 3º PA'!$E$4:$E$4242='Analítico Cx.'!$B92),-('Diário 3º PA'!$N$4:$N$4242=F$1),('Diário 3º PA'!$F$4:$F$4242))+SUMPRODUCT(-('Diário 4º PA'!$E$4:$E$2007='Analítico Cx.'!$B92),-('Diário 4º PA'!$O$4:$O$2007=F$1),('Diário 4º PA'!$F$4:$F$2007))+SUMPRODUCT(-('Diário 5º PA'!$E$4:$E$2000='Analítico Cx.'!$B92),-('Diário 5º PA'!$O$4:$O$2000=F$1),('Diário 5º PA'!$F$4:$F$2000))+SUMPRODUCT(-('Diário 6º PA'!$E$4:$E$2000='Analítico Cx.'!$B92),-('Diário 6º PA'!$O$4:$O$2000=F$1),('Diário 6º PA'!$F$4:$F$2000))</f>
        <v>0</v>
      </c>
      <c r="G92" s="183">
        <f>SUMPRODUCT(-('Diário 3º PA'!$E$4:$E$4242='Analítico Cx.'!$B92),-('Diário 3º PA'!$N$4:$N$4242=G$1),('Diário 3º PA'!$F$4:$F$4242))+SUMPRODUCT(-('Diário 4º PA'!$E$4:$E$2007='Analítico Cx.'!$B92),-('Diário 4º PA'!$O$4:$O$2007=G$1),('Diário 4º PA'!$F$4:$F$2007))+SUMPRODUCT(-('Diário 5º PA'!$E$4:$E$2000='Analítico Cx.'!$B92),-('Diário 5º PA'!$O$4:$O$2000=G$1),('Diário 5º PA'!$F$4:$F$2000))+SUMPRODUCT(-('Diário 6º PA'!$E$4:$E$2000='Analítico Cx.'!$B92),-('Diário 6º PA'!$O$4:$O$2000=G$1),('Diário 6º PA'!$F$4:$F$2000))</f>
        <v>0</v>
      </c>
      <c r="H92" s="183">
        <f>SUMPRODUCT(-('Diário 3º PA'!$E$4:$E$4242='Analítico Cx.'!$B92),-('Diário 3º PA'!$N$4:$N$4242=H$1),('Diário 3º PA'!$F$4:$F$4242))+SUMPRODUCT(-('Diário 4º PA'!$E$4:$E$2007='Analítico Cx.'!$B92),-('Diário 4º PA'!$O$4:$O$2007=H$1),('Diário 4º PA'!$F$4:$F$2007))+SUMPRODUCT(-('Diário 5º PA'!$E$4:$E$2000='Analítico Cx.'!$B92),-('Diário 5º PA'!$O$4:$O$2000=H$1),('Diário 5º PA'!$F$4:$F$2000))+SUMPRODUCT(-('Diário 6º PA'!$E$4:$E$2000='Analítico Cx.'!$B92),-('Diário 6º PA'!$O$4:$O$2000=H$1),('Diário 6º PA'!$F$4:$F$2000))</f>
        <v>0</v>
      </c>
      <c r="I92" s="183">
        <f>SUMPRODUCT(-('Diário 3º PA'!$E$4:$E$4242='Analítico Cx.'!$B92),-('Diário 3º PA'!$N$4:$N$4242=I$1),('Diário 3º PA'!$F$4:$F$4242))+SUMPRODUCT(-('Diário 4º PA'!$E$4:$E$2007='Analítico Cx.'!$B92),-('Diário 4º PA'!$O$4:$O$2007=I$1),('Diário 4º PA'!$F$4:$F$2007))+SUMPRODUCT(-('Diário 5º PA'!$E$4:$E$2000='Analítico Cx.'!$B92),-('Diário 5º PA'!$O$4:$O$2000=I$1),('Diário 5º PA'!$F$4:$F$2000))+SUMPRODUCT(-('Diário 6º PA'!$E$4:$E$2000='Analítico Cx.'!$B92),-('Diário 6º PA'!$O$4:$O$2000=I$1),('Diário 6º PA'!$F$4:$F$2000))</f>
        <v>0</v>
      </c>
      <c r="J92" s="183">
        <f>SUMPRODUCT(-('Diário 3º PA'!$E$4:$E$4242='Analítico Cx.'!$B92),-('Diário 3º PA'!$N$4:$N$4242=J$1),('Diário 3º PA'!$F$4:$F$4242))+SUMPRODUCT(-('Diário 4º PA'!$E$4:$E$2007='Analítico Cx.'!$B92),-('Diário 4º PA'!$O$4:$O$2007=J$1),('Diário 4º PA'!$F$4:$F$2007))+SUMPRODUCT(-('Diário 5º PA'!$E$4:$E$2000='Analítico Cx.'!$B92),-('Diário 5º PA'!$O$4:$O$2000=J$1),('Diário 5º PA'!$F$4:$F$2000))+SUMPRODUCT(-('Diário 6º PA'!$E$4:$E$2000='Analítico Cx.'!$B92),-('Diário 6º PA'!$O$4:$O$2000=J$1),('Diário 6º PA'!$F$4:$F$2000))</f>
        <v>0</v>
      </c>
      <c r="K92" s="183">
        <f>SUMPRODUCT(-('Diário 3º PA'!$E$4:$E$4242='Analítico Cx.'!$B92),-('Diário 3º PA'!$N$4:$N$4242=K$1),('Diário 3º PA'!$F$4:$F$4242))+SUMPRODUCT(-('Diário 4º PA'!$E$4:$E$2007='Analítico Cx.'!$B92),-('Diário 4º PA'!$O$4:$O$2007=K$1),('Diário 4º PA'!$F$4:$F$2007))+SUMPRODUCT(-('Diário 5º PA'!$E$4:$E$2000='Analítico Cx.'!$B92),-('Diário 5º PA'!$O$4:$O$2000=K$1),('Diário 5º PA'!$F$4:$F$2000))+SUMPRODUCT(-('Diário 6º PA'!$E$4:$E$2000='Analítico Cx.'!$B92),-('Diário 6º PA'!$O$4:$O$2000=K$1),('Diário 6º PA'!$F$4:$F$2000))</f>
        <v>0</v>
      </c>
      <c r="L92" s="183">
        <f>SUMPRODUCT(-('Diário 3º PA'!$E$4:$E$4242='Analítico Cx.'!$B92),-('Diário 3º PA'!$N$4:$N$4242=L$1),('Diário 3º PA'!$F$4:$F$4242))+SUMPRODUCT(-('Diário 4º PA'!$E$4:$E$2007='Analítico Cx.'!$B92),-('Diário 4º PA'!$O$4:$O$2007=L$1),('Diário 4º PA'!$F$4:$F$2007))+SUMPRODUCT(-('Diário 5º PA'!$E$4:$E$2000='Analítico Cx.'!$B92),-('Diário 5º PA'!$O$4:$O$2000=L$1),('Diário 5º PA'!$F$4:$F$2000))+SUMPRODUCT(-('Diário 6º PA'!$E$4:$E$2000='Analítico Cx.'!$B92),-('Diário 6º PA'!$O$4:$O$2000=L$1),('Diário 6º PA'!$F$4:$F$2000))</f>
        <v>0</v>
      </c>
      <c r="M92" s="183">
        <f>SUMPRODUCT(-('Diário 3º PA'!$E$4:$E$4242='Analítico Cx.'!$B92),-('Diário 3º PA'!$N$4:$N$4242=M$1),('Diário 3º PA'!$F$4:$F$4242))+SUMPRODUCT(-('Diário 4º PA'!$E$4:$E$2007='Analítico Cx.'!$B92),-('Diário 4º PA'!$O$4:$O$2007=M$1),('Diário 4º PA'!$F$4:$F$2007))+SUMPRODUCT(-('Diário 5º PA'!$E$4:$E$2000='Analítico Cx.'!$B92),-('Diário 5º PA'!$O$4:$O$2000=M$1),('Diário 5º PA'!$F$4:$F$2000))+SUMPRODUCT(-('Diário 6º PA'!$E$4:$E$2000='Analítico Cx.'!$B92),-('Diário 6º PA'!$O$4:$O$2000=M$1),('Diário 6º PA'!$F$4:$F$2000))</f>
        <v>0</v>
      </c>
      <c r="N92" s="183">
        <f>SUMPRODUCT(-('Diário 3º PA'!$E$4:$E$4242='Analítico Cx.'!$B92),-('Diário 3º PA'!$N$4:$N$4242=N$1),('Diário 3º PA'!$F$4:$F$4242))+SUMPRODUCT(-('Diário 4º PA'!$E$4:$E$2007='Analítico Cx.'!$B92),-('Diário 4º PA'!$O$4:$O$2007=N$1),('Diário 4º PA'!$F$4:$F$2007))+SUMPRODUCT(-('Diário 5º PA'!$E$4:$E$2000='Analítico Cx.'!$B92),-('Diário 5º PA'!$O$4:$O$2000=N$1),('Diário 5º PA'!$F$4:$F$2000))+SUMPRODUCT(-('Diário 6º PA'!$E$4:$E$2000='Analítico Cx.'!$B92),-('Diário 6º PA'!$O$4:$O$2000=N$1),('Diário 6º PA'!$F$4:$F$2000))</f>
        <v>0</v>
      </c>
      <c r="O92" s="184">
        <f t="shared" si="17"/>
        <v>5998.1900000000005</v>
      </c>
      <c r="P92" s="168">
        <f t="shared" si="16"/>
        <v>4.2152026515605926E-4</v>
      </c>
    </row>
    <row r="93" spans="1:16" ht="23.25" customHeight="1" x14ac:dyDescent="0.2">
      <c r="A93" s="59" t="s">
        <v>275</v>
      </c>
      <c r="B93" s="103" t="s">
        <v>276</v>
      </c>
      <c r="C93" s="183">
        <f>SUMPRODUCT(-('Diário 3º PA'!$E$4:$E$4242='Analítico Cx.'!$B93),-('Diário 3º PA'!$N$4:$N$4242=C$1),('Diário 3º PA'!$F$4:$F$4242))+SUMPRODUCT(-('Diário 4º PA'!$E$4:$E$2007='Analítico Cx.'!$B93),-('Diário 4º PA'!$O$4:$O$2007=C$1),('Diário 4º PA'!$F$4:$F$2007))+SUMPRODUCT(-('Diário 5º PA'!$E$4:$E$2000='Analítico Cx.'!$B93),-('Diário 5º PA'!$O$4:$O$2000=C$1),('Diário 5º PA'!$F$4:$F$2000))+SUMPRODUCT(-('Diário 6º PA'!$E$4:$E$2000='Analítico Cx.'!$B93),-('Diário 6º PA'!$O$4:$O$2000=C$1),('Diário 6º PA'!$F$4:$F$2000))</f>
        <v>35.020000000000003</v>
      </c>
      <c r="D93" s="183">
        <f>SUMPRODUCT(-('Diário 3º PA'!$E$4:$E$4242='Analítico Cx.'!$B93),-('Diário 3º PA'!$N$4:$N$4242=D$1),('Diário 3º PA'!$F$4:$F$4242))+SUMPRODUCT(-('Diário 4º PA'!$E$4:$E$2007='Analítico Cx.'!$B93),-('Diário 4º PA'!$O$4:$O$2007=D$1),('Diário 4º PA'!$F$4:$F$2007))+SUMPRODUCT(-('Diário 5º PA'!$E$4:$E$2000='Analítico Cx.'!$B93),-('Diário 5º PA'!$O$4:$O$2000=D$1),('Diário 5º PA'!$F$4:$F$2000))+SUMPRODUCT(-('Diário 6º PA'!$E$4:$E$2000='Analítico Cx.'!$B93),-('Diário 6º PA'!$O$4:$O$2000=D$1),('Diário 6º PA'!$F$4:$F$2000))</f>
        <v>0</v>
      </c>
      <c r="E93" s="183">
        <f>SUMPRODUCT(-('Diário 3º PA'!$E$4:$E$4242='Analítico Cx.'!$B93),-('Diário 3º PA'!$N$4:$N$4242=E$1),('Diário 3º PA'!$F$4:$F$4242))+SUMPRODUCT(-('Diário 4º PA'!$E$4:$E$2007='Analítico Cx.'!$B93),-('Diário 4º PA'!$O$4:$O$2007=E$1),('Diário 4º PA'!$F$4:$F$2007))+SUMPRODUCT(-('Diário 5º PA'!$E$4:$E$2000='Analítico Cx.'!$B93),-('Diário 5º PA'!$O$4:$O$2000=E$1),('Diário 5º PA'!$F$4:$F$2000))+SUMPRODUCT(-('Diário 6º PA'!$E$4:$E$2000='Analítico Cx.'!$B93),-('Diário 6º PA'!$O$4:$O$2000=E$1),('Diário 6º PA'!$F$4:$F$2000))</f>
        <v>727.62</v>
      </c>
      <c r="F93" s="183">
        <f>SUMPRODUCT(-('Diário 3º PA'!$E$4:$E$4242='Analítico Cx.'!$B93),-('Diário 3º PA'!$N$4:$N$4242=F$1),('Diário 3º PA'!$F$4:$F$4242))+SUMPRODUCT(-('Diário 4º PA'!$E$4:$E$2007='Analítico Cx.'!$B93),-('Diário 4º PA'!$O$4:$O$2007=F$1),('Diário 4º PA'!$F$4:$F$2007))+SUMPRODUCT(-('Diário 5º PA'!$E$4:$E$2000='Analítico Cx.'!$B93),-('Diário 5º PA'!$O$4:$O$2000=F$1),('Diário 5º PA'!$F$4:$F$2000))+SUMPRODUCT(-('Diário 6º PA'!$E$4:$E$2000='Analítico Cx.'!$B93),-('Diário 6º PA'!$O$4:$O$2000=F$1),('Diário 6º PA'!$F$4:$F$2000))</f>
        <v>0</v>
      </c>
      <c r="G93" s="183">
        <f>SUMPRODUCT(-('Diário 3º PA'!$E$4:$E$4242='Analítico Cx.'!$B93),-('Diário 3º PA'!$N$4:$N$4242=G$1),('Diário 3º PA'!$F$4:$F$4242))+SUMPRODUCT(-('Diário 4º PA'!$E$4:$E$2007='Analítico Cx.'!$B93),-('Diário 4º PA'!$O$4:$O$2007=G$1),('Diário 4º PA'!$F$4:$F$2007))+SUMPRODUCT(-('Diário 5º PA'!$E$4:$E$2000='Analítico Cx.'!$B93),-('Diário 5º PA'!$O$4:$O$2000=G$1),('Diário 5º PA'!$F$4:$F$2000))+SUMPRODUCT(-('Diário 6º PA'!$E$4:$E$2000='Analítico Cx.'!$B93),-('Diário 6º PA'!$O$4:$O$2000=G$1),('Diário 6º PA'!$F$4:$F$2000))</f>
        <v>0</v>
      </c>
      <c r="H93" s="183">
        <f>SUMPRODUCT(-('Diário 3º PA'!$E$4:$E$4242='Analítico Cx.'!$B93),-('Diário 3º PA'!$N$4:$N$4242=H$1),('Diário 3º PA'!$F$4:$F$4242))+SUMPRODUCT(-('Diário 4º PA'!$E$4:$E$2007='Analítico Cx.'!$B93),-('Diário 4º PA'!$O$4:$O$2007=H$1),('Diário 4º PA'!$F$4:$F$2007))+SUMPRODUCT(-('Diário 5º PA'!$E$4:$E$2000='Analítico Cx.'!$B93),-('Diário 5º PA'!$O$4:$O$2000=H$1),('Diário 5º PA'!$F$4:$F$2000))+SUMPRODUCT(-('Diário 6º PA'!$E$4:$E$2000='Analítico Cx.'!$B93),-('Diário 6º PA'!$O$4:$O$2000=H$1),('Diário 6º PA'!$F$4:$F$2000))</f>
        <v>0</v>
      </c>
      <c r="I93" s="183">
        <f>SUMPRODUCT(-('Diário 3º PA'!$E$4:$E$4242='Analítico Cx.'!$B93),-('Diário 3º PA'!$N$4:$N$4242=I$1),('Diário 3º PA'!$F$4:$F$4242))+SUMPRODUCT(-('Diário 4º PA'!$E$4:$E$2007='Analítico Cx.'!$B93),-('Diário 4º PA'!$O$4:$O$2007=I$1),('Diário 4º PA'!$F$4:$F$2007))+SUMPRODUCT(-('Diário 5º PA'!$E$4:$E$2000='Analítico Cx.'!$B93),-('Diário 5º PA'!$O$4:$O$2000=I$1),('Diário 5º PA'!$F$4:$F$2000))+SUMPRODUCT(-('Diário 6º PA'!$E$4:$E$2000='Analítico Cx.'!$B93),-('Diário 6º PA'!$O$4:$O$2000=I$1),('Diário 6º PA'!$F$4:$F$2000))</f>
        <v>0</v>
      </c>
      <c r="J93" s="183">
        <f>SUMPRODUCT(-('Diário 3º PA'!$E$4:$E$4242='Analítico Cx.'!$B93),-('Diário 3º PA'!$N$4:$N$4242=J$1),('Diário 3º PA'!$F$4:$F$4242))+SUMPRODUCT(-('Diário 4º PA'!$E$4:$E$2007='Analítico Cx.'!$B93),-('Diário 4º PA'!$O$4:$O$2007=J$1),('Diário 4º PA'!$F$4:$F$2007))+SUMPRODUCT(-('Diário 5º PA'!$E$4:$E$2000='Analítico Cx.'!$B93),-('Diário 5º PA'!$O$4:$O$2000=J$1),('Diário 5º PA'!$F$4:$F$2000))+SUMPRODUCT(-('Diário 6º PA'!$E$4:$E$2000='Analítico Cx.'!$B93),-('Diário 6º PA'!$O$4:$O$2000=J$1),('Diário 6º PA'!$F$4:$F$2000))</f>
        <v>0</v>
      </c>
      <c r="K93" s="183">
        <f>SUMPRODUCT(-('Diário 3º PA'!$E$4:$E$4242='Analítico Cx.'!$B93),-('Diário 3º PA'!$N$4:$N$4242=K$1),('Diário 3º PA'!$F$4:$F$4242))+SUMPRODUCT(-('Diário 4º PA'!$E$4:$E$2007='Analítico Cx.'!$B93),-('Diário 4º PA'!$O$4:$O$2007=K$1),('Diário 4º PA'!$F$4:$F$2007))+SUMPRODUCT(-('Diário 5º PA'!$E$4:$E$2000='Analítico Cx.'!$B93),-('Diário 5º PA'!$O$4:$O$2000=K$1),('Diário 5º PA'!$F$4:$F$2000))+SUMPRODUCT(-('Diário 6º PA'!$E$4:$E$2000='Analítico Cx.'!$B93),-('Diário 6º PA'!$O$4:$O$2000=K$1),('Diário 6º PA'!$F$4:$F$2000))</f>
        <v>0</v>
      </c>
      <c r="L93" s="183">
        <f>SUMPRODUCT(-('Diário 3º PA'!$E$4:$E$4242='Analítico Cx.'!$B93),-('Diário 3º PA'!$N$4:$N$4242=L$1),('Diário 3º PA'!$F$4:$F$4242))+SUMPRODUCT(-('Diário 4º PA'!$E$4:$E$2007='Analítico Cx.'!$B93),-('Diário 4º PA'!$O$4:$O$2007=L$1),('Diário 4º PA'!$F$4:$F$2007))+SUMPRODUCT(-('Diário 5º PA'!$E$4:$E$2000='Analítico Cx.'!$B93),-('Diário 5º PA'!$O$4:$O$2000=L$1),('Diário 5º PA'!$F$4:$F$2000))+SUMPRODUCT(-('Diário 6º PA'!$E$4:$E$2000='Analítico Cx.'!$B93),-('Diário 6º PA'!$O$4:$O$2000=L$1),('Diário 6º PA'!$F$4:$F$2000))</f>
        <v>0</v>
      </c>
      <c r="M93" s="183">
        <f>SUMPRODUCT(-('Diário 3º PA'!$E$4:$E$4242='Analítico Cx.'!$B93),-('Diário 3º PA'!$N$4:$N$4242=M$1),('Diário 3º PA'!$F$4:$F$4242))+SUMPRODUCT(-('Diário 4º PA'!$E$4:$E$2007='Analítico Cx.'!$B93),-('Diário 4º PA'!$O$4:$O$2007=M$1),('Diário 4º PA'!$F$4:$F$2007))+SUMPRODUCT(-('Diário 5º PA'!$E$4:$E$2000='Analítico Cx.'!$B93),-('Diário 5º PA'!$O$4:$O$2000=M$1),('Diário 5º PA'!$F$4:$F$2000))+SUMPRODUCT(-('Diário 6º PA'!$E$4:$E$2000='Analítico Cx.'!$B93),-('Diário 6º PA'!$O$4:$O$2000=M$1),('Diário 6º PA'!$F$4:$F$2000))</f>
        <v>0</v>
      </c>
      <c r="N93" s="183">
        <f>SUMPRODUCT(-('Diário 3º PA'!$E$4:$E$4242='Analítico Cx.'!$B93),-('Diário 3º PA'!$N$4:$N$4242=N$1),('Diário 3º PA'!$F$4:$F$4242))+SUMPRODUCT(-('Diário 4º PA'!$E$4:$E$2007='Analítico Cx.'!$B93),-('Diário 4º PA'!$O$4:$O$2007=N$1),('Diário 4º PA'!$F$4:$F$2007))+SUMPRODUCT(-('Diário 5º PA'!$E$4:$E$2000='Analítico Cx.'!$B93),-('Diário 5º PA'!$O$4:$O$2000=N$1),('Diário 5º PA'!$F$4:$F$2000))+SUMPRODUCT(-('Diário 6º PA'!$E$4:$E$2000='Analítico Cx.'!$B93),-('Diário 6º PA'!$O$4:$O$2000=N$1),('Diário 6º PA'!$F$4:$F$2000))</f>
        <v>0</v>
      </c>
      <c r="O93" s="184">
        <f t="shared" si="17"/>
        <v>762.64</v>
      </c>
      <c r="P93" s="168">
        <f t="shared" si="16"/>
        <v>5.3594203421134879E-5</v>
      </c>
    </row>
    <row r="94" spans="1:16" ht="23.25" customHeight="1" x14ac:dyDescent="0.2">
      <c r="A94" s="59" t="s">
        <v>277</v>
      </c>
      <c r="B94" s="103" t="s">
        <v>278</v>
      </c>
      <c r="C94" s="183">
        <f>SUMPRODUCT(-('Diário 3º PA'!$E$4:$E$4242='Analítico Cx.'!$B94),-('Diário 3º PA'!$N$4:$N$4242=C$1),('Diário 3º PA'!$F$4:$F$4242))+SUMPRODUCT(-('Diário 4º PA'!$E$4:$E$2007='Analítico Cx.'!$B94),-('Diário 4º PA'!$O$4:$O$2007=C$1),('Diário 4º PA'!$F$4:$F$2007))+SUMPRODUCT(-('Diário 5º PA'!$E$4:$E$2000='Analítico Cx.'!$B94),-('Diário 5º PA'!$O$4:$O$2000=C$1),('Diário 5º PA'!$F$4:$F$2000))+SUMPRODUCT(-('Diário 6º PA'!$E$4:$E$2000='Analítico Cx.'!$B94),-('Diário 6º PA'!$O$4:$O$2000=C$1),('Diário 6º PA'!$F$4:$F$2000))</f>
        <v>3</v>
      </c>
      <c r="D94" s="183">
        <f>SUMPRODUCT(-('Diário 3º PA'!$E$4:$E$4242='Analítico Cx.'!$B94),-('Diário 3º PA'!$N$4:$N$4242=D$1),('Diário 3º PA'!$F$4:$F$4242))+SUMPRODUCT(-('Diário 4º PA'!$E$4:$E$2007='Analítico Cx.'!$B94),-('Diário 4º PA'!$O$4:$O$2007=D$1),('Diário 4º PA'!$F$4:$F$2007))+SUMPRODUCT(-('Diário 5º PA'!$E$4:$E$2000='Analítico Cx.'!$B94),-('Diário 5º PA'!$O$4:$O$2000=D$1),('Diário 5º PA'!$F$4:$F$2000))+SUMPRODUCT(-('Diário 6º PA'!$E$4:$E$2000='Analítico Cx.'!$B94),-('Diário 6º PA'!$O$4:$O$2000=D$1),('Diário 6º PA'!$F$4:$F$2000))</f>
        <v>190</v>
      </c>
      <c r="E94" s="183">
        <f>SUMPRODUCT(-('Diário 3º PA'!$E$4:$E$4242='Analítico Cx.'!$B94),-('Diário 3º PA'!$N$4:$N$4242=E$1),('Diário 3º PA'!$F$4:$F$4242))+SUMPRODUCT(-('Diário 4º PA'!$E$4:$E$2007='Analítico Cx.'!$B94),-('Diário 4º PA'!$O$4:$O$2007=E$1),('Diário 4º PA'!$F$4:$F$2007))+SUMPRODUCT(-('Diário 5º PA'!$E$4:$E$2000='Analítico Cx.'!$B94),-('Diário 5º PA'!$O$4:$O$2000=E$1),('Diário 5º PA'!$F$4:$F$2000))+SUMPRODUCT(-('Diário 6º PA'!$E$4:$E$2000='Analítico Cx.'!$B94),-('Diário 6º PA'!$O$4:$O$2000=E$1),('Diário 6º PA'!$F$4:$F$2000))</f>
        <v>143.4</v>
      </c>
      <c r="F94" s="183">
        <f>SUMPRODUCT(-('Diário 3º PA'!$E$4:$E$4242='Analítico Cx.'!$B94),-('Diário 3º PA'!$N$4:$N$4242=F$1),('Diário 3º PA'!$F$4:$F$4242))+SUMPRODUCT(-('Diário 4º PA'!$E$4:$E$2007='Analítico Cx.'!$B94),-('Diário 4º PA'!$O$4:$O$2007=F$1),('Diário 4º PA'!$F$4:$F$2007))+SUMPRODUCT(-('Diário 5º PA'!$E$4:$E$2000='Analítico Cx.'!$B94),-('Diário 5º PA'!$O$4:$O$2000=F$1),('Diário 5º PA'!$F$4:$F$2000))+SUMPRODUCT(-('Diário 6º PA'!$E$4:$E$2000='Analítico Cx.'!$B94),-('Diário 6º PA'!$O$4:$O$2000=F$1),('Diário 6º PA'!$F$4:$F$2000))</f>
        <v>0</v>
      </c>
      <c r="G94" s="183">
        <f>SUMPRODUCT(-('Diário 3º PA'!$E$4:$E$4242='Analítico Cx.'!$B94),-('Diário 3º PA'!$N$4:$N$4242=G$1),('Diário 3º PA'!$F$4:$F$4242))+SUMPRODUCT(-('Diário 4º PA'!$E$4:$E$2007='Analítico Cx.'!$B94),-('Diário 4º PA'!$O$4:$O$2007=G$1),('Diário 4º PA'!$F$4:$F$2007))+SUMPRODUCT(-('Diário 5º PA'!$E$4:$E$2000='Analítico Cx.'!$B94),-('Diário 5º PA'!$O$4:$O$2000=G$1),('Diário 5º PA'!$F$4:$F$2000))+SUMPRODUCT(-('Diário 6º PA'!$E$4:$E$2000='Analítico Cx.'!$B94),-('Diário 6º PA'!$O$4:$O$2000=G$1),('Diário 6º PA'!$F$4:$F$2000))</f>
        <v>0</v>
      </c>
      <c r="H94" s="183">
        <f>SUMPRODUCT(-('Diário 3º PA'!$E$4:$E$4242='Analítico Cx.'!$B94),-('Diário 3º PA'!$N$4:$N$4242=H$1),('Diário 3º PA'!$F$4:$F$4242))+SUMPRODUCT(-('Diário 4º PA'!$E$4:$E$2007='Analítico Cx.'!$B94),-('Diário 4º PA'!$O$4:$O$2007=H$1),('Diário 4º PA'!$F$4:$F$2007))+SUMPRODUCT(-('Diário 5º PA'!$E$4:$E$2000='Analítico Cx.'!$B94),-('Diário 5º PA'!$O$4:$O$2000=H$1),('Diário 5º PA'!$F$4:$F$2000))+SUMPRODUCT(-('Diário 6º PA'!$E$4:$E$2000='Analítico Cx.'!$B94),-('Diário 6º PA'!$O$4:$O$2000=H$1),('Diário 6º PA'!$F$4:$F$2000))</f>
        <v>0</v>
      </c>
      <c r="I94" s="183">
        <f>SUMPRODUCT(-('Diário 3º PA'!$E$4:$E$4242='Analítico Cx.'!$B94),-('Diário 3º PA'!$N$4:$N$4242=I$1),('Diário 3º PA'!$F$4:$F$4242))+SUMPRODUCT(-('Diário 4º PA'!$E$4:$E$2007='Analítico Cx.'!$B94),-('Diário 4º PA'!$O$4:$O$2007=I$1),('Diário 4º PA'!$F$4:$F$2007))+SUMPRODUCT(-('Diário 5º PA'!$E$4:$E$2000='Analítico Cx.'!$B94),-('Diário 5º PA'!$O$4:$O$2000=I$1),('Diário 5º PA'!$F$4:$F$2000))+SUMPRODUCT(-('Diário 6º PA'!$E$4:$E$2000='Analítico Cx.'!$B94),-('Diário 6º PA'!$O$4:$O$2000=I$1),('Diário 6º PA'!$F$4:$F$2000))</f>
        <v>0</v>
      </c>
      <c r="J94" s="183">
        <f>SUMPRODUCT(-('Diário 3º PA'!$E$4:$E$4242='Analítico Cx.'!$B94),-('Diário 3º PA'!$N$4:$N$4242=J$1),('Diário 3º PA'!$F$4:$F$4242))+SUMPRODUCT(-('Diário 4º PA'!$E$4:$E$2007='Analítico Cx.'!$B94),-('Diário 4º PA'!$O$4:$O$2007=J$1),('Diário 4º PA'!$F$4:$F$2007))+SUMPRODUCT(-('Diário 5º PA'!$E$4:$E$2000='Analítico Cx.'!$B94),-('Diário 5º PA'!$O$4:$O$2000=J$1),('Diário 5º PA'!$F$4:$F$2000))+SUMPRODUCT(-('Diário 6º PA'!$E$4:$E$2000='Analítico Cx.'!$B94),-('Diário 6º PA'!$O$4:$O$2000=J$1),('Diário 6º PA'!$F$4:$F$2000))</f>
        <v>0</v>
      </c>
      <c r="K94" s="183">
        <f>SUMPRODUCT(-('Diário 3º PA'!$E$4:$E$4242='Analítico Cx.'!$B94),-('Diário 3º PA'!$N$4:$N$4242=K$1),('Diário 3º PA'!$F$4:$F$4242))+SUMPRODUCT(-('Diário 4º PA'!$E$4:$E$2007='Analítico Cx.'!$B94),-('Diário 4º PA'!$O$4:$O$2007=K$1),('Diário 4º PA'!$F$4:$F$2007))+SUMPRODUCT(-('Diário 5º PA'!$E$4:$E$2000='Analítico Cx.'!$B94),-('Diário 5º PA'!$O$4:$O$2000=K$1),('Diário 5º PA'!$F$4:$F$2000))+SUMPRODUCT(-('Diário 6º PA'!$E$4:$E$2000='Analítico Cx.'!$B94),-('Diário 6º PA'!$O$4:$O$2000=K$1),('Diário 6º PA'!$F$4:$F$2000))</f>
        <v>0</v>
      </c>
      <c r="L94" s="183">
        <f>SUMPRODUCT(-('Diário 3º PA'!$E$4:$E$4242='Analítico Cx.'!$B94),-('Diário 3º PA'!$N$4:$N$4242=L$1),('Diário 3º PA'!$F$4:$F$4242))+SUMPRODUCT(-('Diário 4º PA'!$E$4:$E$2007='Analítico Cx.'!$B94),-('Diário 4º PA'!$O$4:$O$2007=L$1),('Diário 4º PA'!$F$4:$F$2007))+SUMPRODUCT(-('Diário 5º PA'!$E$4:$E$2000='Analítico Cx.'!$B94),-('Diário 5º PA'!$O$4:$O$2000=L$1),('Diário 5º PA'!$F$4:$F$2000))+SUMPRODUCT(-('Diário 6º PA'!$E$4:$E$2000='Analítico Cx.'!$B94),-('Diário 6º PA'!$O$4:$O$2000=L$1),('Diário 6º PA'!$F$4:$F$2000))</f>
        <v>0</v>
      </c>
      <c r="M94" s="183">
        <f>SUMPRODUCT(-('Diário 3º PA'!$E$4:$E$4242='Analítico Cx.'!$B94),-('Diário 3º PA'!$N$4:$N$4242=M$1),('Diário 3º PA'!$F$4:$F$4242))+SUMPRODUCT(-('Diário 4º PA'!$E$4:$E$2007='Analítico Cx.'!$B94),-('Diário 4º PA'!$O$4:$O$2007=M$1),('Diário 4º PA'!$F$4:$F$2007))+SUMPRODUCT(-('Diário 5º PA'!$E$4:$E$2000='Analítico Cx.'!$B94),-('Diário 5º PA'!$O$4:$O$2000=M$1),('Diário 5º PA'!$F$4:$F$2000))+SUMPRODUCT(-('Diário 6º PA'!$E$4:$E$2000='Analítico Cx.'!$B94),-('Diário 6º PA'!$O$4:$O$2000=M$1),('Diário 6º PA'!$F$4:$F$2000))</f>
        <v>0</v>
      </c>
      <c r="N94" s="183">
        <f>SUMPRODUCT(-('Diário 3º PA'!$E$4:$E$4242='Analítico Cx.'!$B94),-('Diário 3º PA'!$N$4:$N$4242=N$1),('Diário 3º PA'!$F$4:$F$4242))+SUMPRODUCT(-('Diário 4º PA'!$E$4:$E$2007='Analítico Cx.'!$B94),-('Diário 4º PA'!$O$4:$O$2007=N$1),('Diário 4º PA'!$F$4:$F$2007))+SUMPRODUCT(-('Diário 5º PA'!$E$4:$E$2000='Analítico Cx.'!$B94),-('Diário 5º PA'!$O$4:$O$2000=N$1),('Diário 5º PA'!$F$4:$F$2000))+SUMPRODUCT(-('Diário 6º PA'!$E$4:$E$2000='Analítico Cx.'!$B94),-('Diário 6º PA'!$O$4:$O$2000=N$1),('Diário 6º PA'!$F$4:$F$2000))</f>
        <v>0</v>
      </c>
      <c r="O94" s="184">
        <f t="shared" si="17"/>
        <v>336.4</v>
      </c>
      <c r="P94" s="168">
        <f t="shared" ref="P94:P125" si="18">IF($O$160=0,0,O94/$O$160)</f>
        <v>2.3640367710675772E-5</v>
      </c>
    </row>
    <row r="95" spans="1:16" ht="23.25" customHeight="1" x14ac:dyDescent="0.2">
      <c r="A95" s="59" t="s">
        <v>279</v>
      </c>
      <c r="B95" s="103" t="s">
        <v>280</v>
      </c>
      <c r="C95" s="183">
        <f>SUMPRODUCT(-('Diário 3º PA'!$E$4:$E$4242='Analítico Cx.'!$B95),-('Diário 3º PA'!$N$4:$N$4242=C$1),('Diário 3º PA'!$F$4:$F$4242))+SUMPRODUCT(-('Diário 4º PA'!$E$4:$E$2007='Analítico Cx.'!$B95),-('Diário 4º PA'!$O$4:$O$2007=C$1),('Diário 4º PA'!$F$4:$F$2007))+SUMPRODUCT(-('Diário 5º PA'!$E$4:$E$2000='Analítico Cx.'!$B95),-('Diário 5º PA'!$O$4:$O$2000=C$1),('Diário 5º PA'!$F$4:$F$2000))+SUMPRODUCT(-('Diário 6º PA'!$E$4:$E$2000='Analítico Cx.'!$B95),-('Diário 6º PA'!$O$4:$O$2000=C$1),('Diário 6º PA'!$F$4:$F$2000))</f>
        <v>0</v>
      </c>
      <c r="D95" s="183">
        <f>SUMPRODUCT(-('Diário 3º PA'!$E$4:$E$4242='Analítico Cx.'!$B95),-('Diário 3º PA'!$N$4:$N$4242=D$1),('Diário 3º PA'!$F$4:$F$4242))+SUMPRODUCT(-('Diário 4º PA'!$E$4:$E$2007='Analítico Cx.'!$B95),-('Diário 4º PA'!$O$4:$O$2007=D$1),('Diário 4º PA'!$F$4:$F$2007))+SUMPRODUCT(-('Diário 5º PA'!$E$4:$E$2000='Analítico Cx.'!$B95),-('Diário 5º PA'!$O$4:$O$2000=D$1),('Diário 5º PA'!$F$4:$F$2000))+SUMPRODUCT(-('Diário 6º PA'!$E$4:$E$2000='Analítico Cx.'!$B95),-('Diário 6º PA'!$O$4:$O$2000=D$1),('Diário 6º PA'!$F$4:$F$2000))</f>
        <v>0</v>
      </c>
      <c r="E95" s="183">
        <f>SUMPRODUCT(-('Diário 3º PA'!$E$4:$E$4242='Analítico Cx.'!$B95),-('Diário 3º PA'!$N$4:$N$4242=E$1),('Diário 3º PA'!$F$4:$F$4242))+SUMPRODUCT(-('Diário 4º PA'!$E$4:$E$2007='Analítico Cx.'!$B95),-('Diário 4º PA'!$O$4:$O$2007=E$1),('Diário 4º PA'!$F$4:$F$2007))+SUMPRODUCT(-('Diário 5º PA'!$E$4:$E$2000='Analítico Cx.'!$B95),-('Diário 5º PA'!$O$4:$O$2000=E$1),('Diário 5º PA'!$F$4:$F$2000))+SUMPRODUCT(-('Diário 6º PA'!$E$4:$E$2000='Analítico Cx.'!$B95),-('Diário 6º PA'!$O$4:$O$2000=E$1),('Diário 6º PA'!$F$4:$F$2000))</f>
        <v>0</v>
      </c>
      <c r="F95" s="183">
        <f>SUMPRODUCT(-('Diário 3º PA'!$E$4:$E$4242='Analítico Cx.'!$B95),-('Diário 3º PA'!$N$4:$N$4242=F$1),('Diário 3º PA'!$F$4:$F$4242))+SUMPRODUCT(-('Diário 4º PA'!$E$4:$E$2007='Analítico Cx.'!$B95),-('Diário 4º PA'!$O$4:$O$2007=F$1),('Diário 4º PA'!$F$4:$F$2007))+SUMPRODUCT(-('Diário 5º PA'!$E$4:$E$2000='Analítico Cx.'!$B95),-('Diário 5º PA'!$O$4:$O$2000=F$1),('Diário 5º PA'!$F$4:$F$2000))+SUMPRODUCT(-('Diário 6º PA'!$E$4:$E$2000='Analítico Cx.'!$B95),-('Diário 6º PA'!$O$4:$O$2000=F$1),('Diário 6º PA'!$F$4:$F$2000))</f>
        <v>0</v>
      </c>
      <c r="G95" s="183">
        <f>SUMPRODUCT(-('Diário 3º PA'!$E$4:$E$4242='Analítico Cx.'!$B95),-('Diário 3º PA'!$N$4:$N$4242=G$1),('Diário 3º PA'!$F$4:$F$4242))+SUMPRODUCT(-('Diário 4º PA'!$E$4:$E$2007='Analítico Cx.'!$B95),-('Diário 4º PA'!$O$4:$O$2007=G$1),('Diário 4º PA'!$F$4:$F$2007))+SUMPRODUCT(-('Diário 5º PA'!$E$4:$E$2000='Analítico Cx.'!$B95),-('Diário 5º PA'!$O$4:$O$2000=G$1),('Diário 5º PA'!$F$4:$F$2000))+SUMPRODUCT(-('Diário 6º PA'!$E$4:$E$2000='Analítico Cx.'!$B95),-('Diário 6º PA'!$O$4:$O$2000=G$1),('Diário 6º PA'!$F$4:$F$2000))</f>
        <v>0</v>
      </c>
      <c r="H95" s="183">
        <f>SUMPRODUCT(-('Diário 3º PA'!$E$4:$E$4242='Analítico Cx.'!$B95),-('Diário 3º PA'!$N$4:$N$4242=H$1),('Diário 3º PA'!$F$4:$F$4242))+SUMPRODUCT(-('Diário 4º PA'!$E$4:$E$2007='Analítico Cx.'!$B95),-('Diário 4º PA'!$O$4:$O$2007=H$1),('Diário 4º PA'!$F$4:$F$2007))+SUMPRODUCT(-('Diário 5º PA'!$E$4:$E$2000='Analítico Cx.'!$B95),-('Diário 5º PA'!$O$4:$O$2000=H$1),('Diário 5º PA'!$F$4:$F$2000))+SUMPRODUCT(-('Diário 6º PA'!$E$4:$E$2000='Analítico Cx.'!$B95),-('Diário 6º PA'!$O$4:$O$2000=H$1),('Diário 6º PA'!$F$4:$F$2000))</f>
        <v>0</v>
      </c>
      <c r="I95" s="183">
        <f>SUMPRODUCT(-('Diário 3º PA'!$E$4:$E$4242='Analítico Cx.'!$B95),-('Diário 3º PA'!$N$4:$N$4242=I$1),('Diário 3º PA'!$F$4:$F$4242))+SUMPRODUCT(-('Diário 4º PA'!$E$4:$E$2007='Analítico Cx.'!$B95),-('Diário 4º PA'!$O$4:$O$2007=I$1),('Diário 4º PA'!$F$4:$F$2007))+SUMPRODUCT(-('Diário 5º PA'!$E$4:$E$2000='Analítico Cx.'!$B95),-('Diário 5º PA'!$O$4:$O$2000=I$1),('Diário 5º PA'!$F$4:$F$2000))+SUMPRODUCT(-('Diário 6º PA'!$E$4:$E$2000='Analítico Cx.'!$B95),-('Diário 6º PA'!$O$4:$O$2000=I$1),('Diário 6º PA'!$F$4:$F$2000))</f>
        <v>0</v>
      </c>
      <c r="J95" s="183">
        <f>SUMPRODUCT(-('Diário 3º PA'!$E$4:$E$4242='Analítico Cx.'!$B95),-('Diário 3º PA'!$N$4:$N$4242=J$1),('Diário 3º PA'!$F$4:$F$4242))+SUMPRODUCT(-('Diário 4º PA'!$E$4:$E$2007='Analítico Cx.'!$B95),-('Diário 4º PA'!$O$4:$O$2007=J$1),('Diário 4º PA'!$F$4:$F$2007))+SUMPRODUCT(-('Diário 5º PA'!$E$4:$E$2000='Analítico Cx.'!$B95),-('Diário 5º PA'!$O$4:$O$2000=J$1),('Diário 5º PA'!$F$4:$F$2000))+SUMPRODUCT(-('Diário 6º PA'!$E$4:$E$2000='Analítico Cx.'!$B95),-('Diário 6º PA'!$O$4:$O$2000=J$1),('Diário 6º PA'!$F$4:$F$2000))</f>
        <v>0</v>
      </c>
      <c r="K95" s="183">
        <f>SUMPRODUCT(-('Diário 3º PA'!$E$4:$E$4242='Analítico Cx.'!$B95),-('Diário 3º PA'!$N$4:$N$4242=K$1),('Diário 3º PA'!$F$4:$F$4242))+SUMPRODUCT(-('Diário 4º PA'!$E$4:$E$2007='Analítico Cx.'!$B95),-('Diário 4º PA'!$O$4:$O$2007=K$1),('Diário 4º PA'!$F$4:$F$2007))+SUMPRODUCT(-('Diário 5º PA'!$E$4:$E$2000='Analítico Cx.'!$B95),-('Diário 5º PA'!$O$4:$O$2000=K$1),('Diário 5º PA'!$F$4:$F$2000))+SUMPRODUCT(-('Diário 6º PA'!$E$4:$E$2000='Analítico Cx.'!$B95),-('Diário 6º PA'!$O$4:$O$2000=K$1),('Diário 6º PA'!$F$4:$F$2000))</f>
        <v>0</v>
      </c>
      <c r="L95" s="183">
        <f>SUMPRODUCT(-('Diário 3º PA'!$E$4:$E$4242='Analítico Cx.'!$B95),-('Diário 3º PA'!$N$4:$N$4242=L$1),('Diário 3º PA'!$F$4:$F$4242))+SUMPRODUCT(-('Diário 4º PA'!$E$4:$E$2007='Analítico Cx.'!$B95),-('Diário 4º PA'!$O$4:$O$2007=L$1),('Diário 4º PA'!$F$4:$F$2007))+SUMPRODUCT(-('Diário 5º PA'!$E$4:$E$2000='Analítico Cx.'!$B95),-('Diário 5º PA'!$O$4:$O$2000=L$1),('Diário 5º PA'!$F$4:$F$2000))+SUMPRODUCT(-('Diário 6º PA'!$E$4:$E$2000='Analítico Cx.'!$B95),-('Diário 6º PA'!$O$4:$O$2000=L$1),('Diário 6º PA'!$F$4:$F$2000))</f>
        <v>0</v>
      </c>
      <c r="M95" s="183">
        <f>SUMPRODUCT(-('Diário 3º PA'!$E$4:$E$4242='Analítico Cx.'!$B95),-('Diário 3º PA'!$N$4:$N$4242=M$1),('Diário 3º PA'!$F$4:$F$4242))+SUMPRODUCT(-('Diário 4º PA'!$E$4:$E$2007='Analítico Cx.'!$B95),-('Diário 4º PA'!$O$4:$O$2007=M$1),('Diário 4º PA'!$F$4:$F$2007))+SUMPRODUCT(-('Diário 5º PA'!$E$4:$E$2000='Analítico Cx.'!$B95),-('Diário 5º PA'!$O$4:$O$2000=M$1),('Diário 5º PA'!$F$4:$F$2000))+SUMPRODUCT(-('Diário 6º PA'!$E$4:$E$2000='Analítico Cx.'!$B95),-('Diário 6º PA'!$O$4:$O$2000=M$1),('Diário 6º PA'!$F$4:$F$2000))</f>
        <v>0</v>
      </c>
      <c r="N95" s="183">
        <f>SUMPRODUCT(-('Diário 3º PA'!$E$4:$E$4242='Analítico Cx.'!$B95),-('Diário 3º PA'!$N$4:$N$4242=N$1),('Diário 3º PA'!$F$4:$F$4242))+SUMPRODUCT(-('Diário 4º PA'!$E$4:$E$2007='Analítico Cx.'!$B95),-('Diário 4º PA'!$O$4:$O$2007=N$1),('Diário 4º PA'!$F$4:$F$2007))+SUMPRODUCT(-('Diário 5º PA'!$E$4:$E$2000='Analítico Cx.'!$B95),-('Diário 5º PA'!$O$4:$O$2000=N$1),('Diário 5º PA'!$F$4:$F$2000))+SUMPRODUCT(-('Diário 6º PA'!$E$4:$E$2000='Analítico Cx.'!$B95),-('Diário 6º PA'!$O$4:$O$2000=N$1),('Diário 6º PA'!$F$4:$F$2000))</f>
        <v>0</v>
      </c>
      <c r="O95" s="184">
        <f t="shared" si="17"/>
        <v>0</v>
      </c>
      <c r="P95" s="168">
        <f t="shared" si="18"/>
        <v>0</v>
      </c>
    </row>
    <row r="96" spans="1:16" ht="23.25" customHeight="1" x14ac:dyDescent="0.2">
      <c r="A96" s="59" t="s">
        <v>281</v>
      </c>
      <c r="B96" s="103" t="s">
        <v>282</v>
      </c>
      <c r="C96" s="183">
        <f>SUMPRODUCT(-('Diário 3º PA'!$E$4:$E$4242='Analítico Cx.'!$B96),-('Diário 3º PA'!$N$4:$N$4242=C$1),('Diário 3º PA'!$F$4:$F$4242))+SUMPRODUCT(-('Diário 4º PA'!$E$4:$E$2007='Analítico Cx.'!$B96),-('Diário 4º PA'!$O$4:$O$2007=C$1),('Diário 4º PA'!$F$4:$F$2007))+SUMPRODUCT(-('Diário 5º PA'!$E$4:$E$2000='Analítico Cx.'!$B96),-('Diário 5º PA'!$O$4:$O$2000=C$1),('Diário 5º PA'!$F$4:$F$2000))+SUMPRODUCT(-('Diário 6º PA'!$E$4:$E$2000='Analítico Cx.'!$B96),-('Diário 6º PA'!$O$4:$O$2000=C$1),('Diário 6º PA'!$F$4:$F$2000))</f>
        <v>9865.2100000000009</v>
      </c>
      <c r="D96" s="183">
        <f>SUMPRODUCT(-('Diário 3º PA'!$E$4:$E$4242='Analítico Cx.'!$B96),-('Diário 3º PA'!$N$4:$N$4242=D$1),('Diário 3º PA'!$F$4:$F$4242))+SUMPRODUCT(-('Diário 4º PA'!$E$4:$E$2007='Analítico Cx.'!$B96),-('Diário 4º PA'!$O$4:$O$2007=D$1),('Diário 4º PA'!$F$4:$F$2007))+SUMPRODUCT(-('Diário 5º PA'!$E$4:$E$2000='Analítico Cx.'!$B96),-('Diário 5º PA'!$O$4:$O$2000=D$1),('Diário 5º PA'!$F$4:$F$2000))+SUMPRODUCT(-('Diário 6º PA'!$E$4:$E$2000='Analítico Cx.'!$B96),-('Diário 6º PA'!$O$4:$O$2000=D$1),('Diário 6º PA'!$F$4:$F$2000))</f>
        <v>5567.2200000000012</v>
      </c>
      <c r="E96" s="183">
        <f>SUMPRODUCT(-('Diário 3º PA'!$E$4:$E$4242='Analítico Cx.'!$B96),-('Diário 3º PA'!$N$4:$N$4242=E$1),('Diário 3º PA'!$F$4:$F$4242))+SUMPRODUCT(-('Diário 4º PA'!$E$4:$E$2007='Analítico Cx.'!$B96),-('Diário 4º PA'!$O$4:$O$2007=E$1),('Diário 4º PA'!$F$4:$F$2007))+SUMPRODUCT(-('Diário 5º PA'!$E$4:$E$2000='Analítico Cx.'!$B96),-('Diário 5º PA'!$O$4:$O$2000=E$1),('Diário 5º PA'!$F$4:$F$2000))+SUMPRODUCT(-('Diário 6º PA'!$E$4:$E$2000='Analítico Cx.'!$B96),-('Diário 6º PA'!$O$4:$O$2000=E$1),('Diário 6º PA'!$F$4:$F$2000))</f>
        <v>3289.66</v>
      </c>
      <c r="F96" s="183">
        <f>SUMPRODUCT(-('Diário 3º PA'!$E$4:$E$4242='Analítico Cx.'!$B96),-('Diário 3º PA'!$N$4:$N$4242=F$1),('Diário 3º PA'!$F$4:$F$4242))+SUMPRODUCT(-('Diário 4º PA'!$E$4:$E$2007='Analítico Cx.'!$B96),-('Diário 4º PA'!$O$4:$O$2007=F$1),('Diário 4º PA'!$F$4:$F$2007))+SUMPRODUCT(-('Diário 5º PA'!$E$4:$E$2000='Analítico Cx.'!$B96),-('Diário 5º PA'!$O$4:$O$2000=F$1),('Diário 5º PA'!$F$4:$F$2000))+SUMPRODUCT(-('Diário 6º PA'!$E$4:$E$2000='Analítico Cx.'!$B96),-('Diário 6º PA'!$O$4:$O$2000=F$1),('Diário 6º PA'!$F$4:$F$2000))</f>
        <v>0</v>
      </c>
      <c r="G96" s="183">
        <f>SUMPRODUCT(-('Diário 3º PA'!$E$4:$E$4242='Analítico Cx.'!$B96),-('Diário 3º PA'!$N$4:$N$4242=G$1),('Diário 3º PA'!$F$4:$F$4242))+SUMPRODUCT(-('Diário 4º PA'!$E$4:$E$2007='Analítico Cx.'!$B96),-('Diário 4º PA'!$O$4:$O$2007=G$1),('Diário 4º PA'!$F$4:$F$2007))+SUMPRODUCT(-('Diário 5º PA'!$E$4:$E$2000='Analítico Cx.'!$B96),-('Diário 5º PA'!$O$4:$O$2000=G$1),('Diário 5º PA'!$F$4:$F$2000))+SUMPRODUCT(-('Diário 6º PA'!$E$4:$E$2000='Analítico Cx.'!$B96),-('Diário 6º PA'!$O$4:$O$2000=G$1),('Diário 6º PA'!$F$4:$F$2000))</f>
        <v>0</v>
      </c>
      <c r="H96" s="183">
        <f>SUMPRODUCT(-('Diário 3º PA'!$E$4:$E$4242='Analítico Cx.'!$B96),-('Diário 3º PA'!$N$4:$N$4242=H$1),('Diário 3º PA'!$F$4:$F$4242))+SUMPRODUCT(-('Diário 4º PA'!$E$4:$E$2007='Analítico Cx.'!$B96),-('Diário 4º PA'!$O$4:$O$2007=H$1),('Diário 4º PA'!$F$4:$F$2007))+SUMPRODUCT(-('Diário 5º PA'!$E$4:$E$2000='Analítico Cx.'!$B96),-('Diário 5º PA'!$O$4:$O$2000=H$1),('Diário 5º PA'!$F$4:$F$2000))+SUMPRODUCT(-('Diário 6º PA'!$E$4:$E$2000='Analítico Cx.'!$B96),-('Diário 6º PA'!$O$4:$O$2000=H$1),('Diário 6º PA'!$F$4:$F$2000))</f>
        <v>0</v>
      </c>
      <c r="I96" s="183">
        <f>SUMPRODUCT(-('Diário 3º PA'!$E$4:$E$4242='Analítico Cx.'!$B96),-('Diário 3º PA'!$N$4:$N$4242=I$1),('Diário 3º PA'!$F$4:$F$4242))+SUMPRODUCT(-('Diário 4º PA'!$E$4:$E$2007='Analítico Cx.'!$B96),-('Diário 4º PA'!$O$4:$O$2007=I$1),('Diário 4º PA'!$F$4:$F$2007))+SUMPRODUCT(-('Diário 5º PA'!$E$4:$E$2000='Analítico Cx.'!$B96),-('Diário 5º PA'!$O$4:$O$2000=I$1),('Diário 5º PA'!$F$4:$F$2000))+SUMPRODUCT(-('Diário 6º PA'!$E$4:$E$2000='Analítico Cx.'!$B96),-('Diário 6º PA'!$O$4:$O$2000=I$1),('Diário 6º PA'!$F$4:$F$2000))</f>
        <v>0</v>
      </c>
      <c r="J96" s="183">
        <f>SUMPRODUCT(-('Diário 3º PA'!$E$4:$E$4242='Analítico Cx.'!$B96),-('Diário 3º PA'!$N$4:$N$4242=J$1),('Diário 3º PA'!$F$4:$F$4242))+SUMPRODUCT(-('Diário 4º PA'!$E$4:$E$2007='Analítico Cx.'!$B96),-('Diário 4º PA'!$O$4:$O$2007=J$1),('Diário 4º PA'!$F$4:$F$2007))+SUMPRODUCT(-('Diário 5º PA'!$E$4:$E$2000='Analítico Cx.'!$B96),-('Diário 5º PA'!$O$4:$O$2000=J$1),('Diário 5º PA'!$F$4:$F$2000))+SUMPRODUCT(-('Diário 6º PA'!$E$4:$E$2000='Analítico Cx.'!$B96),-('Diário 6º PA'!$O$4:$O$2000=J$1),('Diário 6º PA'!$F$4:$F$2000))</f>
        <v>0</v>
      </c>
      <c r="K96" s="183">
        <f>SUMPRODUCT(-('Diário 3º PA'!$E$4:$E$4242='Analítico Cx.'!$B96),-('Diário 3º PA'!$N$4:$N$4242=K$1),('Diário 3º PA'!$F$4:$F$4242))+SUMPRODUCT(-('Diário 4º PA'!$E$4:$E$2007='Analítico Cx.'!$B96),-('Diário 4º PA'!$O$4:$O$2007=K$1),('Diário 4º PA'!$F$4:$F$2007))+SUMPRODUCT(-('Diário 5º PA'!$E$4:$E$2000='Analítico Cx.'!$B96),-('Diário 5º PA'!$O$4:$O$2000=K$1),('Diário 5º PA'!$F$4:$F$2000))+SUMPRODUCT(-('Diário 6º PA'!$E$4:$E$2000='Analítico Cx.'!$B96),-('Diário 6º PA'!$O$4:$O$2000=K$1),('Diário 6º PA'!$F$4:$F$2000))</f>
        <v>0</v>
      </c>
      <c r="L96" s="183">
        <f>SUMPRODUCT(-('Diário 3º PA'!$E$4:$E$4242='Analítico Cx.'!$B96),-('Diário 3º PA'!$N$4:$N$4242=L$1),('Diário 3º PA'!$F$4:$F$4242))+SUMPRODUCT(-('Diário 4º PA'!$E$4:$E$2007='Analítico Cx.'!$B96),-('Diário 4º PA'!$O$4:$O$2007=L$1),('Diário 4º PA'!$F$4:$F$2007))+SUMPRODUCT(-('Diário 5º PA'!$E$4:$E$2000='Analítico Cx.'!$B96),-('Diário 5º PA'!$O$4:$O$2000=L$1),('Diário 5º PA'!$F$4:$F$2000))+SUMPRODUCT(-('Diário 6º PA'!$E$4:$E$2000='Analítico Cx.'!$B96),-('Diário 6º PA'!$O$4:$O$2000=L$1),('Diário 6º PA'!$F$4:$F$2000))</f>
        <v>0</v>
      </c>
      <c r="M96" s="183">
        <f>SUMPRODUCT(-('Diário 3º PA'!$E$4:$E$4242='Analítico Cx.'!$B96),-('Diário 3º PA'!$N$4:$N$4242=M$1),('Diário 3º PA'!$F$4:$F$4242))+SUMPRODUCT(-('Diário 4º PA'!$E$4:$E$2007='Analítico Cx.'!$B96),-('Diário 4º PA'!$O$4:$O$2007=M$1),('Diário 4º PA'!$F$4:$F$2007))+SUMPRODUCT(-('Diário 5º PA'!$E$4:$E$2000='Analítico Cx.'!$B96),-('Diário 5º PA'!$O$4:$O$2000=M$1),('Diário 5º PA'!$F$4:$F$2000))+SUMPRODUCT(-('Diário 6º PA'!$E$4:$E$2000='Analítico Cx.'!$B96),-('Diário 6º PA'!$O$4:$O$2000=M$1),('Diário 6º PA'!$F$4:$F$2000))</f>
        <v>0</v>
      </c>
      <c r="N96" s="183">
        <f>SUMPRODUCT(-('Diário 3º PA'!$E$4:$E$4242='Analítico Cx.'!$B96),-('Diário 3º PA'!$N$4:$N$4242=N$1),('Diário 3º PA'!$F$4:$F$4242))+SUMPRODUCT(-('Diário 4º PA'!$E$4:$E$2007='Analítico Cx.'!$B96),-('Diário 4º PA'!$O$4:$O$2007=N$1),('Diário 4º PA'!$F$4:$F$2007))+SUMPRODUCT(-('Diário 5º PA'!$E$4:$E$2000='Analítico Cx.'!$B96),-('Diário 5º PA'!$O$4:$O$2000=N$1),('Diário 5º PA'!$F$4:$F$2000))+SUMPRODUCT(-('Diário 6º PA'!$E$4:$E$2000='Analítico Cx.'!$B96),-('Diário 6º PA'!$O$4:$O$2000=N$1),('Diário 6º PA'!$F$4:$F$2000))</f>
        <v>0</v>
      </c>
      <c r="O96" s="184">
        <f t="shared" si="17"/>
        <v>18722.090000000004</v>
      </c>
      <c r="P96" s="168">
        <f t="shared" si="18"/>
        <v>1.3156869557442506E-3</v>
      </c>
    </row>
    <row r="97" spans="1:16" ht="23.25" customHeight="1" x14ac:dyDescent="0.2">
      <c r="A97" s="59" t="s">
        <v>283</v>
      </c>
      <c r="B97" s="103" t="s">
        <v>284</v>
      </c>
      <c r="C97" s="183">
        <f>SUMPRODUCT(-('Diário 3º PA'!$E$4:$E$4242='Analítico Cx.'!$B97),-('Diário 3º PA'!$N$4:$N$4242=C$1),('Diário 3º PA'!$F$4:$F$4242))+SUMPRODUCT(-('Diário 4º PA'!$E$4:$E$2007='Analítico Cx.'!$B97),-('Diário 4º PA'!$O$4:$O$2007=C$1),('Diário 4º PA'!$F$4:$F$2007))+SUMPRODUCT(-('Diário 5º PA'!$E$4:$E$2000='Analítico Cx.'!$B97),-('Diário 5º PA'!$O$4:$O$2000=C$1),('Diário 5º PA'!$F$4:$F$2000))+SUMPRODUCT(-('Diário 6º PA'!$E$4:$E$2000='Analítico Cx.'!$B97),-('Diário 6º PA'!$O$4:$O$2000=C$1),('Diário 6º PA'!$F$4:$F$2000))</f>
        <v>0</v>
      </c>
      <c r="D97" s="183">
        <f>SUMPRODUCT(-('Diário 3º PA'!$E$4:$E$4242='Analítico Cx.'!$B97),-('Diário 3º PA'!$N$4:$N$4242=D$1),('Diário 3º PA'!$F$4:$F$4242))+SUMPRODUCT(-('Diário 4º PA'!$E$4:$E$2007='Analítico Cx.'!$B97),-('Diário 4º PA'!$O$4:$O$2007=D$1),('Diário 4º PA'!$F$4:$F$2007))+SUMPRODUCT(-('Diário 5º PA'!$E$4:$E$2000='Analítico Cx.'!$B97),-('Diário 5º PA'!$O$4:$O$2000=D$1),('Diário 5º PA'!$F$4:$F$2000))+SUMPRODUCT(-('Diário 6º PA'!$E$4:$E$2000='Analítico Cx.'!$B97),-('Diário 6º PA'!$O$4:$O$2000=D$1),('Diário 6º PA'!$F$4:$F$2000))</f>
        <v>0</v>
      </c>
      <c r="E97" s="183">
        <f>SUMPRODUCT(-('Diário 3º PA'!$E$4:$E$4242='Analítico Cx.'!$B97),-('Diário 3º PA'!$N$4:$N$4242=E$1),('Diário 3º PA'!$F$4:$F$4242))+SUMPRODUCT(-('Diário 4º PA'!$E$4:$E$2007='Analítico Cx.'!$B97),-('Diário 4º PA'!$O$4:$O$2007=E$1),('Diário 4º PA'!$F$4:$F$2007))+SUMPRODUCT(-('Diário 5º PA'!$E$4:$E$2000='Analítico Cx.'!$B97),-('Diário 5º PA'!$O$4:$O$2000=E$1),('Diário 5º PA'!$F$4:$F$2000))+SUMPRODUCT(-('Diário 6º PA'!$E$4:$E$2000='Analítico Cx.'!$B97),-('Diário 6º PA'!$O$4:$O$2000=E$1),('Diário 6º PA'!$F$4:$F$2000))</f>
        <v>0</v>
      </c>
      <c r="F97" s="183">
        <f>SUMPRODUCT(-('Diário 3º PA'!$E$4:$E$4242='Analítico Cx.'!$B97),-('Diário 3º PA'!$N$4:$N$4242=F$1),('Diário 3º PA'!$F$4:$F$4242))+SUMPRODUCT(-('Diário 4º PA'!$E$4:$E$2007='Analítico Cx.'!$B97),-('Diário 4º PA'!$O$4:$O$2007=F$1),('Diário 4º PA'!$F$4:$F$2007))+SUMPRODUCT(-('Diário 5º PA'!$E$4:$E$2000='Analítico Cx.'!$B97),-('Diário 5º PA'!$O$4:$O$2000=F$1),('Diário 5º PA'!$F$4:$F$2000))+SUMPRODUCT(-('Diário 6º PA'!$E$4:$E$2000='Analítico Cx.'!$B97),-('Diário 6º PA'!$O$4:$O$2000=F$1),('Diário 6º PA'!$F$4:$F$2000))</f>
        <v>0</v>
      </c>
      <c r="G97" s="183">
        <f>SUMPRODUCT(-('Diário 3º PA'!$E$4:$E$4242='Analítico Cx.'!$B97),-('Diário 3º PA'!$N$4:$N$4242=G$1),('Diário 3º PA'!$F$4:$F$4242))+SUMPRODUCT(-('Diário 4º PA'!$E$4:$E$2007='Analítico Cx.'!$B97),-('Diário 4º PA'!$O$4:$O$2007=G$1),('Diário 4º PA'!$F$4:$F$2007))+SUMPRODUCT(-('Diário 5º PA'!$E$4:$E$2000='Analítico Cx.'!$B97),-('Diário 5º PA'!$O$4:$O$2000=G$1),('Diário 5º PA'!$F$4:$F$2000))+SUMPRODUCT(-('Diário 6º PA'!$E$4:$E$2000='Analítico Cx.'!$B97),-('Diário 6º PA'!$O$4:$O$2000=G$1),('Diário 6º PA'!$F$4:$F$2000))</f>
        <v>0</v>
      </c>
      <c r="H97" s="183">
        <f>SUMPRODUCT(-('Diário 3º PA'!$E$4:$E$4242='Analítico Cx.'!$B97),-('Diário 3º PA'!$N$4:$N$4242=H$1),('Diário 3º PA'!$F$4:$F$4242))+SUMPRODUCT(-('Diário 4º PA'!$E$4:$E$2007='Analítico Cx.'!$B97),-('Diário 4º PA'!$O$4:$O$2007=H$1),('Diário 4º PA'!$F$4:$F$2007))+SUMPRODUCT(-('Diário 5º PA'!$E$4:$E$2000='Analítico Cx.'!$B97),-('Diário 5º PA'!$O$4:$O$2000=H$1),('Diário 5º PA'!$F$4:$F$2000))+SUMPRODUCT(-('Diário 6º PA'!$E$4:$E$2000='Analítico Cx.'!$B97),-('Diário 6º PA'!$O$4:$O$2000=H$1),('Diário 6º PA'!$F$4:$F$2000))</f>
        <v>0</v>
      </c>
      <c r="I97" s="183">
        <f>SUMPRODUCT(-('Diário 3º PA'!$E$4:$E$4242='Analítico Cx.'!$B97),-('Diário 3º PA'!$N$4:$N$4242=I$1),('Diário 3º PA'!$F$4:$F$4242))+SUMPRODUCT(-('Diário 4º PA'!$E$4:$E$2007='Analítico Cx.'!$B97),-('Diário 4º PA'!$O$4:$O$2007=I$1),('Diário 4º PA'!$F$4:$F$2007))+SUMPRODUCT(-('Diário 5º PA'!$E$4:$E$2000='Analítico Cx.'!$B97),-('Diário 5º PA'!$O$4:$O$2000=I$1),('Diário 5º PA'!$F$4:$F$2000))+SUMPRODUCT(-('Diário 6º PA'!$E$4:$E$2000='Analítico Cx.'!$B97),-('Diário 6º PA'!$O$4:$O$2000=I$1),('Diário 6º PA'!$F$4:$F$2000))</f>
        <v>0</v>
      </c>
      <c r="J97" s="183">
        <f>SUMPRODUCT(-('Diário 3º PA'!$E$4:$E$4242='Analítico Cx.'!$B97),-('Diário 3º PA'!$N$4:$N$4242=J$1),('Diário 3º PA'!$F$4:$F$4242))+SUMPRODUCT(-('Diário 4º PA'!$E$4:$E$2007='Analítico Cx.'!$B97),-('Diário 4º PA'!$O$4:$O$2007=J$1),('Diário 4º PA'!$F$4:$F$2007))+SUMPRODUCT(-('Diário 5º PA'!$E$4:$E$2000='Analítico Cx.'!$B97),-('Diário 5º PA'!$O$4:$O$2000=J$1),('Diário 5º PA'!$F$4:$F$2000))+SUMPRODUCT(-('Diário 6º PA'!$E$4:$E$2000='Analítico Cx.'!$B97),-('Diário 6º PA'!$O$4:$O$2000=J$1),('Diário 6º PA'!$F$4:$F$2000))</f>
        <v>0</v>
      </c>
      <c r="K97" s="183">
        <f>SUMPRODUCT(-('Diário 3º PA'!$E$4:$E$4242='Analítico Cx.'!$B97),-('Diário 3º PA'!$N$4:$N$4242=K$1),('Diário 3º PA'!$F$4:$F$4242))+SUMPRODUCT(-('Diário 4º PA'!$E$4:$E$2007='Analítico Cx.'!$B97),-('Diário 4º PA'!$O$4:$O$2007=K$1),('Diário 4º PA'!$F$4:$F$2007))+SUMPRODUCT(-('Diário 5º PA'!$E$4:$E$2000='Analítico Cx.'!$B97),-('Diário 5º PA'!$O$4:$O$2000=K$1),('Diário 5º PA'!$F$4:$F$2000))+SUMPRODUCT(-('Diário 6º PA'!$E$4:$E$2000='Analítico Cx.'!$B97),-('Diário 6º PA'!$O$4:$O$2000=K$1),('Diário 6º PA'!$F$4:$F$2000))</f>
        <v>0</v>
      </c>
      <c r="L97" s="183">
        <f>SUMPRODUCT(-('Diário 3º PA'!$E$4:$E$4242='Analítico Cx.'!$B97),-('Diário 3º PA'!$N$4:$N$4242=L$1),('Diário 3º PA'!$F$4:$F$4242))+SUMPRODUCT(-('Diário 4º PA'!$E$4:$E$2007='Analítico Cx.'!$B97),-('Diário 4º PA'!$O$4:$O$2007=L$1),('Diário 4º PA'!$F$4:$F$2007))+SUMPRODUCT(-('Diário 5º PA'!$E$4:$E$2000='Analítico Cx.'!$B97),-('Diário 5º PA'!$O$4:$O$2000=L$1),('Diário 5º PA'!$F$4:$F$2000))+SUMPRODUCT(-('Diário 6º PA'!$E$4:$E$2000='Analítico Cx.'!$B97),-('Diário 6º PA'!$O$4:$O$2000=L$1),('Diário 6º PA'!$F$4:$F$2000))</f>
        <v>0</v>
      </c>
      <c r="M97" s="183">
        <f>SUMPRODUCT(-('Diário 3º PA'!$E$4:$E$4242='Analítico Cx.'!$B97),-('Diário 3º PA'!$N$4:$N$4242=M$1),('Diário 3º PA'!$F$4:$F$4242))+SUMPRODUCT(-('Diário 4º PA'!$E$4:$E$2007='Analítico Cx.'!$B97),-('Diário 4º PA'!$O$4:$O$2007=M$1),('Diário 4º PA'!$F$4:$F$2007))+SUMPRODUCT(-('Diário 5º PA'!$E$4:$E$2000='Analítico Cx.'!$B97),-('Diário 5º PA'!$O$4:$O$2000=M$1),('Diário 5º PA'!$F$4:$F$2000))+SUMPRODUCT(-('Diário 6º PA'!$E$4:$E$2000='Analítico Cx.'!$B97),-('Diário 6º PA'!$O$4:$O$2000=M$1),('Diário 6º PA'!$F$4:$F$2000))</f>
        <v>0</v>
      </c>
      <c r="N97" s="183">
        <f>SUMPRODUCT(-('Diário 3º PA'!$E$4:$E$4242='Analítico Cx.'!$B97),-('Diário 3º PA'!$N$4:$N$4242=N$1),('Diário 3º PA'!$F$4:$F$4242))+SUMPRODUCT(-('Diário 4º PA'!$E$4:$E$2007='Analítico Cx.'!$B97),-('Diário 4º PA'!$O$4:$O$2007=N$1),('Diário 4º PA'!$F$4:$F$2007))+SUMPRODUCT(-('Diário 5º PA'!$E$4:$E$2000='Analítico Cx.'!$B97),-('Diário 5º PA'!$O$4:$O$2000=N$1),('Diário 5º PA'!$F$4:$F$2000))+SUMPRODUCT(-('Diário 6º PA'!$E$4:$E$2000='Analítico Cx.'!$B97),-('Diário 6º PA'!$O$4:$O$2000=N$1),('Diário 6º PA'!$F$4:$F$2000))</f>
        <v>0</v>
      </c>
      <c r="O97" s="184">
        <f t="shared" si="17"/>
        <v>0</v>
      </c>
      <c r="P97" s="168">
        <f t="shared" si="18"/>
        <v>0</v>
      </c>
    </row>
    <row r="98" spans="1:16" ht="23.25" customHeight="1" x14ac:dyDescent="0.2">
      <c r="A98" s="59" t="s">
        <v>285</v>
      </c>
      <c r="B98" s="103" t="s">
        <v>286</v>
      </c>
      <c r="C98" s="183">
        <f>SUMPRODUCT(-('Diário 3º PA'!$E$4:$E$4242='Analítico Cx.'!$B98),-('Diário 3º PA'!$N$4:$N$4242=C$1),('Diário 3º PA'!$F$4:$F$4242))+SUMPRODUCT(-('Diário 4º PA'!$E$4:$E$2007='Analítico Cx.'!$B98),-('Diário 4º PA'!$O$4:$O$2007=C$1),('Diário 4º PA'!$F$4:$F$2007))+SUMPRODUCT(-('Diário 5º PA'!$E$4:$E$2000='Analítico Cx.'!$B98),-('Diário 5º PA'!$O$4:$O$2000=C$1),('Diário 5º PA'!$F$4:$F$2000))+SUMPRODUCT(-('Diário 6º PA'!$E$4:$E$2000='Analítico Cx.'!$B98),-('Diário 6º PA'!$O$4:$O$2000=C$1),('Diário 6º PA'!$F$4:$F$2000))</f>
        <v>0</v>
      </c>
      <c r="D98" s="183">
        <f>SUMPRODUCT(-('Diário 3º PA'!$E$4:$E$4242='Analítico Cx.'!$B98),-('Diário 3º PA'!$N$4:$N$4242=D$1),('Diário 3º PA'!$F$4:$F$4242))+SUMPRODUCT(-('Diário 4º PA'!$E$4:$E$2007='Analítico Cx.'!$B98),-('Diário 4º PA'!$O$4:$O$2007=D$1),('Diário 4º PA'!$F$4:$F$2007))+SUMPRODUCT(-('Diário 5º PA'!$E$4:$E$2000='Analítico Cx.'!$B98),-('Diário 5º PA'!$O$4:$O$2000=D$1),('Diário 5º PA'!$F$4:$F$2000))+SUMPRODUCT(-('Diário 6º PA'!$E$4:$E$2000='Analítico Cx.'!$B98),-('Diário 6º PA'!$O$4:$O$2000=D$1),('Diário 6º PA'!$F$4:$F$2000))</f>
        <v>0</v>
      </c>
      <c r="E98" s="183">
        <f>SUMPRODUCT(-('Diário 3º PA'!$E$4:$E$4242='Analítico Cx.'!$B98),-('Diário 3º PA'!$N$4:$N$4242=E$1),('Diário 3º PA'!$F$4:$F$4242))+SUMPRODUCT(-('Diário 4º PA'!$E$4:$E$2007='Analítico Cx.'!$B98),-('Diário 4º PA'!$O$4:$O$2007=E$1),('Diário 4º PA'!$F$4:$F$2007))+SUMPRODUCT(-('Diário 5º PA'!$E$4:$E$2000='Analítico Cx.'!$B98),-('Diário 5º PA'!$O$4:$O$2000=E$1),('Diário 5º PA'!$F$4:$F$2000))+SUMPRODUCT(-('Diário 6º PA'!$E$4:$E$2000='Analítico Cx.'!$B98),-('Diário 6º PA'!$O$4:$O$2000=E$1),('Diário 6º PA'!$F$4:$F$2000))</f>
        <v>0</v>
      </c>
      <c r="F98" s="183">
        <f>SUMPRODUCT(-('Diário 3º PA'!$E$4:$E$4242='Analítico Cx.'!$B98),-('Diário 3º PA'!$N$4:$N$4242=F$1),('Diário 3º PA'!$F$4:$F$4242))+SUMPRODUCT(-('Diário 4º PA'!$E$4:$E$2007='Analítico Cx.'!$B98),-('Diário 4º PA'!$O$4:$O$2007=F$1),('Diário 4º PA'!$F$4:$F$2007))+SUMPRODUCT(-('Diário 5º PA'!$E$4:$E$2000='Analítico Cx.'!$B98),-('Diário 5º PA'!$O$4:$O$2000=F$1),('Diário 5º PA'!$F$4:$F$2000))+SUMPRODUCT(-('Diário 6º PA'!$E$4:$E$2000='Analítico Cx.'!$B98),-('Diário 6º PA'!$O$4:$O$2000=F$1),('Diário 6º PA'!$F$4:$F$2000))</f>
        <v>0</v>
      </c>
      <c r="G98" s="183">
        <f>SUMPRODUCT(-('Diário 3º PA'!$E$4:$E$4242='Analítico Cx.'!$B98),-('Diário 3º PA'!$N$4:$N$4242=G$1),('Diário 3º PA'!$F$4:$F$4242))+SUMPRODUCT(-('Diário 4º PA'!$E$4:$E$2007='Analítico Cx.'!$B98),-('Diário 4º PA'!$O$4:$O$2007=G$1),('Diário 4º PA'!$F$4:$F$2007))+SUMPRODUCT(-('Diário 5º PA'!$E$4:$E$2000='Analítico Cx.'!$B98),-('Diário 5º PA'!$O$4:$O$2000=G$1),('Diário 5º PA'!$F$4:$F$2000))+SUMPRODUCT(-('Diário 6º PA'!$E$4:$E$2000='Analítico Cx.'!$B98),-('Diário 6º PA'!$O$4:$O$2000=G$1),('Diário 6º PA'!$F$4:$F$2000))</f>
        <v>0</v>
      </c>
      <c r="H98" s="183">
        <f>SUMPRODUCT(-('Diário 3º PA'!$E$4:$E$4242='Analítico Cx.'!$B98),-('Diário 3º PA'!$N$4:$N$4242=H$1),('Diário 3º PA'!$F$4:$F$4242))+SUMPRODUCT(-('Diário 4º PA'!$E$4:$E$2007='Analítico Cx.'!$B98),-('Diário 4º PA'!$O$4:$O$2007=H$1),('Diário 4º PA'!$F$4:$F$2007))+SUMPRODUCT(-('Diário 5º PA'!$E$4:$E$2000='Analítico Cx.'!$B98),-('Diário 5º PA'!$O$4:$O$2000=H$1),('Diário 5º PA'!$F$4:$F$2000))+SUMPRODUCT(-('Diário 6º PA'!$E$4:$E$2000='Analítico Cx.'!$B98),-('Diário 6º PA'!$O$4:$O$2000=H$1),('Diário 6º PA'!$F$4:$F$2000))</f>
        <v>0</v>
      </c>
      <c r="I98" s="183">
        <f>SUMPRODUCT(-('Diário 3º PA'!$E$4:$E$4242='Analítico Cx.'!$B98),-('Diário 3º PA'!$N$4:$N$4242=I$1),('Diário 3º PA'!$F$4:$F$4242))+SUMPRODUCT(-('Diário 4º PA'!$E$4:$E$2007='Analítico Cx.'!$B98),-('Diário 4º PA'!$O$4:$O$2007=I$1),('Diário 4º PA'!$F$4:$F$2007))+SUMPRODUCT(-('Diário 5º PA'!$E$4:$E$2000='Analítico Cx.'!$B98),-('Diário 5º PA'!$O$4:$O$2000=I$1),('Diário 5º PA'!$F$4:$F$2000))+SUMPRODUCT(-('Diário 6º PA'!$E$4:$E$2000='Analítico Cx.'!$B98),-('Diário 6º PA'!$O$4:$O$2000=I$1),('Diário 6º PA'!$F$4:$F$2000))</f>
        <v>0</v>
      </c>
      <c r="J98" s="183">
        <f>SUMPRODUCT(-('Diário 3º PA'!$E$4:$E$4242='Analítico Cx.'!$B98),-('Diário 3º PA'!$N$4:$N$4242=J$1),('Diário 3º PA'!$F$4:$F$4242))+SUMPRODUCT(-('Diário 4º PA'!$E$4:$E$2007='Analítico Cx.'!$B98),-('Diário 4º PA'!$O$4:$O$2007=J$1),('Diário 4º PA'!$F$4:$F$2007))+SUMPRODUCT(-('Diário 5º PA'!$E$4:$E$2000='Analítico Cx.'!$B98),-('Diário 5º PA'!$O$4:$O$2000=J$1),('Diário 5º PA'!$F$4:$F$2000))+SUMPRODUCT(-('Diário 6º PA'!$E$4:$E$2000='Analítico Cx.'!$B98),-('Diário 6º PA'!$O$4:$O$2000=J$1),('Diário 6º PA'!$F$4:$F$2000))</f>
        <v>0</v>
      </c>
      <c r="K98" s="183">
        <f>SUMPRODUCT(-('Diário 3º PA'!$E$4:$E$4242='Analítico Cx.'!$B98),-('Diário 3º PA'!$N$4:$N$4242=K$1),('Diário 3º PA'!$F$4:$F$4242))+SUMPRODUCT(-('Diário 4º PA'!$E$4:$E$2007='Analítico Cx.'!$B98),-('Diário 4º PA'!$O$4:$O$2007=K$1),('Diário 4º PA'!$F$4:$F$2007))+SUMPRODUCT(-('Diário 5º PA'!$E$4:$E$2000='Analítico Cx.'!$B98),-('Diário 5º PA'!$O$4:$O$2000=K$1),('Diário 5º PA'!$F$4:$F$2000))+SUMPRODUCT(-('Diário 6º PA'!$E$4:$E$2000='Analítico Cx.'!$B98),-('Diário 6º PA'!$O$4:$O$2000=K$1),('Diário 6º PA'!$F$4:$F$2000))</f>
        <v>0</v>
      </c>
      <c r="L98" s="183">
        <f>SUMPRODUCT(-('Diário 3º PA'!$E$4:$E$4242='Analítico Cx.'!$B98),-('Diário 3º PA'!$N$4:$N$4242=L$1),('Diário 3º PA'!$F$4:$F$4242))+SUMPRODUCT(-('Diário 4º PA'!$E$4:$E$2007='Analítico Cx.'!$B98),-('Diário 4º PA'!$O$4:$O$2007=L$1),('Diário 4º PA'!$F$4:$F$2007))+SUMPRODUCT(-('Diário 5º PA'!$E$4:$E$2000='Analítico Cx.'!$B98),-('Diário 5º PA'!$O$4:$O$2000=L$1),('Diário 5º PA'!$F$4:$F$2000))+SUMPRODUCT(-('Diário 6º PA'!$E$4:$E$2000='Analítico Cx.'!$B98),-('Diário 6º PA'!$O$4:$O$2000=L$1),('Diário 6º PA'!$F$4:$F$2000))</f>
        <v>0</v>
      </c>
      <c r="M98" s="183">
        <f>SUMPRODUCT(-('Diário 3º PA'!$E$4:$E$4242='Analítico Cx.'!$B98),-('Diário 3º PA'!$N$4:$N$4242=M$1),('Diário 3º PA'!$F$4:$F$4242))+SUMPRODUCT(-('Diário 4º PA'!$E$4:$E$2007='Analítico Cx.'!$B98),-('Diário 4º PA'!$O$4:$O$2007=M$1),('Diário 4º PA'!$F$4:$F$2007))+SUMPRODUCT(-('Diário 5º PA'!$E$4:$E$2000='Analítico Cx.'!$B98),-('Diário 5º PA'!$O$4:$O$2000=M$1),('Diário 5º PA'!$F$4:$F$2000))+SUMPRODUCT(-('Diário 6º PA'!$E$4:$E$2000='Analítico Cx.'!$B98),-('Diário 6º PA'!$O$4:$O$2000=M$1),('Diário 6º PA'!$F$4:$F$2000))</f>
        <v>0</v>
      </c>
      <c r="N98" s="183">
        <f>SUMPRODUCT(-('Diário 3º PA'!$E$4:$E$4242='Analítico Cx.'!$B98),-('Diário 3º PA'!$N$4:$N$4242=N$1),('Diário 3º PA'!$F$4:$F$4242))+SUMPRODUCT(-('Diário 4º PA'!$E$4:$E$2007='Analítico Cx.'!$B98),-('Diário 4º PA'!$O$4:$O$2007=N$1),('Diário 4º PA'!$F$4:$F$2007))+SUMPRODUCT(-('Diário 5º PA'!$E$4:$E$2000='Analítico Cx.'!$B98),-('Diário 5º PA'!$O$4:$O$2000=N$1),('Diário 5º PA'!$F$4:$F$2000))+SUMPRODUCT(-('Diário 6º PA'!$E$4:$E$2000='Analítico Cx.'!$B98),-('Diário 6º PA'!$O$4:$O$2000=N$1),('Diário 6º PA'!$F$4:$F$2000))</f>
        <v>0</v>
      </c>
      <c r="O98" s="184">
        <f t="shared" si="17"/>
        <v>0</v>
      </c>
      <c r="P98" s="168">
        <f t="shared" si="18"/>
        <v>0</v>
      </c>
    </row>
    <row r="99" spans="1:16" ht="23.25" customHeight="1" x14ac:dyDescent="0.2">
      <c r="A99" s="59" t="s">
        <v>287</v>
      </c>
      <c r="B99" s="103" t="s">
        <v>288</v>
      </c>
      <c r="C99" s="183">
        <f>SUMPRODUCT(-('Diário 3º PA'!$E$4:$E$4242='Analítico Cx.'!$B99),-('Diário 3º PA'!$N$4:$N$4242=C$1),('Diário 3º PA'!$F$4:$F$4242))+SUMPRODUCT(-('Diário 4º PA'!$E$4:$E$2007='Analítico Cx.'!$B99),-('Diário 4º PA'!$O$4:$O$2007=C$1),('Diário 4º PA'!$F$4:$F$2007))+SUMPRODUCT(-('Diário 5º PA'!$E$4:$E$2000='Analítico Cx.'!$B99),-('Diário 5º PA'!$O$4:$O$2000=C$1),('Diário 5º PA'!$F$4:$F$2000))+SUMPRODUCT(-('Diário 6º PA'!$E$4:$E$2000='Analítico Cx.'!$B99),-('Diário 6º PA'!$O$4:$O$2000=C$1),('Diário 6º PA'!$F$4:$F$2000))</f>
        <v>0</v>
      </c>
      <c r="D99" s="183">
        <f>SUMPRODUCT(-('Diário 3º PA'!$E$4:$E$4242='Analítico Cx.'!$B99),-('Diário 3º PA'!$N$4:$N$4242=D$1),('Diário 3º PA'!$F$4:$F$4242))+SUMPRODUCT(-('Diário 4º PA'!$E$4:$E$2007='Analítico Cx.'!$B99),-('Diário 4º PA'!$O$4:$O$2007=D$1),('Diário 4º PA'!$F$4:$F$2007))+SUMPRODUCT(-('Diário 5º PA'!$E$4:$E$2000='Analítico Cx.'!$B99),-('Diário 5º PA'!$O$4:$O$2000=D$1),('Diário 5º PA'!$F$4:$F$2000))+SUMPRODUCT(-('Diário 6º PA'!$E$4:$E$2000='Analítico Cx.'!$B99),-('Diário 6º PA'!$O$4:$O$2000=D$1),('Diário 6º PA'!$F$4:$F$2000))</f>
        <v>0</v>
      </c>
      <c r="E99" s="183">
        <f>SUMPRODUCT(-('Diário 3º PA'!$E$4:$E$4242='Analítico Cx.'!$B99),-('Diário 3º PA'!$N$4:$N$4242=E$1),('Diário 3º PA'!$F$4:$F$4242))+SUMPRODUCT(-('Diário 4º PA'!$E$4:$E$2007='Analítico Cx.'!$B99),-('Diário 4º PA'!$O$4:$O$2007=E$1),('Diário 4º PA'!$F$4:$F$2007))+SUMPRODUCT(-('Diário 5º PA'!$E$4:$E$2000='Analítico Cx.'!$B99),-('Diário 5º PA'!$O$4:$O$2000=E$1),('Diário 5º PA'!$F$4:$F$2000))+SUMPRODUCT(-('Diário 6º PA'!$E$4:$E$2000='Analítico Cx.'!$B99),-('Diário 6º PA'!$O$4:$O$2000=E$1),('Diário 6º PA'!$F$4:$F$2000))</f>
        <v>0</v>
      </c>
      <c r="F99" s="183">
        <f>SUMPRODUCT(-('Diário 3º PA'!$E$4:$E$4242='Analítico Cx.'!$B99),-('Diário 3º PA'!$N$4:$N$4242=F$1),('Diário 3º PA'!$F$4:$F$4242))+SUMPRODUCT(-('Diário 4º PA'!$E$4:$E$2007='Analítico Cx.'!$B99),-('Diário 4º PA'!$O$4:$O$2007=F$1),('Diário 4º PA'!$F$4:$F$2007))+SUMPRODUCT(-('Diário 5º PA'!$E$4:$E$2000='Analítico Cx.'!$B99),-('Diário 5º PA'!$O$4:$O$2000=F$1),('Diário 5º PA'!$F$4:$F$2000))+SUMPRODUCT(-('Diário 6º PA'!$E$4:$E$2000='Analítico Cx.'!$B99),-('Diário 6º PA'!$O$4:$O$2000=F$1),('Diário 6º PA'!$F$4:$F$2000))</f>
        <v>0</v>
      </c>
      <c r="G99" s="183">
        <f>SUMPRODUCT(-('Diário 3º PA'!$E$4:$E$4242='Analítico Cx.'!$B99),-('Diário 3º PA'!$N$4:$N$4242=G$1),('Diário 3º PA'!$F$4:$F$4242))+SUMPRODUCT(-('Diário 4º PA'!$E$4:$E$2007='Analítico Cx.'!$B99),-('Diário 4º PA'!$O$4:$O$2007=G$1),('Diário 4º PA'!$F$4:$F$2007))+SUMPRODUCT(-('Diário 5º PA'!$E$4:$E$2000='Analítico Cx.'!$B99),-('Diário 5º PA'!$O$4:$O$2000=G$1),('Diário 5º PA'!$F$4:$F$2000))+SUMPRODUCT(-('Diário 6º PA'!$E$4:$E$2000='Analítico Cx.'!$B99),-('Diário 6º PA'!$O$4:$O$2000=G$1),('Diário 6º PA'!$F$4:$F$2000))</f>
        <v>0</v>
      </c>
      <c r="H99" s="183">
        <f>SUMPRODUCT(-('Diário 3º PA'!$E$4:$E$4242='Analítico Cx.'!$B99),-('Diário 3º PA'!$N$4:$N$4242=H$1),('Diário 3º PA'!$F$4:$F$4242))+SUMPRODUCT(-('Diário 4º PA'!$E$4:$E$2007='Analítico Cx.'!$B99),-('Diário 4º PA'!$O$4:$O$2007=H$1),('Diário 4º PA'!$F$4:$F$2007))+SUMPRODUCT(-('Diário 5º PA'!$E$4:$E$2000='Analítico Cx.'!$B99),-('Diário 5º PA'!$O$4:$O$2000=H$1),('Diário 5º PA'!$F$4:$F$2000))+SUMPRODUCT(-('Diário 6º PA'!$E$4:$E$2000='Analítico Cx.'!$B99),-('Diário 6º PA'!$O$4:$O$2000=H$1),('Diário 6º PA'!$F$4:$F$2000))</f>
        <v>0</v>
      </c>
      <c r="I99" s="183">
        <f>SUMPRODUCT(-('Diário 3º PA'!$E$4:$E$4242='Analítico Cx.'!$B99),-('Diário 3º PA'!$N$4:$N$4242=I$1),('Diário 3º PA'!$F$4:$F$4242))+SUMPRODUCT(-('Diário 4º PA'!$E$4:$E$2007='Analítico Cx.'!$B99),-('Diário 4º PA'!$O$4:$O$2007=I$1),('Diário 4º PA'!$F$4:$F$2007))+SUMPRODUCT(-('Diário 5º PA'!$E$4:$E$2000='Analítico Cx.'!$B99),-('Diário 5º PA'!$O$4:$O$2000=I$1),('Diário 5º PA'!$F$4:$F$2000))+SUMPRODUCT(-('Diário 6º PA'!$E$4:$E$2000='Analítico Cx.'!$B99),-('Diário 6º PA'!$O$4:$O$2000=I$1),('Diário 6º PA'!$F$4:$F$2000))</f>
        <v>0</v>
      </c>
      <c r="J99" s="183">
        <f>SUMPRODUCT(-('Diário 3º PA'!$E$4:$E$4242='Analítico Cx.'!$B99),-('Diário 3º PA'!$N$4:$N$4242=J$1),('Diário 3º PA'!$F$4:$F$4242))+SUMPRODUCT(-('Diário 4º PA'!$E$4:$E$2007='Analítico Cx.'!$B99),-('Diário 4º PA'!$O$4:$O$2007=J$1),('Diário 4º PA'!$F$4:$F$2007))+SUMPRODUCT(-('Diário 5º PA'!$E$4:$E$2000='Analítico Cx.'!$B99),-('Diário 5º PA'!$O$4:$O$2000=J$1),('Diário 5º PA'!$F$4:$F$2000))+SUMPRODUCT(-('Diário 6º PA'!$E$4:$E$2000='Analítico Cx.'!$B99),-('Diário 6º PA'!$O$4:$O$2000=J$1),('Diário 6º PA'!$F$4:$F$2000))</f>
        <v>0</v>
      </c>
      <c r="K99" s="183">
        <f>SUMPRODUCT(-('Diário 3º PA'!$E$4:$E$4242='Analítico Cx.'!$B99),-('Diário 3º PA'!$N$4:$N$4242=K$1),('Diário 3º PA'!$F$4:$F$4242))+SUMPRODUCT(-('Diário 4º PA'!$E$4:$E$2007='Analítico Cx.'!$B99),-('Diário 4º PA'!$O$4:$O$2007=K$1),('Diário 4º PA'!$F$4:$F$2007))+SUMPRODUCT(-('Diário 5º PA'!$E$4:$E$2000='Analítico Cx.'!$B99),-('Diário 5º PA'!$O$4:$O$2000=K$1),('Diário 5º PA'!$F$4:$F$2000))+SUMPRODUCT(-('Diário 6º PA'!$E$4:$E$2000='Analítico Cx.'!$B99),-('Diário 6º PA'!$O$4:$O$2000=K$1),('Diário 6º PA'!$F$4:$F$2000))</f>
        <v>0</v>
      </c>
      <c r="L99" s="183">
        <f>SUMPRODUCT(-('Diário 3º PA'!$E$4:$E$4242='Analítico Cx.'!$B99),-('Diário 3º PA'!$N$4:$N$4242=L$1),('Diário 3º PA'!$F$4:$F$4242))+SUMPRODUCT(-('Diário 4º PA'!$E$4:$E$2007='Analítico Cx.'!$B99),-('Diário 4º PA'!$O$4:$O$2007=L$1),('Diário 4º PA'!$F$4:$F$2007))+SUMPRODUCT(-('Diário 5º PA'!$E$4:$E$2000='Analítico Cx.'!$B99),-('Diário 5º PA'!$O$4:$O$2000=L$1),('Diário 5º PA'!$F$4:$F$2000))+SUMPRODUCT(-('Diário 6º PA'!$E$4:$E$2000='Analítico Cx.'!$B99),-('Diário 6º PA'!$O$4:$O$2000=L$1),('Diário 6º PA'!$F$4:$F$2000))</f>
        <v>0</v>
      </c>
      <c r="M99" s="183">
        <f>SUMPRODUCT(-('Diário 3º PA'!$E$4:$E$4242='Analítico Cx.'!$B99),-('Diário 3º PA'!$N$4:$N$4242=M$1),('Diário 3º PA'!$F$4:$F$4242))+SUMPRODUCT(-('Diário 4º PA'!$E$4:$E$2007='Analítico Cx.'!$B99),-('Diário 4º PA'!$O$4:$O$2007=M$1),('Diário 4º PA'!$F$4:$F$2007))+SUMPRODUCT(-('Diário 5º PA'!$E$4:$E$2000='Analítico Cx.'!$B99),-('Diário 5º PA'!$O$4:$O$2000=M$1),('Diário 5º PA'!$F$4:$F$2000))+SUMPRODUCT(-('Diário 6º PA'!$E$4:$E$2000='Analítico Cx.'!$B99),-('Diário 6º PA'!$O$4:$O$2000=M$1),('Diário 6º PA'!$F$4:$F$2000))</f>
        <v>0</v>
      </c>
      <c r="N99" s="183">
        <f>SUMPRODUCT(-('Diário 3º PA'!$E$4:$E$4242='Analítico Cx.'!$B99),-('Diário 3º PA'!$N$4:$N$4242=N$1),('Diário 3º PA'!$F$4:$F$4242))+SUMPRODUCT(-('Diário 4º PA'!$E$4:$E$2007='Analítico Cx.'!$B99),-('Diário 4º PA'!$O$4:$O$2007=N$1),('Diário 4º PA'!$F$4:$F$2007))+SUMPRODUCT(-('Diário 5º PA'!$E$4:$E$2000='Analítico Cx.'!$B99),-('Diário 5º PA'!$O$4:$O$2000=N$1),('Diário 5º PA'!$F$4:$F$2000))+SUMPRODUCT(-('Diário 6º PA'!$E$4:$E$2000='Analítico Cx.'!$B99),-('Diário 6º PA'!$O$4:$O$2000=N$1),('Diário 6º PA'!$F$4:$F$2000))</f>
        <v>0</v>
      </c>
      <c r="O99" s="184">
        <f t="shared" si="17"/>
        <v>0</v>
      </c>
      <c r="P99" s="168">
        <f t="shared" si="18"/>
        <v>0</v>
      </c>
    </row>
    <row r="100" spans="1:16" ht="23.25" customHeight="1" x14ac:dyDescent="0.2">
      <c r="A100" s="59" t="s">
        <v>289</v>
      </c>
      <c r="B100" s="103" t="s">
        <v>290</v>
      </c>
      <c r="C100" s="183">
        <f>SUMPRODUCT(-('Diário 3º PA'!$E$4:$E$4242='Analítico Cx.'!$B100),-('Diário 3º PA'!$N$4:$N$4242=C$1),('Diário 3º PA'!$F$4:$F$4242))+SUMPRODUCT(-('Diário 4º PA'!$E$4:$E$2007='Analítico Cx.'!$B100),-('Diário 4º PA'!$O$4:$O$2007=C$1),('Diário 4º PA'!$F$4:$F$2007))+SUMPRODUCT(-('Diário 5º PA'!$E$4:$E$2000='Analítico Cx.'!$B100),-('Diário 5º PA'!$O$4:$O$2000=C$1),('Diário 5º PA'!$F$4:$F$2000))+SUMPRODUCT(-('Diário 6º PA'!$E$4:$E$2000='Analítico Cx.'!$B100),-('Diário 6º PA'!$O$4:$O$2000=C$1),('Diário 6º PA'!$F$4:$F$2000))</f>
        <v>20236.459999999995</v>
      </c>
      <c r="D100" s="183">
        <f>SUMPRODUCT(-('Diário 3º PA'!$E$4:$E$4242='Analítico Cx.'!$B100),-('Diário 3º PA'!$N$4:$N$4242=D$1),('Diário 3º PA'!$F$4:$F$4242))+SUMPRODUCT(-('Diário 4º PA'!$E$4:$E$2007='Analítico Cx.'!$B100),-('Diário 4º PA'!$O$4:$O$2007=D$1),('Diário 4º PA'!$F$4:$F$2007))+SUMPRODUCT(-('Diário 5º PA'!$E$4:$E$2000='Analítico Cx.'!$B100),-('Diário 5º PA'!$O$4:$O$2000=D$1),('Diário 5º PA'!$F$4:$F$2000))+SUMPRODUCT(-('Diário 6º PA'!$E$4:$E$2000='Analítico Cx.'!$B100),-('Diário 6º PA'!$O$4:$O$2000=D$1),('Diário 6º PA'!$F$4:$F$2000))</f>
        <v>17808.510000000002</v>
      </c>
      <c r="E100" s="183">
        <f>SUMPRODUCT(-('Diário 3º PA'!$E$4:$E$4242='Analítico Cx.'!$B100),-('Diário 3º PA'!$N$4:$N$4242=E$1),('Diário 3º PA'!$F$4:$F$4242))+SUMPRODUCT(-('Diário 4º PA'!$E$4:$E$2007='Analítico Cx.'!$B100),-('Diário 4º PA'!$O$4:$O$2007=E$1),('Diário 4º PA'!$F$4:$F$2007))+SUMPRODUCT(-('Diário 5º PA'!$E$4:$E$2000='Analítico Cx.'!$B100),-('Diário 5º PA'!$O$4:$O$2000=E$1),('Diário 5º PA'!$F$4:$F$2000))+SUMPRODUCT(-('Diário 6º PA'!$E$4:$E$2000='Analítico Cx.'!$B100),-('Diário 6º PA'!$O$4:$O$2000=E$1),('Diário 6º PA'!$F$4:$F$2000))</f>
        <v>21628.36</v>
      </c>
      <c r="F100" s="183">
        <f>SUMPRODUCT(-('Diário 3º PA'!$E$4:$E$4242='Analítico Cx.'!$B100),-('Diário 3º PA'!$N$4:$N$4242=F$1),('Diário 3º PA'!$F$4:$F$4242))+SUMPRODUCT(-('Diário 4º PA'!$E$4:$E$2007='Analítico Cx.'!$B100),-('Diário 4º PA'!$O$4:$O$2007=F$1),('Diário 4º PA'!$F$4:$F$2007))+SUMPRODUCT(-('Diário 5º PA'!$E$4:$E$2000='Analítico Cx.'!$B100),-('Diário 5º PA'!$O$4:$O$2000=F$1),('Diário 5º PA'!$F$4:$F$2000))+SUMPRODUCT(-('Diário 6º PA'!$E$4:$E$2000='Analítico Cx.'!$B100),-('Diário 6º PA'!$O$4:$O$2000=F$1),('Diário 6º PA'!$F$4:$F$2000))</f>
        <v>0</v>
      </c>
      <c r="G100" s="183">
        <f>SUMPRODUCT(-('Diário 3º PA'!$E$4:$E$4242='Analítico Cx.'!$B100),-('Diário 3º PA'!$N$4:$N$4242=G$1),('Diário 3º PA'!$F$4:$F$4242))+SUMPRODUCT(-('Diário 4º PA'!$E$4:$E$2007='Analítico Cx.'!$B100),-('Diário 4º PA'!$O$4:$O$2007=G$1),('Diário 4º PA'!$F$4:$F$2007))+SUMPRODUCT(-('Diário 5º PA'!$E$4:$E$2000='Analítico Cx.'!$B100),-('Diário 5º PA'!$O$4:$O$2000=G$1),('Diário 5º PA'!$F$4:$F$2000))+SUMPRODUCT(-('Diário 6º PA'!$E$4:$E$2000='Analítico Cx.'!$B100),-('Diário 6º PA'!$O$4:$O$2000=G$1),('Diário 6º PA'!$F$4:$F$2000))</f>
        <v>0</v>
      </c>
      <c r="H100" s="183">
        <f>SUMPRODUCT(-('Diário 3º PA'!$E$4:$E$4242='Analítico Cx.'!$B100),-('Diário 3º PA'!$N$4:$N$4242=H$1),('Diário 3º PA'!$F$4:$F$4242))+SUMPRODUCT(-('Diário 4º PA'!$E$4:$E$2007='Analítico Cx.'!$B100),-('Diário 4º PA'!$O$4:$O$2007=H$1),('Diário 4º PA'!$F$4:$F$2007))+SUMPRODUCT(-('Diário 5º PA'!$E$4:$E$2000='Analítico Cx.'!$B100),-('Diário 5º PA'!$O$4:$O$2000=H$1),('Diário 5º PA'!$F$4:$F$2000))+SUMPRODUCT(-('Diário 6º PA'!$E$4:$E$2000='Analítico Cx.'!$B100),-('Diário 6º PA'!$O$4:$O$2000=H$1),('Diário 6º PA'!$F$4:$F$2000))</f>
        <v>0</v>
      </c>
      <c r="I100" s="183">
        <f>SUMPRODUCT(-('Diário 3º PA'!$E$4:$E$4242='Analítico Cx.'!$B100),-('Diário 3º PA'!$N$4:$N$4242=I$1),('Diário 3º PA'!$F$4:$F$4242))+SUMPRODUCT(-('Diário 4º PA'!$E$4:$E$2007='Analítico Cx.'!$B100),-('Diário 4º PA'!$O$4:$O$2007=I$1),('Diário 4º PA'!$F$4:$F$2007))+SUMPRODUCT(-('Diário 5º PA'!$E$4:$E$2000='Analítico Cx.'!$B100),-('Diário 5º PA'!$O$4:$O$2000=I$1),('Diário 5º PA'!$F$4:$F$2000))+SUMPRODUCT(-('Diário 6º PA'!$E$4:$E$2000='Analítico Cx.'!$B100),-('Diário 6º PA'!$O$4:$O$2000=I$1),('Diário 6º PA'!$F$4:$F$2000))</f>
        <v>0</v>
      </c>
      <c r="J100" s="183">
        <f>SUMPRODUCT(-('Diário 3º PA'!$E$4:$E$4242='Analítico Cx.'!$B100),-('Diário 3º PA'!$N$4:$N$4242=J$1),('Diário 3º PA'!$F$4:$F$4242))+SUMPRODUCT(-('Diário 4º PA'!$E$4:$E$2007='Analítico Cx.'!$B100),-('Diário 4º PA'!$O$4:$O$2007=J$1),('Diário 4º PA'!$F$4:$F$2007))+SUMPRODUCT(-('Diário 5º PA'!$E$4:$E$2000='Analítico Cx.'!$B100),-('Diário 5º PA'!$O$4:$O$2000=J$1),('Diário 5º PA'!$F$4:$F$2000))+SUMPRODUCT(-('Diário 6º PA'!$E$4:$E$2000='Analítico Cx.'!$B100),-('Diário 6º PA'!$O$4:$O$2000=J$1),('Diário 6º PA'!$F$4:$F$2000))</f>
        <v>0</v>
      </c>
      <c r="K100" s="183">
        <f>SUMPRODUCT(-('Diário 3º PA'!$E$4:$E$4242='Analítico Cx.'!$B100),-('Diário 3º PA'!$N$4:$N$4242=K$1),('Diário 3º PA'!$F$4:$F$4242))+SUMPRODUCT(-('Diário 4º PA'!$E$4:$E$2007='Analítico Cx.'!$B100),-('Diário 4º PA'!$O$4:$O$2007=K$1),('Diário 4º PA'!$F$4:$F$2007))+SUMPRODUCT(-('Diário 5º PA'!$E$4:$E$2000='Analítico Cx.'!$B100),-('Diário 5º PA'!$O$4:$O$2000=K$1),('Diário 5º PA'!$F$4:$F$2000))+SUMPRODUCT(-('Diário 6º PA'!$E$4:$E$2000='Analítico Cx.'!$B100),-('Diário 6º PA'!$O$4:$O$2000=K$1),('Diário 6º PA'!$F$4:$F$2000))</f>
        <v>0</v>
      </c>
      <c r="L100" s="183">
        <f>SUMPRODUCT(-('Diário 3º PA'!$E$4:$E$4242='Analítico Cx.'!$B100),-('Diário 3º PA'!$N$4:$N$4242=L$1),('Diário 3º PA'!$F$4:$F$4242))+SUMPRODUCT(-('Diário 4º PA'!$E$4:$E$2007='Analítico Cx.'!$B100),-('Diário 4º PA'!$O$4:$O$2007=L$1),('Diário 4º PA'!$F$4:$F$2007))+SUMPRODUCT(-('Diário 5º PA'!$E$4:$E$2000='Analítico Cx.'!$B100),-('Diário 5º PA'!$O$4:$O$2000=L$1),('Diário 5º PA'!$F$4:$F$2000))+SUMPRODUCT(-('Diário 6º PA'!$E$4:$E$2000='Analítico Cx.'!$B100),-('Diário 6º PA'!$O$4:$O$2000=L$1),('Diário 6º PA'!$F$4:$F$2000))</f>
        <v>0</v>
      </c>
      <c r="M100" s="183">
        <f>SUMPRODUCT(-('Diário 3º PA'!$E$4:$E$4242='Analítico Cx.'!$B100),-('Diário 3º PA'!$N$4:$N$4242=M$1),('Diário 3º PA'!$F$4:$F$4242))+SUMPRODUCT(-('Diário 4º PA'!$E$4:$E$2007='Analítico Cx.'!$B100),-('Diário 4º PA'!$O$4:$O$2007=M$1),('Diário 4º PA'!$F$4:$F$2007))+SUMPRODUCT(-('Diário 5º PA'!$E$4:$E$2000='Analítico Cx.'!$B100),-('Diário 5º PA'!$O$4:$O$2000=M$1),('Diário 5º PA'!$F$4:$F$2000))+SUMPRODUCT(-('Diário 6º PA'!$E$4:$E$2000='Analítico Cx.'!$B100),-('Diário 6º PA'!$O$4:$O$2000=M$1),('Diário 6º PA'!$F$4:$F$2000))</f>
        <v>0</v>
      </c>
      <c r="N100" s="183">
        <f>SUMPRODUCT(-('Diário 3º PA'!$E$4:$E$4242='Analítico Cx.'!$B100),-('Diário 3º PA'!$N$4:$N$4242=N$1),('Diário 3º PA'!$F$4:$F$4242))+SUMPRODUCT(-('Diário 4º PA'!$E$4:$E$2007='Analítico Cx.'!$B100),-('Diário 4º PA'!$O$4:$O$2007=N$1),('Diário 4º PA'!$F$4:$F$2007))+SUMPRODUCT(-('Diário 5º PA'!$E$4:$E$2000='Analítico Cx.'!$B100),-('Diário 5º PA'!$O$4:$O$2000=N$1),('Diário 5º PA'!$F$4:$F$2000))+SUMPRODUCT(-('Diário 6º PA'!$E$4:$E$2000='Analítico Cx.'!$B100),-('Diário 6º PA'!$O$4:$O$2000=N$1),('Diário 6º PA'!$F$4:$F$2000))</f>
        <v>0</v>
      </c>
      <c r="O100" s="184">
        <f t="shared" si="17"/>
        <v>59673.33</v>
      </c>
      <c r="P100" s="168">
        <f t="shared" si="18"/>
        <v>4.1935180253284783E-3</v>
      </c>
    </row>
    <row r="101" spans="1:16" ht="23.25" customHeight="1" x14ac:dyDescent="0.2">
      <c r="A101" s="59" t="s">
        <v>291</v>
      </c>
      <c r="B101" s="103" t="s">
        <v>292</v>
      </c>
      <c r="C101" s="183">
        <f>SUMPRODUCT(-('Diário 3º PA'!$E$4:$E$4242='Analítico Cx.'!$B101),-('Diário 3º PA'!$N$4:$N$4242=C$1),('Diário 3º PA'!$F$4:$F$4242))+SUMPRODUCT(-('Diário 4º PA'!$E$4:$E$2007='Analítico Cx.'!$B101),-('Diário 4º PA'!$O$4:$O$2007=C$1),('Diário 4º PA'!$F$4:$F$2007))+SUMPRODUCT(-('Diário 5º PA'!$E$4:$E$2000='Analítico Cx.'!$B101),-('Diário 5º PA'!$O$4:$O$2000=C$1),('Diário 5º PA'!$F$4:$F$2000))+SUMPRODUCT(-('Diário 6º PA'!$E$4:$E$2000='Analítico Cx.'!$B101),-('Diário 6º PA'!$O$4:$O$2000=C$1),('Diário 6º PA'!$F$4:$F$2000))</f>
        <v>596.58000000000004</v>
      </c>
      <c r="D101" s="183">
        <f>SUMPRODUCT(-('Diário 3º PA'!$E$4:$E$4242='Analítico Cx.'!$B101),-('Diário 3º PA'!$N$4:$N$4242=D$1),('Diário 3º PA'!$F$4:$F$4242))+SUMPRODUCT(-('Diário 4º PA'!$E$4:$E$2007='Analítico Cx.'!$B101),-('Diário 4º PA'!$O$4:$O$2007=D$1),('Diário 4º PA'!$F$4:$F$2007))+SUMPRODUCT(-('Diário 5º PA'!$E$4:$E$2000='Analítico Cx.'!$B101),-('Diário 5º PA'!$O$4:$O$2000=D$1),('Diário 5º PA'!$F$4:$F$2000))+SUMPRODUCT(-('Diário 6º PA'!$E$4:$E$2000='Analítico Cx.'!$B101),-('Diário 6º PA'!$O$4:$O$2000=D$1),('Diário 6º PA'!$F$4:$F$2000))</f>
        <v>679.78</v>
      </c>
      <c r="E101" s="183">
        <f>SUMPRODUCT(-('Diário 3º PA'!$E$4:$E$4242='Analítico Cx.'!$B101),-('Diário 3º PA'!$N$4:$N$4242=E$1),('Diário 3º PA'!$F$4:$F$4242))+SUMPRODUCT(-('Diário 4º PA'!$E$4:$E$2007='Analítico Cx.'!$B101),-('Diário 4º PA'!$O$4:$O$2007=E$1),('Diário 4º PA'!$F$4:$F$2007))+SUMPRODUCT(-('Diário 5º PA'!$E$4:$E$2000='Analítico Cx.'!$B101),-('Diário 5º PA'!$O$4:$O$2000=E$1),('Diário 5º PA'!$F$4:$F$2000))+SUMPRODUCT(-('Diário 6º PA'!$E$4:$E$2000='Analítico Cx.'!$B101),-('Diário 6º PA'!$O$4:$O$2000=E$1),('Diário 6º PA'!$F$4:$F$2000))</f>
        <v>269</v>
      </c>
      <c r="F101" s="183">
        <f>SUMPRODUCT(-('Diário 3º PA'!$E$4:$E$4242='Analítico Cx.'!$B101),-('Diário 3º PA'!$N$4:$N$4242=F$1),('Diário 3º PA'!$F$4:$F$4242))+SUMPRODUCT(-('Diário 4º PA'!$E$4:$E$2007='Analítico Cx.'!$B101),-('Diário 4º PA'!$O$4:$O$2007=F$1),('Diário 4º PA'!$F$4:$F$2007))+SUMPRODUCT(-('Diário 5º PA'!$E$4:$E$2000='Analítico Cx.'!$B101),-('Diário 5º PA'!$O$4:$O$2000=F$1),('Diário 5º PA'!$F$4:$F$2000))+SUMPRODUCT(-('Diário 6º PA'!$E$4:$E$2000='Analítico Cx.'!$B101),-('Diário 6º PA'!$O$4:$O$2000=F$1),('Diário 6º PA'!$F$4:$F$2000))</f>
        <v>0</v>
      </c>
      <c r="G101" s="183">
        <f>SUMPRODUCT(-('Diário 3º PA'!$E$4:$E$4242='Analítico Cx.'!$B101),-('Diário 3º PA'!$N$4:$N$4242=G$1),('Diário 3º PA'!$F$4:$F$4242))+SUMPRODUCT(-('Diário 4º PA'!$E$4:$E$2007='Analítico Cx.'!$B101),-('Diário 4º PA'!$O$4:$O$2007=G$1),('Diário 4º PA'!$F$4:$F$2007))+SUMPRODUCT(-('Diário 5º PA'!$E$4:$E$2000='Analítico Cx.'!$B101),-('Diário 5º PA'!$O$4:$O$2000=G$1),('Diário 5º PA'!$F$4:$F$2000))+SUMPRODUCT(-('Diário 6º PA'!$E$4:$E$2000='Analítico Cx.'!$B101),-('Diário 6º PA'!$O$4:$O$2000=G$1),('Diário 6º PA'!$F$4:$F$2000))</f>
        <v>0</v>
      </c>
      <c r="H101" s="183">
        <f>SUMPRODUCT(-('Diário 3º PA'!$E$4:$E$4242='Analítico Cx.'!$B101),-('Diário 3º PA'!$N$4:$N$4242=H$1),('Diário 3º PA'!$F$4:$F$4242))+SUMPRODUCT(-('Diário 4º PA'!$E$4:$E$2007='Analítico Cx.'!$B101),-('Diário 4º PA'!$O$4:$O$2007=H$1),('Diário 4º PA'!$F$4:$F$2007))+SUMPRODUCT(-('Diário 5º PA'!$E$4:$E$2000='Analítico Cx.'!$B101),-('Diário 5º PA'!$O$4:$O$2000=H$1),('Diário 5º PA'!$F$4:$F$2000))+SUMPRODUCT(-('Diário 6º PA'!$E$4:$E$2000='Analítico Cx.'!$B101),-('Diário 6º PA'!$O$4:$O$2000=H$1),('Diário 6º PA'!$F$4:$F$2000))</f>
        <v>0</v>
      </c>
      <c r="I101" s="183">
        <f>SUMPRODUCT(-('Diário 3º PA'!$E$4:$E$4242='Analítico Cx.'!$B101),-('Diário 3º PA'!$N$4:$N$4242=I$1),('Diário 3º PA'!$F$4:$F$4242))+SUMPRODUCT(-('Diário 4º PA'!$E$4:$E$2007='Analítico Cx.'!$B101),-('Diário 4º PA'!$O$4:$O$2007=I$1),('Diário 4º PA'!$F$4:$F$2007))+SUMPRODUCT(-('Diário 5º PA'!$E$4:$E$2000='Analítico Cx.'!$B101),-('Diário 5º PA'!$O$4:$O$2000=I$1),('Diário 5º PA'!$F$4:$F$2000))+SUMPRODUCT(-('Diário 6º PA'!$E$4:$E$2000='Analítico Cx.'!$B101),-('Diário 6º PA'!$O$4:$O$2000=I$1),('Diário 6º PA'!$F$4:$F$2000))</f>
        <v>0</v>
      </c>
      <c r="J101" s="183">
        <f>SUMPRODUCT(-('Diário 3º PA'!$E$4:$E$4242='Analítico Cx.'!$B101),-('Diário 3º PA'!$N$4:$N$4242=J$1),('Diário 3º PA'!$F$4:$F$4242))+SUMPRODUCT(-('Diário 4º PA'!$E$4:$E$2007='Analítico Cx.'!$B101),-('Diário 4º PA'!$O$4:$O$2007=J$1),('Diário 4º PA'!$F$4:$F$2007))+SUMPRODUCT(-('Diário 5º PA'!$E$4:$E$2000='Analítico Cx.'!$B101),-('Diário 5º PA'!$O$4:$O$2000=J$1),('Diário 5º PA'!$F$4:$F$2000))+SUMPRODUCT(-('Diário 6º PA'!$E$4:$E$2000='Analítico Cx.'!$B101),-('Diário 6º PA'!$O$4:$O$2000=J$1),('Diário 6º PA'!$F$4:$F$2000))</f>
        <v>0</v>
      </c>
      <c r="K101" s="183">
        <f>SUMPRODUCT(-('Diário 3º PA'!$E$4:$E$4242='Analítico Cx.'!$B101),-('Diário 3º PA'!$N$4:$N$4242=K$1),('Diário 3º PA'!$F$4:$F$4242))+SUMPRODUCT(-('Diário 4º PA'!$E$4:$E$2007='Analítico Cx.'!$B101),-('Diário 4º PA'!$O$4:$O$2007=K$1),('Diário 4º PA'!$F$4:$F$2007))+SUMPRODUCT(-('Diário 5º PA'!$E$4:$E$2000='Analítico Cx.'!$B101),-('Diário 5º PA'!$O$4:$O$2000=K$1),('Diário 5º PA'!$F$4:$F$2000))+SUMPRODUCT(-('Diário 6º PA'!$E$4:$E$2000='Analítico Cx.'!$B101),-('Diário 6º PA'!$O$4:$O$2000=K$1),('Diário 6º PA'!$F$4:$F$2000))</f>
        <v>0</v>
      </c>
      <c r="L101" s="183">
        <f>SUMPRODUCT(-('Diário 3º PA'!$E$4:$E$4242='Analítico Cx.'!$B101),-('Diário 3º PA'!$N$4:$N$4242=L$1),('Diário 3º PA'!$F$4:$F$4242))+SUMPRODUCT(-('Diário 4º PA'!$E$4:$E$2007='Analítico Cx.'!$B101),-('Diário 4º PA'!$O$4:$O$2007=L$1),('Diário 4º PA'!$F$4:$F$2007))+SUMPRODUCT(-('Diário 5º PA'!$E$4:$E$2000='Analítico Cx.'!$B101),-('Diário 5º PA'!$O$4:$O$2000=L$1),('Diário 5º PA'!$F$4:$F$2000))+SUMPRODUCT(-('Diário 6º PA'!$E$4:$E$2000='Analítico Cx.'!$B101),-('Diário 6º PA'!$O$4:$O$2000=L$1),('Diário 6º PA'!$F$4:$F$2000))</f>
        <v>0</v>
      </c>
      <c r="M101" s="183">
        <f>SUMPRODUCT(-('Diário 3º PA'!$E$4:$E$4242='Analítico Cx.'!$B101),-('Diário 3º PA'!$N$4:$N$4242=M$1),('Diário 3º PA'!$F$4:$F$4242))+SUMPRODUCT(-('Diário 4º PA'!$E$4:$E$2007='Analítico Cx.'!$B101),-('Diário 4º PA'!$O$4:$O$2007=M$1),('Diário 4º PA'!$F$4:$F$2007))+SUMPRODUCT(-('Diário 5º PA'!$E$4:$E$2000='Analítico Cx.'!$B101),-('Diário 5º PA'!$O$4:$O$2000=M$1),('Diário 5º PA'!$F$4:$F$2000))+SUMPRODUCT(-('Diário 6º PA'!$E$4:$E$2000='Analítico Cx.'!$B101),-('Diário 6º PA'!$O$4:$O$2000=M$1),('Diário 6º PA'!$F$4:$F$2000))</f>
        <v>0</v>
      </c>
      <c r="N101" s="183">
        <f>SUMPRODUCT(-('Diário 3º PA'!$E$4:$E$4242='Analítico Cx.'!$B101),-('Diário 3º PA'!$N$4:$N$4242=N$1),('Diário 3º PA'!$F$4:$F$4242))+SUMPRODUCT(-('Diário 4º PA'!$E$4:$E$2007='Analítico Cx.'!$B101),-('Diário 4º PA'!$O$4:$O$2007=N$1),('Diário 4º PA'!$F$4:$F$2007))+SUMPRODUCT(-('Diário 5º PA'!$E$4:$E$2000='Analítico Cx.'!$B101),-('Diário 5º PA'!$O$4:$O$2000=N$1),('Diário 5º PA'!$F$4:$F$2000))+SUMPRODUCT(-('Diário 6º PA'!$E$4:$E$2000='Analítico Cx.'!$B101),-('Diário 6º PA'!$O$4:$O$2000=N$1),('Diário 6º PA'!$F$4:$F$2000))</f>
        <v>0</v>
      </c>
      <c r="O101" s="184">
        <f t="shared" si="17"/>
        <v>1545.3600000000001</v>
      </c>
      <c r="P101" s="168">
        <f t="shared" si="18"/>
        <v>1.0859952034889988E-4</v>
      </c>
    </row>
    <row r="102" spans="1:16" ht="23.25" customHeight="1" x14ac:dyDescent="0.2">
      <c r="A102" s="59" t="s">
        <v>293</v>
      </c>
      <c r="B102" s="103" t="s">
        <v>294</v>
      </c>
      <c r="C102" s="183">
        <f>SUMPRODUCT(-('Diário 3º PA'!$E$4:$E$4242='Analítico Cx.'!$B102),-('Diário 3º PA'!$N$4:$N$4242=C$1),('Diário 3º PA'!$F$4:$F$4242))+SUMPRODUCT(-('Diário 4º PA'!$E$4:$E$2007='Analítico Cx.'!$B102),-('Diário 4º PA'!$O$4:$O$2007=C$1),('Diário 4º PA'!$F$4:$F$2007))+SUMPRODUCT(-('Diário 5º PA'!$E$4:$E$2000='Analítico Cx.'!$B102),-('Diário 5º PA'!$O$4:$O$2000=C$1),('Diário 5º PA'!$F$4:$F$2000))+SUMPRODUCT(-('Diário 6º PA'!$E$4:$E$2000='Analítico Cx.'!$B102),-('Diário 6º PA'!$O$4:$O$2000=C$1),('Diário 6º PA'!$F$4:$F$2000))</f>
        <v>544596.35999999987</v>
      </c>
      <c r="D102" s="183">
        <f>SUMPRODUCT(-('Diário 3º PA'!$E$4:$E$4242='Analítico Cx.'!$B102),-('Diário 3º PA'!$N$4:$N$4242=D$1),('Diário 3º PA'!$F$4:$F$4242))+SUMPRODUCT(-('Diário 4º PA'!$E$4:$E$2007='Analítico Cx.'!$B102),-('Diário 4º PA'!$O$4:$O$2007=D$1),('Diário 4º PA'!$F$4:$F$2007))+SUMPRODUCT(-('Diário 5º PA'!$E$4:$E$2000='Analítico Cx.'!$B102),-('Diário 5º PA'!$O$4:$O$2000=D$1),('Diário 5º PA'!$F$4:$F$2000))+SUMPRODUCT(-('Diário 6º PA'!$E$4:$E$2000='Analítico Cx.'!$B102),-('Diário 6º PA'!$O$4:$O$2000=D$1),('Diário 6º PA'!$F$4:$F$2000))</f>
        <v>558500.34</v>
      </c>
      <c r="E102" s="183">
        <f>SUMPRODUCT(-('Diário 3º PA'!$E$4:$E$4242='Analítico Cx.'!$B102),-('Diário 3º PA'!$N$4:$N$4242=E$1),('Diário 3º PA'!$F$4:$F$4242))+SUMPRODUCT(-('Diário 4º PA'!$E$4:$E$2007='Analítico Cx.'!$B102),-('Diário 4º PA'!$O$4:$O$2007=E$1),('Diário 4º PA'!$F$4:$F$2007))+SUMPRODUCT(-('Diário 5º PA'!$E$4:$E$2000='Analítico Cx.'!$B102),-('Diário 5º PA'!$O$4:$O$2000=E$1),('Diário 5º PA'!$F$4:$F$2000))+SUMPRODUCT(-('Diário 6º PA'!$E$4:$E$2000='Analítico Cx.'!$B102),-('Diário 6º PA'!$O$4:$O$2000=E$1),('Diário 6º PA'!$F$4:$F$2000))</f>
        <v>611563.51000000013</v>
      </c>
      <c r="F102" s="183">
        <f>SUMPRODUCT(-('Diário 3º PA'!$E$4:$E$4242='Analítico Cx.'!$B102),-('Diário 3º PA'!$N$4:$N$4242=F$1),('Diário 3º PA'!$F$4:$F$4242))+SUMPRODUCT(-('Diário 4º PA'!$E$4:$E$2007='Analítico Cx.'!$B102),-('Diário 4º PA'!$O$4:$O$2007=F$1),('Diário 4º PA'!$F$4:$F$2007))+SUMPRODUCT(-('Diário 5º PA'!$E$4:$E$2000='Analítico Cx.'!$B102),-('Diário 5º PA'!$O$4:$O$2000=F$1),('Diário 5º PA'!$F$4:$F$2000))+SUMPRODUCT(-('Diário 6º PA'!$E$4:$E$2000='Analítico Cx.'!$B102),-('Diário 6º PA'!$O$4:$O$2000=F$1),('Diário 6º PA'!$F$4:$F$2000))</f>
        <v>0</v>
      </c>
      <c r="G102" s="183">
        <f>SUMPRODUCT(-('Diário 3º PA'!$E$4:$E$4242='Analítico Cx.'!$B102),-('Diário 3º PA'!$N$4:$N$4242=G$1),('Diário 3º PA'!$F$4:$F$4242))+SUMPRODUCT(-('Diário 4º PA'!$E$4:$E$2007='Analítico Cx.'!$B102),-('Diário 4º PA'!$O$4:$O$2007=G$1),('Diário 4º PA'!$F$4:$F$2007))+SUMPRODUCT(-('Diário 5º PA'!$E$4:$E$2000='Analítico Cx.'!$B102),-('Diário 5º PA'!$O$4:$O$2000=G$1),('Diário 5º PA'!$F$4:$F$2000))+SUMPRODUCT(-('Diário 6º PA'!$E$4:$E$2000='Analítico Cx.'!$B102),-('Diário 6º PA'!$O$4:$O$2000=G$1),('Diário 6º PA'!$F$4:$F$2000))</f>
        <v>0</v>
      </c>
      <c r="H102" s="183">
        <f>SUMPRODUCT(-('Diário 3º PA'!$E$4:$E$4242='Analítico Cx.'!$B102),-('Diário 3º PA'!$N$4:$N$4242=H$1),('Diário 3º PA'!$F$4:$F$4242))+SUMPRODUCT(-('Diário 4º PA'!$E$4:$E$2007='Analítico Cx.'!$B102),-('Diário 4º PA'!$O$4:$O$2007=H$1),('Diário 4º PA'!$F$4:$F$2007))+SUMPRODUCT(-('Diário 5º PA'!$E$4:$E$2000='Analítico Cx.'!$B102),-('Diário 5º PA'!$O$4:$O$2000=H$1),('Diário 5º PA'!$F$4:$F$2000))+SUMPRODUCT(-('Diário 6º PA'!$E$4:$E$2000='Analítico Cx.'!$B102),-('Diário 6º PA'!$O$4:$O$2000=H$1),('Diário 6º PA'!$F$4:$F$2000))</f>
        <v>0</v>
      </c>
      <c r="I102" s="183">
        <f>SUMPRODUCT(-('Diário 3º PA'!$E$4:$E$4242='Analítico Cx.'!$B102),-('Diário 3º PA'!$N$4:$N$4242=I$1),('Diário 3º PA'!$F$4:$F$4242))+SUMPRODUCT(-('Diário 4º PA'!$E$4:$E$2007='Analítico Cx.'!$B102),-('Diário 4º PA'!$O$4:$O$2007=I$1),('Diário 4º PA'!$F$4:$F$2007))+SUMPRODUCT(-('Diário 5º PA'!$E$4:$E$2000='Analítico Cx.'!$B102),-('Diário 5º PA'!$O$4:$O$2000=I$1),('Diário 5º PA'!$F$4:$F$2000))+SUMPRODUCT(-('Diário 6º PA'!$E$4:$E$2000='Analítico Cx.'!$B102),-('Diário 6º PA'!$O$4:$O$2000=I$1),('Diário 6º PA'!$F$4:$F$2000))</f>
        <v>0</v>
      </c>
      <c r="J102" s="183">
        <f>SUMPRODUCT(-('Diário 3º PA'!$E$4:$E$4242='Analítico Cx.'!$B102),-('Diário 3º PA'!$N$4:$N$4242=J$1),('Diário 3º PA'!$F$4:$F$4242))+SUMPRODUCT(-('Diário 4º PA'!$E$4:$E$2007='Analítico Cx.'!$B102),-('Diário 4º PA'!$O$4:$O$2007=J$1),('Diário 4º PA'!$F$4:$F$2007))+SUMPRODUCT(-('Diário 5º PA'!$E$4:$E$2000='Analítico Cx.'!$B102),-('Diário 5º PA'!$O$4:$O$2000=J$1),('Diário 5º PA'!$F$4:$F$2000))+SUMPRODUCT(-('Diário 6º PA'!$E$4:$E$2000='Analítico Cx.'!$B102),-('Diário 6º PA'!$O$4:$O$2000=J$1),('Diário 6º PA'!$F$4:$F$2000))</f>
        <v>0</v>
      </c>
      <c r="K102" s="183">
        <f>SUMPRODUCT(-('Diário 3º PA'!$E$4:$E$4242='Analítico Cx.'!$B102),-('Diário 3º PA'!$N$4:$N$4242=K$1),('Diário 3º PA'!$F$4:$F$4242))+SUMPRODUCT(-('Diário 4º PA'!$E$4:$E$2007='Analítico Cx.'!$B102),-('Diário 4º PA'!$O$4:$O$2007=K$1),('Diário 4º PA'!$F$4:$F$2007))+SUMPRODUCT(-('Diário 5º PA'!$E$4:$E$2000='Analítico Cx.'!$B102),-('Diário 5º PA'!$O$4:$O$2000=K$1),('Diário 5º PA'!$F$4:$F$2000))+SUMPRODUCT(-('Diário 6º PA'!$E$4:$E$2000='Analítico Cx.'!$B102),-('Diário 6º PA'!$O$4:$O$2000=K$1),('Diário 6º PA'!$F$4:$F$2000))</f>
        <v>0</v>
      </c>
      <c r="L102" s="183">
        <f>SUMPRODUCT(-('Diário 3º PA'!$E$4:$E$4242='Analítico Cx.'!$B102),-('Diário 3º PA'!$N$4:$N$4242=L$1),('Diário 3º PA'!$F$4:$F$4242))+SUMPRODUCT(-('Diário 4º PA'!$E$4:$E$2007='Analítico Cx.'!$B102),-('Diário 4º PA'!$O$4:$O$2007=L$1),('Diário 4º PA'!$F$4:$F$2007))+SUMPRODUCT(-('Diário 5º PA'!$E$4:$E$2000='Analítico Cx.'!$B102),-('Diário 5º PA'!$O$4:$O$2000=L$1),('Diário 5º PA'!$F$4:$F$2000))+SUMPRODUCT(-('Diário 6º PA'!$E$4:$E$2000='Analítico Cx.'!$B102),-('Diário 6º PA'!$O$4:$O$2000=L$1),('Diário 6º PA'!$F$4:$F$2000))</f>
        <v>0</v>
      </c>
      <c r="M102" s="183">
        <f>SUMPRODUCT(-('Diário 3º PA'!$E$4:$E$4242='Analítico Cx.'!$B102),-('Diário 3º PA'!$N$4:$N$4242=M$1),('Diário 3º PA'!$F$4:$F$4242))+SUMPRODUCT(-('Diário 4º PA'!$E$4:$E$2007='Analítico Cx.'!$B102),-('Diário 4º PA'!$O$4:$O$2007=M$1),('Diário 4º PA'!$F$4:$F$2007))+SUMPRODUCT(-('Diário 5º PA'!$E$4:$E$2000='Analítico Cx.'!$B102),-('Diário 5º PA'!$O$4:$O$2000=M$1),('Diário 5º PA'!$F$4:$F$2000))+SUMPRODUCT(-('Diário 6º PA'!$E$4:$E$2000='Analítico Cx.'!$B102),-('Diário 6º PA'!$O$4:$O$2000=M$1),('Diário 6º PA'!$F$4:$F$2000))</f>
        <v>0</v>
      </c>
      <c r="N102" s="183">
        <f>SUMPRODUCT(-('Diário 3º PA'!$E$4:$E$4242='Analítico Cx.'!$B102),-('Diário 3º PA'!$N$4:$N$4242=N$1),('Diário 3º PA'!$F$4:$F$4242))+SUMPRODUCT(-('Diário 4º PA'!$E$4:$E$2007='Analítico Cx.'!$B102),-('Diário 4º PA'!$O$4:$O$2007=N$1),('Diário 4º PA'!$F$4:$F$2007))+SUMPRODUCT(-('Diário 5º PA'!$E$4:$E$2000='Analítico Cx.'!$B102),-('Diário 5º PA'!$O$4:$O$2000=N$1),('Diário 5º PA'!$F$4:$F$2000))+SUMPRODUCT(-('Diário 6º PA'!$E$4:$E$2000='Analítico Cx.'!$B102),-('Diário 6º PA'!$O$4:$O$2000=N$1),('Diário 6º PA'!$F$4:$F$2000))</f>
        <v>0</v>
      </c>
      <c r="O102" s="184">
        <f t="shared" si="17"/>
        <v>1714660.21</v>
      </c>
      <c r="P102" s="168">
        <f t="shared" si="18"/>
        <v>0.12049702099662468</v>
      </c>
    </row>
    <row r="103" spans="1:16" ht="23.25" customHeight="1" x14ac:dyDescent="0.2">
      <c r="A103" s="59" t="s">
        <v>295</v>
      </c>
      <c r="B103" s="103" t="s">
        <v>296</v>
      </c>
      <c r="C103" s="183">
        <f>SUMPRODUCT(-('Diário 3º PA'!$E$4:$E$4242='Analítico Cx.'!$B103),-('Diário 3º PA'!$N$4:$N$4242=C$1),('Diário 3º PA'!$F$4:$F$4242))+SUMPRODUCT(-('Diário 4º PA'!$E$4:$E$2007='Analítico Cx.'!$B103),-('Diário 4º PA'!$O$4:$O$2007=C$1),('Diário 4º PA'!$F$4:$F$2007))+SUMPRODUCT(-('Diário 5º PA'!$E$4:$E$2000='Analítico Cx.'!$B103),-('Diário 5º PA'!$O$4:$O$2000=C$1),('Diário 5º PA'!$F$4:$F$2000))+SUMPRODUCT(-('Diário 6º PA'!$E$4:$E$2000='Analítico Cx.'!$B103),-('Diário 6º PA'!$O$4:$O$2000=C$1),('Diário 6º PA'!$F$4:$F$2000))</f>
        <v>471.87</v>
      </c>
      <c r="D103" s="183">
        <f>SUMPRODUCT(-('Diário 3º PA'!$E$4:$E$4242='Analítico Cx.'!$B103),-('Diário 3º PA'!$N$4:$N$4242=D$1),('Diário 3º PA'!$F$4:$F$4242))+SUMPRODUCT(-('Diário 4º PA'!$E$4:$E$2007='Analítico Cx.'!$B103),-('Diário 4º PA'!$O$4:$O$2007=D$1),('Diário 4º PA'!$F$4:$F$2007))+SUMPRODUCT(-('Diário 5º PA'!$E$4:$E$2000='Analítico Cx.'!$B103),-('Diário 5º PA'!$O$4:$O$2000=D$1),('Diário 5º PA'!$F$4:$F$2000))+SUMPRODUCT(-('Diário 6º PA'!$E$4:$E$2000='Analítico Cx.'!$B103),-('Diário 6º PA'!$O$4:$O$2000=D$1),('Diário 6º PA'!$F$4:$F$2000))</f>
        <v>492</v>
      </c>
      <c r="E103" s="183">
        <f>SUMPRODUCT(-('Diário 3º PA'!$E$4:$E$4242='Analítico Cx.'!$B103),-('Diário 3º PA'!$N$4:$N$4242=E$1),('Diário 3º PA'!$F$4:$F$4242))+SUMPRODUCT(-('Diário 4º PA'!$E$4:$E$2007='Analítico Cx.'!$B103),-('Diário 4º PA'!$O$4:$O$2007=E$1),('Diário 4º PA'!$F$4:$F$2007))+SUMPRODUCT(-('Diário 5º PA'!$E$4:$E$2000='Analítico Cx.'!$B103),-('Diário 5º PA'!$O$4:$O$2000=E$1),('Diário 5º PA'!$F$4:$F$2000))+SUMPRODUCT(-('Diário 6º PA'!$E$4:$E$2000='Analítico Cx.'!$B103),-('Diário 6º PA'!$O$4:$O$2000=E$1),('Diário 6º PA'!$F$4:$F$2000))</f>
        <v>10001</v>
      </c>
      <c r="F103" s="183">
        <f>SUMPRODUCT(-('Diário 3º PA'!$E$4:$E$4242='Analítico Cx.'!$B103),-('Diário 3º PA'!$N$4:$N$4242=F$1),('Diário 3º PA'!$F$4:$F$4242))+SUMPRODUCT(-('Diário 4º PA'!$E$4:$E$2007='Analítico Cx.'!$B103),-('Diário 4º PA'!$O$4:$O$2007=F$1),('Diário 4º PA'!$F$4:$F$2007))+SUMPRODUCT(-('Diário 5º PA'!$E$4:$E$2000='Analítico Cx.'!$B103),-('Diário 5º PA'!$O$4:$O$2000=F$1),('Diário 5º PA'!$F$4:$F$2000))+SUMPRODUCT(-('Diário 6º PA'!$E$4:$E$2000='Analítico Cx.'!$B103),-('Diário 6º PA'!$O$4:$O$2000=F$1),('Diário 6º PA'!$F$4:$F$2000))</f>
        <v>0</v>
      </c>
      <c r="G103" s="183">
        <f>SUMPRODUCT(-('Diário 3º PA'!$E$4:$E$4242='Analítico Cx.'!$B103),-('Diário 3º PA'!$N$4:$N$4242=G$1),('Diário 3º PA'!$F$4:$F$4242))+SUMPRODUCT(-('Diário 4º PA'!$E$4:$E$2007='Analítico Cx.'!$B103),-('Diário 4º PA'!$O$4:$O$2007=G$1),('Diário 4º PA'!$F$4:$F$2007))+SUMPRODUCT(-('Diário 5º PA'!$E$4:$E$2000='Analítico Cx.'!$B103),-('Diário 5º PA'!$O$4:$O$2000=G$1),('Diário 5º PA'!$F$4:$F$2000))+SUMPRODUCT(-('Diário 6º PA'!$E$4:$E$2000='Analítico Cx.'!$B103),-('Diário 6º PA'!$O$4:$O$2000=G$1),('Diário 6º PA'!$F$4:$F$2000))</f>
        <v>0</v>
      </c>
      <c r="H103" s="183">
        <f>SUMPRODUCT(-('Diário 3º PA'!$E$4:$E$4242='Analítico Cx.'!$B103),-('Diário 3º PA'!$N$4:$N$4242=H$1),('Diário 3º PA'!$F$4:$F$4242))+SUMPRODUCT(-('Diário 4º PA'!$E$4:$E$2007='Analítico Cx.'!$B103),-('Diário 4º PA'!$O$4:$O$2007=H$1),('Diário 4º PA'!$F$4:$F$2007))+SUMPRODUCT(-('Diário 5º PA'!$E$4:$E$2000='Analítico Cx.'!$B103),-('Diário 5º PA'!$O$4:$O$2000=H$1),('Diário 5º PA'!$F$4:$F$2000))+SUMPRODUCT(-('Diário 6º PA'!$E$4:$E$2000='Analítico Cx.'!$B103),-('Diário 6º PA'!$O$4:$O$2000=H$1),('Diário 6º PA'!$F$4:$F$2000))</f>
        <v>0</v>
      </c>
      <c r="I103" s="183">
        <f>SUMPRODUCT(-('Diário 3º PA'!$E$4:$E$4242='Analítico Cx.'!$B103),-('Diário 3º PA'!$N$4:$N$4242=I$1),('Diário 3º PA'!$F$4:$F$4242))+SUMPRODUCT(-('Diário 4º PA'!$E$4:$E$2007='Analítico Cx.'!$B103),-('Diário 4º PA'!$O$4:$O$2007=I$1),('Diário 4º PA'!$F$4:$F$2007))+SUMPRODUCT(-('Diário 5º PA'!$E$4:$E$2000='Analítico Cx.'!$B103),-('Diário 5º PA'!$O$4:$O$2000=I$1),('Diário 5º PA'!$F$4:$F$2000))+SUMPRODUCT(-('Diário 6º PA'!$E$4:$E$2000='Analítico Cx.'!$B103),-('Diário 6º PA'!$O$4:$O$2000=I$1),('Diário 6º PA'!$F$4:$F$2000))</f>
        <v>0</v>
      </c>
      <c r="J103" s="183">
        <f>SUMPRODUCT(-('Diário 3º PA'!$E$4:$E$4242='Analítico Cx.'!$B103),-('Diário 3º PA'!$N$4:$N$4242=J$1),('Diário 3º PA'!$F$4:$F$4242))+SUMPRODUCT(-('Diário 4º PA'!$E$4:$E$2007='Analítico Cx.'!$B103),-('Diário 4º PA'!$O$4:$O$2007=J$1),('Diário 4º PA'!$F$4:$F$2007))+SUMPRODUCT(-('Diário 5º PA'!$E$4:$E$2000='Analítico Cx.'!$B103),-('Diário 5º PA'!$O$4:$O$2000=J$1),('Diário 5º PA'!$F$4:$F$2000))+SUMPRODUCT(-('Diário 6º PA'!$E$4:$E$2000='Analítico Cx.'!$B103),-('Diário 6º PA'!$O$4:$O$2000=J$1),('Diário 6º PA'!$F$4:$F$2000))</f>
        <v>0</v>
      </c>
      <c r="K103" s="183">
        <f>SUMPRODUCT(-('Diário 3º PA'!$E$4:$E$4242='Analítico Cx.'!$B103),-('Diário 3º PA'!$N$4:$N$4242=K$1),('Diário 3º PA'!$F$4:$F$4242))+SUMPRODUCT(-('Diário 4º PA'!$E$4:$E$2007='Analítico Cx.'!$B103),-('Diário 4º PA'!$O$4:$O$2007=K$1),('Diário 4º PA'!$F$4:$F$2007))+SUMPRODUCT(-('Diário 5º PA'!$E$4:$E$2000='Analítico Cx.'!$B103),-('Diário 5º PA'!$O$4:$O$2000=K$1),('Diário 5º PA'!$F$4:$F$2000))+SUMPRODUCT(-('Diário 6º PA'!$E$4:$E$2000='Analítico Cx.'!$B103),-('Diário 6º PA'!$O$4:$O$2000=K$1),('Diário 6º PA'!$F$4:$F$2000))</f>
        <v>0</v>
      </c>
      <c r="L103" s="183">
        <f>SUMPRODUCT(-('Diário 3º PA'!$E$4:$E$4242='Analítico Cx.'!$B103),-('Diário 3º PA'!$N$4:$N$4242=L$1),('Diário 3º PA'!$F$4:$F$4242))+SUMPRODUCT(-('Diário 4º PA'!$E$4:$E$2007='Analítico Cx.'!$B103),-('Diário 4º PA'!$O$4:$O$2007=L$1),('Diário 4º PA'!$F$4:$F$2007))+SUMPRODUCT(-('Diário 5º PA'!$E$4:$E$2000='Analítico Cx.'!$B103),-('Diário 5º PA'!$O$4:$O$2000=L$1),('Diário 5º PA'!$F$4:$F$2000))+SUMPRODUCT(-('Diário 6º PA'!$E$4:$E$2000='Analítico Cx.'!$B103),-('Diário 6º PA'!$O$4:$O$2000=L$1),('Diário 6º PA'!$F$4:$F$2000))</f>
        <v>0</v>
      </c>
      <c r="M103" s="183">
        <f>SUMPRODUCT(-('Diário 3º PA'!$E$4:$E$4242='Analítico Cx.'!$B103),-('Diário 3º PA'!$N$4:$N$4242=M$1),('Diário 3º PA'!$F$4:$F$4242))+SUMPRODUCT(-('Diário 4º PA'!$E$4:$E$2007='Analítico Cx.'!$B103),-('Diário 4º PA'!$O$4:$O$2007=M$1),('Diário 4º PA'!$F$4:$F$2007))+SUMPRODUCT(-('Diário 5º PA'!$E$4:$E$2000='Analítico Cx.'!$B103),-('Diário 5º PA'!$O$4:$O$2000=M$1),('Diário 5º PA'!$F$4:$F$2000))+SUMPRODUCT(-('Diário 6º PA'!$E$4:$E$2000='Analítico Cx.'!$B103),-('Diário 6º PA'!$O$4:$O$2000=M$1),('Diário 6º PA'!$F$4:$F$2000))</f>
        <v>0</v>
      </c>
      <c r="N103" s="183">
        <f>SUMPRODUCT(-('Diário 3º PA'!$E$4:$E$4242='Analítico Cx.'!$B103),-('Diário 3º PA'!$N$4:$N$4242=N$1),('Diário 3º PA'!$F$4:$F$4242))+SUMPRODUCT(-('Diário 4º PA'!$E$4:$E$2007='Analítico Cx.'!$B103),-('Diário 4º PA'!$O$4:$O$2007=N$1),('Diário 4º PA'!$F$4:$F$2007))+SUMPRODUCT(-('Diário 5º PA'!$E$4:$E$2000='Analítico Cx.'!$B103),-('Diário 5º PA'!$O$4:$O$2000=N$1),('Diário 5º PA'!$F$4:$F$2000))+SUMPRODUCT(-('Diário 6º PA'!$E$4:$E$2000='Analítico Cx.'!$B103),-('Diário 6º PA'!$O$4:$O$2000=N$1),('Diário 6º PA'!$F$4:$F$2000))</f>
        <v>0</v>
      </c>
      <c r="O103" s="184">
        <f t="shared" si="17"/>
        <v>10964.87</v>
      </c>
      <c r="P103" s="168">
        <f t="shared" si="18"/>
        <v>7.7055160136669891E-4</v>
      </c>
    </row>
    <row r="104" spans="1:16" ht="23.25" customHeight="1" x14ac:dyDescent="0.2">
      <c r="A104" s="59" t="s">
        <v>297</v>
      </c>
      <c r="B104" s="103" t="s">
        <v>298</v>
      </c>
      <c r="C104" s="183">
        <f>SUMPRODUCT(-('Diário 3º PA'!$E$4:$E$4242='Analítico Cx.'!$B104),-('Diário 3º PA'!$N$4:$N$4242=C$1),('Diário 3º PA'!$F$4:$F$4242))+SUMPRODUCT(-('Diário 4º PA'!$E$4:$E$2007='Analítico Cx.'!$B104),-('Diário 4º PA'!$O$4:$O$2007=C$1),('Diário 4º PA'!$F$4:$F$2007))+SUMPRODUCT(-('Diário 5º PA'!$E$4:$E$2000='Analítico Cx.'!$B104),-('Diário 5º PA'!$O$4:$O$2000=C$1),('Diário 5º PA'!$F$4:$F$2000))+SUMPRODUCT(-('Diário 6º PA'!$E$4:$E$2000='Analítico Cx.'!$B104),-('Diário 6º PA'!$O$4:$O$2000=C$1),('Diário 6º PA'!$F$4:$F$2000))</f>
        <v>2766.6</v>
      </c>
      <c r="D104" s="183">
        <f>SUMPRODUCT(-('Diário 3º PA'!$E$4:$E$4242='Analítico Cx.'!$B104),-('Diário 3º PA'!$N$4:$N$4242=D$1),('Diário 3º PA'!$F$4:$F$4242))+SUMPRODUCT(-('Diário 4º PA'!$E$4:$E$2007='Analítico Cx.'!$B104),-('Diário 4º PA'!$O$4:$O$2007=D$1),('Diário 4º PA'!$F$4:$F$2007))+SUMPRODUCT(-('Diário 5º PA'!$E$4:$E$2000='Analítico Cx.'!$B104),-('Diário 5º PA'!$O$4:$O$2000=D$1),('Diário 5º PA'!$F$4:$F$2000))+SUMPRODUCT(-('Diário 6º PA'!$E$4:$E$2000='Analítico Cx.'!$B104),-('Diário 6º PA'!$O$4:$O$2000=D$1),('Diário 6º PA'!$F$4:$F$2000))</f>
        <v>4198.9799999999996</v>
      </c>
      <c r="E104" s="183">
        <f>SUMPRODUCT(-('Diário 3º PA'!$E$4:$E$4242='Analítico Cx.'!$B104),-('Diário 3º PA'!$N$4:$N$4242=E$1),('Diário 3º PA'!$F$4:$F$4242))+SUMPRODUCT(-('Diário 4º PA'!$E$4:$E$2007='Analítico Cx.'!$B104),-('Diário 4º PA'!$O$4:$O$2007=E$1),('Diário 4º PA'!$F$4:$F$2007))+SUMPRODUCT(-('Diário 5º PA'!$E$4:$E$2000='Analítico Cx.'!$B104),-('Diário 5º PA'!$O$4:$O$2000=E$1),('Diário 5º PA'!$F$4:$F$2000))+SUMPRODUCT(-('Diário 6º PA'!$E$4:$E$2000='Analítico Cx.'!$B104),-('Diário 6º PA'!$O$4:$O$2000=E$1),('Diário 6º PA'!$F$4:$F$2000))</f>
        <v>5350.68</v>
      </c>
      <c r="F104" s="183">
        <f>SUMPRODUCT(-('Diário 3º PA'!$E$4:$E$4242='Analítico Cx.'!$B104),-('Diário 3º PA'!$N$4:$N$4242=F$1),('Diário 3º PA'!$F$4:$F$4242))+SUMPRODUCT(-('Diário 4º PA'!$E$4:$E$2007='Analítico Cx.'!$B104),-('Diário 4º PA'!$O$4:$O$2007=F$1),('Diário 4º PA'!$F$4:$F$2007))+SUMPRODUCT(-('Diário 5º PA'!$E$4:$E$2000='Analítico Cx.'!$B104),-('Diário 5º PA'!$O$4:$O$2000=F$1),('Diário 5º PA'!$F$4:$F$2000))+SUMPRODUCT(-('Diário 6º PA'!$E$4:$E$2000='Analítico Cx.'!$B104),-('Diário 6º PA'!$O$4:$O$2000=F$1),('Diário 6º PA'!$F$4:$F$2000))</f>
        <v>0</v>
      </c>
      <c r="G104" s="183">
        <f>SUMPRODUCT(-('Diário 3º PA'!$E$4:$E$4242='Analítico Cx.'!$B104),-('Diário 3º PA'!$N$4:$N$4242=G$1),('Diário 3º PA'!$F$4:$F$4242))+SUMPRODUCT(-('Diário 4º PA'!$E$4:$E$2007='Analítico Cx.'!$B104),-('Diário 4º PA'!$O$4:$O$2007=G$1),('Diário 4º PA'!$F$4:$F$2007))+SUMPRODUCT(-('Diário 5º PA'!$E$4:$E$2000='Analítico Cx.'!$B104),-('Diário 5º PA'!$O$4:$O$2000=G$1),('Diário 5º PA'!$F$4:$F$2000))+SUMPRODUCT(-('Diário 6º PA'!$E$4:$E$2000='Analítico Cx.'!$B104),-('Diário 6º PA'!$O$4:$O$2000=G$1),('Diário 6º PA'!$F$4:$F$2000))</f>
        <v>0</v>
      </c>
      <c r="H104" s="183">
        <f>SUMPRODUCT(-('Diário 3º PA'!$E$4:$E$4242='Analítico Cx.'!$B104),-('Diário 3º PA'!$N$4:$N$4242=H$1),('Diário 3º PA'!$F$4:$F$4242))+SUMPRODUCT(-('Diário 4º PA'!$E$4:$E$2007='Analítico Cx.'!$B104),-('Diário 4º PA'!$O$4:$O$2007=H$1),('Diário 4º PA'!$F$4:$F$2007))+SUMPRODUCT(-('Diário 5º PA'!$E$4:$E$2000='Analítico Cx.'!$B104),-('Diário 5º PA'!$O$4:$O$2000=H$1),('Diário 5º PA'!$F$4:$F$2000))+SUMPRODUCT(-('Diário 6º PA'!$E$4:$E$2000='Analítico Cx.'!$B104),-('Diário 6º PA'!$O$4:$O$2000=H$1),('Diário 6º PA'!$F$4:$F$2000))</f>
        <v>0</v>
      </c>
      <c r="I104" s="183">
        <f>SUMPRODUCT(-('Diário 3º PA'!$E$4:$E$4242='Analítico Cx.'!$B104),-('Diário 3º PA'!$N$4:$N$4242=I$1),('Diário 3º PA'!$F$4:$F$4242))+SUMPRODUCT(-('Diário 4º PA'!$E$4:$E$2007='Analítico Cx.'!$B104),-('Diário 4º PA'!$O$4:$O$2007=I$1),('Diário 4º PA'!$F$4:$F$2007))+SUMPRODUCT(-('Diário 5º PA'!$E$4:$E$2000='Analítico Cx.'!$B104),-('Diário 5º PA'!$O$4:$O$2000=I$1),('Diário 5º PA'!$F$4:$F$2000))+SUMPRODUCT(-('Diário 6º PA'!$E$4:$E$2000='Analítico Cx.'!$B104),-('Diário 6º PA'!$O$4:$O$2000=I$1),('Diário 6º PA'!$F$4:$F$2000))</f>
        <v>0</v>
      </c>
      <c r="J104" s="183">
        <f>SUMPRODUCT(-('Diário 3º PA'!$E$4:$E$4242='Analítico Cx.'!$B104),-('Diário 3º PA'!$N$4:$N$4242=J$1),('Diário 3º PA'!$F$4:$F$4242))+SUMPRODUCT(-('Diário 4º PA'!$E$4:$E$2007='Analítico Cx.'!$B104),-('Diário 4º PA'!$O$4:$O$2007=J$1),('Diário 4º PA'!$F$4:$F$2007))+SUMPRODUCT(-('Diário 5º PA'!$E$4:$E$2000='Analítico Cx.'!$B104),-('Diário 5º PA'!$O$4:$O$2000=J$1),('Diário 5º PA'!$F$4:$F$2000))+SUMPRODUCT(-('Diário 6º PA'!$E$4:$E$2000='Analítico Cx.'!$B104),-('Diário 6º PA'!$O$4:$O$2000=J$1),('Diário 6º PA'!$F$4:$F$2000))</f>
        <v>0</v>
      </c>
      <c r="K104" s="183">
        <f>SUMPRODUCT(-('Diário 3º PA'!$E$4:$E$4242='Analítico Cx.'!$B104),-('Diário 3º PA'!$N$4:$N$4242=K$1),('Diário 3º PA'!$F$4:$F$4242))+SUMPRODUCT(-('Diário 4º PA'!$E$4:$E$2007='Analítico Cx.'!$B104),-('Diário 4º PA'!$O$4:$O$2007=K$1),('Diário 4º PA'!$F$4:$F$2007))+SUMPRODUCT(-('Diário 5º PA'!$E$4:$E$2000='Analítico Cx.'!$B104),-('Diário 5º PA'!$O$4:$O$2000=K$1),('Diário 5º PA'!$F$4:$F$2000))+SUMPRODUCT(-('Diário 6º PA'!$E$4:$E$2000='Analítico Cx.'!$B104),-('Diário 6º PA'!$O$4:$O$2000=K$1),('Diário 6º PA'!$F$4:$F$2000))</f>
        <v>0</v>
      </c>
      <c r="L104" s="183">
        <f>SUMPRODUCT(-('Diário 3º PA'!$E$4:$E$4242='Analítico Cx.'!$B104),-('Diário 3º PA'!$N$4:$N$4242=L$1),('Diário 3º PA'!$F$4:$F$4242))+SUMPRODUCT(-('Diário 4º PA'!$E$4:$E$2007='Analítico Cx.'!$B104),-('Diário 4º PA'!$O$4:$O$2007=L$1),('Diário 4º PA'!$F$4:$F$2007))+SUMPRODUCT(-('Diário 5º PA'!$E$4:$E$2000='Analítico Cx.'!$B104),-('Diário 5º PA'!$O$4:$O$2000=L$1),('Diário 5º PA'!$F$4:$F$2000))+SUMPRODUCT(-('Diário 6º PA'!$E$4:$E$2000='Analítico Cx.'!$B104),-('Diário 6º PA'!$O$4:$O$2000=L$1),('Diário 6º PA'!$F$4:$F$2000))</f>
        <v>0</v>
      </c>
      <c r="M104" s="183">
        <f>SUMPRODUCT(-('Diário 3º PA'!$E$4:$E$4242='Analítico Cx.'!$B104),-('Diário 3º PA'!$N$4:$N$4242=M$1),('Diário 3º PA'!$F$4:$F$4242))+SUMPRODUCT(-('Diário 4º PA'!$E$4:$E$2007='Analítico Cx.'!$B104),-('Diário 4º PA'!$O$4:$O$2007=M$1),('Diário 4º PA'!$F$4:$F$2007))+SUMPRODUCT(-('Diário 5º PA'!$E$4:$E$2000='Analítico Cx.'!$B104),-('Diário 5º PA'!$O$4:$O$2000=M$1),('Diário 5º PA'!$F$4:$F$2000))+SUMPRODUCT(-('Diário 6º PA'!$E$4:$E$2000='Analítico Cx.'!$B104),-('Diário 6º PA'!$O$4:$O$2000=M$1),('Diário 6º PA'!$F$4:$F$2000))</f>
        <v>0</v>
      </c>
      <c r="N104" s="183">
        <f>SUMPRODUCT(-('Diário 3º PA'!$E$4:$E$4242='Analítico Cx.'!$B104),-('Diário 3º PA'!$N$4:$N$4242=N$1),('Diário 3º PA'!$F$4:$F$4242))+SUMPRODUCT(-('Diário 4º PA'!$E$4:$E$2007='Analítico Cx.'!$B104),-('Diário 4º PA'!$O$4:$O$2007=N$1),('Diário 4º PA'!$F$4:$F$2007))+SUMPRODUCT(-('Diário 5º PA'!$E$4:$E$2000='Analítico Cx.'!$B104),-('Diário 5º PA'!$O$4:$O$2000=N$1),('Diário 5º PA'!$F$4:$F$2000))+SUMPRODUCT(-('Diário 6º PA'!$E$4:$E$2000='Analítico Cx.'!$B104),-('Diário 6º PA'!$O$4:$O$2000=N$1),('Diário 6º PA'!$F$4:$F$2000))</f>
        <v>0</v>
      </c>
      <c r="O104" s="184">
        <f t="shared" si="17"/>
        <v>12316.26</v>
      </c>
      <c r="P104" s="168">
        <f t="shared" si="18"/>
        <v>8.6551996201036745E-4</v>
      </c>
    </row>
    <row r="105" spans="1:16" ht="23.25" customHeight="1" x14ac:dyDescent="0.2">
      <c r="A105" s="59" t="s">
        <v>299</v>
      </c>
      <c r="B105" s="103" t="s">
        <v>300</v>
      </c>
      <c r="C105" s="183">
        <f>SUMPRODUCT(-('Diário 3º PA'!$E$4:$E$4242='Analítico Cx.'!$B105),-('Diário 3º PA'!$N$4:$N$4242=C$1),('Diário 3º PA'!$F$4:$F$4242))+SUMPRODUCT(-('Diário 4º PA'!$E$4:$E$2007='Analítico Cx.'!$B105),-('Diário 4º PA'!$O$4:$O$2007=C$1),('Diário 4º PA'!$F$4:$F$2007))+SUMPRODUCT(-('Diário 5º PA'!$E$4:$E$2000='Analítico Cx.'!$B105),-('Diário 5º PA'!$O$4:$O$2000=C$1),('Diário 5º PA'!$F$4:$F$2000))+SUMPRODUCT(-('Diário 6º PA'!$E$4:$E$2000='Analítico Cx.'!$B105),-('Diário 6º PA'!$O$4:$O$2000=C$1),('Diário 6º PA'!$F$4:$F$2000))</f>
        <v>16258.230000000001</v>
      </c>
      <c r="D105" s="183">
        <f>SUMPRODUCT(-('Diário 3º PA'!$E$4:$E$4242='Analítico Cx.'!$B105),-('Diário 3º PA'!$N$4:$N$4242=D$1),('Diário 3º PA'!$F$4:$F$4242))+SUMPRODUCT(-('Diário 4º PA'!$E$4:$E$2007='Analítico Cx.'!$B105),-('Diário 4º PA'!$O$4:$O$2007=D$1),('Diário 4º PA'!$F$4:$F$2007))+SUMPRODUCT(-('Diário 5º PA'!$E$4:$E$2000='Analítico Cx.'!$B105),-('Diário 5º PA'!$O$4:$O$2000=D$1),('Diário 5º PA'!$F$4:$F$2000))+SUMPRODUCT(-('Diário 6º PA'!$E$4:$E$2000='Analítico Cx.'!$B105),-('Diário 6º PA'!$O$4:$O$2000=D$1),('Diário 6º PA'!$F$4:$F$2000))</f>
        <v>21183.65</v>
      </c>
      <c r="E105" s="183">
        <f>SUMPRODUCT(-('Diário 3º PA'!$E$4:$E$4242='Analítico Cx.'!$B105),-('Diário 3º PA'!$N$4:$N$4242=E$1),('Diário 3º PA'!$F$4:$F$4242))+SUMPRODUCT(-('Diário 4º PA'!$E$4:$E$2007='Analítico Cx.'!$B105),-('Diário 4º PA'!$O$4:$O$2007=E$1),('Diário 4º PA'!$F$4:$F$2007))+SUMPRODUCT(-('Diário 5º PA'!$E$4:$E$2000='Analítico Cx.'!$B105),-('Diário 5º PA'!$O$4:$O$2000=E$1),('Diário 5º PA'!$F$4:$F$2000))+SUMPRODUCT(-('Diário 6º PA'!$E$4:$E$2000='Analítico Cx.'!$B105),-('Diário 6º PA'!$O$4:$O$2000=E$1),('Diário 6º PA'!$F$4:$F$2000))</f>
        <v>13548.33</v>
      </c>
      <c r="F105" s="183">
        <f>SUMPRODUCT(-('Diário 3º PA'!$E$4:$E$4242='Analítico Cx.'!$B105),-('Diário 3º PA'!$N$4:$N$4242=F$1),('Diário 3º PA'!$F$4:$F$4242))+SUMPRODUCT(-('Diário 4º PA'!$E$4:$E$2007='Analítico Cx.'!$B105),-('Diário 4º PA'!$O$4:$O$2007=F$1),('Diário 4º PA'!$F$4:$F$2007))+SUMPRODUCT(-('Diário 5º PA'!$E$4:$E$2000='Analítico Cx.'!$B105),-('Diário 5º PA'!$O$4:$O$2000=F$1),('Diário 5º PA'!$F$4:$F$2000))+SUMPRODUCT(-('Diário 6º PA'!$E$4:$E$2000='Analítico Cx.'!$B105),-('Diário 6º PA'!$O$4:$O$2000=F$1),('Diário 6º PA'!$F$4:$F$2000))</f>
        <v>0</v>
      </c>
      <c r="G105" s="183">
        <f>SUMPRODUCT(-('Diário 3º PA'!$E$4:$E$4242='Analítico Cx.'!$B105),-('Diário 3º PA'!$N$4:$N$4242=G$1),('Diário 3º PA'!$F$4:$F$4242))+SUMPRODUCT(-('Diário 4º PA'!$E$4:$E$2007='Analítico Cx.'!$B105),-('Diário 4º PA'!$O$4:$O$2007=G$1),('Diário 4º PA'!$F$4:$F$2007))+SUMPRODUCT(-('Diário 5º PA'!$E$4:$E$2000='Analítico Cx.'!$B105),-('Diário 5º PA'!$O$4:$O$2000=G$1),('Diário 5º PA'!$F$4:$F$2000))+SUMPRODUCT(-('Diário 6º PA'!$E$4:$E$2000='Analítico Cx.'!$B105),-('Diário 6º PA'!$O$4:$O$2000=G$1),('Diário 6º PA'!$F$4:$F$2000))</f>
        <v>0</v>
      </c>
      <c r="H105" s="183">
        <f>SUMPRODUCT(-('Diário 3º PA'!$E$4:$E$4242='Analítico Cx.'!$B105),-('Diário 3º PA'!$N$4:$N$4242=H$1),('Diário 3º PA'!$F$4:$F$4242))+SUMPRODUCT(-('Diário 4º PA'!$E$4:$E$2007='Analítico Cx.'!$B105),-('Diário 4º PA'!$O$4:$O$2007=H$1),('Diário 4º PA'!$F$4:$F$2007))+SUMPRODUCT(-('Diário 5º PA'!$E$4:$E$2000='Analítico Cx.'!$B105),-('Diário 5º PA'!$O$4:$O$2000=H$1),('Diário 5º PA'!$F$4:$F$2000))+SUMPRODUCT(-('Diário 6º PA'!$E$4:$E$2000='Analítico Cx.'!$B105),-('Diário 6º PA'!$O$4:$O$2000=H$1),('Diário 6º PA'!$F$4:$F$2000))</f>
        <v>0</v>
      </c>
      <c r="I105" s="183">
        <f>SUMPRODUCT(-('Diário 3º PA'!$E$4:$E$4242='Analítico Cx.'!$B105),-('Diário 3º PA'!$N$4:$N$4242=I$1),('Diário 3º PA'!$F$4:$F$4242))+SUMPRODUCT(-('Diário 4º PA'!$E$4:$E$2007='Analítico Cx.'!$B105),-('Diário 4º PA'!$O$4:$O$2007=I$1),('Diário 4º PA'!$F$4:$F$2007))+SUMPRODUCT(-('Diário 5º PA'!$E$4:$E$2000='Analítico Cx.'!$B105),-('Diário 5º PA'!$O$4:$O$2000=I$1),('Diário 5º PA'!$F$4:$F$2000))+SUMPRODUCT(-('Diário 6º PA'!$E$4:$E$2000='Analítico Cx.'!$B105),-('Diário 6º PA'!$O$4:$O$2000=I$1),('Diário 6º PA'!$F$4:$F$2000))</f>
        <v>0</v>
      </c>
      <c r="J105" s="183">
        <f>SUMPRODUCT(-('Diário 3º PA'!$E$4:$E$4242='Analítico Cx.'!$B105),-('Diário 3º PA'!$N$4:$N$4242=J$1),('Diário 3º PA'!$F$4:$F$4242))+SUMPRODUCT(-('Diário 4º PA'!$E$4:$E$2007='Analítico Cx.'!$B105),-('Diário 4º PA'!$O$4:$O$2007=J$1),('Diário 4º PA'!$F$4:$F$2007))+SUMPRODUCT(-('Diário 5º PA'!$E$4:$E$2000='Analítico Cx.'!$B105),-('Diário 5º PA'!$O$4:$O$2000=J$1),('Diário 5º PA'!$F$4:$F$2000))+SUMPRODUCT(-('Diário 6º PA'!$E$4:$E$2000='Analítico Cx.'!$B105),-('Diário 6º PA'!$O$4:$O$2000=J$1),('Diário 6º PA'!$F$4:$F$2000))</f>
        <v>0</v>
      </c>
      <c r="K105" s="183">
        <f>SUMPRODUCT(-('Diário 3º PA'!$E$4:$E$4242='Analítico Cx.'!$B105),-('Diário 3º PA'!$N$4:$N$4242=K$1),('Diário 3º PA'!$F$4:$F$4242))+SUMPRODUCT(-('Diário 4º PA'!$E$4:$E$2007='Analítico Cx.'!$B105),-('Diário 4º PA'!$O$4:$O$2007=K$1),('Diário 4º PA'!$F$4:$F$2007))+SUMPRODUCT(-('Diário 5º PA'!$E$4:$E$2000='Analítico Cx.'!$B105),-('Diário 5º PA'!$O$4:$O$2000=K$1),('Diário 5º PA'!$F$4:$F$2000))+SUMPRODUCT(-('Diário 6º PA'!$E$4:$E$2000='Analítico Cx.'!$B105),-('Diário 6º PA'!$O$4:$O$2000=K$1),('Diário 6º PA'!$F$4:$F$2000))</f>
        <v>0</v>
      </c>
      <c r="L105" s="183">
        <f>SUMPRODUCT(-('Diário 3º PA'!$E$4:$E$4242='Analítico Cx.'!$B105),-('Diário 3º PA'!$N$4:$N$4242=L$1),('Diário 3º PA'!$F$4:$F$4242))+SUMPRODUCT(-('Diário 4º PA'!$E$4:$E$2007='Analítico Cx.'!$B105),-('Diário 4º PA'!$O$4:$O$2007=L$1),('Diário 4º PA'!$F$4:$F$2007))+SUMPRODUCT(-('Diário 5º PA'!$E$4:$E$2000='Analítico Cx.'!$B105),-('Diário 5º PA'!$O$4:$O$2000=L$1),('Diário 5º PA'!$F$4:$F$2000))+SUMPRODUCT(-('Diário 6º PA'!$E$4:$E$2000='Analítico Cx.'!$B105),-('Diário 6º PA'!$O$4:$O$2000=L$1),('Diário 6º PA'!$F$4:$F$2000))</f>
        <v>0</v>
      </c>
      <c r="M105" s="183">
        <f>SUMPRODUCT(-('Diário 3º PA'!$E$4:$E$4242='Analítico Cx.'!$B105),-('Diário 3º PA'!$N$4:$N$4242=M$1),('Diário 3º PA'!$F$4:$F$4242))+SUMPRODUCT(-('Diário 4º PA'!$E$4:$E$2007='Analítico Cx.'!$B105),-('Diário 4º PA'!$O$4:$O$2007=M$1),('Diário 4º PA'!$F$4:$F$2007))+SUMPRODUCT(-('Diário 5º PA'!$E$4:$E$2000='Analítico Cx.'!$B105),-('Diário 5º PA'!$O$4:$O$2000=M$1),('Diário 5º PA'!$F$4:$F$2000))+SUMPRODUCT(-('Diário 6º PA'!$E$4:$E$2000='Analítico Cx.'!$B105),-('Diário 6º PA'!$O$4:$O$2000=M$1),('Diário 6º PA'!$F$4:$F$2000))</f>
        <v>0</v>
      </c>
      <c r="N105" s="183">
        <f>SUMPRODUCT(-('Diário 3º PA'!$E$4:$E$4242='Analítico Cx.'!$B105),-('Diário 3º PA'!$N$4:$N$4242=N$1),('Diário 3º PA'!$F$4:$F$4242))+SUMPRODUCT(-('Diário 4º PA'!$E$4:$E$2007='Analítico Cx.'!$B105),-('Diário 4º PA'!$O$4:$O$2007=N$1),('Diário 4º PA'!$F$4:$F$2007))+SUMPRODUCT(-('Diário 5º PA'!$E$4:$E$2000='Analítico Cx.'!$B105),-('Diário 5º PA'!$O$4:$O$2000=N$1),('Diário 5º PA'!$F$4:$F$2000))+SUMPRODUCT(-('Diário 6º PA'!$E$4:$E$2000='Analítico Cx.'!$B105),-('Diário 6º PA'!$O$4:$O$2000=N$1),('Diário 6º PA'!$F$4:$F$2000))</f>
        <v>0</v>
      </c>
      <c r="O105" s="184">
        <f t="shared" si="17"/>
        <v>50990.210000000006</v>
      </c>
      <c r="P105" s="168">
        <f t="shared" si="18"/>
        <v>3.5833154400849499E-3</v>
      </c>
    </row>
    <row r="106" spans="1:16" ht="23.25" customHeight="1" x14ac:dyDescent="0.2">
      <c r="A106" s="59" t="s">
        <v>301</v>
      </c>
      <c r="B106" s="104" t="s">
        <v>302</v>
      </c>
      <c r="C106" s="183">
        <f>SUMPRODUCT(-('Diário 3º PA'!$E$4:$E$4242='Analítico Cx.'!$B106),-('Diário 3º PA'!$N$4:$N$4242=C$1),('Diário 3º PA'!$F$4:$F$4242))+SUMPRODUCT(-('Diário 4º PA'!$E$4:$E$2007='Analítico Cx.'!$B106),-('Diário 4º PA'!$O$4:$O$2007=C$1),('Diário 4º PA'!$F$4:$F$2007))+SUMPRODUCT(-('Diário 5º PA'!$E$4:$E$2000='Analítico Cx.'!$B106),-('Diário 5º PA'!$O$4:$O$2000=C$1),('Diário 5º PA'!$F$4:$F$2000))+SUMPRODUCT(-('Diário 6º PA'!$E$4:$E$2000='Analítico Cx.'!$B106),-('Diário 6º PA'!$O$4:$O$2000=C$1),('Diário 6º PA'!$F$4:$F$2000))</f>
        <v>0</v>
      </c>
      <c r="D106" s="183">
        <f>SUMPRODUCT(-('Diário 3º PA'!$E$4:$E$4242='Analítico Cx.'!$B106),-('Diário 3º PA'!$N$4:$N$4242=D$1),('Diário 3º PA'!$F$4:$F$4242))+SUMPRODUCT(-('Diário 4º PA'!$E$4:$E$2007='Analítico Cx.'!$B106),-('Diário 4º PA'!$O$4:$O$2007=D$1),('Diário 4º PA'!$F$4:$F$2007))+SUMPRODUCT(-('Diário 5º PA'!$E$4:$E$2000='Analítico Cx.'!$B106),-('Diário 5º PA'!$O$4:$O$2000=D$1),('Diário 5º PA'!$F$4:$F$2000))+SUMPRODUCT(-('Diário 6º PA'!$E$4:$E$2000='Analítico Cx.'!$B106),-('Diário 6º PA'!$O$4:$O$2000=D$1),('Diário 6º PA'!$F$4:$F$2000))</f>
        <v>0</v>
      </c>
      <c r="E106" s="183">
        <f>SUMPRODUCT(-('Diário 3º PA'!$E$4:$E$4242='Analítico Cx.'!$B106),-('Diário 3º PA'!$N$4:$N$4242=E$1),('Diário 3º PA'!$F$4:$F$4242))+SUMPRODUCT(-('Diário 4º PA'!$E$4:$E$2007='Analítico Cx.'!$B106),-('Diário 4º PA'!$O$4:$O$2007=E$1),('Diário 4º PA'!$F$4:$F$2007))+SUMPRODUCT(-('Diário 5º PA'!$E$4:$E$2000='Analítico Cx.'!$B106),-('Diário 5º PA'!$O$4:$O$2000=E$1),('Diário 5º PA'!$F$4:$F$2000))+SUMPRODUCT(-('Diário 6º PA'!$E$4:$E$2000='Analítico Cx.'!$B106),-('Diário 6º PA'!$O$4:$O$2000=E$1),('Diário 6º PA'!$F$4:$F$2000))</f>
        <v>0</v>
      </c>
      <c r="F106" s="183">
        <f>SUMPRODUCT(-('Diário 3º PA'!$E$4:$E$4242='Analítico Cx.'!$B106),-('Diário 3º PA'!$N$4:$N$4242=F$1),('Diário 3º PA'!$F$4:$F$4242))+SUMPRODUCT(-('Diário 4º PA'!$E$4:$E$2007='Analítico Cx.'!$B106),-('Diário 4º PA'!$O$4:$O$2007=F$1),('Diário 4º PA'!$F$4:$F$2007))+SUMPRODUCT(-('Diário 5º PA'!$E$4:$E$2000='Analítico Cx.'!$B106),-('Diário 5º PA'!$O$4:$O$2000=F$1),('Diário 5º PA'!$F$4:$F$2000))+SUMPRODUCT(-('Diário 6º PA'!$E$4:$E$2000='Analítico Cx.'!$B106),-('Diário 6º PA'!$O$4:$O$2000=F$1),('Diário 6º PA'!$F$4:$F$2000))</f>
        <v>0</v>
      </c>
      <c r="G106" s="183">
        <f>SUMPRODUCT(-('Diário 3º PA'!$E$4:$E$4242='Analítico Cx.'!$B106),-('Diário 3º PA'!$N$4:$N$4242=G$1),('Diário 3º PA'!$F$4:$F$4242))+SUMPRODUCT(-('Diário 4º PA'!$E$4:$E$2007='Analítico Cx.'!$B106),-('Diário 4º PA'!$O$4:$O$2007=G$1),('Diário 4º PA'!$F$4:$F$2007))+SUMPRODUCT(-('Diário 5º PA'!$E$4:$E$2000='Analítico Cx.'!$B106),-('Diário 5º PA'!$O$4:$O$2000=G$1),('Diário 5º PA'!$F$4:$F$2000))+SUMPRODUCT(-('Diário 6º PA'!$E$4:$E$2000='Analítico Cx.'!$B106),-('Diário 6º PA'!$O$4:$O$2000=G$1),('Diário 6º PA'!$F$4:$F$2000))</f>
        <v>0</v>
      </c>
      <c r="H106" s="183">
        <f>SUMPRODUCT(-('Diário 3º PA'!$E$4:$E$4242='Analítico Cx.'!$B106),-('Diário 3º PA'!$N$4:$N$4242=H$1),('Diário 3º PA'!$F$4:$F$4242))+SUMPRODUCT(-('Diário 4º PA'!$E$4:$E$2007='Analítico Cx.'!$B106),-('Diário 4º PA'!$O$4:$O$2007=H$1),('Diário 4º PA'!$F$4:$F$2007))+SUMPRODUCT(-('Diário 5º PA'!$E$4:$E$2000='Analítico Cx.'!$B106),-('Diário 5º PA'!$O$4:$O$2000=H$1),('Diário 5º PA'!$F$4:$F$2000))+SUMPRODUCT(-('Diário 6º PA'!$E$4:$E$2000='Analítico Cx.'!$B106),-('Diário 6º PA'!$O$4:$O$2000=H$1),('Diário 6º PA'!$F$4:$F$2000))</f>
        <v>0</v>
      </c>
      <c r="I106" s="183">
        <f>SUMPRODUCT(-('Diário 3º PA'!$E$4:$E$4242='Analítico Cx.'!$B106),-('Diário 3º PA'!$N$4:$N$4242=I$1),('Diário 3º PA'!$F$4:$F$4242))+SUMPRODUCT(-('Diário 4º PA'!$E$4:$E$2007='Analítico Cx.'!$B106),-('Diário 4º PA'!$O$4:$O$2007=I$1),('Diário 4º PA'!$F$4:$F$2007))+SUMPRODUCT(-('Diário 5º PA'!$E$4:$E$2000='Analítico Cx.'!$B106),-('Diário 5º PA'!$O$4:$O$2000=I$1),('Diário 5º PA'!$F$4:$F$2000))+SUMPRODUCT(-('Diário 6º PA'!$E$4:$E$2000='Analítico Cx.'!$B106),-('Diário 6º PA'!$O$4:$O$2000=I$1),('Diário 6º PA'!$F$4:$F$2000))</f>
        <v>0</v>
      </c>
      <c r="J106" s="183">
        <f>SUMPRODUCT(-('Diário 3º PA'!$E$4:$E$4242='Analítico Cx.'!$B106),-('Diário 3º PA'!$N$4:$N$4242=J$1),('Diário 3º PA'!$F$4:$F$4242))+SUMPRODUCT(-('Diário 4º PA'!$E$4:$E$2007='Analítico Cx.'!$B106),-('Diário 4º PA'!$O$4:$O$2007=J$1),('Diário 4º PA'!$F$4:$F$2007))+SUMPRODUCT(-('Diário 5º PA'!$E$4:$E$2000='Analítico Cx.'!$B106),-('Diário 5º PA'!$O$4:$O$2000=J$1),('Diário 5º PA'!$F$4:$F$2000))+SUMPRODUCT(-('Diário 6º PA'!$E$4:$E$2000='Analítico Cx.'!$B106),-('Diário 6º PA'!$O$4:$O$2000=J$1),('Diário 6º PA'!$F$4:$F$2000))</f>
        <v>0</v>
      </c>
      <c r="K106" s="183">
        <f>SUMPRODUCT(-('Diário 3º PA'!$E$4:$E$4242='Analítico Cx.'!$B106),-('Diário 3º PA'!$N$4:$N$4242=K$1),('Diário 3º PA'!$F$4:$F$4242))+SUMPRODUCT(-('Diário 4º PA'!$E$4:$E$2007='Analítico Cx.'!$B106),-('Diário 4º PA'!$O$4:$O$2007=K$1),('Diário 4º PA'!$F$4:$F$2007))+SUMPRODUCT(-('Diário 5º PA'!$E$4:$E$2000='Analítico Cx.'!$B106),-('Diário 5º PA'!$O$4:$O$2000=K$1),('Diário 5º PA'!$F$4:$F$2000))+SUMPRODUCT(-('Diário 6º PA'!$E$4:$E$2000='Analítico Cx.'!$B106),-('Diário 6º PA'!$O$4:$O$2000=K$1),('Diário 6º PA'!$F$4:$F$2000))</f>
        <v>0</v>
      </c>
      <c r="L106" s="183">
        <f>SUMPRODUCT(-('Diário 3º PA'!$E$4:$E$4242='Analítico Cx.'!$B106),-('Diário 3º PA'!$N$4:$N$4242=L$1),('Diário 3º PA'!$F$4:$F$4242))+SUMPRODUCT(-('Diário 4º PA'!$E$4:$E$2007='Analítico Cx.'!$B106),-('Diário 4º PA'!$O$4:$O$2007=L$1),('Diário 4º PA'!$F$4:$F$2007))+SUMPRODUCT(-('Diário 5º PA'!$E$4:$E$2000='Analítico Cx.'!$B106),-('Diário 5º PA'!$O$4:$O$2000=L$1),('Diário 5º PA'!$F$4:$F$2000))+SUMPRODUCT(-('Diário 6º PA'!$E$4:$E$2000='Analítico Cx.'!$B106),-('Diário 6º PA'!$O$4:$O$2000=L$1),('Diário 6º PA'!$F$4:$F$2000))</f>
        <v>0</v>
      </c>
      <c r="M106" s="183">
        <f>SUMPRODUCT(-('Diário 3º PA'!$E$4:$E$4242='Analítico Cx.'!$B106),-('Diário 3º PA'!$N$4:$N$4242=M$1),('Diário 3º PA'!$F$4:$F$4242))+SUMPRODUCT(-('Diário 4º PA'!$E$4:$E$2007='Analítico Cx.'!$B106),-('Diário 4º PA'!$O$4:$O$2007=M$1),('Diário 4º PA'!$F$4:$F$2007))+SUMPRODUCT(-('Diário 5º PA'!$E$4:$E$2000='Analítico Cx.'!$B106),-('Diário 5º PA'!$O$4:$O$2000=M$1),('Diário 5º PA'!$F$4:$F$2000))+SUMPRODUCT(-('Diário 6º PA'!$E$4:$E$2000='Analítico Cx.'!$B106),-('Diário 6º PA'!$O$4:$O$2000=M$1),('Diário 6º PA'!$F$4:$F$2000))</f>
        <v>0</v>
      </c>
      <c r="N106" s="183">
        <f>SUMPRODUCT(-('Diário 3º PA'!$E$4:$E$4242='Analítico Cx.'!$B106),-('Diário 3º PA'!$N$4:$N$4242=N$1),('Diário 3º PA'!$F$4:$F$4242))+SUMPRODUCT(-('Diário 4º PA'!$E$4:$E$2007='Analítico Cx.'!$B106),-('Diário 4º PA'!$O$4:$O$2007=N$1),('Diário 4º PA'!$F$4:$F$2007))+SUMPRODUCT(-('Diário 5º PA'!$E$4:$E$2000='Analítico Cx.'!$B106),-('Diário 5º PA'!$O$4:$O$2000=N$1),('Diário 5º PA'!$F$4:$F$2000))+SUMPRODUCT(-('Diário 6º PA'!$E$4:$E$2000='Analítico Cx.'!$B106),-('Diário 6º PA'!$O$4:$O$2000=N$1),('Diário 6º PA'!$F$4:$F$2000))</f>
        <v>0</v>
      </c>
      <c r="O106" s="184">
        <f t="shared" si="17"/>
        <v>0</v>
      </c>
      <c r="P106" s="168">
        <f t="shared" si="18"/>
        <v>0</v>
      </c>
    </row>
    <row r="107" spans="1:16" ht="23.25" customHeight="1" x14ac:dyDescent="0.2">
      <c r="A107" s="59" t="s">
        <v>303</v>
      </c>
      <c r="B107" s="105" t="s">
        <v>304</v>
      </c>
      <c r="C107" s="183">
        <f>SUMPRODUCT(-('Diário 3º PA'!$E$4:$E$4242='Analítico Cx.'!$B107),-('Diário 3º PA'!$N$4:$N$4242=C$1),('Diário 3º PA'!$F$4:$F$4242))+SUMPRODUCT(-('Diário 4º PA'!$E$4:$E$2007='Analítico Cx.'!$B107),-('Diário 4º PA'!$O$4:$O$2007=C$1),('Diário 4º PA'!$F$4:$F$2007))+SUMPRODUCT(-('Diário 5º PA'!$E$4:$E$2000='Analítico Cx.'!$B107),-('Diário 5º PA'!$O$4:$O$2000=C$1),('Diário 5º PA'!$F$4:$F$2000))+SUMPRODUCT(-('Diário 6º PA'!$E$4:$E$2000='Analítico Cx.'!$B107),-('Diário 6º PA'!$O$4:$O$2000=C$1),('Diário 6º PA'!$F$4:$F$2000))</f>
        <v>0</v>
      </c>
      <c r="D107" s="183">
        <f>SUMPRODUCT(-('Diário 3º PA'!$E$4:$E$4242='Analítico Cx.'!$B107),-('Diário 3º PA'!$N$4:$N$4242=D$1),('Diário 3º PA'!$F$4:$F$4242))+SUMPRODUCT(-('Diário 4º PA'!$E$4:$E$2007='Analítico Cx.'!$B107),-('Diário 4º PA'!$O$4:$O$2007=D$1),('Diário 4º PA'!$F$4:$F$2007))+SUMPRODUCT(-('Diário 5º PA'!$E$4:$E$2000='Analítico Cx.'!$B107),-('Diário 5º PA'!$O$4:$O$2000=D$1),('Diário 5º PA'!$F$4:$F$2000))+SUMPRODUCT(-('Diário 6º PA'!$E$4:$E$2000='Analítico Cx.'!$B107),-('Diário 6º PA'!$O$4:$O$2000=D$1),('Diário 6º PA'!$F$4:$F$2000))</f>
        <v>0</v>
      </c>
      <c r="E107" s="183">
        <f>SUMPRODUCT(-('Diário 3º PA'!$E$4:$E$4242='Analítico Cx.'!$B107),-('Diário 3º PA'!$N$4:$N$4242=E$1),('Diário 3º PA'!$F$4:$F$4242))+SUMPRODUCT(-('Diário 4º PA'!$E$4:$E$2007='Analítico Cx.'!$B107),-('Diário 4º PA'!$O$4:$O$2007=E$1),('Diário 4º PA'!$F$4:$F$2007))+SUMPRODUCT(-('Diário 5º PA'!$E$4:$E$2000='Analítico Cx.'!$B107),-('Diário 5º PA'!$O$4:$O$2000=E$1),('Diário 5º PA'!$F$4:$F$2000))+SUMPRODUCT(-('Diário 6º PA'!$E$4:$E$2000='Analítico Cx.'!$B107),-('Diário 6º PA'!$O$4:$O$2000=E$1),('Diário 6º PA'!$F$4:$F$2000))</f>
        <v>0</v>
      </c>
      <c r="F107" s="183">
        <f>SUMPRODUCT(-('Diário 3º PA'!$E$4:$E$4242='Analítico Cx.'!$B107),-('Diário 3º PA'!$N$4:$N$4242=F$1),('Diário 3º PA'!$F$4:$F$4242))+SUMPRODUCT(-('Diário 4º PA'!$E$4:$E$2007='Analítico Cx.'!$B107),-('Diário 4º PA'!$O$4:$O$2007=F$1),('Diário 4º PA'!$F$4:$F$2007))+SUMPRODUCT(-('Diário 5º PA'!$E$4:$E$2000='Analítico Cx.'!$B107),-('Diário 5º PA'!$O$4:$O$2000=F$1),('Diário 5º PA'!$F$4:$F$2000))+SUMPRODUCT(-('Diário 6º PA'!$E$4:$E$2000='Analítico Cx.'!$B107),-('Diário 6º PA'!$O$4:$O$2000=F$1),('Diário 6º PA'!$F$4:$F$2000))</f>
        <v>0</v>
      </c>
      <c r="G107" s="183">
        <f>SUMPRODUCT(-('Diário 3º PA'!$E$4:$E$4242='Analítico Cx.'!$B107),-('Diário 3º PA'!$N$4:$N$4242=G$1),('Diário 3º PA'!$F$4:$F$4242))+SUMPRODUCT(-('Diário 4º PA'!$E$4:$E$2007='Analítico Cx.'!$B107),-('Diário 4º PA'!$O$4:$O$2007=G$1),('Diário 4º PA'!$F$4:$F$2007))+SUMPRODUCT(-('Diário 5º PA'!$E$4:$E$2000='Analítico Cx.'!$B107),-('Diário 5º PA'!$O$4:$O$2000=G$1),('Diário 5º PA'!$F$4:$F$2000))+SUMPRODUCT(-('Diário 6º PA'!$E$4:$E$2000='Analítico Cx.'!$B107),-('Diário 6º PA'!$O$4:$O$2000=G$1),('Diário 6º PA'!$F$4:$F$2000))</f>
        <v>0</v>
      </c>
      <c r="H107" s="183">
        <f>SUMPRODUCT(-('Diário 3º PA'!$E$4:$E$4242='Analítico Cx.'!$B107),-('Diário 3º PA'!$N$4:$N$4242=H$1),('Diário 3º PA'!$F$4:$F$4242))+SUMPRODUCT(-('Diário 4º PA'!$E$4:$E$2007='Analítico Cx.'!$B107),-('Diário 4º PA'!$O$4:$O$2007=H$1),('Diário 4º PA'!$F$4:$F$2007))+SUMPRODUCT(-('Diário 5º PA'!$E$4:$E$2000='Analítico Cx.'!$B107),-('Diário 5º PA'!$O$4:$O$2000=H$1),('Diário 5º PA'!$F$4:$F$2000))+SUMPRODUCT(-('Diário 6º PA'!$E$4:$E$2000='Analítico Cx.'!$B107),-('Diário 6º PA'!$O$4:$O$2000=H$1),('Diário 6º PA'!$F$4:$F$2000))</f>
        <v>0</v>
      </c>
      <c r="I107" s="183">
        <f>SUMPRODUCT(-('Diário 3º PA'!$E$4:$E$4242='Analítico Cx.'!$B107),-('Diário 3º PA'!$N$4:$N$4242=I$1),('Diário 3º PA'!$F$4:$F$4242))+SUMPRODUCT(-('Diário 4º PA'!$E$4:$E$2007='Analítico Cx.'!$B107),-('Diário 4º PA'!$O$4:$O$2007=I$1),('Diário 4º PA'!$F$4:$F$2007))+SUMPRODUCT(-('Diário 5º PA'!$E$4:$E$2000='Analítico Cx.'!$B107),-('Diário 5º PA'!$O$4:$O$2000=I$1),('Diário 5º PA'!$F$4:$F$2000))+SUMPRODUCT(-('Diário 6º PA'!$E$4:$E$2000='Analítico Cx.'!$B107),-('Diário 6º PA'!$O$4:$O$2000=I$1),('Diário 6º PA'!$F$4:$F$2000))</f>
        <v>0</v>
      </c>
      <c r="J107" s="183">
        <f>SUMPRODUCT(-('Diário 3º PA'!$E$4:$E$4242='Analítico Cx.'!$B107),-('Diário 3º PA'!$N$4:$N$4242=J$1),('Diário 3º PA'!$F$4:$F$4242))+SUMPRODUCT(-('Diário 4º PA'!$E$4:$E$2007='Analítico Cx.'!$B107),-('Diário 4º PA'!$O$4:$O$2007=J$1),('Diário 4º PA'!$F$4:$F$2007))+SUMPRODUCT(-('Diário 5º PA'!$E$4:$E$2000='Analítico Cx.'!$B107),-('Diário 5º PA'!$O$4:$O$2000=J$1),('Diário 5º PA'!$F$4:$F$2000))+SUMPRODUCT(-('Diário 6º PA'!$E$4:$E$2000='Analítico Cx.'!$B107),-('Diário 6º PA'!$O$4:$O$2000=J$1),('Diário 6º PA'!$F$4:$F$2000))</f>
        <v>0</v>
      </c>
      <c r="K107" s="183">
        <f>SUMPRODUCT(-('Diário 3º PA'!$E$4:$E$4242='Analítico Cx.'!$B107),-('Diário 3º PA'!$N$4:$N$4242=K$1),('Diário 3º PA'!$F$4:$F$4242))+SUMPRODUCT(-('Diário 4º PA'!$E$4:$E$2007='Analítico Cx.'!$B107),-('Diário 4º PA'!$O$4:$O$2007=K$1),('Diário 4º PA'!$F$4:$F$2007))+SUMPRODUCT(-('Diário 5º PA'!$E$4:$E$2000='Analítico Cx.'!$B107),-('Diário 5º PA'!$O$4:$O$2000=K$1),('Diário 5º PA'!$F$4:$F$2000))+SUMPRODUCT(-('Diário 6º PA'!$E$4:$E$2000='Analítico Cx.'!$B107),-('Diário 6º PA'!$O$4:$O$2000=K$1),('Diário 6º PA'!$F$4:$F$2000))</f>
        <v>0</v>
      </c>
      <c r="L107" s="183">
        <f>SUMPRODUCT(-('Diário 3º PA'!$E$4:$E$4242='Analítico Cx.'!$B107),-('Diário 3º PA'!$N$4:$N$4242=L$1),('Diário 3º PA'!$F$4:$F$4242))+SUMPRODUCT(-('Diário 4º PA'!$E$4:$E$2007='Analítico Cx.'!$B107),-('Diário 4º PA'!$O$4:$O$2007=L$1),('Diário 4º PA'!$F$4:$F$2007))+SUMPRODUCT(-('Diário 5º PA'!$E$4:$E$2000='Analítico Cx.'!$B107),-('Diário 5º PA'!$O$4:$O$2000=L$1),('Diário 5º PA'!$F$4:$F$2000))+SUMPRODUCT(-('Diário 6º PA'!$E$4:$E$2000='Analítico Cx.'!$B107),-('Diário 6º PA'!$O$4:$O$2000=L$1),('Diário 6º PA'!$F$4:$F$2000))</f>
        <v>0</v>
      </c>
      <c r="M107" s="183">
        <f>SUMPRODUCT(-('Diário 3º PA'!$E$4:$E$4242='Analítico Cx.'!$B107),-('Diário 3º PA'!$N$4:$N$4242=M$1),('Diário 3º PA'!$F$4:$F$4242))+SUMPRODUCT(-('Diário 4º PA'!$E$4:$E$2007='Analítico Cx.'!$B107),-('Diário 4º PA'!$O$4:$O$2007=M$1),('Diário 4º PA'!$F$4:$F$2007))+SUMPRODUCT(-('Diário 5º PA'!$E$4:$E$2000='Analítico Cx.'!$B107),-('Diário 5º PA'!$O$4:$O$2000=M$1),('Diário 5º PA'!$F$4:$F$2000))+SUMPRODUCT(-('Diário 6º PA'!$E$4:$E$2000='Analítico Cx.'!$B107),-('Diário 6º PA'!$O$4:$O$2000=M$1),('Diário 6º PA'!$F$4:$F$2000))</f>
        <v>0</v>
      </c>
      <c r="N107" s="183">
        <f>SUMPRODUCT(-('Diário 3º PA'!$E$4:$E$4242='Analítico Cx.'!$B107),-('Diário 3º PA'!$N$4:$N$4242=N$1),('Diário 3º PA'!$F$4:$F$4242))+SUMPRODUCT(-('Diário 4º PA'!$E$4:$E$2007='Analítico Cx.'!$B107),-('Diário 4º PA'!$O$4:$O$2007=N$1),('Diário 4º PA'!$F$4:$F$2007))+SUMPRODUCT(-('Diário 5º PA'!$E$4:$E$2000='Analítico Cx.'!$B107),-('Diário 5º PA'!$O$4:$O$2000=N$1),('Diário 5º PA'!$F$4:$F$2000))+SUMPRODUCT(-('Diário 6º PA'!$E$4:$E$2000='Analítico Cx.'!$B107),-('Diário 6º PA'!$O$4:$O$2000=N$1),('Diário 6º PA'!$F$4:$F$2000))</f>
        <v>0</v>
      </c>
      <c r="O107" s="184">
        <f t="shared" si="17"/>
        <v>0</v>
      </c>
      <c r="P107" s="168">
        <f t="shared" si="18"/>
        <v>0</v>
      </c>
    </row>
    <row r="108" spans="1:16" ht="23.25" customHeight="1" x14ac:dyDescent="0.2">
      <c r="A108" s="59" t="s">
        <v>305</v>
      </c>
      <c r="B108" s="104" t="s">
        <v>306</v>
      </c>
      <c r="C108" s="183">
        <f>SUMPRODUCT(-('Diário 3º PA'!$E$4:$E$4242='Analítico Cx.'!$B108),-('Diário 3º PA'!$N$4:$N$4242=C$1),('Diário 3º PA'!$F$4:$F$4242))+SUMPRODUCT(-('Diário 4º PA'!$E$4:$E$2007='Analítico Cx.'!$B108),-('Diário 4º PA'!$O$4:$O$2007=C$1),('Diário 4º PA'!$F$4:$F$2007))+SUMPRODUCT(-('Diário 5º PA'!$E$4:$E$2000='Analítico Cx.'!$B108),-('Diário 5º PA'!$O$4:$O$2000=C$1),('Diário 5º PA'!$F$4:$F$2000))+SUMPRODUCT(-('Diário 6º PA'!$E$4:$E$2000='Analítico Cx.'!$B108),-('Diário 6º PA'!$O$4:$O$2000=C$1),('Diário 6º PA'!$F$4:$F$2000))</f>
        <v>0</v>
      </c>
      <c r="D108" s="183">
        <f>SUMPRODUCT(-('Diário 3º PA'!$E$4:$E$4242='Analítico Cx.'!$B108),-('Diário 3º PA'!$N$4:$N$4242=D$1),('Diário 3º PA'!$F$4:$F$4242))+SUMPRODUCT(-('Diário 4º PA'!$E$4:$E$2007='Analítico Cx.'!$B108),-('Diário 4º PA'!$O$4:$O$2007=D$1),('Diário 4º PA'!$F$4:$F$2007))+SUMPRODUCT(-('Diário 5º PA'!$E$4:$E$2000='Analítico Cx.'!$B108),-('Diário 5º PA'!$O$4:$O$2000=D$1),('Diário 5º PA'!$F$4:$F$2000))+SUMPRODUCT(-('Diário 6º PA'!$E$4:$E$2000='Analítico Cx.'!$B108),-('Diário 6º PA'!$O$4:$O$2000=D$1),('Diário 6º PA'!$F$4:$F$2000))</f>
        <v>0</v>
      </c>
      <c r="E108" s="183">
        <f>SUMPRODUCT(-('Diário 3º PA'!$E$4:$E$4242='Analítico Cx.'!$B108),-('Diário 3º PA'!$N$4:$N$4242=E$1),('Diário 3º PA'!$F$4:$F$4242))+SUMPRODUCT(-('Diário 4º PA'!$E$4:$E$2007='Analítico Cx.'!$B108),-('Diário 4º PA'!$O$4:$O$2007=E$1),('Diário 4º PA'!$F$4:$F$2007))+SUMPRODUCT(-('Diário 5º PA'!$E$4:$E$2000='Analítico Cx.'!$B108),-('Diário 5º PA'!$O$4:$O$2000=E$1),('Diário 5º PA'!$F$4:$F$2000))+SUMPRODUCT(-('Diário 6º PA'!$E$4:$E$2000='Analítico Cx.'!$B108),-('Diário 6º PA'!$O$4:$O$2000=E$1),('Diário 6º PA'!$F$4:$F$2000))</f>
        <v>0</v>
      </c>
      <c r="F108" s="183">
        <f>SUMPRODUCT(-('Diário 3º PA'!$E$4:$E$4242='Analítico Cx.'!$B108),-('Diário 3º PA'!$N$4:$N$4242=F$1),('Diário 3º PA'!$F$4:$F$4242))+SUMPRODUCT(-('Diário 4º PA'!$E$4:$E$2007='Analítico Cx.'!$B108),-('Diário 4º PA'!$O$4:$O$2007=F$1),('Diário 4º PA'!$F$4:$F$2007))+SUMPRODUCT(-('Diário 5º PA'!$E$4:$E$2000='Analítico Cx.'!$B108),-('Diário 5º PA'!$O$4:$O$2000=F$1),('Diário 5º PA'!$F$4:$F$2000))+SUMPRODUCT(-('Diário 6º PA'!$E$4:$E$2000='Analítico Cx.'!$B108),-('Diário 6º PA'!$O$4:$O$2000=F$1),('Diário 6º PA'!$F$4:$F$2000))</f>
        <v>0</v>
      </c>
      <c r="G108" s="183">
        <f>SUMPRODUCT(-('Diário 3º PA'!$E$4:$E$4242='Analítico Cx.'!$B108),-('Diário 3º PA'!$N$4:$N$4242=G$1),('Diário 3º PA'!$F$4:$F$4242))+SUMPRODUCT(-('Diário 4º PA'!$E$4:$E$2007='Analítico Cx.'!$B108),-('Diário 4º PA'!$O$4:$O$2007=G$1),('Diário 4º PA'!$F$4:$F$2007))+SUMPRODUCT(-('Diário 5º PA'!$E$4:$E$2000='Analítico Cx.'!$B108),-('Diário 5º PA'!$O$4:$O$2000=G$1),('Diário 5º PA'!$F$4:$F$2000))+SUMPRODUCT(-('Diário 6º PA'!$E$4:$E$2000='Analítico Cx.'!$B108),-('Diário 6º PA'!$O$4:$O$2000=G$1),('Diário 6º PA'!$F$4:$F$2000))</f>
        <v>0</v>
      </c>
      <c r="H108" s="183">
        <f>SUMPRODUCT(-('Diário 3º PA'!$E$4:$E$4242='Analítico Cx.'!$B108),-('Diário 3º PA'!$N$4:$N$4242=H$1),('Diário 3º PA'!$F$4:$F$4242))+SUMPRODUCT(-('Diário 4º PA'!$E$4:$E$2007='Analítico Cx.'!$B108),-('Diário 4º PA'!$O$4:$O$2007=H$1),('Diário 4º PA'!$F$4:$F$2007))+SUMPRODUCT(-('Diário 5º PA'!$E$4:$E$2000='Analítico Cx.'!$B108),-('Diário 5º PA'!$O$4:$O$2000=H$1),('Diário 5º PA'!$F$4:$F$2000))+SUMPRODUCT(-('Diário 6º PA'!$E$4:$E$2000='Analítico Cx.'!$B108),-('Diário 6º PA'!$O$4:$O$2000=H$1),('Diário 6º PA'!$F$4:$F$2000))</f>
        <v>0</v>
      </c>
      <c r="I108" s="183">
        <f>SUMPRODUCT(-('Diário 3º PA'!$E$4:$E$4242='Analítico Cx.'!$B108),-('Diário 3º PA'!$N$4:$N$4242=I$1),('Diário 3º PA'!$F$4:$F$4242))+SUMPRODUCT(-('Diário 4º PA'!$E$4:$E$2007='Analítico Cx.'!$B108),-('Diário 4º PA'!$O$4:$O$2007=I$1),('Diário 4º PA'!$F$4:$F$2007))+SUMPRODUCT(-('Diário 5º PA'!$E$4:$E$2000='Analítico Cx.'!$B108),-('Diário 5º PA'!$O$4:$O$2000=I$1),('Diário 5º PA'!$F$4:$F$2000))+SUMPRODUCT(-('Diário 6º PA'!$E$4:$E$2000='Analítico Cx.'!$B108),-('Diário 6º PA'!$O$4:$O$2000=I$1),('Diário 6º PA'!$F$4:$F$2000))</f>
        <v>0</v>
      </c>
      <c r="J108" s="183">
        <f>SUMPRODUCT(-('Diário 3º PA'!$E$4:$E$4242='Analítico Cx.'!$B108),-('Diário 3º PA'!$N$4:$N$4242=J$1),('Diário 3º PA'!$F$4:$F$4242))+SUMPRODUCT(-('Diário 4º PA'!$E$4:$E$2007='Analítico Cx.'!$B108),-('Diário 4º PA'!$O$4:$O$2007=J$1),('Diário 4º PA'!$F$4:$F$2007))+SUMPRODUCT(-('Diário 5º PA'!$E$4:$E$2000='Analítico Cx.'!$B108),-('Diário 5º PA'!$O$4:$O$2000=J$1),('Diário 5º PA'!$F$4:$F$2000))+SUMPRODUCT(-('Diário 6º PA'!$E$4:$E$2000='Analítico Cx.'!$B108),-('Diário 6º PA'!$O$4:$O$2000=J$1),('Diário 6º PA'!$F$4:$F$2000))</f>
        <v>0</v>
      </c>
      <c r="K108" s="183">
        <f>SUMPRODUCT(-('Diário 3º PA'!$E$4:$E$4242='Analítico Cx.'!$B108),-('Diário 3º PA'!$N$4:$N$4242=K$1),('Diário 3º PA'!$F$4:$F$4242))+SUMPRODUCT(-('Diário 4º PA'!$E$4:$E$2007='Analítico Cx.'!$B108),-('Diário 4º PA'!$O$4:$O$2007=K$1),('Diário 4º PA'!$F$4:$F$2007))+SUMPRODUCT(-('Diário 5º PA'!$E$4:$E$2000='Analítico Cx.'!$B108),-('Diário 5º PA'!$O$4:$O$2000=K$1),('Diário 5º PA'!$F$4:$F$2000))+SUMPRODUCT(-('Diário 6º PA'!$E$4:$E$2000='Analítico Cx.'!$B108),-('Diário 6º PA'!$O$4:$O$2000=K$1),('Diário 6º PA'!$F$4:$F$2000))</f>
        <v>0</v>
      </c>
      <c r="L108" s="183">
        <f>SUMPRODUCT(-('Diário 3º PA'!$E$4:$E$4242='Analítico Cx.'!$B108),-('Diário 3º PA'!$N$4:$N$4242=L$1),('Diário 3º PA'!$F$4:$F$4242))+SUMPRODUCT(-('Diário 4º PA'!$E$4:$E$2007='Analítico Cx.'!$B108),-('Diário 4º PA'!$O$4:$O$2007=L$1),('Diário 4º PA'!$F$4:$F$2007))+SUMPRODUCT(-('Diário 5º PA'!$E$4:$E$2000='Analítico Cx.'!$B108),-('Diário 5º PA'!$O$4:$O$2000=L$1),('Diário 5º PA'!$F$4:$F$2000))+SUMPRODUCT(-('Diário 6º PA'!$E$4:$E$2000='Analítico Cx.'!$B108),-('Diário 6º PA'!$O$4:$O$2000=L$1),('Diário 6º PA'!$F$4:$F$2000))</f>
        <v>0</v>
      </c>
      <c r="M108" s="183">
        <f>SUMPRODUCT(-('Diário 3º PA'!$E$4:$E$4242='Analítico Cx.'!$B108),-('Diário 3º PA'!$N$4:$N$4242=M$1),('Diário 3º PA'!$F$4:$F$4242))+SUMPRODUCT(-('Diário 4º PA'!$E$4:$E$2007='Analítico Cx.'!$B108),-('Diário 4º PA'!$O$4:$O$2007=M$1),('Diário 4º PA'!$F$4:$F$2007))+SUMPRODUCT(-('Diário 5º PA'!$E$4:$E$2000='Analítico Cx.'!$B108),-('Diário 5º PA'!$O$4:$O$2000=M$1),('Diário 5º PA'!$F$4:$F$2000))+SUMPRODUCT(-('Diário 6º PA'!$E$4:$E$2000='Analítico Cx.'!$B108),-('Diário 6º PA'!$O$4:$O$2000=M$1),('Diário 6º PA'!$F$4:$F$2000))</f>
        <v>0</v>
      </c>
      <c r="N108" s="183">
        <f>SUMPRODUCT(-('Diário 3º PA'!$E$4:$E$4242='Analítico Cx.'!$B108),-('Diário 3º PA'!$N$4:$N$4242=N$1),('Diário 3º PA'!$F$4:$F$4242))+SUMPRODUCT(-('Diário 4º PA'!$E$4:$E$2007='Analítico Cx.'!$B108),-('Diário 4º PA'!$O$4:$O$2007=N$1),('Diário 4º PA'!$F$4:$F$2007))+SUMPRODUCT(-('Diário 5º PA'!$E$4:$E$2000='Analítico Cx.'!$B108),-('Diário 5º PA'!$O$4:$O$2000=N$1),('Diário 5º PA'!$F$4:$F$2000))+SUMPRODUCT(-('Diário 6º PA'!$E$4:$E$2000='Analítico Cx.'!$B108),-('Diário 6º PA'!$O$4:$O$2000=N$1),('Diário 6º PA'!$F$4:$F$2000))</f>
        <v>0</v>
      </c>
      <c r="O108" s="184">
        <f t="shared" si="17"/>
        <v>0</v>
      </c>
      <c r="P108" s="168">
        <f t="shared" si="18"/>
        <v>0</v>
      </c>
    </row>
    <row r="109" spans="1:16" ht="23.25" customHeight="1" x14ac:dyDescent="0.2">
      <c r="A109" s="59" t="s">
        <v>307</v>
      </c>
      <c r="B109" s="103" t="s">
        <v>308</v>
      </c>
      <c r="C109" s="183">
        <f>SUMPRODUCT(-('Diário 3º PA'!$E$4:$E$4242='Analítico Cx.'!$B109),-('Diário 3º PA'!$N$4:$N$4242=C$1),('Diário 3º PA'!$F$4:$F$4242))+SUMPRODUCT(-('Diário 4º PA'!$E$4:$E$2007='Analítico Cx.'!$B109),-('Diário 4º PA'!$O$4:$O$2007=C$1),('Diário 4º PA'!$F$4:$F$2007))+SUMPRODUCT(-('Diário 5º PA'!$E$4:$E$2000='Analítico Cx.'!$B109),-('Diário 5º PA'!$O$4:$O$2000=C$1),('Diário 5º PA'!$F$4:$F$2000))+SUMPRODUCT(-('Diário 6º PA'!$E$4:$E$2000='Analítico Cx.'!$B109),-('Diário 6º PA'!$O$4:$O$2000=C$1),('Diário 6º PA'!$F$4:$F$2000))</f>
        <v>0</v>
      </c>
      <c r="D109" s="183">
        <f>SUMPRODUCT(-('Diário 3º PA'!$E$4:$E$4242='Analítico Cx.'!$B109),-('Diário 3º PA'!$N$4:$N$4242=D$1),('Diário 3º PA'!$F$4:$F$4242))+SUMPRODUCT(-('Diário 4º PA'!$E$4:$E$2007='Analítico Cx.'!$B109),-('Diário 4º PA'!$O$4:$O$2007=D$1),('Diário 4º PA'!$F$4:$F$2007))+SUMPRODUCT(-('Diário 5º PA'!$E$4:$E$2000='Analítico Cx.'!$B109),-('Diário 5º PA'!$O$4:$O$2000=D$1),('Diário 5º PA'!$F$4:$F$2000))+SUMPRODUCT(-('Diário 6º PA'!$E$4:$E$2000='Analítico Cx.'!$B109),-('Diário 6º PA'!$O$4:$O$2000=D$1),('Diário 6º PA'!$F$4:$F$2000))</f>
        <v>0</v>
      </c>
      <c r="E109" s="183">
        <f>SUMPRODUCT(-('Diário 3º PA'!$E$4:$E$4242='Analítico Cx.'!$B109),-('Diário 3º PA'!$N$4:$N$4242=E$1),('Diário 3º PA'!$F$4:$F$4242))+SUMPRODUCT(-('Diário 4º PA'!$E$4:$E$2007='Analítico Cx.'!$B109),-('Diário 4º PA'!$O$4:$O$2007=E$1),('Diário 4º PA'!$F$4:$F$2007))+SUMPRODUCT(-('Diário 5º PA'!$E$4:$E$2000='Analítico Cx.'!$B109),-('Diário 5º PA'!$O$4:$O$2000=E$1),('Diário 5º PA'!$F$4:$F$2000))+SUMPRODUCT(-('Diário 6º PA'!$E$4:$E$2000='Analítico Cx.'!$B109),-('Diário 6º PA'!$O$4:$O$2000=E$1),('Diário 6º PA'!$F$4:$F$2000))</f>
        <v>0</v>
      </c>
      <c r="F109" s="183">
        <f>SUMPRODUCT(-('Diário 3º PA'!$E$4:$E$4242='Analítico Cx.'!$B109),-('Diário 3º PA'!$N$4:$N$4242=F$1),('Diário 3º PA'!$F$4:$F$4242))+SUMPRODUCT(-('Diário 4º PA'!$E$4:$E$2007='Analítico Cx.'!$B109),-('Diário 4º PA'!$O$4:$O$2007=F$1),('Diário 4º PA'!$F$4:$F$2007))+SUMPRODUCT(-('Diário 5º PA'!$E$4:$E$2000='Analítico Cx.'!$B109),-('Diário 5º PA'!$O$4:$O$2000=F$1),('Diário 5º PA'!$F$4:$F$2000))+SUMPRODUCT(-('Diário 6º PA'!$E$4:$E$2000='Analítico Cx.'!$B109),-('Diário 6º PA'!$O$4:$O$2000=F$1),('Diário 6º PA'!$F$4:$F$2000))</f>
        <v>0</v>
      </c>
      <c r="G109" s="183">
        <f>SUMPRODUCT(-('Diário 3º PA'!$E$4:$E$4242='Analítico Cx.'!$B109),-('Diário 3º PA'!$N$4:$N$4242=G$1),('Diário 3º PA'!$F$4:$F$4242))+SUMPRODUCT(-('Diário 4º PA'!$E$4:$E$2007='Analítico Cx.'!$B109),-('Diário 4º PA'!$O$4:$O$2007=G$1),('Diário 4º PA'!$F$4:$F$2007))+SUMPRODUCT(-('Diário 5º PA'!$E$4:$E$2000='Analítico Cx.'!$B109),-('Diário 5º PA'!$O$4:$O$2000=G$1),('Diário 5º PA'!$F$4:$F$2000))+SUMPRODUCT(-('Diário 6º PA'!$E$4:$E$2000='Analítico Cx.'!$B109),-('Diário 6º PA'!$O$4:$O$2000=G$1),('Diário 6º PA'!$F$4:$F$2000))</f>
        <v>0</v>
      </c>
      <c r="H109" s="183">
        <f>SUMPRODUCT(-('Diário 3º PA'!$E$4:$E$4242='Analítico Cx.'!$B109),-('Diário 3º PA'!$N$4:$N$4242=H$1),('Diário 3º PA'!$F$4:$F$4242))+SUMPRODUCT(-('Diário 4º PA'!$E$4:$E$2007='Analítico Cx.'!$B109),-('Diário 4º PA'!$O$4:$O$2007=H$1),('Diário 4º PA'!$F$4:$F$2007))+SUMPRODUCT(-('Diário 5º PA'!$E$4:$E$2000='Analítico Cx.'!$B109),-('Diário 5º PA'!$O$4:$O$2000=H$1),('Diário 5º PA'!$F$4:$F$2000))+SUMPRODUCT(-('Diário 6º PA'!$E$4:$E$2000='Analítico Cx.'!$B109),-('Diário 6º PA'!$O$4:$O$2000=H$1),('Diário 6º PA'!$F$4:$F$2000))</f>
        <v>0</v>
      </c>
      <c r="I109" s="183">
        <f>SUMPRODUCT(-('Diário 3º PA'!$E$4:$E$4242='Analítico Cx.'!$B109),-('Diário 3º PA'!$N$4:$N$4242=I$1),('Diário 3º PA'!$F$4:$F$4242))+SUMPRODUCT(-('Diário 4º PA'!$E$4:$E$2007='Analítico Cx.'!$B109),-('Diário 4º PA'!$O$4:$O$2007=I$1),('Diário 4º PA'!$F$4:$F$2007))+SUMPRODUCT(-('Diário 5º PA'!$E$4:$E$2000='Analítico Cx.'!$B109),-('Diário 5º PA'!$O$4:$O$2000=I$1),('Diário 5º PA'!$F$4:$F$2000))+SUMPRODUCT(-('Diário 6º PA'!$E$4:$E$2000='Analítico Cx.'!$B109),-('Diário 6º PA'!$O$4:$O$2000=I$1),('Diário 6º PA'!$F$4:$F$2000))</f>
        <v>0</v>
      </c>
      <c r="J109" s="183">
        <f>SUMPRODUCT(-('Diário 3º PA'!$E$4:$E$4242='Analítico Cx.'!$B109),-('Diário 3º PA'!$N$4:$N$4242=J$1),('Diário 3º PA'!$F$4:$F$4242))+SUMPRODUCT(-('Diário 4º PA'!$E$4:$E$2007='Analítico Cx.'!$B109),-('Diário 4º PA'!$O$4:$O$2007=J$1),('Diário 4º PA'!$F$4:$F$2007))+SUMPRODUCT(-('Diário 5º PA'!$E$4:$E$2000='Analítico Cx.'!$B109),-('Diário 5º PA'!$O$4:$O$2000=J$1),('Diário 5º PA'!$F$4:$F$2000))+SUMPRODUCT(-('Diário 6º PA'!$E$4:$E$2000='Analítico Cx.'!$B109),-('Diário 6º PA'!$O$4:$O$2000=J$1),('Diário 6º PA'!$F$4:$F$2000))</f>
        <v>0</v>
      </c>
      <c r="K109" s="183">
        <f>SUMPRODUCT(-('Diário 3º PA'!$E$4:$E$4242='Analítico Cx.'!$B109),-('Diário 3º PA'!$N$4:$N$4242=K$1),('Diário 3º PA'!$F$4:$F$4242))+SUMPRODUCT(-('Diário 4º PA'!$E$4:$E$2007='Analítico Cx.'!$B109),-('Diário 4º PA'!$O$4:$O$2007=K$1),('Diário 4º PA'!$F$4:$F$2007))+SUMPRODUCT(-('Diário 5º PA'!$E$4:$E$2000='Analítico Cx.'!$B109),-('Diário 5º PA'!$O$4:$O$2000=K$1),('Diário 5º PA'!$F$4:$F$2000))+SUMPRODUCT(-('Diário 6º PA'!$E$4:$E$2000='Analítico Cx.'!$B109),-('Diário 6º PA'!$O$4:$O$2000=K$1),('Diário 6º PA'!$F$4:$F$2000))</f>
        <v>0</v>
      </c>
      <c r="L109" s="183">
        <f>SUMPRODUCT(-('Diário 3º PA'!$E$4:$E$4242='Analítico Cx.'!$B109),-('Diário 3º PA'!$N$4:$N$4242=L$1),('Diário 3º PA'!$F$4:$F$4242))+SUMPRODUCT(-('Diário 4º PA'!$E$4:$E$2007='Analítico Cx.'!$B109),-('Diário 4º PA'!$O$4:$O$2007=L$1),('Diário 4º PA'!$F$4:$F$2007))+SUMPRODUCT(-('Diário 5º PA'!$E$4:$E$2000='Analítico Cx.'!$B109),-('Diário 5º PA'!$O$4:$O$2000=L$1),('Diário 5º PA'!$F$4:$F$2000))+SUMPRODUCT(-('Diário 6º PA'!$E$4:$E$2000='Analítico Cx.'!$B109),-('Diário 6º PA'!$O$4:$O$2000=L$1),('Diário 6º PA'!$F$4:$F$2000))</f>
        <v>0</v>
      </c>
      <c r="M109" s="183">
        <f>SUMPRODUCT(-('Diário 3º PA'!$E$4:$E$4242='Analítico Cx.'!$B109),-('Diário 3º PA'!$N$4:$N$4242=M$1),('Diário 3º PA'!$F$4:$F$4242))+SUMPRODUCT(-('Diário 4º PA'!$E$4:$E$2007='Analítico Cx.'!$B109),-('Diário 4º PA'!$O$4:$O$2007=M$1),('Diário 4º PA'!$F$4:$F$2007))+SUMPRODUCT(-('Diário 5º PA'!$E$4:$E$2000='Analítico Cx.'!$B109),-('Diário 5º PA'!$O$4:$O$2000=M$1),('Diário 5º PA'!$F$4:$F$2000))+SUMPRODUCT(-('Diário 6º PA'!$E$4:$E$2000='Analítico Cx.'!$B109),-('Diário 6º PA'!$O$4:$O$2000=M$1),('Diário 6º PA'!$F$4:$F$2000))</f>
        <v>0</v>
      </c>
      <c r="N109" s="183">
        <f>SUMPRODUCT(-('Diário 3º PA'!$E$4:$E$4242='Analítico Cx.'!$B109),-('Diário 3º PA'!$N$4:$N$4242=N$1),('Diário 3º PA'!$F$4:$F$4242))+SUMPRODUCT(-('Diário 4º PA'!$E$4:$E$2007='Analítico Cx.'!$B109),-('Diário 4º PA'!$O$4:$O$2007=N$1),('Diário 4º PA'!$F$4:$F$2007))+SUMPRODUCT(-('Diário 5º PA'!$E$4:$E$2000='Analítico Cx.'!$B109),-('Diário 5º PA'!$O$4:$O$2000=N$1),('Diário 5º PA'!$F$4:$F$2000))+SUMPRODUCT(-('Diário 6º PA'!$E$4:$E$2000='Analítico Cx.'!$B109),-('Diário 6º PA'!$O$4:$O$2000=N$1),('Diário 6º PA'!$F$4:$F$2000))</f>
        <v>0</v>
      </c>
      <c r="O109" s="184">
        <f t="shared" si="17"/>
        <v>0</v>
      </c>
      <c r="P109" s="168">
        <f t="shared" si="18"/>
        <v>0</v>
      </c>
    </row>
    <row r="110" spans="1:16" ht="23.25" customHeight="1" x14ac:dyDescent="0.2">
      <c r="A110" s="59" t="s">
        <v>309</v>
      </c>
      <c r="B110" s="103" t="s">
        <v>310</v>
      </c>
      <c r="C110" s="183">
        <f>SUMPRODUCT(-('Diário 3º PA'!$E$4:$E$4242='Analítico Cx.'!$B110),-('Diário 3º PA'!$N$4:$N$4242=C$1),('Diário 3º PA'!$F$4:$F$4242))+SUMPRODUCT(-('Diário 4º PA'!$E$4:$E$2007='Analítico Cx.'!$B110),-('Diário 4º PA'!$O$4:$O$2007=C$1),('Diário 4º PA'!$F$4:$F$2007))+SUMPRODUCT(-('Diário 5º PA'!$E$4:$E$2000='Analítico Cx.'!$B110),-('Diário 5º PA'!$O$4:$O$2000=C$1),('Diário 5º PA'!$F$4:$F$2000))+SUMPRODUCT(-('Diário 6º PA'!$E$4:$E$2000='Analítico Cx.'!$B110),-('Diário 6º PA'!$O$4:$O$2000=C$1),('Diário 6º PA'!$F$4:$F$2000))</f>
        <v>3724.24</v>
      </c>
      <c r="D110" s="183">
        <f>SUMPRODUCT(-('Diário 3º PA'!$E$4:$E$4242='Analítico Cx.'!$B110),-('Diário 3º PA'!$N$4:$N$4242=D$1),('Diário 3º PA'!$F$4:$F$4242))+SUMPRODUCT(-('Diário 4º PA'!$E$4:$E$2007='Analítico Cx.'!$B110),-('Diário 4º PA'!$O$4:$O$2007=D$1),('Diário 4º PA'!$F$4:$F$2007))+SUMPRODUCT(-('Diário 5º PA'!$E$4:$E$2000='Analítico Cx.'!$B110),-('Diário 5º PA'!$O$4:$O$2000=D$1),('Diário 5º PA'!$F$4:$F$2000))+SUMPRODUCT(-('Diário 6º PA'!$E$4:$E$2000='Analítico Cx.'!$B110),-('Diário 6º PA'!$O$4:$O$2000=D$1),('Diário 6º PA'!$F$4:$F$2000))</f>
        <v>9491.9699999999975</v>
      </c>
      <c r="E110" s="183">
        <f>SUMPRODUCT(-('Diário 3º PA'!$E$4:$E$4242='Analítico Cx.'!$B110),-('Diário 3º PA'!$N$4:$N$4242=E$1),('Diário 3º PA'!$F$4:$F$4242))+SUMPRODUCT(-('Diário 4º PA'!$E$4:$E$2007='Analítico Cx.'!$B110),-('Diário 4º PA'!$O$4:$O$2007=E$1),('Diário 4º PA'!$F$4:$F$2007))+SUMPRODUCT(-('Diário 5º PA'!$E$4:$E$2000='Analítico Cx.'!$B110),-('Diário 5º PA'!$O$4:$O$2000=E$1),('Diário 5º PA'!$F$4:$F$2000))+SUMPRODUCT(-('Diário 6º PA'!$E$4:$E$2000='Analítico Cx.'!$B110),-('Diário 6º PA'!$O$4:$O$2000=E$1),('Diário 6º PA'!$F$4:$F$2000))</f>
        <v>7249.8600000000006</v>
      </c>
      <c r="F110" s="183">
        <f>SUMPRODUCT(-('Diário 3º PA'!$E$4:$E$4242='Analítico Cx.'!$B110),-('Diário 3º PA'!$N$4:$N$4242=F$1),('Diário 3º PA'!$F$4:$F$4242))+SUMPRODUCT(-('Diário 4º PA'!$E$4:$E$2007='Analítico Cx.'!$B110),-('Diário 4º PA'!$O$4:$O$2007=F$1),('Diário 4º PA'!$F$4:$F$2007))+SUMPRODUCT(-('Diário 5º PA'!$E$4:$E$2000='Analítico Cx.'!$B110),-('Diário 5º PA'!$O$4:$O$2000=F$1),('Diário 5º PA'!$F$4:$F$2000))+SUMPRODUCT(-('Diário 6º PA'!$E$4:$E$2000='Analítico Cx.'!$B110),-('Diário 6º PA'!$O$4:$O$2000=F$1),('Diário 6º PA'!$F$4:$F$2000))</f>
        <v>0</v>
      </c>
      <c r="G110" s="183">
        <f>SUMPRODUCT(-('Diário 3º PA'!$E$4:$E$4242='Analítico Cx.'!$B110),-('Diário 3º PA'!$N$4:$N$4242=G$1),('Diário 3º PA'!$F$4:$F$4242))+SUMPRODUCT(-('Diário 4º PA'!$E$4:$E$2007='Analítico Cx.'!$B110),-('Diário 4º PA'!$O$4:$O$2007=G$1),('Diário 4º PA'!$F$4:$F$2007))+SUMPRODUCT(-('Diário 5º PA'!$E$4:$E$2000='Analítico Cx.'!$B110),-('Diário 5º PA'!$O$4:$O$2000=G$1),('Diário 5º PA'!$F$4:$F$2000))+SUMPRODUCT(-('Diário 6º PA'!$E$4:$E$2000='Analítico Cx.'!$B110),-('Diário 6º PA'!$O$4:$O$2000=G$1),('Diário 6º PA'!$F$4:$F$2000))</f>
        <v>0</v>
      </c>
      <c r="H110" s="183">
        <f>SUMPRODUCT(-('Diário 3º PA'!$E$4:$E$4242='Analítico Cx.'!$B110),-('Diário 3º PA'!$N$4:$N$4242=H$1),('Diário 3º PA'!$F$4:$F$4242))+SUMPRODUCT(-('Diário 4º PA'!$E$4:$E$2007='Analítico Cx.'!$B110),-('Diário 4º PA'!$O$4:$O$2007=H$1),('Diário 4º PA'!$F$4:$F$2007))+SUMPRODUCT(-('Diário 5º PA'!$E$4:$E$2000='Analítico Cx.'!$B110),-('Diário 5º PA'!$O$4:$O$2000=H$1),('Diário 5º PA'!$F$4:$F$2000))+SUMPRODUCT(-('Diário 6º PA'!$E$4:$E$2000='Analítico Cx.'!$B110),-('Diário 6º PA'!$O$4:$O$2000=H$1),('Diário 6º PA'!$F$4:$F$2000))</f>
        <v>0</v>
      </c>
      <c r="I110" s="183">
        <f>SUMPRODUCT(-('Diário 3º PA'!$E$4:$E$4242='Analítico Cx.'!$B110),-('Diário 3º PA'!$N$4:$N$4242=I$1),('Diário 3º PA'!$F$4:$F$4242))+SUMPRODUCT(-('Diário 4º PA'!$E$4:$E$2007='Analítico Cx.'!$B110),-('Diário 4º PA'!$O$4:$O$2007=I$1),('Diário 4º PA'!$F$4:$F$2007))+SUMPRODUCT(-('Diário 5º PA'!$E$4:$E$2000='Analítico Cx.'!$B110),-('Diário 5º PA'!$O$4:$O$2000=I$1),('Diário 5º PA'!$F$4:$F$2000))+SUMPRODUCT(-('Diário 6º PA'!$E$4:$E$2000='Analítico Cx.'!$B110),-('Diário 6º PA'!$O$4:$O$2000=I$1),('Diário 6º PA'!$F$4:$F$2000))</f>
        <v>0</v>
      </c>
      <c r="J110" s="183">
        <f>SUMPRODUCT(-('Diário 3º PA'!$E$4:$E$4242='Analítico Cx.'!$B110),-('Diário 3º PA'!$N$4:$N$4242=J$1),('Diário 3º PA'!$F$4:$F$4242))+SUMPRODUCT(-('Diário 4º PA'!$E$4:$E$2007='Analítico Cx.'!$B110),-('Diário 4º PA'!$O$4:$O$2007=J$1),('Diário 4º PA'!$F$4:$F$2007))+SUMPRODUCT(-('Diário 5º PA'!$E$4:$E$2000='Analítico Cx.'!$B110),-('Diário 5º PA'!$O$4:$O$2000=J$1),('Diário 5º PA'!$F$4:$F$2000))+SUMPRODUCT(-('Diário 6º PA'!$E$4:$E$2000='Analítico Cx.'!$B110),-('Diário 6º PA'!$O$4:$O$2000=J$1),('Diário 6º PA'!$F$4:$F$2000))</f>
        <v>0</v>
      </c>
      <c r="K110" s="183">
        <f>SUMPRODUCT(-('Diário 3º PA'!$E$4:$E$4242='Analítico Cx.'!$B110),-('Diário 3º PA'!$N$4:$N$4242=K$1),('Diário 3º PA'!$F$4:$F$4242))+SUMPRODUCT(-('Diário 4º PA'!$E$4:$E$2007='Analítico Cx.'!$B110),-('Diário 4º PA'!$O$4:$O$2007=K$1),('Diário 4º PA'!$F$4:$F$2007))+SUMPRODUCT(-('Diário 5º PA'!$E$4:$E$2000='Analítico Cx.'!$B110),-('Diário 5º PA'!$O$4:$O$2000=K$1),('Diário 5º PA'!$F$4:$F$2000))+SUMPRODUCT(-('Diário 6º PA'!$E$4:$E$2000='Analítico Cx.'!$B110),-('Diário 6º PA'!$O$4:$O$2000=K$1),('Diário 6º PA'!$F$4:$F$2000))</f>
        <v>0</v>
      </c>
      <c r="L110" s="183">
        <f>SUMPRODUCT(-('Diário 3º PA'!$E$4:$E$4242='Analítico Cx.'!$B110),-('Diário 3º PA'!$N$4:$N$4242=L$1),('Diário 3º PA'!$F$4:$F$4242))+SUMPRODUCT(-('Diário 4º PA'!$E$4:$E$2007='Analítico Cx.'!$B110),-('Diário 4º PA'!$O$4:$O$2007=L$1),('Diário 4º PA'!$F$4:$F$2007))+SUMPRODUCT(-('Diário 5º PA'!$E$4:$E$2000='Analítico Cx.'!$B110),-('Diário 5º PA'!$O$4:$O$2000=L$1),('Diário 5º PA'!$F$4:$F$2000))+SUMPRODUCT(-('Diário 6º PA'!$E$4:$E$2000='Analítico Cx.'!$B110),-('Diário 6º PA'!$O$4:$O$2000=L$1),('Diário 6º PA'!$F$4:$F$2000))</f>
        <v>0</v>
      </c>
      <c r="M110" s="183">
        <f>SUMPRODUCT(-('Diário 3º PA'!$E$4:$E$4242='Analítico Cx.'!$B110),-('Diário 3º PA'!$N$4:$N$4242=M$1),('Diário 3º PA'!$F$4:$F$4242))+SUMPRODUCT(-('Diário 4º PA'!$E$4:$E$2007='Analítico Cx.'!$B110),-('Diário 4º PA'!$O$4:$O$2007=M$1),('Diário 4º PA'!$F$4:$F$2007))+SUMPRODUCT(-('Diário 5º PA'!$E$4:$E$2000='Analítico Cx.'!$B110),-('Diário 5º PA'!$O$4:$O$2000=M$1),('Diário 5º PA'!$F$4:$F$2000))+SUMPRODUCT(-('Diário 6º PA'!$E$4:$E$2000='Analítico Cx.'!$B110),-('Diário 6º PA'!$O$4:$O$2000=M$1),('Diário 6º PA'!$F$4:$F$2000))</f>
        <v>0</v>
      </c>
      <c r="N110" s="183">
        <f>SUMPRODUCT(-('Diário 3º PA'!$E$4:$E$4242='Analítico Cx.'!$B110),-('Diário 3º PA'!$N$4:$N$4242=N$1),('Diário 3º PA'!$F$4:$F$4242))+SUMPRODUCT(-('Diário 4º PA'!$E$4:$E$2007='Analítico Cx.'!$B110),-('Diário 4º PA'!$O$4:$O$2007=N$1),('Diário 4º PA'!$F$4:$F$2007))+SUMPRODUCT(-('Diário 5º PA'!$E$4:$E$2000='Analítico Cx.'!$B110),-('Diário 5º PA'!$O$4:$O$2000=N$1),('Diário 5º PA'!$F$4:$F$2000))+SUMPRODUCT(-('Diário 6º PA'!$E$4:$E$2000='Analítico Cx.'!$B110),-('Diário 6º PA'!$O$4:$O$2000=N$1),('Diário 6º PA'!$F$4:$F$2000))</f>
        <v>0</v>
      </c>
      <c r="O110" s="184">
        <f t="shared" si="17"/>
        <v>20466.07</v>
      </c>
      <c r="P110" s="168">
        <f t="shared" si="18"/>
        <v>1.4382444125815403E-3</v>
      </c>
    </row>
    <row r="111" spans="1:16" ht="23.25" customHeight="1" x14ac:dyDescent="0.2">
      <c r="A111" s="59" t="s">
        <v>311</v>
      </c>
      <c r="B111" s="103" t="s">
        <v>312</v>
      </c>
      <c r="C111" s="183">
        <f>SUMPRODUCT(-('Diário 3º PA'!$E$4:$E$4242='Analítico Cx.'!$B111),-('Diário 3º PA'!$N$4:$N$4242=C$1),('Diário 3º PA'!$F$4:$F$4242))+SUMPRODUCT(-('Diário 4º PA'!$E$4:$E$2007='Analítico Cx.'!$B111),-('Diário 4º PA'!$O$4:$O$2007=C$1),('Diário 4º PA'!$F$4:$F$2007))+SUMPRODUCT(-('Diário 5º PA'!$E$4:$E$2000='Analítico Cx.'!$B111),-('Diário 5º PA'!$O$4:$O$2000=C$1),('Diário 5º PA'!$F$4:$F$2000))+SUMPRODUCT(-('Diário 6º PA'!$E$4:$E$2000='Analítico Cx.'!$B111),-('Diário 6º PA'!$O$4:$O$2000=C$1),('Diário 6º PA'!$F$4:$F$2000))</f>
        <v>0</v>
      </c>
      <c r="D111" s="183">
        <f>SUMPRODUCT(-('Diário 3º PA'!$E$4:$E$4242='Analítico Cx.'!$B111),-('Diário 3º PA'!$N$4:$N$4242=D$1),('Diário 3º PA'!$F$4:$F$4242))+SUMPRODUCT(-('Diário 4º PA'!$E$4:$E$2007='Analítico Cx.'!$B111),-('Diário 4º PA'!$O$4:$O$2007=D$1),('Diário 4º PA'!$F$4:$F$2007))+SUMPRODUCT(-('Diário 5º PA'!$E$4:$E$2000='Analítico Cx.'!$B111),-('Diário 5º PA'!$O$4:$O$2000=D$1),('Diário 5º PA'!$F$4:$F$2000))+SUMPRODUCT(-('Diário 6º PA'!$E$4:$E$2000='Analítico Cx.'!$B111),-('Diário 6º PA'!$O$4:$O$2000=D$1),('Diário 6º PA'!$F$4:$F$2000))</f>
        <v>0</v>
      </c>
      <c r="E111" s="183">
        <f>SUMPRODUCT(-('Diário 3º PA'!$E$4:$E$4242='Analítico Cx.'!$B111),-('Diário 3º PA'!$N$4:$N$4242=E$1),('Diário 3º PA'!$F$4:$F$4242))+SUMPRODUCT(-('Diário 4º PA'!$E$4:$E$2007='Analítico Cx.'!$B111),-('Diário 4º PA'!$O$4:$O$2007=E$1),('Diário 4º PA'!$F$4:$F$2007))+SUMPRODUCT(-('Diário 5º PA'!$E$4:$E$2000='Analítico Cx.'!$B111),-('Diário 5º PA'!$O$4:$O$2000=E$1),('Diário 5º PA'!$F$4:$F$2000))+SUMPRODUCT(-('Diário 6º PA'!$E$4:$E$2000='Analítico Cx.'!$B111),-('Diário 6º PA'!$O$4:$O$2000=E$1),('Diário 6º PA'!$F$4:$F$2000))</f>
        <v>0</v>
      </c>
      <c r="F111" s="183">
        <f>SUMPRODUCT(-('Diário 3º PA'!$E$4:$E$4242='Analítico Cx.'!$B111),-('Diário 3º PA'!$N$4:$N$4242=F$1),('Diário 3º PA'!$F$4:$F$4242))+SUMPRODUCT(-('Diário 4º PA'!$E$4:$E$2007='Analítico Cx.'!$B111),-('Diário 4º PA'!$O$4:$O$2007=F$1),('Diário 4º PA'!$F$4:$F$2007))+SUMPRODUCT(-('Diário 5º PA'!$E$4:$E$2000='Analítico Cx.'!$B111),-('Diário 5º PA'!$O$4:$O$2000=F$1),('Diário 5º PA'!$F$4:$F$2000))+SUMPRODUCT(-('Diário 6º PA'!$E$4:$E$2000='Analítico Cx.'!$B111),-('Diário 6º PA'!$O$4:$O$2000=F$1),('Diário 6º PA'!$F$4:$F$2000))</f>
        <v>0</v>
      </c>
      <c r="G111" s="183">
        <f>SUMPRODUCT(-('Diário 3º PA'!$E$4:$E$4242='Analítico Cx.'!$B111),-('Diário 3º PA'!$N$4:$N$4242=G$1),('Diário 3º PA'!$F$4:$F$4242))+SUMPRODUCT(-('Diário 4º PA'!$E$4:$E$2007='Analítico Cx.'!$B111),-('Diário 4º PA'!$O$4:$O$2007=G$1),('Diário 4º PA'!$F$4:$F$2007))+SUMPRODUCT(-('Diário 5º PA'!$E$4:$E$2000='Analítico Cx.'!$B111),-('Diário 5º PA'!$O$4:$O$2000=G$1),('Diário 5º PA'!$F$4:$F$2000))+SUMPRODUCT(-('Diário 6º PA'!$E$4:$E$2000='Analítico Cx.'!$B111),-('Diário 6º PA'!$O$4:$O$2000=G$1),('Diário 6º PA'!$F$4:$F$2000))</f>
        <v>0</v>
      </c>
      <c r="H111" s="183">
        <f>SUMPRODUCT(-('Diário 3º PA'!$E$4:$E$4242='Analítico Cx.'!$B111),-('Diário 3º PA'!$N$4:$N$4242=H$1),('Diário 3º PA'!$F$4:$F$4242))+SUMPRODUCT(-('Diário 4º PA'!$E$4:$E$2007='Analítico Cx.'!$B111),-('Diário 4º PA'!$O$4:$O$2007=H$1),('Diário 4º PA'!$F$4:$F$2007))+SUMPRODUCT(-('Diário 5º PA'!$E$4:$E$2000='Analítico Cx.'!$B111),-('Diário 5º PA'!$O$4:$O$2000=H$1),('Diário 5º PA'!$F$4:$F$2000))+SUMPRODUCT(-('Diário 6º PA'!$E$4:$E$2000='Analítico Cx.'!$B111),-('Diário 6º PA'!$O$4:$O$2000=H$1),('Diário 6º PA'!$F$4:$F$2000))</f>
        <v>0</v>
      </c>
      <c r="I111" s="183">
        <f>SUMPRODUCT(-('Diário 3º PA'!$E$4:$E$4242='Analítico Cx.'!$B111),-('Diário 3º PA'!$N$4:$N$4242=I$1),('Diário 3º PA'!$F$4:$F$4242))+SUMPRODUCT(-('Diário 4º PA'!$E$4:$E$2007='Analítico Cx.'!$B111),-('Diário 4º PA'!$O$4:$O$2007=I$1),('Diário 4º PA'!$F$4:$F$2007))+SUMPRODUCT(-('Diário 5º PA'!$E$4:$E$2000='Analítico Cx.'!$B111),-('Diário 5º PA'!$O$4:$O$2000=I$1),('Diário 5º PA'!$F$4:$F$2000))+SUMPRODUCT(-('Diário 6º PA'!$E$4:$E$2000='Analítico Cx.'!$B111),-('Diário 6º PA'!$O$4:$O$2000=I$1),('Diário 6º PA'!$F$4:$F$2000))</f>
        <v>0</v>
      </c>
      <c r="J111" s="183">
        <f>SUMPRODUCT(-('Diário 3º PA'!$E$4:$E$4242='Analítico Cx.'!$B111),-('Diário 3º PA'!$N$4:$N$4242=J$1),('Diário 3º PA'!$F$4:$F$4242))+SUMPRODUCT(-('Diário 4º PA'!$E$4:$E$2007='Analítico Cx.'!$B111),-('Diário 4º PA'!$O$4:$O$2007=J$1),('Diário 4º PA'!$F$4:$F$2007))+SUMPRODUCT(-('Diário 5º PA'!$E$4:$E$2000='Analítico Cx.'!$B111),-('Diário 5º PA'!$O$4:$O$2000=J$1),('Diário 5º PA'!$F$4:$F$2000))+SUMPRODUCT(-('Diário 6º PA'!$E$4:$E$2000='Analítico Cx.'!$B111),-('Diário 6º PA'!$O$4:$O$2000=J$1),('Diário 6º PA'!$F$4:$F$2000))</f>
        <v>0</v>
      </c>
      <c r="K111" s="183">
        <f>SUMPRODUCT(-('Diário 3º PA'!$E$4:$E$4242='Analítico Cx.'!$B111),-('Diário 3º PA'!$N$4:$N$4242=K$1),('Diário 3º PA'!$F$4:$F$4242))+SUMPRODUCT(-('Diário 4º PA'!$E$4:$E$2007='Analítico Cx.'!$B111),-('Diário 4º PA'!$O$4:$O$2007=K$1),('Diário 4º PA'!$F$4:$F$2007))+SUMPRODUCT(-('Diário 5º PA'!$E$4:$E$2000='Analítico Cx.'!$B111),-('Diário 5º PA'!$O$4:$O$2000=K$1),('Diário 5º PA'!$F$4:$F$2000))+SUMPRODUCT(-('Diário 6º PA'!$E$4:$E$2000='Analítico Cx.'!$B111),-('Diário 6º PA'!$O$4:$O$2000=K$1),('Diário 6º PA'!$F$4:$F$2000))</f>
        <v>0</v>
      </c>
      <c r="L111" s="183">
        <f>SUMPRODUCT(-('Diário 3º PA'!$E$4:$E$4242='Analítico Cx.'!$B111),-('Diário 3º PA'!$N$4:$N$4242=L$1),('Diário 3º PA'!$F$4:$F$4242))+SUMPRODUCT(-('Diário 4º PA'!$E$4:$E$2007='Analítico Cx.'!$B111),-('Diário 4º PA'!$O$4:$O$2007=L$1),('Diário 4º PA'!$F$4:$F$2007))+SUMPRODUCT(-('Diário 5º PA'!$E$4:$E$2000='Analítico Cx.'!$B111),-('Diário 5º PA'!$O$4:$O$2000=L$1),('Diário 5º PA'!$F$4:$F$2000))+SUMPRODUCT(-('Diário 6º PA'!$E$4:$E$2000='Analítico Cx.'!$B111),-('Diário 6º PA'!$O$4:$O$2000=L$1),('Diário 6º PA'!$F$4:$F$2000))</f>
        <v>0</v>
      </c>
      <c r="M111" s="183">
        <f>SUMPRODUCT(-('Diário 3º PA'!$E$4:$E$4242='Analítico Cx.'!$B111),-('Diário 3º PA'!$N$4:$N$4242=M$1),('Diário 3º PA'!$F$4:$F$4242))+SUMPRODUCT(-('Diário 4º PA'!$E$4:$E$2007='Analítico Cx.'!$B111),-('Diário 4º PA'!$O$4:$O$2007=M$1),('Diário 4º PA'!$F$4:$F$2007))+SUMPRODUCT(-('Diário 5º PA'!$E$4:$E$2000='Analítico Cx.'!$B111),-('Diário 5º PA'!$O$4:$O$2000=M$1),('Diário 5º PA'!$F$4:$F$2000))+SUMPRODUCT(-('Diário 6º PA'!$E$4:$E$2000='Analítico Cx.'!$B111),-('Diário 6º PA'!$O$4:$O$2000=M$1),('Diário 6º PA'!$F$4:$F$2000))</f>
        <v>0</v>
      </c>
      <c r="N111" s="183">
        <f>SUMPRODUCT(-('Diário 3º PA'!$E$4:$E$4242='Analítico Cx.'!$B111),-('Diário 3º PA'!$N$4:$N$4242=N$1),('Diário 3º PA'!$F$4:$F$4242))+SUMPRODUCT(-('Diário 4º PA'!$E$4:$E$2007='Analítico Cx.'!$B111),-('Diário 4º PA'!$O$4:$O$2007=N$1),('Diário 4º PA'!$F$4:$F$2007))+SUMPRODUCT(-('Diário 5º PA'!$E$4:$E$2000='Analítico Cx.'!$B111),-('Diário 5º PA'!$O$4:$O$2000=N$1),('Diário 5º PA'!$F$4:$F$2000))+SUMPRODUCT(-('Diário 6º PA'!$E$4:$E$2000='Analítico Cx.'!$B111),-('Diário 6º PA'!$O$4:$O$2000=N$1),('Diário 6º PA'!$F$4:$F$2000))</f>
        <v>0</v>
      </c>
      <c r="O111" s="184">
        <f t="shared" si="17"/>
        <v>0</v>
      </c>
      <c r="P111" s="168">
        <f t="shared" si="18"/>
        <v>0</v>
      </c>
    </row>
    <row r="112" spans="1:16" ht="23.25" customHeight="1" x14ac:dyDescent="0.2">
      <c r="A112" s="59" t="s">
        <v>313</v>
      </c>
      <c r="B112" s="103" t="s">
        <v>314</v>
      </c>
      <c r="C112" s="183">
        <f>SUMPRODUCT(-('Diário 3º PA'!$E$4:$E$4242='Analítico Cx.'!$B112),-('Diário 3º PA'!$N$4:$N$4242=C$1),('Diário 3º PA'!$F$4:$F$4242))+SUMPRODUCT(-('Diário 4º PA'!$E$4:$E$2007='Analítico Cx.'!$B112),-('Diário 4º PA'!$O$4:$O$2007=C$1),('Diário 4º PA'!$F$4:$F$2007))+SUMPRODUCT(-('Diário 5º PA'!$E$4:$E$2000='Analítico Cx.'!$B112),-('Diário 5º PA'!$O$4:$O$2000=C$1),('Diário 5º PA'!$F$4:$F$2000))+SUMPRODUCT(-('Diário 6º PA'!$E$4:$E$2000='Analítico Cx.'!$B112),-('Diário 6º PA'!$O$4:$O$2000=C$1),('Diário 6º PA'!$F$4:$F$2000))</f>
        <v>0</v>
      </c>
      <c r="D112" s="183">
        <f>SUMPRODUCT(-('Diário 3º PA'!$E$4:$E$4242='Analítico Cx.'!$B112),-('Diário 3º PA'!$N$4:$N$4242=D$1),('Diário 3º PA'!$F$4:$F$4242))+SUMPRODUCT(-('Diário 4º PA'!$E$4:$E$2007='Analítico Cx.'!$B112),-('Diário 4º PA'!$O$4:$O$2007=D$1),('Diário 4º PA'!$F$4:$F$2007))+SUMPRODUCT(-('Diário 5º PA'!$E$4:$E$2000='Analítico Cx.'!$B112),-('Diário 5º PA'!$O$4:$O$2000=D$1),('Diário 5º PA'!$F$4:$F$2000))+SUMPRODUCT(-('Diário 6º PA'!$E$4:$E$2000='Analítico Cx.'!$B112),-('Diário 6º PA'!$O$4:$O$2000=D$1),('Diário 6º PA'!$F$4:$F$2000))</f>
        <v>0</v>
      </c>
      <c r="E112" s="183">
        <f>SUMPRODUCT(-('Diário 3º PA'!$E$4:$E$4242='Analítico Cx.'!$B112),-('Diário 3º PA'!$N$4:$N$4242=E$1),('Diário 3º PA'!$F$4:$F$4242))+SUMPRODUCT(-('Diário 4º PA'!$E$4:$E$2007='Analítico Cx.'!$B112),-('Diário 4º PA'!$O$4:$O$2007=E$1),('Diário 4º PA'!$F$4:$F$2007))+SUMPRODUCT(-('Diário 5º PA'!$E$4:$E$2000='Analítico Cx.'!$B112),-('Diário 5º PA'!$O$4:$O$2000=E$1),('Diário 5º PA'!$F$4:$F$2000))+SUMPRODUCT(-('Diário 6º PA'!$E$4:$E$2000='Analítico Cx.'!$B112),-('Diário 6º PA'!$O$4:$O$2000=E$1),('Diário 6º PA'!$F$4:$F$2000))</f>
        <v>0</v>
      </c>
      <c r="F112" s="183">
        <f>SUMPRODUCT(-('Diário 3º PA'!$E$4:$E$4242='Analítico Cx.'!$B112),-('Diário 3º PA'!$N$4:$N$4242=F$1),('Diário 3º PA'!$F$4:$F$4242))+SUMPRODUCT(-('Diário 4º PA'!$E$4:$E$2007='Analítico Cx.'!$B112),-('Diário 4º PA'!$O$4:$O$2007=F$1),('Diário 4º PA'!$F$4:$F$2007))+SUMPRODUCT(-('Diário 5º PA'!$E$4:$E$2000='Analítico Cx.'!$B112),-('Diário 5º PA'!$O$4:$O$2000=F$1),('Diário 5º PA'!$F$4:$F$2000))+SUMPRODUCT(-('Diário 6º PA'!$E$4:$E$2000='Analítico Cx.'!$B112),-('Diário 6º PA'!$O$4:$O$2000=F$1),('Diário 6º PA'!$F$4:$F$2000))</f>
        <v>0</v>
      </c>
      <c r="G112" s="183">
        <f>SUMPRODUCT(-('Diário 3º PA'!$E$4:$E$4242='Analítico Cx.'!$B112),-('Diário 3º PA'!$N$4:$N$4242=G$1),('Diário 3º PA'!$F$4:$F$4242))+SUMPRODUCT(-('Diário 4º PA'!$E$4:$E$2007='Analítico Cx.'!$B112),-('Diário 4º PA'!$O$4:$O$2007=G$1),('Diário 4º PA'!$F$4:$F$2007))+SUMPRODUCT(-('Diário 5º PA'!$E$4:$E$2000='Analítico Cx.'!$B112),-('Diário 5º PA'!$O$4:$O$2000=G$1),('Diário 5º PA'!$F$4:$F$2000))+SUMPRODUCT(-('Diário 6º PA'!$E$4:$E$2000='Analítico Cx.'!$B112),-('Diário 6º PA'!$O$4:$O$2000=G$1),('Diário 6º PA'!$F$4:$F$2000))</f>
        <v>0</v>
      </c>
      <c r="H112" s="183">
        <f>SUMPRODUCT(-('Diário 3º PA'!$E$4:$E$4242='Analítico Cx.'!$B112),-('Diário 3º PA'!$N$4:$N$4242=H$1),('Diário 3º PA'!$F$4:$F$4242))+SUMPRODUCT(-('Diário 4º PA'!$E$4:$E$2007='Analítico Cx.'!$B112),-('Diário 4º PA'!$O$4:$O$2007=H$1),('Diário 4º PA'!$F$4:$F$2007))+SUMPRODUCT(-('Diário 5º PA'!$E$4:$E$2000='Analítico Cx.'!$B112),-('Diário 5º PA'!$O$4:$O$2000=H$1),('Diário 5º PA'!$F$4:$F$2000))+SUMPRODUCT(-('Diário 6º PA'!$E$4:$E$2000='Analítico Cx.'!$B112),-('Diário 6º PA'!$O$4:$O$2000=H$1),('Diário 6º PA'!$F$4:$F$2000))</f>
        <v>0</v>
      </c>
      <c r="I112" s="183">
        <f>SUMPRODUCT(-('Diário 3º PA'!$E$4:$E$4242='Analítico Cx.'!$B112),-('Diário 3º PA'!$N$4:$N$4242=I$1),('Diário 3º PA'!$F$4:$F$4242))+SUMPRODUCT(-('Diário 4º PA'!$E$4:$E$2007='Analítico Cx.'!$B112),-('Diário 4º PA'!$O$4:$O$2007=I$1),('Diário 4º PA'!$F$4:$F$2007))+SUMPRODUCT(-('Diário 5º PA'!$E$4:$E$2000='Analítico Cx.'!$B112),-('Diário 5º PA'!$O$4:$O$2000=I$1),('Diário 5º PA'!$F$4:$F$2000))+SUMPRODUCT(-('Diário 6º PA'!$E$4:$E$2000='Analítico Cx.'!$B112),-('Diário 6º PA'!$O$4:$O$2000=I$1),('Diário 6º PA'!$F$4:$F$2000))</f>
        <v>0</v>
      </c>
      <c r="J112" s="183">
        <f>SUMPRODUCT(-('Diário 3º PA'!$E$4:$E$4242='Analítico Cx.'!$B112),-('Diário 3º PA'!$N$4:$N$4242=J$1),('Diário 3º PA'!$F$4:$F$4242))+SUMPRODUCT(-('Diário 4º PA'!$E$4:$E$2007='Analítico Cx.'!$B112),-('Diário 4º PA'!$O$4:$O$2007=J$1),('Diário 4º PA'!$F$4:$F$2007))+SUMPRODUCT(-('Diário 5º PA'!$E$4:$E$2000='Analítico Cx.'!$B112),-('Diário 5º PA'!$O$4:$O$2000=J$1),('Diário 5º PA'!$F$4:$F$2000))+SUMPRODUCT(-('Diário 6º PA'!$E$4:$E$2000='Analítico Cx.'!$B112),-('Diário 6º PA'!$O$4:$O$2000=J$1),('Diário 6º PA'!$F$4:$F$2000))</f>
        <v>0</v>
      </c>
      <c r="K112" s="183">
        <f>SUMPRODUCT(-('Diário 3º PA'!$E$4:$E$4242='Analítico Cx.'!$B112),-('Diário 3º PA'!$N$4:$N$4242=K$1),('Diário 3º PA'!$F$4:$F$4242))+SUMPRODUCT(-('Diário 4º PA'!$E$4:$E$2007='Analítico Cx.'!$B112),-('Diário 4º PA'!$O$4:$O$2007=K$1),('Diário 4º PA'!$F$4:$F$2007))+SUMPRODUCT(-('Diário 5º PA'!$E$4:$E$2000='Analítico Cx.'!$B112),-('Diário 5º PA'!$O$4:$O$2000=K$1),('Diário 5º PA'!$F$4:$F$2000))+SUMPRODUCT(-('Diário 6º PA'!$E$4:$E$2000='Analítico Cx.'!$B112),-('Diário 6º PA'!$O$4:$O$2000=K$1),('Diário 6º PA'!$F$4:$F$2000))</f>
        <v>0</v>
      </c>
      <c r="L112" s="183">
        <f>SUMPRODUCT(-('Diário 3º PA'!$E$4:$E$4242='Analítico Cx.'!$B112),-('Diário 3º PA'!$N$4:$N$4242=L$1),('Diário 3º PA'!$F$4:$F$4242))+SUMPRODUCT(-('Diário 4º PA'!$E$4:$E$2007='Analítico Cx.'!$B112),-('Diário 4º PA'!$O$4:$O$2007=L$1),('Diário 4º PA'!$F$4:$F$2007))+SUMPRODUCT(-('Diário 5º PA'!$E$4:$E$2000='Analítico Cx.'!$B112),-('Diário 5º PA'!$O$4:$O$2000=L$1),('Diário 5º PA'!$F$4:$F$2000))+SUMPRODUCT(-('Diário 6º PA'!$E$4:$E$2000='Analítico Cx.'!$B112),-('Diário 6º PA'!$O$4:$O$2000=L$1),('Diário 6º PA'!$F$4:$F$2000))</f>
        <v>0</v>
      </c>
      <c r="M112" s="183">
        <f>SUMPRODUCT(-('Diário 3º PA'!$E$4:$E$4242='Analítico Cx.'!$B112),-('Diário 3º PA'!$N$4:$N$4242=M$1),('Diário 3º PA'!$F$4:$F$4242))+SUMPRODUCT(-('Diário 4º PA'!$E$4:$E$2007='Analítico Cx.'!$B112),-('Diário 4º PA'!$O$4:$O$2007=M$1),('Diário 4º PA'!$F$4:$F$2007))+SUMPRODUCT(-('Diário 5º PA'!$E$4:$E$2000='Analítico Cx.'!$B112),-('Diário 5º PA'!$O$4:$O$2000=M$1),('Diário 5º PA'!$F$4:$F$2000))+SUMPRODUCT(-('Diário 6º PA'!$E$4:$E$2000='Analítico Cx.'!$B112),-('Diário 6º PA'!$O$4:$O$2000=M$1),('Diário 6º PA'!$F$4:$F$2000))</f>
        <v>0</v>
      </c>
      <c r="N112" s="183">
        <f>SUMPRODUCT(-('Diário 3º PA'!$E$4:$E$4242='Analítico Cx.'!$B112),-('Diário 3º PA'!$N$4:$N$4242=N$1),('Diário 3º PA'!$F$4:$F$4242))+SUMPRODUCT(-('Diário 4º PA'!$E$4:$E$2007='Analítico Cx.'!$B112),-('Diário 4º PA'!$O$4:$O$2007=N$1),('Diário 4º PA'!$F$4:$F$2007))+SUMPRODUCT(-('Diário 5º PA'!$E$4:$E$2000='Analítico Cx.'!$B112),-('Diário 5º PA'!$O$4:$O$2000=N$1),('Diário 5º PA'!$F$4:$F$2000))+SUMPRODUCT(-('Diário 6º PA'!$E$4:$E$2000='Analítico Cx.'!$B112),-('Diário 6º PA'!$O$4:$O$2000=N$1),('Diário 6º PA'!$F$4:$F$2000))</f>
        <v>0</v>
      </c>
      <c r="O112" s="184">
        <f t="shared" si="17"/>
        <v>0</v>
      </c>
      <c r="P112" s="168">
        <f t="shared" si="18"/>
        <v>0</v>
      </c>
    </row>
    <row r="113" spans="1:16" ht="23.25" customHeight="1" x14ac:dyDescent="0.2">
      <c r="A113" s="59" t="s">
        <v>315</v>
      </c>
      <c r="B113" s="103" t="s">
        <v>316</v>
      </c>
      <c r="C113" s="183">
        <f>SUMPRODUCT(-('Diário 3º PA'!$E$4:$E$4242='Analítico Cx.'!$B113),-('Diário 3º PA'!$N$4:$N$4242=C$1),('Diário 3º PA'!$F$4:$F$4242))+SUMPRODUCT(-('Diário 4º PA'!$E$4:$E$2007='Analítico Cx.'!$B113),-('Diário 4º PA'!$O$4:$O$2007=C$1),('Diário 4º PA'!$F$4:$F$2007))+SUMPRODUCT(-('Diário 5º PA'!$E$4:$E$2000='Analítico Cx.'!$B113),-('Diário 5º PA'!$O$4:$O$2000=C$1),('Diário 5º PA'!$F$4:$F$2000))+SUMPRODUCT(-('Diário 6º PA'!$E$4:$E$2000='Analítico Cx.'!$B113),-('Diário 6º PA'!$O$4:$O$2000=C$1),('Diário 6º PA'!$F$4:$F$2000))</f>
        <v>0</v>
      </c>
      <c r="D113" s="183">
        <f>SUMPRODUCT(-('Diário 3º PA'!$E$4:$E$4242='Analítico Cx.'!$B113),-('Diário 3º PA'!$N$4:$N$4242=D$1),('Diário 3º PA'!$F$4:$F$4242))+SUMPRODUCT(-('Diário 4º PA'!$E$4:$E$2007='Analítico Cx.'!$B113),-('Diário 4º PA'!$O$4:$O$2007=D$1),('Diário 4º PA'!$F$4:$F$2007))+SUMPRODUCT(-('Diário 5º PA'!$E$4:$E$2000='Analítico Cx.'!$B113),-('Diário 5º PA'!$O$4:$O$2000=D$1),('Diário 5º PA'!$F$4:$F$2000))+SUMPRODUCT(-('Diário 6º PA'!$E$4:$E$2000='Analítico Cx.'!$B113),-('Diário 6º PA'!$O$4:$O$2000=D$1),('Diário 6º PA'!$F$4:$F$2000))</f>
        <v>0</v>
      </c>
      <c r="E113" s="183">
        <f>SUMPRODUCT(-('Diário 3º PA'!$E$4:$E$4242='Analítico Cx.'!$B113),-('Diário 3º PA'!$N$4:$N$4242=E$1),('Diário 3º PA'!$F$4:$F$4242))+SUMPRODUCT(-('Diário 4º PA'!$E$4:$E$2007='Analítico Cx.'!$B113),-('Diário 4º PA'!$O$4:$O$2007=E$1),('Diário 4º PA'!$F$4:$F$2007))+SUMPRODUCT(-('Diário 5º PA'!$E$4:$E$2000='Analítico Cx.'!$B113),-('Diário 5º PA'!$O$4:$O$2000=E$1),('Diário 5º PA'!$F$4:$F$2000))+SUMPRODUCT(-('Diário 6º PA'!$E$4:$E$2000='Analítico Cx.'!$B113),-('Diário 6º PA'!$O$4:$O$2000=E$1),('Diário 6º PA'!$F$4:$F$2000))</f>
        <v>0</v>
      </c>
      <c r="F113" s="183">
        <f>SUMPRODUCT(-('Diário 3º PA'!$E$4:$E$4242='Analítico Cx.'!$B113),-('Diário 3º PA'!$N$4:$N$4242=F$1),('Diário 3º PA'!$F$4:$F$4242))+SUMPRODUCT(-('Diário 4º PA'!$E$4:$E$2007='Analítico Cx.'!$B113),-('Diário 4º PA'!$O$4:$O$2007=F$1),('Diário 4º PA'!$F$4:$F$2007))+SUMPRODUCT(-('Diário 5º PA'!$E$4:$E$2000='Analítico Cx.'!$B113),-('Diário 5º PA'!$O$4:$O$2000=F$1),('Diário 5º PA'!$F$4:$F$2000))+SUMPRODUCT(-('Diário 6º PA'!$E$4:$E$2000='Analítico Cx.'!$B113),-('Diário 6º PA'!$O$4:$O$2000=F$1),('Diário 6º PA'!$F$4:$F$2000))</f>
        <v>0</v>
      </c>
      <c r="G113" s="183">
        <f>SUMPRODUCT(-('Diário 3º PA'!$E$4:$E$4242='Analítico Cx.'!$B113),-('Diário 3º PA'!$N$4:$N$4242=G$1),('Diário 3º PA'!$F$4:$F$4242))+SUMPRODUCT(-('Diário 4º PA'!$E$4:$E$2007='Analítico Cx.'!$B113),-('Diário 4º PA'!$O$4:$O$2007=G$1),('Diário 4º PA'!$F$4:$F$2007))+SUMPRODUCT(-('Diário 5º PA'!$E$4:$E$2000='Analítico Cx.'!$B113),-('Diário 5º PA'!$O$4:$O$2000=G$1),('Diário 5º PA'!$F$4:$F$2000))+SUMPRODUCT(-('Diário 6º PA'!$E$4:$E$2000='Analítico Cx.'!$B113),-('Diário 6º PA'!$O$4:$O$2000=G$1),('Diário 6º PA'!$F$4:$F$2000))</f>
        <v>0</v>
      </c>
      <c r="H113" s="183">
        <f>SUMPRODUCT(-('Diário 3º PA'!$E$4:$E$4242='Analítico Cx.'!$B113),-('Diário 3º PA'!$N$4:$N$4242=H$1),('Diário 3º PA'!$F$4:$F$4242))+SUMPRODUCT(-('Diário 4º PA'!$E$4:$E$2007='Analítico Cx.'!$B113),-('Diário 4º PA'!$O$4:$O$2007=H$1),('Diário 4º PA'!$F$4:$F$2007))+SUMPRODUCT(-('Diário 5º PA'!$E$4:$E$2000='Analítico Cx.'!$B113),-('Diário 5º PA'!$O$4:$O$2000=H$1),('Diário 5º PA'!$F$4:$F$2000))+SUMPRODUCT(-('Diário 6º PA'!$E$4:$E$2000='Analítico Cx.'!$B113),-('Diário 6º PA'!$O$4:$O$2000=H$1),('Diário 6º PA'!$F$4:$F$2000))</f>
        <v>0</v>
      </c>
      <c r="I113" s="183">
        <f>SUMPRODUCT(-('Diário 3º PA'!$E$4:$E$4242='Analítico Cx.'!$B113),-('Diário 3º PA'!$N$4:$N$4242=I$1),('Diário 3º PA'!$F$4:$F$4242))+SUMPRODUCT(-('Diário 4º PA'!$E$4:$E$2007='Analítico Cx.'!$B113),-('Diário 4º PA'!$O$4:$O$2007=I$1),('Diário 4º PA'!$F$4:$F$2007))+SUMPRODUCT(-('Diário 5º PA'!$E$4:$E$2000='Analítico Cx.'!$B113),-('Diário 5º PA'!$O$4:$O$2000=I$1),('Diário 5º PA'!$F$4:$F$2000))+SUMPRODUCT(-('Diário 6º PA'!$E$4:$E$2000='Analítico Cx.'!$B113),-('Diário 6º PA'!$O$4:$O$2000=I$1),('Diário 6º PA'!$F$4:$F$2000))</f>
        <v>0</v>
      </c>
      <c r="J113" s="183">
        <f>SUMPRODUCT(-('Diário 3º PA'!$E$4:$E$4242='Analítico Cx.'!$B113),-('Diário 3º PA'!$N$4:$N$4242=J$1),('Diário 3º PA'!$F$4:$F$4242))+SUMPRODUCT(-('Diário 4º PA'!$E$4:$E$2007='Analítico Cx.'!$B113),-('Diário 4º PA'!$O$4:$O$2007=J$1),('Diário 4º PA'!$F$4:$F$2007))+SUMPRODUCT(-('Diário 5º PA'!$E$4:$E$2000='Analítico Cx.'!$B113),-('Diário 5º PA'!$O$4:$O$2000=J$1),('Diário 5º PA'!$F$4:$F$2000))+SUMPRODUCT(-('Diário 6º PA'!$E$4:$E$2000='Analítico Cx.'!$B113),-('Diário 6º PA'!$O$4:$O$2000=J$1),('Diário 6º PA'!$F$4:$F$2000))</f>
        <v>0</v>
      </c>
      <c r="K113" s="183">
        <f>SUMPRODUCT(-('Diário 3º PA'!$E$4:$E$4242='Analítico Cx.'!$B113),-('Diário 3º PA'!$N$4:$N$4242=K$1),('Diário 3º PA'!$F$4:$F$4242))+SUMPRODUCT(-('Diário 4º PA'!$E$4:$E$2007='Analítico Cx.'!$B113),-('Diário 4º PA'!$O$4:$O$2007=K$1),('Diário 4º PA'!$F$4:$F$2007))+SUMPRODUCT(-('Diário 5º PA'!$E$4:$E$2000='Analítico Cx.'!$B113),-('Diário 5º PA'!$O$4:$O$2000=K$1),('Diário 5º PA'!$F$4:$F$2000))+SUMPRODUCT(-('Diário 6º PA'!$E$4:$E$2000='Analítico Cx.'!$B113),-('Diário 6º PA'!$O$4:$O$2000=K$1),('Diário 6º PA'!$F$4:$F$2000))</f>
        <v>0</v>
      </c>
      <c r="L113" s="183">
        <f>SUMPRODUCT(-('Diário 3º PA'!$E$4:$E$4242='Analítico Cx.'!$B113),-('Diário 3º PA'!$N$4:$N$4242=L$1),('Diário 3º PA'!$F$4:$F$4242))+SUMPRODUCT(-('Diário 4º PA'!$E$4:$E$2007='Analítico Cx.'!$B113),-('Diário 4º PA'!$O$4:$O$2007=L$1),('Diário 4º PA'!$F$4:$F$2007))+SUMPRODUCT(-('Diário 5º PA'!$E$4:$E$2000='Analítico Cx.'!$B113),-('Diário 5º PA'!$O$4:$O$2000=L$1),('Diário 5º PA'!$F$4:$F$2000))+SUMPRODUCT(-('Diário 6º PA'!$E$4:$E$2000='Analítico Cx.'!$B113),-('Diário 6º PA'!$O$4:$O$2000=L$1),('Diário 6º PA'!$F$4:$F$2000))</f>
        <v>0</v>
      </c>
      <c r="M113" s="183">
        <f>SUMPRODUCT(-('Diário 3º PA'!$E$4:$E$4242='Analítico Cx.'!$B113),-('Diário 3º PA'!$N$4:$N$4242=M$1),('Diário 3º PA'!$F$4:$F$4242))+SUMPRODUCT(-('Diário 4º PA'!$E$4:$E$2007='Analítico Cx.'!$B113),-('Diário 4º PA'!$O$4:$O$2007=M$1),('Diário 4º PA'!$F$4:$F$2007))+SUMPRODUCT(-('Diário 5º PA'!$E$4:$E$2000='Analítico Cx.'!$B113),-('Diário 5º PA'!$O$4:$O$2000=M$1),('Diário 5º PA'!$F$4:$F$2000))+SUMPRODUCT(-('Diário 6º PA'!$E$4:$E$2000='Analítico Cx.'!$B113),-('Diário 6º PA'!$O$4:$O$2000=M$1),('Diário 6º PA'!$F$4:$F$2000))</f>
        <v>0</v>
      </c>
      <c r="N113" s="183">
        <f>SUMPRODUCT(-('Diário 3º PA'!$E$4:$E$4242='Analítico Cx.'!$B113),-('Diário 3º PA'!$N$4:$N$4242=N$1),('Diário 3º PA'!$F$4:$F$4242))+SUMPRODUCT(-('Diário 4º PA'!$E$4:$E$2007='Analítico Cx.'!$B113),-('Diário 4º PA'!$O$4:$O$2007=N$1),('Diário 4º PA'!$F$4:$F$2007))+SUMPRODUCT(-('Diário 5º PA'!$E$4:$E$2000='Analítico Cx.'!$B113),-('Diário 5º PA'!$O$4:$O$2000=N$1),('Diário 5º PA'!$F$4:$F$2000))+SUMPRODUCT(-('Diário 6º PA'!$E$4:$E$2000='Analítico Cx.'!$B113),-('Diário 6º PA'!$O$4:$O$2000=N$1),('Diário 6º PA'!$F$4:$F$2000))</f>
        <v>0</v>
      </c>
      <c r="O113" s="184">
        <f t="shared" si="17"/>
        <v>0</v>
      </c>
      <c r="P113" s="168">
        <f t="shared" si="18"/>
        <v>0</v>
      </c>
    </row>
    <row r="114" spans="1:16" ht="23.25" customHeight="1" x14ac:dyDescent="0.2">
      <c r="A114" s="59" t="s">
        <v>317</v>
      </c>
      <c r="B114" s="103" t="s">
        <v>318</v>
      </c>
      <c r="C114" s="183">
        <f>SUMPRODUCT(-('Diário 3º PA'!$E$4:$E$4242='Analítico Cx.'!$B114),-('Diário 3º PA'!$N$4:$N$4242=C$1),('Diário 3º PA'!$F$4:$F$4242))+SUMPRODUCT(-('Diário 4º PA'!$E$4:$E$2007='Analítico Cx.'!$B114),-('Diário 4º PA'!$O$4:$O$2007=C$1),('Diário 4º PA'!$F$4:$F$2007))+SUMPRODUCT(-('Diário 5º PA'!$E$4:$E$2000='Analítico Cx.'!$B114),-('Diário 5º PA'!$O$4:$O$2000=C$1),('Diário 5º PA'!$F$4:$F$2000))+SUMPRODUCT(-('Diário 6º PA'!$E$4:$E$2000='Analítico Cx.'!$B114),-('Diário 6º PA'!$O$4:$O$2000=C$1),('Diário 6º PA'!$F$4:$F$2000))</f>
        <v>0</v>
      </c>
      <c r="D114" s="183">
        <f>SUMPRODUCT(-('Diário 3º PA'!$E$4:$E$4242='Analítico Cx.'!$B114),-('Diário 3º PA'!$N$4:$N$4242=D$1),('Diário 3º PA'!$F$4:$F$4242))+SUMPRODUCT(-('Diário 4º PA'!$E$4:$E$2007='Analítico Cx.'!$B114),-('Diário 4º PA'!$O$4:$O$2007=D$1),('Diário 4º PA'!$F$4:$F$2007))+SUMPRODUCT(-('Diário 5º PA'!$E$4:$E$2000='Analítico Cx.'!$B114),-('Diário 5º PA'!$O$4:$O$2000=D$1),('Diário 5º PA'!$F$4:$F$2000))+SUMPRODUCT(-('Diário 6º PA'!$E$4:$E$2000='Analítico Cx.'!$B114),-('Diário 6º PA'!$O$4:$O$2000=D$1),('Diário 6º PA'!$F$4:$F$2000))</f>
        <v>4425</v>
      </c>
      <c r="E114" s="183">
        <f>SUMPRODUCT(-('Diário 3º PA'!$E$4:$E$4242='Analítico Cx.'!$B114),-('Diário 3º PA'!$N$4:$N$4242=E$1),('Diário 3º PA'!$F$4:$F$4242))+SUMPRODUCT(-('Diário 4º PA'!$E$4:$E$2007='Analítico Cx.'!$B114),-('Diário 4º PA'!$O$4:$O$2007=E$1),('Diário 4º PA'!$F$4:$F$2007))+SUMPRODUCT(-('Diário 5º PA'!$E$4:$E$2000='Analítico Cx.'!$B114),-('Diário 5º PA'!$O$4:$O$2000=E$1),('Diário 5º PA'!$F$4:$F$2000))+SUMPRODUCT(-('Diário 6º PA'!$E$4:$E$2000='Analítico Cx.'!$B114),-('Diário 6º PA'!$O$4:$O$2000=E$1),('Diário 6º PA'!$F$4:$F$2000))</f>
        <v>0</v>
      </c>
      <c r="F114" s="183">
        <f>SUMPRODUCT(-('Diário 3º PA'!$E$4:$E$4242='Analítico Cx.'!$B114),-('Diário 3º PA'!$N$4:$N$4242=F$1),('Diário 3º PA'!$F$4:$F$4242))+SUMPRODUCT(-('Diário 4º PA'!$E$4:$E$2007='Analítico Cx.'!$B114),-('Diário 4º PA'!$O$4:$O$2007=F$1),('Diário 4º PA'!$F$4:$F$2007))+SUMPRODUCT(-('Diário 5º PA'!$E$4:$E$2000='Analítico Cx.'!$B114),-('Diário 5º PA'!$O$4:$O$2000=F$1),('Diário 5º PA'!$F$4:$F$2000))+SUMPRODUCT(-('Diário 6º PA'!$E$4:$E$2000='Analítico Cx.'!$B114),-('Diário 6º PA'!$O$4:$O$2000=F$1),('Diário 6º PA'!$F$4:$F$2000))</f>
        <v>0</v>
      </c>
      <c r="G114" s="183">
        <f>SUMPRODUCT(-('Diário 3º PA'!$E$4:$E$4242='Analítico Cx.'!$B114),-('Diário 3º PA'!$N$4:$N$4242=G$1),('Diário 3º PA'!$F$4:$F$4242))+SUMPRODUCT(-('Diário 4º PA'!$E$4:$E$2007='Analítico Cx.'!$B114),-('Diário 4º PA'!$O$4:$O$2007=G$1),('Diário 4º PA'!$F$4:$F$2007))+SUMPRODUCT(-('Diário 5º PA'!$E$4:$E$2000='Analítico Cx.'!$B114),-('Diário 5º PA'!$O$4:$O$2000=G$1),('Diário 5º PA'!$F$4:$F$2000))+SUMPRODUCT(-('Diário 6º PA'!$E$4:$E$2000='Analítico Cx.'!$B114),-('Diário 6º PA'!$O$4:$O$2000=G$1),('Diário 6º PA'!$F$4:$F$2000))</f>
        <v>0</v>
      </c>
      <c r="H114" s="183">
        <f>SUMPRODUCT(-('Diário 3º PA'!$E$4:$E$4242='Analítico Cx.'!$B114),-('Diário 3º PA'!$N$4:$N$4242=H$1),('Diário 3º PA'!$F$4:$F$4242))+SUMPRODUCT(-('Diário 4º PA'!$E$4:$E$2007='Analítico Cx.'!$B114),-('Diário 4º PA'!$O$4:$O$2007=H$1),('Diário 4º PA'!$F$4:$F$2007))+SUMPRODUCT(-('Diário 5º PA'!$E$4:$E$2000='Analítico Cx.'!$B114),-('Diário 5º PA'!$O$4:$O$2000=H$1),('Diário 5º PA'!$F$4:$F$2000))+SUMPRODUCT(-('Diário 6º PA'!$E$4:$E$2000='Analítico Cx.'!$B114),-('Diário 6º PA'!$O$4:$O$2000=H$1),('Diário 6º PA'!$F$4:$F$2000))</f>
        <v>0</v>
      </c>
      <c r="I114" s="183">
        <f>SUMPRODUCT(-('Diário 3º PA'!$E$4:$E$4242='Analítico Cx.'!$B114),-('Diário 3º PA'!$N$4:$N$4242=I$1),('Diário 3º PA'!$F$4:$F$4242))+SUMPRODUCT(-('Diário 4º PA'!$E$4:$E$2007='Analítico Cx.'!$B114),-('Diário 4º PA'!$O$4:$O$2007=I$1),('Diário 4º PA'!$F$4:$F$2007))+SUMPRODUCT(-('Diário 5º PA'!$E$4:$E$2000='Analítico Cx.'!$B114),-('Diário 5º PA'!$O$4:$O$2000=I$1),('Diário 5º PA'!$F$4:$F$2000))+SUMPRODUCT(-('Diário 6º PA'!$E$4:$E$2000='Analítico Cx.'!$B114),-('Diário 6º PA'!$O$4:$O$2000=I$1),('Diário 6º PA'!$F$4:$F$2000))</f>
        <v>0</v>
      </c>
      <c r="J114" s="183">
        <f>SUMPRODUCT(-('Diário 3º PA'!$E$4:$E$4242='Analítico Cx.'!$B114),-('Diário 3º PA'!$N$4:$N$4242=J$1),('Diário 3º PA'!$F$4:$F$4242))+SUMPRODUCT(-('Diário 4º PA'!$E$4:$E$2007='Analítico Cx.'!$B114),-('Diário 4º PA'!$O$4:$O$2007=J$1),('Diário 4º PA'!$F$4:$F$2007))+SUMPRODUCT(-('Diário 5º PA'!$E$4:$E$2000='Analítico Cx.'!$B114),-('Diário 5º PA'!$O$4:$O$2000=J$1),('Diário 5º PA'!$F$4:$F$2000))+SUMPRODUCT(-('Diário 6º PA'!$E$4:$E$2000='Analítico Cx.'!$B114),-('Diário 6º PA'!$O$4:$O$2000=J$1),('Diário 6º PA'!$F$4:$F$2000))</f>
        <v>0</v>
      </c>
      <c r="K114" s="183">
        <f>SUMPRODUCT(-('Diário 3º PA'!$E$4:$E$4242='Analítico Cx.'!$B114),-('Diário 3º PA'!$N$4:$N$4242=K$1),('Diário 3º PA'!$F$4:$F$4242))+SUMPRODUCT(-('Diário 4º PA'!$E$4:$E$2007='Analítico Cx.'!$B114),-('Diário 4º PA'!$O$4:$O$2007=K$1),('Diário 4º PA'!$F$4:$F$2007))+SUMPRODUCT(-('Diário 5º PA'!$E$4:$E$2000='Analítico Cx.'!$B114),-('Diário 5º PA'!$O$4:$O$2000=K$1),('Diário 5º PA'!$F$4:$F$2000))+SUMPRODUCT(-('Diário 6º PA'!$E$4:$E$2000='Analítico Cx.'!$B114),-('Diário 6º PA'!$O$4:$O$2000=K$1),('Diário 6º PA'!$F$4:$F$2000))</f>
        <v>0</v>
      </c>
      <c r="L114" s="183">
        <f>SUMPRODUCT(-('Diário 3º PA'!$E$4:$E$4242='Analítico Cx.'!$B114),-('Diário 3º PA'!$N$4:$N$4242=L$1),('Diário 3º PA'!$F$4:$F$4242))+SUMPRODUCT(-('Diário 4º PA'!$E$4:$E$2007='Analítico Cx.'!$B114),-('Diário 4º PA'!$O$4:$O$2007=L$1),('Diário 4º PA'!$F$4:$F$2007))+SUMPRODUCT(-('Diário 5º PA'!$E$4:$E$2000='Analítico Cx.'!$B114),-('Diário 5º PA'!$O$4:$O$2000=L$1),('Diário 5º PA'!$F$4:$F$2000))+SUMPRODUCT(-('Diário 6º PA'!$E$4:$E$2000='Analítico Cx.'!$B114),-('Diário 6º PA'!$O$4:$O$2000=L$1),('Diário 6º PA'!$F$4:$F$2000))</f>
        <v>0</v>
      </c>
      <c r="M114" s="183">
        <f>SUMPRODUCT(-('Diário 3º PA'!$E$4:$E$4242='Analítico Cx.'!$B114),-('Diário 3º PA'!$N$4:$N$4242=M$1),('Diário 3º PA'!$F$4:$F$4242))+SUMPRODUCT(-('Diário 4º PA'!$E$4:$E$2007='Analítico Cx.'!$B114),-('Diário 4º PA'!$O$4:$O$2007=M$1),('Diário 4º PA'!$F$4:$F$2007))+SUMPRODUCT(-('Diário 5º PA'!$E$4:$E$2000='Analítico Cx.'!$B114),-('Diário 5º PA'!$O$4:$O$2000=M$1),('Diário 5º PA'!$F$4:$F$2000))+SUMPRODUCT(-('Diário 6º PA'!$E$4:$E$2000='Analítico Cx.'!$B114),-('Diário 6º PA'!$O$4:$O$2000=M$1),('Diário 6º PA'!$F$4:$F$2000))</f>
        <v>0</v>
      </c>
      <c r="N114" s="183">
        <f>SUMPRODUCT(-('Diário 3º PA'!$E$4:$E$4242='Analítico Cx.'!$B114),-('Diário 3º PA'!$N$4:$N$4242=N$1),('Diário 3º PA'!$F$4:$F$4242))+SUMPRODUCT(-('Diário 4º PA'!$E$4:$E$2007='Analítico Cx.'!$B114),-('Diário 4º PA'!$O$4:$O$2007=N$1),('Diário 4º PA'!$F$4:$F$2007))+SUMPRODUCT(-('Diário 5º PA'!$E$4:$E$2000='Analítico Cx.'!$B114),-('Diário 5º PA'!$O$4:$O$2000=N$1),('Diário 5º PA'!$F$4:$F$2000))+SUMPRODUCT(-('Diário 6º PA'!$E$4:$E$2000='Analítico Cx.'!$B114),-('Diário 6º PA'!$O$4:$O$2000=N$1),('Diário 6º PA'!$F$4:$F$2000))</f>
        <v>0</v>
      </c>
      <c r="O114" s="184">
        <f t="shared" si="17"/>
        <v>4425</v>
      </c>
      <c r="P114" s="168">
        <f t="shared" si="18"/>
        <v>3.1096500332859783E-4</v>
      </c>
    </row>
    <row r="115" spans="1:16" ht="23.25" customHeight="1" x14ac:dyDescent="0.2">
      <c r="A115" s="59" t="s">
        <v>319</v>
      </c>
      <c r="B115" s="103" t="s">
        <v>320</v>
      </c>
      <c r="C115" s="183">
        <f>SUMPRODUCT(-('Diário 3º PA'!$E$4:$E$4242='Analítico Cx.'!$B115),-('Diário 3º PA'!$N$4:$N$4242=C$1),('Diário 3º PA'!$F$4:$F$4242))+SUMPRODUCT(-('Diário 4º PA'!$E$4:$E$2007='Analítico Cx.'!$B115),-('Diário 4º PA'!$O$4:$O$2007=C$1),('Diário 4º PA'!$F$4:$F$2007))+SUMPRODUCT(-('Diário 5º PA'!$E$4:$E$2000='Analítico Cx.'!$B115),-('Diário 5º PA'!$O$4:$O$2000=C$1),('Diário 5º PA'!$F$4:$F$2000))+SUMPRODUCT(-('Diário 6º PA'!$E$4:$E$2000='Analítico Cx.'!$B115),-('Diário 6º PA'!$O$4:$O$2000=C$1),('Diário 6º PA'!$F$4:$F$2000))</f>
        <v>31500</v>
      </c>
      <c r="D115" s="183">
        <f>SUMPRODUCT(-('Diário 3º PA'!$E$4:$E$4242='Analítico Cx.'!$B115),-('Diário 3º PA'!$N$4:$N$4242=D$1),('Diário 3º PA'!$F$4:$F$4242))+SUMPRODUCT(-('Diário 4º PA'!$E$4:$E$2007='Analítico Cx.'!$B115),-('Diário 4º PA'!$O$4:$O$2007=D$1),('Diário 4º PA'!$F$4:$F$2007))+SUMPRODUCT(-('Diário 5º PA'!$E$4:$E$2000='Analítico Cx.'!$B115),-('Diário 5º PA'!$O$4:$O$2000=D$1),('Diário 5º PA'!$F$4:$F$2000))+SUMPRODUCT(-('Diário 6º PA'!$E$4:$E$2000='Analítico Cx.'!$B115),-('Diário 6º PA'!$O$4:$O$2000=D$1),('Diário 6º PA'!$F$4:$F$2000))</f>
        <v>15810</v>
      </c>
      <c r="E115" s="183">
        <f>SUMPRODUCT(-('Diário 3º PA'!$E$4:$E$4242='Analítico Cx.'!$B115),-('Diário 3º PA'!$N$4:$N$4242=E$1),('Diário 3º PA'!$F$4:$F$4242))+SUMPRODUCT(-('Diário 4º PA'!$E$4:$E$2007='Analítico Cx.'!$B115),-('Diário 4º PA'!$O$4:$O$2007=E$1),('Diário 4º PA'!$F$4:$F$2007))+SUMPRODUCT(-('Diário 5º PA'!$E$4:$E$2000='Analítico Cx.'!$B115),-('Diário 5º PA'!$O$4:$O$2000=E$1),('Diário 5º PA'!$F$4:$F$2000))+SUMPRODUCT(-('Diário 6º PA'!$E$4:$E$2000='Analítico Cx.'!$B115),-('Diário 6º PA'!$O$4:$O$2000=E$1),('Diário 6º PA'!$F$4:$F$2000))</f>
        <v>21058.879999999997</v>
      </c>
      <c r="F115" s="183">
        <f>SUMPRODUCT(-('Diário 3º PA'!$E$4:$E$4242='Analítico Cx.'!$B115),-('Diário 3º PA'!$N$4:$N$4242=F$1),('Diário 3º PA'!$F$4:$F$4242))+SUMPRODUCT(-('Diário 4º PA'!$E$4:$E$2007='Analítico Cx.'!$B115),-('Diário 4º PA'!$O$4:$O$2007=F$1),('Diário 4º PA'!$F$4:$F$2007))+SUMPRODUCT(-('Diário 5º PA'!$E$4:$E$2000='Analítico Cx.'!$B115),-('Diário 5º PA'!$O$4:$O$2000=F$1),('Diário 5º PA'!$F$4:$F$2000))+SUMPRODUCT(-('Diário 6º PA'!$E$4:$E$2000='Analítico Cx.'!$B115),-('Diário 6º PA'!$O$4:$O$2000=F$1),('Diário 6º PA'!$F$4:$F$2000))</f>
        <v>0</v>
      </c>
      <c r="G115" s="183">
        <f>SUMPRODUCT(-('Diário 3º PA'!$E$4:$E$4242='Analítico Cx.'!$B115),-('Diário 3º PA'!$N$4:$N$4242=G$1),('Diário 3º PA'!$F$4:$F$4242))+SUMPRODUCT(-('Diário 4º PA'!$E$4:$E$2007='Analítico Cx.'!$B115),-('Diário 4º PA'!$O$4:$O$2007=G$1),('Diário 4º PA'!$F$4:$F$2007))+SUMPRODUCT(-('Diário 5º PA'!$E$4:$E$2000='Analítico Cx.'!$B115),-('Diário 5º PA'!$O$4:$O$2000=G$1),('Diário 5º PA'!$F$4:$F$2000))+SUMPRODUCT(-('Diário 6º PA'!$E$4:$E$2000='Analítico Cx.'!$B115),-('Diário 6º PA'!$O$4:$O$2000=G$1),('Diário 6º PA'!$F$4:$F$2000))</f>
        <v>0</v>
      </c>
      <c r="H115" s="183">
        <f>SUMPRODUCT(-('Diário 3º PA'!$E$4:$E$4242='Analítico Cx.'!$B115),-('Diário 3º PA'!$N$4:$N$4242=H$1),('Diário 3º PA'!$F$4:$F$4242))+SUMPRODUCT(-('Diário 4º PA'!$E$4:$E$2007='Analítico Cx.'!$B115),-('Diário 4º PA'!$O$4:$O$2007=H$1),('Diário 4º PA'!$F$4:$F$2007))+SUMPRODUCT(-('Diário 5º PA'!$E$4:$E$2000='Analítico Cx.'!$B115),-('Diário 5º PA'!$O$4:$O$2000=H$1),('Diário 5º PA'!$F$4:$F$2000))+SUMPRODUCT(-('Diário 6º PA'!$E$4:$E$2000='Analítico Cx.'!$B115),-('Diário 6º PA'!$O$4:$O$2000=H$1),('Diário 6º PA'!$F$4:$F$2000))</f>
        <v>0</v>
      </c>
      <c r="I115" s="183">
        <f>SUMPRODUCT(-('Diário 3º PA'!$E$4:$E$4242='Analítico Cx.'!$B115),-('Diário 3º PA'!$N$4:$N$4242=I$1),('Diário 3º PA'!$F$4:$F$4242))+SUMPRODUCT(-('Diário 4º PA'!$E$4:$E$2007='Analítico Cx.'!$B115),-('Diário 4º PA'!$O$4:$O$2007=I$1),('Diário 4º PA'!$F$4:$F$2007))+SUMPRODUCT(-('Diário 5º PA'!$E$4:$E$2000='Analítico Cx.'!$B115),-('Diário 5º PA'!$O$4:$O$2000=I$1),('Diário 5º PA'!$F$4:$F$2000))+SUMPRODUCT(-('Diário 6º PA'!$E$4:$E$2000='Analítico Cx.'!$B115),-('Diário 6º PA'!$O$4:$O$2000=I$1),('Diário 6º PA'!$F$4:$F$2000))</f>
        <v>0</v>
      </c>
      <c r="J115" s="183">
        <f>SUMPRODUCT(-('Diário 3º PA'!$E$4:$E$4242='Analítico Cx.'!$B115),-('Diário 3º PA'!$N$4:$N$4242=J$1),('Diário 3º PA'!$F$4:$F$4242))+SUMPRODUCT(-('Diário 4º PA'!$E$4:$E$2007='Analítico Cx.'!$B115),-('Diário 4º PA'!$O$4:$O$2007=J$1),('Diário 4º PA'!$F$4:$F$2007))+SUMPRODUCT(-('Diário 5º PA'!$E$4:$E$2000='Analítico Cx.'!$B115),-('Diário 5º PA'!$O$4:$O$2000=J$1),('Diário 5º PA'!$F$4:$F$2000))+SUMPRODUCT(-('Diário 6º PA'!$E$4:$E$2000='Analítico Cx.'!$B115),-('Diário 6º PA'!$O$4:$O$2000=J$1),('Diário 6º PA'!$F$4:$F$2000))</f>
        <v>0</v>
      </c>
      <c r="K115" s="183">
        <f>SUMPRODUCT(-('Diário 3º PA'!$E$4:$E$4242='Analítico Cx.'!$B115),-('Diário 3º PA'!$N$4:$N$4242=K$1),('Diário 3º PA'!$F$4:$F$4242))+SUMPRODUCT(-('Diário 4º PA'!$E$4:$E$2007='Analítico Cx.'!$B115),-('Diário 4º PA'!$O$4:$O$2007=K$1),('Diário 4º PA'!$F$4:$F$2007))+SUMPRODUCT(-('Diário 5º PA'!$E$4:$E$2000='Analítico Cx.'!$B115),-('Diário 5º PA'!$O$4:$O$2000=K$1),('Diário 5º PA'!$F$4:$F$2000))+SUMPRODUCT(-('Diário 6º PA'!$E$4:$E$2000='Analítico Cx.'!$B115),-('Diário 6º PA'!$O$4:$O$2000=K$1),('Diário 6º PA'!$F$4:$F$2000))</f>
        <v>0</v>
      </c>
      <c r="L115" s="183">
        <f>SUMPRODUCT(-('Diário 3º PA'!$E$4:$E$4242='Analítico Cx.'!$B115),-('Diário 3º PA'!$N$4:$N$4242=L$1),('Diário 3º PA'!$F$4:$F$4242))+SUMPRODUCT(-('Diário 4º PA'!$E$4:$E$2007='Analítico Cx.'!$B115),-('Diário 4º PA'!$O$4:$O$2007=L$1),('Diário 4º PA'!$F$4:$F$2007))+SUMPRODUCT(-('Diário 5º PA'!$E$4:$E$2000='Analítico Cx.'!$B115),-('Diário 5º PA'!$O$4:$O$2000=L$1),('Diário 5º PA'!$F$4:$F$2000))+SUMPRODUCT(-('Diário 6º PA'!$E$4:$E$2000='Analítico Cx.'!$B115),-('Diário 6º PA'!$O$4:$O$2000=L$1),('Diário 6º PA'!$F$4:$F$2000))</f>
        <v>0</v>
      </c>
      <c r="M115" s="183">
        <f>SUMPRODUCT(-('Diário 3º PA'!$E$4:$E$4242='Analítico Cx.'!$B115),-('Diário 3º PA'!$N$4:$N$4242=M$1),('Diário 3º PA'!$F$4:$F$4242))+SUMPRODUCT(-('Diário 4º PA'!$E$4:$E$2007='Analítico Cx.'!$B115),-('Diário 4º PA'!$O$4:$O$2007=M$1),('Diário 4º PA'!$F$4:$F$2007))+SUMPRODUCT(-('Diário 5º PA'!$E$4:$E$2000='Analítico Cx.'!$B115),-('Diário 5º PA'!$O$4:$O$2000=M$1),('Diário 5º PA'!$F$4:$F$2000))+SUMPRODUCT(-('Diário 6º PA'!$E$4:$E$2000='Analítico Cx.'!$B115),-('Diário 6º PA'!$O$4:$O$2000=M$1),('Diário 6º PA'!$F$4:$F$2000))</f>
        <v>0</v>
      </c>
      <c r="N115" s="183">
        <f>SUMPRODUCT(-('Diário 3º PA'!$E$4:$E$4242='Analítico Cx.'!$B115),-('Diário 3º PA'!$N$4:$N$4242=N$1),('Diário 3º PA'!$F$4:$F$4242))+SUMPRODUCT(-('Diário 4º PA'!$E$4:$E$2007='Analítico Cx.'!$B115),-('Diário 4º PA'!$O$4:$O$2007=N$1),('Diário 4º PA'!$F$4:$F$2007))+SUMPRODUCT(-('Diário 5º PA'!$E$4:$E$2000='Analítico Cx.'!$B115),-('Diário 5º PA'!$O$4:$O$2000=N$1),('Diário 5º PA'!$F$4:$F$2000))+SUMPRODUCT(-('Diário 6º PA'!$E$4:$E$2000='Analítico Cx.'!$B115),-('Diário 6º PA'!$O$4:$O$2000=N$1),('Diário 6º PA'!$F$4:$F$2000))</f>
        <v>0</v>
      </c>
      <c r="O115" s="184">
        <f t="shared" si="17"/>
        <v>68368.88</v>
      </c>
      <c r="P115" s="168">
        <f t="shared" si="18"/>
        <v>4.8045941235644084E-3</v>
      </c>
    </row>
    <row r="116" spans="1:16" ht="23.25" customHeight="1" x14ac:dyDescent="0.2">
      <c r="A116" s="59" t="s">
        <v>321</v>
      </c>
      <c r="B116" s="103" t="s">
        <v>322</v>
      </c>
      <c r="C116" s="183">
        <f>SUMPRODUCT(-('Diário 3º PA'!$E$4:$E$4242='Analítico Cx.'!$B116),-('Diário 3º PA'!$N$4:$N$4242=C$1),('Diário 3º PA'!$F$4:$F$4242))+SUMPRODUCT(-('Diário 4º PA'!$E$4:$E$2007='Analítico Cx.'!$B116),-('Diário 4º PA'!$O$4:$O$2007=C$1),('Diário 4º PA'!$F$4:$F$2007))+SUMPRODUCT(-('Diário 5º PA'!$E$4:$E$2000='Analítico Cx.'!$B116),-('Diário 5º PA'!$O$4:$O$2000=C$1),('Diário 5º PA'!$F$4:$F$2000))+SUMPRODUCT(-('Diário 6º PA'!$E$4:$E$2000='Analítico Cx.'!$B116),-('Diário 6º PA'!$O$4:$O$2000=C$1),('Diário 6º PA'!$F$4:$F$2000))</f>
        <v>0</v>
      </c>
      <c r="D116" s="183">
        <f>SUMPRODUCT(-('Diário 3º PA'!$E$4:$E$4242='Analítico Cx.'!$B116),-('Diário 3º PA'!$N$4:$N$4242=D$1),('Diário 3º PA'!$F$4:$F$4242))+SUMPRODUCT(-('Diário 4º PA'!$E$4:$E$2007='Analítico Cx.'!$B116),-('Diário 4º PA'!$O$4:$O$2007=D$1),('Diário 4º PA'!$F$4:$F$2007))+SUMPRODUCT(-('Diário 5º PA'!$E$4:$E$2000='Analítico Cx.'!$B116),-('Diário 5º PA'!$O$4:$O$2000=D$1),('Diário 5º PA'!$F$4:$F$2000))+SUMPRODUCT(-('Diário 6º PA'!$E$4:$E$2000='Analítico Cx.'!$B116),-('Diário 6º PA'!$O$4:$O$2000=D$1),('Diário 6º PA'!$F$4:$F$2000))</f>
        <v>0</v>
      </c>
      <c r="E116" s="183">
        <f>SUMPRODUCT(-('Diário 3º PA'!$E$4:$E$4242='Analítico Cx.'!$B116),-('Diário 3º PA'!$N$4:$N$4242=E$1),('Diário 3º PA'!$F$4:$F$4242))+SUMPRODUCT(-('Diário 4º PA'!$E$4:$E$2007='Analítico Cx.'!$B116),-('Diário 4º PA'!$O$4:$O$2007=E$1),('Diário 4º PA'!$F$4:$F$2007))+SUMPRODUCT(-('Diário 5º PA'!$E$4:$E$2000='Analítico Cx.'!$B116),-('Diário 5º PA'!$O$4:$O$2000=E$1),('Diário 5º PA'!$F$4:$F$2000))+SUMPRODUCT(-('Diário 6º PA'!$E$4:$E$2000='Analítico Cx.'!$B116),-('Diário 6º PA'!$O$4:$O$2000=E$1),('Diário 6º PA'!$F$4:$F$2000))</f>
        <v>0</v>
      </c>
      <c r="F116" s="183">
        <f>SUMPRODUCT(-('Diário 3º PA'!$E$4:$E$4242='Analítico Cx.'!$B116),-('Diário 3º PA'!$N$4:$N$4242=F$1),('Diário 3º PA'!$F$4:$F$4242))+SUMPRODUCT(-('Diário 4º PA'!$E$4:$E$2007='Analítico Cx.'!$B116),-('Diário 4º PA'!$O$4:$O$2007=F$1),('Diário 4º PA'!$F$4:$F$2007))+SUMPRODUCT(-('Diário 5º PA'!$E$4:$E$2000='Analítico Cx.'!$B116),-('Diário 5º PA'!$O$4:$O$2000=F$1),('Diário 5º PA'!$F$4:$F$2000))+SUMPRODUCT(-('Diário 6º PA'!$E$4:$E$2000='Analítico Cx.'!$B116),-('Diário 6º PA'!$O$4:$O$2000=F$1),('Diário 6º PA'!$F$4:$F$2000))</f>
        <v>0</v>
      </c>
      <c r="G116" s="183">
        <f>SUMPRODUCT(-('Diário 3º PA'!$E$4:$E$4242='Analítico Cx.'!$B116),-('Diário 3º PA'!$N$4:$N$4242=G$1),('Diário 3º PA'!$F$4:$F$4242))+SUMPRODUCT(-('Diário 4º PA'!$E$4:$E$2007='Analítico Cx.'!$B116),-('Diário 4º PA'!$O$4:$O$2007=G$1),('Diário 4º PA'!$F$4:$F$2007))+SUMPRODUCT(-('Diário 5º PA'!$E$4:$E$2000='Analítico Cx.'!$B116),-('Diário 5º PA'!$O$4:$O$2000=G$1),('Diário 5º PA'!$F$4:$F$2000))+SUMPRODUCT(-('Diário 6º PA'!$E$4:$E$2000='Analítico Cx.'!$B116),-('Diário 6º PA'!$O$4:$O$2000=G$1),('Diário 6º PA'!$F$4:$F$2000))</f>
        <v>0</v>
      </c>
      <c r="H116" s="183">
        <f>SUMPRODUCT(-('Diário 3º PA'!$E$4:$E$4242='Analítico Cx.'!$B116),-('Diário 3º PA'!$N$4:$N$4242=H$1),('Diário 3º PA'!$F$4:$F$4242))+SUMPRODUCT(-('Diário 4º PA'!$E$4:$E$2007='Analítico Cx.'!$B116),-('Diário 4º PA'!$O$4:$O$2007=H$1),('Diário 4º PA'!$F$4:$F$2007))+SUMPRODUCT(-('Diário 5º PA'!$E$4:$E$2000='Analítico Cx.'!$B116),-('Diário 5º PA'!$O$4:$O$2000=H$1),('Diário 5º PA'!$F$4:$F$2000))+SUMPRODUCT(-('Diário 6º PA'!$E$4:$E$2000='Analítico Cx.'!$B116),-('Diário 6º PA'!$O$4:$O$2000=H$1),('Diário 6º PA'!$F$4:$F$2000))</f>
        <v>0</v>
      </c>
      <c r="I116" s="183">
        <f>SUMPRODUCT(-('Diário 3º PA'!$E$4:$E$4242='Analítico Cx.'!$B116),-('Diário 3º PA'!$N$4:$N$4242=I$1),('Diário 3º PA'!$F$4:$F$4242))+SUMPRODUCT(-('Diário 4º PA'!$E$4:$E$2007='Analítico Cx.'!$B116),-('Diário 4º PA'!$O$4:$O$2007=I$1),('Diário 4º PA'!$F$4:$F$2007))+SUMPRODUCT(-('Diário 5º PA'!$E$4:$E$2000='Analítico Cx.'!$B116),-('Diário 5º PA'!$O$4:$O$2000=I$1),('Diário 5º PA'!$F$4:$F$2000))+SUMPRODUCT(-('Diário 6º PA'!$E$4:$E$2000='Analítico Cx.'!$B116),-('Diário 6º PA'!$O$4:$O$2000=I$1),('Diário 6º PA'!$F$4:$F$2000))</f>
        <v>0</v>
      </c>
      <c r="J116" s="183">
        <f>SUMPRODUCT(-('Diário 3º PA'!$E$4:$E$4242='Analítico Cx.'!$B116),-('Diário 3º PA'!$N$4:$N$4242=J$1),('Diário 3º PA'!$F$4:$F$4242))+SUMPRODUCT(-('Diário 4º PA'!$E$4:$E$2007='Analítico Cx.'!$B116),-('Diário 4º PA'!$O$4:$O$2007=J$1),('Diário 4º PA'!$F$4:$F$2007))+SUMPRODUCT(-('Diário 5º PA'!$E$4:$E$2000='Analítico Cx.'!$B116),-('Diário 5º PA'!$O$4:$O$2000=J$1),('Diário 5º PA'!$F$4:$F$2000))+SUMPRODUCT(-('Diário 6º PA'!$E$4:$E$2000='Analítico Cx.'!$B116),-('Diário 6º PA'!$O$4:$O$2000=J$1),('Diário 6º PA'!$F$4:$F$2000))</f>
        <v>0</v>
      </c>
      <c r="K116" s="183">
        <f>SUMPRODUCT(-('Diário 3º PA'!$E$4:$E$4242='Analítico Cx.'!$B116),-('Diário 3º PA'!$N$4:$N$4242=K$1),('Diário 3º PA'!$F$4:$F$4242))+SUMPRODUCT(-('Diário 4º PA'!$E$4:$E$2007='Analítico Cx.'!$B116),-('Diário 4º PA'!$O$4:$O$2007=K$1),('Diário 4º PA'!$F$4:$F$2007))+SUMPRODUCT(-('Diário 5º PA'!$E$4:$E$2000='Analítico Cx.'!$B116),-('Diário 5º PA'!$O$4:$O$2000=K$1),('Diário 5º PA'!$F$4:$F$2000))+SUMPRODUCT(-('Diário 6º PA'!$E$4:$E$2000='Analítico Cx.'!$B116),-('Diário 6º PA'!$O$4:$O$2000=K$1),('Diário 6º PA'!$F$4:$F$2000))</f>
        <v>0</v>
      </c>
      <c r="L116" s="183">
        <f>SUMPRODUCT(-('Diário 3º PA'!$E$4:$E$4242='Analítico Cx.'!$B116),-('Diário 3º PA'!$N$4:$N$4242=L$1),('Diário 3º PA'!$F$4:$F$4242))+SUMPRODUCT(-('Diário 4º PA'!$E$4:$E$2007='Analítico Cx.'!$B116),-('Diário 4º PA'!$O$4:$O$2007=L$1),('Diário 4º PA'!$F$4:$F$2007))+SUMPRODUCT(-('Diário 5º PA'!$E$4:$E$2000='Analítico Cx.'!$B116),-('Diário 5º PA'!$O$4:$O$2000=L$1),('Diário 5º PA'!$F$4:$F$2000))+SUMPRODUCT(-('Diário 6º PA'!$E$4:$E$2000='Analítico Cx.'!$B116),-('Diário 6º PA'!$O$4:$O$2000=L$1),('Diário 6º PA'!$F$4:$F$2000))</f>
        <v>0</v>
      </c>
      <c r="M116" s="183">
        <f>SUMPRODUCT(-('Diário 3º PA'!$E$4:$E$4242='Analítico Cx.'!$B116),-('Diário 3º PA'!$N$4:$N$4242=M$1),('Diário 3º PA'!$F$4:$F$4242))+SUMPRODUCT(-('Diário 4º PA'!$E$4:$E$2007='Analítico Cx.'!$B116),-('Diário 4º PA'!$O$4:$O$2007=M$1),('Diário 4º PA'!$F$4:$F$2007))+SUMPRODUCT(-('Diário 5º PA'!$E$4:$E$2000='Analítico Cx.'!$B116),-('Diário 5º PA'!$O$4:$O$2000=M$1),('Diário 5º PA'!$F$4:$F$2000))+SUMPRODUCT(-('Diário 6º PA'!$E$4:$E$2000='Analítico Cx.'!$B116),-('Diário 6º PA'!$O$4:$O$2000=M$1),('Diário 6º PA'!$F$4:$F$2000))</f>
        <v>0</v>
      </c>
      <c r="N116" s="183">
        <f>SUMPRODUCT(-('Diário 3º PA'!$E$4:$E$4242='Analítico Cx.'!$B116),-('Diário 3º PA'!$N$4:$N$4242=N$1),('Diário 3º PA'!$F$4:$F$4242))+SUMPRODUCT(-('Diário 4º PA'!$E$4:$E$2007='Analítico Cx.'!$B116),-('Diário 4º PA'!$O$4:$O$2007=N$1),('Diário 4º PA'!$F$4:$F$2007))+SUMPRODUCT(-('Diário 5º PA'!$E$4:$E$2000='Analítico Cx.'!$B116),-('Diário 5º PA'!$O$4:$O$2000=N$1),('Diário 5º PA'!$F$4:$F$2000))+SUMPRODUCT(-('Diário 6º PA'!$E$4:$E$2000='Analítico Cx.'!$B116),-('Diário 6º PA'!$O$4:$O$2000=N$1),('Diário 6º PA'!$F$4:$F$2000))</f>
        <v>0</v>
      </c>
      <c r="O116" s="184">
        <f t="shared" si="17"/>
        <v>0</v>
      </c>
      <c r="P116" s="168">
        <f t="shared" si="18"/>
        <v>0</v>
      </c>
    </row>
    <row r="117" spans="1:16" ht="23.25" customHeight="1" x14ac:dyDescent="0.2">
      <c r="A117" s="59" t="s">
        <v>323</v>
      </c>
      <c r="B117" s="103" t="s">
        <v>324</v>
      </c>
      <c r="C117" s="183">
        <f>SUMPRODUCT(-('Diário 3º PA'!$E$4:$E$4242='Analítico Cx.'!$B117),-('Diário 3º PA'!$N$4:$N$4242=C$1),('Diário 3º PA'!$F$4:$F$4242))+SUMPRODUCT(-('Diário 4º PA'!$E$4:$E$2007='Analítico Cx.'!$B117),-('Diário 4º PA'!$O$4:$O$2007=C$1),('Diário 4º PA'!$F$4:$F$2007))+SUMPRODUCT(-('Diário 5º PA'!$E$4:$E$2000='Analítico Cx.'!$B117),-('Diário 5º PA'!$O$4:$O$2000=C$1),('Diário 5º PA'!$F$4:$F$2000))+SUMPRODUCT(-('Diário 6º PA'!$E$4:$E$2000='Analítico Cx.'!$B117),-('Diário 6º PA'!$O$4:$O$2000=C$1),('Diário 6º PA'!$F$4:$F$2000))</f>
        <v>2982.1400000000003</v>
      </c>
      <c r="D117" s="183">
        <f>SUMPRODUCT(-('Diário 3º PA'!$E$4:$E$4242='Analítico Cx.'!$B117),-('Diário 3º PA'!$N$4:$N$4242=D$1),('Diário 3º PA'!$F$4:$F$4242))+SUMPRODUCT(-('Diário 4º PA'!$E$4:$E$2007='Analítico Cx.'!$B117),-('Diário 4º PA'!$O$4:$O$2007=D$1),('Diário 4º PA'!$F$4:$F$2007))+SUMPRODUCT(-('Diário 5º PA'!$E$4:$E$2000='Analítico Cx.'!$B117),-('Diário 5º PA'!$O$4:$O$2000=D$1),('Diário 5º PA'!$F$4:$F$2000))+SUMPRODUCT(-('Diário 6º PA'!$E$4:$E$2000='Analítico Cx.'!$B117),-('Diário 6º PA'!$O$4:$O$2000=D$1),('Diário 6º PA'!$F$4:$F$2000))</f>
        <v>0</v>
      </c>
      <c r="E117" s="183">
        <f>SUMPRODUCT(-('Diário 3º PA'!$E$4:$E$4242='Analítico Cx.'!$B117),-('Diário 3º PA'!$N$4:$N$4242=E$1),('Diário 3º PA'!$F$4:$F$4242))+SUMPRODUCT(-('Diário 4º PA'!$E$4:$E$2007='Analítico Cx.'!$B117),-('Diário 4º PA'!$O$4:$O$2007=E$1),('Diário 4º PA'!$F$4:$F$2007))+SUMPRODUCT(-('Diário 5º PA'!$E$4:$E$2000='Analítico Cx.'!$B117),-('Diário 5º PA'!$O$4:$O$2000=E$1),('Diário 5º PA'!$F$4:$F$2000))+SUMPRODUCT(-('Diário 6º PA'!$E$4:$E$2000='Analítico Cx.'!$B117),-('Diário 6º PA'!$O$4:$O$2000=E$1),('Diário 6º PA'!$F$4:$F$2000))</f>
        <v>76577.429999999993</v>
      </c>
      <c r="F117" s="183">
        <f>SUMPRODUCT(-('Diário 3º PA'!$E$4:$E$4242='Analítico Cx.'!$B117),-('Diário 3º PA'!$N$4:$N$4242=F$1),('Diário 3º PA'!$F$4:$F$4242))+SUMPRODUCT(-('Diário 4º PA'!$E$4:$E$2007='Analítico Cx.'!$B117),-('Diário 4º PA'!$O$4:$O$2007=F$1),('Diário 4º PA'!$F$4:$F$2007))+SUMPRODUCT(-('Diário 5º PA'!$E$4:$E$2000='Analítico Cx.'!$B117),-('Diário 5º PA'!$O$4:$O$2000=F$1),('Diário 5º PA'!$F$4:$F$2000))+SUMPRODUCT(-('Diário 6º PA'!$E$4:$E$2000='Analítico Cx.'!$B117),-('Diário 6º PA'!$O$4:$O$2000=F$1),('Diário 6º PA'!$F$4:$F$2000))</f>
        <v>0</v>
      </c>
      <c r="G117" s="183">
        <f>SUMPRODUCT(-('Diário 3º PA'!$E$4:$E$4242='Analítico Cx.'!$B117),-('Diário 3º PA'!$N$4:$N$4242=G$1),('Diário 3º PA'!$F$4:$F$4242))+SUMPRODUCT(-('Diário 4º PA'!$E$4:$E$2007='Analítico Cx.'!$B117),-('Diário 4º PA'!$O$4:$O$2007=G$1),('Diário 4º PA'!$F$4:$F$2007))+SUMPRODUCT(-('Diário 5º PA'!$E$4:$E$2000='Analítico Cx.'!$B117),-('Diário 5º PA'!$O$4:$O$2000=G$1),('Diário 5º PA'!$F$4:$F$2000))+SUMPRODUCT(-('Diário 6º PA'!$E$4:$E$2000='Analítico Cx.'!$B117),-('Diário 6º PA'!$O$4:$O$2000=G$1),('Diário 6º PA'!$F$4:$F$2000))</f>
        <v>0</v>
      </c>
      <c r="H117" s="183">
        <f>SUMPRODUCT(-('Diário 3º PA'!$E$4:$E$4242='Analítico Cx.'!$B117),-('Diário 3º PA'!$N$4:$N$4242=H$1),('Diário 3º PA'!$F$4:$F$4242))+SUMPRODUCT(-('Diário 4º PA'!$E$4:$E$2007='Analítico Cx.'!$B117),-('Diário 4º PA'!$O$4:$O$2007=H$1),('Diário 4º PA'!$F$4:$F$2007))+SUMPRODUCT(-('Diário 5º PA'!$E$4:$E$2000='Analítico Cx.'!$B117),-('Diário 5º PA'!$O$4:$O$2000=H$1),('Diário 5º PA'!$F$4:$F$2000))+SUMPRODUCT(-('Diário 6º PA'!$E$4:$E$2000='Analítico Cx.'!$B117),-('Diário 6º PA'!$O$4:$O$2000=H$1),('Diário 6º PA'!$F$4:$F$2000))</f>
        <v>0</v>
      </c>
      <c r="I117" s="183">
        <f>SUMPRODUCT(-('Diário 3º PA'!$E$4:$E$4242='Analítico Cx.'!$B117),-('Diário 3º PA'!$N$4:$N$4242=I$1),('Diário 3º PA'!$F$4:$F$4242))+SUMPRODUCT(-('Diário 4º PA'!$E$4:$E$2007='Analítico Cx.'!$B117),-('Diário 4º PA'!$O$4:$O$2007=I$1),('Diário 4º PA'!$F$4:$F$2007))+SUMPRODUCT(-('Diário 5º PA'!$E$4:$E$2000='Analítico Cx.'!$B117),-('Diário 5º PA'!$O$4:$O$2000=I$1),('Diário 5º PA'!$F$4:$F$2000))+SUMPRODUCT(-('Diário 6º PA'!$E$4:$E$2000='Analítico Cx.'!$B117),-('Diário 6º PA'!$O$4:$O$2000=I$1),('Diário 6º PA'!$F$4:$F$2000))</f>
        <v>0</v>
      </c>
      <c r="J117" s="183">
        <f>SUMPRODUCT(-('Diário 3º PA'!$E$4:$E$4242='Analítico Cx.'!$B117),-('Diário 3º PA'!$N$4:$N$4242=J$1),('Diário 3º PA'!$F$4:$F$4242))+SUMPRODUCT(-('Diário 4º PA'!$E$4:$E$2007='Analítico Cx.'!$B117),-('Diário 4º PA'!$O$4:$O$2007=J$1),('Diário 4º PA'!$F$4:$F$2007))+SUMPRODUCT(-('Diário 5º PA'!$E$4:$E$2000='Analítico Cx.'!$B117),-('Diário 5º PA'!$O$4:$O$2000=J$1),('Diário 5º PA'!$F$4:$F$2000))+SUMPRODUCT(-('Diário 6º PA'!$E$4:$E$2000='Analítico Cx.'!$B117),-('Diário 6º PA'!$O$4:$O$2000=J$1),('Diário 6º PA'!$F$4:$F$2000))</f>
        <v>0</v>
      </c>
      <c r="K117" s="183">
        <f>SUMPRODUCT(-('Diário 3º PA'!$E$4:$E$4242='Analítico Cx.'!$B117),-('Diário 3º PA'!$N$4:$N$4242=K$1),('Diário 3º PA'!$F$4:$F$4242))+SUMPRODUCT(-('Diário 4º PA'!$E$4:$E$2007='Analítico Cx.'!$B117),-('Diário 4º PA'!$O$4:$O$2007=K$1),('Diário 4º PA'!$F$4:$F$2007))+SUMPRODUCT(-('Diário 5º PA'!$E$4:$E$2000='Analítico Cx.'!$B117),-('Diário 5º PA'!$O$4:$O$2000=K$1),('Diário 5º PA'!$F$4:$F$2000))+SUMPRODUCT(-('Diário 6º PA'!$E$4:$E$2000='Analítico Cx.'!$B117),-('Diário 6º PA'!$O$4:$O$2000=K$1),('Diário 6º PA'!$F$4:$F$2000))</f>
        <v>0</v>
      </c>
      <c r="L117" s="183">
        <f>SUMPRODUCT(-('Diário 3º PA'!$E$4:$E$4242='Analítico Cx.'!$B117),-('Diário 3º PA'!$N$4:$N$4242=L$1),('Diário 3º PA'!$F$4:$F$4242))+SUMPRODUCT(-('Diário 4º PA'!$E$4:$E$2007='Analítico Cx.'!$B117),-('Diário 4º PA'!$O$4:$O$2007=L$1),('Diário 4º PA'!$F$4:$F$2007))+SUMPRODUCT(-('Diário 5º PA'!$E$4:$E$2000='Analítico Cx.'!$B117),-('Diário 5º PA'!$O$4:$O$2000=L$1),('Diário 5º PA'!$F$4:$F$2000))+SUMPRODUCT(-('Diário 6º PA'!$E$4:$E$2000='Analítico Cx.'!$B117),-('Diário 6º PA'!$O$4:$O$2000=L$1),('Diário 6º PA'!$F$4:$F$2000))</f>
        <v>0</v>
      </c>
      <c r="M117" s="183">
        <f>SUMPRODUCT(-('Diário 3º PA'!$E$4:$E$4242='Analítico Cx.'!$B117),-('Diário 3º PA'!$N$4:$N$4242=M$1),('Diário 3º PA'!$F$4:$F$4242))+SUMPRODUCT(-('Diário 4º PA'!$E$4:$E$2007='Analítico Cx.'!$B117),-('Diário 4º PA'!$O$4:$O$2007=M$1),('Diário 4º PA'!$F$4:$F$2007))+SUMPRODUCT(-('Diário 5º PA'!$E$4:$E$2000='Analítico Cx.'!$B117),-('Diário 5º PA'!$O$4:$O$2000=M$1),('Diário 5º PA'!$F$4:$F$2000))+SUMPRODUCT(-('Diário 6º PA'!$E$4:$E$2000='Analítico Cx.'!$B117),-('Diário 6º PA'!$O$4:$O$2000=M$1),('Diário 6º PA'!$F$4:$F$2000))</f>
        <v>0</v>
      </c>
      <c r="N117" s="183">
        <f>SUMPRODUCT(-('Diário 3º PA'!$E$4:$E$4242='Analítico Cx.'!$B117),-('Diário 3º PA'!$N$4:$N$4242=N$1),('Diário 3º PA'!$F$4:$F$4242))+SUMPRODUCT(-('Diário 4º PA'!$E$4:$E$2007='Analítico Cx.'!$B117),-('Diário 4º PA'!$O$4:$O$2007=N$1),('Diário 4º PA'!$F$4:$F$2007))+SUMPRODUCT(-('Diário 5º PA'!$E$4:$E$2000='Analítico Cx.'!$B117),-('Diário 5º PA'!$O$4:$O$2000=N$1),('Diário 5º PA'!$F$4:$F$2000))+SUMPRODUCT(-('Diário 6º PA'!$E$4:$E$2000='Analítico Cx.'!$B117),-('Diário 6º PA'!$O$4:$O$2000=N$1),('Diário 6º PA'!$F$4:$F$2000))</f>
        <v>0</v>
      </c>
      <c r="O117" s="184">
        <f t="shared" si="17"/>
        <v>79559.569999999992</v>
      </c>
      <c r="P117" s="168">
        <f t="shared" si="18"/>
        <v>5.5910151299145327E-3</v>
      </c>
    </row>
    <row r="118" spans="1:16" ht="23.25" customHeight="1" x14ac:dyDescent="0.2">
      <c r="A118" s="59" t="s">
        <v>325</v>
      </c>
      <c r="B118" s="103" t="s">
        <v>326</v>
      </c>
      <c r="C118" s="183">
        <f>SUMPRODUCT(-('Diário 3º PA'!$E$4:$E$4242='Analítico Cx.'!$B118),-('Diário 3º PA'!$N$4:$N$4242=C$1),('Diário 3º PA'!$F$4:$F$4242))+SUMPRODUCT(-('Diário 4º PA'!$E$4:$E$2007='Analítico Cx.'!$B118),-('Diário 4º PA'!$O$4:$O$2007=C$1),('Diário 4º PA'!$F$4:$F$2007))+SUMPRODUCT(-('Diário 5º PA'!$E$4:$E$2000='Analítico Cx.'!$B118),-('Diário 5º PA'!$O$4:$O$2000=C$1),('Diário 5º PA'!$F$4:$F$2000))+SUMPRODUCT(-('Diário 6º PA'!$E$4:$E$2000='Analítico Cx.'!$B118),-('Diário 6º PA'!$O$4:$O$2000=C$1),('Diário 6º PA'!$F$4:$F$2000))</f>
        <v>2655.4</v>
      </c>
      <c r="D118" s="183">
        <f>SUMPRODUCT(-('Diário 3º PA'!$E$4:$E$4242='Analítico Cx.'!$B118),-('Diário 3º PA'!$N$4:$N$4242=D$1),('Diário 3º PA'!$F$4:$F$4242))+SUMPRODUCT(-('Diário 4º PA'!$E$4:$E$2007='Analítico Cx.'!$B118),-('Diário 4º PA'!$O$4:$O$2007=D$1),('Diário 4º PA'!$F$4:$F$2007))+SUMPRODUCT(-('Diário 5º PA'!$E$4:$E$2000='Analítico Cx.'!$B118),-('Diário 5º PA'!$O$4:$O$2000=D$1),('Diário 5º PA'!$F$4:$F$2000))+SUMPRODUCT(-('Diário 6º PA'!$E$4:$E$2000='Analítico Cx.'!$B118),-('Diário 6º PA'!$O$4:$O$2000=D$1),('Diário 6º PA'!$F$4:$F$2000))</f>
        <v>2629.3</v>
      </c>
      <c r="E118" s="183">
        <f>SUMPRODUCT(-('Diário 3º PA'!$E$4:$E$4242='Analítico Cx.'!$B118),-('Diário 3º PA'!$N$4:$N$4242=E$1),('Diário 3º PA'!$F$4:$F$4242))+SUMPRODUCT(-('Diário 4º PA'!$E$4:$E$2007='Analítico Cx.'!$B118),-('Diário 4º PA'!$O$4:$O$2007=E$1),('Diário 4º PA'!$F$4:$F$2007))+SUMPRODUCT(-('Diário 5º PA'!$E$4:$E$2000='Analítico Cx.'!$B118),-('Diário 5º PA'!$O$4:$O$2000=E$1),('Diário 5º PA'!$F$4:$F$2000))+SUMPRODUCT(-('Diário 6º PA'!$E$4:$E$2000='Analítico Cx.'!$B118),-('Diário 6º PA'!$O$4:$O$2000=E$1),('Diário 6º PA'!$F$4:$F$2000))</f>
        <v>2629.3</v>
      </c>
      <c r="F118" s="183">
        <f>SUMPRODUCT(-('Diário 3º PA'!$E$4:$E$4242='Analítico Cx.'!$B118),-('Diário 3º PA'!$N$4:$N$4242=F$1),('Diário 3º PA'!$F$4:$F$4242))+SUMPRODUCT(-('Diário 4º PA'!$E$4:$E$2007='Analítico Cx.'!$B118),-('Diário 4º PA'!$O$4:$O$2007=F$1),('Diário 4º PA'!$F$4:$F$2007))+SUMPRODUCT(-('Diário 5º PA'!$E$4:$E$2000='Analítico Cx.'!$B118),-('Diário 5º PA'!$O$4:$O$2000=F$1),('Diário 5º PA'!$F$4:$F$2000))+SUMPRODUCT(-('Diário 6º PA'!$E$4:$E$2000='Analítico Cx.'!$B118),-('Diário 6º PA'!$O$4:$O$2000=F$1),('Diário 6º PA'!$F$4:$F$2000))</f>
        <v>0</v>
      </c>
      <c r="G118" s="183">
        <f>SUMPRODUCT(-('Diário 3º PA'!$E$4:$E$4242='Analítico Cx.'!$B118),-('Diário 3º PA'!$N$4:$N$4242=G$1),('Diário 3º PA'!$F$4:$F$4242))+SUMPRODUCT(-('Diário 4º PA'!$E$4:$E$2007='Analítico Cx.'!$B118),-('Diário 4º PA'!$O$4:$O$2007=G$1),('Diário 4º PA'!$F$4:$F$2007))+SUMPRODUCT(-('Diário 5º PA'!$E$4:$E$2000='Analítico Cx.'!$B118),-('Diário 5º PA'!$O$4:$O$2000=G$1),('Diário 5º PA'!$F$4:$F$2000))+SUMPRODUCT(-('Diário 6º PA'!$E$4:$E$2000='Analítico Cx.'!$B118),-('Diário 6º PA'!$O$4:$O$2000=G$1),('Diário 6º PA'!$F$4:$F$2000))</f>
        <v>0</v>
      </c>
      <c r="H118" s="183">
        <f>SUMPRODUCT(-('Diário 3º PA'!$E$4:$E$4242='Analítico Cx.'!$B118),-('Diário 3º PA'!$N$4:$N$4242=H$1),('Diário 3º PA'!$F$4:$F$4242))+SUMPRODUCT(-('Diário 4º PA'!$E$4:$E$2007='Analítico Cx.'!$B118),-('Diário 4º PA'!$O$4:$O$2007=H$1),('Diário 4º PA'!$F$4:$F$2007))+SUMPRODUCT(-('Diário 5º PA'!$E$4:$E$2000='Analítico Cx.'!$B118),-('Diário 5º PA'!$O$4:$O$2000=H$1),('Diário 5º PA'!$F$4:$F$2000))+SUMPRODUCT(-('Diário 6º PA'!$E$4:$E$2000='Analítico Cx.'!$B118),-('Diário 6º PA'!$O$4:$O$2000=H$1),('Diário 6º PA'!$F$4:$F$2000))</f>
        <v>0</v>
      </c>
      <c r="I118" s="183">
        <f>SUMPRODUCT(-('Diário 3º PA'!$E$4:$E$4242='Analítico Cx.'!$B118),-('Diário 3º PA'!$N$4:$N$4242=I$1),('Diário 3º PA'!$F$4:$F$4242))+SUMPRODUCT(-('Diário 4º PA'!$E$4:$E$2007='Analítico Cx.'!$B118),-('Diário 4º PA'!$O$4:$O$2007=I$1),('Diário 4º PA'!$F$4:$F$2007))+SUMPRODUCT(-('Diário 5º PA'!$E$4:$E$2000='Analítico Cx.'!$B118),-('Diário 5º PA'!$O$4:$O$2000=I$1),('Diário 5º PA'!$F$4:$F$2000))+SUMPRODUCT(-('Diário 6º PA'!$E$4:$E$2000='Analítico Cx.'!$B118),-('Diário 6º PA'!$O$4:$O$2000=I$1),('Diário 6º PA'!$F$4:$F$2000))</f>
        <v>0</v>
      </c>
      <c r="J118" s="183">
        <f>SUMPRODUCT(-('Diário 3º PA'!$E$4:$E$4242='Analítico Cx.'!$B118),-('Diário 3º PA'!$N$4:$N$4242=J$1),('Diário 3º PA'!$F$4:$F$4242))+SUMPRODUCT(-('Diário 4º PA'!$E$4:$E$2007='Analítico Cx.'!$B118),-('Diário 4º PA'!$O$4:$O$2007=J$1),('Diário 4º PA'!$F$4:$F$2007))+SUMPRODUCT(-('Diário 5º PA'!$E$4:$E$2000='Analítico Cx.'!$B118),-('Diário 5º PA'!$O$4:$O$2000=J$1),('Diário 5º PA'!$F$4:$F$2000))+SUMPRODUCT(-('Diário 6º PA'!$E$4:$E$2000='Analítico Cx.'!$B118),-('Diário 6º PA'!$O$4:$O$2000=J$1),('Diário 6º PA'!$F$4:$F$2000))</f>
        <v>0</v>
      </c>
      <c r="K118" s="183">
        <f>SUMPRODUCT(-('Diário 3º PA'!$E$4:$E$4242='Analítico Cx.'!$B118),-('Diário 3º PA'!$N$4:$N$4242=K$1),('Diário 3º PA'!$F$4:$F$4242))+SUMPRODUCT(-('Diário 4º PA'!$E$4:$E$2007='Analítico Cx.'!$B118),-('Diário 4º PA'!$O$4:$O$2007=K$1),('Diário 4º PA'!$F$4:$F$2007))+SUMPRODUCT(-('Diário 5º PA'!$E$4:$E$2000='Analítico Cx.'!$B118),-('Diário 5º PA'!$O$4:$O$2000=K$1),('Diário 5º PA'!$F$4:$F$2000))+SUMPRODUCT(-('Diário 6º PA'!$E$4:$E$2000='Analítico Cx.'!$B118),-('Diário 6º PA'!$O$4:$O$2000=K$1),('Diário 6º PA'!$F$4:$F$2000))</f>
        <v>0</v>
      </c>
      <c r="L118" s="183">
        <f>SUMPRODUCT(-('Diário 3º PA'!$E$4:$E$4242='Analítico Cx.'!$B118),-('Diário 3º PA'!$N$4:$N$4242=L$1),('Diário 3º PA'!$F$4:$F$4242))+SUMPRODUCT(-('Diário 4º PA'!$E$4:$E$2007='Analítico Cx.'!$B118),-('Diário 4º PA'!$O$4:$O$2007=L$1),('Diário 4º PA'!$F$4:$F$2007))+SUMPRODUCT(-('Diário 5º PA'!$E$4:$E$2000='Analítico Cx.'!$B118),-('Diário 5º PA'!$O$4:$O$2000=L$1),('Diário 5º PA'!$F$4:$F$2000))+SUMPRODUCT(-('Diário 6º PA'!$E$4:$E$2000='Analítico Cx.'!$B118),-('Diário 6º PA'!$O$4:$O$2000=L$1),('Diário 6º PA'!$F$4:$F$2000))</f>
        <v>0</v>
      </c>
      <c r="M118" s="183">
        <f>SUMPRODUCT(-('Diário 3º PA'!$E$4:$E$4242='Analítico Cx.'!$B118),-('Diário 3º PA'!$N$4:$N$4242=M$1),('Diário 3º PA'!$F$4:$F$4242))+SUMPRODUCT(-('Diário 4º PA'!$E$4:$E$2007='Analítico Cx.'!$B118),-('Diário 4º PA'!$O$4:$O$2007=M$1),('Diário 4º PA'!$F$4:$F$2007))+SUMPRODUCT(-('Diário 5º PA'!$E$4:$E$2000='Analítico Cx.'!$B118),-('Diário 5º PA'!$O$4:$O$2000=M$1),('Diário 5º PA'!$F$4:$F$2000))+SUMPRODUCT(-('Diário 6º PA'!$E$4:$E$2000='Analítico Cx.'!$B118),-('Diário 6º PA'!$O$4:$O$2000=M$1),('Diário 6º PA'!$F$4:$F$2000))</f>
        <v>0</v>
      </c>
      <c r="N118" s="183">
        <f>SUMPRODUCT(-('Diário 3º PA'!$E$4:$E$4242='Analítico Cx.'!$B118),-('Diário 3º PA'!$N$4:$N$4242=N$1),('Diário 3º PA'!$F$4:$F$4242))+SUMPRODUCT(-('Diário 4º PA'!$E$4:$E$2007='Analítico Cx.'!$B118),-('Diário 4º PA'!$O$4:$O$2007=N$1),('Diário 4º PA'!$F$4:$F$2007))+SUMPRODUCT(-('Diário 5º PA'!$E$4:$E$2000='Analítico Cx.'!$B118),-('Diário 5º PA'!$O$4:$O$2000=N$1),('Diário 5º PA'!$F$4:$F$2000))+SUMPRODUCT(-('Diário 6º PA'!$E$4:$E$2000='Analítico Cx.'!$B118),-('Diário 6º PA'!$O$4:$O$2000=N$1),('Diário 6º PA'!$F$4:$F$2000))</f>
        <v>0</v>
      </c>
      <c r="O118" s="184">
        <f t="shared" si="17"/>
        <v>7914.0000000000009</v>
      </c>
      <c r="P118" s="168">
        <f t="shared" si="18"/>
        <v>5.5615300256328215E-4</v>
      </c>
    </row>
    <row r="119" spans="1:16" ht="23.25" customHeight="1" x14ac:dyDescent="0.2">
      <c r="A119" s="59" t="s">
        <v>327</v>
      </c>
      <c r="B119" s="103" t="s">
        <v>328</v>
      </c>
      <c r="C119" s="183">
        <f>SUMPRODUCT(-('Diário 3º PA'!$E$4:$E$4242='Analítico Cx.'!$B119),-('Diário 3º PA'!$N$4:$N$4242=C$1),('Diário 3º PA'!$F$4:$F$4242))+SUMPRODUCT(-('Diário 4º PA'!$E$4:$E$2007='Analítico Cx.'!$B119),-('Diário 4º PA'!$O$4:$O$2007=C$1),('Diário 4º PA'!$F$4:$F$2007))+SUMPRODUCT(-('Diário 5º PA'!$E$4:$E$2000='Analítico Cx.'!$B119),-('Diário 5º PA'!$O$4:$O$2000=C$1),('Diário 5º PA'!$F$4:$F$2000))+SUMPRODUCT(-('Diário 6º PA'!$E$4:$E$2000='Analítico Cx.'!$B119),-('Diário 6º PA'!$O$4:$O$2000=C$1),('Diário 6º PA'!$F$4:$F$2000))</f>
        <v>24217.320000000003</v>
      </c>
      <c r="D119" s="183">
        <f>SUMPRODUCT(-('Diário 3º PA'!$E$4:$E$4242='Analítico Cx.'!$B119),-('Diário 3º PA'!$N$4:$N$4242=D$1),('Diário 3º PA'!$F$4:$F$4242))+SUMPRODUCT(-('Diário 4º PA'!$E$4:$E$2007='Analítico Cx.'!$B119),-('Diário 4º PA'!$O$4:$O$2007=D$1),('Diário 4º PA'!$F$4:$F$2007))+SUMPRODUCT(-('Diário 5º PA'!$E$4:$E$2000='Analítico Cx.'!$B119),-('Diário 5º PA'!$O$4:$O$2000=D$1),('Diário 5º PA'!$F$4:$F$2000))+SUMPRODUCT(-('Diário 6º PA'!$E$4:$E$2000='Analítico Cx.'!$B119),-('Diário 6º PA'!$O$4:$O$2000=D$1),('Diário 6º PA'!$F$4:$F$2000))</f>
        <v>109578.14</v>
      </c>
      <c r="E119" s="183">
        <f>SUMPRODUCT(-('Diário 3º PA'!$E$4:$E$4242='Analítico Cx.'!$B119),-('Diário 3º PA'!$N$4:$N$4242=E$1),('Diário 3º PA'!$F$4:$F$4242))+SUMPRODUCT(-('Diário 4º PA'!$E$4:$E$2007='Analítico Cx.'!$B119),-('Diário 4º PA'!$O$4:$O$2007=E$1),('Diário 4º PA'!$F$4:$F$2007))+SUMPRODUCT(-('Diário 5º PA'!$E$4:$E$2000='Analítico Cx.'!$B119),-('Diário 5º PA'!$O$4:$O$2000=E$1),('Diário 5º PA'!$F$4:$F$2000))+SUMPRODUCT(-('Diário 6º PA'!$E$4:$E$2000='Analítico Cx.'!$B119),-('Diário 6º PA'!$O$4:$O$2000=E$1),('Diário 6º PA'!$F$4:$F$2000))</f>
        <v>3219.0699999999997</v>
      </c>
      <c r="F119" s="183">
        <f>SUMPRODUCT(-('Diário 3º PA'!$E$4:$E$4242='Analítico Cx.'!$B119),-('Diário 3º PA'!$N$4:$N$4242=F$1),('Diário 3º PA'!$F$4:$F$4242))+SUMPRODUCT(-('Diário 4º PA'!$E$4:$E$2007='Analítico Cx.'!$B119),-('Diário 4º PA'!$O$4:$O$2007=F$1),('Diário 4º PA'!$F$4:$F$2007))+SUMPRODUCT(-('Diário 5º PA'!$E$4:$E$2000='Analítico Cx.'!$B119),-('Diário 5º PA'!$O$4:$O$2000=F$1),('Diário 5º PA'!$F$4:$F$2000))+SUMPRODUCT(-('Diário 6º PA'!$E$4:$E$2000='Analítico Cx.'!$B119),-('Diário 6º PA'!$O$4:$O$2000=F$1),('Diário 6º PA'!$F$4:$F$2000))</f>
        <v>0</v>
      </c>
      <c r="G119" s="183">
        <f>SUMPRODUCT(-('Diário 3º PA'!$E$4:$E$4242='Analítico Cx.'!$B119),-('Diário 3º PA'!$N$4:$N$4242=G$1),('Diário 3º PA'!$F$4:$F$4242))+SUMPRODUCT(-('Diário 4º PA'!$E$4:$E$2007='Analítico Cx.'!$B119),-('Diário 4º PA'!$O$4:$O$2007=G$1),('Diário 4º PA'!$F$4:$F$2007))+SUMPRODUCT(-('Diário 5º PA'!$E$4:$E$2000='Analítico Cx.'!$B119),-('Diário 5º PA'!$O$4:$O$2000=G$1),('Diário 5º PA'!$F$4:$F$2000))+SUMPRODUCT(-('Diário 6º PA'!$E$4:$E$2000='Analítico Cx.'!$B119),-('Diário 6º PA'!$O$4:$O$2000=G$1),('Diário 6º PA'!$F$4:$F$2000))</f>
        <v>0</v>
      </c>
      <c r="H119" s="183">
        <f>SUMPRODUCT(-('Diário 3º PA'!$E$4:$E$4242='Analítico Cx.'!$B119),-('Diário 3º PA'!$N$4:$N$4242=H$1),('Diário 3º PA'!$F$4:$F$4242))+SUMPRODUCT(-('Diário 4º PA'!$E$4:$E$2007='Analítico Cx.'!$B119),-('Diário 4º PA'!$O$4:$O$2007=H$1),('Diário 4º PA'!$F$4:$F$2007))+SUMPRODUCT(-('Diário 5º PA'!$E$4:$E$2000='Analítico Cx.'!$B119),-('Diário 5º PA'!$O$4:$O$2000=H$1),('Diário 5º PA'!$F$4:$F$2000))+SUMPRODUCT(-('Diário 6º PA'!$E$4:$E$2000='Analítico Cx.'!$B119),-('Diário 6º PA'!$O$4:$O$2000=H$1),('Diário 6º PA'!$F$4:$F$2000))</f>
        <v>0</v>
      </c>
      <c r="I119" s="183">
        <f>SUMPRODUCT(-('Diário 3º PA'!$E$4:$E$4242='Analítico Cx.'!$B119),-('Diário 3º PA'!$N$4:$N$4242=I$1),('Diário 3º PA'!$F$4:$F$4242))+SUMPRODUCT(-('Diário 4º PA'!$E$4:$E$2007='Analítico Cx.'!$B119),-('Diário 4º PA'!$O$4:$O$2007=I$1),('Diário 4º PA'!$F$4:$F$2007))+SUMPRODUCT(-('Diário 5º PA'!$E$4:$E$2000='Analítico Cx.'!$B119),-('Diário 5º PA'!$O$4:$O$2000=I$1),('Diário 5º PA'!$F$4:$F$2000))+SUMPRODUCT(-('Diário 6º PA'!$E$4:$E$2000='Analítico Cx.'!$B119),-('Diário 6º PA'!$O$4:$O$2000=I$1),('Diário 6º PA'!$F$4:$F$2000))</f>
        <v>0</v>
      </c>
      <c r="J119" s="183">
        <f>SUMPRODUCT(-('Diário 3º PA'!$E$4:$E$4242='Analítico Cx.'!$B119),-('Diário 3º PA'!$N$4:$N$4242=J$1),('Diário 3º PA'!$F$4:$F$4242))+SUMPRODUCT(-('Diário 4º PA'!$E$4:$E$2007='Analítico Cx.'!$B119),-('Diário 4º PA'!$O$4:$O$2007=J$1),('Diário 4º PA'!$F$4:$F$2007))+SUMPRODUCT(-('Diário 5º PA'!$E$4:$E$2000='Analítico Cx.'!$B119),-('Diário 5º PA'!$O$4:$O$2000=J$1),('Diário 5º PA'!$F$4:$F$2000))+SUMPRODUCT(-('Diário 6º PA'!$E$4:$E$2000='Analítico Cx.'!$B119),-('Diário 6º PA'!$O$4:$O$2000=J$1),('Diário 6º PA'!$F$4:$F$2000))</f>
        <v>0</v>
      </c>
      <c r="K119" s="183">
        <f>SUMPRODUCT(-('Diário 3º PA'!$E$4:$E$4242='Analítico Cx.'!$B119),-('Diário 3º PA'!$N$4:$N$4242=K$1),('Diário 3º PA'!$F$4:$F$4242))+SUMPRODUCT(-('Diário 4º PA'!$E$4:$E$2007='Analítico Cx.'!$B119),-('Diário 4º PA'!$O$4:$O$2007=K$1),('Diário 4º PA'!$F$4:$F$2007))+SUMPRODUCT(-('Diário 5º PA'!$E$4:$E$2000='Analítico Cx.'!$B119),-('Diário 5º PA'!$O$4:$O$2000=K$1),('Diário 5º PA'!$F$4:$F$2000))+SUMPRODUCT(-('Diário 6º PA'!$E$4:$E$2000='Analítico Cx.'!$B119),-('Diário 6º PA'!$O$4:$O$2000=K$1),('Diário 6º PA'!$F$4:$F$2000))</f>
        <v>0</v>
      </c>
      <c r="L119" s="183">
        <f>SUMPRODUCT(-('Diário 3º PA'!$E$4:$E$4242='Analítico Cx.'!$B119),-('Diário 3º PA'!$N$4:$N$4242=L$1),('Diário 3º PA'!$F$4:$F$4242))+SUMPRODUCT(-('Diário 4º PA'!$E$4:$E$2007='Analítico Cx.'!$B119),-('Diário 4º PA'!$O$4:$O$2007=L$1),('Diário 4º PA'!$F$4:$F$2007))+SUMPRODUCT(-('Diário 5º PA'!$E$4:$E$2000='Analítico Cx.'!$B119),-('Diário 5º PA'!$O$4:$O$2000=L$1),('Diário 5º PA'!$F$4:$F$2000))+SUMPRODUCT(-('Diário 6º PA'!$E$4:$E$2000='Analítico Cx.'!$B119),-('Diário 6º PA'!$O$4:$O$2000=L$1),('Diário 6º PA'!$F$4:$F$2000))</f>
        <v>0</v>
      </c>
      <c r="M119" s="183">
        <f>SUMPRODUCT(-('Diário 3º PA'!$E$4:$E$4242='Analítico Cx.'!$B119),-('Diário 3º PA'!$N$4:$N$4242=M$1),('Diário 3º PA'!$F$4:$F$4242))+SUMPRODUCT(-('Diário 4º PA'!$E$4:$E$2007='Analítico Cx.'!$B119),-('Diário 4º PA'!$O$4:$O$2007=M$1),('Diário 4º PA'!$F$4:$F$2007))+SUMPRODUCT(-('Diário 5º PA'!$E$4:$E$2000='Analítico Cx.'!$B119),-('Diário 5º PA'!$O$4:$O$2000=M$1),('Diário 5º PA'!$F$4:$F$2000))+SUMPRODUCT(-('Diário 6º PA'!$E$4:$E$2000='Analítico Cx.'!$B119),-('Diário 6º PA'!$O$4:$O$2000=M$1),('Diário 6º PA'!$F$4:$F$2000))</f>
        <v>0</v>
      </c>
      <c r="N119" s="183">
        <f>SUMPRODUCT(-('Diário 3º PA'!$E$4:$E$4242='Analítico Cx.'!$B119),-('Diário 3º PA'!$N$4:$N$4242=N$1),('Diário 3º PA'!$F$4:$F$4242))+SUMPRODUCT(-('Diário 4º PA'!$E$4:$E$2007='Analítico Cx.'!$B119),-('Diário 4º PA'!$O$4:$O$2007=N$1),('Diário 4º PA'!$F$4:$F$2007))+SUMPRODUCT(-('Diário 5º PA'!$E$4:$E$2000='Analítico Cx.'!$B119),-('Diário 5º PA'!$O$4:$O$2000=N$1),('Diário 5º PA'!$F$4:$F$2000))+SUMPRODUCT(-('Diário 6º PA'!$E$4:$E$2000='Analítico Cx.'!$B119),-('Diário 6º PA'!$O$4:$O$2000=N$1),('Diário 6º PA'!$F$4:$F$2000))</f>
        <v>0</v>
      </c>
      <c r="O119" s="184">
        <f t="shared" si="17"/>
        <v>137014.53</v>
      </c>
      <c r="P119" s="168">
        <f t="shared" si="18"/>
        <v>9.6286381418115852E-3</v>
      </c>
    </row>
    <row r="120" spans="1:16" ht="23.25" customHeight="1" x14ac:dyDescent="0.2">
      <c r="A120" s="59" t="s">
        <v>329</v>
      </c>
      <c r="B120" s="103" t="s">
        <v>330</v>
      </c>
      <c r="C120" s="183">
        <f>SUMPRODUCT(-('Diário 3º PA'!$E$4:$E$4242='Analítico Cx.'!$B120),-('Diário 3º PA'!$N$4:$N$4242=C$1),('Diário 3º PA'!$F$4:$F$4242))+SUMPRODUCT(-('Diário 4º PA'!$E$4:$E$2007='Analítico Cx.'!$B120),-('Diário 4º PA'!$O$4:$O$2007=C$1),('Diário 4º PA'!$F$4:$F$2007))+SUMPRODUCT(-('Diário 5º PA'!$E$4:$E$2000='Analítico Cx.'!$B120),-('Diário 5º PA'!$O$4:$O$2000=C$1),('Diário 5º PA'!$F$4:$F$2000))+SUMPRODUCT(-('Diário 6º PA'!$E$4:$E$2000='Analítico Cx.'!$B120),-('Diário 6º PA'!$O$4:$O$2000=C$1),('Diário 6º PA'!$F$4:$F$2000))</f>
        <v>0</v>
      </c>
      <c r="D120" s="183">
        <f>SUMPRODUCT(-('Diário 3º PA'!$E$4:$E$4242='Analítico Cx.'!$B120),-('Diário 3º PA'!$N$4:$N$4242=D$1),('Diário 3º PA'!$F$4:$F$4242))+SUMPRODUCT(-('Diário 4º PA'!$E$4:$E$2007='Analítico Cx.'!$B120),-('Diário 4º PA'!$O$4:$O$2007=D$1),('Diário 4º PA'!$F$4:$F$2007))+SUMPRODUCT(-('Diário 5º PA'!$E$4:$E$2000='Analítico Cx.'!$B120),-('Diário 5º PA'!$O$4:$O$2000=D$1),('Diário 5º PA'!$F$4:$F$2000))+SUMPRODUCT(-('Diário 6º PA'!$E$4:$E$2000='Analítico Cx.'!$B120),-('Diário 6º PA'!$O$4:$O$2000=D$1),('Diário 6º PA'!$F$4:$F$2000))</f>
        <v>0</v>
      </c>
      <c r="E120" s="183">
        <f>SUMPRODUCT(-('Diário 3º PA'!$E$4:$E$4242='Analítico Cx.'!$B120),-('Diário 3º PA'!$N$4:$N$4242=E$1),('Diário 3º PA'!$F$4:$F$4242))+SUMPRODUCT(-('Diário 4º PA'!$E$4:$E$2007='Analítico Cx.'!$B120),-('Diário 4º PA'!$O$4:$O$2007=E$1),('Diário 4º PA'!$F$4:$F$2007))+SUMPRODUCT(-('Diário 5º PA'!$E$4:$E$2000='Analítico Cx.'!$B120),-('Diário 5º PA'!$O$4:$O$2000=E$1),('Diário 5º PA'!$F$4:$F$2000))+SUMPRODUCT(-('Diário 6º PA'!$E$4:$E$2000='Analítico Cx.'!$B120),-('Diário 6º PA'!$O$4:$O$2000=E$1),('Diário 6º PA'!$F$4:$F$2000))</f>
        <v>0</v>
      </c>
      <c r="F120" s="183">
        <f>SUMPRODUCT(-('Diário 3º PA'!$E$4:$E$4242='Analítico Cx.'!$B120),-('Diário 3º PA'!$N$4:$N$4242=F$1),('Diário 3º PA'!$F$4:$F$4242))+SUMPRODUCT(-('Diário 4º PA'!$E$4:$E$2007='Analítico Cx.'!$B120),-('Diário 4º PA'!$O$4:$O$2007=F$1),('Diário 4º PA'!$F$4:$F$2007))+SUMPRODUCT(-('Diário 5º PA'!$E$4:$E$2000='Analítico Cx.'!$B120),-('Diário 5º PA'!$O$4:$O$2000=F$1),('Diário 5º PA'!$F$4:$F$2000))+SUMPRODUCT(-('Diário 6º PA'!$E$4:$E$2000='Analítico Cx.'!$B120),-('Diário 6º PA'!$O$4:$O$2000=F$1),('Diário 6º PA'!$F$4:$F$2000))</f>
        <v>0</v>
      </c>
      <c r="G120" s="183">
        <f>SUMPRODUCT(-('Diário 3º PA'!$E$4:$E$4242='Analítico Cx.'!$B120),-('Diário 3º PA'!$N$4:$N$4242=G$1),('Diário 3º PA'!$F$4:$F$4242))+SUMPRODUCT(-('Diário 4º PA'!$E$4:$E$2007='Analítico Cx.'!$B120),-('Diário 4º PA'!$O$4:$O$2007=G$1),('Diário 4º PA'!$F$4:$F$2007))+SUMPRODUCT(-('Diário 5º PA'!$E$4:$E$2000='Analítico Cx.'!$B120),-('Diário 5º PA'!$O$4:$O$2000=G$1),('Diário 5º PA'!$F$4:$F$2000))+SUMPRODUCT(-('Diário 6º PA'!$E$4:$E$2000='Analítico Cx.'!$B120),-('Diário 6º PA'!$O$4:$O$2000=G$1),('Diário 6º PA'!$F$4:$F$2000))</f>
        <v>0</v>
      </c>
      <c r="H120" s="183">
        <f>SUMPRODUCT(-('Diário 3º PA'!$E$4:$E$4242='Analítico Cx.'!$B120),-('Diário 3º PA'!$N$4:$N$4242=H$1),('Diário 3º PA'!$F$4:$F$4242))+SUMPRODUCT(-('Diário 4º PA'!$E$4:$E$2007='Analítico Cx.'!$B120),-('Diário 4º PA'!$O$4:$O$2007=H$1),('Diário 4º PA'!$F$4:$F$2007))+SUMPRODUCT(-('Diário 5º PA'!$E$4:$E$2000='Analítico Cx.'!$B120),-('Diário 5º PA'!$O$4:$O$2000=H$1),('Diário 5º PA'!$F$4:$F$2000))+SUMPRODUCT(-('Diário 6º PA'!$E$4:$E$2000='Analítico Cx.'!$B120),-('Diário 6º PA'!$O$4:$O$2000=H$1),('Diário 6º PA'!$F$4:$F$2000))</f>
        <v>0</v>
      </c>
      <c r="I120" s="183">
        <f>SUMPRODUCT(-('Diário 3º PA'!$E$4:$E$4242='Analítico Cx.'!$B120),-('Diário 3º PA'!$N$4:$N$4242=I$1),('Diário 3º PA'!$F$4:$F$4242))+SUMPRODUCT(-('Diário 4º PA'!$E$4:$E$2007='Analítico Cx.'!$B120),-('Diário 4º PA'!$O$4:$O$2007=I$1),('Diário 4º PA'!$F$4:$F$2007))+SUMPRODUCT(-('Diário 5º PA'!$E$4:$E$2000='Analítico Cx.'!$B120),-('Diário 5º PA'!$O$4:$O$2000=I$1),('Diário 5º PA'!$F$4:$F$2000))+SUMPRODUCT(-('Diário 6º PA'!$E$4:$E$2000='Analítico Cx.'!$B120),-('Diário 6º PA'!$O$4:$O$2000=I$1),('Diário 6º PA'!$F$4:$F$2000))</f>
        <v>0</v>
      </c>
      <c r="J120" s="183">
        <f>SUMPRODUCT(-('Diário 3º PA'!$E$4:$E$4242='Analítico Cx.'!$B120),-('Diário 3º PA'!$N$4:$N$4242=J$1),('Diário 3º PA'!$F$4:$F$4242))+SUMPRODUCT(-('Diário 4º PA'!$E$4:$E$2007='Analítico Cx.'!$B120),-('Diário 4º PA'!$O$4:$O$2007=J$1),('Diário 4º PA'!$F$4:$F$2007))+SUMPRODUCT(-('Diário 5º PA'!$E$4:$E$2000='Analítico Cx.'!$B120),-('Diário 5º PA'!$O$4:$O$2000=J$1),('Diário 5º PA'!$F$4:$F$2000))+SUMPRODUCT(-('Diário 6º PA'!$E$4:$E$2000='Analítico Cx.'!$B120),-('Diário 6º PA'!$O$4:$O$2000=J$1),('Diário 6º PA'!$F$4:$F$2000))</f>
        <v>0</v>
      </c>
      <c r="K120" s="183">
        <f>SUMPRODUCT(-('Diário 3º PA'!$E$4:$E$4242='Analítico Cx.'!$B120),-('Diário 3º PA'!$N$4:$N$4242=K$1),('Diário 3º PA'!$F$4:$F$4242))+SUMPRODUCT(-('Diário 4º PA'!$E$4:$E$2007='Analítico Cx.'!$B120),-('Diário 4º PA'!$O$4:$O$2007=K$1),('Diário 4º PA'!$F$4:$F$2007))+SUMPRODUCT(-('Diário 5º PA'!$E$4:$E$2000='Analítico Cx.'!$B120),-('Diário 5º PA'!$O$4:$O$2000=K$1),('Diário 5º PA'!$F$4:$F$2000))+SUMPRODUCT(-('Diário 6º PA'!$E$4:$E$2000='Analítico Cx.'!$B120),-('Diário 6º PA'!$O$4:$O$2000=K$1),('Diário 6º PA'!$F$4:$F$2000))</f>
        <v>0</v>
      </c>
      <c r="L120" s="183">
        <f>SUMPRODUCT(-('Diário 3º PA'!$E$4:$E$4242='Analítico Cx.'!$B120),-('Diário 3º PA'!$N$4:$N$4242=L$1),('Diário 3º PA'!$F$4:$F$4242))+SUMPRODUCT(-('Diário 4º PA'!$E$4:$E$2007='Analítico Cx.'!$B120),-('Diário 4º PA'!$O$4:$O$2007=L$1),('Diário 4º PA'!$F$4:$F$2007))+SUMPRODUCT(-('Diário 5º PA'!$E$4:$E$2000='Analítico Cx.'!$B120),-('Diário 5º PA'!$O$4:$O$2000=L$1),('Diário 5º PA'!$F$4:$F$2000))+SUMPRODUCT(-('Diário 6º PA'!$E$4:$E$2000='Analítico Cx.'!$B120),-('Diário 6º PA'!$O$4:$O$2000=L$1),('Diário 6º PA'!$F$4:$F$2000))</f>
        <v>0</v>
      </c>
      <c r="M120" s="183">
        <f>SUMPRODUCT(-('Diário 3º PA'!$E$4:$E$4242='Analítico Cx.'!$B120),-('Diário 3º PA'!$N$4:$N$4242=M$1),('Diário 3º PA'!$F$4:$F$4242))+SUMPRODUCT(-('Diário 4º PA'!$E$4:$E$2007='Analítico Cx.'!$B120),-('Diário 4º PA'!$O$4:$O$2007=M$1),('Diário 4º PA'!$F$4:$F$2007))+SUMPRODUCT(-('Diário 5º PA'!$E$4:$E$2000='Analítico Cx.'!$B120),-('Diário 5º PA'!$O$4:$O$2000=M$1),('Diário 5º PA'!$F$4:$F$2000))+SUMPRODUCT(-('Diário 6º PA'!$E$4:$E$2000='Analítico Cx.'!$B120),-('Diário 6º PA'!$O$4:$O$2000=M$1),('Diário 6º PA'!$F$4:$F$2000))</f>
        <v>0</v>
      </c>
      <c r="N120" s="183">
        <f>SUMPRODUCT(-('Diário 3º PA'!$E$4:$E$4242='Analítico Cx.'!$B120),-('Diário 3º PA'!$N$4:$N$4242=N$1),('Diário 3º PA'!$F$4:$F$4242))+SUMPRODUCT(-('Diário 4º PA'!$E$4:$E$2007='Analítico Cx.'!$B120),-('Diário 4º PA'!$O$4:$O$2007=N$1),('Diário 4º PA'!$F$4:$F$2007))+SUMPRODUCT(-('Diário 5º PA'!$E$4:$E$2000='Analítico Cx.'!$B120),-('Diário 5º PA'!$O$4:$O$2000=N$1),('Diário 5º PA'!$F$4:$F$2000))+SUMPRODUCT(-('Diário 6º PA'!$E$4:$E$2000='Analítico Cx.'!$B120),-('Diário 6º PA'!$O$4:$O$2000=N$1),('Diário 6º PA'!$F$4:$F$2000))</f>
        <v>0</v>
      </c>
      <c r="O120" s="184">
        <f t="shared" si="17"/>
        <v>0</v>
      </c>
      <c r="P120" s="168">
        <f t="shared" si="18"/>
        <v>0</v>
      </c>
    </row>
    <row r="121" spans="1:16" ht="23.25" customHeight="1" x14ac:dyDescent="0.2">
      <c r="A121" s="59" t="s">
        <v>331</v>
      </c>
      <c r="B121" s="103" t="s">
        <v>332</v>
      </c>
      <c r="C121" s="183">
        <f>SUMPRODUCT(-('Diário 3º PA'!$E$4:$E$4242='Analítico Cx.'!$B121),-('Diário 3º PA'!$N$4:$N$4242=C$1),('Diário 3º PA'!$F$4:$F$4242))+SUMPRODUCT(-('Diário 4º PA'!$E$4:$E$2007='Analítico Cx.'!$B121),-('Diário 4º PA'!$O$4:$O$2007=C$1),('Diário 4º PA'!$F$4:$F$2007))+SUMPRODUCT(-('Diário 5º PA'!$E$4:$E$2000='Analítico Cx.'!$B121),-('Diário 5º PA'!$O$4:$O$2000=C$1),('Diário 5º PA'!$F$4:$F$2000))+SUMPRODUCT(-('Diário 6º PA'!$E$4:$E$2000='Analítico Cx.'!$B121),-('Diário 6º PA'!$O$4:$O$2000=C$1),('Diário 6º PA'!$F$4:$F$2000))</f>
        <v>4356.2700000000004</v>
      </c>
      <c r="D121" s="183">
        <f>SUMPRODUCT(-('Diário 3º PA'!$E$4:$E$4242='Analítico Cx.'!$B121),-('Diário 3º PA'!$N$4:$N$4242=D$1),('Diário 3º PA'!$F$4:$F$4242))+SUMPRODUCT(-('Diário 4º PA'!$E$4:$E$2007='Analítico Cx.'!$B121),-('Diário 4º PA'!$O$4:$O$2007=D$1),('Diário 4º PA'!$F$4:$F$2007))+SUMPRODUCT(-('Diário 5º PA'!$E$4:$E$2000='Analítico Cx.'!$B121),-('Diário 5º PA'!$O$4:$O$2000=D$1),('Diário 5º PA'!$F$4:$F$2000))+SUMPRODUCT(-('Diário 6º PA'!$E$4:$E$2000='Analítico Cx.'!$B121),-('Diário 6º PA'!$O$4:$O$2000=D$1),('Diário 6º PA'!$F$4:$F$2000))</f>
        <v>923.68000000000006</v>
      </c>
      <c r="E121" s="183">
        <f>SUMPRODUCT(-('Diário 3º PA'!$E$4:$E$4242='Analítico Cx.'!$B121),-('Diário 3º PA'!$N$4:$N$4242=E$1),('Diário 3º PA'!$F$4:$F$4242))+SUMPRODUCT(-('Diário 4º PA'!$E$4:$E$2007='Analítico Cx.'!$B121),-('Diário 4º PA'!$O$4:$O$2007=E$1),('Diário 4º PA'!$F$4:$F$2007))+SUMPRODUCT(-('Diário 5º PA'!$E$4:$E$2000='Analítico Cx.'!$B121),-('Diário 5º PA'!$O$4:$O$2000=E$1),('Diário 5º PA'!$F$4:$F$2000))+SUMPRODUCT(-('Diário 6º PA'!$E$4:$E$2000='Analítico Cx.'!$B121),-('Diário 6º PA'!$O$4:$O$2000=E$1),('Diário 6º PA'!$F$4:$F$2000))</f>
        <v>2825.98</v>
      </c>
      <c r="F121" s="183">
        <f>SUMPRODUCT(-('Diário 3º PA'!$E$4:$E$4242='Analítico Cx.'!$B121),-('Diário 3º PA'!$N$4:$N$4242=F$1),('Diário 3º PA'!$F$4:$F$4242))+SUMPRODUCT(-('Diário 4º PA'!$E$4:$E$2007='Analítico Cx.'!$B121),-('Diário 4º PA'!$O$4:$O$2007=F$1),('Diário 4º PA'!$F$4:$F$2007))+SUMPRODUCT(-('Diário 5º PA'!$E$4:$E$2000='Analítico Cx.'!$B121),-('Diário 5º PA'!$O$4:$O$2000=F$1),('Diário 5º PA'!$F$4:$F$2000))+SUMPRODUCT(-('Diário 6º PA'!$E$4:$E$2000='Analítico Cx.'!$B121),-('Diário 6º PA'!$O$4:$O$2000=F$1),('Diário 6º PA'!$F$4:$F$2000))</f>
        <v>0</v>
      </c>
      <c r="G121" s="183">
        <f>SUMPRODUCT(-('Diário 3º PA'!$E$4:$E$4242='Analítico Cx.'!$B121),-('Diário 3º PA'!$N$4:$N$4242=G$1),('Diário 3º PA'!$F$4:$F$4242))+SUMPRODUCT(-('Diário 4º PA'!$E$4:$E$2007='Analítico Cx.'!$B121),-('Diário 4º PA'!$O$4:$O$2007=G$1),('Diário 4º PA'!$F$4:$F$2007))+SUMPRODUCT(-('Diário 5º PA'!$E$4:$E$2000='Analítico Cx.'!$B121),-('Diário 5º PA'!$O$4:$O$2000=G$1),('Diário 5º PA'!$F$4:$F$2000))+SUMPRODUCT(-('Diário 6º PA'!$E$4:$E$2000='Analítico Cx.'!$B121),-('Diário 6º PA'!$O$4:$O$2000=G$1),('Diário 6º PA'!$F$4:$F$2000))</f>
        <v>0</v>
      </c>
      <c r="H121" s="183">
        <f>SUMPRODUCT(-('Diário 3º PA'!$E$4:$E$4242='Analítico Cx.'!$B121),-('Diário 3º PA'!$N$4:$N$4242=H$1),('Diário 3º PA'!$F$4:$F$4242))+SUMPRODUCT(-('Diário 4º PA'!$E$4:$E$2007='Analítico Cx.'!$B121),-('Diário 4º PA'!$O$4:$O$2007=H$1),('Diário 4º PA'!$F$4:$F$2007))+SUMPRODUCT(-('Diário 5º PA'!$E$4:$E$2000='Analítico Cx.'!$B121),-('Diário 5º PA'!$O$4:$O$2000=H$1),('Diário 5º PA'!$F$4:$F$2000))+SUMPRODUCT(-('Diário 6º PA'!$E$4:$E$2000='Analítico Cx.'!$B121),-('Diário 6º PA'!$O$4:$O$2000=H$1),('Diário 6º PA'!$F$4:$F$2000))</f>
        <v>0</v>
      </c>
      <c r="I121" s="183">
        <f>SUMPRODUCT(-('Diário 3º PA'!$E$4:$E$4242='Analítico Cx.'!$B121),-('Diário 3º PA'!$N$4:$N$4242=I$1),('Diário 3º PA'!$F$4:$F$4242))+SUMPRODUCT(-('Diário 4º PA'!$E$4:$E$2007='Analítico Cx.'!$B121),-('Diário 4º PA'!$O$4:$O$2007=I$1),('Diário 4º PA'!$F$4:$F$2007))+SUMPRODUCT(-('Diário 5º PA'!$E$4:$E$2000='Analítico Cx.'!$B121),-('Diário 5º PA'!$O$4:$O$2000=I$1),('Diário 5º PA'!$F$4:$F$2000))+SUMPRODUCT(-('Diário 6º PA'!$E$4:$E$2000='Analítico Cx.'!$B121),-('Diário 6º PA'!$O$4:$O$2000=I$1),('Diário 6º PA'!$F$4:$F$2000))</f>
        <v>0</v>
      </c>
      <c r="J121" s="183">
        <f>SUMPRODUCT(-('Diário 3º PA'!$E$4:$E$4242='Analítico Cx.'!$B121),-('Diário 3º PA'!$N$4:$N$4242=J$1),('Diário 3º PA'!$F$4:$F$4242))+SUMPRODUCT(-('Diário 4º PA'!$E$4:$E$2007='Analítico Cx.'!$B121),-('Diário 4º PA'!$O$4:$O$2007=J$1),('Diário 4º PA'!$F$4:$F$2007))+SUMPRODUCT(-('Diário 5º PA'!$E$4:$E$2000='Analítico Cx.'!$B121),-('Diário 5º PA'!$O$4:$O$2000=J$1),('Diário 5º PA'!$F$4:$F$2000))+SUMPRODUCT(-('Diário 6º PA'!$E$4:$E$2000='Analítico Cx.'!$B121),-('Diário 6º PA'!$O$4:$O$2000=J$1),('Diário 6º PA'!$F$4:$F$2000))</f>
        <v>0</v>
      </c>
      <c r="K121" s="183">
        <f>SUMPRODUCT(-('Diário 3º PA'!$E$4:$E$4242='Analítico Cx.'!$B121),-('Diário 3º PA'!$N$4:$N$4242=K$1),('Diário 3º PA'!$F$4:$F$4242))+SUMPRODUCT(-('Diário 4º PA'!$E$4:$E$2007='Analítico Cx.'!$B121),-('Diário 4º PA'!$O$4:$O$2007=K$1),('Diário 4º PA'!$F$4:$F$2007))+SUMPRODUCT(-('Diário 5º PA'!$E$4:$E$2000='Analítico Cx.'!$B121),-('Diário 5º PA'!$O$4:$O$2000=K$1),('Diário 5º PA'!$F$4:$F$2000))+SUMPRODUCT(-('Diário 6º PA'!$E$4:$E$2000='Analítico Cx.'!$B121),-('Diário 6º PA'!$O$4:$O$2000=K$1),('Diário 6º PA'!$F$4:$F$2000))</f>
        <v>0</v>
      </c>
      <c r="L121" s="183">
        <f>SUMPRODUCT(-('Diário 3º PA'!$E$4:$E$4242='Analítico Cx.'!$B121),-('Diário 3º PA'!$N$4:$N$4242=L$1),('Diário 3º PA'!$F$4:$F$4242))+SUMPRODUCT(-('Diário 4º PA'!$E$4:$E$2007='Analítico Cx.'!$B121),-('Diário 4º PA'!$O$4:$O$2007=L$1),('Diário 4º PA'!$F$4:$F$2007))+SUMPRODUCT(-('Diário 5º PA'!$E$4:$E$2000='Analítico Cx.'!$B121),-('Diário 5º PA'!$O$4:$O$2000=L$1),('Diário 5º PA'!$F$4:$F$2000))+SUMPRODUCT(-('Diário 6º PA'!$E$4:$E$2000='Analítico Cx.'!$B121),-('Diário 6º PA'!$O$4:$O$2000=L$1),('Diário 6º PA'!$F$4:$F$2000))</f>
        <v>0</v>
      </c>
      <c r="M121" s="183">
        <f>SUMPRODUCT(-('Diário 3º PA'!$E$4:$E$4242='Analítico Cx.'!$B121),-('Diário 3º PA'!$N$4:$N$4242=M$1),('Diário 3º PA'!$F$4:$F$4242))+SUMPRODUCT(-('Diário 4º PA'!$E$4:$E$2007='Analítico Cx.'!$B121),-('Diário 4º PA'!$O$4:$O$2007=M$1),('Diário 4º PA'!$F$4:$F$2007))+SUMPRODUCT(-('Diário 5º PA'!$E$4:$E$2000='Analítico Cx.'!$B121),-('Diário 5º PA'!$O$4:$O$2000=M$1),('Diário 5º PA'!$F$4:$F$2000))+SUMPRODUCT(-('Diário 6º PA'!$E$4:$E$2000='Analítico Cx.'!$B121),-('Diário 6º PA'!$O$4:$O$2000=M$1),('Diário 6º PA'!$F$4:$F$2000))</f>
        <v>0</v>
      </c>
      <c r="N121" s="183">
        <f>SUMPRODUCT(-('Diário 3º PA'!$E$4:$E$4242='Analítico Cx.'!$B121),-('Diário 3º PA'!$N$4:$N$4242=N$1),('Diário 3º PA'!$F$4:$F$4242))+SUMPRODUCT(-('Diário 4º PA'!$E$4:$E$2007='Analítico Cx.'!$B121),-('Diário 4º PA'!$O$4:$O$2007=N$1),('Diário 4º PA'!$F$4:$F$2007))+SUMPRODUCT(-('Diário 5º PA'!$E$4:$E$2000='Analítico Cx.'!$B121),-('Diário 5º PA'!$O$4:$O$2000=N$1),('Diário 5º PA'!$F$4:$F$2000))+SUMPRODUCT(-('Diário 6º PA'!$E$4:$E$2000='Analítico Cx.'!$B121),-('Diário 6º PA'!$O$4:$O$2000=N$1),('Diário 6º PA'!$F$4:$F$2000))</f>
        <v>0</v>
      </c>
      <c r="O121" s="184">
        <f t="shared" si="17"/>
        <v>8105.93</v>
      </c>
      <c r="P121" s="168">
        <f t="shared" si="18"/>
        <v>5.6964080213138557E-4</v>
      </c>
    </row>
    <row r="122" spans="1:16" ht="23.25" customHeight="1" x14ac:dyDescent="0.2">
      <c r="A122" s="59" t="s">
        <v>333</v>
      </c>
      <c r="B122" s="103" t="s">
        <v>334</v>
      </c>
      <c r="C122" s="183">
        <f>SUMPRODUCT(-('Diário 3º PA'!$E$4:$E$4242='Analítico Cx.'!$B122),-('Diário 3º PA'!$N$4:$N$4242=C$1),('Diário 3º PA'!$F$4:$F$4242))+SUMPRODUCT(-('Diário 4º PA'!$E$4:$E$2007='Analítico Cx.'!$B122),-('Diário 4º PA'!$O$4:$O$2007=C$1),('Diário 4º PA'!$F$4:$F$2007))+SUMPRODUCT(-('Diário 5º PA'!$E$4:$E$2000='Analítico Cx.'!$B122),-('Diário 5º PA'!$O$4:$O$2000=C$1),('Diário 5º PA'!$F$4:$F$2000))+SUMPRODUCT(-('Diário 6º PA'!$E$4:$E$2000='Analítico Cx.'!$B122),-('Diário 6º PA'!$O$4:$O$2000=C$1),('Diário 6º PA'!$F$4:$F$2000))</f>
        <v>4809.3000000000011</v>
      </c>
      <c r="D122" s="183">
        <f>SUMPRODUCT(-('Diário 3º PA'!$E$4:$E$4242='Analítico Cx.'!$B122),-('Diário 3º PA'!$N$4:$N$4242=D$1),('Diário 3º PA'!$F$4:$F$4242))+SUMPRODUCT(-('Diário 4º PA'!$E$4:$E$2007='Analítico Cx.'!$B122),-('Diário 4º PA'!$O$4:$O$2007=D$1),('Diário 4º PA'!$F$4:$F$2007))+SUMPRODUCT(-('Diário 5º PA'!$E$4:$E$2000='Analítico Cx.'!$B122),-('Diário 5º PA'!$O$4:$O$2000=D$1),('Diário 5º PA'!$F$4:$F$2000))+SUMPRODUCT(-('Diário 6º PA'!$E$4:$E$2000='Analítico Cx.'!$B122),-('Diário 6º PA'!$O$4:$O$2000=D$1),('Diário 6º PA'!$F$4:$F$2000))</f>
        <v>7168.6</v>
      </c>
      <c r="E122" s="183">
        <f>SUMPRODUCT(-('Diário 3º PA'!$E$4:$E$4242='Analítico Cx.'!$B122),-('Diário 3º PA'!$N$4:$N$4242=E$1),('Diário 3º PA'!$F$4:$F$4242))+SUMPRODUCT(-('Diário 4º PA'!$E$4:$E$2007='Analítico Cx.'!$B122),-('Diário 4º PA'!$O$4:$O$2007=E$1),('Diário 4º PA'!$F$4:$F$2007))+SUMPRODUCT(-('Diário 5º PA'!$E$4:$E$2000='Analítico Cx.'!$B122),-('Diário 5º PA'!$O$4:$O$2000=E$1),('Diário 5º PA'!$F$4:$F$2000))+SUMPRODUCT(-('Diário 6º PA'!$E$4:$E$2000='Analítico Cx.'!$B122),-('Diário 6º PA'!$O$4:$O$2000=E$1),('Diário 6º PA'!$F$4:$F$2000))</f>
        <v>9892.8100000000013</v>
      </c>
      <c r="F122" s="183">
        <f>SUMPRODUCT(-('Diário 3º PA'!$E$4:$E$4242='Analítico Cx.'!$B122),-('Diário 3º PA'!$N$4:$N$4242=F$1),('Diário 3º PA'!$F$4:$F$4242))+SUMPRODUCT(-('Diário 4º PA'!$E$4:$E$2007='Analítico Cx.'!$B122),-('Diário 4º PA'!$O$4:$O$2007=F$1),('Diário 4º PA'!$F$4:$F$2007))+SUMPRODUCT(-('Diário 5º PA'!$E$4:$E$2000='Analítico Cx.'!$B122),-('Diário 5º PA'!$O$4:$O$2000=F$1),('Diário 5º PA'!$F$4:$F$2000))+SUMPRODUCT(-('Diário 6º PA'!$E$4:$E$2000='Analítico Cx.'!$B122),-('Diário 6º PA'!$O$4:$O$2000=F$1),('Diário 6º PA'!$F$4:$F$2000))</f>
        <v>0</v>
      </c>
      <c r="G122" s="183">
        <f>SUMPRODUCT(-('Diário 3º PA'!$E$4:$E$4242='Analítico Cx.'!$B122),-('Diário 3º PA'!$N$4:$N$4242=G$1),('Diário 3º PA'!$F$4:$F$4242))+SUMPRODUCT(-('Diário 4º PA'!$E$4:$E$2007='Analítico Cx.'!$B122),-('Diário 4º PA'!$O$4:$O$2007=G$1),('Diário 4º PA'!$F$4:$F$2007))+SUMPRODUCT(-('Diário 5º PA'!$E$4:$E$2000='Analítico Cx.'!$B122),-('Diário 5º PA'!$O$4:$O$2000=G$1),('Diário 5º PA'!$F$4:$F$2000))+SUMPRODUCT(-('Diário 6º PA'!$E$4:$E$2000='Analítico Cx.'!$B122),-('Diário 6º PA'!$O$4:$O$2000=G$1),('Diário 6º PA'!$F$4:$F$2000))</f>
        <v>0</v>
      </c>
      <c r="H122" s="183">
        <f>SUMPRODUCT(-('Diário 3º PA'!$E$4:$E$4242='Analítico Cx.'!$B122),-('Diário 3º PA'!$N$4:$N$4242=H$1),('Diário 3º PA'!$F$4:$F$4242))+SUMPRODUCT(-('Diário 4º PA'!$E$4:$E$2007='Analítico Cx.'!$B122),-('Diário 4º PA'!$O$4:$O$2007=H$1),('Diário 4º PA'!$F$4:$F$2007))+SUMPRODUCT(-('Diário 5º PA'!$E$4:$E$2000='Analítico Cx.'!$B122),-('Diário 5º PA'!$O$4:$O$2000=H$1),('Diário 5º PA'!$F$4:$F$2000))+SUMPRODUCT(-('Diário 6º PA'!$E$4:$E$2000='Analítico Cx.'!$B122),-('Diário 6º PA'!$O$4:$O$2000=H$1),('Diário 6º PA'!$F$4:$F$2000))</f>
        <v>0</v>
      </c>
      <c r="I122" s="183">
        <f>SUMPRODUCT(-('Diário 3º PA'!$E$4:$E$4242='Analítico Cx.'!$B122),-('Diário 3º PA'!$N$4:$N$4242=I$1),('Diário 3º PA'!$F$4:$F$4242))+SUMPRODUCT(-('Diário 4º PA'!$E$4:$E$2007='Analítico Cx.'!$B122),-('Diário 4º PA'!$O$4:$O$2007=I$1),('Diário 4º PA'!$F$4:$F$2007))+SUMPRODUCT(-('Diário 5º PA'!$E$4:$E$2000='Analítico Cx.'!$B122),-('Diário 5º PA'!$O$4:$O$2000=I$1),('Diário 5º PA'!$F$4:$F$2000))+SUMPRODUCT(-('Diário 6º PA'!$E$4:$E$2000='Analítico Cx.'!$B122),-('Diário 6º PA'!$O$4:$O$2000=I$1),('Diário 6º PA'!$F$4:$F$2000))</f>
        <v>0</v>
      </c>
      <c r="J122" s="183">
        <f>SUMPRODUCT(-('Diário 3º PA'!$E$4:$E$4242='Analítico Cx.'!$B122),-('Diário 3º PA'!$N$4:$N$4242=J$1),('Diário 3º PA'!$F$4:$F$4242))+SUMPRODUCT(-('Diário 4º PA'!$E$4:$E$2007='Analítico Cx.'!$B122),-('Diário 4º PA'!$O$4:$O$2007=J$1),('Diário 4º PA'!$F$4:$F$2007))+SUMPRODUCT(-('Diário 5º PA'!$E$4:$E$2000='Analítico Cx.'!$B122),-('Diário 5º PA'!$O$4:$O$2000=J$1),('Diário 5º PA'!$F$4:$F$2000))+SUMPRODUCT(-('Diário 6º PA'!$E$4:$E$2000='Analítico Cx.'!$B122),-('Diário 6º PA'!$O$4:$O$2000=J$1),('Diário 6º PA'!$F$4:$F$2000))</f>
        <v>0</v>
      </c>
      <c r="K122" s="183">
        <f>SUMPRODUCT(-('Diário 3º PA'!$E$4:$E$4242='Analítico Cx.'!$B122),-('Diário 3º PA'!$N$4:$N$4242=K$1),('Diário 3º PA'!$F$4:$F$4242))+SUMPRODUCT(-('Diário 4º PA'!$E$4:$E$2007='Analítico Cx.'!$B122),-('Diário 4º PA'!$O$4:$O$2007=K$1),('Diário 4º PA'!$F$4:$F$2007))+SUMPRODUCT(-('Diário 5º PA'!$E$4:$E$2000='Analítico Cx.'!$B122),-('Diário 5º PA'!$O$4:$O$2000=K$1),('Diário 5º PA'!$F$4:$F$2000))+SUMPRODUCT(-('Diário 6º PA'!$E$4:$E$2000='Analítico Cx.'!$B122),-('Diário 6º PA'!$O$4:$O$2000=K$1),('Diário 6º PA'!$F$4:$F$2000))</f>
        <v>0</v>
      </c>
      <c r="L122" s="183">
        <f>SUMPRODUCT(-('Diário 3º PA'!$E$4:$E$4242='Analítico Cx.'!$B122),-('Diário 3º PA'!$N$4:$N$4242=L$1),('Diário 3º PA'!$F$4:$F$4242))+SUMPRODUCT(-('Diário 4º PA'!$E$4:$E$2007='Analítico Cx.'!$B122),-('Diário 4º PA'!$O$4:$O$2007=L$1),('Diário 4º PA'!$F$4:$F$2007))+SUMPRODUCT(-('Diário 5º PA'!$E$4:$E$2000='Analítico Cx.'!$B122),-('Diário 5º PA'!$O$4:$O$2000=L$1),('Diário 5º PA'!$F$4:$F$2000))+SUMPRODUCT(-('Diário 6º PA'!$E$4:$E$2000='Analítico Cx.'!$B122),-('Diário 6º PA'!$O$4:$O$2000=L$1),('Diário 6º PA'!$F$4:$F$2000))</f>
        <v>0</v>
      </c>
      <c r="M122" s="183">
        <f>SUMPRODUCT(-('Diário 3º PA'!$E$4:$E$4242='Analítico Cx.'!$B122),-('Diário 3º PA'!$N$4:$N$4242=M$1),('Diário 3º PA'!$F$4:$F$4242))+SUMPRODUCT(-('Diário 4º PA'!$E$4:$E$2007='Analítico Cx.'!$B122),-('Diário 4º PA'!$O$4:$O$2007=M$1),('Diário 4º PA'!$F$4:$F$2007))+SUMPRODUCT(-('Diário 5º PA'!$E$4:$E$2000='Analítico Cx.'!$B122),-('Diário 5º PA'!$O$4:$O$2000=M$1),('Diário 5º PA'!$F$4:$F$2000))+SUMPRODUCT(-('Diário 6º PA'!$E$4:$E$2000='Analítico Cx.'!$B122),-('Diário 6º PA'!$O$4:$O$2000=M$1),('Diário 6º PA'!$F$4:$F$2000))</f>
        <v>0</v>
      </c>
      <c r="N122" s="183">
        <f>SUMPRODUCT(-('Diário 3º PA'!$E$4:$E$4242='Analítico Cx.'!$B122),-('Diário 3º PA'!$N$4:$N$4242=N$1),('Diário 3º PA'!$F$4:$F$4242))+SUMPRODUCT(-('Diário 4º PA'!$E$4:$E$2007='Analítico Cx.'!$B122),-('Diário 4º PA'!$O$4:$O$2007=N$1),('Diário 4º PA'!$F$4:$F$2007))+SUMPRODUCT(-('Diário 5º PA'!$E$4:$E$2000='Analítico Cx.'!$B122),-('Diário 5º PA'!$O$4:$O$2000=N$1),('Diário 5º PA'!$F$4:$F$2000))+SUMPRODUCT(-('Diário 6º PA'!$E$4:$E$2000='Analítico Cx.'!$B122),-('Diário 6º PA'!$O$4:$O$2000=N$1),('Diário 6º PA'!$F$4:$F$2000))</f>
        <v>0</v>
      </c>
      <c r="O122" s="184">
        <f t="shared" si="17"/>
        <v>21870.710000000003</v>
      </c>
      <c r="P122" s="168">
        <f t="shared" si="18"/>
        <v>1.5369548944517059E-3</v>
      </c>
    </row>
    <row r="123" spans="1:16" ht="23.25" customHeight="1" x14ac:dyDescent="0.2">
      <c r="A123" s="59" t="s">
        <v>335</v>
      </c>
      <c r="B123" s="103" t="s">
        <v>336</v>
      </c>
      <c r="C123" s="183">
        <f>SUMPRODUCT(-('Diário 3º PA'!$E$4:$E$4242='Analítico Cx.'!$B123),-('Diário 3º PA'!$N$4:$N$4242=C$1),('Diário 3º PA'!$F$4:$F$4242))+SUMPRODUCT(-('Diário 4º PA'!$E$4:$E$2007='Analítico Cx.'!$B123),-('Diário 4º PA'!$O$4:$O$2007=C$1),('Diário 4º PA'!$F$4:$F$2007))+SUMPRODUCT(-('Diário 5º PA'!$E$4:$E$2000='Analítico Cx.'!$B123),-('Diário 5º PA'!$O$4:$O$2000=C$1),('Diário 5º PA'!$F$4:$F$2000))+SUMPRODUCT(-('Diário 6º PA'!$E$4:$E$2000='Analítico Cx.'!$B123),-('Diário 6º PA'!$O$4:$O$2000=C$1),('Diário 6º PA'!$F$4:$F$2000))</f>
        <v>0</v>
      </c>
      <c r="D123" s="183">
        <f>SUMPRODUCT(-('Diário 3º PA'!$E$4:$E$4242='Analítico Cx.'!$B123),-('Diário 3º PA'!$N$4:$N$4242=D$1),('Diário 3º PA'!$F$4:$F$4242))+SUMPRODUCT(-('Diário 4º PA'!$E$4:$E$2007='Analítico Cx.'!$B123),-('Diário 4º PA'!$O$4:$O$2007=D$1),('Diário 4º PA'!$F$4:$F$2007))+SUMPRODUCT(-('Diário 5º PA'!$E$4:$E$2000='Analítico Cx.'!$B123),-('Diário 5º PA'!$O$4:$O$2000=D$1),('Diário 5º PA'!$F$4:$F$2000))+SUMPRODUCT(-('Diário 6º PA'!$E$4:$E$2000='Analítico Cx.'!$B123),-('Diário 6º PA'!$O$4:$O$2000=D$1),('Diário 6º PA'!$F$4:$F$2000))</f>
        <v>0</v>
      </c>
      <c r="E123" s="183">
        <f>SUMPRODUCT(-('Diário 3º PA'!$E$4:$E$4242='Analítico Cx.'!$B123),-('Diário 3º PA'!$N$4:$N$4242=E$1),('Diário 3º PA'!$F$4:$F$4242))+SUMPRODUCT(-('Diário 4º PA'!$E$4:$E$2007='Analítico Cx.'!$B123),-('Diário 4º PA'!$O$4:$O$2007=E$1),('Diário 4º PA'!$F$4:$F$2007))+SUMPRODUCT(-('Diário 5º PA'!$E$4:$E$2000='Analítico Cx.'!$B123),-('Diário 5º PA'!$O$4:$O$2000=E$1),('Diário 5º PA'!$F$4:$F$2000))+SUMPRODUCT(-('Diário 6º PA'!$E$4:$E$2000='Analítico Cx.'!$B123),-('Diário 6º PA'!$O$4:$O$2000=E$1),('Diário 6º PA'!$F$4:$F$2000))</f>
        <v>0</v>
      </c>
      <c r="F123" s="183">
        <f>SUMPRODUCT(-('Diário 3º PA'!$E$4:$E$4242='Analítico Cx.'!$B123),-('Diário 3º PA'!$N$4:$N$4242=F$1),('Diário 3º PA'!$F$4:$F$4242))+SUMPRODUCT(-('Diário 4º PA'!$E$4:$E$2007='Analítico Cx.'!$B123),-('Diário 4º PA'!$O$4:$O$2007=F$1),('Diário 4º PA'!$F$4:$F$2007))+SUMPRODUCT(-('Diário 5º PA'!$E$4:$E$2000='Analítico Cx.'!$B123),-('Diário 5º PA'!$O$4:$O$2000=F$1),('Diário 5º PA'!$F$4:$F$2000))+SUMPRODUCT(-('Diário 6º PA'!$E$4:$E$2000='Analítico Cx.'!$B123),-('Diário 6º PA'!$O$4:$O$2000=F$1),('Diário 6º PA'!$F$4:$F$2000))</f>
        <v>0</v>
      </c>
      <c r="G123" s="183">
        <f>SUMPRODUCT(-('Diário 3º PA'!$E$4:$E$4242='Analítico Cx.'!$B123),-('Diário 3º PA'!$N$4:$N$4242=G$1),('Diário 3º PA'!$F$4:$F$4242))+SUMPRODUCT(-('Diário 4º PA'!$E$4:$E$2007='Analítico Cx.'!$B123),-('Diário 4º PA'!$O$4:$O$2007=G$1),('Diário 4º PA'!$F$4:$F$2007))+SUMPRODUCT(-('Diário 5º PA'!$E$4:$E$2000='Analítico Cx.'!$B123),-('Diário 5º PA'!$O$4:$O$2000=G$1),('Diário 5º PA'!$F$4:$F$2000))+SUMPRODUCT(-('Diário 6º PA'!$E$4:$E$2000='Analítico Cx.'!$B123),-('Diário 6º PA'!$O$4:$O$2000=G$1),('Diário 6º PA'!$F$4:$F$2000))</f>
        <v>0</v>
      </c>
      <c r="H123" s="183">
        <f>SUMPRODUCT(-('Diário 3º PA'!$E$4:$E$4242='Analítico Cx.'!$B123),-('Diário 3º PA'!$N$4:$N$4242=H$1),('Diário 3º PA'!$F$4:$F$4242))+SUMPRODUCT(-('Diário 4º PA'!$E$4:$E$2007='Analítico Cx.'!$B123),-('Diário 4º PA'!$O$4:$O$2007=H$1),('Diário 4º PA'!$F$4:$F$2007))+SUMPRODUCT(-('Diário 5º PA'!$E$4:$E$2000='Analítico Cx.'!$B123),-('Diário 5º PA'!$O$4:$O$2000=H$1),('Diário 5º PA'!$F$4:$F$2000))+SUMPRODUCT(-('Diário 6º PA'!$E$4:$E$2000='Analítico Cx.'!$B123),-('Diário 6º PA'!$O$4:$O$2000=H$1),('Diário 6º PA'!$F$4:$F$2000))</f>
        <v>0</v>
      </c>
      <c r="I123" s="183">
        <f>SUMPRODUCT(-('Diário 3º PA'!$E$4:$E$4242='Analítico Cx.'!$B123),-('Diário 3º PA'!$N$4:$N$4242=I$1),('Diário 3º PA'!$F$4:$F$4242))+SUMPRODUCT(-('Diário 4º PA'!$E$4:$E$2007='Analítico Cx.'!$B123),-('Diário 4º PA'!$O$4:$O$2007=I$1),('Diário 4º PA'!$F$4:$F$2007))+SUMPRODUCT(-('Diário 5º PA'!$E$4:$E$2000='Analítico Cx.'!$B123),-('Diário 5º PA'!$O$4:$O$2000=I$1),('Diário 5º PA'!$F$4:$F$2000))+SUMPRODUCT(-('Diário 6º PA'!$E$4:$E$2000='Analítico Cx.'!$B123),-('Diário 6º PA'!$O$4:$O$2000=I$1),('Diário 6º PA'!$F$4:$F$2000))</f>
        <v>0</v>
      </c>
      <c r="J123" s="183">
        <f>SUMPRODUCT(-('Diário 3º PA'!$E$4:$E$4242='Analítico Cx.'!$B123),-('Diário 3º PA'!$N$4:$N$4242=J$1),('Diário 3º PA'!$F$4:$F$4242))+SUMPRODUCT(-('Diário 4º PA'!$E$4:$E$2007='Analítico Cx.'!$B123),-('Diário 4º PA'!$O$4:$O$2007=J$1),('Diário 4º PA'!$F$4:$F$2007))+SUMPRODUCT(-('Diário 5º PA'!$E$4:$E$2000='Analítico Cx.'!$B123),-('Diário 5º PA'!$O$4:$O$2000=J$1),('Diário 5º PA'!$F$4:$F$2000))+SUMPRODUCT(-('Diário 6º PA'!$E$4:$E$2000='Analítico Cx.'!$B123),-('Diário 6º PA'!$O$4:$O$2000=J$1),('Diário 6º PA'!$F$4:$F$2000))</f>
        <v>0</v>
      </c>
      <c r="K123" s="183">
        <f>SUMPRODUCT(-('Diário 3º PA'!$E$4:$E$4242='Analítico Cx.'!$B123),-('Diário 3º PA'!$N$4:$N$4242=K$1),('Diário 3º PA'!$F$4:$F$4242))+SUMPRODUCT(-('Diário 4º PA'!$E$4:$E$2007='Analítico Cx.'!$B123),-('Diário 4º PA'!$O$4:$O$2007=K$1),('Diário 4º PA'!$F$4:$F$2007))+SUMPRODUCT(-('Diário 5º PA'!$E$4:$E$2000='Analítico Cx.'!$B123),-('Diário 5º PA'!$O$4:$O$2000=K$1),('Diário 5º PA'!$F$4:$F$2000))+SUMPRODUCT(-('Diário 6º PA'!$E$4:$E$2000='Analítico Cx.'!$B123),-('Diário 6º PA'!$O$4:$O$2000=K$1),('Diário 6º PA'!$F$4:$F$2000))</f>
        <v>0</v>
      </c>
      <c r="L123" s="183">
        <f>SUMPRODUCT(-('Diário 3º PA'!$E$4:$E$4242='Analítico Cx.'!$B123),-('Diário 3º PA'!$N$4:$N$4242=L$1),('Diário 3º PA'!$F$4:$F$4242))+SUMPRODUCT(-('Diário 4º PA'!$E$4:$E$2007='Analítico Cx.'!$B123),-('Diário 4º PA'!$O$4:$O$2007=L$1),('Diário 4º PA'!$F$4:$F$2007))+SUMPRODUCT(-('Diário 5º PA'!$E$4:$E$2000='Analítico Cx.'!$B123),-('Diário 5º PA'!$O$4:$O$2000=L$1),('Diário 5º PA'!$F$4:$F$2000))+SUMPRODUCT(-('Diário 6º PA'!$E$4:$E$2000='Analítico Cx.'!$B123),-('Diário 6º PA'!$O$4:$O$2000=L$1),('Diário 6º PA'!$F$4:$F$2000))</f>
        <v>0</v>
      </c>
      <c r="M123" s="183">
        <f>SUMPRODUCT(-('Diário 3º PA'!$E$4:$E$4242='Analítico Cx.'!$B123),-('Diário 3º PA'!$N$4:$N$4242=M$1),('Diário 3º PA'!$F$4:$F$4242))+SUMPRODUCT(-('Diário 4º PA'!$E$4:$E$2007='Analítico Cx.'!$B123),-('Diário 4º PA'!$O$4:$O$2007=M$1),('Diário 4º PA'!$F$4:$F$2007))+SUMPRODUCT(-('Diário 5º PA'!$E$4:$E$2000='Analítico Cx.'!$B123),-('Diário 5º PA'!$O$4:$O$2000=M$1),('Diário 5º PA'!$F$4:$F$2000))+SUMPRODUCT(-('Diário 6º PA'!$E$4:$E$2000='Analítico Cx.'!$B123),-('Diário 6º PA'!$O$4:$O$2000=M$1),('Diário 6º PA'!$F$4:$F$2000))</f>
        <v>0</v>
      </c>
      <c r="N123" s="183">
        <f>SUMPRODUCT(-('Diário 3º PA'!$E$4:$E$4242='Analítico Cx.'!$B123),-('Diário 3º PA'!$N$4:$N$4242=N$1),('Diário 3º PA'!$F$4:$F$4242))+SUMPRODUCT(-('Diário 4º PA'!$E$4:$E$2007='Analítico Cx.'!$B123),-('Diário 4º PA'!$O$4:$O$2007=N$1),('Diário 4º PA'!$F$4:$F$2007))+SUMPRODUCT(-('Diário 5º PA'!$E$4:$E$2000='Analítico Cx.'!$B123),-('Diário 5º PA'!$O$4:$O$2000=N$1),('Diário 5º PA'!$F$4:$F$2000))+SUMPRODUCT(-('Diário 6º PA'!$E$4:$E$2000='Analítico Cx.'!$B123),-('Diário 6º PA'!$O$4:$O$2000=N$1),('Diário 6º PA'!$F$4:$F$2000))</f>
        <v>0</v>
      </c>
      <c r="O123" s="184">
        <f t="shared" ref="O123:O140" si="19">SUM(C123:N123)</f>
        <v>0</v>
      </c>
      <c r="P123" s="168">
        <f t="shared" si="18"/>
        <v>0</v>
      </c>
    </row>
    <row r="124" spans="1:16" ht="23.25" customHeight="1" x14ac:dyDescent="0.2">
      <c r="A124" s="59" t="s">
        <v>337</v>
      </c>
      <c r="B124" s="103" t="s">
        <v>338</v>
      </c>
      <c r="C124" s="183">
        <f>SUMPRODUCT(-('Diário 3º PA'!$E$4:$E$4242='Analítico Cx.'!$B124),-('Diário 3º PA'!$N$4:$N$4242=C$1),('Diário 3º PA'!$F$4:$F$4242))+SUMPRODUCT(-('Diário 4º PA'!$E$4:$E$2007='Analítico Cx.'!$B124),-('Diário 4º PA'!$O$4:$O$2007=C$1),('Diário 4º PA'!$F$4:$F$2007))+SUMPRODUCT(-('Diário 5º PA'!$E$4:$E$2000='Analítico Cx.'!$B124),-('Diário 5º PA'!$O$4:$O$2000=C$1),('Diário 5º PA'!$F$4:$F$2000))+SUMPRODUCT(-('Diário 6º PA'!$E$4:$E$2000='Analítico Cx.'!$B124),-('Diário 6º PA'!$O$4:$O$2000=C$1),('Diário 6º PA'!$F$4:$F$2000))</f>
        <v>0</v>
      </c>
      <c r="D124" s="183">
        <f>SUMPRODUCT(-('Diário 3º PA'!$E$4:$E$4242='Analítico Cx.'!$B124),-('Diário 3º PA'!$N$4:$N$4242=D$1),('Diário 3º PA'!$F$4:$F$4242))+SUMPRODUCT(-('Diário 4º PA'!$E$4:$E$2007='Analítico Cx.'!$B124),-('Diário 4º PA'!$O$4:$O$2007=D$1),('Diário 4º PA'!$F$4:$F$2007))+SUMPRODUCT(-('Diário 5º PA'!$E$4:$E$2000='Analítico Cx.'!$B124),-('Diário 5º PA'!$O$4:$O$2000=D$1),('Diário 5º PA'!$F$4:$F$2000))+SUMPRODUCT(-('Diário 6º PA'!$E$4:$E$2000='Analítico Cx.'!$B124),-('Diário 6º PA'!$O$4:$O$2000=D$1),('Diário 6º PA'!$F$4:$F$2000))</f>
        <v>0</v>
      </c>
      <c r="E124" s="183">
        <f>SUMPRODUCT(-('Diário 3º PA'!$E$4:$E$4242='Analítico Cx.'!$B124),-('Diário 3º PA'!$N$4:$N$4242=E$1),('Diário 3º PA'!$F$4:$F$4242))+SUMPRODUCT(-('Diário 4º PA'!$E$4:$E$2007='Analítico Cx.'!$B124),-('Diário 4º PA'!$O$4:$O$2007=E$1),('Diário 4º PA'!$F$4:$F$2007))+SUMPRODUCT(-('Diário 5º PA'!$E$4:$E$2000='Analítico Cx.'!$B124),-('Diário 5º PA'!$O$4:$O$2000=E$1),('Diário 5º PA'!$F$4:$F$2000))+SUMPRODUCT(-('Diário 6º PA'!$E$4:$E$2000='Analítico Cx.'!$B124),-('Diário 6º PA'!$O$4:$O$2000=E$1),('Diário 6º PA'!$F$4:$F$2000))</f>
        <v>0</v>
      </c>
      <c r="F124" s="183">
        <f>SUMPRODUCT(-('Diário 3º PA'!$E$4:$E$4242='Analítico Cx.'!$B124),-('Diário 3º PA'!$N$4:$N$4242=F$1),('Diário 3º PA'!$F$4:$F$4242))+SUMPRODUCT(-('Diário 4º PA'!$E$4:$E$2007='Analítico Cx.'!$B124),-('Diário 4º PA'!$O$4:$O$2007=F$1),('Diário 4º PA'!$F$4:$F$2007))+SUMPRODUCT(-('Diário 5º PA'!$E$4:$E$2000='Analítico Cx.'!$B124),-('Diário 5º PA'!$O$4:$O$2000=F$1),('Diário 5º PA'!$F$4:$F$2000))+SUMPRODUCT(-('Diário 6º PA'!$E$4:$E$2000='Analítico Cx.'!$B124),-('Diário 6º PA'!$O$4:$O$2000=F$1),('Diário 6º PA'!$F$4:$F$2000))</f>
        <v>0</v>
      </c>
      <c r="G124" s="183">
        <f>SUMPRODUCT(-('Diário 3º PA'!$E$4:$E$4242='Analítico Cx.'!$B124),-('Diário 3º PA'!$N$4:$N$4242=G$1),('Diário 3º PA'!$F$4:$F$4242))+SUMPRODUCT(-('Diário 4º PA'!$E$4:$E$2007='Analítico Cx.'!$B124),-('Diário 4º PA'!$O$4:$O$2007=G$1),('Diário 4º PA'!$F$4:$F$2007))+SUMPRODUCT(-('Diário 5º PA'!$E$4:$E$2000='Analítico Cx.'!$B124),-('Diário 5º PA'!$O$4:$O$2000=G$1),('Diário 5º PA'!$F$4:$F$2000))+SUMPRODUCT(-('Diário 6º PA'!$E$4:$E$2000='Analítico Cx.'!$B124),-('Diário 6º PA'!$O$4:$O$2000=G$1),('Diário 6º PA'!$F$4:$F$2000))</f>
        <v>0</v>
      </c>
      <c r="H124" s="183">
        <f>SUMPRODUCT(-('Diário 3º PA'!$E$4:$E$4242='Analítico Cx.'!$B124),-('Diário 3º PA'!$N$4:$N$4242=H$1),('Diário 3º PA'!$F$4:$F$4242))+SUMPRODUCT(-('Diário 4º PA'!$E$4:$E$2007='Analítico Cx.'!$B124),-('Diário 4º PA'!$O$4:$O$2007=H$1),('Diário 4º PA'!$F$4:$F$2007))+SUMPRODUCT(-('Diário 5º PA'!$E$4:$E$2000='Analítico Cx.'!$B124),-('Diário 5º PA'!$O$4:$O$2000=H$1),('Diário 5º PA'!$F$4:$F$2000))+SUMPRODUCT(-('Diário 6º PA'!$E$4:$E$2000='Analítico Cx.'!$B124),-('Diário 6º PA'!$O$4:$O$2000=H$1),('Diário 6º PA'!$F$4:$F$2000))</f>
        <v>0</v>
      </c>
      <c r="I124" s="183">
        <f>SUMPRODUCT(-('Diário 3º PA'!$E$4:$E$4242='Analítico Cx.'!$B124),-('Diário 3º PA'!$N$4:$N$4242=I$1),('Diário 3º PA'!$F$4:$F$4242))+SUMPRODUCT(-('Diário 4º PA'!$E$4:$E$2007='Analítico Cx.'!$B124),-('Diário 4º PA'!$O$4:$O$2007=I$1),('Diário 4º PA'!$F$4:$F$2007))+SUMPRODUCT(-('Diário 5º PA'!$E$4:$E$2000='Analítico Cx.'!$B124),-('Diário 5º PA'!$O$4:$O$2000=I$1),('Diário 5º PA'!$F$4:$F$2000))+SUMPRODUCT(-('Diário 6º PA'!$E$4:$E$2000='Analítico Cx.'!$B124),-('Diário 6º PA'!$O$4:$O$2000=I$1),('Diário 6º PA'!$F$4:$F$2000))</f>
        <v>0</v>
      </c>
      <c r="J124" s="183">
        <f>SUMPRODUCT(-('Diário 3º PA'!$E$4:$E$4242='Analítico Cx.'!$B124),-('Diário 3º PA'!$N$4:$N$4242=J$1),('Diário 3º PA'!$F$4:$F$4242))+SUMPRODUCT(-('Diário 4º PA'!$E$4:$E$2007='Analítico Cx.'!$B124),-('Diário 4º PA'!$O$4:$O$2007=J$1),('Diário 4º PA'!$F$4:$F$2007))+SUMPRODUCT(-('Diário 5º PA'!$E$4:$E$2000='Analítico Cx.'!$B124),-('Diário 5º PA'!$O$4:$O$2000=J$1),('Diário 5º PA'!$F$4:$F$2000))+SUMPRODUCT(-('Diário 6º PA'!$E$4:$E$2000='Analítico Cx.'!$B124),-('Diário 6º PA'!$O$4:$O$2000=J$1),('Diário 6º PA'!$F$4:$F$2000))</f>
        <v>0</v>
      </c>
      <c r="K124" s="183">
        <f>SUMPRODUCT(-('Diário 3º PA'!$E$4:$E$4242='Analítico Cx.'!$B124),-('Diário 3º PA'!$N$4:$N$4242=K$1),('Diário 3º PA'!$F$4:$F$4242))+SUMPRODUCT(-('Diário 4º PA'!$E$4:$E$2007='Analítico Cx.'!$B124),-('Diário 4º PA'!$O$4:$O$2007=K$1),('Diário 4º PA'!$F$4:$F$2007))+SUMPRODUCT(-('Diário 5º PA'!$E$4:$E$2000='Analítico Cx.'!$B124),-('Diário 5º PA'!$O$4:$O$2000=K$1),('Diário 5º PA'!$F$4:$F$2000))+SUMPRODUCT(-('Diário 6º PA'!$E$4:$E$2000='Analítico Cx.'!$B124),-('Diário 6º PA'!$O$4:$O$2000=K$1),('Diário 6º PA'!$F$4:$F$2000))</f>
        <v>0</v>
      </c>
      <c r="L124" s="183">
        <f>SUMPRODUCT(-('Diário 3º PA'!$E$4:$E$4242='Analítico Cx.'!$B124),-('Diário 3º PA'!$N$4:$N$4242=L$1),('Diário 3º PA'!$F$4:$F$4242))+SUMPRODUCT(-('Diário 4º PA'!$E$4:$E$2007='Analítico Cx.'!$B124),-('Diário 4º PA'!$O$4:$O$2007=L$1),('Diário 4º PA'!$F$4:$F$2007))+SUMPRODUCT(-('Diário 5º PA'!$E$4:$E$2000='Analítico Cx.'!$B124),-('Diário 5º PA'!$O$4:$O$2000=L$1),('Diário 5º PA'!$F$4:$F$2000))+SUMPRODUCT(-('Diário 6º PA'!$E$4:$E$2000='Analítico Cx.'!$B124),-('Diário 6º PA'!$O$4:$O$2000=L$1),('Diário 6º PA'!$F$4:$F$2000))</f>
        <v>0</v>
      </c>
      <c r="M124" s="183">
        <f>SUMPRODUCT(-('Diário 3º PA'!$E$4:$E$4242='Analítico Cx.'!$B124),-('Diário 3º PA'!$N$4:$N$4242=M$1),('Diário 3º PA'!$F$4:$F$4242))+SUMPRODUCT(-('Diário 4º PA'!$E$4:$E$2007='Analítico Cx.'!$B124),-('Diário 4º PA'!$O$4:$O$2007=M$1),('Diário 4º PA'!$F$4:$F$2007))+SUMPRODUCT(-('Diário 5º PA'!$E$4:$E$2000='Analítico Cx.'!$B124),-('Diário 5º PA'!$O$4:$O$2000=M$1),('Diário 5º PA'!$F$4:$F$2000))+SUMPRODUCT(-('Diário 6º PA'!$E$4:$E$2000='Analítico Cx.'!$B124),-('Diário 6º PA'!$O$4:$O$2000=M$1),('Diário 6º PA'!$F$4:$F$2000))</f>
        <v>0</v>
      </c>
      <c r="N124" s="183">
        <f>SUMPRODUCT(-('Diário 3º PA'!$E$4:$E$4242='Analítico Cx.'!$B124),-('Diário 3º PA'!$N$4:$N$4242=N$1),('Diário 3º PA'!$F$4:$F$4242))+SUMPRODUCT(-('Diário 4º PA'!$E$4:$E$2007='Analítico Cx.'!$B124),-('Diário 4º PA'!$O$4:$O$2007=N$1),('Diário 4º PA'!$F$4:$F$2007))+SUMPRODUCT(-('Diário 5º PA'!$E$4:$E$2000='Analítico Cx.'!$B124),-('Diário 5º PA'!$O$4:$O$2000=N$1),('Diário 5º PA'!$F$4:$F$2000))+SUMPRODUCT(-('Diário 6º PA'!$E$4:$E$2000='Analítico Cx.'!$B124),-('Diário 6º PA'!$O$4:$O$2000=N$1),('Diário 6º PA'!$F$4:$F$2000))</f>
        <v>0</v>
      </c>
      <c r="O124" s="184">
        <f t="shared" si="19"/>
        <v>0</v>
      </c>
      <c r="P124" s="168">
        <f t="shared" si="18"/>
        <v>0</v>
      </c>
    </row>
    <row r="125" spans="1:16" ht="23.25" customHeight="1" x14ac:dyDescent="0.2">
      <c r="A125" s="59" t="s">
        <v>339</v>
      </c>
      <c r="B125" s="103" t="s">
        <v>340</v>
      </c>
      <c r="C125" s="183">
        <f>SUMPRODUCT(-('Diário 3º PA'!$E$4:$E$4242='Analítico Cx.'!$B125),-('Diário 3º PA'!$N$4:$N$4242=C$1),('Diário 3º PA'!$F$4:$F$4242))+SUMPRODUCT(-('Diário 4º PA'!$E$4:$E$2007='Analítico Cx.'!$B125),-('Diário 4º PA'!$O$4:$O$2007=C$1),('Diário 4º PA'!$F$4:$F$2007))+SUMPRODUCT(-('Diário 5º PA'!$E$4:$E$2000='Analítico Cx.'!$B125),-('Diário 5º PA'!$O$4:$O$2000=C$1),('Diário 5º PA'!$F$4:$F$2000))+SUMPRODUCT(-('Diário 6º PA'!$E$4:$E$2000='Analítico Cx.'!$B125),-('Diário 6º PA'!$O$4:$O$2000=C$1),('Diário 6º PA'!$F$4:$F$2000))</f>
        <v>0</v>
      </c>
      <c r="D125" s="183">
        <f>SUMPRODUCT(-('Diário 3º PA'!$E$4:$E$4242='Analítico Cx.'!$B125),-('Diário 3º PA'!$N$4:$N$4242=D$1),('Diário 3º PA'!$F$4:$F$4242))+SUMPRODUCT(-('Diário 4º PA'!$E$4:$E$2007='Analítico Cx.'!$B125),-('Diário 4º PA'!$O$4:$O$2007=D$1),('Diário 4º PA'!$F$4:$F$2007))+SUMPRODUCT(-('Diário 5º PA'!$E$4:$E$2000='Analítico Cx.'!$B125),-('Diário 5º PA'!$O$4:$O$2000=D$1),('Diário 5º PA'!$F$4:$F$2000))+SUMPRODUCT(-('Diário 6º PA'!$E$4:$E$2000='Analítico Cx.'!$B125),-('Diário 6º PA'!$O$4:$O$2000=D$1),('Diário 6º PA'!$F$4:$F$2000))</f>
        <v>0</v>
      </c>
      <c r="E125" s="183">
        <f>SUMPRODUCT(-('Diário 3º PA'!$E$4:$E$4242='Analítico Cx.'!$B125),-('Diário 3º PA'!$N$4:$N$4242=E$1),('Diário 3º PA'!$F$4:$F$4242))+SUMPRODUCT(-('Diário 4º PA'!$E$4:$E$2007='Analítico Cx.'!$B125),-('Diário 4º PA'!$O$4:$O$2007=E$1),('Diário 4º PA'!$F$4:$F$2007))+SUMPRODUCT(-('Diário 5º PA'!$E$4:$E$2000='Analítico Cx.'!$B125),-('Diário 5º PA'!$O$4:$O$2000=E$1),('Diário 5º PA'!$F$4:$F$2000))+SUMPRODUCT(-('Diário 6º PA'!$E$4:$E$2000='Analítico Cx.'!$B125),-('Diário 6º PA'!$O$4:$O$2000=E$1),('Diário 6º PA'!$F$4:$F$2000))</f>
        <v>0</v>
      </c>
      <c r="F125" s="183">
        <f>SUMPRODUCT(-('Diário 3º PA'!$E$4:$E$4242='Analítico Cx.'!$B125),-('Diário 3º PA'!$N$4:$N$4242=F$1),('Diário 3º PA'!$F$4:$F$4242))+SUMPRODUCT(-('Diário 4º PA'!$E$4:$E$2007='Analítico Cx.'!$B125),-('Diário 4º PA'!$O$4:$O$2007=F$1),('Diário 4º PA'!$F$4:$F$2007))+SUMPRODUCT(-('Diário 5º PA'!$E$4:$E$2000='Analítico Cx.'!$B125),-('Diário 5º PA'!$O$4:$O$2000=F$1),('Diário 5º PA'!$F$4:$F$2000))+SUMPRODUCT(-('Diário 6º PA'!$E$4:$E$2000='Analítico Cx.'!$B125),-('Diário 6º PA'!$O$4:$O$2000=F$1),('Diário 6º PA'!$F$4:$F$2000))</f>
        <v>0</v>
      </c>
      <c r="G125" s="183">
        <f>SUMPRODUCT(-('Diário 3º PA'!$E$4:$E$4242='Analítico Cx.'!$B125),-('Diário 3º PA'!$N$4:$N$4242=G$1),('Diário 3º PA'!$F$4:$F$4242))+SUMPRODUCT(-('Diário 4º PA'!$E$4:$E$2007='Analítico Cx.'!$B125),-('Diário 4º PA'!$O$4:$O$2007=G$1),('Diário 4º PA'!$F$4:$F$2007))+SUMPRODUCT(-('Diário 5º PA'!$E$4:$E$2000='Analítico Cx.'!$B125),-('Diário 5º PA'!$O$4:$O$2000=G$1),('Diário 5º PA'!$F$4:$F$2000))+SUMPRODUCT(-('Diário 6º PA'!$E$4:$E$2000='Analítico Cx.'!$B125),-('Diário 6º PA'!$O$4:$O$2000=G$1),('Diário 6º PA'!$F$4:$F$2000))</f>
        <v>0</v>
      </c>
      <c r="H125" s="183">
        <f>SUMPRODUCT(-('Diário 3º PA'!$E$4:$E$4242='Analítico Cx.'!$B125),-('Diário 3º PA'!$N$4:$N$4242=H$1),('Diário 3º PA'!$F$4:$F$4242))+SUMPRODUCT(-('Diário 4º PA'!$E$4:$E$2007='Analítico Cx.'!$B125),-('Diário 4º PA'!$O$4:$O$2007=H$1),('Diário 4º PA'!$F$4:$F$2007))+SUMPRODUCT(-('Diário 5º PA'!$E$4:$E$2000='Analítico Cx.'!$B125),-('Diário 5º PA'!$O$4:$O$2000=H$1),('Diário 5º PA'!$F$4:$F$2000))+SUMPRODUCT(-('Diário 6º PA'!$E$4:$E$2000='Analítico Cx.'!$B125),-('Diário 6º PA'!$O$4:$O$2000=H$1),('Diário 6º PA'!$F$4:$F$2000))</f>
        <v>0</v>
      </c>
      <c r="I125" s="183">
        <f>SUMPRODUCT(-('Diário 3º PA'!$E$4:$E$4242='Analítico Cx.'!$B125),-('Diário 3º PA'!$N$4:$N$4242=I$1),('Diário 3º PA'!$F$4:$F$4242))+SUMPRODUCT(-('Diário 4º PA'!$E$4:$E$2007='Analítico Cx.'!$B125),-('Diário 4º PA'!$O$4:$O$2007=I$1),('Diário 4º PA'!$F$4:$F$2007))+SUMPRODUCT(-('Diário 5º PA'!$E$4:$E$2000='Analítico Cx.'!$B125),-('Diário 5º PA'!$O$4:$O$2000=I$1),('Diário 5º PA'!$F$4:$F$2000))+SUMPRODUCT(-('Diário 6º PA'!$E$4:$E$2000='Analítico Cx.'!$B125),-('Diário 6º PA'!$O$4:$O$2000=I$1),('Diário 6º PA'!$F$4:$F$2000))</f>
        <v>0</v>
      </c>
      <c r="J125" s="183">
        <f>SUMPRODUCT(-('Diário 3º PA'!$E$4:$E$4242='Analítico Cx.'!$B125),-('Diário 3º PA'!$N$4:$N$4242=J$1),('Diário 3º PA'!$F$4:$F$4242))+SUMPRODUCT(-('Diário 4º PA'!$E$4:$E$2007='Analítico Cx.'!$B125),-('Diário 4º PA'!$O$4:$O$2007=J$1),('Diário 4º PA'!$F$4:$F$2007))+SUMPRODUCT(-('Diário 5º PA'!$E$4:$E$2000='Analítico Cx.'!$B125),-('Diário 5º PA'!$O$4:$O$2000=J$1),('Diário 5º PA'!$F$4:$F$2000))+SUMPRODUCT(-('Diário 6º PA'!$E$4:$E$2000='Analítico Cx.'!$B125),-('Diário 6º PA'!$O$4:$O$2000=J$1),('Diário 6º PA'!$F$4:$F$2000))</f>
        <v>0</v>
      </c>
      <c r="K125" s="183">
        <f>SUMPRODUCT(-('Diário 3º PA'!$E$4:$E$4242='Analítico Cx.'!$B125),-('Diário 3º PA'!$N$4:$N$4242=K$1),('Diário 3º PA'!$F$4:$F$4242))+SUMPRODUCT(-('Diário 4º PA'!$E$4:$E$2007='Analítico Cx.'!$B125),-('Diário 4º PA'!$O$4:$O$2007=K$1),('Diário 4º PA'!$F$4:$F$2007))+SUMPRODUCT(-('Diário 5º PA'!$E$4:$E$2000='Analítico Cx.'!$B125),-('Diário 5º PA'!$O$4:$O$2000=K$1),('Diário 5º PA'!$F$4:$F$2000))+SUMPRODUCT(-('Diário 6º PA'!$E$4:$E$2000='Analítico Cx.'!$B125),-('Diário 6º PA'!$O$4:$O$2000=K$1),('Diário 6º PA'!$F$4:$F$2000))</f>
        <v>0</v>
      </c>
      <c r="L125" s="183">
        <f>SUMPRODUCT(-('Diário 3º PA'!$E$4:$E$4242='Analítico Cx.'!$B125),-('Diário 3º PA'!$N$4:$N$4242=L$1),('Diário 3º PA'!$F$4:$F$4242))+SUMPRODUCT(-('Diário 4º PA'!$E$4:$E$2007='Analítico Cx.'!$B125),-('Diário 4º PA'!$O$4:$O$2007=L$1),('Diário 4º PA'!$F$4:$F$2007))+SUMPRODUCT(-('Diário 5º PA'!$E$4:$E$2000='Analítico Cx.'!$B125),-('Diário 5º PA'!$O$4:$O$2000=L$1),('Diário 5º PA'!$F$4:$F$2000))+SUMPRODUCT(-('Diário 6º PA'!$E$4:$E$2000='Analítico Cx.'!$B125),-('Diário 6º PA'!$O$4:$O$2000=L$1),('Diário 6º PA'!$F$4:$F$2000))</f>
        <v>0</v>
      </c>
      <c r="M125" s="183">
        <f>SUMPRODUCT(-('Diário 3º PA'!$E$4:$E$4242='Analítico Cx.'!$B125),-('Diário 3º PA'!$N$4:$N$4242=M$1),('Diário 3º PA'!$F$4:$F$4242))+SUMPRODUCT(-('Diário 4º PA'!$E$4:$E$2007='Analítico Cx.'!$B125),-('Diário 4º PA'!$O$4:$O$2007=M$1),('Diário 4º PA'!$F$4:$F$2007))+SUMPRODUCT(-('Diário 5º PA'!$E$4:$E$2000='Analítico Cx.'!$B125),-('Diário 5º PA'!$O$4:$O$2000=M$1),('Diário 5º PA'!$F$4:$F$2000))+SUMPRODUCT(-('Diário 6º PA'!$E$4:$E$2000='Analítico Cx.'!$B125),-('Diário 6º PA'!$O$4:$O$2000=M$1),('Diário 6º PA'!$F$4:$F$2000))</f>
        <v>0</v>
      </c>
      <c r="N125" s="183">
        <f>SUMPRODUCT(-('Diário 3º PA'!$E$4:$E$4242='Analítico Cx.'!$B125),-('Diário 3º PA'!$N$4:$N$4242=N$1),('Diário 3º PA'!$F$4:$F$4242))+SUMPRODUCT(-('Diário 4º PA'!$E$4:$E$2007='Analítico Cx.'!$B125),-('Diário 4º PA'!$O$4:$O$2007=N$1),('Diário 4º PA'!$F$4:$F$2007))+SUMPRODUCT(-('Diário 5º PA'!$E$4:$E$2000='Analítico Cx.'!$B125),-('Diário 5º PA'!$O$4:$O$2000=N$1),('Diário 5º PA'!$F$4:$F$2000))+SUMPRODUCT(-('Diário 6º PA'!$E$4:$E$2000='Analítico Cx.'!$B125),-('Diário 6º PA'!$O$4:$O$2000=N$1),('Diário 6º PA'!$F$4:$F$2000))</f>
        <v>0</v>
      </c>
      <c r="O125" s="184">
        <f t="shared" si="19"/>
        <v>0</v>
      </c>
      <c r="P125" s="168">
        <f t="shared" si="18"/>
        <v>0</v>
      </c>
    </row>
    <row r="126" spans="1:16" ht="23.25" customHeight="1" x14ac:dyDescent="0.2">
      <c r="A126" s="59" t="s">
        <v>341</v>
      </c>
      <c r="B126" s="103" t="s">
        <v>342</v>
      </c>
      <c r="C126" s="183">
        <f>SUMPRODUCT(-('Diário 3º PA'!$E$4:$E$4242='Analítico Cx.'!$B126),-('Diário 3º PA'!$N$4:$N$4242=C$1),('Diário 3º PA'!$F$4:$F$4242))+SUMPRODUCT(-('Diário 4º PA'!$E$4:$E$2007='Analítico Cx.'!$B126),-('Diário 4º PA'!$O$4:$O$2007=C$1),('Diário 4º PA'!$F$4:$F$2007))+SUMPRODUCT(-('Diário 5º PA'!$E$4:$E$2000='Analítico Cx.'!$B126),-('Diário 5º PA'!$O$4:$O$2000=C$1),('Diário 5º PA'!$F$4:$F$2000))+SUMPRODUCT(-('Diário 6º PA'!$E$4:$E$2000='Analítico Cx.'!$B126),-('Diário 6º PA'!$O$4:$O$2000=C$1),('Diário 6º PA'!$F$4:$F$2000))</f>
        <v>0</v>
      </c>
      <c r="D126" s="183">
        <f>SUMPRODUCT(-('Diário 3º PA'!$E$4:$E$4242='Analítico Cx.'!$B126),-('Diário 3º PA'!$N$4:$N$4242=D$1),('Diário 3º PA'!$F$4:$F$4242))+SUMPRODUCT(-('Diário 4º PA'!$E$4:$E$2007='Analítico Cx.'!$B126),-('Diário 4º PA'!$O$4:$O$2007=D$1),('Diário 4º PA'!$F$4:$F$2007))+SUMPRODUCT(-('Diário 5º PA'!$E$4:$E$2000='Analítico Cx.'!$B126),-('Diário 5º PA'!$O$4:$O$2000=D$1),('Diário 5º PA'!$F$4:$F$2000))+SUMPRODUCT(-('Diário 6º PA'!$E$4:$E$2000='Analítico Cx.'!$B126),-('Diário 6º PA'!$O$4:$O$2000=D$1),('Diário 6º PA'!$F$4:$F$2000))</f>
        <v>0</v>
      </c>
      <c r="E126" s="183">
        <f>SUMPRODUCT(-('Diário 3º PA'!$E$4:$E$4242='Analítico Cx.'!$B126),-('Diário 3º PA'!$N$4:$N$4242=E$1),('Diário 3º PA'!$F$4:$F$4242))+SUMPRODUCT(-('Diário 4º PA'!$E$4:$E$2007='Analítico Cx.'!$B126),-('Diário 4º PA'!$O$4:$O$2007=E$1),('Diário 4º PA'!$F$4:$F$2007))+SUMPRODUCT(-('Diário 5º PA'!$E$4:$E$2000='Analítico Cx.'!$B126),-('Diário 5º PA'!$O$4:$O$2000=E$1),('Diário 5º PA'!$F$4:$F$2000))+SUMPRODUCT(-('Diário 6º PA'!$E$4:$E$2000='Analítico Cx.'!$B126),-('Diário 6º PA'!$O$4:$O$2000=E$1),('Diário 6º PA'!$F$4:$F$2000))</f>
        <v>0</v>
      </c>
      <c r="F126" s="183">
        <f>SUMPRODUCT(-('Diário 3º PA'!$E$4:$E$4242='Analítico Cx.'!$B126),-('Diário 3º PA'!$N$4:$N$4242=F$1),('Diário 3º PA'!$F$4:$F$4242))+SUMPRODUCT(-('Diário 4º PA'!$E$4:$E$2007='Analítico Cx.'!$B126),-('Diário 4º PA'!$O$4:$O$2007=F$1),('Diário 4º PA'!$F$4:$F$2007))+SUMPRODUCT(-('Diário 5º PA'!$E$4:$E$2000='Analítico Cx.'!$B126),-('Diário 5º PA'!$O$4:$O$2000=F$1),('Diário 5º PA'!$F$4:$F$2000))+SUMPRODUCT(-('Diário 6º PA'!$E$4:$E$2000='Analítico Cx.'!$B126),-('Diário 6º PA'!$O$4:$O$2000=F$1),('Diário 6º PA'!$F$4:$F$2000))</f>
        <v>0</v>
      </c>
      <c r="G126" s="183">
        <f>SUMPRODUCT(-('Diário 3º PA'!$E$4:$E$4242='Analítico Cx.'!$B126),-('Diário 3º PA'!$N$4:$N$4242=G$1),('Diário 3º PA'!$F$4:$F$4242))+SUMPRODUCT(-('Diário 4º PA'!$E$4:$E$2007='Analítico Cx.'!$B126),-('Diário 4º PA'!$O$4:$O$2007=G$1),('Diário 4º PA'!$F$4:$F$2007))+SUMPRODUCT(-('Diário 5º PA'!$E$4:$E$2000='Analítico Cx.'!$B126),-('Diário 5º PA'!$O$4:$O$2000=G$1),('Diário 5º PA'!$F$4:$F$2000))+SUMPRODUCT(-('Diário 6º PA'!$E$4:$E$2000='Analítico Cx.'!$B126),-('Diário 6º PA'!$O$4:$O$2000=G$1),('Diário 6º PA'!$F$4:$F$2000))</f>
        <v>0</v>
      </c>
      <c r="H126" s="183">
        <f>SUMPRODUCT(-('Diário 3º PA'!$E$4:$E$4242='Analítico Cx.'!$B126),-('Diário 3º PA'!$N$4:$N$4242=H$1),('Diário 3º PA'!$F$4:$F$4242))+SUMPRODUCT(-('Diário 4º PA'!$E$4:$E$2007='Analítico Cx.'!$B126),-('Diário 4º PA'!$O$4:$O$2007=H$1),('Diário 4º PA'!$F$4:$F$2007))+SUMPRODUCT(-('Diário 5º PA'!$E$4:$E$2000='Analítico Cx.'!$B126),-('Diário 5º PA'!$O$4:$O$2000=H$1),('Diário 5º PA'!$F$4:$F$2000))+SUMPRODUCT(-('Diário 6º PA'!$E$4:$E$2000='Analítico Cx.'!$B126),-('Diário 6º PA'!$O$4:$O$2000=H$1),('Diário 6º PA'!$F$4:$F$2000))</f>
        <v>0</v>
      </c>
      <c r="I126" s="183">
        <f>SUMPRODUCT(-('Diário 3º PA'!$E$4:$E$4242='Analítico Cx.'!$B126),-('Diário 3º PA'!$N$4:$N$4242=I$1),('Diário 3º PA'!$F$4:$F$4242))+SUMPRODUCT(-('Diário 4º PA'!$E$4:$E$2007='Analítico Cx.'!$B126),-('Diário 4º PA'!$O$4:$O$2007=I$1),('Diário 4º PA'!$F$4:$F$2007))+SUMPRODUCT(-('Diário 5º PA'!$E$4:$E$2000='Analítico Cx.'!$B126),-('Diário 5º PA'!$O$4:$O$2000=I$1),('Diário 5º PA'!$F$4:$F$2000))+SUMPRODUCT(-('Diário 6º PA'!$E$4:$E$2000='Analítico Cx.'!$B126),-('Diário 6º PA'!$O$4:$O$2000=I$1),('Diário 6º PA'!$F$4:$F$2000))</f>
        <v>0</v>
      </c>
      <c r="J126" s="183">
        <f>SUMPRODUCT(-('Diário 3º PA'!$E$4:$E$4242='Analítico Cx.'!$B126),-('Diário 3º PA'!$N$4:$N$4242=J$1),('Diário 3º PA'!$F$4:$F$4242))+SUMPRODUCT(-('Diário 4º PA'!$E$4:$E$2007='Analítico Cx.'!$B126),-('Diário 4º PA'!$O$4:$O$2007=J$1),('Diário 4º PA'!$F$4:$F$2007))+SUMPRODUCT(-('Diário 5º PA'!$E$4:$E$2000='Analítico Cx.'!$B126),-('Diário 5º PA'!$O$4:$O$2000=J$1),('Diário 5º PA'!$F$4:$F$2000))+SUMPRODUCT(-('Diário 6º PA'!$E$4:$E$2000='Analítico Cx.'!$B126),-('Diário 6º PA'!$O$4:$O$2000=J$1),('Diário 6º PA'!$F$4:$F$2000))</f>
        <v>0</v>
      </c>
      <c r="K126" s="183">
        <f>SUMPRODUCT(-('Diário 3º PA'!$E$4:$E$4242='Analítico Cx.'!$B126),-('Diário 3º PA'!$N$4:$N$4242=K$1),('Diário 3º PA'!$F$4:$F$4242))+SUMPRODUCT(-('Diário 4º PA'!$E$4:$E$2007='Analítico Cx.'!$B126),-('Diário 4º PA'!$O$4:$O$2007=K$1),('Diário 4º PA'!$F$4:$F$2007))+SUMPRODUCT(-('Diário 5º PA'!$E$4:$E$2000='Analítico Cx.'!$B126),-('Diário 5º PA'!$O$4:$O$2000=K$1),('Diário 5º PA'!$F$4:$F$2000))+SUMPRODUCT(-('Diário 6º PA'!$E$4:$E$2000='Analítico Cx.'!$B126),-('Diário 6º PA'!$O$4:$O$2000=K$1),('Diário 6º PA'!$F$4:$F$2000))</f>
        <v>0</v>
      </c>
      <c r="L126" s="183">
        <f>SUMPRODUCT(-('Diário 3º PA'!$E$4:$E$4242='Analítico Cx.'!$B126),-('Diário 3º PA'!$N$4:$N$4242=L$1),('Diário 3º PA'!$F$4:$F$4242))+SUMPRODUCT(-('Diário 4º PA'!$E$4:$E$2007='Analítico Cx.'!$B126),-('Diário 4º PA'!$O$4:$O$2007=L$1),('Diário 4º PA'!$F$4:$F$2007))+SUMPRODUCT(-('Diário 5º PA'!$E$4:$E$2000='Analítico Cx.'!$B126),-('Diário 5º PA'!$O$4:$O$2000=L$1),('Diário 5º PA'!$F$4:$F$2000))+SUMPRODUCT(-('Diário 6º PA'!$E$4:$E$2000='Analítico Cx.'!$B126),-('Diário 6º PA'!$O$4:$O$2000=L$1),('Diário 6º PA'!$F$4:$F$2000))</f>
        <v>0</v>
      </c>
      <c r="M126" s="183">
        <f>SUMPRODUCT(-('Diário 3º PA'!$E$4:$E$4242='Analítico Cx.'!$B126),-('Diário 3º PA'!$N$4:$N$4242=M$1),('Diário 3º PA'!$F$4:$F$4242))+SUMPRODUCT(-('Diário 4º PA'!$E$4:$E$2007='Analítico Cx.'!$B126),-('Diário 4º PA'!$O$4:$O$2007=M$1),('Diário 4º PA'!$F$4:$F$2007))+SUMPRODUCT(-('Diário 5º PA'!$E$4:$E$2000='Analítico Cx.'!$B126),-('Diário 5º PA'!$O$4:$O$2000=M$1),('Diário 5º PA'!$F$4:$F$2000))+SUMPRODUCT(-('Diário 6º PA'!$E$4:$E$2000='Analítico Cx.'!$B126),-('Diário 6º PA'!$O$4:$O$2000=M$1),('Diário 6º PA'!$F$4:$F$2000))</f>
        <v>0</v>
      </c>
      <c r="N126" s="183">
        <f>SUMPRODUCT(-('Diário 3º PA'!$E$4:$E$4242='Analítico Cx.'!$B126),-('Diário 3º PA'!$N$4:$N$4242=N$1),('Diário 3º PA'!$F$4:$F$4242))+SUMPRODUCT(-('Diário 4º PA'!$E$4:$E$2007='Analítico Cx.'!$B126),-('Diário 4º PA'!$O$4:$O$2007=N$1),('Diário 4º PA'!$F$4:$F$2007))+SUMPRODUCT(-('Diário 5º PA'!$E$4:$E$2000='Analítico Cx.'!$B126),-('Diário 5º PA'!$O$4:$O$2000=N$1),('Diário 5º PA'!$F$4:$F$2000))+SUMPRODUCT(-('Diário 6º PA'!$E$4:$E$2000='Analítico Cx.'!$B126),-('Diário 6º PA'!$O$4:$O$2000=N$1),('Diário 6º PA'!$F$4:$F$2000))</f>
        <v>0</v>
      </c>
      <c r="O126" s="184">
        <f t="shared" si="19"/>
        <v>0</v>
      </c>
      <c r="P126" s="168">
        <f t="shared" ref="P126:P141" si="20">IF($O$160=0,0,O126/$O$160)</f>
        <v>0</v>
      </c>
    </row>
    <row r="127" spans="1:16" ht="33.75" x14ac:dyDescent="0.2">
      <c r="A127" s="59" t="s">
        <v>343</v>
      </c>
      <c r="B127" s="103" t="s">
        <v>344</v>
      </c>
      <c r="C127" s="183">
        <f>SUMPRODUCT(-('Diário 3º PA'!$E$4:$E$4242='Analítico Cx.'!$B127),-('Diário 3º PA'!$N$4:$N$4242=C$1),('Diário 3º PA'!$F$4:$F$4242))+SUMPRODUCT(-('Diário 4º PA'!$E$4:$E$2007='Analítico Cx.'!$B127),-('Diário 4º PA'!$O$4:$O$2007=C$1),('Diário 4º PA'!$F$4:$F$2007))+SUMPRODUCT(-('Diário 5º PA'!$E$4:$E$2000='Analítico Cx.'!$B127),-('Diário 5º PA'!$O$4:$O$2000=C$1),('Diário 5º PA'!$F$4:$F$2000))+SUMPRODUCT(-('Diário 6º PA'!$E$4:$E$2000='Analítico Cx.'!$B127),-('Diário 6º PA'!$O$4:$O$2000=C$1),('Diário 6º PA'!$F$4:$F$2000))</f>
        <v>4486.0499999999993</v>
      </c>
      <c r="D127" s="183">
        <f>SUMPRODUCT(-('Diário 3º PA'!$E$4:$E$4242='Analítico Cx.'!$B127),-('Diário 3º PA'!$N$4:$N$4242=D$1),('Diário 3º PA'!$F$4:$F$4242))+SUMPRODUCT(-('Diário 4º PA'!$E$4:$E$2007='Analítico Cx.'!$B127),-('Diário 4º PA'!$O$4:$O$2007=D$1),('Diário 4º PA'!$F$4:$F$2007))+SUMPRODUCT(-('Diário 5º PA'!$E$4:$E$2000='Analítico Cx.'!$B127),-('Diário 5º PA'!$O$4:$O$2000=D$1),('Diário 5º PA'!$F$4:$F$2000))+SUMPRODUCT(-('Diário 6º PA'!$E$4:$E$2000='Analítico Cx.'!$B127),-('Diário 6º PA'!$O$4:$O$2000=D$1),('Diário 6º PA'!$F$4:$F$2000))</f>
        <v>648.75</v>
      </c>
      <c r="E127" s="183">
        <f>SUMPRODUCT(-('Diário 3º PA'!$E$4:$E$4242='Analítico Cx.'!$B127),-('Diário 3º PA'!$N$4:$N$4242=E$1),('Diário 3º PA'!$F$4:$F$4242))+SUMPRODUCT(-('Diário 4º PA'!$E$4:$E$2007='Analítico Cx.'!$B127),-('Diário 4º PA'!$O$4:$O$2007=E$1),('Diário 4º PA'!$F$4:$F$2007))+SUMPRODUCT(-('Diário 5º PA'!$E$4:$E$2000='Analítico Cx.'!$B127),-('Diário 5º PA'!$O$4:$O$2000=E$1),('Diário 5º PA'!$F$4:$F$2000))+SUMPRODUCT(-('Diário 6º PA'!$E$4:$E$2000='Analítico Cx.'!$B127),-('Diário 6º PA'!$O$4:$O$2000=E$1),('Diário 6º PA'!$F$4:$F$2000))</f>
        <v>0</v>
      </c>
      <c r="F127" s="183">
        <f>SUMPRODUCT(-('Diário 3º PA'!$E$4:$E$4242='Analítico Cx.'!$B127),-('Diário 3º PA'!$N$4:$N$4242=F$1),('Diário 3º PA'!$F$4:$F$4242))+SUMPRODUCT(-('Diário 4º PA'!$E$4:$E$2007='Analítico Cx.'!$B127),-('Diário 4º PA'!$O$4:$O$2007=F$1),('Diário 4º PA'!$F$4:$F$2007))+SUMPRODUCT(-('Diário 5º PA'!$E$4:$E$2000='Analítico Cx.'!$B127),-('Diário 5º PA'!$O$4:$O$2000=F$1),('Diário 5º PA'!$F$4:$F$2000))+SUMPRODUCT(-('Diário 6º PA'!$E$4:$E$2000='Analítico Cx.'!$B127),-('Diário 6º PA'!$O$4:$O$2000=F$1),('Diário 6º PA'!$F$4:$F$2000))</f>
        <v>0</v>
      </c>
      <c r="G127" s="183">
        <f>SUMPRODUCT(-('Diário 3º PA'!$E$4:$E$4242='Analítico Cx.'!$B127),-('Diário 3º PA'!$N$4:$N$4242=G$1),('Diário 3º PA'!$F$4:$F$4242))+SUMPRODUCT(-('Diário 4º PA'!$E$4:$E$2007='Analítico Cx.'!$B127),-('Diário 4º PA'!$O$4:$O$2007=G$1),('Diário 4º PA'!$F$4:$F$2007))+SUMPRODUCT(-('Diário 5º PA'!$E$4:$E$2000='Analítico Cx.'!$B127),-('Diário 5º PA'!$O$4:$O$2000=G$1),('Diário 5º PA'!$F$4:$F$2000))+SUMPRODUCT(-('Diário 6º PA'!$E$4:$E$2000='Analítico Cx.'!$B127),-('Diário 6º PA'!$O$4:$O$2000=G$1),('Diário 6º PA'!$F$4:$F$2000))</f>
        <v>0</v>
      </c>
      <c r="H127" s="183">
        <f>SUMPRODUCT(-('Diário 3º PA'!$E$4:$E$4242='Analítico Cx.'!$B127),-('Diário 3º PA'!$N$4:$N$4242=H$1),('Diário 3º PA'!$F$4:$F$4242))+SUMPRODUCT(-('Diário 4º PA'!$E$4:$E$2007='Analítico Cx.'!$B127),-('Diário 4º PA'!$O$4:$O$2007=H$1),('Diário 4º PA'!$F$4:$F$2007))+SUMPRODUCT(-('Diário 5º PA'!$E$4:$E$2000='Analítico Cx.'!$B127),-('Diário 5º PA'!$O$4:$O$2000=H$1),('Diário 5º PA'!$F$4:$F$2000))+SUMPRODUCT(-('Diário 6º PA'!$E$4:$E$2000='Analítico Cx.'!$B127),-('Diário 6º PA'!$O$4:$O$2000=H$1),('Diário 6º PA'!$F$4:$F$2000))</f>
        <v>0</v>
      </c>
      <c r="I127" s="183">
        <f>SUMPRODUCT(-('Diário 3º PA'!$E$4:$E$4242='Analítico Cx.'!$B127),-('Diário 3º PA'!$N$4:$N$4242=I$1),('Diário 3º PA'!$F$4:$F$4242))+SUMPRODUCT(-('Diário 4º PA'!$E$4:$E$2007='Analítico Cx.'!$B127),-('Diário 4º PA'!$O$4:$O$2007=I$1),('Diário 4º PA'!$F$4:$F$2007))+SUMPRODUCT(-('Diário 5º PA'!$E$4:$E$2000='Analítico Cx.'!$B127),-('Diário 5º PA'!$O$4:$O$2000=I$1),('Diário 5º PA'!$F$4:$F$2000))+SUMPRODUCT(-('Diário 6º PA'!$E$4:$E$2000='Analítico Cx.'!$B127),-('Diário 6º PA'!$O$4:$O$2000=I$1),('Diário 6º PA'!$F$4:$F$2000))</f>
        <v>0</v>
      </c>
      <c r="J127" s="183">
        <f>SUMPRODUCT(-('Diário 3º PA'!$E$4:$E$4242='Analítico Cx.'!$B127),-('Diário 3º PA'!$N$4:$N$4242=J$1),('Diário 3º PA'!$F$4:$F$4242))+SUMPRODUCT(-('Diário 4º PA'!$E$4:$E$2007='Analítico Cx.'!$B127),-('Diário 4º PA'!$O$4:$O$2007=J$1),('Diário 4º PA'!$F$4:$F$2007))+SUMPRODUCT(-('Diário 5º PA'!$E$4:$E$2000='Analítico Cx.'!$B127),-('Diário 5º PA'!$O$4:$O$2000=J$1),('Diário 5º PA'!$F$4:$F$2000))+SUMPRODUCT(-('Diário 6º PA'!$E$4:$E$2000='Analítico Cx.'!$B127),-('Diário 6º PA'!$O$4:$O$2000=J$1),('Diário 6º PA'!$F$4:$F$2000))</f>
        <v>0</v>
      </c>
      <c r="K127" s="183">
        <f>SUMPRODUCT(-('Diário 3º PA'!$E$4:$E$4242='Analítico Cx.'!$B127),-('Diário 3º PA'!$N$4:$N$4242=K$1),('Diário 3º PA'!$F$4:$F$4242))+SUMPRODUCT(-('Diário 4º PA'!$E$4:$E$2007='Analítico Cx.'!$B127),-('Diário 4º PA'!$O$4:$O$2007=K$1),('Diário 4º PA'!$F$4:$F$2007))+SUMPRODUCT(-('Diário 5º PA'!$E$4:$E$2000='Analítico Cx.'!$B127),-('Diário 5º PA'!$O$4:$O$2000=K$1),('Diário 5º PA'!$F$4:$F$2000))+SUMPRODUCT(-('Diário 6º PA'!$E$4:$E$2000='Analítico Cx.'!$B127),-('Diário 6º PA'!$O$4:$O$2000=K$1),('Diário 6º PA'!$F$4:$F$2000))</f>
        <v>0</v>
      </c>
      <c r="L127" s="183">
        <f>SUMPRODUCT(-('Diário 3º PA'!$E$4:$E$4242='Analítico Cx.'!$B127),-('Diário 3º PA'!$N$4:$N$4242=L$1),('Diário 3º PA'!$F$4:$F$4242))+SUMPRODUCT(-('Diário 4º PA'!$E$4:$E$2007='Analítico Cx.'!$B127),-('Diário 4º PA'!$O$4:$O$2007=L$1),('Diário 4º PA'!$F$4:$F$2007))+SUMPRODUCT(-('Diário 5º PA'!$E$4:$E$2000='Analítico Cx.'!$B127),-('Diário 5º PA'!$O$4:$O$2000=L$1),('Diário 5º PA'!$F$4:$F$2000))+SUMPRODUCT(-('Diário 6º PA'!$E$4:$E$2000='Analítico Cx.'!$B127),-('Diário 6º PA'!$O$4:$O$2000=L$1),('Diário 6º PA'!$F$4:$F$2000))</f>
        <v>0</v>
      </c>
      <c r="M127" s="183">
        <f>SUMPRODUCT(-('Diário 3º PA'!$E$4:$E$4242='Analítico Cx.'!$B127),-('Diário 3º PA'!$N$4:$N$4242=M$1),('Diário 3º PA'!$F$4:$F$4242))+SUMPRODUCT(-('Diário 4º PA'!$E$4:$E$2007='Analítico Cx.'!$B127),-('Diário 4º PA'!$O$4:$O$2007=M$1),('Diário 4º PA'!$F$4:$F$2007))+SUMPRODUCT(-('Diário 5º PA'!$E$4:$E$2000='Analítico Cx.'!$B127),-('Diário 5º PA'!$O$4:$O$2000=M$1),('Diário 5º PA'!$F$4:$F$2000))+SUMPRODUCT(-('Diário 6º PA'!$E$4:$E$2000='Analítico Cx.'!$B127),-('Diário 6º PA'!$O$4:$O$2000=M$1),('Diário 6º PA'!$F$4:$F$2000))</f>
        <v>0</v>
      </c>
      <c r="N127" s="183">
        <f>SUMPRODUCT(-('Diário 3º PA'!$E$4:$E$4242='Analítico Cx.'!$B127),-('Diário 3º PA'!$N$4:$N$4242=N$1),('Diário 3º PA'!$F$4:$F$4242))+SUMPRODUCT(-('Diário 4º PA'!$E$4:$E$2007='Analítico Cx.'!$B127),-('Diário 4º PA'!$O$4:$O$2007=N$1),('Diário 4º PA'!$F$4:$F$2007))+SUMPRODUCT(-('Diário 5º PA'!$E$4:$E$2000='Analítico Cx.'!$B127),-('Diário 5º PA'!$O$4:$O$2000=N$1),('Diário 5º PA'!$F$4:$F$2000))+SUMPRODUCT(-('Diário 6º PA'!$E$4:$E$2000='Analítico Cx.'!$B127),-('Diário 6º PA'!$O$4:$O$2000=N$1),('Diário 6º PA'!$F$4:$F$2000))</f>
        <v>0</v>
      </c>
      <c r="O127" s="184">
        <f t="shared" si="19"/>
        <v>5134.7999999999993</v>
      </c>
      <c r="P127" s="168">
        <f t="shared" si="20"/>
        <v>3.6084589809981554E-4</v>
      </c>
    </row>
    <row r="128" spans="1:16" ht="23.25" customHeight="1" x14ac:dyDescent="0.2">
      <c r="A128" s="59" t="s">
        <v>345</v>
      </c>
      <c r="B128" s="103" t="s">
        <v>346</v>
      </c>
      <c r="C128" s="183">
        <f>SUMPRODUCT(-('Diário 3º PA'!$E$4:$E$4242='Analítico Cx.'!$B128),-('Diário 3º PA'!$N$4:$N$4242=C$1),('Diário 3º PA'!$F$4:$F$4242))+SUMPRODUCT(-('Diário 4º PA'!$E$4:$E$2007='Analítico Cx.'!$B128),-('Diário 4º PA'!$O$4:$O$2007=C$1),('Diário 4º PA'!$F$4:$F$2007))+SUMPRODUCT(-('Diário 5º PA'!$E$4:$E$2000='Analítico Cx.'!$B128),-('Diário 5º PA'!$O$4:$O$2000=C$1),('Diário 5º PA'!$F$4:$F$2000))+SUMPRODUCT(-('Diário 6º PA'!$E$4:$E$2000='Analítico Cx.'!$B128),-('Diário 6º PA'!$O$4:$O$2000=C$1),('Diário 6º PA'!$F$4:$F$2000))</f>
        <v>67153.399999999994</v>
      </c>
      <c r="D128" s="183">
        <f>SUMPRODUCT(-('Diário 3º PA'!$E$4:$E$4242='Analítico Cx.'!$B128),-('Diário 3º PA'!$N$4:$N$4242=D$1),('Diário 3º PA'!$F$4:$F$4242))+SUMPRODUCT(-('Diário 4º PA'!$E$4:$E$2007='Analítico Cx.'!$B128),-('Diário 4º PA'!$O$4:$O$2007=D$1),('Diário 4º PA'!$F$4:$F$2007))+SUMPRODUCT(-('Diário 5º PA'!$E$4:$E$2000='Analítico Cx.'!$B128),-('Diário 5º PA'!$O$4:$O$2000=D$1),('Diário 5º PA'!$F$4:$F$2000))+SUMPRODUCT(-('Diário 6º PA'!$E$4:$E$2000='Analítico Cx.'!$B128),-('Diário 6º PA'!$O$4:$O$2000=D$1),('Diário 6º PA'!$F$4:$F$2000))</f>
        <v>12165.55</v>
      </c>
      <c r="E128" s="183">
        <f>SUMPRODUCT(-('Diário 3º PA'!$E$4:$E$4242='Analítico Cx.'!$B128),-('Diário 3º PA'!$N$4:$N$4242=E$1),('Diário 3º PA'!$F$4:$F$4242))+SUMPRODUCT(-('Diário 4º PA'!$E$4:$E$2007='Analítico Cx.'!$B128),-('Diário 4º PA'!$O$4:$O$2007=E$1),('Diário 4º PA'!$F$4:$F$2007))+SUMPRODUCT(-('Diário 5º PA'!$E$4:$E$2000='Analítico Cx.'!$B128),-('Diário 5º PA'!$O$4:$O$2000=E$1),('Diário 5º PA'!$F$4:$F$2000))+SUMPRODUCT(-('Diário 6º PA'!$E$4:$E$2000='Analítico Cx.'!$B128),-('Diário 6º PA'!$O$4:$O$2000=E$1),('Diário 6º PA'!$F$4:$F$2000))</f>
        <v>68216.709999999992</v>
      </c>
      <c r="F128" s="183">
        <f>SUMPRODUCT(-('Diário 3º PA'!$E$4:$E$4242='Analítico Cx.'!$B128),-('Diário 3º PA'!$N$4:$N$4242=F$1),('Diário 3º PA'!$F$4:$F$4242))+SUMPRODUCT(-('Diário 4º PA'!$E$4:$E$2007='Analítico Cx.'!$B128),-('Diário 4º PA'!$O$4:$O$2007=F$1),('Diário 4º PA'!$F$4:$F$2007))+SUMPRODUCT(-('Diário 5º PA'!$E$4:$E$2000='Analítico Cx.'!$B128),-('Diário 5º PA'!$O$4:$O$2000=F$1),('Diário 5º PA'!$F$4:$F$2000))+SUMPRODUCT(-('Diário 6º PA'!$E$4:$E$2000='Analítico Cx.'!$B128),-('Diário 6º PA'!$O$4:$O$2000=F$1),('Diário 6º PA'!$F$4:$F$2000))</f>
        <v>0</v>
      </c>
      <c r="G128" s="183">
        <f>SUMPRODUCT(-('Diário 3º PA'!$E$4:$E$4242='Analítico Cx.'!$B128),-('Diário 3º PA'!$N$4:$N$4242=G$1),('Diário 3º PA'!$F$4:$F$4242))+SUMPRODUCT(-('Diário 4º PA'!$E$4:$E$2007='Analítico Cx.'!$B128),-('Diário 4º PA'!$O$4:$O$2007=G$1),('Diário 4º PA'!$F$4:$F$2007))+SUMPRODUCT(-('Diário 5º PA'!$E$4:$E$2000='Analítico Cx.'!$B128),-('Diário 5º PA'!$O$4:$O$2000=G$1),('Diário 5º PA'!$F$4:$F$2000))+SUMPRODUCT(-('Diário 6º PA'!$E$4:$E$2000='Analítico Cx.'!$B128),-('Diário 6º PA'!$O$4:$O$2000=G$1),('Diário 6º PA'!$F$4:$F$2000))</f>
        <v>0</v>
      </c>
      <c r="H128" s="183">
        <f>SUMPRODUCT(-('Diário 3º PA'!$E$4:$E$4242='Analítico Cx.'!$B128),-('Diário 3º PA'!$N$4:$N$4242=H$1),('Diário 3º PA'!$F$4:$F$4242))+SUMPRODUCT(-('Diário 4º PA'!$E$4:$E$2007='Analítico Cx.'!$B128),-('Diário 4º PA'!$O$4:$O$2007=H$1),('Diário 4º PA'!$F$4:$F$2007))+SUMPRODUCT(-('Diário 5º PA'!$E$4:$E$2000='Analítico Cx.'!$B128),-('Diário 5º PA'!$O$4:$O$2000=H$1),('Diário 5º PA'!$F$4:$F$2000))+SUMPRODUCT(-('Diário 6º PA'!$E$4:$E$2000='Analítico Cx.'!$B128),-('Diário 6º PA'!$O$4:$O$2000=H$1),('Diário 6º PA'!$F$4:$F$2000))</f>
        <v>0</v>
      </c>
      <c r="I128" s="183">
        <f>SUMPRODUCT(-('Diário 3º PA'!$E$4:$E$4242='Analítico Cx.'!$B128),-('Diário 3º PA'!$N$4:$N$4242=I$1),('Diário 3º PA'!$F$4:$F$4242))+SUMPRODUCT(-('Diário 4º PA'!$E$4:$E$2007='Analítico Cx.'!$B128),-('Diário 4º PA'!$O$4:$O$2007=I$1),('Diário 4º PA'!$F$4:$F$2007))+SUMPRODUCT(-('Diário 5º PA'!$E$4:$E$2000='Analítico Cx.'!$B128),-('Diário 5º PA'!$O$4:$O$2000=I$1),('Diário 5º PA'!$F$4:$F$2000))+SUMPRODUCT(-('Diário 6º PA'!$E$4:$E$2000='Analítico Cx.'!$B128),-('Diário 6º PA'!$O$4:$O$2000=I$1),('Diário 6º PA'!$F$4:$F$2000))</f>
        <v>0</v>
      </c>
      <c r="J128" s="183">
        <f>SUMPRODUCT(-('Diário 3º PA'!$E$4:$E$4242='Analítico Cx.'!$B128),-('Diário 3º PA'!$N$4:$N$4242=J$1),('Diário 3º PA'!$F$4:$F$4242))+SUMPRODUCT(-('Diário 4º PA'!$E$4:$E$2007='Analítico Cx.'!$B128),-('Diário 4º PA'!$O$4:$O$2007=J$1),('Diário 4º PA'!$F$4:$F$2007))+SUMPRODUCT(-('Diário 5º PA'!$E$4:$E$2000='Analítico Cx.'!$B128),-('Diário 5º PA'!$O$4:$O$2000=J$1),('Diário 5º PA'!$F$4:$F$2000))+SUMPRODUCT(-('Diário 6º PA'!$E$4:$E$2000='Analítico Cx.'!$B128),-('Diário 6º PA'!$O$4:$O$2000=J$1),('Diário 6º PA'!$F$4:$F$2000))</f>
        <v>0</v>
      </c>
      <c r="K128" s="183">
        <f>SUMPRODUCT(-('Diário 3º PA'!$E$4:$E$4242='Analítico Cx.'!$B128),-('Diário 3º PA'!$N$4:$N$4242=K$1),('Diário 3º PA'!$F$4:$F$4242))+SUMPRODUCT(-('Diário 4º PA'!$E$4:$E$2007='Analítico Cx.'!$B128),-('Diário 4º PA'!$O$4:$O$2007=K$1),('Diário 4º PA'!$F$4:$F$2007))+SUMPRODUCT(-('Diário 5º PA'!$E$4:$E$2000='Analítico Cx.'!$B128),-('Diário 5º PA'!$O$4:$O$2000=K$1),('Diário 5º PA'!$F$4:$F$2000))+SUMPRODUCT(-('Diário 6º PA'!$E$4:$E$2000='Analítico Cx.'!$B128),-('Diário 6º PA'!$O$4:$O$2000=K$1),('Diário 6º PA'!$F$4:$F$2000))</f>
        <v>0</v>
      </c>
      <c r="L128" s="183">
        <f>SUMPRODUCT(-('Diário 3º PA'!$E$4:$E$4242='Analítico Cx.'!$B128),-('Diário 3º PA'!$N$4:$N$4242=L$1),('Diário 3º PA'!$F$4:$F$4242))+SUMPRODUCT(-('Diário 4º PA'!$E$4:$E$2007='Analítico Cx.'!$B128),-('Diário 4º PA'!$O$4:$O$2007=L$1),('Diário 4º PA'!$F$4:$F$2007))+SUMPRODUCT(-('Diário 5º PA'!$E$4:$E$2000='Analítico Cx.'!$B128),-('Diário 5º PA'!$O$4:$O$2000=L$1),('Diário 5º PA'!$F$4:$F$2000))+SUMPRODUCT(-('Diário 6º PA'!$E$4:$E$2000='Analítico Cx.'!$B128),-('Diário 6º PA'!$O$4:$O$2000=L$1),('Diário 6º PA'!$F$4:$F$2000))</f>
        <v>0</v>
      </c>
      <c r="M128" s="183">
        <f>SUMPRODUCT(-('Diário 3º PA'!$E$4:$E$4242='Analítico Cx.'!$B128),-('Diário 3º PA'!$N$4:$N$4242=M$1),('Diário 3º PA'!$F$4:$F$4242))+SUMPRODUCT(-('Diário 4º PA'!$E$4:$E$2007='Analítico Cx.'!$B128),-('Diário 4º PA'!$O$4:$O$2007=M$1),('Diário 4º PA'!$F$4:$F$2007))+SUMPRODUCT(-('Diário 5º PA'!$E$4:$E$2000='Analítico Cx.'!$B128),-('Diário 5º PA'!$O$4:$O$2000=M$1),('Diário 5º PA'!$F$4:$F$2000))+SUMPRODUCT(-('Diário 6º PA'!$E$4:$E$2000='Analítico Cx.'!$B128),-('Diário 6º PA'!$O$4:$O$2000=M$1),('Diário 6º PA'!$F$4:$F$2000))</f>
        <v>0</v>
      </c>
      <c r="N128" s="183">
        <f>SUMPRODUCT(-('Diário 3º PA'!$E$4:$E$4242='Analítico Cx.'!$B128),-('Diário 3º PA'!$N$4:$N$4242=N$1),('Diário 3º PA'!$F$4:$F$4242))+SUMPRODUCT(-('Diário 4º PA'!$E$4:$E$2007='Analítico Cx.'!$B128),-('Diário 4º PA'!$O$4:$O$2007=N$1),('Diário 4º PA'!$F$4:$F$2007))+SUMPRODUCT(-('Diário 5º PA'!$E$4:$E$2000='Analítico Cx.'!$B128),-('Diário 5º PA'!$O$4:$O$2000=N$1),('Diário 5º PA'!$F$4:$F$2000))+SUMPRODUCT(-('Diário 6º PA'!$E$4:$E$2000='Analítico Cx.'!$B128),-('Diário 6º PA'!$O$4:$O$2000=N$1),('Diário 6º PA'!$F$4:$F$2000))</f>
        <v>0</v>
      </c>
      <c r="O128" s="184">
        <f t="shared" si="19"/>
        <v>147535.65999999997</v>
      </c>
      <c r="P128" s="168">
        <f t="shared" si="20"/>
        <v>1.0368006102369914E-2</v>
      </c>
    </row>
    <row r="129" spans="1:16" ht="23.25" customHeight="1" x14ac:dyDescent="0.2">
      <c r="A129" s="59" t="s">
        <v>347</v>
      </c>
      <c r="B129" s="103" t="s">
        <v>348</v>
      </c>
      <c r="C129" s="183">
        <f>SUMPRODUCT(-('Diário 3º PA'!$E$4:$E$4242='Analítico Cx.'!$B129),-('Diário 3º PA'!$N$4:$N$4242=C$1),('Diário 3º PA'!$F$4:$F$4242))+SUMPRODUCT(-('Diário 4º PA'!$E$4:$E$2007='Analítico Cx.'!$B129),-('Diário 4º PA'!$O$4:$O$2007=C$1),('Diário 4º PA'!$F$4:$F$2007))+SUMPRODUCT(-('Diário 5º PA'!$E$4:$E$2000='Analítico Cx.'!$B129),-('Diário 5º PA'!$O$4:$O$2000=C$1),('Diário 5º PA'!$F$4:$F$2000))+SUMPRODUCT(-('Diário 6º PA'!$E$4:$E$2000='Analítico Cx.'!$B129),-('Diário 6º PA'!$O$4:$O$2000=C$1),('Diário 6º PA'!$F$4:$F$2000))</f>
        <v>838</v>
      </c>
      <c r="D129" s="183">
        <f>SUMPRODUCT(-('Diário 3º PA'!$E$4:$E$4242='Analítico Cx.'!$B129),-('Diário 3º PA'!$N$4:$N$4242=D$1),('Diário 3º PA'!$F$4:$F$4242))+SUMPRODUCT(-('Diário 4º PA'!$E$4:$E$2007='Analítico Cx.'!$B129),-('Diário 4º PA'!$O$4:$O$2007=D$1),('Diário 4º PA'!$F$4:$F$2007))+SUMPRODUCT(-('Diário 5º PA'!$E$4:$E$2000='Analítico Cx.'!$B129),-('Diário 5º PA'!$O$4:$O$2000=D$1),('Diário 5º PA'!$F$4:$F$2000))+SUMPRODUCT(-('Diário 6º PA'!$E$4:$E$2000='Analítico Cx.'!$B129),-('Diário 6º PA'!$O$4:$O$2000=D$1),('Diário 6º PA'!$F$4:$F$2000))</f>
        <v>0</v>
      </c>
      <c r="E129" s="183">
        <f>SUMPRODUCT(-('Diário 3º PA'!$E$4:$E$4242='Analítico Cx.'!$B129),-('Diário 3º PA'!$N$4:$N$4242=E$1),('Diário 3º PA'!$F$4:$F$4242))+SUMPRODUCT(-('Diário 4º PA'!$E$4:$E$2007='Analítico Cx.'!$B129),-('Diário 4º PA'!$O$4:$O$2007=E$1),('Diário 4º PA'!$F$4:$F$2007))+SUMPRODUCT(-('Diário 5º PA'!$E$4:$E$2000='Analítico Cx.'!$B129),-('Diário 5º PA'!$O$4:$O$2000=E$1),('Diário 5º PA'!$F$4:$F$2000))+SUMPRODUCT(-('Diário 6º PA'!$E$4:$E$2000='Analítico Cx.'!$B129),-('Diário 6º PA'!$O$4:$O$2000=E$1),('Diário 6º PA'!$F$4:$F$2000))</f>
        <v>0</v>
      </c>
      <c r="F129" s="183">
        <f>SUMPRODUCT(-('Diário 3º PA'!$E$4:$E$4242='Analítico Cx.'!$B129),-('Diário 3º PA'!$N$4:$N$4242=F$1),('Diário 3º PA'!$F$4:$F$4242))+SUMPRODUCT(-('Diário 4º PA'!$E$4:$E$2007='Analítico Cx.'!$B129),-('Diário 4º PA'!$O$4:$O$2007=F$1),('Diário 4º PA'!$F$4:$F$2007))+SUMPRODUCT(-('Diário 5º PA'!$E$4:$E$2000='Analítico Cx.'!$B129),-('Diário 5º PA'!$O$4:$O$2000=F$1),('Diário 5º PA'!$F$4:$F$2000))+SUMPRODUCT(-('Diário 6º PA'!$E$4:$E$2000='Analítico Cx.'!$B129),-('Diário 6º PA'!$O$4:$O$2000=F$1),('Diário 6º PA'!$F$4:$F$2000))</f>
        <v>0</v>
      </c>
      <c r="G129" s="183">
        <f>SUMPRODUCT(-('Diário 3º PA'!$E$4:$E$4242='Analítico Cx.'!$B129),-('Diário 3º PA'!$N$4:$N$4242=G$1),('Diário 3º PA'!$F$4:$F$4242))+SUMPRODUCT(-('Diário 4º PA'!$E$4:$E$2007='Analítico Cx.'!$B129),-('Diário 4º PA'!$O$4:$O$2007=G$1),('Diário 4º PA'!$F$4:$F$2007))+SUMPRODUCT(-('Diário 5º PA'!$E$4:$E$2000='Analítico Cx.'!$B129),-('Diário 5º PA'!$O$4:$O$2000=G$1),('Diário 5º PA'!$F$4:$F$2000))+SUMPRODUCT(-('Diário 6º PA'!$E$4:$E$2000='Analítico Cx.'!$B129),-('Diário 6º PA'!$O$4:$O$2000=G$1),('Diário 6º PA'!$F$4:$F$2000))</f>
        <v>0</v>
      </c>
      <c r="H129" s="183">
        <f>SUMPRODUCT(-('Diário 3º PA'!$E$4:$E$4242='Analítico Cx.'!$B129),-('Diário 3º PA'!$N$4:$N$4242=H$1),('Diário 3º PA'!$F$4:$F$4242))+SUMPRODUCT(-('Diário 4º PA'!$E$4:$E$2007='Analítico Cx.'!$B129),-('Diário 4º PA'!$O$4:$O$2007=H$1),('Diário 4º PA'!$F$4:$F$2007))+SUMPRODUCT(-('Diário 5º PA'!$E$4:$E$2000='Analítico Cx.'!$B129),-('Diário 5º PA'!$O$4:$O$2000=H$1),('Diário 5º PA'!$F$4:$F$2000))+SUMPRODUCT(-('Diário 6º PA'!$E$4:$E$2000='Analítico Cx.'!$B129),-('Diário 6º PA'!$O$4:$O$2000=H$1),('Diário 6º PA'!$F$4:$F$2000))</f>
        <v>0</v>
      </c>
      <c r="I129" s="183">
        <f>SUMPRODUCT(-('Diário 3º PA'!$E$4:$E$4242='Analítico Cx.'!$B129),-('Diário 3º PA'!$N$4:$N$4242=I$1),('Diário 3º PA'!$F$4:$F$4242))+SUMPRODUCT(-('Diário 4º PA'!$E$4:$E$2007='Analítico Cx.'!$B129),-('Diário 4º PA'!$O$4:$O$2007=I$1),('Diário 4º PA'!$F$4:$F$2007))+SUMPRODUCT(-('Diário 5º PA'!$E$4:$E$2000='Analítico Cx.'!$B129),-('Diário 5º PA'!$O$4:$O$2000=I$1),('Diário 5º PA'!$F$4:$F$2000))+SUMPRODUCT(-('Diário 6º PA'!$E$4:$E$2000='Analítico Cx.'!$B129),-('Diário 6º PA'!$O$4:$O$2000=I$1),('Diário 6º PA'!$F$4:$F$2000))</f>
        <v>0</v>
      </c>
      <c r="J129" s="183">
        <f>SUMPRODUCT(-('Diário 3º PA'!$E$4:$E$4242='Analítico Cx.'!$B129),-('Diário 3º PA'!$N$4:$N$4242=J$1),('Diário 3º PA'!$F$4:$F$4242))+SUMPRODUCT(-('Diário 4º PA'!$E$4:$E$2007='Analítico Cx.'!$B129),-('Diário 4º PA'!$O$4:$O$2007=J$1),('Diário 4º PA'!$F$4:$F$2007))+SUMPRODUCT(-('Diário 5º PA'!$E$4:$E$2000='Analítico Cx.'!$B129),-('Diário 5º PA'!$O$4:$O$2000=J$1),('Diário 5º PA'!$F$4:$F$2000))+SUMPRODUCT(-('Diário 6º PA'!$E$4:$E$2000='Analítico Cx.'!$B129),-('Diário 6º PA'!$O$4:$O$2000=J$1),('Diário 6º PA'!$F$4:$F$2000))</f>
        <v>0</v>
      </c>
      <c r="K129" s="183">
        <f>SUMPRODUCT(-('Diário 3º PA'!$E$4:$E$4242='Analítico Cx.'!$B129),-('Diário 3º PA'!$N$4:$N$4242=K$1),('Diário 3º PA'!$F$4:$F$4242))+SUMPRODUCT(-('Diário 4º PA'!$E$4:$E$2007='Analítico Cx.'!$B129),-('Diário 4º PA'!$O$4:$O$2007=K$1),('Diário 4º PA'!$F$4:$F$2007))+SUMPRODUCT(-('Diário 5º PA'!$E$4:$E$2000='Analítico Cx.'!$B129),-('Diário 5º PA'!$O$4:$O$2000=K$1),('Diário 5º PA'!$F$4:$F$2000))+SUMPRODUCT(-('Diário 6º PA'!$E$4:$E$2000='Analítico Cx.'!$B129),-('Diário 6º PA'!$O$4:$O$2000=K$1),('Diário 6º PA'!$F$4:$F$2000))</f>
        <v>0</v>
      </c>
      <c r="L129" s="183">
        <f>SUMPRODUCT(-('Diário 3º PA'!$E$4:$E$4242='Analítico Cx.'!$B129),-('Diário 3º PA'!$N$4:$N$4242=L$1),('Diário 3º PA'!$F$4:$F$4242))+SUMPRODUCT(-('Diário 4º PA'!$E$4:$E$2007='Analítico Cx.'!$B129),-('Diário 4º PA'!$O$4:$O$2007=L$1),('Diário 4º PA'!$F$4:$F$2007))+SUMPRODUCT(-('Diário 5º PA'!$E$4:$E$2000='Analítico Cx.'!$B129),-('Diário 5º PA'!$O$4:$O$2000=L$1),('Diário 5º PA'!$F$4:$F$2000))+SUMPRODUCT(-('Diário 6º PA'!$E$4:$E$2000='Analítico Cx.'!$B129),-('Diário 6º PA'!$O$4:$O$2000=L$1),('Diário 6º PA'!$F$4:$F$2000))</f>
        <v>0</v>
      </c>
      <c r="M129" s="183">
        <f>SUMPRODUCT(-('Diário 3º PA'!$E$4:$E$4242='Analítico Cx.'!$B129),-('Diário 3º PA'!$N$4:$N$4242=M$1),('Diário 3º PA'!$F$4:$F$4242))+SUMPRODUCT(-('Diário 4º PA'!$E$4:$E$2007='Analítico Cx.'!$B129),-('Diário 4º PA'!$O$4:$O$2007=M$1),('Diário 4º PA'!$F$4:$F$2007))+SUMPRODUCT(-('Diário 5º PA'!$E$4:$E$2000='Analítico Cx.'!$B129),-('Diário 5º PA'!$O$4:$O$2000=M$1),('Diário 5º PA'!$F$4:$F$2000))+SUMPRODUCT(-('Diário 6º PA'!$E$4:$E$2000='Analítico Cx.'!$B129),-('Diário 6º PA'!$O$4:$O$2000=M$1),('Diário 6º PA'!$F$4:$F$2000))</f>
        <v>0</v>
      </c>
      <c r="N129" s="183">
        <f>SUMPRODUCT(-('Diário 3º PA'!$E$4:$E$4242='Analítico Cx.'!$B129),-('Diário 3º PA'!$N$4:$N$4242=N$1),('Diário 3º PA'!$F$4:$F$4242))+SUMPRODUCT(-('Diário 4º PA'!$E$4:$E$2007='Analítico Cx.'!$B129),-('Diário 4º PA'!$O$4:$O$2007=N$1),('Diário 4º PA'!$F$4:$F$2007))+SUMPRODUCT(-('Diário 5º PA'!$E$4:$E$2000='Analítico Cx.'!$B129),-('Diário 5º PA'!$O$4:$O$2000=N$1),('Diário 5º PA'!$F$4:$F$2000))+SUMPRODUCT(-('Diário 6º PA'!$E$4:$E$2000='Analítico Cx.'!$B129),-('Diário 6º PA'!$O$4:$O$2000=N$1),('Diário 6º PA'!$F$4:$F$2000))</f>
        <v>0</v>
      </c>
      <c r="O129" s="184">
        <f t="shared" si="19"/>
        <v>838</v>
      </c>
      <c r="P129" s="168">
        <f t="shared" si="20"/>
        <v>5.88900955456192E-5</v>
      </c>
    </row>
    <row r="130" spans="1:16" ht="23.25" customHeight="1" x14ac:dyDescent="0.2">
      <c r="A130" s="59" t="s">
        <v>349</v>
      </c>
      <c r="B130" s="103" t="s">
        <v>350</v>
      </c>
      <c r="C130" s="183">
        <f>SUMPRODUCT(-('Diário 3º PA'!$E$4:$E$4242='Analítico Cx.'!$B130),-('Diário 3º PA'!$N$4:$N$4242=C$1),('Diário 3º PA'!$F$4:$F$4242))+SUMPRODUCT(-('Diário 4º PA'!$E$4:$E$2007='Analítico Cx.'!$B130),-('Diário 4º PA'!$O$4:$O$2007=C$1),('Diário 4º PA'!$F$4:$F$2007))+SUMPRODUCT(-('Diário 5º PA'!$E$4:$E$2000='Analítico Cx.'!$B130),-('Diário 5º PA'!$O$4:$O$2000=C$1),('Diário 5º PA'!$F$4:$F$2000))+SUMPRODUCT(-('Diário 6º PA'!$E$4:$E$2000='Analítico Cx.'!$B130),-('Diário 6º PA'!$O$4:$O$2000=C$1),('Diário 6º PA'!$F$4:$F$2000))</f>
        <v>603</v>
      </c>
      <c r="D130" s="183">
        <f>SUMPRODUCT(-('Diário 3º PA'!$E$4:$E$4242='Analítico Cx.'!$B130),-('Diário 3º PA'!$N$4:$N$4242=D$1),('Diário 3º PA'!$F$4:$F$4242))+SUMPRODUCT(-('Diário 4º PA'!$E$4:$E$2007='Analítico Cx.'!$B130),-('Diário 4º PA'!$O$4:$O$2007=D$1),('Diário 4º PA'!$F$4:$F$2007))+SUMPRODUCT(-('Diário 5º PA'!$E$4:$E$2000='Analítico Cx.'!$B130),-('Diário 5º PA'!$O$4:$O$2000=D$1),('Diário 5º PA'!$F$4:$F$2000))+SUMPRODUCT(-('Diário 6º PA'!$E$4:$E$2000='Analítico Cx.'!$B130),-('Diário 6º PA'!$O$4:$O$2000=D$1),('Diário 6º PA'!$F$4:$F$2000))</f>
        <v>110</v>
      </c>
      <c r="E130" s="183">
        <f>SUMPRODUCT(-('Diário 3º PA'!$E$4:$E$4242='Analítico Cx.'!$B130),-('Diário 3º PA'!$N$4:$N$4242=E$1),('Diário 3º PA'!$F$4:$F$4242))+SUMPRODUCT(-('Diário 4º PA'!$E$4:$E$2007='Analítico Cx.'!$B130),-('Diário 4º PA'!$O$4:$O$2007=E$1),('Diário 4º PA'!$F$4:$F$2007))+SUMPRODUCT(-('Diário 5º PA'!$E$4:$E$2000='Analítico Cx.'!$B130),-('Diário 5º PA'!$O$4:$O$2000=E$1),('Diário 5º PA'!$F$4:$F$2000))+SUMPRODUCT(-('Diário 6º PA'!$E$4:$E$2000='Analítico Cx.'!$B130),-('Diário 6º PA'!$O$4:$O$2000=E$1),('Diário 6º PA'!$F$4:$F$2000))</f>
        <v>128</v>
      </c>
      <c r="F130" s="183">
        <f>SUMPRODUCT(-('Diário 3º PA'!$E$4:$E$4242='Analítico Cx.'!$B130),-('Diário 3º PA'!$N$4:$N$4242=F$1),('Diário 3º PA'!$F$4:$F$4242))+SUMPRODUCT(-('Diário 4º PA'!$E$4:$E$2007='Analítico Cx.'!$B130),-('Diário 4º PA'!$O$4:$O$2007=F$1),('Diário 4º PA'!$F$4:$F$2007))+SUMPRODUCT(-('Diário 5º PA'!$E$4:$E$2000='Analítico Cx.'!$B130),-('Diário 5º PA'!$O$4:$O$2000=F$1),('Diário 5º PA'!$F$4:$F$2000))+SUMPRODUCT(-('Diário 6º PA'!$E$4:$E$2000='Analítico Cx.'!$B130),-('Diário 6º PA'!$O$4:$O$2000=F$1),('Diário 6º PA'!$F$4:$F$2000))</f>
        <v>0</v>
      </c>
      <c r="G130" s="183">
        <f>SUMPRODUCT(-('Diário 3º PA'!$E$4:$E$4242='Analítico Cx.'!$B130),-('Diário 3º PA'!$N$4:$N$4242=G$1),('Diário 3º PA'!$F$4:$F$4242))+SUMPRODUCT(-('Diário 4º PA'!$E$4:$E$2007='Analítico Cx.'!$B130),-('Diário 4º PA'!$O$4:$O$2007=G$1),('Diário 4º PA'!$F$4:$F$2007))+SUMPRODUCT(-('Diário 5º PA'!$E$4:$E$2000='Analítico Cx.'!$B130),-('Diário 5º PA'!$O$4:$O$2000=G$1),('Diário 5º PA'!$F$4:$F$2000))+SUMPRODUCT(-('Diário 6º PA'!$E$4:$E$2000='Analítico Cx.'!$B130),-('Diário 6º PA'!$O$4:$O$2000=G$1),('Diário 6º PA'!$F$4:$F$2000))</f>
        <v>0</v>
      </c>
      <c r="H130" s="183">
        <f>SUMPRODUCT(-('Diário 3º PA'!$E$4:$E$4242='Analítico Cx.'!$B130),-('Diário 3º PA'!$N$4:$N$4242=H$1),('Diário 3º PA'!$F$4:$F$4242))+SUMPRODUCT(-('Diário 4º PA'!$E$4:$E$2007='Analítico Cx.'!$B130),-('Diário 4º PA'!$O$4:$O$2007=H$1),('Diário 4º PA'!$F$4:$F$2007))+SUMPRODUCT(-('Diário 5º PA'!$E$4:$E$2000='Analítico Cx.'!$B130),-('Diário 5º PA'!$O$4:$O$2000=H$1),('Diário 5º PA'!$F$4:$F$2000))+SUMPRODUCT(-('Diário 6º PA'!$E$4:$E$2000='Analítico Cx.'!$B130),-('Diário 6º PA'!$O$4:$O$2000=H$1),('Diário 6º PA'!$F$4:$F$2000))</f>
        <v>0</v>
      </c>
      <c r="I130" s="183">
        <f>SUMPRODUCT(-('Diário 3º PA'!$E$4:$E$4242='Analítico Cx.'!$B130),-('Diário 3º PA'!$N$4:$N$4242=I$1),('Diário 3º PA'!$F$4:$F$4242))+SUMPRODUCT(-('Diário 4º PA'!$E$4:$E$2007='Analítico Cx.'!$B130),-('Diário 4º PA'!$O$4:$O$2007=I$1),('Diário 4º PA'!$F$4:$F$2007))+SUMPRODUCT(-('Diário 5º PA'!$E$4:$E$2000='Analítico Cx.'!$B130),-('Diário 5º PA'!$O$4:$O$2000=I$1),('Diário 5º PA'!$F$4:$F$2000))+SUMPRODUCT(-('Diário 6º PA'!$E$4:$E$2000='Analítico Cx.'!$B130),-('Diário 6º PA'!$O$4:$O$2000=I$1),('Diário 6º PA'!$F$4:$F$2000))</f>
        <v>0</v>
      </c>
      <c r="J130" s="183">
        <f>SUMPRODUCT(-('Diário 3º PA'!$E$4:$E$4242='Analítico Cx.'!$B130),-('Diário 3º PA'!$N$4:$N$4242=J$1),('Diário 3º PA'!$F$4:$F$4242))+SUMPRODUCT(-('Diário 4º PA'!$E$4:$E$2007='Analítico Cx.'!$B130),-('Diário 4º PA'!$O$4:$O$2007=J$1),('Diário 4º PA'!$F$4:$F$2007))+SUMPRODUCT(-('Diário 5º PA'!$E$4:$E$2000='Analítico Cx.'!$B130),-('Diário 5º PA'!$O$4:$O$2000=J$1),('Diário 5º PA'!$F$4:$F$2000))+SUMPRODUCT(-('Diário 6º PA'!$E$4:$E$2000='Analítico Cx.'!$B130),-('Diário 6º PA'!$O$4:$O$2000=J$1),('Diário 6º PA'!$F$4:$F$2000))</f>
        <v>0</v>
      </c>
      <c r="K130" s="183">
        <f>SUMPRODUCT(-('Diário 3º PA'!$E$4:$E$4242='Analítico Cx.'!$B130),-('Diário 3º PA'!$N$4:$N$4242=K$1),('Diário 3º PA'!$F$4:$F$4242))+SUMPRODUCT(-('Diário 4º PA'!$E$4:$E$2007='Analítico Cx.'!$B130),-('Diário 4º PA'!$O$4:$O$2007=K$1),('Diário 4º PA'!$F$4:$F$2007))+SUMPRODUCT(-('Diário 5º PA'!$E$4:$E$2000='Analítico Cx.'!$B130),-('Diário 5º PA'!$O$4:$O$2000=K$1),('Diário 5º PA'!$F$4:$F$2000))+SUMPRODUCT(-('Diário 6º PA'!$E$4:$E$2000='Analítico Cx.'!$B130),-('Diário 6º PA'!$O$4:$O$2000=K$1),('Diário 6º PA'!$F$4:$F$2000))</f>
        <v>0</v>
      </c>
      <c r="L130" s="183">
        <f>SUMPRODUCT(-('Diário 3º PA'!$E$4:$E$4242='Analítico Cx.'!$B130),-('Diário 3º PA'!$N$4:$N$4242=L$1),('Diário 3º PA'!$F$4:$F$4242))+SUMPRODUCT(-('Diário 4º PA'!$E$4:$E$2007='Analítico Cx.'!$B130),-('Diário 4º PA'!$O$4:$O$2007=L$1),('Diário 4º PA'!$F$4:$F$2007))+SUMPRODUCT(-('Diário 5º PA'!$E$4:$E$2000='Analítico Cx.'!$B130),-('Diário 5º PA'!$O$4:$O$2000=L$1),('Diário 5º PA'!$F$4:$F$2000))+SUMPRODUCT(-('Diário 6º PA'!$E$4:$E$2000='Analítico Cx.'!$B130),-('Diário 6º PA'!$O$4:$O$2000=L$1),('Diário 6º PA'!$F$4:$F$2000))</f>
        <v>0</v>
      </c>
      <c r="M130" s="183">
        <f>SUMPRODUCT(-('Diário 3º PA'!$E$4:$E$4242='Analítico Cx.'!$B130),-('Diário 3º PA'!$N$4:$N$4242=M$1),('Diário 3º PA'!$F$4:$F$4242))+SUMPRODUCT(-('Diário 4º PA'!$E$4:$E$2007='Analítico Cx.'!$B130),-('Diário 4º PA'!$O$4:$O$2007=M$1),('Diário 4º PA'!$F$4:$F$2007))+SUMPRODUCT(-('Diário 5º PA'!$E$4:$E$2000='Analítico Cx.'!$B130),-('Diário 5º PA'!$O$4:$O$2000=M$1),('Diário 5º PA'!$F$4:$F$2000))+SUMPRODUCT(-('Diário 6º PA'!$E$4:$E$2000='Analítico Cx.'!$B130),-('Diário 6º PA'!$O$4:$O$2000=M$1),('Diário 6º PA'!$F$4:$F$2000))</f>
        <v>0</v>
      </c>
      <c r="N130" s="183">
        <f>SUMPRODUCT(-('Diário 3º PA'!$E$4:$E$4242='Analítico Cx.'!$B130),-('Diário 3º PA'!$N$4:$N$4242=N$1),('Diário 3º PA'!$F$4:$F$4242))+SUMPRODUCT(-('Diário 4º PA'!$E$4:$E$2007='Analítico Cx.'!$B130),-('Diário 4º PA'!$O$4:$O$2007=N$1),('Diário 4º PA'!$F$4:$F$2007))+SUMPRODUCT(-('Diário 5º PA'!$E$4:$E$2000='Analítico Cx.'!$B130),-('Diário 5º PA'!$O$4:$O$2000=N$1),('Diário 5º PA'!$F$4:$F$2000))+SUMPRODUCT(-('Diário 6º PA'!$E$4:$E$2000='Analítico Cx.'!$B130),-('Diário 6º PA'!$O$4:$O$2000=N$1),('Diário 6º PA'!$F$4:$F$2000))</f>
        <v>0</v>
      </c>
      <c r="O130" s="184">
        <f t="shared" si="19"/>
        <v>841</v>
      </c>
      <c r="P130" s="168">
        <f t="shared" si="20"/>
        <v>5.9100919276689439E-5</v>
      </c>
    </row>
    <row r="131" spans="1:16" ht="23.25" customHeight="1" x14ac:dyDescent="0.2">
      <c r="A131" s="59" t="s">
        <v>351</v>
      </c>
      <c r="B131" s="103" t="s">
        <v>352</v>
      </c>
      <c r="C131" s="183">
        <f>SUMPRODUCT(-('Diário 3º PA'!$E$4:$E$4242='Analítico Cx.'!$B131),-('Diário 3º PA'!$N$4:$N$4242=C$1),('Diário 3º PA'!$F$4:$F$4242))+SUMPRODUCT(-('Diário 4º PA'!$E$4:$E$2007='Analítico Cx.'!$B131),-('Diário 4º PA'!$O$4:$O$2007=C$1),('Diário 4º PA'!$F$4:$F$2007))+SUMPRODUCT(-('Diário 5º PA'!$E$4:$E$2000='Analítico Cx.'!$B131),-('Diário 5º PA'!$O$4:$O$2000=C$1),('Diário 5º PA'!$F$4:$F$2000))+SUMPRODUCT(-('Diário 6º PA'!$E$4:$E$2000='Analítico Cx.'!$B131),-('Diário 6º PA'!$O$4:$O$2000=C$1),('Diário 6º PA'!$F$4:$F$2000))</f>
        <v>0</v>
      </c>
      <c r="D131" s="183">
        <f>SUMPRODUCT(-('Diário 3º PA'!$E$4:$E$4242='Analítico Cx.'!$B131),-('Diário 3º PA'!$N$4:$N$4242=D$1),('Diário 3º PA'!$F$4:$F$4242))+SUMPRODUCT(-('Diário 4º PA'!$E$4:$E$2007='Analítico Cx.'!$B131),-('Diário 4º PA'!$O$4:$O$2007=D$1),('Diário 4º PA'!$F$4:$F$2007))+SUMPRODUCT(-('Diário 5º PA'!$E$4:$E$2000='Analítico Cx.'!$B131),-('Diário 5º PA'!$O$4:$O$2000=D$1),('Diário 5º PA'!$F$4:$F$2000))+SUMPRODUCT(-('Diário 6º PA'!$E$4:$E$2000='Analítico Cx.'!$B131),-('Diário 6º PA'!$O$4:$O$2000=D$1),('Diário 6º PA'!$F$4:$F$2000))</f>
        <v>24189.48</v>
      </c>
      <c r="E131" s="183">
        <f>SUMPRODUCT(-('Diário 3º PA'!$E$4:$E$4242='Analítico Cx.'!$B131),-('Diário 3º PA'!$N$4:$N$4242=E$1),('Diário 3º PA'!$F$4:$F$4242))+SUMPRODUCT(-('Diário 4º PA'!$E$4:$E$2007='Analítico Cx.'!$B131),-('Diário 4º PA'!$O$4:$O$2007=E$1),('Diário 4º PA'!$F$4:$F$2007))+SUMPRODUCT(-('Diário 5º PA'!$E$4:$E$2000='Analítico Cx.'!$B131),-('Diário 5º PA'!$O$4:$O$2000=E$1),('Diário 5º PA'!$F$4:$F$2000))+SUMPRODUCT(-('Diário 6º PA'!$E$4:$E$2000='Analítico Cx.'!$B131),-('Diário 6º PA'!$O$4:$O$2000=E$1),('Diário 6º PA'!$F$4:$F$2000))</f>
        <v>0</v>
      </c>
      <c r="F131" s="183">
        <f>SUMPRODUCT(-('Diário 3º PA'!$E$4:$E$4242='Analítico Cx.'!$B131),-('Diário 3º PA'!$N$4:$N$4242=F$1),('Diário 3º PA'!$F$4:$F$4242))+SUMPRODUCT(-('Diário 4º PA'!$E$4:$E$2007='Analítico Cx.'!$B131),-('Diário 4º PA'!$O$4:$O$2007=F$1),('Diário 4º PA'!$F$4:$F$2007))+SUMPRODUCT(-('Diário 5º PA'!$E$4:$E$2000='Analítico Cx.'!$B131),-('Diário 5º PA'!$O$4:$O$2000=F$1),('Diário 5º PA'!$F$4:$F$2000))+SUMPRODUCT(-('Diário 6º PA'!$E$4:$E$2000='Analítico Cx.'!$B131),-('Diário 6º PA'!$O$4:$O$2000=F$1),('Diário 6º PA'!$F$4:$F$2000))</f>
        <v>0</v>
      </c>
      <c r="G131" s="183">
        <f>SUMPRODUCT(-('Diário 3º PA'!$E$4:$E$4242='Analítico Cx.'!$B131),-('Diário 3º PA'!$N$4:$N$4242=G$1),('Diário 3º PA'!$F$4:$F$4242))+SUMPRODUCT(-('Diário 4º PA'!$E$4:$E$2007='Analítico Cx.'!$B131),-('Diário 4º PA'!$O$4:$O$2007=G$1),('Diário 4º PA'!$F$4:$F$2007))+SUMPRODUCT(-('Diário 5º PA'!$E$4:$E$2000='Analítico Cx.'!$B131),-('Diário 5º PA'!$O$4:$O$2000=G$1),('Diário 5º PA'!$F$4:$F$2000))+SUMPRODUCT(-('Diário 6º PA'!$E$4:$E$2000='Analítico Cx.'!$B131),-('Diário 6º PA'!$O$4:$O$2000=G$1),('Diário 6º PA'!$F$4:$F$2000))</f>
        <v>0</v>
      </c>
      <c r="H131" s="183">
        <f>SUMPRODUCT(-('Diário 3º PA'!$E$4:$E$4242='Analítico Cx.'!$B131),-('Diário 3º PA'!$N$4:$N$4242=H$1),('Diário 3º PA'!$F$4:$F$4242))+SUMPRODUCT(-('Diário 4º PA'!$E$4:$E$2007='Analítico Cx.'!$B131),-('Diário 4º PA'!$O$4:$O$2007=H$1),('Diário 4º PA'!$F$4:$F$2007))+SUMPRODUCT(-('Diário 5º PA'!$E$4:$E$2000='Analítico Cx.'!$B131),-('Diário 5º PA'!$O$4:$O$2000=H$1),('Diário 5º PA'!$F$4:$F$2000))+SUMPRODUCT(-('Diário 6º PA'!$E$4:$E$2000='Analítico Cx.'!$B131),-('Diário 6º PA'!$O$4:$O$2000=H$1),('Diário 6º PA'!$F$4:$F$2000))</f>
        <v>0</v>
      </c>
      <c r="I131" s="183">
        <f>SUMPRODUCT(-('Diário 3º PA'!$E$4:$E$4242='Analítico Cx.'!$B131),-('Diário 3º PA'!$N$4:$N$4242=I$1),('Diário 3º PA'!$F$4:$F$4242))+SUMPRODUCT(-('Diário 4º PA'!$E$4:$E$2007='Analítico Cx.'!$B131),-('Diário 4º PA'!$O$4:$O$2007=I$1),('Diário 4º PA'!$F$4:$F$2007))+SUMPRODUCT(-('Diário 5º PA'!$E$4:$E$2000='Analítico Cx.'!$B131),-('Diário 5º PA'!$O$4:$O$2000=I$1),('Diário 5º PA'!$F$4:$F$2000))+SUMPRODUCT(-('Diário 6º PA'!$E$4:$E$2000='Analítico Cx.'!$B131),-('Diário 6º PA'!$O$4:$O$2000=I$1),('Diário 6º PA'!$F$4:$F$2000))</f>
        <v>0</v>
      </c>
      <c r="J131" s="183">
        <f>SUMPRODUCT(-('Diário 3º PA'!$E$4:$E$4242='Analítico Cx.'!$B131),-('Diário 3º PA'!$N$4:$N$4242=J$1),('Diário 3º PA'!$F$4:$F$4242))+SUMPRODUCT(-('Diário 4º PA'!$E$4:$E$2007='Analítico Cx.'!$B131),-('Diário 4º PA'!$O$4:$O$2007=J$1),('Diário 4º PA'!$F$4:$F$2007))+SUMPRODUCT(-('Diário 5º PA'!$E$4:$E$2000='Analítico Cx.'!$B131),-('Diário 5º PA'!$O$4:$O$2000=J$1),('Diário 5º PA'!$F$4:$F$2000))+SUMPRODUCT(-('Diário 6º PA'!$E$4:$E$2000='Analítico Cx.'!$B131),-('Diário 6º PA'!$O$4:$O$2000=J$1),('Diário 6º PA'!$F$4:$F$2000))</f>
        <v>0</v>
      </c>
      <c r="K131" s="183">
        <f>SUMPRODUCT(-('Diário 3º PA'!$E$4:$E$4242='Analítico Cx.'!$B131),-('Diário 3º PA'!$N$4:$N$4242=K$1),('Diário 3º PA'!$F$4:$F$4242))+SUMPRODUCT(-('Diário 4º PA'!$E$4:$E$2007='Analítico Cx.'!$B131),-('Diário 4º PA'!$O$4:$O$2007=K$1),('Diário 4º PA'!$F$4:$F$2007))+SUMPRODUCT(-('Diário 5º PA'!$E$4:$E$2000='Analítico Cx.'!$B131),-('Diário 5º PA'!$O$4:$O$2000=K$1),('Diário 5º PA'!$F$4:$F$2000))+SUMPRODUCT(-('Diário 6º PA'!$E$4:$E$2000='Analítico Cx.'!$B131),-('Diário 6º PA'!$O$4:$O$2000=K$1),('Diário 6º PA'!$F$4:$F$2000))</f>
        <v>0</v>
      </c>
      <c r="L131" s="183">
        <f>SUMPRODUCT(-('Diário 3º PA'!$E$4:$E$4242='Analítico Cx.'!$B131),-('Diário 3º PA'!$N$4:$N$4242=L$1),('Diário 3º PA'!$F$4:$F$4242))+SUMPRODUCT(-('Diário 4º PA'!$E$4:$E$2007='Analítico Cx.'!$B131),-('Diário 4º PA'!$O$4:$O$2007=L$1),('Diário 4º PA'!$F$4:$F$2007))+SUMPRODUCT(-('Diário 5º PA'!$E$4:$E$2000='Analítico Cx.'!$B131),-('Diário 5º PA'!$O$4:$O$2000=L$1),('Diário 5º PA'!$F$4:$F$2000))+SUMPRODUCT(-('Diário 6º PA'!$E$4:$E$2000='Analítico Cx.'!$B131),-('Diário 6º PA'!$O$4:$O$2000=L$1),('Diário 6º PA'!$F$4:$F$2000))</f>
        <v>0</v>
      </c>
      <c r="M131" s="183">
        <f>SUMPRODUCT(-('Diário 3º PA'!$E$4:$E$4242='Analítico Cx.'!$B131),-('Diário 3º PA'!$N$4:$N$4242=M$1),('Diário 3º PA'!$F$4:$F$4242))+SUMPRODUCT(-('Diário 4º PA'!$E$4:$E$2007='Analítico Cx.'!$B131),-('Diário 4º PA'!$O$4:$O$2007=M$1),('Diário 4º PA'!$F$4:$F$2007))+SUMPRODUCT(-('Diário 5º PA'!$E$4:$E$2000='Analítico Cx.'!$B131),-('Diário 5º PA'!$O$4:$O$2000=M$1),('Diário 5º PA'!$F$4:$F$2000))+SUMPRODUCT(-('Diário 6º PA'!$E$4:$E$2000='Analítico Cx.'!$B131),-('Diário 6º PA'!$O$4:$O$2000=M$1),('Diário 6º PA'!$F$4:$F$2000))</f>
        <v>0</v>
      </c>
      <c r="N131" s="183">
        <f>SUMPRODUCT(-('Diário 3º PA'!$E$4:$E$4242='Analítico Cx.'!$B131),-('Diário 3º PA'!$N$4:$N$4242=N$1),('Diário 3º PA'!$F$4:$F$4242))+SUMPRODUCT(-('Diário 4º PA'!$E$4:$E$2007='Analítico Cx.'!$B131),-('Diário 4º PA'!$O$4:$O$2007=N$1),('Diário 4º PA'!$F$4:$F$2007))+SUMPRODUCT(-('Diário 5º PA'!$E$4:$E$2000='Analítico Cx.'!$B131),-('Diário 5º PA'!$O$4:$O$2000=N$1),('Diário 5º PA'!$F$4:$F$2000))+SUMPRODUCT(-('Diário 6º PA'!$E$4:$E$2000='Analítico Cx.'!$B131),-('Diário 6º PA'!$O$4:$O$2000=N$1),('Diário 6º PA'!$F$4:$F$2000))</f>
        <v>0</v>
      </c>
      <c r="O131" s="184">
        <f t="shared" si="19"/>
        <v>24189.48</v>
      </c>
      <c r="P131" s="168">
        <f t="shared" si="20"/>
        <v>1.6999054754162825E-3</v>
      </c>
    </row>
    <row r="132" spans="1:16" ht="23.25" customHeight="1" x14ac:dyDescent="0.2">
      <c r="A132" s="59" t="s">
        <v>353</v>
      </c>
      <c r="B132" s="103" t="s">
        <v>354</v>
      </c>
      <c r="C132" s="183">
        <f>SUMPRODUCT(-('Diário 3º PA'!$E$4:$E$4242='Analítico Cx.'!$B132),-('Diário 3º PA'!$N$4:$N$4242=C$1),('Diário 3º PA'!$F$4:$F$4242))+SUMPRODUCT(-('Diário 4º PA'!$E$4:$E$2007='Analítico Cx.'!$B132),-('Diário 4º PA'!$O$4:$O$2007=C$1),('Diário 4º PA'!$F$4:$F$2007))+SUMPRODUCT(-('Diário 5º PA'!$E$4:$E$2000='Analítico Cx.'!$B132),-('Diário 5º PA'!$O$4:$O$2000=C$1),('Diário 5º PA'!$F$4:$F$2000))+SUMPRODUCT(-('Diário 6º PA'!$E$4:$E$2000='Analítico Cx.'!$B132),-('Diário 6º PA'!$O$4:$O$2000=C$1),('Diário 6º PA'!$F$4:$F$2000))</f>
        <v>6705.79</v>
      </c>
      <c r="D132" s="183">
        <f>SUMPRODUCT(-('Diário 3º PA'!$E$4:$E$4242='Analítico Cx.'!$B132),-('Diário 3º PA'!$N$4:$N$4242=D$1),('Diário 3º PA'!$F$4:$F$4242))+SUMPRODUCT(-('Diário 4º PA'!$E$4:$E$2007='Analítico Cx.'!$B132),-('Diário 4º PA'!$O$4:$O$2007=D$1),('Diário 4º PA'!$F$4:$F$2007))+SUMPRODUCT(-('Diário 5º PA'!$E$4:$E$2000='Analítico Cx.'!$B132),-('Diário 5º PA'!$O$4:$O$2000=D$1),('Diário 5º PA'!$F$4:$F$2000))+SUMPRODUCT(-('Diário 6º PA'!$E$4:$E$2000='Analítico Cx.'!$B132),-('Diário 6º PA'!$O$4:$O$2000=D$1),('Diário 6º PA'!$F$4:$F$2000))</f>
        <v>0</v>
      </c>
      <c r="E132" s="183">
        <f>SUMPRODUCT(-('Diário 3º PA'!$E$4:$E$4242='Analítico Cx.'!$B132),-('Diário 3º PA'!$N$4:$N$4242=E$1),('Diário 3º PA'!$F$4:$F$4242))+SUMPRODUCT(-('Diário 4º PA'!$E$4:$E$2007='Analítico Cx.'!$B132),-('Diário 4º PA'!$O$4:$O$2007=E$1),('Diário 4º PA'!$F$4:$F$2007))+SUMPRODUCT(-('Diário 5º PA'!$E$4:$E$2000='Analítico Cx.'!$B132),-('Diário 5º PA'!$O$4:$O$2000=E$1),('Diário 5º PA'!$F$4:$F$2000))+SUMPRODUCT(-('Diário 6º PA'!$E$4:$E$2000='Analítico Cx.'!$B132),-('Diário 6º PA'!$O$4:$O$2000=E$1),('Diário 6º PA'!$F$4:$F$2000))</f>
        <v>71964.7</v>
      </c>
      <c r="F132" s="183">
        <f>SUMPRODUCT(-('Diário 3º PA'!$E$4:$E$4242='Analítico Cx.'!$B132),-('Diário 3º PA'!$N$4:$N$4242=F$1),('Diário 3º PA'!$F$4:$F$4242))+SUMPRODUCT(-('Diário 4º PA'!$E$4:$E$2007='Analítico Cx.'!$B132),-('Diário 4º PA'!$O$4:$O$2007=F$1),('Diário 4º PA'!$F$4:$F$2007))+SUMPRODUCT(-('Diário 5º PA'!$E$4:$E$2000='Analítico Cx.'!$B132),-('Diário 5º PA'!$O$4:$O$2000=F$1),('Diário 5º PA'!$F$4:$F$2000))+SUMPRODUCT(-('Diário 6º PA'!$E$4:$E$2000='Analítico Cx.'!$B132),-('Diário 6º PA'!$O$4:$O$2000=F$1),('Diário 6º PA'!$F$4:$F$2000))</f>
        <v>0</v>
      </c>
      <c r="G132" s="183">
        <f>SUMPRODUCT(-('Diário 3º PA'!$E$4:$E$4242='Analítico Cx.'!$B132),-('Diário 3º PA'!$N$4:$N$4242=G$1),('Diário 3º PA'!$F$4:$F$4242))+SUMPRODUCT(-('Diário 4º PA'!$E$4:$E$2007='Analítico Cx.'!$B132),-('Diário 4º PA'!$O$4:$O$2007=G$1),('Diário 4º PA'!$F$4:$F$2007))+SUMPRODUCT(-('Diário 5º PA'!$E$4:$E$2000='Analítico Cx.'!$B132),-('Diário 5º PA'!$O$4:$O$2000=G$1),('Diário 5º PA'!$F$4:$F$2000))+SUMPRODUCT(-('Diário 6º PA'!$E$4:$E$2000='Analítico Cx.'!$B132),-('Diário 6º PA'!$O$4:$O$2000=G$1),('Diário 6º PA'!$F$4:$F$2000))</f>
        <v>0</v>
      </c>
      <c r="H132" s="183">
        <f>SUMPRODUCT(-('Diário 3º PA'!$E$4:$E$4242='Analítico Cx.'!$B132),-('Diário 3º PA'!$N$4:$N$4242=H$1),('Diário 3º PA'!$F$4:$F$4242))+SUMPRODUCT(-('Diário 4º PA'!$E$4:$E$2007='Analítico Cx.'!$B132),-('Diário 4º PA'!$O$4:$O$2007=H$1),('Diário 4º PA'!$F$4:$F$2007))+SUMPRODUCT(-('Diário 5º PA'!$E$4:$E$2000='Analítico Cx.'!$B132),-('Diário 5º PA'!$O$4:$O$2000=H$1),('Diário 5º PA'!$F$4:$F$2000))+SUMPRODUCT(-('Diário 6º PA'!$E$4:$E$2000='Analítico Cx.'!$B132),-('Diário 6º PA'!$O$4:$O$2000=H$1),('Diário 6º PA'!$F$4:$F$2000))</f>
        <v>0</v>
      </c>
      <c r="I132" s="183">
        <f>SUMPRODUCT(-('Diário 3º PA'!$E$4:$E$4242='Analítico Cx.'!$B132),-('Diário 3º PA'!$N$4:$N$4242=I$1),('Diário 3º PA'!$F$4:$F$4242))+SUMPRODUCT(-('Diário 4º PA'!$E$4:$E$2007='Analítico Cx.'!$B132),-('Diário 4º PA'!$O$4:$O$2007=I$1),('Diário 4º PA'!$F$4:$F$2007))+SUMPRODUCT(-('Diário 5º PA'!$E$4:$E$2000='Analítico Cx.'!$B132),-('Diário 5º PA'!$O$4:$O$2000=I$1),('Diário 5º PA'!$F$4:$F$2000))+SUMPRODUCT(-('Diário 6º PA'!$E$4:$E$2000='Analítico Cx.'!$B132),-('Diário 6º PA'!$O$4:$O$2000=I$1),('Diário 6º PA'!$F$4:$F$2000))</f>
        <v>0</v>
      </c>
      <c r="J132" s="183">
        <f>SUMPRODUCT(-('Diário 3º PA'!$E$4:$E$4242='Analítico Cx.'!$B132),-('Diário 3º PA'!$N$4:$N$4242=J$1),('Diário 3º PA'!$F$4:$F$4242))+SUMPRODUCT(-('Diário 4º PA'!$E$4:$E$2007='Analítico Cx.'!$B132),-('Diário 4º PA'!$O$4:$O$2007=J$1),('Diário 4º PA'!$F$4:$F$2007))+SUMPRODUCT(-('Diário 5º PA'!$E$4:$E$2000='Analítico Cx.'!$B132),-('Diário 5º PA'!$O$4:$O$2000=J$1),('Diário 5º PA'!$F$4:$F$2000))+SUMPRODUCT(-('Diário 6º PA'!$E$4:$E$2000='Analítico Cx.'!$B132),-('Diário 6º PA'!$O$4:$O$2000=J$1),('Diário 6º PA'!$F$4:$F$2000))</f>
        <v>0</v>
      </c>
      <c r="K132" s="183">
        <f>SUMPRODUCT(-('Diário 3º PA'!$E$4:$E$4242='Analítico Cx.'!$B132),-('Diário 3º PA'!$N$4:$N$4242=K$1),('Diário 3º PA'!$F$4:$F$4242))+SUMPRODUCT(-('Diário 4º PA'!$E$4:$E$2007='Analítico Cx.'!$B132),-('Diário 4º PA'!$O$4:$O$2007=K$1),('Diário 4º PA'!$F$4:$F$2007))+SUMPRODUCT(-('Diário 5º PA'!$E$4:$E$2000='Analítico Cx.'!$B132),-('Diário 5º PA'!$O$4:$O$2000=K$1),('Diário 5º PA'!$F$4:$F$2000))+SUMPRODUCT(-('Diário 6º PA'!$E$4:$E$2000='Analítico Cx.'!$B132),-('Diário 6º PA'!$O$4:$O$2000=K$1),('Diário 6º PA'!$F$4:$F$2000))</f>
        <v>0</v>
      </c>
      <c r="L132" s="183">
        <f>SUMPRODUCT(-('Diário 3º PA'!$E$4:$E$4242='Analítico Cx.'!$B132),-('Diário 3º PA'!$N$4:$N$4242=L$1),('Diário 3º PA'!$F$4:$F$4242))+SUMPRODUCT(-('Diário 4º PA'!$E$4:$E$2007='Analítico Cx.'!$B132),-('Diário 4º PA'!$O$4:$O$2007=L$1),('Diário 4º PA'!$F$4:$F$2007))+SUMPRODUCT(-('Diário 5º PA'!$E$4:$E$2000='Analítico Cx.'!$B132),-('Diário 5º PA'!$O$4:$O$2000=L$1),('Diário 5º PA'!$F$4:$F$2000))+SUMPRODUCT(-('Diário 6º PA'!$E$4:$E$2000='Analítico Cx.'!$B132),-('Diário 6º PA'!$O$4:$O$2000=L$1),('Diário 6º PA'!$F$4:$F$2000))</f>
        <v>0</v>
      </c>
      <c r="M132" s="183">
        <f>SUMPRODUCT(-('Diário 3º PA'!$E$4:$E$4242='Analítico Cx.'!$B132),-('Diário 3º PA'!$N$4:$N$4242=M$1),('Diário 3º PA'!$F$4:$F$4242))+SUMPRODUCT(-('Diário 4º PA'!$E$4:$E$2007='Analítico Cx.'!$B132),-('Diário 4º PA'!$O$4:$O$2007=M$1),('Diário 4º PA'!$F$4:$F$2007))+SUMPRODUCT(-('Diário 5º PA'!$E$4:$E$2000='Analítico Cx.'!$B132),-('Diário 5º PA'!$O$4:$O$2000=M$1),('Diário 5º PA'!$F$4:$F$2000))+SUMPRODUCT(-('Diário 6º PA'!$E$4:$E$2000='Analítico Cx.'!$B132),-('Diário 6º PA'!$O$4:$O$2000=M$1),('Diário 6º PA'!$F$4:$F$2000))</f>
        <v>0</v>
      </c>
      <c r="N132" s="183">
        <f>SUMPRODUCT(-('Diário 3º PA'!$E$4:$E$4242='Analítico Cx.'!$B132),-('Diário 3º PA'!$N$4:$N$4242=N$1),('Diário 3º PA'!$F$4:$F$4242))+SUMPRODUCT(-('Diário 4º PA'!$E$4:$E$2007='Analítico Cx.'!$B132),-('Diário 4º PA'!$O$4:$O$2007=N$1),('Diário 4º PA'!$F$4:$F$2007))+SUMPRODUCT(-('Diário 5º PA'!$E$4:$E$2000='Analítico Cx.'!$B132),-('Diário 5º PA'!$O$4:$O$2000=N$1),('Diário 5º PA'!$F$4:$F$2000))+SUMPRODUCT(-('Diário 6º PA'!$E$4:$E$2000='Analítico Cx.'!$B132),-('Diário 6º PA'!$O$4:$O$2000=N$1),('Diário 6º PA'!$F$4:$F$2000))</f>
        <v>0</v>
      </c>
      <c r="O132" s="184">
        <f t="shared" si="19"/>
        <v>78670.489999999991</v>
      </c>
      <c r="P132" s="168">
        <f t="shared" si="20"/>
        <v>5.5285354089745576E-3</v>
      </c>
    </row>
    <row r="133" spans="1:16" ht="23.25" customHeight="1" x14ac:dyDescent="0.2">
      <c r="A133" s="59" t="s">
        <v>355</v>
      </c>
      <c r="B133" s="103" t="s">
        <v>356</v>
      </c>
      <c r="C133" s="183">
        <f>SUMPRODUCT(-('Diário 3º PA'!$E$4:$E$4242='Analítico Cx.'!$B133),-('Diário 3º PA'!$N$4:$N$4242=C$1),('Diário 3º PA'!$F$4:$F$4242))+SUMPRODUCT(-('Diário 4º PA'!$E$4:$E$2007='Analítico Cx.'!$B133),-('Diário 4º PA'!$O$4:$O$2007=C$1),('Diário 4º PA'!$F$4:$F$2007))+SUMPRODUCT(-('Diário 5º PA'!$E$4:$E$2000='Analítico Cx.'!$B133),-('Diário 5º PA'!$O$4:$O$2000=C$1),('Diário 5º PA'!$F$4:$F$2000))+SUMPRODUCT(-('Diário 6º PA'!$E$4:$E$2000='Analítico Cx.'!$B133),-('Diário 6º PA'!$O$4:$O$2000=C$1),('Diário 6º PA'!$F$4:$F$2000))</f>
        <v>2495.25</v>
      </c>
      <c r="D133" s="183">
        <f>SUMPRODUCT(-('Diário 3º PA'!$E$4:$E$4242='Analítico Cx.'!$B133),-('Diário 3º PA'!$N$4:$N$4242=D$1),('Diário 3º PA'!$F$4:$F$4242))+SUMPRODUCT(-('Diário 4º PA'!$E$4:$E$2007='Analítico Cx.'!$B133),-('Diário 4º PA'!$O$4:$O$2007=D$1),('Diário 4º PA'!$F$4:$F$2007))+SUMPRODUCT(-('Diário 5º PA'!$E$4:$E$2000='Analítico Cx.'!$B133),-('Diário 5º PA'!$O$4:$O$2000=D$1),('Diário 5º PA'!$F$4:$F$2000))+SUMPRODUCT(-('Diário 6º PA'!$E$4:$E$2000='Analítico Cx.'!$B133),-('Diário 6º PA'!$O$4:$O$2000=D$1),('Diário 6º PA'!$F$4:$F$2000))</f>
        <v>11936.170000000002</v>
      </c>
      <c r="E133" s="183">
        <f>SUMPRODUCT(-('Diário 3º PA'!$E$4:$E$4242='Analítico Cx.'!$B133),-('Diário 3º PA'!$N$4:$N$4242=E$1),('Diário 3º PA'!$F$4:$F$4242))+SUMPRODUCT(-('Diário 4º PA'!$E$4:$E$2007='Analítico Cx.'!$B133),-('Diário 4º PA'!$O$4:$O$2007=E$1),('Diário 4º PA'!$F$4:$F$2007))+SUMPRODUCT(-('Diário 5º PA'!$E$4:$E$2000='Analítico Cx.'!$B133),-('Diário 5º PA'!$O$4:$O$2000=E$1),('Diário 5º PA'!$F$4:$F$2000))+SUMPRODUCT(-('Diário 6º PA'!$E$4:$E$2000='Analítico Cx.'!$B133),-('Diário 6º PA'!$O$4:$O$2000=E$1),('Diário 6º PA'!$F$4:$F$2000))</f>
        <v>9815.9800000000014</v>
      </c>
      <c r="F133" s="183">
        <f>SUMPRODUCT(-('Diário 3º PA'!$E$4:$E$4242='Analítico Cx.'!$B133),-('Diário 3º PA'!$N$4:$N$4242=F$1),('Diário 3º PA'!$F$4:$F$4242))+SUMPRODUCT(-('Diário 4º PA'!$E$4:$E$2007='Analítico Cx.'!$B133),-('Diário 4º PA'!$O$4:$O$2007=F$1),('Diário 4º PA'!$F$4:$F$2007))+SUMPRODUCT(-('Diário 5º PA'!$E$4:$E$2000='Analítico Cx.'!$B133),-('Diário 5º PA'!$O$4:$O$2000=F$1),('Diário 5º PA'!$F$4:$F$2000))+SUMPRODUCT(-('Diário 6º PA'!$E$4:$E$2000='Analítico Cx.'!$B133),-('Diário 6º PA'!$O$4:$O$2000=F$1),('Diário 6º PA'!$F$4:$F$2000))</f>
        <v>0</v>
      </c>
      <c r="G133" s="183">
        <f>SUMPRODUCT(-('Diário 3º PA'!$E$4:$E$4242='Analítico Cx.'!$B133),-('Diário 3º PA'!$N$4:$N$4242=G$1),('Diário 3º PA'!$F$4:$F$4242))+SUMPRODUCT(-('Diário 4º PA'!$E$4:$E$2007='Analítico Cx.'!$B133),-('Diário 4º PA'!$O$4:$O$2007=G$1),('Diário 4º PA'!$F$4:$F$2007))+SUMPRODUCT(-('Diário 5º PA'!$E$4:$E$2000='Analítico Cx.'!$B133),-('Diário 5º PA'!$O$4:$O$2000=G$1),('Diário 5º PA'!$F$4:$F$2000))+SUMPRODUCT(-('Diário 6º PA'!$E$4:$E$2000='Analítico Cx.'!$B133),-('Diário 6º PA'!$O$4:$O$2000=G$1),('Diário 6º PA'!$F$4:$F$2000))</f>
        <v>0</v>
      </c>
      <c r="H133" s="183">
        <f>SUMPRODUCT(-('Diário 3º PA'!$E$4:$E$4242='Analítico Cx.'!$B133),-('Diário 3º PA'!$N$4:$N$4242=H$1),('Diário 3º PA'!$F$4:$F$4242))+SUMPRODUCT(-('Diário 4º PA'!$E$4:$E$2007='Analítico Cx.'!$B133),-('Diário 4º PA'!$O$4:$O$2007=H$1),('Diário 4º PA'!$F$4:$F$2007))+SUMPRODUCT(-('Diário 5º PA'!$E$4:$E$2000='Analítico Cx.'!$B133),-('Diário 5º PA'!$O$4:$O$2000=H$1),('Diário 5º PA'!$F$4:$F$2000))+SUMPRODUCT(-('Diário 6º PA'!$E$4:$E$2000='Analítico Cx.'!$B133),-('Diário 6º PA'!$O$4:$O$2000=H$1),('Diário 6º PA'!$F$4:$F$2000))</f>
        <v>0</v>
      </c>
      <c r="I133" s="183">
        <f>SUMPRODUCT(-('Diário 3º PA'!$E$4:$E$4242='Analítico Cx.'!$B133),-('Diário 3º PA'!$N$4:$N$4242=I$1),('Diário 3º PA'!$F$4:$F$4242))+SUMPRODUCT(-('Diário 4º PA'!$E$4:$E$2007='Analítico Cx.'!$B133),-('Diário 4º PA'!$O$4:$O$2007=I$1),('Diário 4º PA'!$F$4:$F$2007))+SUMPRODUCT(-('Diário 5º PA'!$E$4:$E$2000='Analítico Cx.'!$B133),-('Diário 5º PA'!$O$4:$O$2000=I$1),('Diário 5º PA'!$F$4:$F$2000))+SUMPRODUCT(-('Diário 6º PA'!$E$4:$E$2000='Analítico Cx.'!$B133),-('Diário 6º PA'!$O$4:$O$2000=I$1),('Diário 6º PA'!$F$4:$F$2000))</f>
        <v>0</v>
      </c>
      <c r="J133" s="183">
        <f>SUMPRODUCT(-('Diário 3º PA'!$E$4:$E$4242='Analítico Cx.'!$B133),-('Diário 3º PA'!$N$4:$N$4242=J$1),('Diário 3º PA'!$F$4:$F$4242))+SUMPRODUCT(-('Diário 4º PA'!$E$4:$E$2007='Analítico Cx.'!$B133),-('Diário 4º PA'!$O$4:$O$2007=J$1),('Diário 4º PA'!$F$4:$F$2007))+SUMPRODUCT(-('Diário 5º PA'!$E$4:$E$2000='Analítico Cx.'!$B133),-('Diário 5º PA'!$O$4:$O$2000=J$1),('Diário 5º PA'!$F$4:$F$2000))+SUMPRODUCT(-('Diário 6º PA'!$E$4:$E$2000='Analítico Cx.'!$B133),-('Diário 6º PA'!$O$4:$O$2000=J$1),('Diário 6º PA'!$F$4:$F$2000))</f>
        <v>0</v>
      </c>
      <c r="K133" s="183">
        <f>SUMPRODUCT(-('Diário 3º PA'!$E$4:$E$4242='Analítico Cx.'!$B133),-('Diário 3º PA'!$N$4:$N$4242=K$1),('Diário 3º PA'!$F$4:$F$4242))+SUMPRODUCT(-('Diário 4º PA'!$E$4:$E$2007='Analítico Cx.'!$B133),-('Diário 4º PA'!$O$4:$O$2007=K$1),('Diário 4º PA'!$F$4:$F$2007))+SUMPRODUCT(-('Diário 5º PA'!$E$4:$E$2000='Analítico Cx.'!$B133),-('Diário 5º PA'!$O$4:$O$2000=K$1),('Diário 5º PA'!$F$4:$F$2000))+SUMPRODUCT(-('Diário 6º PA'!$E$4:$E$2000='Analítico Cx.'!$B133),-('Diário 6º PA'!$O$4:$O$2000=K$1),('Diário 6º PA'!$F$4:$F$2000))</f>
        <v>0</v>
      </c>
      <c r="L133" s="183">
        <f>SUMPRODUCT(-('Diário 3º PA'!$E$4:$E$4242='Analítico Cx.'!$B133),-('Diário 3º PA'!$N$4:$N$4242=L$1),('Diário 3º PA'!$F$4:$F$4242))+SUMPRODUCT(-('Diário 4º PA'!$E$4:$E$2007='Analítico Cx.'!$B133),-('Diário 4º PA'!$O$4:$O$2007=L$1),('Diário 4º PA'!$F$4:$F$2007))+SUMPRODUCT(-('Diário 5º PA'!$E$4:$E$2000='Analítico Cx.'!$B133),-('Diário 5º PA'!$O$4:$O$2000=L$1),('Diário 5º PA'!$F$4:$F$2000))+SUMPRODUCT(-('Diário 6º PA'!$E$4:$E$2000='Analítico Cx.'!$B133),-('Diário 6º PA'!$O$4:$O$2000=L$1),('Diário 6º PA'!$F$4:$F$2000))</f>
        <v>0</v>
      </c>
      <c r="M133" s="183">
        <f>SUMPRODUCT(-('Diário 3º PA'!$E$4:$E$4242='Analítico Cx.'!$B133),-('Diário 3º PA'!$N$4:$N$4242=M$1),('Diário 3º PA'!$F$4:$F$4242))+SUMPRODUCT(-('Diário 4º PA'!$E$4:$E$2007='Analítico Cx.'!$B133),-('Diário 4º PA'!$O$4:$O$2007=M$1),('Diário 4º PA'!$F$4:$F$2007))+SUMPRODUCT(-('Diário 5º PA'!$E$4:$E$2000='Analítico Cx.'!$B133),-('Diário 5º PA'!$O$4:$O$2000=M$1),('Diário 5º PA'!$F$4:$F$2000))+SUMPRODUCT(-('Diário 6º PA'!$E$4:$E$2000='Analítico Cx.'!$B133),-('Diário 6º PA'!$O$4:$O$2000=M$1),('Diário 6º PA'!$F$4:$F$2000))</f>
        <v>0</v>
      </c>
      <c r="N133" s="183">
        <f>SUMPRODUCT(-('Diário 3º PA'!$E$4:$E$4242='Analítico Cx.'!$B133),-('Diário 3º PA'!$N$4:$N$4242=N$1),('Diário 3º PA'!$F$4:$F$4242))+SUMPRODUCT(-('Diário 4º PA'!$E$4:$E$2007='Analítico Cx.'!$B133),-('Diário 4º PA'!$O$4:$O$2007=N$1),('Diário 4º PA'!$F$4:$F$2007))+SUMPRODUCT(-('Diário 5º PA'!$E$4:$E$2000='Analítico Cx.'!$B133),-('Diário 5º PA'!$O$4:$O$2000=N$1),('Diário 5º PA'!$F$4:$F$2000))+SUMPRODUCT(-('Diário 6º PA'!$E$4:$E$2000='Analítico Cx.'!$B133),-('Diário 6º PA'!$O$4:$O$2000=N$1),('Diário 6º PA'!$F$4:$F$2000))</f>
        <v>0</v>
      </c>
      <c r="O133" s="184">
        <f t="shared" si="19"/>
        <v>24247.4</v>
      </c>
      <c r="P133" s="168">
        <f t="shared" si="20"/>
        <v>1.7039757789174786E-3</v>
      </c>
    </row>
    <row r="134" spans="1:16" ht="23.25" customHeight="1" x14ac:dyDescent="0.2">
      <c r="A134" s="59" t="s">
        <v>357</v>
      </c>
      <c r="B134" s="103" t="s">
        <v>358</v>
      </c>
      <c r="C134" s="183">
        <f>SUMPRODUCT(-('Diário 3º PA'!$E$4:$E$4242='Analítico Cx.'!$B134),-('Diário 3º PA'!$N$4:$N$4242=C$1),('Diário 3º PA'!$F$4:$F$4242))+SUMPRODUCT(-('Diário 4º PA'!$E$4:$E$2007='Analítico Cx.'!$B134),-('Diário 4º PA'!$O$4:$O$2007=C$1),('Diário 4º PA'!$F$4:$F$2007))+SUMPRODUCT(-('Diário 5º PA'!$E$4:$E$2000='Analítico Cx.'!$B134),-('Diário 5º PA'!$O$4:$O$2000=C$1),('Diário 5º PA'!$F$4:$F$2000))+SUMPRODUCT(-('Diário 6º PA'!$E$4:$E$2000='Analítico Cx.'!$B134),-('Diário 6º PA'!$O$4:$O$2000=C$1),('Diário 6º PA'!$F$4:$F$2000))</f>
        <v>4912.46</v>
      </c>
      <c r="D134" s="183">
        <f>SUMPRODUCT(-('Diário 3º PA'!$E$4:$E$4242='Analítico Cx.'!$B134),-('Diário 3º PA'!$N$4:$N$4242=D$1),('Diário 3º PA'!$F$4:$F$4242))+SUMPRODUCT(-('Diário 4º PA'!$E$4:$E$2007='Analítico Cx.'!$B134),-('Diário 4º PA'!$O$4:$O$2007=D$1),('Diário 4º PA'!$F$4:$F$2007))+SUMPRODUCT(-('Diário 5º PA'!$E$4:$E$2000='Analítico Cx.'!$B134),-('Diário 5º PA'!$O$4:$O$2000=D$1),('Diário 5º PA'!$F$4:$F$2000))+SUMPRODUCT(-('Diário 6º PA'!$E$4:$E$2000='Analítico Cx.'!$B134),-('Diário 6º PA'!$O$4:$O$2000=D$1),('Diário 6º PA'!$F$4:$F$2000))</f>
        <v>3407.57</v>
      </c>
      <c r="E134" s="183">
        <f>SUMPRODUCT(-('Diário 3º PA'!$E$4:$E$4242='Analítico Cx.'!$B134),-('Diário 3º PA'!$N$4:$N$4242=E$1),('Diário 3º PA'!$F$4:$F$4242))+SUMPRODUCT(-('Diário 4º PA'!$E$4:$E$2007='Analítico Cx.'!$B134),-('Diário 4º PA'!$O$4:$O$2007=E$1),('Diário 4º PA'!$F$4:$F$2007))+SUMPRODUCT(-('Diário 5º PA'!$E$4:$E$2000='Analítico Cx.'!$B134),-('Diário 5º PA'!$O$4:$O$2000=E$1),('Diário 5º PA'!$F$4:$F$2000))+SUMPRODUCT(-('Diário 6º PA'!$E$4:$E$2000='Analítico Cx.'!$B134),-('Diário 6º PA'!$O$4:$O$2000=E$1),('Diário 6º PA'!$F$4:$F$2000))</f>
        <v>1476.1299999999999</v>
      </c>
      <c r="F134" s="183">
        <f>SUMPRODUCT(-('Diário 3º PA'!$E$4:$E$4242='Analítico Cx.'!$B134),-('Diário 3º PA'!$N$4:$N$4242=F$1),('Diário 3º PA'!$F$4:$F$4242))+SUMPRODUCT(-('Diário 4º PA'!$E$4:$E$2007='Analítico Cx.'!$B134),-('Diário 4º PA'!$O$4:$O$2007=F$1),('Diário 4º PA'!$F$4:$F$2007))+SUMPRODUCT(-('Diário 5º PA'!$E$4:$E$2000='Analítico Cx.'!$B134),-('Diário 5º PA'!$O$4:$O$2000=F$1),('Diário 5º PA'!$F$4:$F$2000))+SUMPRODUCT(-('Diário 6º PA'!$E$4:$E$2000='Analítico Cx.'!$B134),-('Diário 6º PA'!$O$4:$O$2000=F$1),('Diário 6º PA'!$F$4:$F$2000))</f>
        <v>0</v>
      </c>
      <c r="G134" s="183">
        <f>SUMPRODUCT(-('Diário 3º PA'!$E$4:$E$4242='Analítico Cx.'!$B134),-('Diário 3º PA'!$N$4:$N$4242=G$1),('Diário 3º PA'!$F$4:$F$4242))+SUMPRODUCT(-('Diário 4º PA'!$E$4:$E$2007='Analítico Cx.'!$B134),-('Diário 4º PA'!$O$4:$O$2007=G$1),('Diário 4º PA'!$F$4:$F$2007))+SUMPRODUCT(-('Diário 5º PA'!$E$4:$E$2000='Analítico Cx.'!$B134),-('Diário 5º PA'!$O$4:$O$2000=G$1),('Diário 5º PA'!$F$4:$F$2000))+SUMPRODUCT(-('Diário 6º PA'!$E$4:$E$2000='Analítico Cx.'!$B134),-('Diário 6º PA'!$O$4:$O$2000=G$1),('Diário 6º PA'!$F$4:$F$2000))</f>
        <v>0</v>
      </c>
      <c r="H134" s="183">
        <f>SUMPRODUCT(-('Diário 3º PA'!$E$4:$E$4242='Analítico Cx.'!$B134),-('Diário 3º PA'!$N$4:$N$4242=H$1),('Diário 3º PA'!$F$4:$F$4242))+SUMPRODUCT(-('Diário 4º PA'!$E$4:$E$2007='Analítico Cx.'!$B134),-('Diário 4º PA'!$O$4:$O$2007=H$1),('Diário 4º PA'!$F$4:$F$2007))+SUMPRODUCT(-('Diário 5º PA'!$E$4:$E$2000='Analítico Cx.'!$B134),-('Diário 5º PA'!$O$4:$O$2000=H$1),('Diário 5º PA'!$F$4:$F$2000))+SUMPRODUCT(-('Diário 6º PA'!$E$4:$E$2000='Analítico Cx.'!$B134),-('Diário 6º PA'!$O$4:$O$2000=H$1),('Diário 6º PA'!$F$4:$F$2000))</f>
        <v>0</v>
      </c>
      <c r="I134" s="183">
        <f>SUMPRODUCT(-('Diário 3º PA'!$E$4:$E$4242='Analítico Cx.'!$B134),-('Diário 3º PA'!$N$4:$N$4242=I$1),('Diário 3º PA'!$F$4:$F$4242))+SUMPRODUCT(-('Diário 4º PA'!$E$4:$E$2007='Analítico Cx.'!$B134),-('Diário 4º PA'!$O$4:$O$2007=I$1),('Diário 4º PA'!$F$4:$F$2007))+SUMPRODUCT(-('Diário 5º PA'!$E$4:$E$2000='Analítico Cx.'!$B134),-('Diário 5º PA'!$O$4:$O$2000=I$1),('Diário 5º PA'!$F$4:$F$2000))+SUMPRODUCT(-('Diário 6º PA'!$E$4:$E$2000='Analítico Cx.'!$B134),-('Diário 6º PA'!$O$4:$O$2000=I$1),('Diário 6º PA'!$F$4:$F$2000))</f>
        <v>0</v>
      </c>
      <c r="J134" s="183">
        <f>SUMPRODUCT(-('Diário 3º PA'!$E$4:$E$4242='Analítico Cx.'!$B134),-('Diário 3º PA'!$N$4:$N$4242=J$1),('Diário 3º PA'!$F$4:$F$4242))+SUMPRODUCT(-('Diário 4º PA'!$E$4:$E$2007='Analítico Cx.'!$B134),-('Diário 4º PA'!$O$4:$O$2007=J$1),('Diário 4º PA'!$F$4:$F$2007))+SUMPRODUCT(-('Diário 5º PA'!$E$4:$E$2000='Analítico Cx.'!$B134),-('Diário 5º PA'!$O$4:$O$2000=J$1),('Diário 5º PA'!$F$4:$F$2000))+SUMPRODUCT(-('Diário 6º PA'!$E$4:$E$2000='Analítico Cx.'!$B134),-('Diário 6º PA'!$O$4:$O$2000=J$1),('Diário 6º PA'!$F$4:$F$2000))</f>
        <v>0</v>
      </c>
      <c r="K134" s="183">
        <f>SUMPRODUCT(-('Diário 3º PA'!$E$4:$E$4242='Analítico Cx.'!$B134),-('Diário 3º PA'!$N$4:$N$4242=K$1),('Diário 3º PA'!$F$4:$F$4242))+SUMPRODUCT(-('Diário 4º PA'!$E$4:$E$2007='Analítico Cx.'!$B134),-('Diário 4º PA'!$O$4:$O$2007=K$1),('Diário 4º PA'!$F$4:$F$2007))+SUMPRODUCT(-('Diário 5º PA'!$E$4:$E$2000='Analítico Cx.'!$B134),-('Diário 5º PA'!$O$4:$O$2000=K$1),('Diário 5º PA'!$F$4:$F$2000))+SUMPRODUCT(-('Diário 6º PA'!$E$4:$E$2000='Analítico Cx.'!$B134),-('Diário 6º PA'!$O$4:$O$2000=K$1),('Diário 6º PA'!$F$4:$F$2000))</f>
        <v>0</v>
      </c>
      <c r="L134" s="183">
        <f>SUMPRODUCT(-('Diário 3º PA'!$E$4:$E$4242='Analítico Cx.'!$B134),-('Diário 3º PA'!$N$4:$N$4242=L$1),('Diário 3º PA'!$F$4:$F$4242))+SUMPRODUCT(-('Diário 4º PA'!$E$4:$E$2007='Analítico Cx.'!$B134),-('Diário 4º PA'!$O$4:$O$2007=L$1),('Diário 4º PA'!$F$4:$F$2007))+SUMPRODUCT(-('Diário 5º PA'!$E$4:$E$2000='Analítico Cx.'!$B134),-('Diário 5º PA'!$O$4:$O$2000=L$1),('Diário 5º PA'!$F$4:$F$2000))+SUMPRODUCT(-('Diário 6º PA'!$E$4:$E$2000='Analítico Cx.'!$B134),-('Diário 6º PA'!$O$4:$O$2000=L$1),('Diário 6º PA'!$F$4:$F$2000))</f>
        <v>0</v>
      </c>
      <c r="M134" s="183">
        <f>SUMPRODUCT(-('Diário 3º PA'!$E$4:$E$4242='Analítico Cx.'!$B134),-('Diário 3º PA'!$N$4:$N$4242=M$1),('Diário 3º PA'!$F$4:$F$4242))+SUMPRODUCT(-('Diário 4º PA'!$E$4:$E$2007='Analítico Cx.'!$B134),-('Diário 4º PA'!$O$4:$O$2007=M$1),('Diário 4º PA'!$F$4:$F$2007))+SUMPRODUCT(-('Diário 5º PA'!$E$4:$E$2000='Analítico Cx.'!$B134),-('Diário 5º PA'!$O$4:$O$2000=M$1),('Diário 5º PA'!$F$4:$F$2000))+SUMPRODUCT(-('Diário 6º PA'!$E$4:$E$2000='Analítico Cx.'!$B134),-('Diário 6º PA'!$O$4:$O$2000=M$1),('Diário 6º PA'!$F$4:$F$2000))</f>
        <v>0</v>
      </c>
      <c r="N134" s="183">
        <f>SUMPRODUCT(-('Diário 3º PA'!$E$4:$E$4242='Analítico Cx.'!$B134),-('Diário 3º PA'!$N$4:$N$4242=N$1),('Diário 3º PA'!$F$4:$F$4242))+SUMPRODUCT(-('Diário 4º PA'!$E$4:$E$2007='Analítico Cx.'!$B134),-('Diário 4º PA'!$O$4:$O$2007=N$1),('Diário 4º PA'!$F$4:$F$2007))+SUMPRODUCT(-('Diário 5º PA'!$E$4:$E$2000='Analítico Cx.'!$B134),-('Diário 5º PA'!$O$4:$O$2000=N$1),('Diário 5º PA'!$F$4:$F$2000))+SUMPRODUCT(-('Diário 6º PA'!$E$4:$E$2000='Analítico Cx.'!$B134),-('Diário 6º PA'!$O$4:$O$2000=N$1),('Diário 6º PA'!$F$4:$F$2000))</f>
        <v>0</v>
      </c>
      <c r="O134" s="184">
        <f t="shared" si="19"/>
        <v>9796.16</v>
      </c>
      <c r="P134" s="168">
        <f t="shared" si="20"/>
        <v>6.8842100045366709E-4</v>
      </c>
    </row>
    <row r="135" spans="1:16" ht="23.25" customHeight="1" x14ac:dyDescent="0.2">
      <c r="A135" s="59" t="s">
        <v>359</v>
      </c>
      <c r="B135" s="103" t="s">
        <v>360</v>
      </c>
      <c r="C135" s="183">
        <f>SUMPRODUCT(-('Diário 3º PA'!$E$4:$E$4242='Analítico Cx.'!$B135),-('Diário 3º PA'!$N$4:$N$4242=C$1),('Diário 3º PA'!$F$4:$F$4242))+SUMPRODUCT(-('Diário 4º PA'!$E$4:$E$2007='Analítico Cx.'!$B135),-('Diário 4º PA'!$O$4:$O$2007=C$1),('Diário 4º PA'!$F$4:$F$2007))+SUMPRODUCT(-('Diário 5º PA'!$E$4:$E$2000='Analítico Cx.'!$B135),-('Diário 5º PA'!$O$4:$O$2000=C$1),('Diário 5º PA'!$F$4:$F$2000))+SUMPRODUCT(-('Diário 6º PA'!$E$4:$E$2000='Analítico Cx.'!$B135),-('Diário 6º PA'!$O$4:$O$2000=C$1),('Diário 6º PA'!$F$4:$F$2000))</f>
        <v>27772.059999999998</v>
      </c>
      <c r="D135" s="183">
        <f>SUMPRODUCT(-('Diário 3º PA'!$E$4:$E$4242='Analítico Cx.'!$B135),-('Diário 3º PA'!$N$4:$N$4242=D$1),('Diário 3º PA'!$F$4:$F$4242))+SUMPRODUCT(-('Diário 4º PA'!$E$4:$E$2007='Analítico Cx.'!$B135),-('Diário 4º PA'!$O$4:$O$2007=D$1),('Diário 4º PA'!$F$4:$F$2007))+SUMPRODUCT(-('Diário 5º PA'!$E$4:$E$2000='Analítico Cx.'!$B135),-('Diário 5º PA'!$O$4:$O$2000=D$1),('Diário 5º PA'!$F$4:$F$2000))+SUMPRODUCT(-('Diário 6º PA'!$E$4:$E$2000='Analítico Cx.'!$B135),-('Diário 6º PA'!$O$4:$O$2000=D$1),('Diário 6º PA'!$F$4:$F$2000))</f>
        <v>11951.09</v>
      </c>
      <c r="E135" s="183">
        <f>SUMPRODUCT(-('Diário 3º PA'!$E$4:$E$4242='Analítico Cx.'!$B135),-('Diário 3º PA'!$N$4:$N$4242=E$1),('Diário 3º PA'!$F$4:$F$4242))+SUMPRODUCT(-('Diário 4º PA'!$E$4:$E$2007='Analítico Cx.'!$B135),-('Diário 4º PA'!$O$4:$O$2007=E$1),('Diário 4º PA'!$F$4:$F$2007))+SUMPRODUCT(-('Diário 5º PA'!$E$4:$E$2000='Analítico Cx.'!$B135),-('Diário 5º PA'!$O$4:$O$2000=E$1),('Diário 5º PA'!$F$4:$F$2000))+SUMPRODUCT(-('Diário 6º PA'!$E$4:$E$2000='Analítico Cx.'!$B135),-('Diário 6º PA'!$O$4:$O$2000=E$1),('Diário 6º PA'!$F$4:$F$2000))</f>
        <v>5096.7700000000004</v>
      </c>
      <c r="F135" s="183">
        <f>SUMPRODUCT(-('Diário 3º PA'!$E$4:$E$4242='Analítico Cx.'!$B135),-('Diário 3º PA'!$N$4:$N$4242=F$1),('Diário 3º PA'!$F$4:$F$4242))+SUMPRODUCT(-('Diário 4º PA'!$E$4:$E$2007='Analítico Cx.'!$B135),-('Diário 4º PA'!$O$4:$O$2007=F$1),('Diário 4º PA'!$F$4:$F$2007))+SUMPRODUCT(-('Diário 5º PA'!$E$4:$E$2000='Analítico Cx.'!$B135),-('Diário 5º PA'!$O$4:$O$2000=F$1),('Diário 5º PA'!$F$4:$F$2000))+SUMPRODUCT(-('Diário 6º PA'!$E$4:$E$2000='Analítico Cx.'!$B135),-('Diário 6º PA'!$O$4:$O$2000=F$1),('Diário 6º PA'!$F$4:$F$2000))</f>
        <v>0</v>
      </c>
      <c r="G135" s="183">
        <f>SUMPRODUCT(-('Diário 3º PA'!$E$4:$E$4242='Analítico Cx.'!$B135),-('Diário 3º PA'!$N$4:$N$4242=G$1),('Diário 3º PA'!$F$4:$F$4242))+SUMPRODUCT(-('Diário 4º PA'!$E$4:$E$2007='Analítico Cx.'!$B135),-('Diário 4º PA'!$O$4:$O$2007=G$1),('Diário 4º PA'!$F$4:$F$2007))+SUMPRODUCT(-('Diário 5º PA'!$E$4:$E$2000='Analítico Cx.'!$B135),-('Diário 5º PA'!$O$4:$O$2000=G$1),('Diário 5º PA'!$F$4:$F$2000))+SUMPRODUCT(-('Diário 6º PA'!$E$4:$E$2000='Analítico Cx.'!$B135),-('Diário 6º PA'!$O$4:$O$2000=G$1),('Diário 6º PA'!$F$4:$F$2000))</f>
        <v>0</v>
      </c>
      <c r="H135" s="183">
        <f>SUMPRODUCT(-('Diário 3º PA'!$E$4:$E$4242='Analítico Cx.'!$B135),-('Diário 3º PA'!$N$4:$N$4242=H$1),('Diário 3º PA'!$F$4:$F$4242))+SUMPRODUCT(-('Diário 4º PA'!$E$4:$E$2007='Analítico Cx.'!$B135),-('Diário 4º PA'!$O$4:$O$2007=H$1),('Diário 4º PA'!$F$4:$F$2007))+SUMPRODUCT(-('Diário 5º PA'!$E$4:$E$2000='Analítico Cx.'!$B135),-('Diário 5º PA'!$O$4:$O$2000=H$1),('Diário 5º PA'!$F$4:$F$2000))+SUMPRODUCT(-('Diário 6º PA'!$E$4:$E$2000='Analítico Cx.'!$B135),-('Diário 6º PA'!$O$4:$O$2000=H$1),('Diário 6º PA'!$F$4:$F$2000))</f>
        <v>0</v>
      </c>
      <c r="I135" s="183">
        <f>SUMPRODUCT(-('Diário 3º PA'!$E$4:$E$4242='Analítico Cx.'!$B135),-('Diário 3º PA'!$N$4:$N$4242=I$1),('Diário 3º PA'!$F$4:$F$4242))+SUMPRODUCT(-('Diário 4º PA'!$E$4:$E$2007='Analítico Cx.'!$B135),-('Diário 4º PA'!$O$4:$O$2007=I$1),('Diário 4º PA'!$F$4:$F$2007))+SUMPRODUCT(-('Diário 5º PA'!$E$4:$E$2000='Analítico Cx.'!$B135),-('Diário 5º PA'!$O$4:$O$2000=I$1),('Diário 5º PA'!$F$4:$F$2000))+SUMPRODUCT(-('Diário 6º PA'!$E$4:$E$2000='Analítico Cx.'!$B135),-('Diário 6º PA'!$O$4:$O$2000=I$1),('Diário 6º PA'!$F$4:$F$2000))</f>
        <v>0</v>
      </c>
      <c r="J135" s="183">
        <f>SUMPRODUCT(-('Diário 3º PA'!$E$4:$E$4242='Analítico Cx.'!$B135),-('Diário 3º PA'!$N$4:$N$4242=J$1),('Diário 3º PA'!$F$4:$F$4242))+SUMPRODUCT(-('Diário 4º PA'!$E$4:$E$2007='Analítico Cx.'!$B135),-('Diário 4º PA'!$O$4:$O$2007=J$1),('Diário 4º PA'!$F$4:$F$2007))+SUMPRODUCT(-('Diário 5º PA'!$E$4:$E$2000='Analítico Cx.'!$B135),-('Diário 5º PA'!$O$4:$O$2000=J$1),('Diário 5º PA'!$F$4:$F$2000))+SUMPRODUCT(-('Diário 6º PA'!$E$4:$E$2000='Analítico Cx.'!$B135),-('Diário 6º PA'!$O$4:$O$2000=J$1),('Diário 6º PA'!$F$4:$F$2000))</f>
        <v>0</v>
      </c>
      <c r="K135" s="183">
        <f>SUMPRODUCT(-('Diário 3º PA'!$E$4:$E$4242='Analítico Cx.'!$B135),-('Diário 3º PA'!$N$4:$N$4242=K$1),('Diário 3º PA'!$F$4:$F$4242))+SUMPRODUCT(-('Diário 4º PA'!$E$4:$E$2007='Analítico Cx.'!$B135),-('Diário 4º PA'!$O$4:$O$2007=K$1),('Diário 4º PA'!$F$4:$F$2007))+SUMPRODUCT(-('Diário 5º PA'!$E$4:$E$2000='Analítico Cx.'!$B135),-('Diário 5º PA'!$O$4:$O$2000=K$1),('Diário 5º PA'!$F$4:$F$2000))+SUMPRODUCT(-('Diário 6º PA'!$E$4:$E$2000='Analítico Cx.'!$B135),-('Diário 6º PA'!$O$4:$O$2000=K$1),('Diário 6º PA'!$F$4:$F$2000))</f>
        <v>0</v>
      </c>
      <c r="L135" s="183">
        <f>SUMPRODUCT(-('Diário 3º PA'!$E$4:$E$4242='Analítico Cx.'!$B135),-('Diário 3º PA'!$N$4:$N$4242=L$1),('Diário 3º PA'!$F$4:$F$4242))+SUMPRODUCT(-('Diário 4º PA'!$E$4:$E$2007='Analítico Cx.'!$B135),-('Diário 4º PA'!$O$4:$O$2007=L$1),('Diário 4º PA'!$F$4:$F$2007))+SUMPRODUCT(-('Diário 5º PA'!$E$4:$E$2000='Analítico Cx.'!$B135),-('Diário 5º PA'!$O$4:$O$2000=L$1),('Diário 5º PA'!$F$4:$F$2000))+SUMPRODUCT(-('Diário 6º PA'!$E$4:$E$2000='Analítico Cx.'!$B135),-('Diário 6º PA'!$O$4:$O$2000=L$1),('Diário 6º PA'!$F$4:$F$2000))</f>
        <v>0</v>
      </c>
      <c r="M135" s="183">
        <f>SUMPRODUCT(-('Diário 3º PA'!$E$4:$E$4242='Analítico Cx.'!$B135),-('Diário 3º PA'!$N$4:$N$4242=M$1),('Diário 3º PA'!$F$4:$F$4242))+SUMPRODUCT(-('Diário 4º PA'!$E$4:$E$2007='Analítico Cx.'!$B135),-('Diário 4º PA'!$O$4:$O$2007=M$1),('Diário 4º PA'!$F$4:$F$2007))+SUMPRODUCT(-('Diário 5º PA'!$E$4:$E$2000='Analítico Cx.'!$B135),-('Diário 5º PA'!$O$4:$O$2000=M$1),('Diário 5º PA'!$F$4:$F$2000))+SUMPRODUCT(-('Diário 6º PA'!$E$4:$E$2000='Analítico Cx.'!$B135),-('Diário 6º PA'!$O$4:$O$2000=M$1),('Diário 6º PA'!$F$4:$F$2000))</f>
        <v>0</v>
      </c>
      <c r="N135" s="183">
        <f>SUMPRODUCT(-('Diário 3º PA'!$E$4:$E$4242='Analítico Cx.'!$B135),-('Diário 3º PA'!$N$4:$N$4242=N$1),('Diário 3º PA'!$F$4:$F$4242))+SUMPRODUCT(-('Diário 4º PA'!$E$4:$E$2007='Analítico Cx.'!$B135),-('Diário 4º PA'!$O$4:$O$2007=N$1),('Diário 4º PA'!$F$4:$F$2007))+SUMPRODUCT(-('Diário 5º PA'!$E$4:$E$2000='Analítico Cx.'!$B135),-('Diário 5º PA'!$O$4:$O$2000=N$1),('Diário 5º PA'!$F$4:$F$2000))+SUMPRODUCT(-('Diário 6º PA'!$E$4:$E$2000='Analítico Cx.'!$B135),-('Diário 6º PA'!$O$4:$O$2000=N$1),('Diário 6º PA'!$F$4:$F$2000))</f>
        <v>0</v>
      </c>
      <c r="O135" s="184">
        <f t="shared" si="19"/>
        <v>44819.92</v>
      </c>
      <c r="P135" s="168">
        <f t="shared" si="20"/>
        <v>3.1497009202231608E-3</v>
      </c>
    </row>
    <row r="136" spans="1:16" ht="23.25" customHeight="1" x14ac:dyDescent="0.2">
      <c r="A136" s="59" t="s">
        <v>361</v>
      </c>
      <c r="B136" s="103" t="s">
        <v>362</v>
      </c>
      <c r="C136" s="183">
        <f>SUMPRODUCT(-('Diário 3º PA'!$E$4:$E$4242='Analítico Cx.'!$B136),-('Diário 3º PA'!$N$4:$N$4242=C$1),('Diário 3º PA'!$F$4:$F$4242))+SUMPRODUCT(-('Diário 4º PA'!$E$4:$E$2007='Analítico Cx.'!$B136),-('Diário 4º PA'!$O$4:$O$2007=C$1),('Diário 4º PA'!$F$4:$F$2007))+SUMPRODUCT(-('Diário 5º PA'!$E$4:$E$2000='Analítico Cx.'!$B136),-('Diário 5º PA'!$O$4:$O$2000=C$1),('Diário 5º PA'!$F$4:$F$2000))+SUMPRODUCT(-('Diário 6º PA'!$E$4:$E$2000='Analítico Cx.'!$B136),-('Diário 6º PA'!$O$4:$O$2000=C$1),('Diário 6º PA'!$F$4:$F$2000))</f>
        <v>216</v>
      </c>
      <c r="D136" s="183">
        <f>SUMPRODUCT(-('Diário 3º PA'!$E$4:$E$4242='Analítico Cx.'!$B136),-('Diário 3º PA'!$N$4:$N$4242=D$1),('Diário 3º PA'!$F$4:$F$4242))+SUMPRODUCT(-('Diário 4º PA'!$E$4:$E$2007='Analítico Cx.'!$B136),-('Diário 4º PA'!$O$4:$O$2007=D$1),('Diário 4º PA'!$F$4:$F$2007))+SUMPRODUCT(-('Diário 5º PA'!$E$4:$E$2000='Analítico Cx.'!$B136),-('Diário 5º PA'!$O$4:$O$2000=D$1),('Diário 5º PA'!$F$4:$F$2000))+SUMPRODUCT(-('Diário 6º PA'!$E$4:$E$2000='Analítico Cx.'!$B136),-('Diário 6º PA'!$O$4:$O$2000=D$1),('Diário 6º PA'!$F$4:$F$2000))</f>
        <v>110.72</v>
      </c>
      <c r="E136" s="183">
        <f>SUMPRODUCT(-('Diário 3º PA'!$E$4:$E$4242='Analítico Cx.'!$B136),-('Diário 3º PA'!$N$4:$N$4242=E$1),('Diário 3º PA'!$F$4:$F$4242))+SUMPRODUCT(-('Diário 4º PA'!$E$4:$E$2007='Analítico Cx.'!$B136),-('Diário 4º PA'!$O$4:$O$2007=E$1),('Diário 4º PA'!$F$4:$F$2007))+SUMPRODUCT(-('Diário 5º PA'!$E$4:$E$2000='Analítico Cx.'!$B136),-('Diário 5º PA'!$O$4:$O$2000=E$1),('Diário 5º PA'!$F$4:$F$2000))+SUMPRODUCT(-('Diário 6º PA'!$E$4:$E$2000='Analítico Cx.'!$B136),-('Diário 6º PA'!$O$4:$O$2000=E$1),('Diário 6º PA'!$F$4:$F$2000))</f>
        <v>25</v>
      </c>
      <c r="F136" s="183">
        <f>SUMPRODUCT(-('Diário 3º PA'!$E$4:$E$4242='Analítico Cx.'!$B136),-('Diário 3º PA'!$N$4:$N$4242=F$1),('Diário 3º PA'!$F$4:$F$4242))+SUMPRODUCT(-('Diário 4º PA'!$E$4:$E$2007='Analítico Cx.'!$B136),-('Diário 4º PA'!$O$4:$O$2007=F$1),('Diário 4º PA'!$F$4:$F$2007))+SUMPRODUCT(-('Diário 5º PA'!$E$4:$E$2000='Analítico Cx.'!$B136),-('Diário 5º PA'!$O$4:$O$2000=F$1),('Diário 5º PA'!$F$4:$F$2000))+SUMPRODUCT(-('Diário 6º PA'!$E$4:$E$2000='Analítico Cx.'!$B136),-('Diário 6º PA'!$O$4:$O$2000=F$1),('Diário 6º PA'!$F$4:$F$2000))</f>
        <v>0</v>
      </c>
      <c r="G136" s="183">
        <f>SUMPRODUCT(-('Diário 3º PA'!$E$4:$E$4242='Analítico Cx.'!$B136),-('Diário 3º PA'!$N$4:$N$4242=G$1),('Diário 3º PA'!$F$4:$F$4242))+SUMPRODUCT(-('Diário 4º PA'!$E$4:$E$2007='Analítico Cx.'!$B136),-('Diário 4º PA'!$O$4:$O$2007=G$1),('Diário 4º PA'!$F$4:$F$2007))+SUMPRODUCT(-('Diário 5º PA'!$E$4:$E$2000='Analítico Cx.'!$B136),-('Diário 5º PA'!$O$4:$O$2000=G$1),('Diário 5º PA'!$F$4:$F$2000))+SUMPRODUCT(-('Diário 6º PA'!$E$4:$E$2000='Analítico Cx.'!$B136),-('Diário 6º PA'!$O$4:$O$2000=G$1),('Diário 6º PA'!$F$4:$F$2000))</f>
        <v>0</v>
      </c>
      <c r="H136" s="183">
        <f>SUMPRODUCT(-('Diário 3º PA'!$E$4:$E$4242='Analítico Cx.'!$B136),-('Diário 3º PA'!$N$4:$N$4242=H$1),('Diário 3º PA'!$F$4:$F$4242))+SUMPRODUCT(-('Diário 4º PA'!$E$4:$E$2007='Analítico Cx.'!$B136),-('Diário 4º PA'!$O$4:$O$2007=H$1),('Diário 4º PA'!$F$4:$F$2007))+SUMPRODUCT(-('Diário 5º PA'!$E$4:$E$2000='Analítico Cx.'!$B136),-('Diário 5º PA'!$O$4:$O$2000=H$1),('Diário 5º PA'!$F$4:$F$2000))+SUMPRODUCT(-('Diário 6º PA'!$E$4:$E$2000='Analítico Cx.'!$B136),-('Diário 6º PA'!$O$4:$O$2000=H$1),('Diário 6º PA'!$F$4:$F$2000))</f>
        <v>0</v>
      </c>
      <c r="I136" s="183">
        <f>SUMPRODUCT(-('Diário 3º PA'!$E$4:$E$4242='Analítico Cx.'!$B136),-('Diário 3º PA'!$N$4:$N$4242=I$1),('Diário 3º PA'!$F$4:$F$4242))+SUMPRODUCT(-('Diário 4º PA'!$E$4:$E$2007='Analítico Cx.'!$B136),-('Diário 4º PA'!$O$4:$O$2007=I$1),('Diário 4º PA'!$F$4:$F$2007))+SUMPRODUCT(-('Diário 5º PA'!$E$4:$E$2000='Analítico Cx.'!$B136),-('Diário 5º PA'!$O$4:$O$2000=I$1),('Diário 5º PA'!$F$4:$F$2000))+SUMPRODUCT(-('Diário 6º PA'!$E$4:$E$2000='Analítico Cx.'!$B136),-('Diário 6º PA'!$O$4:$O$2000=I$1),('Diário 6º PA'!$F$4:$F$2000))</f>
        <v>0</v>
      </c>
      <c r="J136" s="183">
        <f>SUMPRODUCT(-('Diário 3º PA'!$E$4:$E$4242='Analítico Cx.'!$B136),-('Diário 3º PA'!$N$4:$N$4242=J$1),('Diário 3º PA'!$F$4:$F$4242))+SUMPRODUCT(-('Diário 4º PA'!$E$4:$E$2007='Analítico Cx.'!$B136),-('Diário 4º PA'!$O$4:$O$2007=J$1),('Diário 4º PA'!$F$4:$F$2007))+SUMPRODUCT(-('Diário 5º PA'!$E$4:$E$2000='Analítico Cx.'!$B136),-('Diário 5º PA'!$O$4:$O$2000=J$1),('Diário 5º PA'!$F$4:$F$2000))+SUMPRODUCT(-('Diário 6º PA'!$E$4:$E$2000='Analítico Cx.'!$B136),-('Diário 6º PA'!$O$4:$O$2000=J$1),('Diário 6º PA'!$F$4:$F$2000))</f>
        <v>0</v>
      </c>
      <c r="K136" s="183">
        <f>SUMPRODUCT(-('Diário 3º PA'!$E$4:$E$4242='Analítico Cx.'!$B136),-('Diário 3º PA'!$N$4:$N$4242=K$1),('Diário 3º PA'!$F$4:$F$4242))+SUMPRODUCT(-('Diário 4º PA'!$E$4:$E$2007='Analítico Cx.'!$B136),-('Diário 4º PA'!$O$4:$O$2007=K$1),('Diário 4º PA'!$F$4:$F$2007))+SUMPRODUCT(-('Diário 5º PA'!$E$4:$E$2000='Analítico Cx.'!$B136),-('Diário 5º PA'!$O$4:$O$2000=K$1),('Diário 5º PA'!$F$4:$F$2000))+SUMPRODUCT(-('Diário 6º PA'!$E$4:$E$2000='Analítico Cx.'!$B136),-('Diário 6º PA'!$O$4:$O$2000=K$1),('Diário 6º PA'!$F$4:$F$2000))</f>
        <v>0</v>
      </c>
      <c r="L136" s="183">
        <f>SUMPRODUCT(-('Diário 3º PA'!$E$4:$E$4242='Analítico Cx.'!$B136),-('Diário 3º PA'!$N$4:$N$4242=L$1),('Diário 3º PA'!$F$4:$F$4242))+SUMPRODUCT(-('Diário 4º PA'!$E$4:$E$2007='Analítico Cx.'!$B136),-('Diário 4º PA'!$O$4:$O$2007=L$1),('Diário 4º PA'!$F$4:$F$2007))+SUMPRODUCT(-('Diário 5º PA'!$E$4:$E$2000='Analítico Cx.'!$B136),-('Diário 5º PA'!$O$4:$O$2000=L$1),('Diário 5º PA'!$F$4:$F$2000))+SUMPRODUCT(-('Diário 6º PA'!$E$4:$E$2000='Analítico Cx.'!$B136),-('Diário 6º PA'!$O$4:$O$2000=L$1),('Diário 6º PA'!$F$4:$F$2000))</f>
        <v>0</v>
      </c>
      <c r="M136" s="183">
        <f>SUMPRODUCT(-('Diário 3º PA'!$E$4:$E$4242='Analítico Cx.'!$B136),-('Diário 3º PA'!$N$4:$N$4242=M$1),('Diário 3º PA'!$F$4:$F$4242))+SUMPRODUCT(-('Diário 4º PA'!$E$4:$E$2007='Analítico Cx.'!$B136),-('Diário 4º PA'!$O$4:$O$2007=M$1),('Diário 4º PA'!$F$4:$F$2007))+SUMPRODUCT(-('Diário 5º PA'!$E$4:$E$2000='Analítico Cx.'!$B136),-('Diário 5º PA'!$O$4:$O$2000=M$1),('Diário 5º PA'!$F$4:$F$2000))+SUMPRODUCT(-('Diário 6º PA'!$E$4:$E$2000='Analítico Cx.'!$B136),-('Diário 6º PA'!$O$4:$O$2000=M$1),('Diário 6º PA'!$F$4:$F$2000))</f>
        <v>0</v>
      </c>
      <c r="N136" s="183">
        <f>SUMPRODUCT(-('Diário 3º PA'!$E$4:$E$4242='Analítico Cx.'!$B136),-('Diário 3º PA'!$N$4:$N$4242=N$1),('Diário 3º PA'!$F$4:$F$4242))+SUMPRODUCT(-('Diário 4º PA'!$E$4:$E$2007='Analítico Cx.'!$B136),-('Diário 4º PA'!$O$4:$O$2007=N$1),('Diário 4º PA'!$F$4:$F$2007))+SUMPRODUCT(-('Diário 5º PA'!$E$4:$E$2000='Analítico Cx.'!$B136),-('Diário 5º PA'!$O$4:$O$2000=N$1),('Diário 5º PA'!$F$4:$F$2000))+SUMPRODUCT(-('Diário 6º PA'!$E$4:$E$2000='Analítico Cx.'!$B136),-('Diário 6º PA'!$O$4:$O$2000=N$1),('Diário 6º PA'!$F$4:$F$2000))</f>
        <v>0</v>
      </c>
      <c r="O136" s="184">
        <f t="shared" si="19"/>
        <v>351.72</v>
      </c>
      <c r="P136" s="168">
        <f t="shared" si="20"/>
        <v>2.4716974230674447E-5</v>
      </c>
    </row>
    <row r="137" spans="1:16" ht="23.25" customHeight="1" x14ac:dyDescent="0.2">
      <c r="A137" s="59" t="s">
        <v>363</v>
      </c>
      <c r="B137" s="103" t="s">
        <v>364</v>
      </c>
      <c r="C137" s="183">
        <f>SUMPRODUCT(-('Diário 3º PA'!$E$4:$E$4242='Analítico Cx.'!$B137),-('Diário 3º PA'!$N$4:$N$4242=C$1),('Diário 3º PA'!$F$4:$F$4242))+SUMPRODUCT(-('Diário 4º PA'!$E$4:$E$2007='Analítico Cx.'!$B137),-('Diário 4º PA'!$O$4:$O$2007=C$1),('Diário 4º PA'!$F$4:$F$2007))+SUMPRODUCT(-('Diário 5º PA'!$E$4:$E$2000='Analítico Cx.'!$B137),-('Diário 5º PA'!$O$4:$O$2000=C$1),('Diário 5º PA'!$F$4:$F$2000))+SUMPRODUCT(-('Diário 6º PA'!$E$4:$E$2000='Analítico Cx.'!$B137),-('Diário 6º PA'!$O$4:$O$2000=C$1),('Diário 6º PA'!$F$4:$F$2000))</f>
        <v>0</v>
      </c>
      <c r="D137" s="183">
        <f>SUMPRODUCT(-('Diário 3º PA'!$E$4:$E$4242='Analítico Cx.'!$B137),-('Diário 3º PA'!$N$4:$N$4242=D$1),('Diário 3º PA'!$F$4:$F$4242))+SUMPRODUCT(-('Diário 4º PA'!$E$4:$E$2007='Analítico Cx.'!$B137),-('Diário 4º PA'!$O$4:$O$2007=D$1),('Diário 4º PA'!$F$4:$F$2007))+SUMPRODUCT(-('Diário 5º PA'!$E$4:$E$2000='Analítico Cx.'!$B137),-('Diário 5º PA'!$O$4:$O$2000=D$1),('Diário 5º PA'!$F$4:$F$2000))+SUMPRODUCT(-('Diário 6º PA'!$E$4:$E$2000='Analítico Cx.'!$B137),-('Diário 6º PA'!$O$4:$O$2000=D$1),('Diário 6º PA'!$F$4:$F$2000))</f>
        <v>0</v>
      </c>
      <c r="E137" s="183">
        <f>SUMPRODUCT(-('Diário 3º PA'!$E$4:$E$4242='Analítico Cx.'!$B137),-('Diário 3º PA'!$N$4:$N$4242=E$1),('Diário 3º PA'!$F$4:$F$4242))+SUMPRODUCT(-('Diário 4º PA'!$E$4:$E$2007='Analítico Cx.'!$B137),-('Diário 4º PA'!$O$4:$O$2007=E$1),('Diário 4º PA'!$F$4:$F$2007))+SUMPRODUCT(-('Diário 5º PA'!$E$4:$E$2000='Analítico Cx.'!$B137),-('Diário 5º PA'!$O$4:$O$2000=E$1),('Diário 5º PA'!$F$4:$F$2000))+SUMPRODUCT(-('Diário 6º PA'!$E$4:$E$2000='Analítico Cx.'!$B137),-('Diário 6º PA'!$O$4:$O$2000=E$1),('Diário 6º PA'!$F$4:$F$2000))</f>
        <v>0</v>
      </c>
      <c r="F137" s="183">
        <f>SUMPRODUCT(-('Diário 3º PA'!$E$4:$E$4242='Analítico Cx.'!$B137),-('Diário 3º PA'!$N$4:$N$4242=F$1),('Diário 3º PA'!$F$4:$F$4242))+SUMPRODUCT(-('Diário 4º PA'!$E$4:$E$2007='Analítico Cx.'!$B137),-('Diário 4º PA'!$O$4:$O$2007=F$1),('Diário 4º PA'!$F$4:$F$2007))+SUMPRODUCT(-('Diário 5º PA'!$E$4:$E$2000='Analítico Cx.'!$B137),-('Diário 5º PA'!$O$4:$O$2000=F$1),('Diário 5º PA'!$F$4:$F$2000))+SUMPRODUCT(-('Diário 6º PA'!$E$4:$E$2000='Analítico Cx.'!$B137),-('Diário 6º PA'!$O$4:$O$2000=F$1),('Diário 6º PA'!$F$4:$F$2000))</f>
        <v>0</v>
      </c>
      <c r="G137" s="183">
        <f>SUMPRODUCT(-('Diário 3º PA'!$E$4:$E$4242='Analítico Cx.'!$B137),-('Diário 3º PA'!$N$4:$N$4242=G$1),('Diário 3º PA'!$F$4:$F$4242))+SUMPRODUCT(-('Diário 4º PA'!$E$4:$E$2007='Analítico Cx.'!$B137),-('Diário 4º PA'!$O$4:$O$2007=G$1),('Diário 4º PA'!$F$4:$F$2007))+SUMPRODUCT(-('Diário 5º PA'!$E$4:$E$2000='Analítico Cx.'!$B137),-('Diário 5º PA'!$O$4:$O$2000=G$1),('Diário 5º PA'!$F$4:$F$2000))+SUMPRODUCT(-('Diário 6º PA'!$E$4:$E$2000='Analítico Cx.'!$B137),-('Diário 6º PA'!$O$4:$O$2000=G$1),('Diário 6º PA'!$F$4:$F$2000))</f>
        <v>0</v>
      </c>
      <c r="H137" s="183">
        <f>SUMPRODUCT(-('Diário 3º PA'!$E$4:$E$4242='Analítico Cx.'!$B137),-('Diário 3º PA'!$N$4:$N$4242=H$1),('Diário 3º PA'!$F$4:$F$4242))+SUMPRODUCT(-('Diário 4º PA'!$E$4:$E$2007='Analítico Cx.'!$B137),-('Diário 4º PA'!$O$4:$O$2007=H$1),('Diário 4º PA'!$F$4:$F$2007))+SUMPRODUCT(-('Diário 5º PA'!$E$4:$E$2000='Analítico Cx.'!$B137),-('Diário 5º PA'!$O$4:$O$2000=H$1),('Diário 5º PA'!$F$4:$F$2000))+SUMPRODUCT(-('Diário 6º PA'!$E$4:$E$2000='Analítico Cx.'!$B137),-('Diário 6º PA'!$O$4:$O$2000=H$1),('Diário 6º PA'!$F$4:$F$2000))</f>
        <v>0</v>
      </c>
      <c r="I137" s="183">
        <f>SUMPRODUCT(-('Diário 3º PA'!$E$4:$E$4242='Analítico Cx.'!$B137),-('Diário 3º PA'!$N$4:$N$4242=I$1),('Diário 3º PA'!$F$4:$F$4242))+SUMPRODUCT(-('Diário 4º PA'!$E$4:$E$2007='Analítico Cx.'!$B137),-('Diário 4º PA'!$O$4:$O$2007=I$1),('Diário 4º PA'!$F$4:$F$2007))+SUMPRODUCT(-('Diário 5º PA'!$E$4:$E$2000='Analítico Cx.'!$B137),-('Diário 5º PA'!$O$4:$O$2000=I$1),('Diário 5º PA'!$F$4:$F$2000))+SUMPRODUCT(-('Diário 6º PA'!$E$4:$E$2000='Analítico Cx.'!$B137),-('Diário 6º PA'!$O$4:$O$2000=I$1),('Diário 6º PA'!$F$4:$F$2000))</f>
        <v>0</v>
      </c>
      <c r="J137" s="183">
        <f>SUMPRODUCT(-('Diário 3º PA'!$E$4:$E$4242='Analítico Cx.'!$B137),-('Diário 3º PA'!$N$4:$N$4242=J$1),('Diário 3º PA'!$F$4:$F$4242))+SUMPRODUCT(-('Diário 4º PA'!$E$4:$E$2007='Analítico Cx.'!$B137),-('Diário 4º PA'!$O$4:$O$2007=J$1),('Diário 4º PA'!$F$4:$F$2007))+SUMPRODUCT(-('Diário 5º PA'!$E$4:$E$2000='Analítico Cx.'!$B137),-('Diário 5º PA'!$O$4:$O$2000=J$1),('Diário 5º PA'!$F$4:$F$2000))+SUMPRODUCT(-('Diário 6º PA'!$E$4:$E$2000='Analítico Cx.'!$B137),-('Diário 6º PA'!$O$4:$O$2000=J$1),('Diário 6º PA'!$F$4:$F$2000))</f>
        <v>0</v>
      </c>
      <c r="K137" s="183">
        <f>SUMPRODUCT(-('Diário 3º PA'!$E$4:$E$4242='Analítico Cx.'!$B137),-('Diário 3º PA'!$N$4:$N$4242=K$1),('Diário 3º PA'!$F$4:$F$4242))+SUMPRODUCT(-('Diário 4º PA'!$E$4:$E$2007='Analítico Cx.'!$B137),-('Diário 4º PA'!$O$4:$O$2007=K$1),('Diário 4º PA'!$F$4:$F$2007))+SUMPRODUCT(-('Diário 5º PA'!$E$4:$E$2000='Analítico Cx.'!$B137),-('Diário 5º PA'!$O$4:$O$2000=K$1),('Diário 5º PA'!$F$4:$F$2000))+SUMPRODUCT(-('Diário 6º PA'!$E$4:$E$2000='Analítico Cx.'!$B137),-('Diário 6º PA'!$O$4:$O$2000=K$1),('Diário 6º PA'!$F$4:$F$2000))</f>
        <v>0</v>
      </c>
      <c r="L137" s="183">
        <f>SUMPRODUCT(-('Diário 3º PA'!$E$4:$E$4242='Analítico Cx.'!$B137),-('Diário 3º PA'!$N$4:$N$4242=L$1),('Diário 3º PA'!$F$4:$F$4242))+SUMPRODUCT(-('Diário 4º PA'!$E$4:$E$2007='Analítico Cx.'!$B137),-('Diário 4º PA'!$O$4:$O$2007=L$1),('Diário 4º PA'!$F$4:$F$2007))+SUMPRODUCT(-('Diário 5º PA'!$E$4:$E$2000='Analítico Cx.'!$B137),-('Diário 5º PA'!$O$4:$O$2000=L$1),('Diário 5º PA'!$F$4:$F$2000))+SUMPRODUCT(-('Diário 6º PA'!$E$4:$E$2000='Analítico Cx.'!$B137),-('Diário 6º PA'!$O$4:$O$2000=L$1),('Diário 6º PA'!$F$4:$F$2000))</f>
        <v>0</v>
      </c>
      <c r="M137" s="183">
        <f>SUMPRODUCT(-('Diário 3º PA'!$E$4:$E$4242='Analítico Cx.'!$B137),-('Diário 3º PA'!$N$4:$N$4242=M$1),('Diário 3º PA'!$F$4:$F$4242))+SUMPRODUCT(-('Diário 4º PA'!$E$4:$E$2007='Analítico Cx.'!$B137),-('Diário 4º PA'!$O$4:$O$2007=M$1),('Diário 4º PA'!$F$4:$F$2007))+SUMPRODUCT(-('Diário 5º PA'!$E$4:$E$2000='Analítico Cx.'!$B137),-('Diário 5º PA'!$O$4:$O$2000=M$1),('Diário 5º PA'!$F$4:$F$2000))+SUMPRODUCT(-('Diário 6º PA'!$E$4:$E$2000='Analítico Cx.'!$B137),-('Diário 6º PA'!$O$4:$O$2000=M$1),('Diário 6º PA'!$F$4:$F$2000))</f>
        <v>0</v>
      </c>
      <c r="N137" s="183">
        <f>SUMPRODUCT(-('Diário 3º PA'!$E$4:$E$4242='Analítico Cx.'!$B137),-('Diário 3º PA'!$N$4:$N$4242=N$1),('Diário 3º PA'!$F$4:$F$4242))+SUMPRODUCT(-('Diário 4º PA'!$E$4:$E$2007='Analítico Cx.'!$B137),-('Diário 4º PA'!$O$4:$O$2007=N$1),('Diário 4º PA'!$F$4:$F$2007))+SUMPRODUCT(-('Diário 5º PA'!$E$4:$E$2000='Analítico Cx.'!$B137),-('Diário 5º PA'!$O$4:$O$2000=N$1),('Diário 5º PA'!$F$4:$F$2000))+SUMPRODUCT(-('Diário 6º PA'!$E$4:$E$2000='Analítico Cx.'!$B137),-('Diário 6º PA'!$O$4:$O$2000=N$1),('Diário 6º PA'!$F$4:$F$2000))</f>
        <v>0</v>
      </c>
      <c r="O137" s="184">
        <f t="shared" si="19"/>
        <v>0</v>
      </c>
      <c r="P137" s="168">
        <f t="shared" si="20"/>
        <v>0</v>
      </c>
    </row>
    <row r="138" spans="1:16" ht="23.25" customHeight="1" x14ac:dyDescent="0.2">
      <c r="A138" s="59" t="s">
        <v>365</v>
      </c>
      <c r="B138" s="103" t="s">
        <v>366</v>
      </c>
      <c r="C138" s="183">
        <f>SUMPRODUCT(-('Diário 3º PA'!$E$4:$E$4242='Analítico Cx.'!$B138),-('Diário 3º PA'!$N$4:$N$4242=C$1),('Diário 3º PA'!$F$4:$F$4242))+SUMPRODUCT(-('Diário 4º PA'!$E$4:$E$2007='Analítico Cx.'!$B138),-('Diário 4º PA'!$O$4:$O$2007=C$1),('Diário 4º PA'!$F$4:$F$2007))+SUMPRODUCT(-('Diário 5º PA'!$E$4:$E$2000='Analítico Cx.'!$B138),-('Diário 5º PA'!$O$4:$O$2000=C$1),('Diário 5º PA'!$F$4:$F$2000))+SUMPRODUCT(-('Diário 6º PA'!$E$4:$E$2000='Analítico Cx.'!$B138),-('Diário 6º PA'!$O$4:$O$2000=C$1),('Diário 6º PA'!$F$4:$F$2000))</f>
        <v>7037.28</v>
      </c>
      <c r="D138" s="183">
        <f>SUMPRODUCT(-('Diário 3º PA'!$E$4:$E$4242='Analítico Cx.'!$B138),-('Diário 3º PA'!$N$4:$N$4242=D$1),('Diário 3º PA'!$F$4:$F$4242))+SUMPRODUCT(-('Diário 4º PA'!$E$4:$E$2007='Analítico Cx.'!$B138),-('Diário 4º PA'!$O$4:$O$2007=D$1),('Diário 4º PA'!$F$4:$F$2007))+SUMPRODUCT(-('Diário 5º PA'!$E$4:$E$2000='Analítico Cx.'!$B138),-('Diário 5º PA'!$O$4:$O$2000=D$1),('Diário 5º PA'!$F$4:$F$2000))+SUMPRODUCT(-('Diário 6º PA'!$E$4:$E$2000='Analítico Cx.'!$B138),-('Diário 6º PA'!$O$4:$O$2000=D$1),('Diário 6º PA'!$F$4:$F$2000))</f>
        <v>7037.2799999999988</v>
      </c>
      <c r="E138" s="183">
        <f>SUMPRODUCT(-('Diário 3º PA'!$E$4:$E$4242='Analítico Cx.'!$B138),-('Diário 3º PA'!$N$4:$N$4242=E$1),('Diário 3º PA'!$F$4:$F$4242))+SUMPRODUCT(-('Diário 4º PA'!$E$4:$E$2007='Analítico Cx.'!$B138),-('Diário 4º PA'!$O$4:$O$2007=E$1),('Diário 4º PA'!$F$4:$F$2007))+SUMPRODUCT(-('Diário 5º PA'!$E$4:$E$2000='Analítico Cx.'!$B138),-('Diário 5º PA'!$O$4:$O$2000=E$1),('Diário 5º PA'!$F$4:$F$2000))+SUMPRODUCT(-('Diário 6º PA'!$E$4:$E$2000='Analítico Cx.'!$B138),-('Diário 6º PA'!$O$4:$O$2000=E$1),('Diário 6º PA'!$F$4:$F$2000))</f>
        <v>7037.2799999999988</v>
      </c>
      <c r="F138" s="183">
        <f>SUMPRODUCT(-('Diário 3º PA'!$E$4:$E$4242='Analítico Cx.'!$B138),-('Diário 3º PA'!$N$4:$N$4242=F$1),('Diário 3º PA'!$F$4:$F$4242))+SUMPRODUCT(-('Diário 4º PA'!$E$4:$E$2007='Analítico Cx.'!$B138),-('Diário 4º PA'!$O$4:$O$2007=F$1),('Diário 4º PA'!$F$4:$F$2007))+SUMPRODUCT(-('Diário 5º PA'!$E$4:$E$2000='Analítico Cx.'!$B138),-('Diário 5º PA'!$O$4:$O$2000=F$1),('Diário 5º PA'!$F$4:$F$2000))+SUMPRODUCT(-('Diário 6º PA'!$E$4:$E$2000='Analítico Cx.'!$B138),-('Diário 6º PA'!$O$4:$O$2000=F$1),('Diário 6º PA'!$F$4:$F$2000))</f>
        <v>0</v>
      </c>
      <c r="G138" s="183">
        <f>SUMPRODUCT(-('Diário 3º PA'!$E$4:$E$4242='Analítico Cx.'!$B138),-('Diário 3º PA'!$N$4:$N$4242=G$1),('Diário 3º PA'!$F$4:$F$4242))+SUMPRODUCT(-('Diário 4º PA'!$E$4:$E$2007='Analítico Cx.'!$B138),-('Diário 4º PA'!$O$4:$O$2007=G$1),('Diário 4º PA'!$F$4:$F$2007))+SUMPRODUCT(-('Diário 5º PA'!$E$4:$E$2000='Analítico Cx.'!$B138),-('Diário 5º PA'!$O$4:$O$2000=G$1),('Diário 5º PA'!$F$4:$F$2000))+SUMPRODUCT(-('Diário 6º PA'!$E$4:$E$2000='Analítico Cx.'!$B138),-('Diário 6º PA'!$O$4:$O$2000=G$1),('Diário 6º PA'!$F$4:$F$2000))</f>
        <v>0</v>
      </c>
      <c r="H138" s="183">
        <f>SUMPRODUCT(-('Diário 3º PA'!$E$4:$E$4242='Analítico Cx.'!$B138),-('Diário 3º PA'!$N$4:$N$4242=H$1),('Diário 3º PA'!$F$4:$F$4242))+SUMPRODUCT(-('Diário 4º PA'!$E$4:$E$2007='Analítico Cx.'!$B138),-('Diário 4º PA'!$O$4:$O$2007=H$1),('Diário 4º PA'!$F$4:$F$2007))+SUMPRODUCT(-('Diário 5º PA'!$E$4:$E$2000='Analítico Cx.'!$B138),-('Diário 5º PA'!$O$4:$O$2000=H$1),('Diário 5º PA'!$F$4:$F$2000))+SUMPRODUCT(-('Diário 6º PA'!$E$4:$E$2000='Analítico Cx.'!$B138),-('Diário 6º PA'!$O$4:$O$2000=H$1),('Diário 6º PA'!$F$4:$F$2000))</f>
        <v>0</v>
      </c>
      <c r="I138" s="183">
        <f>SUMPRODUCT(-('Diário 3º PA'!$E$4:$E$4242='Analítico Cx.'!$B138),-('Diário 3º PA'!$N$4:$N$4242=I$1),('Diário 3º PA'!$F$4:$F$4242))+SUMPRODUCT(-('Diário 4º PA'!$E$4:$E$2007='Analítico Cx.'!$B138),-('Diário 4º PA'!$O$4:$O$2007=I$1),('Diário 4º PA'!$F$4:$F$2007))+SUMPRODUCT(-('Diário 5º PA'!$E$4:$E$2000='Analítico Cx.'!$B138),-('Diário 5º PA'!$O$4:$O$2000=I$1),('Diário 5º PA'!$F$4:$F$2000))+SUMPRODUCT(-('Diário 6º PA'!$E$4:$E$2000='Analítico Cx.'!$B138),-('Diário 6º PA'!$O$4:$O$2000=I$1),('Diário 6º PA'!$F$4:$F$2000))</f>
        <v>0</v>
      </c>
      <c r="J138" s="183">
        <f>SUMPRODUCT(-('Diário 3º PA'!$E$4:$E$4242='Analítico Cx.'!$B138),-('Diário 3º PA'!$N$4:$N$4242=J$1),('Diário 3º PA'!$F$4:$F$4242))+SUMPRODUCT(-('Diário 4º PA'!$E$4:$E$2007='Analítico Cx.'!$B138),-('Diário 4º PA'!$O$4:$O$2007=J$1),('Diário 4º PA'!$F$4:$F$2007))+SUMPRODUCT(-('Diário 5º PA'!$E$4:$E$2000='Analítico Cx.'!$B138),-('Diário 5º PA'!$O$4:$O$2000=J$1),('Diário 5º PA'!$F$4:$F$2000))+SUMPRODUCT(-('Diário 6º PA'!$E$4:$E$2000='Analítico Cx.'!$B138),-('Diário 6º PA'!$O$4:$O$2000=J$1),('Diário 6º PA'!$F$4:$F$2000))</f>
        <v>0</v>
      </c>
      <c r="K138" s="183">
        <f>SUMPRODUCT(-('Diário 3º PA'!$E$4:$E$4242='Analítico Cx.'!$B138),-('Diário 3º PA'!$N$4:$N$4242=K$1),('Diário 3º PA'!$F$4:$F$4242))+SUMPRODUCT(-('Diário 4º PA'!$E$4:$E$2007='Analítico Cx.'!$B138),-('Diário 4º PA'!$O$4:$O$2007=K$1),('Diário 4º PA'!$F$4:$F$2007))+SUMPRODUCT(-('Diário 5º PA'!$E$4:$E$2000='Analítico Cx.'!$B138),-('Diário 5º PA'!$O$4:$O$2000=K$1),('Diário 5º PA'!$F$4:$F$2000))+SUMPRODUCT(-('Diário 6º PA'!$E$4:$E$2000='Analítico Cx.'!$B138),-('Diário 6º PA'!$O$4:$O$2000=K$1),('Diário 6º PA'!$F$4:$F$2000))</f>
        <v>0</v>
      </c>
      <c r="L138" s="183">
        <f>SUMPRODUCT(-('Diário 3º PA'!$E$4:$E$4242='Analítico Cx.'!$B138),-('Diário 3º PA'!$N$4:$N$4242=L$1),('Diário 3º PA'!$F$4:$F$4242))+SUMPRODUCT(-('Diário 4º PA'!$E$4:$E$2007='Analítico Cx.'!$B138),-('Diário 4º PA'!$O$4:$O$2007=L$1),('Diário 4º PA'!$F$4:$F$2007))+SUMPRODUCT(-('Diário 5º PA'!$E$4:$E$2000='Analítico Cx.'!$B138),-('Diário 5º PA'!$O$4:$O$2000=L$1),('Diário 5º PA'!$F$4:$F$2000))+SUMPRODUCT(-('Diário 6º PA'!$E$4:$E$2000='Analítico Cx.'!$B138),-('Diário 6º PA'!$O$4:$O$2000=L$1),('Diário 6º PA'!$F$4:$F$2000))</f>
        <v>0</v>
      </c>
      <c r="M138" s="183">
        <f>SUMPRODUCT(-('Diário 3º PA'!$E$4:$E$4242='Analítico Cx.'!$B138),-('Diário 3º PA'!$N$4:$N$4242=M$1),('Diário 3º PA'!$F$4:$F$4242))+SUMPRODUCT(-('Diário 4º PA'!$E$4:$E$2007='Analítico Cx.'!$B138),-('Diário 4º PA'!$O$4:$O$2007=M$1),('Diário 4º PA'!$F$4:$F$2007))+SUMPRODUCT(-('Diário 5º PA'!$E$4:$E$2000='Analítico Cx.'!$B138),-('Diário 5º PA'!$O$4:$O$2000=M$1),('Diário 5º PA'!$F$4:$F$2000))+SUMPRODUCT(-('Diário 6º PA'!$E$4:$E$2000='Analítico Cx.'!$B138),-('Diário 6º PA'!$O$4:$O$2000=M$1),('Diário 6º PA'!$F$4:$F$2000))</f>
        <v>0</v>
      </c>
      <c r="N138" s="183">
        <f>SUMPRODUCT(-('Diário 3º PA'!$E$4:$E$4242='Analítico Cx.'!$B138),-('Diário 3º PA'!$N$4:$N$4242=N$1),('Diário 3º PA'!$F$4:$F$4242))+SUMPRODUCT(-('Diário 4º PA'!$E$4:$E$2007='Analítico Cx.'!$B138),-('Diário 4º PA'!$O$4:$O$2007=N$1),('Diário 4º PA'!$F$4:$F$2007))+SUMPRODUCT(-('Diário 5º PA'!$E$4:$E$2000='Analítico Cx.'!$B138),-('Diário 5º PA'!$O$4:$O$2000=N$1),('Diário 5º PA'!$F$4:$F$2000))+SUMPRODUCT(-('Diário 6º PA'!$E$4:$E$2000='Analítico Cx.'!$B138),-('Diário 6º PA'!$O$4:$O$2000=N$1),('Diário 6º PA'!$F$4:$F$2000))</f>
        <v>0</v>
      </c>
      <c r="O138" s="184">
        <f t="shared" si="19"/>
        <v>21111.839999999997</v>
      </c>
      <c r="P138" s="168">
        <f t="shared" si="20"/>
        <v>1.4836256261859487E-3</v>
      </c>
    </row>
    <row r="139" spans="1:16" ht="23.25" customHeight="1" x14ac:dyDescent="0.2">
      <c r="A139" s="59" t="s">
        <v>367</v>
      </c>
      <c r="B139" s="103" t="s">
        <v>368</v>
      </c>
      <c r="C139" s="183">
        <f>SUMPRODUCT(-('Diário 3º PA'!$E$4:$E$4242='Analítico Cx.'!$B139),-('Diário 3º PA'!$N$4:$N$4242=C$1),('Diário 3º PA'!$F$4:$F$4242))+SUMPRODUCT(-('Diário 4º PA'!$E$4:$E$2007='Analítico Cx.'!$B139),-('Diário 4º PA'!$O$4:$O$2007=C$1),('Diário 4º PA'!$F$4:$F$2007))+SUMPRODUCT(-('Diário 5º PA'!$E$4:$E$2000='Analítico Cx.'!$B139),-('Diário 5º PA'!$O$4:$O$2000=C$1),('Diário 5º PA'!$F$4:$F$2000))+SUMPRODUCT(-('Diário 6º PA'!$E$4:$E$2000='Analítico Cx.'!$B139),-('Diário 6º PA'!$O$4:$O$2000=C$1),('Diário 6º PA'!$F$4:$F$2000))</f>
        <v>10648.279999999999</v>
      </c>
      <c r="D139" s="183">
        <f>SUMPRODUCT(-('Diário 3º PA'!$E$4:$E$4242='Analítico Cx.'!$B139),-('Diário 3º PA'!$N$4:$N$4242=D$1),('Diário 3º PA'!$F$4:$F$4242))+SUMPRODUCT(-('Diário 4º PA'!$E$4:$E$2007='Analítico Cx.'!$B139),-('Diário 4º PA'!$O$4:$O$2007=D$1),('Diário 4º PA'!$F$4:$F$2007))+SUMPRODUCT(-('Diário 5º PA'!$E$4:$E$2000='Analítico Cx.'!$B139),-('Diário 5º PA'!$O$4:$O$2000=D$1),('Diário 5º PA'!$F$4:$F$2000))+SUMPRODUCT(-('Diário 6º PA'!$E$4:$E$2000='Analítico Cx.'!$B139),-('Diário 6º PA'!$O$4:$O$2000=D$1),('Diário 6º PA'!$F$4:$F$2000))</f>
        <v>7918.5099999999993</v>
      </c>
      <c r="E139" s="183">
        <f>SUMPRODUCT(-('Diário 3º PA'!$E$4:$E$4242='Analítico Cx.'!$B139),-('Diário 3º PA'!$N$4:$N$4242=E$1),('Diário 3º PA'!$F$4:$F$4242))+SUMPRODUCT(-('Diário 4º PA'!$E$4:$E$2007='Analítico Cx.'!$B139),-('Diário 4º PA'!$O$4:$O$2007=E$1),('Diário 4º PA'!$F$4:$F$2007))+SUMPRODUCT(-('Diário 5º PA'!$E$4:$E$2000='Analítico Cx.'!$B139),-('Diário 5º PA'!$O$4:$O$2000=E$1),('Diário 5º PA'!$F$4:$F$2000))+SUMPRODUCT(-('Diário 6º PA'!$E$4:$E$2000='Analítico Cx.'!$B139),-('Diário 6º PA'!$O$4:$O$2000=E$1),('Diário 6º PA'!$F$4:$F$2000))</f>
        <v>8238.130000000001</v>
      </c>
      <c r="F139" s="183">
        <f>SUMPRODUCT(-('Diário 3º PA'!$E$4:$E$4242='Analítico Cx.'!$B139),-('Diário 3º PA'!$N$4:$N$4242=F$1),('Diário 3º PA'!$F$4:$F$4242))+SUMPRODUCT(-('Diário 4º PA'!$E$4:$E$2007='Analítico Cx.'!$B139),-('Diário 4º PA'!$O$4:$O$2007=F$1),('Diário 4º PA'!$F$4:$F$2007))+SUMPRODUCT(-('Diário 5º PA'!$E$4:$E$2000='Analítico Cx.'!$B139),-('Diário 5º PA'!$O$4:$O$2000=F$1),('Diário 5º PA'!$F$4:$F$2000))+SUMPRODUCT(-('Diário 6º PA'!$E$4:$E$2000='Analítico Cx.'!$B139),-('Diário 6º PA'!$O$4:$O$2000=F$1),('Diário 6º PA'!$F$4:$F$2000))</f>
        <v>0</v>
      </c>
      <c r="G139" s="183">
        <f>SUMPRODUCT(-('Diário 3º PA'!$E$4:$E$4242='Analítico Cx.'!$B139),-('Diário 3º PA'!$N$4:$N$4242=G$1),('Diário 3º PA'!$F$4:$F$4242))+SUMPRODUCT(-('Diário 4º PA'!$E$4:$E$2007='Analítico Cx.'!$B139),-('Diário 4º PA'!$O$4:$O$2007=G$1),('Diário 4º PA'!$F$4:$F$2007))+SUMPRODUCT(-('Diário 5º PA'!$E$4:$E$2000='Analítico Cx.'!$B139),-('Diário 5º PA'!$O$4:$O$2000=G$1),('Diário 5º PA'!$F$4:$F$2000))+SUMPRODUCT(-('Diário 6º PA'!$E$4:$E$2000='Analítico Cx.'!$B139),-('Diário 6º PA'!$O$4:$O$2000=G$1),('Diário 6º PA'!$F$4:$F$2000))</f>
        <v>0</v>
      </c>
      <c r="H139" s="183">
        <f>SUMPRODUCT(-('Diário 3º PA'!$E$4:$E$4242='Analítico Cx.'!$B139),-('Diário 3º PA'!$N$4:$N$4242=H$1),('Diário 3º PA'!$F$4:$F$4242))+SUMPRODUCT(-('Diário 4º PA'!$E$4:$E$2007='Analítico Cx.'!$B139),-('Diário 4º PA'!$O$4:$O$2007=H$1),('Diário 4º PA'!$F$4:$F$2007))+SUMPRODUCT(-('Diário 5º PA'!$E$4:$E$2000='Analítico Cx.'!$B139),-('Diário 5º PA'!$O$4:$O$2000=H$1),('Diário 5º PA'!$F$4:$F$2000))+SUMPRODUCT(-('Diário 6º PA'!$E$4:$E$2000='Analítico Cx.'!$B139),-('Diário 6º PA'!$O$4:$O$2000=H$1),('Diário 6º PA'!$F$4:$F$2000))</f>
        <v>0</v>
      </c>
      <c r="I139" s="183">
        <f>SUMPRODUCT(-('Diário 3º PA'!$E$4:$E$4242='Analítico Cx.'!$B139),-('Diário 3º PA'!$N$4:$N$4242=I$1),('Diário 3º PA'!$F$4:$F$4242))+SUMPRODUCT(-('Diário 4º PA'!$E$4:$E$2007='Analítico Cx.'!$B139),-('Diário 4º PA'!$O$4:$O$2007=I$1),('Diário 4º PA'!$F$4:$F$2007))+SUMPRODUCT(-('Diário 5º PA'!$E$4:$E$2000='Analítico Cx.'!$B139),-('Diário 5º PA'!$O$4:$O$2000=I$1),('Diário 5º PA'!$F$4:$F$2000))+SUMPRODUCT(-('Diário 6º PA'!$E$4:$E$2000='Analítico Cx.'!$B139),-('Diário 6º PA'!$O$4:$O$2000=I$1),('Diário 6º PA'!$F$4:$F$2000))</f>
        <v>0</v>
      </c>
      <c r="J139" s="183">
        <f>SUMPRODUCT(-('Diário 3º PA'!$E$4:$E$4242='Analítico Cx.'!$B139),-('Diário 3º PA'!$N$4:$N$4242=J$1),('Diário 3º PA'!$F$4:$F$4242))+SUMPRODUCT(-('Diário 4º PA'!$E$4:$E$2007='Analítico Cx.'!$B139),-('Diário 4º PA'!$O$4:$O$2007=J$1),('Diário 4º PA'!$F$4:$F$2007))+SUMPRODUCT(-('Diário 5º PA'!$E$4:$E$2000='Analítico Cx.'!$B139),-('Diário 5º PA'!$O$4:$O$2000=J$1),('Diário 5º PA'!$F$4:$F$2000))+SUMPRODUCT(-('Diário 6º PA'!$E$4:$E$2000='Analítico Cx.'!$B139),-('Diário 6º PA'!$O$4:$O$2000=J$1),('Diário 6º PA'!$F$4:$F$2000))</f>
        <v>0</v>
      </c>
      <c r="K139" s="183">
        <f>SUMPRODUCT(-('Diário 3º PA'!$E$4:$E$4242='Analítico Cx.'!$B139),-('Diário 3º PA'!$N$4:$N$4242=K$1),('Diário 3º PA'!$F$4:$F$4242))+SUMPRODUCT(-('Diário 4º PA'!$E$4:$E$2007='Analítico Cx.'!$B139),-('Diário 4º PA'!$O$4:$O$2007=K$1),('Diário 4º PA'!$F$4:$F$2007))+SUMPRODUCT(-('Diário 5º PA'!$E$4:$E$2000='Analítico Cx.'!$B139),-('Diário 5º PA'!$O$4:$O$2000=K$1),('Diário 5º PA'!$F$4:$F$2000))+SUMPRODUCT(-('Diário 6º PA'!$E$4:$E$2000='Analítico Cx.'!$B139),-('Diário 6º PA'!$O$4:$O$2000=K$1),('Diário 6º PA'!$F$4:$F$2000))</f>
        <v>0</v>
      </c>
      <c r="L139" s="183">
        <f>SUMPRODUCT(-('Diário 3º PA'!$E$4:$E$4242='Analítico Cx.'!$B139),-('Diário 3º PA'!$N$4:$N$4242=L$1),('Diário 3º PA'!$F$4:$F$4242))+SUMPRODUCT(-('Diário 4º PA'!$E$4:$E$2007='Analítico Cx.'!$B139),-('Diário 4º PA'!$O$4:$O$2007=L$1),('Diário 4º PA'!$F$4:$F$2007))+SUMPRODUCT(-('Diário 5º PA'!$E$4:$E$2000='Analítico Cx.'!$B139),-('Diário 5º PA'!$O$4:$O$2000=L$1),('Diário 5º PA'!$F$4:$F$2000))+SUMPRODUCT(-('Diário 6º PA'!$E$4:$E$2000='Analítico Cx.'!$B139),-('Diário 6º PA'!$O$4:$O$2000=L$1),('Diário 6º PA'!$F$4:$F$2000))</f>
        <v>0</v>
      </c>
      <c r="M139" s="183">
        <f>SUMPRODUCT(-('Diário 3º PA'!$E$4:$E$4242='Analítico Cx.'!$B139),-('Diário 3º PA'!$N$4:$N$4242=M$1),('Diário 3º PA'!$F$4:$F$4242))+SUMPRODUCT(-('Diário 4º PA'!$E$4:$E$2007='Analítico Cx.'!$B139),-('Diário 4º PA'!$O$4:$O$2007=M$1),('Diário 4º PA'!$F$4:$F$2007))+SUMPRODUCT(-('Diário 5º PA'!$E$4:$E$2000='Analítico Cx.'!$B139),-('Diário 5º PA'!$O$4:$O$2000=M$1),('Diário 5º PA'!$F$4:$F$2000))+SUMPRODUCT(-('Diário 6º PA'!$E$4:$E$2000='Analítico Cx.'!$B139),-('Diário 6º PA'!$O$4:$O$2000=M$1),('Diário 6º PA'!$F$4:$F$2000))</f>
        <v>0</v>
      </c>
      <c r="N139" s="183">
        <f>SUMPRODUCT(-('Diário 3º PA'!$E$4:$E$4242='Analítico Cx.'!$B139),-('Diário 3º PA'!$N$4:$N$4242=N$1),('Diário 3º PA'!$F$4:$F$4242))+SUMPRODUCT(-('Diário 4º PA'!$E$4:$E$2007='Analítico Cx.'!$B139),-('Diário 4º PA'!$O$4:$O$2007=N$1),('Diário 4º PA'!$F$4:$F$2007))+SUMPRODUCT(-('Diário 5º PA'!$E$4:$E$2000='Analítico Cx.'!$B139),-('Diário 5º PA'!$O$4:$O$2000=N$1),('Diário 5º PA'!$F$4:$F$2000))+SUMPRODUCT(-('Diário 6º PA'!$E$4:$E$2000='Analítico Cx.'!$B139),-('Diário 6º PA'!$O$4:$O$2000=N$1),('Diário 6º PA'!$F$4:$F$2000))</f>
        <v>0</v>
      </c>
      <c r="O139" s="184">
        <f t="shared" si="19"/>
        <v>26804.92</v>
      </c>
      <c r="P139" s="168">
        <f t="shared" si="20"/>
        <v>1.8837044151463948E-3</v>
      </c>
    </row>
    <row r="140" spans="1:16" ht="23.25" customHeight="1" x14ac:dyDescent="0.2">
      <c r="A140" s="59" t="s">
        <v>369</v>
      </c>
      <c r="B140" s="103" t="s">
        <v>370</v>
      </c>
      <c r="C140" s="183">
        <f>SUMPRODUCT(-('Diário 3º PA'!$E$4:$E$4242='Analítico Cx.'!$B140),-('Diário 3º PA'!$N$4:$N$4242=C$1),('Diário 3º PA'!$F$4:$F$4242))+SUMPRODUCT(-('Diário 4º PA'!$E$4:$E$2007='Analítico Cx.'!$B140),-('Diário 4º PA'!$O$4:$O$2007=C$1),('Diário 4º PA'!$F$4:$F$2007))+SUMPRODUCT(-('Diário 5º PA'!$E$4:$E$2000='Analítico Cx.'!$B140),-('Diário 5º PA'!$O$4:$O$2000=C$1),('Diário 5º PA'!$F$4:$F$2000))+SUMPRODUCT(-('Diário 6º PA'!$E$4:$E$2000='Analítico Cx.'!$B140),-('Diário 6º PA'!$O$4:$O$2000=C$1),('Diário 6º PA'!$F$4:$F$2000))</f>
        <v>38653.160000000003</v>
      </c>
      <c r="D140" s="183">
        <f>SUMPRODUCT(-('Diário 3º PA'!$E$4:$E$4242='Analítico Cx.'!$B140),-('Diário 3º PA'!$N$4:$N$4242=D$1),('Diário 3º PA'!$F$4:$F$4242))+SUMPRODUCT(-('Diário 4º PA'!$E$4:$E$2007='Analítico Cx.'!$B140),-('Diário 4º PA'!$O$4:$O$2007=D$1),('Diário 4º PA'!$F$4:$F$2007))+SUMPRODUCT(-('Diário 5º PA'!$E$4:$E$2000='Analítico Cx.'!$B140),-('Diário 5º PA'!$O$4:$O$2000=D$1),('Diário 5º PA'!$F$4:$F$2000))+SUMPRODUCT(-('Diário 6º PA'!$E$4:$E$2000='Analítico Cx.'!$B140),-('Diário 6º PA'!$O$4:$O$2000=D$1),('Diário 6º PA'!$F$4:$F$2000))</f>
        <v>5560</v>
      </c>
      <c r="E140" s="183">
        <f>SUMPRODUCT(-('Diário 3º PA'!$E$4:$E$4242='Analítico Cx.'!$B140),-('Diário 3º PA'!$N$4:$N$4242=E$1),('Diário 3º PA'!$F$4:$F$4242))+SUMPRODUCT(-('Diário 4º PA'!$E$4:$E$2007='Analítico Cx.'!$B140),-('Diário 4º PA'!$O$4:$O$2007=E$1),('Diário 4º PA'!$F$4:$F$2007))+SUMPRODUCT(-('Diário 5º PA'!$E$4:$E$2000='Analítico Cx.'!$B140),-('Diário 5º PA'!$O$4:$O$2000=E$1),('Diário 5º PA'!$F$4:$F$2000))+SUMPRODUCT(-('Diário 6º PA'!$E$4:$E$2000='Analítico Cx.'!$B140),-('Diário 6º PA'!$O$4:$O$2000=E$1),('Diário 6º PA'!$F$4:$F$2000))</f>
        <v>14681.449999999999</v>
      </c>
      <c r="F140" s="183">
        <f>SUMPRODUCT(-('Diário 3º PA'!$E$4:$E$4242='Analítico Cx.'!$B140),-('Diário 3º PA'!$N$4:$N$4242=F$1),('Diário 3º PA'!$F$4:$F$4242))+SUMPRODUCT(-('Diário 4º PA'!$E$4:$E$2007='Analítico Cx.'!$B140),-('Diário 4º PA'!$O$4:$O$2007=F$1),('Diário 4º PA'!$F$4:$F$2007))+SUMPRODUCT(-('Diário 5º PA'!$E$4:$E$2000='Analítico Cx.'!$B140),-('Diário 5º PA'!$O$4:$O$2000=F$1),('Diário 5º PA'!$F$4:$F$2000))+SUMPRODUCT(-('Diário 6º PA'!$E$4:$E$2000='Analítico Cx.'!$B140),-('Diário 6º PA'!$O$4:$O$2000=F$1),('Diário 6º PA'!$F$4:$F$2000))</f>
        <v>0</v>
      </c>
      <c r="G140" s="183">
        <f>SUMPRODUCT(-('Diário 3º PA'!$E$4:$E$4242='Analítico Cx.'!$B140),-('Diário 3º PA'!$N$4:$N$4242=G$1),('Diário 3º PA'!$F$4:$F$4242))+SUMPRODUCT(-('Diário 4º PA'!$E$4:$E$2007='Analítico Cx.'!$B140),-('Diário 4º PA'!$O$4:$O$2007=G$1),('Diário 4º PA'!$F$4:$F$2007))+SUMPRODUCT(-('Diário 5º PA'!$E$4:$E$2000='Analítico Cx.'!$B140),-('Diário 5º PA'!$O$4:$O$2000=G$1),('Diário 5º PA'!$F$4:$F$2000))+SUMPRODUCT(-('Diário 6º PA'!$E$4:$E$2000='Analítico Cx.'!$B140),-('Diário 6º PA'!$O$4:$O$2000=G$1),('Diário 6º PA'!$F$4:$F$2000))</f>
        <v>0</v>
      </c>
      <c r="H140" s="183">
        <f>SUMPRODUCT(-('Diário 3º PA'!$E$4:$E$4242='Analítico Cx.'!$B140),-('Diário 3º PA'!$N$4:$N$4242=H$1),('Diário 3º PA'!$F$4:$F$4242))+SUMPRODUCT(-('Diário 4º PA'!$E$4:$E$2007='Analítico Cx.'!$B140),-('Diário 4º PA'!$O$4:$O$2007=H$1),('Diário 4º PA'!$F$4:$F$2007))+SUMPRODUCT(-('Diário 5º PA'!$E$4:$E$2000='Analítico Cx.'!$B140),-('Diário 5º PA'!$O$4:$O$2000=H$1),('Diário 5º PA'!$F$4:$F$2000))+SUMPRODUCT(-('Diário 6º PA'!$E$4:$E$2000='Analítico Cx.'!$B140),-('Diário 6º PA'!$O$4:$O$2000=H$1),('Diário 6º PA'!$F$4:$F$2000))</f>
        <v>0</v>
      </c>
      <c r="I140" s="183">
        <f>SUMPRODUCT(-('Diário 3º PA'!$E$4:$E$4242='Analítico Cx.'!$B140),-('Diário 3º PA'!$N$4:$N$4242=I$1),('Diário 3º PA'!$F$4:$F$4242))+SUMPRODUCT(-('Diário 4º PA'!$E$4:$E$2007='Analítico Cx.'!$B140),-('Diário 4º PA'!$O$4:$O$2007=I$1),('Diário 4º PA'!$F$4:$F$2007))+SUMPRODUCT(-('Diário 5º PA'!$E$4:$E$2000='Analítico Cx.'!$B140),-('Diário 5º PA'!$O$4:$O$2000=I$1),('Diário 5º PA'!$F$4:$F$2000))+SUMPRODUCT(-('Diário 6º PA'!$E$4:$E$2000='Analítico Cx.'!$B140),-('Diário 6º PA'!$O$4:$O$2000=I$1),('Diário 6º PA'!$F$4:$F$2000))</f>
        <v>0</v>
      </c>
      <c r="J140" s="183">
        <f>SUMPRODUCT(-('Diário 3º PA'!$E$4:$E$4242='Analítico Cx.'!$B140),-('Diário 3º PA'!$N$4:$N$4242=J$1),('Diário 3º PA'!$F$4:$F$4242))+SUMPRODUCT(-('Diário 4º PA'!$E$4:$E$2007='Analítico Cx.'!$B140),-('Diário 4º PA'!$O$4:$O$2007=J$1),('Diário 4º PA'!$F$4:$F$2007))+SUMPRODUCT(-('Diário 5º PA'!$E$4:$E$2000='Analítico Cx.'!$B140),-('Diário 5º PA'!$O$4:$O$2000=J$1),('Diário 5º PA'!$F$4:$F$2000))+SUMPRODUCT(-('Diário 6º PA'!$E$4:$E$2000='Analítico Cx.'!$B140),-('Diário 6º PA'!$O$4:$O$2000=J$1),('Diário 6º PA'!$F$4:$F$2000))</f>
        <v>0</v>
      </c>
      <c r="K140" s="183">
        <f>SUMPRODUCT(-('Diário 3º PA'!$E$4:$E$4242='Analítico Cx.'!$B140),-('Diário 3º PA'!$N$4:$N$4242=K$1),('Diário 3º PA'!$F$4:$F$4242))+SUMPRODUCT(-('Diário 4º PA'!$E$4:$E$2007='Analítico Cx.'!$B140),-('Diário 4º PA'!$O$4:$O$2007=K$1),('Diário 4º PA'!$F$4:$F$2007))+SUMPRODUCT(-('Diário 5º PA'!$E$4:$E$2000='Analítico Cx.'!$B140),-('Diário 5º PA'!$O$4:$O$2000=K$1),('Diário 5º PA'!$F$4:$F$2000))+SUMPRODUCT(-('Diário 6º PA'!$E$4:$E$2000='Analítico Cx.'!$B140),-('Diário 6º PA'!$O$4:$O$2000=K$1),('Diário 6º PA'!$F$4:$F$2000))</f>
        <v>0</v>
      </c>
      <c r="L140" s="183">
        <f>SUMPRODUCT(-('Diário 3º PA'!$E$4:$E$4242='Analítico Cx.'!$B140),-('Diário 3º PA'!$N$4:$N$4242=L$1),('Diário 3º PA'!$F$4:$F$4242))+SUMPRODUCT(-('Diário 4º PA'!$E$4:$E$2007='Analítico Cx.'!$B140),-('Diário 4º PA'!$O$4:$O$2007=L$1),('Diário 4º PA'!$F$4:$F$2007))+SUMPRODUCT(-('Diário 5º PA'!$E$4:$E$2000='Analítico Cx.'!$B140),-('Diário 5º PA'!$O$4:$O$2000=L$1),('Diário 5º PA'!$F$4:$F$2000))+SUMPRODUCT(-('Diário 6º PA'!$E$4:$E$2000='Analítico Cx.'!$B140),-('Diário 6º PA'!$O$4:$O$2000=L$1),('Diário 6º PA'!$F$4:$F$2000))</f>
        <v>0</v>
      </c>
      <c r="M140" s="183">
        <f>SUMPRODUCT(-('Diário 3º PA'!$E$4:$E$4242='Analítico Cx.'!$B140),-('Diário 3º PA'!$N$4:$N$4242=M$1),('Diário 3º PA'!$F$4:$F$4242))+SUMPRODUCT(-('Diário 4º PA'!$E$4:$E$2007='Analítico Cx.'!$B140),-('Diário 4º PA'!$O$4:$O$2007=M$1),('Diário 4º PA'!$F$4:$F$2007))+SUMPRODUCT(-('Diário 5º PA'!$E$4:$E$2000='Analítico Cx.'!$B140),-('Diário 5º PA'!$O$4:$O$2000=M$1),('Diário 5º PA'!$F$4:$F$2000))+SUMPRODUCT(-('Diário 6º PA'!$E$4:$E$2000='Analítico Cx.'!$B140),-('Diário 6º PA'!$O$4:$O$2000=M$1),('Diário 6º PA'!$F$4:$F$2000))</f>
        <v>0</v>
      </c>
      <c r="N140" s="183">
        <f>SUMPRODUCT(-('Diário 3º PA'!$E$4:$E$4242='Analítico Cx.'!$B140),-('Diário 3º PA'!$N$4:$N$4242=N$1),('Diário 3º PA'!$F$4:$F$4242))+SUMPRODUCT(-('Diário 4º PA'!$E$4:$E$2007='Analítico Cx.'!$B140),-('Diário 4º PA'!$O$4:$O$2007=N$1),('Diário 4º PA'!$F$4:$F$2007))+SUMPRODUCT(-('Diário 5º PA'!$E$4:$E$2000='Analítico Cx.'!$B140),-('Diário 5º PA'!$O$4:$O$2000=N$1),('Diário 5º PA'!$F$4:$F$2000))+SUMPRODUCT(-('Diário 6º PA'!$E$4:$E$2000='Analítico Cx.'!$B140),-('Diário 6º PA'!$O$4:$O$2000=N$1),('Diário 6º PA'!$F$4:$F$2000))</f>
        <v>0</v>
      </c>
      <c r="O140" s="184">
        <f t="shared" si="19"/>
        <v>58894.61</v>
      </c>
      <c r="P140" s="168">
        <f t="shared" si="20"/>
        <v>4.1387938067088065E-3</v>
      </c>
    </row>
    <row r="141" spans="1:16" ht="23.25" customHeight="1" thickBot="1" x14ac:dyDescent="0.25">
      <c r="A141" s="24"/>
      <c r="B141" s="25" t="s">
        <v>371</v>
      </c>
      <c r="C141" s="190">
        <f t="shared" ref="C141:O141" si="21">SUBTOTAL(109,C62:C140)</f>
        <v>1115744.05</v>
      </c>
      <c r="D141" s="190">
        <f t="shared" si="21"/>
        <v>1097248.3200000003</v>
      </c>
      <c r="E141" s="190">
        <f t="shared" si="21"/>
        <v>1254121.6099999999</v>
      </c>
      <c r="F141" s="190">
        <f t="shared" si="21"/>
        <v>0</v>
      </c>
      <c r="G141" s="190">
        <f t="shared" si="21"/>
        <v>0</v>
      </c>
      <c r="H141" s="190">
        <f t="shared" si="21"/>
        <v>0</v>
      </c>
      <c r="I141" s="190">
        <f t="shared" si="21"/>
        <v>0</v>
      </c>
      <c r="J141" s="190">
        <f t="shared" si="21"/>
        <v>0</v>
      </c>
      <c r="K141" s="190">
        <f t="shared" si="21"/>
        <v>0</v>
      </c>
      <c r="L141" s="190">
        <f t="shared" si="21"/>
        <v>0</v>
      </c>
      <c r="M141" s="190">
        <f t="shared" si="21"/>
        <v>0</v>
      </c>
      <c r="N141" s="190">
        <f t="shared" si="21"/>
        <v>0</v>
      </c>
      <c r="O141" s="190">
        <f t="shared" si="21"/>
        <v>3467113.9799999991</v>
      </c>
      <c r="P141" s="174">
        <f t="shared" si="20"/>
        <v>0.24364996843645825</v>
      </c>
    </row>
    <row r="142" spans="1:16" ht="23.25" customHeight="1" thickBot="1" x14ac:dyDescent="0.25">
      <c r="A142" s="35" t="s">
        <v>108</v>
      </c>
      <c r="B142" s="19" t="s">
        <v>109</v>
      </c>
      <c r="C142" s="189"/>
      <c r="D142" s="189"/>
      <c r="E142" s="189"/>
      <c r="F142" s="189"/>
      <c r="G142" s="189"/>
      <c r="H142" s="189"/>
      <c r="I142" s="189"/>
      <c r="J142" s="189"/>
      <c r="K142" s="189"/>
      <c r="L142" s="189"/>
      <c r="M142" s="189"/>
      <c r="N142" s="189"/>
      <c r="O142" s="189"/>
      <c r="P142" s="166"/>
    </row>
    <row r="143" spans="1:16" ht="23.25" customHeight="1" x14ac:dyDescent="0.2">
      <c r="A143" s="59" t="s">
        <v>372</v>
      </c>
      <c r="B143" s="57" t="s">
        <v>373</v>
      </c>
      <c r="C143" s="183">
        <f>SUMPRODUCT(-('Diário 3º PA'!$E$4:$E$4242='Analítico Cx.'!$B143),-('Diário 3º PA'!$N$4:$N$4242=C$1),('Diário 3º PA'!$F$4:$F$4242))+SUMPRODUCT(-('Diário 4º PA'!$E$4:$E$2007='Analítico Cx.'!$B143),-('Diário 4º PA'!$O$4:$O$2007=C$1),('Diário 4º PA'!$F$4:$F$2007))+SUMPRODUCT(-('Diário 5º PA'!$E$4:$E$2000='Analítico Cx.'!$B143),-('Diário 5º PA'!$O$4:$O$2000=C$1),('Diário 5º PA'!$F$4:$F$2000))+SUMPRODUCT(-('Diário 6º PA'!$E$4:$E$2000='Analítico Cx.'!$B143),-('Diário 6º PA'!$O$4:$O$2000=C$1),('Diário 6º PA'!$F$4:$F$2000))</f>
        <v>0</v>
      </c>
      <c r="D143" s="183">
        <f>SUMPRODUCT(-('Diário 3º PA'!$E$4:$E$4242='Analítico Cx.'!$B143),-('Diário 3º PA'!$N$4:$N$4242=D$1),('Diário 3º PA'!$F$4:$F$4242))+SUMPRODUCT(-('Diário 4º PA'!$E$4:$E$2007='Analítico Cx.'!$B143),-('Diário 4º PA'!$O$4:$O$2007=D$1),('Diário 4º PA'!$F$4:$F$2007))+SUMPRODUCT(-('Diário 5º PA'!$E$4:$E$2000='Analítico Cx.'!$B143),-('Diário 5º PA'!$O$4:$O$2000=D$1),('Diário 5º PA'!$F$4:$F$2000))+SUMPRODUCT(-('Diário 6º PA'!$E$4:$E$2000='Analítico Cx.'!$B143),-('Diário 6º PA'!$O$4:$O$2000=D$1),('Diário 6º PA'!$F$4:$F$2000))</f>
        <v>0</v>
      </c>
      <c r="E143" s="183">
        <f>SUMPRODUCT(-('Diário 3º PA'!$E$4:$E$4242='Analítico Cx.'!$B143),-('Diário 3º PA'!$N$4:$N$4242=E$1),('Diário 3º PA'!$F$4:$F$4242))+SUMPRODUCT(-('Diário 4º PA'!$E$4:$E$2007='Analítico Cx.'!$B143),-('Diário 4º PA'!$O$4:$O$2007=E$1),('Diário 4º PA'!$F$4:$F$2007))+SUMPRODUCT(-('Diário 5º PA'!$E$4:$E$2000='Analítico Cx.'!$B143),-('Diário 5º PA'!$O$4:$O$2000=E$1),('Diário 5º PA'!$F$4:$F$2000))+SUMPRODUCT(-('Diário 6º PA'!$E$4:$E$2000='Analítico Cx.'!$B143),-('Diário 6º PA'!$O$4:$O$2000=E$1),('Diário 6º PA'!$F$4:$F$2000))</f>
        <v>0</v>
      </c>
      <c r="F143" s="183">
        <f>SUMPRODUCT(-('Diário 3º PA'!$E$4:$E$4242='Analítico Cx.'!$B143),-('Diário 3º PA'!$N$4:$N$4242=F$1),('Diário 3º PA'!$F$4:$F$4242))+SUMPRODUCT(-('Diário 4º PA'!$E$4:$E$2007='Analítico Cx.'!$B143),-('Diário 4º PA'!$O$4:$O$2007=F$1),('Diário 4º PA'!$F$4:$F$2007))+SUMPRODUCT(-('Diário 5º PA'!$E$4:$E$2000='Analítico Cx.'!$B143),-('Diário 5º PA'!$O$4:$O$2000=F$1),('Diário 5º PA'!$F$4:$F$2000))+SUMPRODUCT(-('Diário 6º PA'!$E$4:$E$2000='Analítico Cx.'!$B143),-('Diário 6º PA'!$O$4:$O$2000=F$1),('Diário 6º PA'!$F$4:$F$2000))</f>
        <v>0</v>
      </c>
      <c r="G143" s="183">
        <f>SUMPRODUCT(-('Diário 3º PA'!$E$4:$E$4242='Analítico Cx.'!$B143),-('Diário 3º PA'!$N$4:$N$4242=G$1),('Diário 3º PA'!$F$4:$F$4242))+SUMPRODUCT(-('Diário 4º PA'!$E$4:$E$2007='Analítico Cx.'!$B143),-('Diário 4º PA'!$O$4:$O$2007=G$1),('Diário 4º PA'!$F$4:$F$2007))+SUMPRODUCT(-('Diário 5º PA'!$E$4:$E$2000='Analítico Cx.'!$B143),-('Diário 5º PA'!$O$4:$O$2000=G$1),('Diário 5º PA'!$F$4:$F$2000))+SUMPRODUCT(-('Diário 6º PA'!$E$4:$E$2000='Analítico Cx.'!$B143),-('Diário 6º PA'!$O$4:$O$2000=G$1),('Diário 6º PA'!$F$4:$F$2000))</f>
        <v>0</v>
      </c>
      <c r="H143" s="183">
        <f>SUMPRODUCT(-('Diário 3º PA'!$E$4:$E$4242='Analítico Cx.'!$B143),-('Diário 3º PA'!$N$4:$N$4242=H$1),('Diário 3º PA'!$F$4:$F$4242))+SUMPRODUCT(-('Diário 4º PA'!$E$4:$E$2007='Analítico Cx.'!$B143),-('Diário 4º PA'!$O$4:$O$2007=H$1),('Diário 4º PA'!$F$4:$F$2007))+SUMPRODUCT(-('Diário 5º PA'!$E$4:$E$2000='Analítico Cx.'!$B143),-('Diário 5º PA'!$O$4:$O$2000=H$1),('Diário 5º PA'!$F$4:$F$2000))+SUMPRODUCT(-('Diário 6º PA'!$E$4:$E$2000='Analítico Cx.'!$B143),-('Diário 6º PA'!$O$4:$O$2000=H$1),('Diário 6º PA'!$F$4:$F$2000))</f>
        <v>0</v>
      </c>
      <c r="I143" s="183">
        <f>SUMPRODUCT(-('Diário 3º PA'!$E$4:$E$4242='Analítico Cx.'!$B143),-('Diário 3º PA'!$N$4:$N$4242=I$1),('Diário 3º PA'!$F$4:$F$4242))+SUMPRODUCT(-('Diário 4º PA'!$E$4:$E$2007='Analítico Cx.'!$B143),-('Diário 4º PA'!$O$4:$O$2007=I$1),('Diário 4º PA'!$F$4:$F$2007))+SUMPRODUCT(-('Diário 5º PA'!$E$4:$E$2000='Analítico Cx.'!$B143),-('Diário 5º PA'!$O$4:$O$2000=I$1),('Diário 5º PA'!$F$4:$F$2000))+SUMPRODUCT(-('Diário 6º PA'!$E$4:$E$2000='Analítico Cx.'!$B143),-('Diário 6º PA'!$O$4:$O$2000=I$1),('Diário 6º PA'!$F$4:$F$2000))</f>
        <v>0</v>
      </c>
      <c r="J143" s="183">
        <f>SUMPRODUCT(-('Diário 3º PA'!$E$4:$E$4242='Analítico Cx.'!$B143),-('Diário 3º PA'!$N$4:$N$4242=J$1),('Diário 3º PA'!$F$4:$F$4242))+SUMPRODUCT(-('Diário 4º PA'!$E$4:$E$2007='Analítico Cx.'!$B143),-('Diário 4º PA'!$O$4:$O$2007=J$1),('Diário 4º PA'!$F$4:$F$2007))+SUMPRODUCT(-('Diário 5º PA'!$E$4:$E$2000='Analítico Cx.'!$B143),-('Diário 5º PA'!$O$4:$O$2000=J$1),('Diário 5º PA'!$F$4:$F$2000))+SUMPRODUCT(-('Diário 6º PA'!$E$4:$E$2000='Analítico Cx.'!$B143),-('Diário 6º PA'!$O$4:$O$2000=J$1),('Diário 6º PA'!$F$4:$F$2000))</f>
        <v>0</v>
      </c>
      <c r="K143" s="183">
        <f>SUMPRODUCT(-('Diário 3º PA'!$E$4:$E$4242='Analítico Cx.'!$B143),-('Diário 3º PA'!$N$4:$N$4242=K$1),('Diário 3º PA'!$F$4:$F$4242))+SUMPRODUCT(-('Diário 4º PA'!$E$4:$E$2007='Analítico Cx.'!$B143),-('Diário 4º PA'!$O$4:$O$2007=K$1),('Diário 4º PA'!$F$4:$F$2007))+SUMPRODUCT(-('Diário 5º PA'!$E$4:$E$2000='Analítico Cx.'!$B143),-('Diário 5º PA'!$O$4:$O$2000=K$1),('Diário 5º PA'!$F$4:$F$2000))+SUMPRODUCT(-('Diário 6º PA'!$E$4:$E$2000='Analítico Cx.'!$B143),-('Diário 6º PA'!$O$4:$O$2000=K$1),('Diário 6º PA'!$F$4:$F$2000))</f>
        <v>0</v>
      </c>
      <c r="L143" s="183">
        <f>SUMPRODUCT(-('Diário 3º PA'!$E$4:$E$4242='Analítico Cx.'!$B143),-('Diário 3º PA'!$N$4:$N$4242=L$1),('Diário 3º PA'!$F$4:$F$4242))+SUMPRODUCT(-('Diário 4º PA'!$E$4:$E$2007='Analítico Cx.'!$B143),-('Diário 4º PA'!$O$4:$O$2007=L$1),('Diário 4º PA'!$F$4:$F$2007))+SUMPRODUCT(-('Diário 5º PA'!$E$4:$E$2000='Analítico Cx.'!$B143),-('Diário 5º PA'!$O$4:$O$2000=L$1),('Diário 5º PA'!$F$4:$F$2000))+SUMPRODUCT(-('Diário 6º PA'!$E$4:$E$2000='Analítico Cx.'!$B143),-('Diário 6º PA'!$O$4:$O$2000=L$1),('Diário 6º PA'!$F$4:$F$2000))</f>
        <v>0</v>
      </c>
      <c r="M143" s="183">
        <f>SUMPRODUCT(-('Diário 3º PA'!$E$4:$E$4242='Analítico Cx.'!$B143),-('Diário 3º PA'!$N$4:$N$4242=M$1),('Diário 3º PA'!$F$4:$F$4242))+SUMPRODUCT(-('Diário 4º PA'!$E$4:$E$2007='Analítico Cx.'!$B143),-('Diário 4º PA'!$O$4:$O$2007=M$1),('Diário 4º PA'!$F$4:$F$2007))+SUMPRODUCT(-('Diário 5º PA'!$E$4:$E$2000='Analítico Cx.'!$B143),-('Diário 5º PA'!$O$4:$O$2000=M$1),('Diário 5º PA'!$F$4:$F$2000))+SUMPRODUCT(-('Diário 6º PA'!$E$4:$E$2000='Analítico Cx.'!$B143),-('Diário 6º PA'!$O$4:$O$2000=M$1),('Diário 6º PA'!$F$4:$F$2000))</f>
        <v>0</v>
      </c>
      <c r="N143" s="183">
        <f>SUMPRODUCT(-('Diário 3º PA'!$E$4:$E$4242='Analítico Cx.'!$B143),-('Diário 3º PA'!$N$4:$N$4242=N$1),('Diário 3º PA'!$F$4:$F$4242))+SUMPRODUCT(-('Diário 4º PA'!$E$4:$E$2007='Analítico Cx.'!$B143),-('Diário 4º PA'!$O$4:$O$2007=N$1),('Diário 4º PA'!$F$4:$F$2007))+SUMPRODUCT(-('Diário 5º PA'!$E$4:$E$2000='Analítico Cx.'!$B143),-('Diário 5º PA'!$O$4:$O$2000=N$1),('Diário 5º PA'!$F$4:$F$2000))+SUMPRODUCT(-('Diário 6º PA'!$E$4:$E$2000='Analítico Cx.'!$B143),-('Diário 6º PA'!$O$4:$O$2000=N$1),('Diário 6º PA'!$F$4:$F$2000))</f>
        <v>0</v>
      </c>
      <c r="O143" s="184">
        <f>SUM(C143:N143)</f>
        <v>0</v>
      </c>
      <c r="P143" s="168">
        <f t="shared" ref="P143:P160" si="22">IF($O$160=0,0,O143/$O$160)</f>
        <v>0</v>
      </c>
    </row>
    <row r="144" spans="1:16" ht="23.25" customHeight="1" x14ac:dyDescent="0.2">
      <c r="A144" s="59" t="s">
        <v>374</v>
      </c>
      <c r="B144" s="57" t="s">
        <v>375</v>
      </c>
      <c r="C144" s="183">
        <f>SUMPRODUCT(-('Diário 3º PA'!$E$4:$E$4242='Analítico Cx.'!$B144),-('Diário 3º PA'!$N$4:$N$4242=C$1),('Diário 3º PA'!$F$4:$F$4242))+SUMPRODUCT(-('Diário 4º PA'!$E$4:$E$2007='Analítico Cx.'!$B144),-('Diário 4º PA'!$O$4:$O$2007=C$1),('Diário 4º PA'!$F$4:$F$2007))+SUMPRODUCT(-('Diário 5º PA'!$E$4:$E$2000='Analítico Cx.'!$B144),-('Diário 5º PA'!$O$4:$O$2000=C$1),('Diário 5º PA'!$F$4:$F$2000))+SUMPRODUCT(-('Diário 6º PA'!$E$4:$E$2000='Analítico Cx.'!$B144),-('Diário 6º PA'!$O$4:$O$2000=C$1),('Diário 6º PA'!$F$4:$F$2000))</f>
        <v>11739</v>
      </c>
      <c r="D144" s="183">
        <f>SUMPRODUCT(-('Diário 3º PA'!$E$4:$E$4242='Analítico Cx.'!$B144),-('Diário 3º PA'!$N$4:$N$4242=D$1),('Diário 3º PA'!$F$4:$F$4242))+SUMPRODUCT(-('Diário 4º PA'!$E$4:$E$2007='Analítico Cx.'!$B144),-('Diário 4º PA'!$O$4:$O$2007=D$1),('Diário 4º PA'!$F$4:$F$2007))+SUMPRODUCT(-('Diário 5º PA'!$E$4:$E$2000='Analítico Cx.'!$B144),-('Diário 5º PA'!$O$4:$O$2000=D$1),('Diário 5º PA'!$F$4:$F$2000))+SUMPRODUCT(-('Diário 6º PA'!$E$4:$E$2000='Analítico Cx.'!$B144),-('Diário 6º PA'!$O$4:$O$2000=D$1),('Diário 6º PA'!$F$4:$F$2000))</f>
        <v>25046.42</v>
      </c>
      <c r="E144" s="183">
        <f>SUMPRODUCT(-('Diário 3º PA'!$E$4:$E$4242='Analítico Cx.'!$B144),-('Diário 3º PA'!$N$4:$N$4242=E$1),('Diário 3º PA'!$F$4:$F$4242))+SUMPRODUCT(-('Diário 4º PA'!$E$4:$E$2007='Analítico Cx.'!$B144),-('Diário 4º PA'!$O$4:$O$2007=E$1),('Diário 4º PA'!$F$4:$F$2007))+SUMPRODUCT(-('Diário 5º PA'!$E$4:$E$2000='Analítico Cx.'!$B144),-('Diário 5º PA'!$O$4:$O$2000=E$1),('Diário 5º PA'!$F$4:$F$2000))+SUMPRODUCT(-('Diário 6º PA'!$E$4:$E$2000='Analítico Cx.'!$B144),-('Diário 6º PA'!$O$4:$O$2000=E$1),('Diário 6º PA'!$F$4:$F$2000))</f>
        <v>0</v>
      </c>
      <c r="F144" s="183">
        <f>SUMPRODUCT(-('Diário 3º PA'!$E$4:$E$4242='Analítico Cx.'!$B144),-('Diário 3º PA'!$N$4:$N$4242=F$1),('Diário 3º PA'!$F$4:$F$4242))+SUMPRODUCT(-('Diário 4º PA'!$E$4:$E$2007='Analítico Cx.'!$B144),-('Diário 4º PA'!$O$4:$O$2007=F$1),('Diário 4º PA'!$F$4:$F$2007))+SUMPRODUCT(-('Diário 5º PA'!$E$4:$E$2000='Analítico Cx.'!$B144),-('Diário 5º PA'!$O$4:$O$2000=F$1),('Diário 5º PA'!$F$4:$F$2000))+SUMPRODUCT(-('Diário 6º PA'!$E$4:$E$2000='Analítico Cx.'!$B144),-('Diário 6º PA'!$O$4:$O$2000=F$1),('Diário 6º PA'!$F$4:$F$2000))</f>
        <v>0</v>
      </c>
      <c r="G144" s="183">
        <f>SUMPRODUCT(-('Diário 3º PA'!$E$4:$E$4242='Analítico Cx.'!$B144),-('Diário 3º PA'!$N$4:$N$4242=G$1),('Diário 3º PA'!$F$4:$F$4242))+SUMPRODUCT(-('Diário 4º PA'!$E$4:$E$2007='Analítico Cx.'!$B144),-('Diário 4º PA'!$O$4:$O$2007=G$1),('Diário 4º PA'!$F$4:$F$2007))+SUMPRODUCT(-('Diário 5º PA'!$E$4:$E$2000='Analítico Cx.'!$B144),-('Diário 5º PA'!$O$4:$O$2000=G$1),('Diário 5º PA'!$F$4:$F$2000))+SUMPRODUCT(-('Diário 6º PA'!$E$4:$E$2000='Analítico Cx.'!$B144),-('Diário 6º PA'!$O$4:$O$2000=G$1),('Diário 6º PA'!$F$4:$F$2000))</f>
        <v>0</v>
      </c>
      <c r="H144" s="183">
        <f>SUMPRODUCT(-('Diário 3º PA'!$E$4:$E$4242='Analítico Cx.'!$B144),-('Diário 3º PA'!$N$4:$N$4242=H$1),('Diário 3º PA'!$F$4:$F$4242))+SUMPRODUCT(-('Diário 4º PA'!$E$4:$E$2007='Analítico Cx.'!$B144),-('Diário 4º PA'!$O$4:$O$2007=H$1),('Diário 4º PA'!$F$4:$F$2007))+SUMPRODUCT(-('Diário 5º PA'!$E$4:$E$2000='Analítico Cx.'!$B144),-('Diário 5º PA'!$O$4:$O$2000=H$1),('Diário 5º PA'!$F$4:$F$2000))+SUMPRODUCT(-('Diário 6º PA'!$E$4:$E$2000='Analítico Cx.'!$B144),-('Diário 6º PA'!$O$4:$O$2000=H$1),('Diário 6º PA'!$F$4:$F$2000))</f>
        <v>0</v>
      </c>
      <c r="I144" s="183">
        <f>SUMPRODUCT(-('Diário 3º PA'!$E$4:$E$4242='Analítico Cx.'!$B144),-('Diário 3º PA'!$N$4:$N$4242=I$1),('Diário 3º PA'!$F$4:$F$4242))+SUMPRODUCT(-('Diário 4º PA'!$E$4:$E$2007='Analítico Cx.'!$B144),-('Diário 4º PA'!$O$4:$O$2007=I$1),('Diário 4º PA'!$F$4:$F$2007))+SUMPRODUCT(-('Diário 5º PA'!$E$4:$E$2000='Analítico Cx.'!$B144),-('Diário 5º PA'!$O$4:$O$2000=I$1),('Diário 5º PA'!$F$4:$F$2000))+SUMPRODUCT(-('Diário 6º PA'!$E$4:$E$2000='Analítico Cx.'!$B144),-('Diário 6º PA'!$O$4:$O$2000=I$1),('Diário 6º PA'!$F$4:$F$2000))</f>
        <v>0</v>
      </c>
      <c r="J144" s="183">
        <f>SUMPRODUCT(-('Diário 3º PA'!$E$4:$E$4242='Analítico Cx.'!$B144),-('Diário 3º PA'!$N$4:$N$4242=J$1),('Diário 3º PA'!$F$4:$F$4242))+SUMPRODUCT(-('Diário 4º PA'!$E$4:$E$2007='Analítico Cx.'!$B144),-('Diário 4º PA'!$O$4:$O$2007=J$1),('Diário 4º PA'!$F$4:$F$2007))+SUMPRODUCT(-('Diário 5º PA'!$E$4:$E$2000='Analítico Cx.'!$B144),-('Diário 5º PA'!$O$4:$O$2000=J$1),('Diário 5º PA'!$F$4:$F$2000))+SUMPRODUCT(-('Diário 6º PA'!$E$4:$E$2000='Analítico Cx.'!$B144),-('Diário 6º PA'!$O$4:$O$2000=J$1),('Diário 6º PA'!$F$4:$F$2000))</f>
        <v>0</v>
      </c>
      <c r="K144" s="183">
        <f>SUMPRODUCT(-('Diário 3º PA'!$E$4:$E$4242='Analítico Cx.'!$B144),-('Diário 3º PA'!$N$4:$N$4242=K$1),('Diário 3º PA'!$F$4:$F$4242))+SUMPRODUCT(-('Diário 4º PA'!$E$4:$E$2007='Analítico Cx.'!$B144),-('Diário 4º PA'!$O$4:$O$2007=K$1),('Diário 4º PA'!$F$4:$F$2007))+SUMPRODUCT(-('Diário 5º PA'!$E$4:$E$2000='Analítico Cx.'!$B144),-('Diário 5º PA'!$O$4:$O$2000=K$1),('Diário 5º PA'!$F$4:$F$2000))+SUMPRODUCT(-('Diário 6º PA'!$E$4:$E$2000='Analítico Cx.'!$B144),-('Diário 6º PA'!$O$4:$O$2000=K$1),('Diário 6º PA'!$F$4:$F$2000))</f>
        <v>0</v>
      </c>
      <c r="L144" s="183">
        <f>SUMPRODUCT(-('Diário 3º PA'!$E$4:$E$4242='Analítico Cx.'!$B144),-('Diário 3º PA'!$N$4:$N$4242=L$1),('Diário 3º PA'!$F$4:$F$4242))+SUMPRODUCT(-('Diário 4º PA'!$E$4:$E$2007='Analítico Cx.'!$B144),-('Diário 4º PA'!$O$4:$O$2007=L$1),('Diário 4º PA'!$F$4:$F$2007))+SUMPRODUCT(-('Diário 5º PA'!$E$4:$E$2000='Analítico Cx.'!$B144),-('Diário 5º PA'!$O$4:$O$2000=L$1),('Diário 5º PA'!$F$4:$F$2000))+SUMPRODUCT(-('Diário 6º PA'!$E$4:$E$2000='Analítico Cx.'!$B144),-('Diário 6º PA'!$O$4:$O$2000=L$1),('Diário 6º PA'!$F$4:$F$2000))</f>
        <v>0</v>
      </c>
      <c r="M144" s="183">
        <f>SUMPRODUCT(-('Diário 3º PA'!$E$4:$E$4242='Analítico Cx.'!$B144),-('Diário 3º PA'!$N$4:$N$4242=M$1),('Diário 3º PA'!$F$4:$F$4242))+SUMPRODUCT(-('Diário 4º PA'!$E$4:$E$2007='Analítico Cx.'!$B144),-('Diário 4º PA'!$O$4:$O$2007=M$1),('Diário 4º PA'!$F$4:$F$2007))+SUMPRODUCT(-('Diário 5º PA'!$E$4:$E$2000='Analítico Cx.'!$B144),-('Diário 5º PA'!$O$4:$O$2000=M$1),('Diário 5º PA'!$F$4:$F$2000))+SUMPRODUCT(-('Diário 6º PA'!$E$4:$E$2000='Analítico Cx.'!$B144),-('Diário 6º PA'!$O$4:$O$2000=M$1),('Diário 6º PA'!$F$4:$F$2000))</f>
        <v>0</v>
      </c>
      <c r="N144" s="183">
        <f>SUMPRODUCT(-('Diário 3º PA'!$E$4:$E$4242='Analítico Cx.'!$B144),-('Diário 3º PA'!$N$4:$N$4242=N$1),('Diário 3º PA'!$F$4:$F$4242))+SUMPRODUCT(-('Diário 4º PA'!$E$4:$E$2007='Analítico Cx.'!$B144),-('Diário 4º PA'!$O$4:$O$2007=N$1),('Diário 4º PA'!$F$4:$F$2007))+SUMPRODUCT(-('Diário 5º PA'!$E$4:$E$2000='Analítico Cx.'!$B144),-('Diário 5º PA'!$O$4:$O$2000=N$1),('Diário 5º PA'!$F$4:$F$2000))+SUMPRODUCT(-('Diário 6º PA'!$E$4:$E$2000='Analítico Cx.'!$B144),-('Diário 6º PA'!$O$4:$O$2000=N$1),('Diário 6º PA'!$F$4:$F$2000))</f>
        <v>0</v>
      </c>
      <c r="O144" s="184">
        <f t="shared" ref="O144:O153" si="23">SUM(C144:N144)</f>
        <v>36785.42</v>
      </c>
      <c r="P144" s="168">
        <f t="shared" si="22"/>
        <v>2.5850798311285576E-3</v>
      </c>
    </row>
    <row r="145" spans="1:16" ht="23.25" customHeight="1" x14ac:dyDescent="0.2">
      <c r="A145" s="59" t="s">
        <v>376</v>
      </c>
      <c r="B145" s="57" t="s">
        <v>377</v>
      </c>
      <c r="C145" s="183">
        <f>SUMPRODUCT(-('Diário 3º PA'!$E$4:$E$4242='Analítico Cx.'!$B145),-('Diário 3º PA'!$N$4:$N$4242=C$1),('Diário 3º PA'!$F$4:$F$4242))+SUMPRODUCT(-('Diário 4º PA'!$E$4:$E$2007='Analítico Cx.'!$B145),-('Diário 4º PA'!$O$4:$O$2007=C$1),('Diário 4º PA'!$F$4:$F$2007))+SUMPRODUCT(-('Diário 5º PA'!$E$4:$E$2000='Analítico Cx.'!$B145),-('Diário 5º PA'!$O$4:$O$2000=C$1),('Diário 5º PA'!$F$4:$F$2000))+SUMPRODUCT(-('Diário 6º PA'!$E$4:$E$2000='Analítico Cx.'!$B145),-('Diário 6º PA'!$O$4:$O$2000=C$1),('Diário 6º PA'!$F$4:$F$2000))</f>
        <v>4066.15</v>
      </c>
      <c r="D145" s="183">
        <f>SUMPRODUCT(-('Diário 3º PA'!$E$4:$E$4242='Analítico Cx.'!$B145),-('Diário 3º PA'!$N$4:$N$4242=D$1),('Diário 3º PA'!$F$4:$F$4242))+SUMPRODUCT(-('Diário 4º PA'!$E$4:$E$2007='Analítico Cx.'!$B145),-('Diário 4º PA'!$O$4:$O$2007=D$1),('Diário 4º PA'!$F$4:$F$2007))+SUMPRODUCT(-('Diário 5º PA'!$E$4:$E$2000='Analítico Cx.'!$B145),-('Diário 5º PA'!$O$4:$O$2000=D$1),('Diário 5º PA'!$F$4:$F$2000))+SUMPRODUCT(-('Diário 6º PA'!$E$4:$E$2000='Analítico Cx.'!$B145),-('Diário 6º PA'!$O$4:$O$2000=D$1),('Diário 6º PA'!$F$4:$F$2000))</f>
        <v>23017</v>
      </c>
      <c r="E145" s="183">
        <f>SUMPRODUCT(-('Diário 3º PA'!$E$4:$E$4242='Analítico Cx.'!$B145),-('Diário 3º PA'!$N$4:$N$4242=E$1),('Diário 3º PA'!$F$4:$F$4242))+SUMPRODUCT(-('Diário 4º PA'!$E$4:$E$2007='Analítico Cx.'!$B145),-('Diário 4º PA'!$O$4:$O$2007=E$1),('Diário 4º PA'!$F$4:$F$2007))+SUMPRODUCT(-('Diário 5º PA'!$E$4:$E$2000='Analítico Cx.'!$B145),-('Diário 5º PA'!$O$4:$O$2000=E$1),('Diário 5º PA'!$F$4:$F$2000))+SUMPRODUCT(-('Diário 6º PA'!$E$4:$E$2000='Analítico Cx.'!$B145),-('Diário 6º PA'!$O$4:$O$2000=E$1),('Diário 6º PA'!$F$4:$F$2000))</f>
        <v>600</v>
      </c>
      <c r="F145" s="183">
        <f>SUMPRODUCT(-('Diário 3º PA'!$E$4:$E$4242='Analítico Cx.'!$B145),-('Diário 3º PA'!$N$4:$N$4242=F$1),('Diário 3º PA'!$F$4:$F$4242))+SUMPRODUCT(-('Diário 4º PA'!$E$4:$E$2007='Analítico Cx.'!$B145),-('Diário 4º PA'!$O$4:$O$2007=F$1),('Diário 4º PA'!$F$4:$F$2007))+SUMPRODUCT(-('Diário 5º PA'!$E$4:$E$2000='Analítico Cx.'!$B145),-('Diário 5º PA'!$O$4:$O$2000=F$1),('Diário 5º PA'!$F$4:$F$2000))+SUMPRODUCT(-('Diário 6º PA'!$E$4:$E$2000='Analítico Cx.'!$B145),-('Diário 6º PA'!$O$4:$O$2000=F$1),('Diário 6º PA'!$F$4:$F$2000))</f>
        <v>0</v>
      </c>
      <c r="G145" s="183">
        <f>SUMPRODUCT(-('Diário 3º PA'!$E$4:$E$4242='Analítico Cx.'!$B145),-('Diário 3º PA'!$N$4:$N$4242=G$1),('Diário 3º PA'!$F$4:$F$4242))+SUMPRODUCT(-('Diário 4º PA'!$E$4:$E$2007='Analítico Cx.'!$B145),-('Diário 4º PA'!$O$4:$O$2007=G$1),('Diário 4º PA'!$F$4:$F$2007))+SUMPRODUCT(-('Diário 5º PA'!$E$4:$E$2000='Analítico Cx.'!$B145),-('Diário 5º PA'!$O$4:$O$2000=G$1),('Diário 5º PA'!$F$4:$F$2000))+SUMPRODUCT(-('Diário 6º PA'!$E$4:$E$2000='Analítico Cx.'!$B145),-('Diário 6º PA'!$O$4:$O$2000=G$1),('Diário 6º PA'!$F$4:$F$2000))</f>
        <v>0</v>
      </c>
      <c r="H145" s="183">
        <f>SUMPRODUCT(-('Diário 3º PA'!$E$4:$E$4242='Analítico Cx.'!$B145),-('Diário 3º PA'!$N$4:$N$4242=H$1),('Diário 3º PA'!$F$4:$F$4242))+SUMPRODUCT(-('Diário 4º PA'!$E$4:$E$2007='Analítico Cx.'!$B145),-('Diário 4º PA'!$O$4:$O$2007=H$1),('Diário 4º PA'!$F$4:$F$2007))+SUMPRODUCT(-('Diário 5º PA'!$E$4:$E$2000='Analítico Cx.'!$B145),-('Diário 5º PA'!$O$4:$O$2000=H$1),('Diário 5º PA'!$F$4:$F$2000))+SUMPRODUCT(-('Diário 6º PA'!$E$4:$E$2000='Analítico Cx.'!$B145),-('Diário 6º PA'!$O$4:$O$2000=H$1),('Diário 6º PA'!$F$4:$F$2000))</f>
        <v>0</v>
      </c>
      <c r="I145" s="183">
        <f>SUMPRODUCT(-('Diário 3º PA'!$E$4:$E$4242='Analítico Cx.'!$B145),-('Diário 3º PA'!$N$4:$N$4242=I$1),('Diário 3º PA'!$F$4:$F$4242))+SUMPRODUCT(-('Diário 4º PA'!$E$4:$E$2007='Analítico Cx.'!$B145),-('Diário 4º PA'!$O$4:$O$2007=I$1),('Diário 4º PA'!$F$4:$F$2007))+SUMPRODUCT(-('Diário 5º PA'!$E$4:$E$2000='Analítico Cx.'!$B145),-('Diário 5º PA'!$O$4:$O$2000=I$1),('Diário 5º PA'!$F$4:$F$2000))+SUMPRODUCT(-('Diário 6º PA'!$E$4:$E$2000='Analítico Cx.'!$B145),-('Diário 6º PA'!$O$4:$O$2000=I$1),('Diário 6º PA'!$F$4:$F$2000))</f>
        <v>0</v>
      </c>
      <c r="J145" s="183">
        <f>SUMPRODUCT(-('Diário 3º PA'!$E$4:$E$4242='Analítico Cx.'!$B145),-('Diário 3º PA'!$N$4:$N$4242=J$1),('Diário 3º PA'!$F$4:$F$4242))+SUMPRODUCT(-('Diário 4º PA'!$E$4:$E$2007='Analítico Cx.'!$B145),-('Diário 4º PA'!$O$4:$O$2007=J$1),('Diário 4º PA'!$F$4:$F$2007))+SUMPRODUCT(-('Diário 5º PA'!$E$4:$E$2000='Analítico Cx.'!$B145),-('Diário 5º PA'!$O$4:$O$2000=J$1),('Diário 5º PA'!$F$4:$F$2000))+SUMPRODUCT(-('Diário 6º PA'!$E$4:$E$2000='Analítico Cx.'!$B145),-('Diário 6º PA'!$O$4:$O$2000=J$1),('Diário 6º PA'!$F$4:$F$2000))</f>
        <v>0</v>
      </c>
      <c r="K145" s="183">
        <f>SUMPRODUCT(-('Diário 3º PA'!$E$4:$E$4242='Analítico Cx.'!$B145),-('Diário 3º PA'!$N$4:$N$4242=K$1),('Diário 3º PA'!$F$4:$F$4242))+SUMPRODUCT(-('Diário 4º PA'!$E$4:$E$2007='Analítico Cx.'!$B145),-('Diário 4º PA'!$O$4:$O$2007=K$1),('Diário 4º PA'!$F$4:$F$2007))+SUMPRODUCT(-('Diário 5º PA'!$E$4:$E$2000='Analítico Cx.'!$B145),-('Diário 5º PA'!$O$4:$O$2000=K$1),('Diário 5º PA'!$F$4:$F$2000))+SUMPRODUCT(-('Diário 6º PA'!$E$4:$E$2000='Analítico Cx.'!$B145),-('Diário 6º PA'!$O$4:$O$2000=K$1),('Diário 6º PA'!$F$4:$F$2000))</f>
        <v>0</v>
      </c>
      <c r="L145" s="183">
        <f>SUMPRODUCT(-('Diário 3º PA'!$E$4:$E$4242='Analítico Cx.'!$B145),-('Diário 3º PA'!$N$4:$N$4242=L$1),('Diário 3º PA'!$F$4:$F$4242))+SUMPRODUCT(-('Diário 4º PA'!$E$4:$E$2007='Analítico Cx.'!$B145),-('Diário 4º PA'!$O$4:$O$2007=L$1),('Diário 4º PA'!$F$4:$F$2007))+SUMPRODUCT(-('Diário 5º PA'!$E$4:$E$2000='Analítico Cx.'!$B145),-('Diário 5º PA'!$O$4:$O$2000=L$1),('Diário 5º PA'!$F$4:$F$2000))+SUMPRODUCT(-('Diário 6º PA'!$E$4:$E$2000='Analítico Cx.'!$B145),-('Diário 6º PA'!$O$4:$O$2000=L$1),('Diário 6º PA'!$F$4:$F$2000))</f>
        <v>0</v>
      </c>
      <c r="M145" s="183">
        <f>SUMPRODUCT(-('Diário 3º PA'!$E$4:$E$4242='Analítico Cx.'!$B145),-('Diário 3º PA'!$N$4:$N$4242=M$1),('Diário 3º PA'!$F$4:$F$4242))+SUMPRODUCT(-('Diário 4º PA'!$E$4:$E$2007='Analítico Cx.'!$B145),-('Diário 4º PA'!$O$4:$O$2007=M$1),('Diário 4º PA'!$F$4:$F$2007))+SUMPRODUCT(-('Diário 5º PA'!$E$4:$E$2000='Analítico Cx.'!$B145),-('Diário 5º PA'!$O$4:$O$2000=M$1),('Diário 5º PA'!$F$4:$F$2000))+SUMPRODUCT(-('Diário 6º PA'!$E$4:$E$2000='Analítico Cx.'!$B145),-('Diário 6º PA'!$O$4:$O$2000=M$1),('Diário 6º PA'!$F$4:$F$2000))</f>
        <v>0</v>
      </c>
      <c r="N145" s="183">
        <f>SUMPRODUCT(-('Diário 3º PA'!$E$4:$E$4242='Analítico Cx.'!$B145),-('Diário 3º PA'!$N$4:$N$4242=N$1),('Diário 3º PA'!$F$4:$F$4242))+SUMPRODUCT(-('Diário 4º PA'!$E$4:$E$2007='Analítico Cx.'!$B145),-('Diário 4º PA'!$O$4:$O$2007=N$1),('Diário 4º PA'!$F$4:$F$2007))+SUMPRODUCT(-('Diário 5º PA'!$E$4:$E$2000='Analítico Cx.'!$B145),-('Diário 5º PA'!$O$4:$O$2000=N$1),('Diário 5º PA'!$F$4:$F$2000))+SUMPRODUCT(-('Diário 6º PA'!$E$4:$E$2000='Analítico Cx.'!$B145),-('Diário 6º PA'!$O$4:$O$2000=N$1),('Diário 6º PA'!$F$4:$F$2000))</f>
        <v>0</v>
      </c>
      <c r="O145" s="184">
        <f t="shared" si="23"/>
        <v>27683.15</v>
      </c>
      <c r="P145" s="168">
        <f t="shared" si="22"/>
        <v>1.9454216569256661E-3</v>
      </c>
    </row>
    <row r="146" spans="1:16" ht="23.25" customHeight="1" x14ac:dyDescent="0.2">
      <c r="A146" s="59" t="s">
        <v>378</v>
      </c>
      <c r="B146" s="57" t="s">
        <v>379</v>
      </c>
      <c r="C146" s="183">
        <f>SUMPRODUCT(-('Diário 3º PA'!$E$4:$E$4242='Analítico Cx.'!$B146),-('Diário 3º PA'!$N$4:$N$4242=C$1),('Diário 3º PA'!$F$4:$F$4242))+SUMPRODUCT(-('Diário 4º PA'!$E$4:$E$2007='Analítico Cx.'!$B146),-('Diário 4º PA'!$O$4:$O$2007=C$1),('Diário 4º PA'!$F$4:$F$2007))+SUMPRODUCT(-('Diário 5º PA'!$E$4:$E$2000='Analítico Cx.'!$B146),-('Diário 5º PA'!$O$4:$O$2000=C$1),('Diário 5º PA'!$F$4:$F$2000))+SUMPRODUCT(-('Diário 6º PA'!$E$4:$E$2000='Analítico Cx.'!$B146),-('Diário 6º PA'!$O$4:$O$2000=C$1),('Diário 6º PA'!$F$4:$F$2000))</f>
        <v>3813</v>
      </c>
      <c r="D146" s="183">
        <f>SUMPRODUCT(-('Diário 3º PA'!$E$4:$E$4242='Analítico Cx.'!$B146),-('Diário 3º PA'!$N$4:$N$4242=D$1),('Diário 3º PA'!$F$4:$F$4242))+SUMPRODUCT(-('Diário 4º PA'!$E$4:$E$2007='Analítico Cx.'!$B146),-('Diário 4º PA'!$O$4:$O$2007=D$1),('Diário 4º PA'!$F$4:$F$2007))+SUMPRODUCT(-('Diário 5º PA'!$E$4:$E$2000='Analítico Cx.'!$B146),-('Diário 5º PA'!$O$4:$O$2000=D$1),('Diário 5º PA'!$F$4:$F$2000))+SUMPRODUCT(-('Diário 6º PA'!$E$4:$E$2000='Analítico Cx.'!$B146),-('Diário 6º PA'!$O$4:$O$2000=D$1),('Diário 6º PA'!$F$4:$F$2000))</f>
        <v>0</v>
      </c>
      <c r="E146" s="183">
        <f>SUMPRODUCT(-('Diário 3º PA'!$E$4:$E$4242='Analítico Cx.'!$B146),-('Diário 3º PA'!$N$4:$N$4242=E$1),('Diário 3º PA'!$F$4:$F$4242))+SUMPRODUCT(-('Diário 4º PA'!$E$4:$E$2007='Analítico Cx.'!$B146),-('Diário 4º PA'!$O$4:$O$2007=E$1),('Diário 4º PA'!$F$4:$F$2007))+SUMPRODUCT(-('Diário 5º PA'!$E$4:$E$2000='Analítico Cx.'!$B146),-('Diário 5º PA'!$O$4:$O$2000=E$1),('Diário 5º PA'!$F$4:$F$2000))+SUMPRODUCT(-('Diário 6º PA'!$E$4:$E$2000='Analítico Cx.'!$B146),-('Diário 6º PA'!$O$4:$O$2000=E$1),('Diário 6º PA'!$F$4:$F$2000))</f>
        <v>3229</v>
      </c>
      <c r="F146" s="183">
        <f>SUMPRODUCT(-('Diário 3º PA'!$E$4:$E$4242='Analítico Cx.'!$B146),-('Diário 3º PA'!$N$4:$N$4242=F$1),('Diário 3º PA'!$F$4:$F$4242))+SUMPRODUCT(-('Diário 4º PA'!$E$4:$E$2007='Analítico Cx.'!$B146),-('Diário 4º PA'!$O$4:$O$2007=F$1),('Diário 4º PA'!$F$4:$F$2007))+SUMPRODUCT(-('Diário 5º PA'!$E$4:$E$2000='Analítico Cx.'!$B146),-('Diário 5º PA'!$O$4:$O$2000=F$1),('Diário 5º PA'!$F$4:$F$2000))+SUMPRODUCT(-('Diário 6º PA'!$E$4:$E$2000='Analítico Cx.'!$B146),-('Diário 6º PA'!$O$4:$O$2000=F$1),('Diário 6º PA'!$F$4:$F$2000))</f>
        <v>0</v>
      </c>
      <c r="G146" s="183">
        <f>SUMPRODUCT(-('Diário 3º PA'!$E$4:$E$4242='Analítico Cx.'!$B146),-('Diário 3º PA'!$N$4:$N$4242=G$1),('Diário 3º PA'!$F$4:$F$4242))+SUMPRODUCT(-('Diário 4º PA'!$E$4:$E$2007='Analítico Cx.'!$B146),-('Diário 4º PA'!$O$4:$O$2007=G$1),('Diário 4º PA'!$F$4:$F$2007))+SUMPRODUCT(-('Diário 5º PA'!$E$4:$E$2000='Analítico Cx.'!$B146),-('Diário 5º PA'!$O$4:$O$2000=G$1),('Diário 5º PA'!$F$4:$F$2000))+SUMPRODUCT(-('Diário 6º PA'!$E$4:$E$2000='Analítico Cx.'!$B146),-('Diário 6º PA'!$O$4:$O$2000=G$1),('Diário 6º PA'!$F$4:$F$2000))</f>
        <v>0</v>
      </c>
      <c r="H146" s="183">
        <f>SUMPRODUCT(-('Diário 3º PA'!$E$4:$E$4242='Analítico Cx.'!$B146),-('Diário 3º PA'!$N$4:$N$4242=H$1),('Diário 3º PA'!$F$4:$F$4242))+SUMPRODUCT(-('Diário 4º PA'!$E$4:$E$2007='Analítico Cx.'!$B146),-('Diário 4º PA'!$O$4:$O$2007=H$1),('Diário 4º PA'!$F$4:$F$2007))+SUMPRODUCT(-('Diário 5º PA'!$E$4:$E$2000='Analítico Cx.'!$B146),-('Diário 5º PA'!$O$4:$O$2000=H$1),('Diário 5º PA'!$F$4:$F$2000))+SUMPRODUCT(-('Diário 6º PA'!$E$4:$E$2000='Analítico Cx.'!$B146),-('Diário 6º PA'!$O$4:$O$2000=H$1),('Diário 6º PA'!$F$4:$F$2000))</f>
        <v>0</v>
      </c>
      <c r="I146" s="183">
        <f>SUMPRODUCT(-('Diário 3º PA'!$E$4:$E$4242='Analítico Cx.'!$B146),-('Diário 3º PA'!$N$4:$N$4242=I$1),('Diário 3º PA'!$F$4:$F$4242))+SUMPRODUCT(-('Diário 4º PA'!$E$4:$E$2007='Analítico Cx.'!$B146),-('Diário 4º PA'!$O$4:$O$2007=I$1),('Diário 4º PA'!$F$4:$F$2007))+SUMPRODUCT(-('Diário 5º PA'!$E$4:$E$2000='Analítico Cx.'!$B146),-('Diário 5º PA'!$O$4:$O$2000=I$1),('Diário 5º PA'!$F$4:$F$2000))+SUMPRODUCT(-('Diário 6º PA'!$E$4:$E$2000='Analítico Cx.'!$B146),-('Diário 6º PA'!$O$4:$O$2000=I$1),('Diário 6º PA'!$F$4:$F$2000))</f>
        <v>0</v>
      </c>
      <c r="J146" s="183">
        <f>SUMPRODUCT(-('Diário 3º PA'!$E$4:$E$4242='Analítico Cx.'!$B146),-('Diário 3º PA'!$N$4:$N$4242=J$1),('Diário 3º PA'!$F$4:$F$4242))+SUMPRODUCT(-('Diário 4º PA'!$E$4:$E$2007='Analítico Cx.'!$B146),-('Diário 4º PA'!$O$4:$O$2007=J$1),('Diário 4º PA'!$F$4:$F$2007))+SUMPRODUCT(-('Diário 5º PA'!$E$4:$E$2000='Analítico Cx.'!$B146),-('Diário 5º PA'!$O$4:$O$2000=J$1),('Diário 5º PA'!$F$4:$F$2000))+SUMPRODUCT(-('Diário 6º PA'!$E$4:$E$2000='Analítico Cx.'!$B146),-('Diário 6º PA'!$O$4:$O$2000=J$1),('Diário 6º PA'!$F$4:$F$2000))</f>
        <v>0</v>
      </c>
      <c r="K146" s="183">
        <f>SUMPRODUCT(-('Diário 3º PA'!$E$4:$E$4242='Analítico Cx.'!$B146),-('Diário 3º PA'!$N$4:$N$4242=K$1),('Diário 3º PA'!$F$4:$F$4242))+SUMPRODUCT(-('Diário 4º PA'!$E$4:$E$2007='Analítico Cx.'!$B146),-('Diário 4º PA'!$O$4:$O$2007=K$1),('Diário 4º PA'!$F$4:$F$2007))+SUMPRODUCT(-('Diário 5º PA'!$E$4:$E$2000='Analítico Cx.'!$B146),-('Diário 5º PA'!$O$4:$O$2000=K$1),('Diário 5º PA'!$F$4:$F$2000))+SUMPRODUCT(-('Diário 6º PA'!$E$4:$E$2000='Analítico Cx.'!$B146),-('Diário 6º PA'!$O$4:$O$2000=K$1),('Diário 6º PA'!$F$4:$F$2000))</f>
        <v>0</v>
      </c>
      <c r="L146" s="183">
        <f>SUMPRODUCT(-('Diário 3º PA'!$E$4:$E$4242='Analítico Cx.'!$B146),-('Diário 3º PA'!$N$4:$N$4242=L$1),('Diário 3º PA'!$F$4:$F$4242))+SUMPRODUCT(-('Diário 4º PA'!$E$4:$E$2007='Analítico Cx.'!$B146),-('Diário 4º PA'!$O$4:$O$2007=L$1),('Diário 4º PA'!$F$4:$F$2007))+SUMPRODUCT(-('Diário 5º PA'!$E$4:$E$2000='Analítico Cx.'!$B146),-('Diário 5º PA'!$O$4:$O$2000=L$1),('Diário 5º PA'!$F$4:$F$2000))+SUMPRODUCT(-('Diário 6º PA'!$E$4:$E$2000='Analítico Cx.'!$B146),-('Diário 6º PA'!$O$4:$O$2000=L$1),('Diário 6º PA'!$F$4:$F$2000))</f>
        <v>0</v>
      </c>
      <c r="M146" s="183">
        <f>SUMPRODUCT(-('Diário 3º PA'!$E$4:$E$4242='Analítico Cx.'!$B146),-('Diário 3º PA'!$N$4:$N$4242=M$1),('Diário 3º PA'!$F$4:$F$4242))+SUMPRODUCT(-('Diário 4º PA'!$E$4:$E$2007='Analítico Cx.'!$B146),-('Diário 4º PA'!$O$4:$O$2007=M$1),('Diário 4º PA'!$F$4:$F$2007))+SUMPRODUCT(-('Diário 5º PA'!$E$4:$E$2000='Analítico Cx.'!$B146),-('Diário 5º PA'!$O$4:$O$2000=M$1),('Diário 5º PA'!$F$4:$F$2000))+SUMPRODUCT(-('Diário 6º PA'!$E$4:$E$2000='Analítico Cx.'!$B146),-('Diário 6º PA'!$O$4:$O$2000=M$1),('Diário 6º PA'!$F$4:$F$2000))</f>
        <v>0</v>
      </c>
      <c r="N146" s="183">
        <f>SUMPRODUCT(-('Diário 3º PA'!$E$4:$E$4242='Analítico Cx.'!$B146),-('Diário 3º PA'!$N$4:$N$4242=N$1),('Diário 3º PA'!$F$4:$F$4242))+SUMPRODUCT(-('Diário 4º PA'!$E$4:$E$2007='Analítico Cx.'!$B146),-('Diário 4º PA'!$O$4:$O$2007=N$1),('Diário 4º PA'!$F$4:$F$2007))+SUMPRODUCT(-('Diário 5º PA'!$E$4:$E$2000='Analítico Cx.'!$B146),-('Diário 5º PA'!$O$4:$O$2000=N$1),('Diário 5º PA'!$F$4:$F$2000))+SUMPRODUCT(-('Diário 6º PA'!$E$4:$E$2000='Analítico Cx.'!$B146),-('Diário 6º PA'!$O$4:$O$2000=N$1),('Diário 6º PA'!$F$4:$F$2000))</f>
        <v>0</v>
      </c>
      <c r="O146" s="184">
        <f t="shared" si="23"/>
        <v>7042</v>
      </c>
      <c r="P146" s="168">
        <f t="shared" si="22"/>
        <v>4.9487357139886686E-4</v>
      </c>
    </row>
    <row r="147" spans="1:16" ht="23.25" customHeight="1" x14ac:dyDescent="0.2">
      <c r="A147" s="59" t="s">
        <v>380</v>
      </c>
      <c r="B147" s="57" t="s">
        <v>381</v>
      </c>
      <c r="C147" s="183">
        <f>SUMPRODUCT(-('Diário 3º PA'!$E$4:$E$4242='Analítico Cx.'!$B147),-('Diário 3º PA'!$N$4:$N$4242=C$1),('Diário 3º PA'!$F$4:$F$4242))+SUMPRODUCT(-('Diário 4º PA'!$E$4:$E$2007='Analítico Cx.'!$B147),-('Diário 4º PA'!$O$4:$O$2007=C$1),('Diário 4º PA'!$F$4:$F$2007))+SUMPRODUCT(-('Diário 5º PA'!$E$4:$E$2000='Analítico Cx.'!$B147),-('Diário 5º PA'!$O$4:$O$2000=C$1),('Diário 5º PA'!$F$4:$F$2000))+SUMPRODUCT(-('Diário 6º PA'!$E$4:$E$2000='Analítico Cx.'!$B147),-('Diário 6º PA'!$O$4:$O$2000=C$1),('Diário 6º PA'!$F$4:$F$2000))</f>
        <v>4488</v>
      </c>
      <c r="D147" s="183">
        <f>SUMPRODUCT(-('Diário 3º PA'!$E$4:$E$4242='Analítico Cx.'!$B147),-('Diário 3º PA'!$N$4:$N$4242=D$1),('Diário 3º PA'!$F$4:$F$4242))+SUMPRODUCT(-('Diário 4º PA'!$E$4:$E$2007='Analítico Cx.'!$B147),-('Diário 4º PA'!$O$4:$O$2007=D$1),('Diário 4º PA'!$F$4:$F$2007))+SUMPRODUCT(-('Diário 5º PA'!$E$4:$E$2000='Analítico Cx.'!$B147),-('Diário 5º PA'!$O$4:$O$2000=D$1),('Diário 5º PA'!$F$4:$F$2000))+SUMPRODUCT(-('Diário 6º PA'!$E$4:$E$2000='Analítico Cx.'!$B147),-('Diário 6º PA'!$O$4:$O$2000=D$1),('Diário 6º PA'!$F$4:$F$2000))</f>
        <v>4600</v>
      </c>
      <c r="E147" s="183">
        <f>SUMPRODUCT(-('Diário 3º PA'!$E$4:$E$4242='Analítico Cx.'!$B147),-('Diário 3º PA'!$N$4:$N$4242=E$1),('Diário 3º PA'!$F$4:$F$4242))+SUMPRODUCT(-('Diário 4º PA'!$E$4:$E$2007='Analítico Cx.'!$B147),-('Diário 4º PA'!$O$4:$O$2007=E$1),('Diário 4º PA'!$F$4:$F$2007))+SUMPRODUCT(-('Diário 5º PA'!$E$4:$E$2000='Analítico Cx.'!$B147),-('Diário 5º PA'!$O$4:$O$2000=E$1),('Diário 5º PA'!$F$4:$F$2000))+SUMPRODUCT(-('Diário 6º PA'!$E$4:$E$2000='Analítico Cx.'!$B147),-('Diário 6º PA'!$O$4:$O$2000=E$1),('Diário 6º PA'!$F$4:$F$2000))</f>
        <v>5091.79</v>
      </c>
      <c r="F147" s="183">
        <f>SUMPRODUCT(-('Diário 3º PA'!$E$4:$E$4242='Analítico Cx.'!$B147),-('Diário 3º PA'!$N$4:$N$4242=F$1),('Diário 3º PA'!$F$4:$F$4242))+SUMPRODUCT(-('Diário 4º PA'!$E$4:$E$2007='Analítico Cx.'!$B147),-('Diário 4º PA'!$O$4:$O$2007=F$1),('Diário 4º PA'!$F$4:$F$2007))+SUMPRODUCT(-('Diário 5º PA'!$E$4:$E$2000='Analítico Cx.'!$B147),-('Diário 5º PA'!$O$4:$O$2000=F$1),('Diário 5º PA'!$F$4:$F$2000))+SUMPRODUCT(-('Diário 6º PA'!$E$4:$E$2000='Analítico Cx.'!$B147),-('Diário 6º PA'!$O$4:$O$2000=F$1),('Diário 6º PA'!$F$4:$F$2000))</f>
        <v>0</v>
      </c>
      <c r="G147" s="183">
        <f>SUMPRODUCT(-('Diário 3º PA'!$E$4:$E$4242='Analítico Cx.'!$B147),-('Diário 3º PA'!$N$4:$N$4242=G$1),('Diário 3º PA'!$F$4:$F$4242))+SUMPRODUCT(-('Diário 4º PA'!$E$4:$E$2007='Analítico Cx.'!$B147),-('Diário 4º PA'!$O$4:$O$2007=G$1),('Diário 4º PA'!$F$4:$F$2007))+SUMPRODUCT(-('Diário 5º PA'!$E$4:$E$2000='Analítico Cx.'!$B147),-('Diário 5º PA'!$O$4:$O$2000=G$1),('Diário 5º PA'!$F$4:$F$2000))+SUMPRODUCT(-('Diário 6º PA'!$E$4:$E$2000='Analítico Cx.'!$B147),-('Diário 6º PA'!$O$4:$O$2000=G$1),('Diário 6º PA'!$F$4:$F$2000))</f>
        <v>0</v>
      </c>
      <c r="H147" s="183">
        <f>SUMPRODUCT(-('Diário 3º PA'!$E$4:$E$4242='Analítico Cx.'!$B147),-('Diário 3º PA'!$N$4:$N$4242=H$1),('Diário 3º PA'!$F$4:$F$4242))+SUMPRODUCT(-('Diário 4º PA'!$E$4:$E$2007='Analítico Cx.'!$B147),-('Diário 4º PA'!$O$4:$O$2007=H$1),('Diário 4º PA'!$F$4:$F$2007))+SUMPRODUCT(-('Diário 5º PA'!$E$4:$E$2000='Analítico Cx.'!$B147),-('Diário 5º PA'!$O$4:$O$2000=H$1),('Diário 5º PA'!$F$4:$F$2000))+SUMPRODUCT(-('Diário 6º PA'!$E$4:$E$2000='Analítico Cx.'!$B147),-('Diário 6º PA'!$O$4:$O$2000=H$1),('Diário 6º PA'!$F$4:$F$2000))</f>
        <v>0</v>
      </c>
      <c r="I147" s="183">
        <f>SUMPRODUCT(-('Diário 3º PA'!$E$4:$E$4242='Analítico Cx.'!$B147),-('Diário 3º PA'!$N$4:$N$4242=I$1),('Diário 3º PA'!$F$4:$F$4242))+SUMPRODUCT(-('Diário 4º PA'!$E$4:$E$2007='Analítico Cx.'!$B147),-('Diário 4º PA'!$O$4:$O$2007=I$1),('Diário 4º PA'!$F$4:$F$2007))+SUMPRODUCT(-('Diário 5º PA'!$E$4:$E$2000='Analítico Cx.'!$B147),-('Diário 5º PA'!$O$4:$O$2000=I$1),('Diário 5º PA'!$F$4:$F$2000))+SUMPRODUCT(-('Diário 6º PA'!$E$4:$E$2000='Analítico Cx.'!$B147),-('Diário 6º PA'!$O$4:$O$2000=I$1),('Diário 6º PA'!$F$4:$F$2000))</f>
        <v>0</v>
      </c>
      <c r="J147" s="183">
        <f>SUMPRODUCT(-('Diário 3º PA'!$E$4:$E$4242='Analítico Cx.'!$B147),-('Diário 3º PA'!$N$4:$N$4242=J$1),('Diário 3º PA'!$F$4:$F$4242))+SUMPRODUCT(-('Diário 4º PA'!$E$4:$E$2007='Analítico Cx.'!$B147),-('Diário 4º PA'!$O$4:$O$2007=J$1),('Diário 4º PA'!$F$4:$F$2007))+SUMPRODUCT(-('Diário 5º PA'!$E$4:$E$2000='Analítico Cx.'!$B147),-('Diário 5º PA'!$O$4:$O$2000=J$1),('Diário 5º PA'!$F$4:$F$2000))+SUMPRODUCT(-('Diário 6º PA'!$E$4:$E$2000='Analítico Cx.'!$B147),-('Diário 6º PA'!$O$4:$O$2000=J$1),('Diário 6º PA'!$F$4:$F$2000))</f>
        <v>0</v>
      </c>
      <c r="K147" s="183">
        <f>SUMPRODUCT(-('Diário 3º PA'!$E$4:$E$4242='Analítico Cx.'!$B147),-('Diário 3º PA'!$N$4:$N$4242=K$1),('Diário 3º PA'!$F$4:$F$4242))+SUMPRODUCT(-('Diário 4º PA'!$E$4:$E$2007='Analítico Cx.'!$B147),-('Diário 4º PA'!$O$4:$O$2007=K$1),('Diário 4º PA'!$F$4:$F$2007))+SUMPRODUCT(-('Diário 5º PA'!$E$4:$E$2000='Analítico Cx.'!$B147),-('Diário 5º PA'!$O$4:$O$2000=K$1),('Diário 5º PA'!$F$4:$F$2000))+SUMPRODUCT(-('Diário 6º PA'!$E$4:$E$2000='Analítico Cx.'!$B147),-('Diário 6º PA'!$O$4:$O$2000=K$1),('Diário 6º PA'!$F$4:$F$2000))</f>
        <v>0</v>
      </c>
      <c r="L147" s="183">
        <f>SUMPRODUCT(-('Diário 3º PA'!$E$4:$E$4242='Analítico Cx.'!$B147),-('Diário 3º PA'!$N$4:$N$4242=L$1),('Diário 3º PA'!$F$4:$F$4242))+SUMPRODUCT(-('Diário 4º PA'!$E$4:$E$2007='Analítico Cx.'!$B147),-('Diário 4º PA'!$O$4:$O$2007=L$1),('Diário 4º PA'!$F$4:$F$2007))+SUMPRODUCT(-('Diário 5º PA'!$E$4:$E$2000='Analítico Cx.'!$B147),-('Diário 5º PA'!$O$4:$O$2000=L$1),('Diário 5º PA'!$F$4:$F$2000))+SUMPRODUCT(-('Diário 6º PA'!$E$4:$E$2000='Analítico Cx.'!$B147),-('Diário 6º PA'!$O$4:$O$2000=L$1),('Diário 6º PA'!$F$4:$F$2000))</f>
        <v>0</v>
      </c>
      <c r="M147" s="183">
        <f>SUMPRODUCT(-('Diário 3º PA'!$E$4:$E$4242='Analítico Cx.'!$B147),-('Diário 3º PA'!$N$4:$N$4242=M$1),('Diário 3º PA'!$F$4:$F$4242))+SUMPRODUCT(-('Diário 4º PA'!$E$4:$E$2007='Analítico Cx.'!$B147),-('Diário 4º PA'!$O$4:$O$2007=M$1),('Diário 4º PA'!$F$4:$F$2007))+SUMPRODUCT(-('Diário 5º PA'!$E$4:$E$2000='Analítico Cx.'!$B147),-('Diário 5º PA'!$O$4:$O$2000=M$1),('Diário 5º PA'!$F$4:$F$2000))+SUMPRODUCT(-('Diário 6º PA'!$E$4:$E$2000='Analítico Cx.'!$B147),-('Diário 6º PA'!$O$4:$O$2000=M$1),('Diário 6º PA'!$F$4:$F$2000))</f>
        <v>0</v>
      </c>
      <c r="N147" s="183">
        <f>SUMPRODUCT(-('Diário 3º PA'!$E$4:$E$4242='Analítico Cx.'!$B147),-('Diário 3º PA'!$N$4:$N$4242=N$1),('Diário 3º PA'!$F$4:$F$4242))+SUMPRODUCT(-('Diário 4º PA'!$E$4:$E$2007='Analítico Cx.'!$B147),-('Diário 4º PA'!$O$4:$O$2007=N$1),('Diário 4º PA'!$F$4:$F$2007))+SUMPRODUCT(-('Diário 5º PA'!$E$4:$E$2000='Analítico Cx.'!$B147),-('Diário 5º PA'!$O$4:$O$2000=N$1),('Diário 5º PA'!$F$4:$F$2000))+SUMPRODUCT(-('Diário 6º PA'!$E$4:$E$2000='Analítico Cx.'!$B147),-('Diário 6º PA'!$O$4:$O$2000=N$1),('Diário 6º PA'!$F$4:$F$2000))</f>
        <v>0</v>
      </c>
      <c r="O147" s="184">
        <f t="shared" si="23"/>
        <v>14179.79</v>
      </c>
      <c r="P147" s="168">
        <f t="shared" si="22"/>
        <v>9.9647874453080644E-4</v>
      </c>
    </row>
    <row r="148" spans="1:16" ht="23.25" customHeight="1" x14ac:dyDescent="0.2">
      <c r="A148" s="59" t="s">
        <v>382</v>
      </c>
      <c r="B148" s="57" t="s">
        <v>383</v>
      </c>
      <c r="C148" s="183">
        <f>SUMPRODUCT(-('Diário 3º PA'!$E$4:$E$4242='Analítico Cx.'!$B148),-('Diário 3º PA'!$N$4:$N$4242=C$1),('Diário 3º PA'!$F$4:$F$4242))+SUMPRODUCT(-('Diário 4º PA'!$E$4:$E$2007='Analítico Cx.'!$B148),-('Diário 4º PA'!$O$4:$O$2007=C$1),('Diário 4º PA'!$F$4:$F$2007))+SUMPRODUCT(-('Diário 5º PA'!$E$4:$E$2000='Analítico Cx.'!$B148),-('Diário 5º PA'!$O$4:$O$2000=C$1),('Diário 5º PA'!$F$4:$F$2000))+SUMPRODUCT(-('Diário 6º PA'!$E$4:$E$2000='Analítico Cx.'!$B148),-('Diário 6º PA'!$O$4:$O$2000=C$1),('Diário 6º PA'!$F$4:$F$2000))</f>
        <v>0</v>
      </c>
      <c r="D148" s="183">
        <f>SUMPRODUCT(-('Diário 3º PA'!$E$4:$E$4242='Analítico Cx.'!$B148),-('Diário 3º PA'!$N$4:$N$4242=D$1),('Diário 3º PA'!$F$4:$F$4242))+SUMPRODUCT(-('Diário 4º PA'!$E$4:$E$2007='Analítico Cx.'!$B148),-('Diário 4º PA'!$O$4:$O$2007=D$1),('Diário 4º PA'!$F$4:$F$2007))+SUMPRODUCT(-('Diário 5º PA'!$E$4:$E$2000='Analítico Cx.'!$B148),-('Diário 5º PA'!$O$4:$O$2000=D$1),('Diário 5º PA'!$F$4:$F$2000))+SUMPRODUCT(-('Diário 6º PA'!$E$4:$E$2000='Analítico Cx.'!$B148),-('Diário 6º PA'!$O$4:$O$2000=D$1),('Diário 6º PA'!$F$4:$F$2000))</f>
        <v>0</v>
      </c>
      <c r="E148" s="183">
        <f>SUMPRODUCT(-('Diário 3º PA'!$E$4:$E$4242='Analítico Cx.'!$B148),-('Diário 3º PA'!$N$4:$N$4242=E$1),('Diário 3º PA'!$F$4:$F$4242))+SUMPRODUCT(-('Diário 4º PA'!$E$4:$E$2007='Analítico Cx.'!$B148),-('Diário 4º PA'!$O$4:$O$2007=E$1),('Diário 4º PA'!$F$4:$F$2007))+SUMPRODUCT(-('Diário 5º PA'!$E$4:$E$2000='Analítico Cx.'!$B148),-('Diário 5º PA'!$O$4:$O$2000=E$1),('Diário 5º PA'!$F$4:$F$2000))+SUMPRODUCT(-('Diário 6º PA'!$E$4:$E$2000='Analítico Cx.'!$B148),-('Diário 6º PA'!$O$4:$O$2000=E$1),('Diário 6º PA'!$F$4:$F$2000))</f>
        <v>0</v>
      </c>
      <c r="F148" s="183">
        <f>SUMPRODUCT(-('Diário 3º PA'!$E$4:$E$4242='Analítico Cx.'!$B148),-('Diário 3º PA'!$N$4:$N$4242=F$1),('Diário 3º PA'!$F$4:$F$4242))+SUMPRODUCT(-('Diário 4º PA'!$E$4:$E$2007='Analítico Cx.'!$B148),-('Diário 4º PA'!$O$4:$O$2007=F$1),('Diário 4º PA'!$F$4:$F$2007))+SUMPRODUCT(-('Diário 5º PA'!$E$4:$E$2000='Analítico Cx.'!$B148),-('Diário 5º PA'!$O$4:$O$2000=F$1),('Diário 5º PA'!$F$4:$F$2000))+SUMPRODUCT(-('Diário 6º PA'!$E$4:$E$2000='Analítico Cx.'!$B148),-('Diário 6º PA'!$O$4:$O$2000=F$1),('Diário 6º PA'!$F$4:$F$2000))</f>
        <v>0</v>
      </c>
      <c r="G148" s="183">
        <f>SUMPRODUCT(-('Diário 3º PA'!$E$4:$E$4242='Analítico Cx.'!$B148),-('Diário 3º PA'!$N$4:$N$4242=G$1),('Diário 3º PA'!$F$4:$F$4242))+SUMPRODUCT(-('Diário 4º PA'!$E$4:$E$2007='Analítico Cx.'!$B148),-('Diário 4º PA'!$O$4:$O$2007=G$1),('Diário 4º PA'!$F$4:$F$2007))+SUMPRODUCT(-('Diário 5º PA'!$E$4:$E$2000='Analítico Cx.'!$B148),-('Diário 5º PA'!$O$4:$O$2000=G$1),('Diário 5º PA'!$F$4:$F$2000))+SUMPRODUCT(-('Diário 6º PA'!$E$4:$E$2000='Analítico Cx.'!$B148),-('Diário 6º PA'!$O$4:$O$2000=G$1),('Diário 6º PA'!$F$4:$F$2000))</f>
        <v>0</v>
      </c>
      <c r="H148" s="183">
        <f>SUMPRODUCT(-('Diário 3º PA'!$E$4:$E$4242='Analítico Cx.'!$B148),-('Diário 3º PA'!$N$4:$N$4242=H$1),('Diário 3º PA'!$F$4:$F$4242))+SUMPRODUCT(-('Diário 4º PA'!$E$4:$E$2007='Analítico Cx.'!$B148),-('Diário 4º PA'!$O$4:$O$2007=H$1),('Diário 4º PA'!$F$4:$F$2007))+SUMPRODUCT(-('Diário 5º PA'!$E$4:$E$2000='Analítico Cx.'!$B148),-('Diário 5º PA'!$O$4:$O$2000=H$1),('Diário 5º PA'!$F$4:$F$2000))+SUMPRODUCT(-('Diário 6º PA'!$E$4:$E$2000='Analítico Cx.'!$B148),-('Diário 6º PA'!$O$4:$O$2000=H$1),('Diário 6º PA'!$F$4:$F$2000))</f>
        <v>0</v>
      </c>
      <c r="I148" s="183">
        <f>SUMPRODUCT(-('Diário 3º PA'!$E$4:$E$4242='Analítico Cx.'!$B148),-('Diário 3º PA'!$N$4:$N$4242=I$1),('Diário 3º PA'!$F$4:$F$4242))+SUMPRODUCT(-('Diário 4º PA'!$E$4:$E$2007='Analítico Cx.'!$B148),-('Diário 4º PA'!$O$4:$O$2007=I$1),('Diário 4º PA'!$F$4:$F$2007))+SUMPRODUCT(-('Diário 5º PA'!$E$4:$E$2000='Analítico Cx.'!$B148),-('Diário 5º PA'!$O$4:$O$2000=I$1),('Diário 5º PA'!$F$4:$F$2000))+SUMPRODUCT(-('Diário 6º PA'!$E$4:$E$2000='Analítico Cx.'!$B148),-('Diário 6º PA'!$O$4:$O$2000=I$1),('Diário 6º PA'!$F$4:$F$2000))</f>
        <v>0</v>
      </c>
      <c r="J148" s="183">
        <f>SUMPRODUCT(-('Diário 3º PA'!$E$4:$E$4242='Analítico Cx.'!$B148),-('Diário 3º PA'!$N$4:$N$4242=J$1),('Diário 3º PA'!$F$4:$F$4242))+SUMPRODUCT(-('Diário 4º PA'!$E$4:$E$2007='Analítico Cx.'!$B148),-('Diário 4º PA'!$O$4:$O$2007=J$1),('Diário 4º PA'!$F$4:$F$2007))+SUMPRODUCT(-('Diário 5º PA'!$E$4:$E$2000='Analítico Cx.'!$B148),-('Diário 5º PA'!$O$4:$O$2000=J$1),('Diário 5º PA'!$F$4:$F$2000))+SUMPRODUCT(-('Diário 6º PA'!$E$4:$E$2000='Analítico Cx.'!$B148),-('Diário 6º PA'!$O$4:$O$2000=J$1),('Diário 6º PA'!$F$4:$F$2000))</f>
        <v>0</v>
      </c>
      <c r="K148" s="183">
        <f>SUMPRODUCT(-('Diário 3º PA'!$E$4:$E$4242='Analítico Cx.'!$B148),-('Diário 3º PA'!$N$4:$N$4242=K$1),('Diário 3º PA'!$F$4:$F$4242))+SUMPRODUCT(-('Diário 4º PA'!$E$4:$E$2007='Analítico Cx.'!$B148),-('Diário 4º PA'!$O$4:$O$2007=K$1),('Diário 4º PA'!$F$4:$F$2007))+SUMPRODUCT(-('Diário 5º PA'!$E$4:$E$2000='Analítico Cx.'!$B148),-('Diário 5º PA'!$O$4:$O$2000=K$1),('Diário 5º PA'!$F$4:$F$2000))+SUMPRODUCT(-('Diário 6º PA'!$E$4:$E$2000='Analítico Cx.'!$B148),-('Diário 6º PA'!$O$4:$O$2000=K$1),('Diário 6º PA'!$F$4:$F$2000))</f>
        <v>0</v>
      </c>
      <c r="L148" s="183">
        <f>SUMPRODUCT(-('Diário 3º PA'!$E$4:$E$4242='Analítico Cx.'!$B148),-('Diário 3º PA'!$N$4:$N$4242=L$1),('Diário 3º PA'!$F$4:$F$4242))+SUMPRODUCT(-('Diário 4º PA'!$E$4:$E$2007='Analítico Cx.'!$B148),-('Diário 4º PA'!$O$4:$O$2007=L$1),('Diário 4º PA'!$F$4:$F$2007))+SUMPRODUCT(-('Diário 5º PA'!$E$4:$E$2000='Analítico Cx.'!$B148),-('Diário 5º PA'!$O$4:$O$2000=L$1),('Diário 5º PA'!$F$4:$F$2000))+SUMPRODUCT(-('Diário 6º PA'!$E$4:$E$2000='Analítico Cx.'!$B148),-('Diário 6º PA'!$O$4:$O$2000=L$1),('Diário 6º PA'!$F$4:$F$2000))</f>
        <v>0</v>
      </c>
      <c r="M148" s="183">
        <f>SUMPRODUCT(-('Diário 3º PA'!$E$4:$E$4242='Analítico Cx.'!$B148),-('Diário 3º PA'!$N$4:$N$4242=M$1),('Diário 3º PA'!$F$4:$F$4242))+SUMPRODUCT(-('Diário 4º PA'!$E$4:$E$2007='Analítico Cx.'!$B148),-('Diário 4º PA'!$O$4:$O$2007=M$1),('Diário 4º PA'!$F$4:$F$2007))+SUMPRODUCT(-('Diário 5º PA'!$E$4:$E$2000='Analítico Cx.'!$B148),-('Diário 5º PA'!$O$4:$O$2000=M$1),('Diário 5º PA'!$F$4:$F$2000))+SUMPRODUCT(-('Diário 6º PA'!$E$4:$E$2000='Analítico Cx.'!$B148),-('Diário 6º PA'!$O$4:$O$2000=M$1),('Diário 6º PA'!$F$4:$F$2000))</f>
        <v>0</v>
      </c>
      <c r="N148" s="183">
        <f>SUMPRODUCT(-('Diário 3º PA'!$E$4:$E$4242='Analítico Cx.'!$B148),-('Diário 3º PA'!$N$4:$N$4242=N$1),('Diário 3º PA'!$F$4:$F$4242))+SUMPRODUCT(-('Diário 4º PA'!$E$4:$E$2007='Analítico Cx.'!$B148),-('Diário 4º PA'!$O$4:$O$2007=N$1),('Diário 4º PA'!$F$4:$F$2007))+SUMPRODUCT(-('Diário 5º PA'!$E$4:$E$2000='Analítico Cx.'!$B148),-('Diário 5º PA'!$O$4:$O$2000=N$1),('Diário 5º PA'!$F$4:$F$2000))+SUMPRODUCT(-('Diário 6º PA'!$E$4:$E$2000='Analítico Cx.'!$B148),-('Diário 6º PA'!$O$4:$O$2000=N$1),('Diário 6º PA'!$F$4:$F$2000))</f>
        <v>0</v>
      </c>
      <c r="O148" s="184">
        <f t="shared" si="23"/>
        <v>0</v>
      </c>
      <c r="P148" s="168">
        <f t="shared" si="22"/>
        <v>0</v>
      </c>
    </row>
    <row r="149" spans="1:16" ht="23.25" customHeight="1" x14ac:dyDescent="0.2">
      <c r="A149" s="59" t="s">
        <v>384</v>
      </c>
      <c r="B149" s="57" t="s">
        <v>385</v>
      </c>
      <c r="C149" s="183">
        <f>SUMPRODUCT(-('Diário 3º PA'!$E$4:$E$4242='Analítico Cx.'!$B149),-('Diário 3º PA'!$N$4:$N$4242=C$1),('Diário 3º PA'!$F$4:$F$4242))+SUMPRODUCT(-('Diário 4º PA'!$E$4:$E$2007='Analítico Cx.'!$B149),-('Diário 4º PA'!$O$4:$O$2007=C$1),('Diário 4º PA'!$F$4:$F$2007))+SUMPRODUCT(-('Diário 5º PA'!$E$4:$E$2000='Analítico Cx.'!$B149),-('Diário 5º PA'!$O$4:$O$2000=C$1),('Diário 5º PA'!$F$4:$F$2000))+SUMPRODUCT(-('Diário 6º PA'!$E$4:$E$2000='Analítico Cx.'!$B149),-('Diário 6º PA'!$O$4:$O$2000=C$1),('Diário 6º PA'!$F$4:$F$2000))</f>
        <v>6110</v>
      </c>
      <c r="D149" s="183">
        <f>SUMPRODUCT(-('Diário 3º PA'!$E$4:$E$4242='Analítico Cx.'!$B149),-('Diário 3º PA'!$N$4:$N$4242=D$1),('Diário 3º PA'!$F$4:$F$4242))+SUMPRODUCT(-('Diário 4º PA'!$E$4:$E$2007='Analítico Cx.'!$B149),-('Diário 4º PA'!$O$4:$O$2007=D$1),('Diário 4º PA'!$F$4:$F$2007))+SUMPRODUCT(-('Diário 5º PA'!$E$4:$E$2000='Analítico Cx.'!$B149),-('Diário 5º PA'!$O$4:$O$2000=D$1),('Diário 5º PA'!$F$4:$F$2000))+SUMPRODUCT(-('Diário 6º PA'!$E$4:$E$2000='Analítico Cx.'!$B149),-('Diário 6º PA'!$O$4:$O$2000=D$1),('Diário 6º PA'!$F$4:$F$2000))</f>
        <v>0</v>
      </c>
      <c r="E149" s="183">
        <f>SUMPRODUCT(-('Diário 3º PA'!$E$4:$E$4242='Analítico Cx.'!$B149),-('Diário 3º PA'!$N$4:$N$4242=E$1),('Diário 3º PA'!$F$4:$F$4242))+SUMPRODUCT(-('Diário 4º PA'!$E$4:$E$2007='Analítico Cx.'!$B149),-('Diário 4º PA'!$O$4:$O$2007=E$1),('Diário 4º PA'!$F$4:$F$2007))+SUMPRODUCT(-('Diário 5º PA'!$E$4:$E$2000='Analítico Cx.'!$B149),-('Diário 5º PA'!$O$4:$O$2000=E$1),('Diário 5º PA'!$F$4:$F$2000))+SUMPRODUCT(-('Diário 6º PA'!$E$4:$E$2000='Analítico Cx.'!$B149),-('Diário 6º PA'!$O$4:$O$2000=E$1),('Diário 6º PA'!$F$4:$F$2000))</f>
        <v>67617</v>
      </c>
      <c r="F149" s="183">
        <f>SUMPRODUCT(-('Diário 3º PA'!$E$4:$E$4242='Analítico Cx.'!$B149),-('Diário 3º PA'!$N$4:$N$4242=F$1),('Diário 3º PA'!$F$4:$F$4242))+SUMPRODUCT(-('Diário 4º PA'!$E$4:$E$2007='Analítico Cx.'!$B149),-('Diário 4º PA'!$O$4:$O$2007=F$1),('Diário 4º PA'!$F$4:$F$2007))+SUMPRODUCT(-('Diário 5º PA'!$E$4:$E$2000='Analítico Cx.'!$B149),-('Diário 5º PA'!$O$4:$O$2000=F$1),('Diário 5º PA'!$F$4:$F$2000))+SUMPRODUCT(-('Diário 6º PA'!$E$4:$E$2000='Analítico Cx.'!$B149),-('Diário 6º PA'!$O$4:$O$2000=F$1),('Diário 6º PA'!$F$4:$F$2000))</f>
        <v>0</v>
      </c>
      <c r="G149" s="183">
        <f>SUMPRODUCT(-('Diário 3º PA'!$E$4:$E$4242='Analítico Cx.'!$B149),-('Diário 3º PA'!$N$4:$N$4242=G$1),('Diário 3º PA'!$F$4:$F$4242))+SUMPRODUCT(-('Diário 4º PA'!$E$4:$E$2007='Analítico Cx.'!$B149),-('Diário 4º PA'!$O$4:$O$2007=G$1),('Diário 4º PA'!$F$4:$F$2007))+SUMPRODUCT(-('Diário 5º PA'!$E$4:$E$2000='Analítico Cx.'!$B149),-('Diário 5º PA'!$O$4:$O$2000=G$1),('Diário 5º PA'!$F$4:$F$2000))+SUMPRODUCT(-('Diário 6º PA'!$E$4:$E$2000='Analítico Cx.'!$B149),-('Diário 6º PA'!$O$4:$O$2000=G$1),('Diário 6º PA'!$F$4:$F$2000))</f>
        <v>0</v>
      </c>
      <c r="H149" s="183">
        <f>SUMPRODUCT(-('Diário 3º PA'!$E$4:$E$4242='Analítico Cx.'!$B149),-('Diário 3º PA'!$N$4:$N$4242=H$1),('Diário 3º PA'!$F$4:$F$4242))+SUMPRODUCT(-('Diário 4º PA'!$E$4:$E$2007='Analítico Cx.'!$B149),-('Diário 4º PA'!$O$4:$O$2007=H$1),('Diário 4º PA'!$F$4:$F$2007))+SUMPRODUCT(-('Diário 5º PA'!$E$4:$E$2000='Analítico Cx.'!$B149),-('Diário 5º PA'!$O$4:$O$2000=H$1),('Diário 5º PA'!$F$4:$F$2000))+SUMPRODUCT(-('Diário 6º PA'!$E$4:$E$2000='Analítico Cx.'!$B149),-('Diário 6º PA'!$O$4:$O$2000=H$1),('Diário 6º PA'!$F$4:$F$2000))</f>
        <v>0</v>
      </c>
      <c r="I149" s="183">
        <f>SUMPRODUCT(-('Diário 3º PA'!$E$4:$E$4242='Analítico Cx.'!$B149),-('Diário 3º PA'!$N$4:$N$4242=I$1),('Diário 3º PA'!$F$4:$F$4242))+SUMPRODUCT(-('Diário 4º PA'!$E$4:$E$2007='Analítico Cx.'!$B149),-('Diário 4º PA'!$O$4:$O$2007=I$1),('Diário 4º PA'!$F$4:$F$2007))+SUMPRODUCT(-('Diário 5º PA'!$E$4:$E$2000='Analítico Cx.'!$B149),-('Diário 5º PA'!$O$4:$O$2000=I$1),('Diário 5º PA'!$F$4:$F$2000))+SUMPRODUCT(-('Diário 6º PA'!$E$4:$E$2000='Analítico Cx.'!$B149),-('Diário 6º PA'!$O$4:$O$2000=I$1),('Diário 6º PA'!$F$4:$F$2000))</f>
        <v>0</v>
      </c>
      <c r="J149" s="183">
        <f>SUMPRODUCT(-('Diário 3º PA'!$E$4:$E$4242='Analítico Cx.'!$B149),-('Diário 3º PA'!$N$4:$N$4242=J$1),('Diário 3º PA'!$F$4:$F$4242))+SUMPRODUCT(-('Diário 4º PA'!$E$4:$E$2007='Analítico Cx.'!$B149),-('Diário 4º PA'!$O$4:$O$2007=J$1),('Diário 4º PA'!$F$4:$F$2007))+SUMPRODUCT(-('Diário 5º PA'!$E$4:$E$2000='Analítico Cx.'!$B149),-('Diário 5º PA'!$O$4:$O$2000=J$1),('Diário 5º PA'!$F$4:$F$2000))+SUMPRODUCT(-('Diário 6º PA'!$E$4:$E$2000='Analítico Cx.'!$B149),-('Diário 6º PA'!$O$4:$O$2000=J$1),('Diário 6º PA'!$F$4:$F$2000))</f>
        <v>0</v>
      </c>
      <c r="K149" s="183">
        <f>SUMPRODUCT(-('Diário 3º PA'!$E$4:$E$4242='Analítico Cx.'!$B149),-('Diário 3º PA'!$N$4:$N$4242=K$1),('Diário 3º PA'!$F$4:$F$4242))+SUMPRODUCT(-('Diário 4º PA'!$E$4:$E$2007='Analítico Cx.'!$B149),-('Diário 4º PA'!$O$4:$O$2007=K$1),('Diário 4º PA'!$F$4:$F$2007))+SUMPRODUCT(-('Diário 5º PA'!$E$4:$E$2000='Analítico Cx.'!$B149),-('Diário 5º PA'!$O$4:$O$2000=K$1),('Diário 5º PA'!$F$4:$F$2000))+SUMPRODUCT(-('Diário 6º PA'!$E$4:$E$2000='Analítico Cx.'!$B149),-('Diário 6º PA'!$O$4:$O$2000=K$1),('Diário 6º PA'!$F$4:$F$2000))</f>
        <v>0</v>
      </c>
      <c r="L149" s="183">
        <f>SUMPRODUCT(-('Diário 3º PA'!$E$4:$E$4242='Analítico Cx.'!$B149),-('Diário 3º PA'!$N$4:$N$4242=L$1),('Diário 3º PA'!$F$4:$F$4242))+SUMPRODUCT(-('Diário 4º PA'!$E$4:$E$2007='Analítico Cx.'!$B149),-('Diário 4º PA'!$O$4:$O$2007=L$1),('Diário 4º PA'!$F$4:$F$2007))+SUMPRODUCT(-('Diário 5º PA'!$E$4:$E$2000='Analítico Cx.'!$B149),-('Diário 5º PA'!$O$4:$O$2000=L$1),('Diário 5º PA'!$F$4:$F$2000))+SUMPRODUCT(-('Diário 6º PA'!$E$4:$E$2000='Analítico Cx.'!$B149),-('Diário 6º PA'!$O$4:$O$2000=L$1),('Diário 6º PA'!$F$4:$F$2000))</f>
        <v>0</v>
      </c>
      <c r="M149" s="183">
        <f>SUMPRODUCT(-('Diário 3º PA'!$E$4:$E$4242='Analítico Cx.'!$B149),-('Diário 3º PA'!$N$4:$N$4242=M$1),('Diário 3º PA'!$F$4:$F$4242))+SUMPRODUCT(-('Diário 4º PA'!$E$4:$E$2007='Analítico Cx.'!$B149),-('Diário 4º PA'!$O$4:$O$2007=M$1),('Diário 4º PA'!$F$4:$F$2007))+SUMPRODUCT(-('Diário 5º PA'!$E$4:$E$2000='Analítico Cx.'!$B149),-('Diário 5º PA'!$O$4:$O$2000=M$1),('Diário 5º PA'!$F$4:$F$2000))+SUMPRODUCT(-('Diário 6º PA'!$E$4:$E$2000='Analítico Cx.'!$B149),-('Diário 6º PA'!$O$4:$O$2000=M$1),('Diário 6º PA'!$F$4:$F$2000))</f>
        <v>0</v>
      </c>
      <c r="N149" s="183">
        <f>SUMPRODUCT(-('Diário 3º PA'!$E$4:$E$4242='Analítico Cx.'!$B149),-('Diário 3º PA'!$N$4:$N$4242=N$1),('Diário 3º PA'!$F$4:$F$4242))+SUMPRODUCT(-('Diário 4º PA'!$E$4:$E$2007='Analítico Cx.'!$B149),-('Diário 4º PA'!$O$4:$O$2007=N$1),('Diário 4º PA'!$F$4:$F$2007))+SUMPRODUCT(-('Diário 5º PA'!$E$4:$E$2000='Analítico Cx.'!$B149),-('Diário 5º PA'!$O$4:$O$2000=N$1),('Diário 5º PA'!$F$4:$F$2000))+SUMPRODUCT(-('Diário 6º PA'!$E$4:$E$2000='Analítico Cx.'!$B149),-('Diário 6º PA'!$O$4:$O$2000=N$1),('Diário 6º PA'!$F$4:$F$2000))</f>
        <v>0</v>
      </c>
      <c r="O149" s="184">
        <f t="shared" si="23"/>
        <v>73727</v>
      </c>
      <c r="P149" s="168">
        <f t="shared" si="22"/>
        <v>5.1811337402050918E-3</v>
      </c>
    </row>
    <row r="150" spans="1:16" ht="23.25" customHeight="1" x14ac:dyDescent="0.2">
      <c r="A150" s="59" t="s">
        <v>386</v>
      </c>
      <c r="B150" s="57" t="s">
        <v>387</v>
      </c>
      <c r="C150" s="183">
        <f>SUMPRODUCT(-('Diário 3º PA'!$E$4:$E$4242='Analítico Cx.'!$B150),-('Diário 3º PA'!$N$4:$N$4242=C$1),('Diário 3º PA'!$F$4:$F$4242))+SUMPRODUCT(-('Diário 4º PA'!$E$4:$E$2007='Analítico Cx.'!$B150),-('Diário 4º PA'!$O$4:$O$2007=C$1),('Diário 4º PA'!$F$4:$F$2007))+SUMPRODUCT(-('Diário 5º PA'!$E$4:$E$2000='Analítico Cx.'!$B150),-('Diário 5º PA'!$O$4:$O$2000=C$1),('Diário 5º PA'!$F$4:$F$2000))+SUMPRODUCT(-('Diário 6º PA'!$E$4:$E$2000='Analítico Cx.'!$B150),-('Diário 6º PA'!$O$4:$O$2000=C$1),('Diário 6º PA'!$F$4:$F$2000))</f>
        <v>0</v>
      </c>
      <c r="D150" s="183">
        <f>SUMPRODUCT(-('Diário 3º PA'!$E$4:$E$4242='Analítico Cx.'!$B150),-('Diário 3º PA'!$N$4:$N$4242=D$1),('Diário 3º PA'!$F$4:$F$4242))+SUMPRODUCT(-('Diário 4º PA'!$E$4:$E$2007='Analítico Cx.'!$B150),-('Diário 4º PA'!$O$4:$O$2007=D$1),('Diário 4º PA'!$F$4:$F$2007))+SUMPRODUCT(-('Diário 5º PA'!$E$4:$E$2000='Analítico Cx.'!$B150),-('Diário 5º PA'!$O$4:$O$2000=D$1),('Diário 5º PA'!$F$4:$F$2000))+SUMPRODUCT(-('Diário 6º PA'!$E$4:$E$2000='Analítico Cx.'!$B150),-('Diário 6º PA'!$O$4:$O$2000=D$1),('Diário 6º PA'!$F$4:$F$2000))</f>
        <v>0</v>
      </c>
      <c r="E150" s="183">
        <f>SUMPRODUCT(-('Diário 3º PA'!$E$4:$E$4242='Analítico Cx.'!$B150),-('Diário 3º PA'!$N$4:$N$4242=E$1),('Diário 3º PA'!$F$4:$F$4242))+SUMPRODUCT(-('Diário 4º PA'!$E$4:$E$2007='Analítico Cx.'!$B150),-('Diário 4º PA'!$O$4:$O$2007=E$1),('Diário 4º PA'!$F$4:$F$2007))+SUMPRODUCT(-('Diário 5º PA'!$E$4:$E$2000='Analítico Cx.'!$B150),-('Diário 5º PA'!$O$4:$O$2000=E$1),('Diário 5º PA'!$F$4:$F$2000))+SUMPRODUCT(-('Diário 6º PA'!$E$4:$E$2000='Analítico Cx.'!$B150),-('Diário 6º PA'!$O$4:$O$2000=E$1),('Diário 6º PA'!$F$4:$F$2000))</f>
        <v>0</v>
      </c>
      <c r="F150" s="183">
        <f>SUMPRODUCT(-('Diário 3º PA'!$E$4:$E$4242='Analítico Cx.'!$B150),-('Diário 3º PA'!$N$4:$N$4242=F$1),('Diário 3º PA'!$F$4:$F$4242))+SUMPRODUCT(-('Diário 4º PA'!$E$4:$E$2007='Analítico Cx.'!$B150),-('Diário 4º PA'!$O$4:$O$2007=F$1),('Diário 4º PA'!$F$4:$F$2007))+SUMPRODUCT(-('Diário 5º PA'!$E$4:$E$2000='Analítico Cx.'!$B150),-('Diário 5º PA'!$O$4:$O$2000=F$1),('Diário 5º PA'!$F$4:$F$2000))+SUMPRODUCT(-('Diário 6º PA'!$E$4:$E$2000='Analítico Cx.'!$B150),-('Diário 6º PA'!$O$4:$O$2000=F$1),('Diário 6º PA'!$F$4:$F$2000))</f>
        <v>0</v>
      </c>
      <c r="G150" s="183">
        <f>SUMPRODUCT(-('Diário 3º PA'!$E$4:$E$4242='Analítico Cx.'!$B150),-('Diário 3º PA'!$N$4:$N$4242=G$1),('Diário 3º PA'!$F$4:$F$4242))+SUMPRODUCT(-('Diário 4º PA'!$E$4:$E$2007='Analítico Cx.'!$B150),-('Diário 4º PA'!$O$4:$O$2007=G$1),('Diário 4º PA'!$F$4:$F$2007))+SUMPRODUCT(-('Diário 5º PA'!$E$4:$E$2000='Analítico Cx.'!$B150),-('Diário 5º PA'!$O$4:$O$2000=G$1),('Diário 5º PA'!$F$4:$F$2000))+SUMPRODUCT(-('Diário 6º PA'!$E$4:$E$2000='Analítico Cx.'!$B150),-('Diário 6º PA'!$O$4:$O$2000=G$1),('Diário 6º PA'!$F$4:$F$2000))</f>
        <v>0</v>
      </c>
      <c r="H150" s="183">
        <f>SUMPRODUCT(-('Diário 3º PA'!$E$4:$E$4242='Analítico Cx.'!$B150),-('Diário 3º PA'!$N$4:$N$4242=H$1),('Diário 3º PA'!$F$4:$F$4242))+SUMPRODUCT(-('Diário 4º PA'!$E$4:$E$2007='Analítico Cx.'!$B150),-('Diário 4º PA'!$O$4:$O$2007=H$1),('Diário 4º PA'!$F$4:$F$2007))+SUMPRODUCT(-('Diário 5º PA'!$E$4:$E$2000='Analítico Cx.'!$B150),-('Diário 5º PA'!$O$4:$O$2000=H$1),('Diário 5º PA'!$F$4:$F$2000))+SUMPRODUCT(-('Diário 6º PA'!$E$4:$E$2000='Analítico Cx.'!$B150),-('Diário 6º PA'!$O$4:$O$2000=H$1),('Diário 6º PA'!$F$4:$F$2000))</f>
        <v>0</v>
      </c>
      <c r="I150" s="183">
        <f>SUMPRODUCT(-('Diário 3º PA'!$E$4:$E$4242='Analítico Cx.'!$B150),-('Diário 3º PA'!$N$4:$N$4242=I$1),('Diário 3º PA'!$F$4:$F$4242))+SUMPRODUCT(-('Diário 4º PA'!$E$4:$E$2007='Analítico Cx.'!$B150),-('Diário 4º PA'!$O$4:$O$2007=I$1),('Diário 4º PA'!$F$4:$F$2007))+SUMPRODUCT(-('Diário 5º PA'!$E$4:$E$2000='Analítico Cx.'!$B150),-('Diário 5º PA'!$O$4:$O$2000=I$1),('Diário 5º PA'!$F$4:$F$2000))+SUMPRODUCT(-('Diário 6º PA'!$E$4:$E$2000='Analítico Cx.'!$B150),-('Diário 6º PA'!$O$4:$O$2000=I$1),('Diário 6º PA'!$F$4:$F$2000))</f>
        <v>0</v>
      </c>
      <c r="J150" s="183">
        <f>SUMPRODUCT(-('Diário 3º PA'!$E$4:$E$4242='Analítico Cx.'!$B150),-('Diário 3º PA'!$N$4:$N$4242=J$1),('Diário 3º PA'!$F$4:$F$4242))+SUMPRODUCT(-('Diário 4º PA'!$E$4:$E$2007='Analítico Cx.'!$B150),-('Diário 4º PA'!$O$4:$O$2007=J$1),('Diário 4º PA'!$F$4:$F$2007))+SUMPRODUCT(-('Diário 5º PA'!$E$4:$E$2000='Analítico Cx.'!$B150),-('Diário 5º PA'!$O$4:$O$2000=J$1),('Diário 5º PA'!$F$4:$F$2000))+SUMPRODUCT(-('Diário 6º PA'!$E$4:$E$2000='Analítico Cx.'!$B150),-('Diário 6º PA'!$O$4:$O$2000=J$1),('Diário 6º PA'!$F$4:$F$2000))</f>
        <v>0</v>
      </c>
      <c r="K150" s="183">
        <f>SUMPRODUCT(-('Diário 3º PA'!$E$4:$E$4242='Analítico Cx.'!$B150),-('Diário 3º PA'!$N$4:$N$4242=K$1),('Diário 3º PA'!$F$4:$F$4242))+SUMPRODUCT(-('Diário 4º PA'!$E$4:$E$2007='Analítico Cx.'!$B150),-('Diário 4º PA'!$O$4:$O$2007=K$1),('Diário 4º PA'!$F$4:$F$2007))+SUMPRODUCT(-('Diário 5º PA'!$E$4:$E$2000='Analítico Cx.'!$B150),-('Diário 5º PA'!$O$4:$O$2000=K$1),('Diário 5º PA'!$F$4:$F$2000))+SUMPRODUCT(-('Diário 6º PA'!$E$4:$E$2000='Analítico Cx.'!$B150),-('Diário 6º PA'!$O$4:$O$2000=K$1),('Diário 6º PA'!$F$4:$F$2000))</f>
        <v>0</v>
      </c>
      <c r="L150" s="183">
        <f>SUMPRODUCT(-('Diário 3º PA'!$E$4:$E$4242='Analítico Cx.'!$B150),-('Diário 3º PA'!$N$4:$N$4242=L$1),('Diário 3º PA'!$F$4:$F$4242))+SUMPRODUCT(-('Diário 4º PA'!$E$4:$E$2007='Analítico Cx.'!$B150),-('Diário 4º PA'!$O$4:$O$2007=L$1),('Diário 4º PA'!$F$4:$F$2007))+SUMPRODUCT(-('Diário 5º PA'!$E$4:$E$2000='Analítico Cx.'!$B150),-('Diário 5º PA'!$O$4:$O$2000=L$1),('Diário 5º PA'!$F$4:$F$2000))+SUMPRODUCT(-('Diário 6º PA'!$E$4:$E$2000='Analítico Cx.'!$B150),-('Diário 6º PA'!$O$4:$O$2000=L$1),('Diário 6º PA'!$F$4:$F$2000))</f>
        <v>0</v>
      </c>
      <c r="M150" s="183">
        <f>SUMPRODUCT(-('Diário 3º PA'!$E$4:$E$4242='Analítico Cx.'!$B150),-('Diário 3º PA'!$N$4:$N$4242=M$1),('Diário 3º PA'!$F$4:$F$4242))+SUMPRODUCT(-('Diário 4º PA'!$E$4:$E$2007='Analítico Cx.'!$B150),-('Diário 4º PA'!$O$4:$O$2007=M$1),('Diário 4º PA'!$F$4:$F$2007))+SUMPRODUCT(-('Diário 5º PA'!$E$4:$E$2000='Analítico Cx.'!$B150),-('Diário 5º PA'!$O$4:$O$2000=M$1),('Diário 5º PA'!$F$4:$F$2000))+SUMPRODUCT(-('Diário 6º PA'!$E$4:$E$2000='Analítico Cx.'!$B150),-('Diário 6º PA'!$O$4:$O$2000=M$1),('Diário 6º PA'!$F$4:$F$2000))</f>
        <v>0</v>
      </c>
      <c r="N150" s="183">
        <f>SUMPRODUCT(-('Diário 3º PA'!$E$4:$E$4242='Analítico Cx.'!$B150),-('Diário 3º PA'!$N$4:$N$4242=N$1),('Diário 3º PA'!$F$4:$F$4242))+SUMPRODUCT(-('Diário 4º PA'!$E$4:$E$2007='Analítico Cx.'!$B150),-('Diário 4º PA'!$O$4:$O$2007=N$1),('Diário 4º PA'!$F$4:$F$2007))+SUMPRODUCT(-('Diário 5º PA'!$E$4:$E$2000='Analítico Cx.'!$B150),-('Diário 5º PA'!$O$4:$O$2000=N$1),('Diário 5º PA'!$F$4:$F$2000))+SUMPRODUCT(-('Diário 6º PA'!$E$4:$E$2000='Analítico Cx.'!$B150),-('Diário 6º PA'!$O$4:$O$2000=N$1),('Diário 6º PA'!$F$4:$F$2000))</f>
        <v>0</v>
      </c>
      <c r="O150" s="184">
        <f t="shared" si="23"/>
        <v>0</v>
      </c>
      <c r="P150" s="168">
        <f t="shared" si="22"/>
        <v>0</v>
      </c>
    </row>
    <row r="151" spans="1:16" ht="23.25" customHeight="1" x14ac:dyDescent="0.2">
      <c r="A151" s="59" t="s">
        <v>388</v>
      </c>
      <c r="B151" s="57" t="s">
        <v>389</v>
      </c>
      <c r="C151" s="183">
        <f>SUMPRODUCT(-('Diário 3º PA'!$E$4:$E$4242='Analítico Cx.'!$B151),-('Diário 3º PA'!$N$4:$N$4242=C$1),('Diário 3º PA'!$F$4:$F$4242))+SUMPRODUCT(-('Diário 4º PA'!$E$4:$E$2007='Analítico Cx.'!$B151),-('Diário 4º PA'!$O$4:$O$2007=C$1),('Diário 4º PA'!$F$4:$F$2007))+SUMPRODUCT(-('Diário 5º PA'!$E$4:$E$2000='Analítico Cx.'!$B151),-('Diário 5º PA'!$O$4:$O$2000=C$1),('Diário 5º PA'!$F$4:$F$2000))+SUMPRODUCT(-('Diário 6º PA'!$E$4:$E$2000='Analítico Cx.'!$B151),-('Diário 6º PA'!$O$4:$O$2000=C$1),('Diário 6º PA'!$F$4:$F$2000))</f>
        <v>0</v>
      </c>
      <c r="D151" s="183">
        <f>SUMPRODUCT(-('Diário 3º PA'!$E$4:$E$4242='Analítico Cx.'!$B151),-('Diário 3º PA'!$N$4:$N$4242=D$1),('Diário 3º PA'!$F$4:$F$4242))+SUMPRODUCT(-('Diário 4º PA'!$E$4:$E$2007='Analítico Cx.'!$B151),-('Diário 4º PA'!$O$4:$O$2007=D$1),('Diário 4º PA'!$F$4:$F$2007))+SUMPRODUCT(-('Diário 5º PA'!$E$4:$E$2000='Analítico Cx.'!$B151),-('Diário 5º PA'!$O$4:$O$2000=D$1),('Diário 5º PA'!$F$4:$F$2000))+SUMPRODUCT(-('Diário 6º PA'!$E$4:$E$2000='Analítico Cx.'!$B151),-('Diário 6º PA'!$O$4:$O$2000=D$1),('Diário 6º PA'!$F$4:$F$2000))</f>
        <v>0</v>
      </c>
      <c r="E151" s="183">
        <f>SUMPRODUCT(-('Diário 3º PA'!$E$4:$E$4242='Analítico Cx.'!$B151),-('Diário 3º PA'!$N$4:$N$4242=E$1),('Diário 3º PA'!$F$4:$F$4242))+SUMPRODUCT(-('Diário 4º PA'!$E$4:$E$2007='Analítico Cx.'!$B151),-('Diário 4º PA'!$O$4:$O$2007=E$1),('Diário 4º PA'!$F$4:$F$2007))+SUMPRODUCT(-('Diário 5º PA'!$E$4:$E$2000='Analítico Cx.'!$B151),-('Diário 5º PA'!$O$4:$O$2000=E$1),('Diário 5º PA'!$F$4:$F$2000))+SUMPRODUCT(-('Diário 6º PA'!$E$4:$E$2000='Analítico Cx.'!$B151),-('Diário 6º PA'!$O$4:$O$2000=E$1),('Diário 6º PA'!$F$4:$F$2000))</f>
        <v>0</v>
      </c>
      <c r="F151" s="183">
        <f>SUMPRODUCT(-('Diário 3º PA'!$E$4:$E$4242='Analítico Cx.'!$B151),-('Diário 3º PA'!$N$4:$N$4242=F$1),('Diário 3º PA'!$F$4:$F$4242))+SUMPRODUCT(-('Diário 4º PA'!$E$4:$E$2007='Analítico Cx.'!$B151),-('Diário 4º PA'!$O$4:$O$2007=F$1),('Diário 4º PA'!$F$4:$F$2007))+SUMPRODUCT(-('Diário 5º PA'!$E$4:$E$2000='Analítico Cx.'!$B151),-('Diário 5º PA'!$O$4:$O$2000=F$1),('Diário 5º PA'!$F$4:$F$2000))+SUMPRODUCT(-('Diário 6º PA'!$E$4:$E$2000='Analítico Cx.'!$B151),-('Diário 6º PA'!$O$4:$O$2000=F$1),('Diário 6º PA'!$F$4:$F$2000))</f>
        <v>0</v>
      </c>
      <c r="G151" s="183">
        <f>SUMPRODUCT(-('Diário 3º PA'!$E$4:$E$4242='Analítico Cx.'!$B151),-('Diário 3º PA'!$N$4:$N$4242=G$1),('Diário 3º PA'!$F$4:$F$4242))+SUMPRODUCT(-('Diário 4º PA'!$E$4:$E$2007='Analítico Cx.'!$B151),-('Diário 4º PA'!$O$4:$O$2007=G$1),('Diário 4º PA'!$F$4:$F$2007))+SUMPRODUCT(-('Diário 5º PA'!$E$4:$E$2000='Analítico Cx.'!$B151),-('Diário 5º PA'!$O$4:$O$2000=G$1),('Diário 5º PA'!$F$4:$F$2000))+SUMPRODUCT(-('Diário 6º PA'!$E$4:$E$2000='Analítico Cx.'!$B151),-('Diário 6º PA'!$O$4:$O$2000=G$1),('Diário 6º PA'!$F$4:$F$2000))</f>
        <v>0</v>
      </c>
      <c r="H151" s="183">
        <f>SUMPRODUCT(-('Diário 3º PA'!$E$4:$E$4242='Analítico Cx.'!$B151),-('Diário 3º PA'!$N$4:$N$4242=H$1),('Diário 3º PA'!$F$4:$F$4242))+SUMPRODUCT(-('Diário 4º PA'!$E$4:$E$2007='Analítico Cx.'!$B151),-('Diário 4º PA'!$O$4:$O$2007=H$1),('Diário 4º PA'!$F$4:$F$2007))+SUMPRODUCT(-('Diário 5º PA'!$E$4:$E$2000='Analítico Cx.'!$B151),-('Diário 5º PA'!$O$4:$O$2000=H$1),('Diário 5º PA'!$F$4:$F$2000))+SUMPRODUCT(-('Diário 6º PA'!$E$4:$E$2000='Analítico Cx.'!$B151),-('Diário 6º PA'!$O$4:$O$2000=H$1),('Diário 6º PA'!$F$4:$F$2000))</f>
        <v>0</v>
      </c>
      <c r="I151" s="183">
        <f>SUMPRODUCT(-('Diário 3º PA'!$E$4:$E$4242='Analítico Cx.'!$B151),-('Diário 3º PA'!$N$4:$N$4242=I$1),('Diário 3º PA'!$F$4:$F$4242))+SUMPRODUCT(-('Diário 4º PA'!$E$4:$E$2007='Analítico Cx.'!$B151),-('Diário 4º PA'!$O$4:$O$2007=I$1),('Diário 4º PA'!$F$4:$F$2007))+SUMPRODUCT(-('Diário 5º PA'!$E$4:$E$2000='Analítico Cx.'!$B151),-('Diário 5º PA'!$O$4:$O$2000=I$1),('Diário 5º PA'!$F$4:$F$2000))+SUMPRODUCT(-('Diário 6º PA'!$E$4:$E$2000='Analítico Cx.'!$B151),-('Diário 6º PA'!$O$4:$O$2000=I$1),('Diário 6º PA'!$F$4:$F$2000))</f>
        <v>0</v>
      </c>
      <c r="J151" s="183">
        <f>SUMPRODUCT(-('Diário 3º PA'!$E$4:$E$4242='Analítico Cx.'!$B151),-('Diário 3º PA'!$N$4:$N$4242=J$1),('Diário 3º PA'!$F$4:$F$4242))+SUMPRODUCT(-('Diário 4º PA'!$E$4:$E$2007='Analítico Cx.'!$B151),-('Diário 4º PA'!$O$4:$O$2007=J$1),('Diário 4º PA'!$F$4:$F$2007))+SUMPRODUCT(-('Diário 5º PA'!$E$4:$E$2000='Analítico Cx.'!$B151),-('Diário 5º PA'!$O$4:$O$2000=J$1),('Diário 5º PA'!$F$4:$F$2000))+SUMPRODUCT(-('Diário 6º PA'!$E$4:$E$2000='Analítico Cx.'!$B151),-('Diário 6º PA'!$O$4:$O$2000=J$1),('Diário 6º PA'!$F$4:$F$2000))</f>
        <v>0</v>
      </c>
      <c r="K151" s="183">
        <f>SUMPRODUCT(-('Diário 3º PA'!$E$4:$E$4242='Analítico Cx.'!$B151),-('Diário 3º PA'!$N$4:$N$4242=K$1),('Diário 3º PA'!$F$4:$F$4242))+SUMPRODUCT(-('Diário 4º PA'!$E$4:$E$2007='Analítico Cx.'!$B151),-('Diário 4º PA'!$O$4:$O$2007=K$1),('Diário 4º PA'!$F$4:$F$2007))+SUMPRODUCT(-('Diário 5º PA'!$E$4:$E$2000='Analítico Cx.'!$B151),-('Diário 5º PA'!$O$4:$O$2000=K$1),('Diário 5º PA'!$F$4:$F$2000))+SUMPRODUCT(-('Diário 6º PA'!$E$4:$E$2000='Analítico Cx.'!$B151),-('Diário 6º PA'!$O$4:$O$2000=K$1),('Diário 6º PA'!$F$4:$F$2000))</f>
        <v>0</v>
      </c>
      <c r="L151" s="183">
        <f>SUMPRODUCT(-('Diário 3º PA'!$E$4:$E$4242='Analítico Cx.'!$B151),-('Diário 3º PA'!$N$4:$N$4242=L$1),('Diário 3º PA'!$F$4:$F$4242))+SUMPRODUCT(-('Diário 4º PA'!$E$4:$E$2007='Analítico Cx.'!$B151),-('Diário 4º PA'!$O$4:$O$2007=L$1),('Diário 4º PA'!$F$4:$F$2007))+SUMPRODUCT(-('Diário 5º PA'!$E$4:$E$2000='Analítico Cx.'!$B151),-('Diário 5º PA'!$O$4:$O$2000=L$1),('Diário 5º PA'!$F$4:$F$2000))+SUMPRODUCT(-('Diário 6º PA'!$E$4:$E$2000='Analítico Cx.'!$B151),-('Diário 6º PA'!$O$4:$O$2000=L$1),('Diário 6º PA'!$F$4:$F$2000))</f>
        <v>0</v>
      </c>
      <c r="M151" s="183">
        <f>SUMPRODUCT(-('Diário 3º PA'!$E$4:$E$4242='Analítico Cx.'!$B151),-('Diário 3º PA'!$N$4:$N$4242=M$1),('Diário 3º PA'!$F$4:$F$4242))+SUMPRODUCT(-('Diário 4º PA'!$E$4:$E$2007='Analítico Cx.'!$B151),-('Diário 4º PA'!$O$4:$O$2007=M$1),('Diário 4º PA'!$F$4:$F$2007))+SUMPRODUCT(-('Diário 5º PA'!$E$4:$E$2000='Analítico Cx.'!$B151),-('Diário 5º PA'!$O$4:$O$2000=M$1),('Diário 5º PA'!$F$4:$F$2000))+SUMPRODUCT(-('Diário 6º PA'!$E$4:$E$2000='Analítico Cx.'!$B151),-('Diário 6º PA'!$O$4:$O$2000=M$1),('Diário 6º PA'!$F$4:$F$2000))</f>
        <v>0</v>
      </c>
      <c r="N151" s="183">
        <f>SUMPRODUCT(-('Diário 3º PA'!$E$4:$E$4242='Analítico Cx.'!$B151),-('Diário 3º PA'!$N$4:$N$4242=N$1),('Diário 3º PA'!$F$4:$F$4242))+SUMPRODUCT(-('Diário 4º PA'!$E$4:$E$2007='Analítico Cx.'!$B151),-('Diário 4º PA'!$O$4:$O$2007=N$1),('Diário 4º PA'!$F$4:$F$2007))+SUMPRODUCT(-('Diário 5º PA'!$E$4:$E$2000='Analítico Cx.'!$B151),-('Diário 5º PA'!$O$4:$O$2000=N$1),('Diário 5º PA'!$F$4:$F$2000))+SUMPRODUCT(-('Diário 6º PA'!$E$4:$E$2000='Analítico Cx.'!$B151),-('Diário 6º PA'!$O$4:$O$2000=N$1),('Diário 6º PA'!$F$4:$F$2000))</f>
        <v>0</v>
      </c>
      <c r="O151" s="184">
        <f t="shared" si="23"/>
        <v>0</v>
      </c>
      <c r="P151" s="168">
        <f t="shared" si="22"/>
        <v>0</v>
      </c>
    </row>
    <row r="152" spans="1:16" ht="23.25" customHeight="1" x14ac:dyDescent="0.2">
      <c r="A152" s="59" t="s">
        <v>390</v>
      </c>
      <c r="B152" s="57" t="s">
        <v>391</v>
      </c>
      <c r="C152" s="183">
        <f>SUMPRODUCT(-('Diário 3º PA'!$E$4:$E$4242='Analítico Cx.'!$B152),-('Diário 3º PA'!$N$4:$N$4242=C$1),('Diário 3º PA'!$F$4:$F$4242))+SUMPRODUCT(-('Diário 4º PA'!$E$4:$E$2007='Analítico Cx.'!$B152),-('Diário 4º PA'!$O$4:$O$2007=C$1),('Diário 4º PA'!$F$4:$F$2007))+SUMPRODUCT(-('Diário 5º PA'!$E$4:$E$2000='Analítico Cx.'!$B152),-('Diário 5º PA'!$O$4:$O$2000=C$1),('Diário 5º PA'!$F$4:$F$2000))+SUMPRODUCT(-('Diário 6º PA'!$E$4:$E$2000='Analítico Cx.'!$B152),-('Diário 6º PA'!$O$4:$O$2000=C$1),('Diário 6º PA'!$F$4:$F$2000))</f>
        <v>0</v>
      </c>
      <c r="D152" s="183">
        <f>SUMPRODUCT(-('Diário 3º PA'!$E$4:$E$4242='Analítico Cx.'!$B152),-('Diário 3º PA'!$N$4:$N$4242=D$1),('Diário 3º PA'!$F$4:$F$4242))+SUMPRODUCT(-('Diário 4º PA'!$E$4:$E$2007='Analítico Cx.'!$B152),-('Diário 4º PA'!$O$4:$O$2007=D$1),('Diário 4º PA'!$F$4:$F$2007))+SUMPRODUCT(-('Diário 5º PA'!$E$4:$E$2000='Analítico Cx.'!$B152),-('Diário 5º PA'!$O$4:$O$2000=D$1),('Diário 5º PA'!$F$4:$F$2000))+SUMPRODUCT(-('Diário 6º PA'!$E$4:$E$2000='Analítico Cx.'!$B152),-('Diário 6º PA'!$O$4:$O$2000=D$1),('Diário 6º PA'!$F$4:$F$2000))</f>
        <v>0</v>
      </c>
      <c r="E152" s="183">
        <f>SUMPRODUCT(-('Diário 3º PA'!$E$4:$E$4242='Analítico Cx.'!$B152),-('Diário 3º PA'!$N$4:$N$4242=E$1),('Diário 3º PA'!$F$4:$F$4242))+SUMPRODUCT(-('Diário 4º PA'!$E$4:$E$2007='Analítico Cx.'!$B152),-('Diário 4º PA'!$O$4:$O$2007=E$1),('Diário 4º PA'!$F$4:$F$2007))+SUMPRODUCT(-('Diário 5º PA'!$E$4:$E$2000='Analítico Cx.'!$B152),-('Diário 5º PA'!$O$4:$O$2000=E$1),('Diário 5º PA'!$F$4:$F$2000))+SUMPRODUCT(-('Diário 6º PA'!$E$4:$E$2000='Analítico Cx.'!$B152),-('Diário 6º PA'!$O$4:$O$2000=E$1),('Diário 6º PA'!$F$4:$F$2000))</f>
        <v>0</v>
      </c>
      <c r="F152" s="183">
        <f>SUMPRODUCT(-('Diário 3º PA'!$E$4:$E$4242='Analítico Cx.'!$B152),-('Diário 3º PA'!$N$4:$N$4242=F$1),('Diário 3º PA'!$F$4:$F$4242))+SUMPRODUCT(-('Diário 4º PA'!$E$4:$E$2007='Analítico Cx.'!$B152),-('Diário 4º PA'!$O$4:$O$2007=F$1),('Diário 4º PA'!$F$4:$F$2007))+SUMPRODUCT(-('Diário 5º PA'!$E$4:$E$2000='Analítico Cx.'!$B152),-('Diário 5º PA'!$O$4:$O$2000=F$1),('Diário 5º PA'!$F$4:$F$2000))+SUMPRODUCT(-('Diário 6º PA'!$E$4:$E$2000='Analítico Cx.'!$B152),-('Diário 6º PA'!$O$4:$O$2000=F$1),('Diário 6º PA'!$F$4:$F$2000))</f>
        <v>0</v>
      </c>
      <c r="G152" s="183">
        <f>SUMPRODUCT(-('Diário 3º PA'!$E$4:$E$4242='Analítico Cx.'!$B152),-('Diário 3º PA'!$N$4:$N$4242=G$1),('Diário 3º PA'!$F$4:$F$4242))+SUMPRODUCT(-('Diário 4º PA'!$E$4:$E$2007='Analítico Cx.'!$B152),-('Diário 4º PA'!$O$4:$O$2007=G$1),('Diário 4º PA'!$F$4:$F$2007))+SUMPRODUCT(-('Diário 5º PA'!$E$4:$E$2000='Analítico Cx.'!$B152),-('Diário 5º PA'!$O$4:$O$2000=G$1),('Diário 5º PA'!$F$4:$F$2000))+SUMPRODUCT(-('Diário 6º PA'!$E$4:$E$2000='Analítico Cx.'!$B152),-('Diário 6º PA'!$O$4:$O$2000=G$1),('Diário 6º PA'!$F$4:$F$2000))</f>
        <v>0</v>
      </c>
      <c r="H152" s="183">
        <f>SUMPRODUCT(-('Diário 3º PA'!$E$4:$E$4242='Analítico Cx.'!$B152),-('Diário 3º PA'!$N$4:$N$4242=H$1),('Diário 3º PA'!$F$4:$F$4242))+SUMPRODUCT(-('Diário 4º PA'!$E$4:$E$2007='Analítico Cx.'!$B152),-('Diário 4º PA'!$O$4:$O$2007=H$1),('Diário 4º PA'!$F$4:$F$2007))+SUMPRODUCT(-('Diário 5º PA'!$E$4:$E$2000='Analítico Cx.'!$B152),-('Diário 5º PA'!$O$4:$O$2000=H$1),('Diário 5º PA'!$F$4:$F$2000))+SUMPRODUCT(-('Diário 6º PA'!$E$4:$E$2000='Analítico Cx.'!$B152),-('Diário 6º PA'!$O$4:$O$2000=H$1),('Diário 6º PA'!$F$4:$F$2000))</f>
        <v>0</v>
      </c>
      <c r="I152" s="183">
        <f>SUMPRODUCT(-('Diário 3º PA'!$E$4:$E$4242='Analítico Cx.'!$B152),-('Diário 3º PA'!$N$4:$N$4242=I$1),('Diário 3º PA'!$F$4:$F$4242))+SUMPRODUCT(-('Diário 4º PA'!$E$4:$E$2007='Analítico Cx.'!$B152),-('Diário 4º PA'!$O$4:$O$2007=I$1),('Diário 4º PA'!$F$4:$F$2007))+SUMPRODUCT(-('Diário 5º PA'!$E$4:$E$2000='Analítico Cx.'!$B152),-('Diário 5º PA'!$O$4:$O$2000=I$1),('Diário 5º PA'!$F$4:$F$2000))+SUMPRODUCT(-('Diário 6º PA'!$E$4:$E$2000='Analítico Cx.'!$B152),-('Diário 6º PA'!$O$4:$O$2000=I$1),('Diário 6º PA'!$F$4:$F$2000))</f>
        <v>0</v>
      </c>
      <c r="J152" s="183">
        <f>SUMPRODUCT(-('Diário 3º PA'!$E$4:$E$4242='Analítico Cx.'!$B152),-('Diário 3º PA'!$N$4:$N$4242=J$1),('Diário 3º PA'!$F$4:$F$4242))+SUMPRODUCT(-('Diário 4º PA'!$E$4:$E$2007='Analítico Cx.'!$B152),-('Diário 4º PA'!$O$4:$O$2007=J$1),('Diário 4º PA'!$F$4:$F$2007))+SUMPRODUCT(-('Diário 5º PA'!$E$4:$E$2000='Analítico Cx.'!$B152),-('Diário 5º PA'!$O$4:$O$2000=J$1),('Diário 5º PA'!$F$4:$F$2000))+SUMPRODUCT(-('Diário 6º PA'!$E$4:$E$2000='Analítico Cx.'!$B152),-('Diário 6º PA'!$O$4:$O$2000=J$1),('Diário 6º PA'!$F$4:$F$2000))</f>
        <v>0</v>
      </c>
      <c r="K152" s="183">
        <f>SUMPRODUCT(-('Diário 3º PA'!$E$4:$E$4242='Analítico Cx.'!$B152),-('Diário 3º PA'!$N$4:$N$4242=K$1),('Diário 3º PA'!$F$4:$F$4242))+SUMPRODUCT(-('Diário 4º PA'!$E$4:$E$2007='Analítico Cx.'!$B152),-('Diário 4º PA'!$O$4:$O$2007=K$1),('Diário 4º PA'!$F$4:$F$2007))+SUMPRODUCT(-('Diário 5º PA'!$E$4:$E$2000='Analítico Cx.'!$B152),-('Diário 5º PA'!$O$4:$O$2000=K$1),('Diário 5º PA'!$F$4:$F$2000))+SUMPRODUCT(-('Diário 6º PA'!$E$4:$E$2000='Analítico Cx.'!$B152),-('Diário 6º PA'!$O$4:$O$2000=K$1),('Diário 6º PA'!$F$4:$F$2000))</f>
        <v>0</v>
      </c>
      <c r="L152" s="183">
        <f>SUMPRODUCT(-('Diário 3º PA'!$E$4:$E$4242='Analítico Cx.'!$B152),-('Diário 3º PA'!$N$4:$N$4242=L$1),('Diário 3º PA'!$F$4:$F$4242))+SUMPRODUCT(-('Diário 4º PA'!$E$4:$E$2007='Analítico Cx.'!$B152),-('Diário 4º PA'!$O$4:$O$2007=L$1),('Diário 4º PA'!$F$4:$F$2007))+SUMPRODUCT(-('Diário 5º PA'!$E$4:$E$2000='Analítico Cx.'!$B152),-('Diário 5º PA'!$O$4:$O$2000=L$1),('Diário 5º PA'!$F$4:$F$2000))+SUMPRODUCT(-('Diário 6º PA'!$E$4:$E$2000='Analítico Cx.'!$B152),-('Diário 6º PA'!$O$4:$O$2000=L$1),('Diário 6º PA'!$F$4:$F$2000))</f>
        <v>0</v>
      </c>
      <c r="M152" s="183">
        <f>SUMPRODUCT(-('Diário 3º PA'!$E$4:$E$4242='Analítico Cx.'!$B152),-('Diário 3º PA'!$N$4:$N$4242=M$1),('Diário 3º PA'!$F$4:$F$4242))+SUMPRODUCT(-('Diário 4º PA'!$E$4:$E$2007='Analítico Cx.'!$B152),-('Diário 4º PA'!$O$4:$O$2007=M$1),('Diário 4º PA'!$F$4:$F$2007))+SUMPRODUCT(-('Diário 5º PA'!$E$4:$E$2000='Analítico Cx.'!$B152),-('Diário 5º PA'!$O$4:$O$2000=M$1),('Diário 5º PA'!$F$4:$F$2000))+SUMPRODUCT(-('Diário 6º PA'!$E$4:$E$2000='Analítico Cx.'!$B152),-('Diário 6º PA'!$O$4:$O$2000=M$1),('Diário 6º PA'!$F$4:$F$2000))</f>
        <v>0</v>
      </c>
      <c r="N152" s="183">
        <f>SUMPRODUCT(-('Diário 3º PA'!$E$4:$E$4242='Analítico Cx.'!$B152),-('Diário 3º PA'!$N$4:$N$4242=N$1),('Diário 3º PA'!$F$4:$F$4242))+SUMPRODUCT(-('Diário 4º PA'!$E$4:$E$2007='Analítico Cx.'!$B152),-('Diário 4º PA'!$O$4:$O$2007=N$1),('Diário 4º PA'!$F$4:$F$2007))+SUMPRODUCT(-('Diário 5º PA'!$E$4:$E$2000='Analítico Cx.'!$B152),-('Diário 5º PA'!$O$4:$O$2000=N$1),('Diário 5º PA'!$F$4:$F$2000))+SUMPRODUCT(-('Diário 6º PA'!$E$4:$E$2000='Analítico Cx.'!$B152),-('Diário 6º PA'!$O$4:$O$2000=N$1),('Diário 6º PA'!$F$4:$F$2000))</f>
        <v>0</v>
      </c>
      <c r="O152" s="184">
        <f t="shared" si="23"/>
        <v>0</v>
      </c>
      <c r="P152" s="168">
        <f t="shared" si="22"/>
        <v>0</v>
      </c>
    </row>
    <row r="153" spans="1:16" ht="23.25" customHeight="1" x14ac:dyDescent="0.2">
      <c r="A153" s="59" t="s">
        <v>392</v>
      </c>
      <c r="B153" s="57" t="s">
        <v>393</v>
      </c>
      <c r="C153" s="183">
        <f>SUMPRODUCT(-('Diário 3º PA'!$E$4:$E$4242='Analítico Cx.'!$B153),-('Diário 3º PA'!$N$4:$N$4242=C$1),('Diário 3º PA'!$F$4:$F$4242))+SUMPRODUCT(-('Diário 4º PA'!$E$4:$E$2007='Analítico Cx.'!$B153),-('Diário 4º PA'!$O$4:$O$2007=C$1),('Diário 4º PA'!$F$4:$F$2007))+SUMPRODUCT(-('Diário 5º PA'!$E$4:$E$2000='Analítico Cx.'!$B153),-('Diário 5º PA'!$O$4:$O$2000=C$1),('Diário 5º PA'!$F$4:$F$2000))+SUMPRODUCT(-('Diário 6º PA'!$E$4:$E$2000='Analítico Cx.'!$B153),-('Diário 6º PA'!$O$4:$O$2000=C$1),('Diário 6º PA'!$F$4:$F$2000))</f>
        <v>0</v>
      </c>
      <c r="D153" s="183">
        <f>SUMPRODUCT(-('Diário 3º PA'!$E$4:$E$4242='Analítico Cx.'!$B153),-('Diário 3º PA'!$N$4:$N$4242=D$1),('Diário 3º PA'!$F$4:$F$4242))+SUMPRODUCT(-('Diário 4º PA'!$E$4:$E$2007='Analítico Cx.'!$B153),-('Diário 4º PA'!$O$4:$O$2007=D$1),('Diário 4º PA'!$F$4:$F$2007))+SUMPRODUCT(-('Diário 5º PA'!$E$4:$E$2000='Analítico Cx.'!$B153),-('Diário 5º PA'!$O$4:$O$2000=D$1),('Diário 5º PA'!$F$4:$F$2000))+SUMPRODUCT(-('Diário 6º PA'!$E$4:$E$2000='Analítico Cx.'!$B153),-('Diário 6º PA'!$O$4:$O$2000=D$1),('Diário 6º PA'!$F$4:$F$2000))</f>
        <v>0</v>
      </c>
      <c r="E153" s="183">
        <f>SUMPRODUCT(-('Diário 3º PA'!$E$4:$E$4242='Analítico Cx.'!$B153),-('Diário 3º PA'!$N$4:$N$4242=E$1),('Diário 3º PA'!$F$4:$F$4242))+SUMPRODUCT(-('Diário 4º PA'!$E$4:$E$2007='Analítico Cx.'!$B153),-('Diário 4º PA'!$O$4:$O$2007=E$1),('Diário 4º PA'!$F$4:$F$2007))+SUMPRODUCT(-('Diário 5º PA'!$E$4:$E$2000='Analítico Cx.'!$B153),-('Diário 5º PA'!$O$4:$O$2000=E$1),('Diário 5º PA'!$F$4:$F$2000))+SUMPRODUCT(-('Diário 6º PA'!$E$4:$E$2000='Analítico Cx.'!$B153),-('Diário 6º PA'!$O$4:$O$2000=E$1),('Diário 6º PA'!$F$4:$F$2000))</f>
        <v>0</v>
      </c>
      <c r="F153" s="183">
        <f>SUMPRODUCT(-('Diário 3º PA'!$E$4:$E$4242='Analítico Cx.'!$B153),-('Diário 3º PA'!$N$4:$N$4242=F$1),('Diário 3º PA'!$F$4:$F$4242))+SUMPRODUCT(-('Diário 4º PA'!$E$4:$E$2007='Analítico Cx.'!$B153),-('Diário 4º PA'!$O$4:$O$2007=F$1),('Diário 4º PA'!$F$4:$F$2007))+SUMPRODUCT(-('Diário 5º PA'!$E$4:$E$2000='Analítico Cx.'!$B153),-('Diário 5º PA'!$O$4:$O$2000=F$1),('Diário 5º PA'!$F$4:$F$2000))+SUMPRODUCT(-('Diário 6º PA'!$E$4:$E$2000='Analítico Cx.'!$B153),-('Diário 6º PA'!$O$4:$O$2000=F$1),('Diário 6º PA'!$F$4:$F$2000))</f>
        <v>0</v>
      </c>
      <c r="G153" s="183">
        <f>SUMPRODUCT(-('Diário 3º PA'!$E$4:$E$4242='Analítico Cx.'!$B153),-('Diário 3º PA'!$N$4:$N$4242=G$1),('Diário 3º PA'!$F$4:$F$4242))+SUMPRODUCT(-('Diário 4º PA'!$E$4:$E$2007='Analítico Cx.'!$B153),-('Diário 4º PA'!$O$4:$O$2007=G$1),('Diário 4º PA'!$F$4:$F$2007))+SUMPRODUCT(-('Diário 5º PA'!$E$4:$E$2000='Analítico Cx.'!$B153),-('Diário 5º PA'!$O$4:$O$2000=G$1),('Diário 5º PA'!$F$4:$F$2000))+SUMPRODUCT(-('Diário 6º PA'!$E$4:$E$2000='Analítico Cx.'!$B153),-('Diário 6º PA'!$O$4:$O$2000=G$1),('Diário 6º PA'!$F$4:$F$2000))</f>
        <v>0</v>
      </c>
      <c r="H153" s="183">
        <f>SUMPRODUCT(-('Diário 3º PA'!$E$4:$E$4242='Analítico Cx.'!$B153),-('Diário 3º PA'!$N$4:$N$4242=H$1),('Diário 3º PA'!$F$4:$F$4242))+SUMPRODUCT(-('Diário 4º PA'!$E$4:$E$2007='Analítico Cx.'!$B153),-('Diário 4º PA'!$O$4:$O$2007=H$1),('Diário 4º PA'!$F$4:$F$2007))+SUMPRODUCT(-('Diário 5º PA'!$E$4:$E$2000='Analítico Cx.'!$B153),-('Diário 5º PA'!$O$4:$O$2000=H$1),('Diário 5º PA'!$F$4:$F$2000))+SUMPRODUCT(-('Diário 6º PA'!$E$4:$E$2000='Analítico Cx.'!$B153),-('Diário 6º PA'!$O$4:$O$2000=H$1),('Diário 6º PA'!$F$4:$F$2000))</f>
        <v>0</v>
      </c>
      <c r="I153" s="183">
        <f>SUMPRODUCT(-('Diário 3º PA'!$E$4:$E$4242='Analítico Cx.'!$B153),-('Diário 3º PA'!$N$4:$N$4242=I$1),('Diário 3º PA'!$F$4:$F$4242))+SUMPRODUCT(-('Diário 4º PA'!$E$4:$E$2007='Analítico Cx.'!$B153),-('Diário 4º PA'!$O$4:$O$2007=I$1),('Diário 4º PA'!$F$4:$F$2007))+SUMPRODUCT(-('Diário 5º PA'!$E$4:$E$2000='Analítico Cx.'!$B153),-('Diário 5º PA'!$O$4:$O$2000=I$1),('Diário 5º PA'!$F$4:$F$2000))+SUMPRODUCT(-('Diário 6º PA'!$E$4:$E$2000='Analítico Cx.'!$B153),-('Diário 6º PA'!$O$4:$O$2000=I$1),('Diário 6º PA'!$F$4:$F$2000))</f>
        <v>0</v>
      </c>
      <c r="J153" s="183">
        <f>SUMPRODUCT(-('Diário 3º PA'!$E$4:$E$4242='Analítico Cx.'!$B153),-('Diário 3º PA'!$N$4:$N$4242=J$1),('Diário 3º PA'!$F$4:$F$4242))+SUMPRODUCT(-('Diário 4º PA'!$E$4:$E$2007='Analítico Cx.'!$B153),-('Diário 4º PA'!$O$4:$O$2007=J$1),('Diário 4º PA'!$F$4:$F$2007))+SUMPRODUCT(-('Diário 5º PA'!$E$4:$E$2000='Analítico Cx.'!$B153),-('Diário 5º PA'!$O$4:$O$2000=J$1),('Diário 5º PA'!$F$4:$F$2000))+SUMPRODUCT(-('Diário 6º PA'!$E$4:$E$2000='Analítico Cx.'!$B153),-('Diário 6º PA'!$O$4:$O$2000=J$1),('Diário 6º PA'!$F$4:$F$2000))</f>
        <v>0</v>
      </c>
      <c r="K153" s="183">
        <f>SUMPRODUCT(-('Diário 3º PA'!$E$4:$E$4242='Analítico Cx.'!$B153),-('Diário 3º PA'!$N$4:$N$4242=K$1),('Diário 3º PA'!$F$4:$F$4242))+SUMPRODUCT(-('Diário 4º PA'!$E$4:$E$2007='Analítico Cx.'!$B153),-('Diário 4º PA'!$O$4:$O$2007=K$1),('Diário 4º PA'!$F$4:$F$2007))+SUMPRODUCT(-('Diário 5º PA'!$E$4:$E$2000='Analítico Cx.'!$B153),-('Diário 5º PA'!$O$4:$O$2000=K$1),('Diário 5º PA'!$F$4:$F$2000))+SUMPRODUCT(-('Diário 6º PA'!$E$4:$E$2000='Analítico Cx.'!$B153),-('Diário 6º PA'!$O$4:$O$2000=K$1),('Diário 6º PA'!$F$4:$F$2000))</f>
        <v>0</v>
      </c>
      <c r="L153" s="183">
        <f>SUMPRODUCT(-('Diário 3º PA'!$E$4:$E$4242='Analítico Cx.'!$B153),-('Diário 3º PA'!$N$4:$N$4242=L$1),('Diário 3º PA'!$F$4:$F$4242))+SUMPRODUCT(-('Diário 4º PA'!$E$4:$E$2007='Analítico Cx.'!$B153),-('Diário 4º PA'!$O$4:$O$2007=L$1),('Diário 4º PA'!$F$4:$F$2007))+SUMPRODUCT(-('Diário 5º PA'!$E$4:$E$2000='Analítico Cx.'!$B153),-('Diário 5º PA'!$O$4:$O$2000=L$1),('Diário 5º PA'!$F$4:$F$2000))+SUMPRODUCT(-('Diário 6º PA'!$E$4:$E$2000='Analítico Cx.'!$B153),-('Diário 6º PA'!$O$4:$O$2000=L$1),('Diário 6º PA'!$F$4:$F$2000))</f>
        <v>0</v>
      </c>
      <c r="M153" s="183">
        <f>SUMPRODUCT(-('Diário 3º PA'!$E$4:$E$4242='Analítico Cx.'!$B153),-('Diário 3º PA'!$N$4:$N$4242=M$1),('Diário 3º PA'!$F$4:$F$4242))+SUMPRODUCT(-('Diário 4º PA'!$E$4:$E$2007='Analítico Cx.'!$B153),-('Diário 4º PA'!$O$4:$O$2007=M$1),('Diário 4º PA'!$F$4:$F$2007))+SUMPRODUCT(-('Diário 5º PA'!$E$4:$E$2000='Analítico Cx.'!$B153),-('Diário 5º PA'!$O$4:$O$2000=M$1),('Diário 5º PA'!$F$4:$F$2000))+SUMPRODUCT(-('Diário 6º PA'!$E$4:$E$2000='Analítico Cx.'!$B153),-('Diário 6º PA'!$O$4:$O$2000=M$1),('Diário 6º PA'!$F$4:$F$2000))</f>
        <v>0</v>
      </c>
      <c r="N153" s="183">
        <f>SUMPRODUCT(-('Diário 3º PA'!$E$4:$E$4242='Analítico Cx.'!$B153),-('Diário 3º PA'!$N$4:$N$4242=N$1),('Diário 3º PA'!$F$4:$F$4242))+SUMPRODUCT(-('Diário 4º PA'!$E$4:$E$2007='Analítico Cx.'!$B153),-('Diário 4º PA'!$O$4:$O$2007=N$1),('Diário 4º PA'!$F$4:$F$2007))+SUMPRODUCT(-('Diário 5º PA'!$E$4:$E$2000='Analítico Cx.'!$B153),-('Diário 5º PA'!$O$4:$O$2000=N$1),('Diário 5º PA'!$F$4:$F$2000))+SUMPRODUCT(-('Diário 6º PA'!$E$4:$E$2000='Analítico Cx.'!$B153),-('Diário 6º PA'!$O$4:$O$2000=N$1),('Diário 6º PA'!$F$4:$F$2000))</f>
        <v>0</v>
      </c>
      <c r="O153" s="184">
        <f t="shared" si="23"/>
        <v>0</v>
      </c>
      <c r="P153" s="168">
        <f t="shared" si="22"/>
        <v>0</v>
      </c>
    </row>
    <row r="154" spans="1:16" ht="23.25" customHeight="1" x14ac:dyDescent="0.2">
      <c r="A154" s="59" t="s">
        <v>394</v>
      </c>
      <c r="B154" s="57" t="s">
        <v>395</v>
      </c>
      <c r="C154" s="183">
        <f>SUMPRODUCT(-('Diário 3º PA'!$E$4:$E$4242='Analítico Cx.'!$B154),-('Diário 3º PA'!$N$4:$N$4242=C$1),('Diário 3º PA'!$F$4:$F$4242))+SUMPRODUCT(-('Diário 4º PA'!$E$4:$E$2007='Analítico Cx.'!$B154),-('Diário 4º PA'!$O$4:$O$2007=C$1),('Diário 4º PA'!$F$4:$F$2007))+SUMPRODUCT(-('Diário 5º PA'!$E$4:$E$2000='Analítico Cx.'!$B154),-('Diário 5º PA'!$O$4:$O$2000=C$1),('Diário 5º PA'!$F$4:$F$2000))+SUMPRODUCT(-('Diário 6º PA'!$E$4:$E$2000='Analítico Cx.'!$B154),-('Diário 6º PA'!$O$4:$O$2000=C$1),('Diário 6º PA'!$F$4:$F$2000))</f>
        <v>0</v>
      </c>
      <c r="D154" s="183">
        <f>SUMPRODUCT(-('Diário 3º PA'!$E$4:$E$4242='Analítico Cx.'!$B154),-('Diário 3º PA'!$N$4:$N$4242=D$1),('Diário 3º PA'!$F$4:$F$4242))+SUMPRODUCT(-('Diário 4º PA'!$E$4:$E$2007='Analítico Cx.'!$B154),-('Diário 4º PA'!$O$4:$O$2007=D$1),('Diário 4º PA'!$F$4:$F$2007))+SUMPRODUCT(-('Diário 5º PA'!$E$4:$E$2000='Analítico Cx.'!$B154),-('Diário 5º PA'!$O$4:$O$2000=D$1),('Diário 5º PA'!$F$4:$F$2000))+SUMPRODUCT(-('Diário 6º PA'!$E$4:$E$2000='Analítico Cx.'!$B154),-('Diário 6º PA'!$O$4:$O$2000=D$1),('Diário 6º PA'!$F$4:$F$2000))</f>
        <v>0</v>
      </c>
      <c r="E154" s="183">
        <f>SUMPRODUCT(-('Diário 3º PA'!$E$4:$E$4242='Analítico Cx.'!$B154),-('Diário 3º PA'!$N$4:$N$4242=E$1),('Diário 3º PA'!$F$4:$F$4242))+SUMPRODUCT(-('Diário 4º PA'!$E$4:$E$2007='Analítico Cx.'!$B154),-('Diário 4º PA'!$O$4:$O$2007=E$1),('Diário 4º PA'!$F$4:$F$2007))+SUMPRODUCT(-('Diário 5º PA'!$E$4:$E$2000='Analítico Cx.'!$B154),-('Diário 5º PA'!$O$4:$O$2000=E$1),('Diário 5º PA'!$F$4:$F$2000))+SUMPRODUCT(-('Diário 6º PA'!$E$4:$E$2000='Analítico Cx.'!$B154),-('Diário 6º PA'!$O$4:$O$2000=E$1),('Diário 6º PA'!$F$4:$F$2000))</f>
        <v>0</v>
      </c>
      <c r="F154" s="183">
        <f>SUMPRODUCT(-('Diário 3º PA'!$E$4:$E$4242='Analítico Cx.'!$B154),-('Diário 3º PA'!$N$4:$N$4242=F$1),('Diário 3º PA'!$F$4:$F$4242))+SUMPRODUCT(-('Diário 4º PA'!$E$4:$E$2007='Analítico Cx.'!$B154),-('Diário 4º PA'!$O$4:$O$2007=F$1),('Diário 4º PA'!$F$4:$F$2007))+SUMPRODUCT(-('Diário 5º PA'!$E$4:$E$2000='Analítico Cx.'!$B154),-('Diário 5º PA'!$O$4:$O$2000=F$1),('Diário 5º PA'!$F$4:$F$2000))+SUMPRODUCT(-('Diário 6º PA'!$E$4:$E$2000='Analítico Cx.'!$B154),-('Diário 6º PA'!$O$4:$O$2000=F$1),('Diário 6º PA'!$F$4:$F$2000))</f>
        <v>0</v>
      </c>
      <c r="G154" s="183">
        <f>SUMPRODUCT(-('Diário 3º PA'!$E$4:$E$4242='Analítico Cx.'!$B154),-('Diário 3º PA'!$N$4:$N$4242=G$1),('Diário 3º PA'!$F$4:$F$4242))+SUMPRODUCT(-('Diário 4º PA'!$E$4:$E$2007='Analítico Cx.'!$B154),-('Diário 4º PA'!$O$4:$O$2007=G$1),('Diário 4º PA'!$F$4:$F$2007))+SUMPRODUCT(-('Diário 5º PA'!$E$4:$E$2000='Analítico Cx.'!$B154),-('Diário 5º PA'!$O$4:$O$2000=G$1),('Diário 5º PA'!$F$4:$F$2000))+SUMPRODUCT(-('Diário 6º PA'!$E$4:$E$2000='Analítico Cx.'!$B154),-('Diário 6º PA'!$O$4:$O$2000=G$1),('Diário 6º PA'!$F$4:$F$2000))</f>
        <v>0</v>
      </c>
      <c r="H154" s="183">
        <f>SUMPRODUCT(-('Diário 3º PA'!$E$4:$E$4242='Analítico Cx.'!$B154),-('Diário 3º PA'!$N$4:$N$4242=H$1),('Diário 3º PA'!$F$4:$F$4242))+SUMPRODUCT(-('Diário 4º PA'!$E$4:$E$2007='Analítico Cx.'!$B154),-('Diário 4º PA'!$O$4:$O$2007=H$1),('Diário 4º PA'!$F$4:$F$2007))+SUMPRODUCT(-('Diário 5º PA'!$E$4:$E$2000='Analítico Cx.'!$B154),-('Diário 5º PA'!$O$4:$O$2000=H$1),('Diário 5º PA'!$F$4:$F$2000))+SUMPRODUCT(-('Diário 6º PA'!$E$4:$E$2000='Analítico Cx.'!$B154),-('Diário 6º PA'!$O$4:$O$2000=H$1),('Diário 6º PA'!$F$4:$F$2000))</f>
        <v>0</v>
      </c>
      <c r="I154" s="183">
        <f>SUMPRODUCT(-('Diário 3º PA'!$E$4:$E$4242='Analítico Cx.'!$B154),-('Diário 3º PA'!$N$4:$N$4242=I$1),('Diário 3º PA'!$F$4:$F$4242))+SUMPRODUCT(-('Diário 4º PA'!$E$4:$E$2007='Analítico Cx.'!$B154),-('Diário 4º PA'!$O$4:$O$2007=I$1),('Diário 4º PA'!$F$4:$F$2007))+SUMPRODUCT(-('Diário 5º PA'!$E$4:$E$2000='Analítico Cx.'!$B154),-('Diário 5º PA'!$O$4:$O$2000=I$1),('Diário 5º PA'!$F$4:$F$2000))+SUMPRODUCT(-('Diário 6º PA'!$E$4:$E$2000='Analítico Cx.'!$B154),-('Diário 6º PA'!$O$4:$O$2000=I$1),('Diário 6º PA'!$F$4:$F$2000))</f>
        <v>0</v>
      </c>
      <c r="J154" s="183">
        <f>SUMPRODUCT(-('Diário 3º PA'!$E$4:$E$4242='Analítico Cx.'!$B154),-('Diário 3º PA'!$N$4:$N$4242=J$1),('Diário 3º PA'!$F$4:$F$4242))+SUMPRODUCT(-('Diário 4º PA'!$E$4:$E$2007='Analítico Cx.'!$B154),-('Diário 4º PA'!$O$4:$O$2007=J$1),('Diário 4º PA'!$F$4:$F$2007))+SUMPRODUCT(-('Diário 5º PA'!$E$4:$E$2000='Analítico Cx.'!$B154),-('Diário 5º PA'!$O$4:$O$2000=J$1),('Diário 5º PA'!$F$4:$F$2000))+SUMPRODUCT(-('Diário 6º PA'!$E$4:$E$2000='Analítico Cx.'!$B154),-('Diário 6º PA'!$O$4:$O$2000=J$1),('Diário 6º PA'!$F$4:$F$2000))</f>
        <v>0</v>
      </c>
      <c r="K154" s="183">
        <f>SUMPRODUCT(-('Diário 3º PA'!$E$4:$E$4242='Analítico Cx.'!$B154),-('Diário 3º PA'!$N$4:$N$4242=K$1),('Diário 3º PA'!$F$4:$F$4242))+SUMPRODUCT(-('Diário 4º PA'!$E$4:$E$2007='Analítico Cx.'!$B154),-('Diário 4º PA'!$O$4:$O$2007=K$1),('Diário 4º PA'!$F$4:$F$2007))+SUMPRODUCT(-('Diário 5º PA'!$E$4:$E$2000='Analítico Cx.'!$B154),-('Diário 5º PA'!$O$4:$O$2000=K$1),('Diário 5º PA'!$F$4:$F$2000))+SUMPRODUCT(-('Diário 6º PA'!$E$4:$E$2000='Analítico Cx.'!$B154),-('Diário 6º PA'!$O$4:$O$2000=K$1),('Diário 6º PA'!$F$4:$F$2000))</f>
        <v>0</v>
      </c>
      <c r="L154" s="183">
        <f>SUMPRODUCT(-('Diário 3º PA'!$E$4:$E$4242='Analítico Cx.'!$B154),-('Diário 3º PA'!$N$4:$N$4242=L$1),('Diário 3º PA'!$F$4:$F$4242))+SUMPRODUCT(-('Diário 4º PA'!$E$4:$E$2007='Analítico Cx.'!$B154),-('Diário 4º PA'!$O$4:$O$2007=L$1),('Diário 4º PA'!$F$4:$F$2007))+SUMPRODUCT(-('Diário 5º PA'!$E$4:$E$2000='Analítico Cx.'!$B154),-('Diário 5º PA'!$O$4:$O$2000=L$1),('Diário 5º PA'!$F$4:$F$2000))+SUMPRODUCT(-('Diário 6º PA'!$E$4:$E$2000='Analítico Cx.'!$B154),-('Diário 6º PA'!$O$4:$O$2000=L$1),('Diário 6º PA'!$F$4:$F$2000))</f>
        <v>0</v>
      </c>
      <c r="M154" s="183">
        <f>SUMPRODUCT(-('Diário 3º PA'!$E$4:$E$4242='Analítico Cx.'!$B154),-('Diário 3º PA'!$N$4:$N$4242=M$1),('Diário 3º PA'!$F$4:$F$4242))+SUMPRODUCT(-('Diário 4º PA'!$E$4:$E$2007='Analítico Cx.'!$B154),-('Diário 4º PA'!$O$4:$O$2007=M$1),('Diário 4º PA'!$F$4:$F$2007))+SUMPRODUCT(-('Diário 5º PA'!$E$4:$E$2000='Analítico Cx.'!$B154),-('Diário 5º PA'!$O$4:$O$2000=M$1),('Diário 5º PA'!$F$4:$F$2000))+SUMPRODUCT(-('Diário 6º PA'!$E$4:$E$2000='Analítico Cx.'!$B154),-('Diário 6º PA'!$O$4:$O$2000=M$1),('Diário 6º PA'!$F$4:$F$2000))</f>
        <v>0</v>
      </c>
      <c r="N154" s="183">
        <f>SUMPRODUCT(-('Diário 3º PA'!$E$4:$E$4242='Analítico Cx.'!$B154),-('Diário 3º PA'!$N$4:$N$4242=N$1),('Diário 3º PA'!$F$4:$F$4242))+SUMPRODUCT(-('Diário 4º PA'!$E$4:$E$2007='Analítico Cx.'!$B154),-('Diário 4º PA'!$O$4:$O$2007=N$1),('Diário 4º PA'!$F$4:$F$2007))+SUMPRODUCT(-('Diário 5º PA'!$E$4:$E$2000='Analítico Cx.'!$B154),-('Diário 5º PA'!$O$4:$O$2000=N$1),('Diário 5º PA'!$F$4:$F$2000))+SUMPRODUCT(-('Diário 6º PA'!$E$4:$E$2000='Analítico Cx.'!$B154),-('Diário 6º PA'!$O$4:$O$2000=N$1),('Diário 6º PA'!$F$4:$F$2000))</f>
        <v>0</v>
      </c>
      <c r="O154" s="184">
        <f t="shared" ref="O154:O157" si="24">SUM(C154:N154)</f>
        <v>0</v>
      </c>
      <c r="P154" s="168">
        <f t="shared" si="22"/>
        <v>0</v>
      </c>
    </row>
    <row r="155" spans="1:16" ht="23.25" customHeight="1" x14ac:dyDescent="0.2">
      <c r="A155" s="59" t="s">
        <v>396</v>
      </c>
      <c r="B155" s="57" t="s">
        <v>397</v>
      </c>
      <c r="C155" s="183">
        <f>SUMPRODUCT(-('Diário 3º PA'!$E$4:$E$4242='Analítico Cx.'!$B155),-('Diário 3º PA'!$N$4:$N$4242=C$1),('Diário 3º PA'!$F$4:$F$4242))+SUMPRODUCT(-('Diário 4º PA'!$E$4:$E$2007='Analítico Cx.'!$B155),-('Diário 4º PA'!$O$4:$O$2007=C$1),('Diário 4º PA'!$F$4:$F$2007))+SUMPRODUCT(-('Diário 5º PA'!$E$4:$E$2000='Analítico Cx.'!$B155),-('Diário 5º PA'!$O$4:$O$2000=C$1),('Diário 5º PA'!$F$4:$F$2000))+SUMPRODUCT(-('Diário 6º PA'!$E$4:$E$2000='Analítico Cx.'!$B155),-('Diário 6º PA'!$O$4:$O$2000=C$1),('Diário 6º PA'!$F$4:$F$2000))</f>
        <v>32130.799999999992</v>
      </c>
      <c r="D155" s="183">
        <f>SUMPRODUCT(-('Diário 3º PA'!$E$4:$E$4242='Analítico Cx.'!$B155),-('Diário 3º PA'!$N$4:$N$4242=D$1),('Diário 3º PA'!$F$4:$F$4242))+SUMPRODUCT(-('Diário 4º PA'!$E$4:$E$2007='Analítico Cx.'!$B155),-('Diário 4º PA'!$O$4:$O$2007=D$1),('Diário 4º PA'!$F$4:$F$2007))+SUMPRODUCT(-('Diário 5º PA'!$E$4:$E$2000='Analítico Cx.'!$B155),-('Diário 5º PA'!$O$4:$O$2000=D$1),('Diário 5º PA'!$F$4:$F$2000))+SUMPRODUCT(-('Diário 6º PA'!$E$4:$E$2000='Analítico Cx.'!$B155),-('Diário 6º PA'!$O$4:$O$2000=D$1),('Diário 6º PA'!$F$4:$F$2000))</f>
        <v>19429.199999999997</v>
      </c>
      <c r="E155" s="183">
        <f>SUMPRODUCT(-('Diário 3º PA'!$E$4:$E$4242='Analítico Cx.'!$B155),-('Diário 3º PA'!$N$4:$N$4242=E$1),('Diário 3º PA'!$F$4:$F$4242))+SUMPRODUCT(-('Diário 4º PA'!$E$4:$E$2007='Analítico Cx.'!$B155),-('Diário 4º PA'!$O$4:$O$2007=E$1),('Diário 4º PA'!$F$4:$F$2007))+SUMPRODUCT(-('Diário 5º PA'!$E$4:$E$2000='Analítico Cx.'!$B155),-('Diário 5º PA'!$O$4:$O$2000=E$1),('Diário 5º PA'!$F$4:$F$2000))+SUMPRODUCT(-('Diário 6º PA'!$E$4:$E$2000='Analítico Cx.'!$B155),-('Diário 6º PA'!$O$4:$O$2000=E$1),('Diário 6º PA'!$F$4:$F$2000))</f>
        <v>12981.210000000001</v>
      </c>
      <c r="F155" s="183">
        <f>SUMPRODUCT(-('Diário 3º PA'!$E$4:$E$4242='Analítico Cx.'!$B155),-('Diário 3º PA'!$N$4:$N$4242=F$1),('Diário 3º PA'!$F$4:$F$4242))+SUMPRODUCT(-('Diário 4º PA'!$E$4:$E$2007='Analítico Cx.'!$B155),-('Diário 4º PA'!$O$4:$O$2007=F$1),('Diário 4º PA'!$F$4:$F$2007))+SUMPRODUCT(-('Diário 5º PA'!$E$4:$E$2000='Analítico Cx.'!$B155),-('Diário 5º PA'!$O$4:$O$2000=F$1),('Diário 5º PA'!$F$4:$F$2000))+SUMPRODUCT(-('Diário 6º PA'!$E$4:$E$2000='Analítico Cx.'!$B155),-('Diário 6º PA'!$O$4:$O$2000=F$1),('Diário 6º PA'!$F$4:$F$2000))</f>
        <v>0</v>
      </c>
      <c r="G155" s="183">
        <f>SUMPRODUCT(-('Diário 3º PA'!$E$4:$E$4242='Analítico Cx.'!$B155),-('Diário 3º PA'!$N$4:$N$4242=G$1),('Diário 3º PA'!$F$4:$F$4242))+SUMPRODUCT(-('Diário 4º PA'!$E$4:$E$2007='Analítico Cx.'!$B155),-('Diário 4º PA'!$O$4:$O$2007=G$1),('Diário 4º PA'!$F$4:$F$2007))+SUMPRODUCT(-('Diário 5º PA'!$E$4:$E$2000='Analítico Cx.'!$B155),-('Diário 5º PA'!$O$4:$O$2000=G$1),('Diário 5º PA'!$F$4:$F$2000))+SUMPRODUCT(-('Diário 6º PA'!$E$4:$E$2000='Analítico Cx.'!$B155),-('Diário 6º PA'!$O$4:$O$2000=G$1),('Diário 6º PA'!$F$4:$F$2000))</f>
        <v>0</v>
      </c>
      <c r="H155" s="183">
        <f>SUMPRODUCT(-('Diário 3º PA'!$E$4:$E$4242='Analítico Cx.'!$B155),-('Diário 3º PA'!$N$4:$N$4242=H$1),('Diário 3º PA'!$F$4:$F$4242))+SUMPRODUCT(-('Diário 4º PA'!$E$4:$E$2007='Analítico Cx.'!$B155),-('Diário 4º PA'!$O$4:$O$2007=H$1),('Diário 4º PA'!$F$4:$F$2007))+SUMPRODUCT(-('Diário 5º PA'!$E$4:$E$2000='Analítico Cx.'!$B155),-('Diário 5º PA'!$O$4:$O$2000=H$1),('Diário 5º PA'!$F$4:$F$2000))+SUMPRODUCT(-('Diário 6º PA'!$E$4:$E$2000='Analítico Cx.'!$B155),-('Diário 6º PA'!$O$4:$O$2000=H$1),('Diário 6º PA'!$F$4:$F$2000))</f>
        <v>0</v>
      </c>
      <c r="I155" s="183">
        <f>SUMPRODUCT(-('Diário 3º PA'!$E$4:$E$4242='Analítico Cx.'!$B155),-('Diário 3º PA'!$N$4:$N$4242=I$1),('Diário 3º PA'!$F$4:$F$4242))+SUMPRODUCT(-('Diário 4º PA'!$E$4:$E$2007='Analítico Cx.'!$B155),-('Diário 4º PA'!$O$4:$O$2007=I$1),('Diário 4º PA'!$F$4:$F$2007))+SUMPRODUCT(-('Diário 5º PA'!$E$4:$E$2000='Analítico Cx.'!$B155),-('Diário 5º PA'!$O$4:$O$2000=I$1),('Diário 5º PA'!$F$4:$F$2000))+SUMPRODUCT(-('Diário 6º PA'!$E$4:$E$2000='Analítico Cx.'!$B155),-('Diário 6º PA'!$O$4:$O$2000=I$1),('Diário 6º PA'!$F$4:$F$2000))</f>
        <v>0</v>
      </c>
      <c r="J155" s="183">
        <f>SUMPRODUCT(-('Diário 3º PA'!$E$4:$E$4242='Analítico Cx.'!$B155),-('Diário 3º PA'!$N$4:$N$4242=J$1),('Diário 3º PA'!$F$4:$F$4242))+SUMPRODUCT(-('Diário 4º PA'!$E$4:$E$2007='Analítico Cx.'!$B155),-('Diário 4º PA'!$O$4:$O$2007=J$1),('Diário 4º PA'!$F$4:$F$2007))+SUMPRODUCT(-('Diário 5º PA'!$E$4:$E$2000='Analítico Cx.'!$B155),-('Diário 5º PA'!$O$4:$O$2000=J$1),('Diário 5º PA'!$F$4:$F$2000))+SUMPRODUCT(-('Diário 6º PA'!$E$4:$E$2000='Analítico Cx.'!$B155),-('Diário 6º PA'!$O$4:$O$2000=J$1),('Diário 6º PA'!$F$4:$F$2000))</f>
        <v>0</v>
      </c>
      <c r="K155" s="183">
        <f>SUMPRODUCT(-('Diário 3º PA'!$E$4:$E$4242='Analítico Cx.'!$B155),-('Diário 3º PA'!$N$4:$N$4242=K$1),('Diário 3º PA'!$F$4:$F$4242))+SUMPRODUCT(-('Diário 4º PA'!$E$4:$E$2007='Analítico Cx.'!$B155),-('Diário 4º PA'!$O$4:$O$2007=K$1),('Diário 4º PA'!$F$4:$F$2007))+SUMPRODUCT(-('Diário 5º PA'!$E$4:$E$2000='Analítico Cx.'!$B155),-('Diário 5º PA'!$O$4:$O$2000=K$1),('Diário 5º PA'!$F$4:$F$2000))+SUMPRODUCT(-('Diário 6º PA'!$E$4:$E$2000='Analítico Cx.'!$B155),-('Diário 6º PA'!$O$4:$O$2000=K$1),('Diário 6º PA'!$F$4:$F$2000))</f>
        <v>0</v>
      </c>
      <c r="L155" s="183">
        <f>SUMPRODUCT(-('Diário 3º PA'!$E$4:$E$4242='Analítico Cx.'!$B155),-('Diário 3º PA'!$N$4:$N$4242=L$1),('Diário 3º PA'!$F$4:$F$4242))+SUMPRODUCT(-('Diário 4º PA'!$E$4:$E$2007='Analítico Cx.'!$B155),-('Diário 4º PA'!$O$4:$O$2007=L$1),('Diário 4º PA'!$F$4:$F$2007))+SUMPRODUCT(-('Diário 5º PA'!$E$4:$E$2000='Analítico Cx.'!$B155),-('Diário 5º PA'!$O$4:$O$2000=L$1),('Diário 5º PA'!$F$4:$F$2000))+SUMPRODUCT(-('Diário 6º PA'!$E$4:$E$2000='Analítico Cx.'!$B155),-('Diário 6º PA'!$O$4:$O$2000=L$1),('Diário 6º PA'!$F$4:$F$2000))</f>
        <v>0</v>
      </c>
      <c r="M155" s="183">
        <f>SUMPRODUCT(-('Diário 3º PA'!$E$4:$E$4242='Analítico Cx.'!$B155),-('Diário 3º PA'!$N$4:$N$4242=M$1),('Diário 3º PA'!$F$4:$F$4242))+SUMPRODUCT(-('Diário 4º PA'!$E$4:$E$2007='Analítico Cx.'!$B155),-('Diário 4º PA'!$O$4:$O$2007=M$1),('Diário 4º PA'!$F$4:$F$2007))+SUMPRODUCT(-('Diário 5º PA'!$E$4:$E$2000='Analítico Cx.'!$B155),-('Diário 5º PA'!$O$4:$O$2000=M$1),('Diário 5º PA'!$F$4:$F$2000))+SUMPRODUCT(-('Diário 6º PA'!$E$4:$E$2000='Analítico Cx.'!$B155),-('Diário 6º PA'!$O$4:$O$2000=M$1),('Diário 6º PA'!$F$4:$F$2000))</f>
        <v>0</v>
      </c>
      <c r="N155" s="183">
        <f>SUMPRODUCT(-('Diário 3º PA'!$E$4:$E$4242='Analítico Cx.'!$B155),-('Diário 3º PA'!$N$4:$N$4242=N$1),('Diário 3º PA'!$F$4:$F$4242))+SUMPRODUCT(-('Diário 4º PA'!$E$4:$E$2007='Analítico Cx.'!$B155),-('Diário 4º PA'!$O$4:$O$2007=N$1),('Diário 4º PA'!$F$4:$F$2007))+SUMPRODUCT(-('Diário 5º PA'!$E$4:$E$2000='Analítico Cx.'!$B155),-('Diário 5º PA'!$O$4:$O$2000=N$1),('Diário 5º PA'!$F$4:$F$2000))+SUMPRODUCT(-('Diário 6º PA'!$E$4:$E$2000='Analítico Cx.'!$B155),-('Diário 6º PA'!$O$4:$O$2000=N$1),('Diário 6º PA'!$F$4:$F$2000))</f>
        <v>0</v>
      </c>
      <c r="O155" s="184">
        <f t="shared" si="24"/>
        <v>64541.209999999985</v>
      </c>
      <c r="P155" s="168">
        <f t="shared" si="22"/>
        <v>4.5356062333292034E-3</v>
      </c>
    </row>
    <row r="156" spans="1:16" ht="23.25" customHeight="1" x14ac:dyDescent="0.2">
      <c r="A156" s="59" t="s">
        <v>398</v>
      </c>
      <c r="B156" s="57" t="s">
        <v>399</v>
      </c>
      <c r="C156" s="183">
        <f>SUMPRODUCT(-('Diário 3º PA'!$E$4:$E$4242='Analítico Cx.'!$B156),-('Diário 3º PA'!$N$4:$N$4242=C$1),('Diário 3º PA'!$F$4:$F$4242))+SUMPRODUCT(-('Diário 4º PA'!$E$4:$E$2007='Analítico Cx.'!$B156),-('Diário 4º PA'!$O$4:$O$2007=C$1),('Diário 4º PA'!$F$4:$F$2007))+SUMPRODUCT(-('Diário 5º PA'!$E$4:$E$2000='Analítico Cx.'!$B156),-('Diário 5º PA'!$O$4:$O$2000=C$1),('Diário 5º PA'!$F$4:$F$2000))+SUMPRODUCT(-('Diário 6º PA'!$E$4:$E$2000='Analítico Cx.'!$B156),-('Diário 6º PA'!$O$4:$O$2000=C$1),('Diário 6º PA'!$F$4:$F$2000))</f>
        <v>0</v>
      </c>
      <c r="D156" s="183">
        <f>SUMPRODUCT(-('Diário 3º PA'!$E$4:$E$4242='Analítico Cx.'!$B156),-('Diário 3º PA'!$N$4:$N$4242=D$1),('Diário 3º PA'!$F$4:$F$4242))+SUMPRODUCT(-('Diário 4º PA'!$E$4:$E$2007='Analítico Cx.'!$B156),-('Diário 4º PA'!$O$4:$O$2007=D$1),('Diário 4º PA'!$F$4:$F$2007))+SUMPRODUCT(-('Diário 5º PA'!$E$4:$E$2000='Analítico Cx.'!$B156),-('Diário 5º PA'!$O$4:$O$2000=D$1),('Diário 5º PA'!$F$4:$F$2000))+SUMPRODUCT(-('Diário 6º PA'!$E$4:$E$2000='Analítico Cx.'!$B156),-('Diário 6º PA'!$O$4:$O$2000=D$1),('Diário 6º PA'!$F$4:$F$2000))</f>
        <v>0</v>
      </c>
      <c r="E156" s="183">
        <f>SUMPRODUCT(-('Diário 3º PA'!$E$4:$E$4242='Analítico Cx.'!$B156),-('Diário 3º PA'!$N$4:$N$4242=E$1),('Diário 3º PA'!$F$4:$F$4242))+SUMPRODUCT(-('Diário 4º PA'!$E$4:$E$2007='Analítico Cx.'!$B156),-('Diário 4º PA'!$O$4:$O$2007=E$1),('Diário 4º PA'!$F$4:$F$2007))+SUMPRODUCT(-('Diário 5º PA'!$E$4:$E$2000='Analítico Cx.'!$B156),-('Diário 5º PA'!$O$4:$O$2000=E$1),('Diário 5º PA'!$F$4:$F$2000))+SUMPRODUCT(-('Diário 6º PA'!$E$4:$E$2000='Analítico Cx.'!$B156),-('Diário 6º PA'!$O$4:$O$2000=E$1),('Diário 6º PA'!$F$4:$F$2000))</f>
        <v>0</v>
      </c>
      <c r="F156" s="183">
        <f>SUMPRODUCT(-('Diário 3º PA'!$E$4:$E$4242='Analítico Cx.'!$B156),-('Diário 3º PA'!$N$4:$N$4242=F$1),('Diário 3º PA'!$F$4:$F$4242))+SUMPRODUCT(-('Diário 4º PA'!$E$4:$E$2007='Analítico Cx.'!$B156),-('Diário 4º PA'!$O$4:$O$2007=F$1),('Diário 4º PA'!$F$4:$F$2007))+SUMPRODUCT(-('Diário 5º PA'!$E$4:$E$2000='Analítico Cx.'!$B156),-('Diário 5º PA'!$O$4:$O$2000=F$1),('Diário 5º PA'!$F$4:$F$2000))+SUMPRODUCT(-('Diário 6º PA'!$E$4:$E$2000='Analítico Cx.'!$B156),-('Diário 6º PA'!$O$4:$O$2000=F$1),('Diário 6º PA'!$F$4:$F$2000))</f>
        <v>0</v>
      </c>
      <c r="G156" s="183">
        <f>SUMPRODUCT(-('Diário 3º PA'!$E$4:$E$4242='Analítico Cx.'!$B156),-('Diário 3º PA'!$N$4:$N$4242=G$1),('Diário 3º PA'!$F$4:$F$4242))+SUMPRODUCT(-('Diário 4º PA'!$E$4:$E$2007='Analítico Cx.'!$B156),-('Diário 4º PA'!$O$4:$O$2007=G$1),('Diário 4º PA'!$F$4:$F$2007))+SUMPRODUCT(-('Diário 5º PA'!$E$4:$E$2000='Analítico Cx.'!$B156),-('Diário 5º PA'!$O$4:$O$2000=G$1),('Diário 5º PA'!$F$4:$F$2000))+SUMPRODUCT(-('Diário 6º PA'!$E$4:$E$2000='Analítico Cx.'!$B156),-('Diário 6º PA'!$O$4:$O$2000=G$1),('Diário 6º PA'!$F$4:$F$2000))</f>
        <v>0</v>
      </c>
      <c r="H156" s="183">
        <f>SUMPRODUCT(-('Diário 3º PA'!$E$4:$E$4242='Analítico Cx.'!$B156),-('Diário 3º PA'!$N$4:$N$4242=H$1),('Diário 3º PA'!$F$4:$F$4242))+SUMPRODUCT(-('Diário 4º PA'!$E$4:$E$2007='Analítico Cx.'!$B156),-('Diário 4º PA'!$O$4:$O$2007=H$1),('Diário 4º PA'!$F$4:$F$2007))+SUMPRODUCT(-('Diário 5º PA'!$E$4:$E$2000='Analítico Cx.'!$B156),-('Diário 5º PA'!$O$4:$O$2000=H$1),('Diário 5º PA'!$F$4:$F$2000))+SUMPRODUCT(-('Diário 6º PA'!$E$4:$E$2000='Analítico Cx.'!$B156),-('Diário 6º PA'!$O$4:$O$2000=H$1),('Diário 6º PA'!$F$4:$F$2000))</f>
        <v>0</v>
      </c>
      <c r="I156" s="183">
        <f>SUMPRODUCT(-('Diário 3º PA'!$E$4:$E$4242='Analítico Cx.'!$B156),-('Diário 3º PA'!$N$4:$N$4242=I$1),('Diário 3º PA'!$F$4:$F$4242))+SUMPRODUCT(-('Diário 4º PA'!$E$4:$E$2007='Analítico Cx.'!$B156),-('Diário 4º PA'!$O$4:$O$2007=I$1),('Diário 4º PA'!$F$4:$F$2007))+SUMPRODUCT(-('Diário 5º PA'!$E$4:$E$2000='Analítico Cx.'!$B156),-('Diário 5º PA'!$O$4:$O$2000=I$1),('Diário 5º PA'!$F$4:$F$2000))+SUMPRODUCT(-('Diário 6º PA'!$E$4:$E$2000='Analítico Cx.'!$B156),-('Diário 6º PA'!$O$4:$O$2000=I$1),('Diário 6º PA'!$F$4:$F$2000))</f>
        <v>0</v>
      </c>
      <c r="J156" s="183">
        <f>SUMPRODUCT(-('Diário 3º PA'!$E$4:$E$4242='Analítico Cx.'!$B156),-('Diário 3º PA'!$N$4:$N$4242=J$1),('Diário 3º PA'!$F$4:$F$4242))+SUMPRODUCT(-('Diário 4º PA'!$E$4:$E$2007='Analítico Cx.'!$B156),-('Diário 4º PA'!$O$4:$O$2007=J$1),('Diário 4º PA'!$F$4:$F$2007))+SUMPRODUCT(-('Diário 5º PA'!$E$4:$E$2000='Analítico Cx.'!$B156),-('Diário 5º PA'!$O$4:$O$2000=J$1),('Diário 5º PA'!$F$4:$F$2000))+SUMPRODUCT(-('Diário 6º PA'!$E$4:$E$2000='Analítico Cx.'!$B156),-('Diário 6º PA'!$O$4:$O$2000=J$1),('Diário 6º PA'!$F$4:$F$2000))</f>
        <v>0</v>
      </c>
      <c r="K156" s="183">
        <f>SUMPRODUCT(-('Diário 3º PA'!$E$4:$E$4242='Analítico Cx.'!$B156),-('Diário 3º PA'!$N$4:$N$4242=K$1),('Diário 3º PA'!$F$4:$F$4242))+SUMPRODUCT(-('Diário 4º PA'!$E$4:$E$2007='Analítico Cx.'!$B156),-('Diário 4º PA'!$O$4:$O$2007=K$1),('Diário 4º PA'!$F$4:$F$2007))+SUMPRODUCT(-('Diário 5º PA'!$E$4:$E$2000='Analítico Cx.'!$B156),-('Diário 5º PA'!$O$4:$O$2000=K$1),('Diário 5º PA'!$F$4:$F$2000))+SUMPRODUCT(-('Diário 6º PA'!$E$4:$E$2000='Analítico Cx.'!$B156),-('Diário 6º PA'!$O$4:$O$2000=K$1),('Diário 6º PA'!$F$4:$F$2000))</f>
        <v>0</v>
      </c>
      <c r="L156" s="183">
        <f>SUMPRODUCT(-('Diário 3º PA'!$E$4:$E$4242='Analítico Cx.'!$B156),-('Diário 3º PA'!$N$4:$N$4242=L$1),('Diário 3º PA'!$F$4:$F$4242))+SUMPRODUCT(-('Diário 4º PA'!$E$4:$E$2007='Analítico Cx.'!$B156),-('Diário 4º PA'!$O$4:$O$2007=L$1),('Diário 4º PA'!$F$4:$F$2007))+SUMPRODUCT(-('Diário 5º PA'!$E$4:$E$2000='Analítico Cx.'!$B156),-('Diário 5º PA'!$O$4:$O$2000=L$1),('Diário 5º PA'!$F$4:$F$2000))+SUMPRODUCT(-('Diário 6º PA'!$E$4:$E$2000='Analítico Cx.'!$B156),-('Diário 6º PA'!$O$4:$O$2000=L$1),('Diário 6º PA'!$F$4:$F$2000))</f>
        <v>0</v>
      </c>
      <c r="M156" s="183">
        <f>SUMPRODUCT(-('Diário 3º PA'!$E$4:$E$4242='Analítico Cx.'!$B156),-('Diário 3º PA'!$N$4:$N$4242=M$1),('Diário 3º PA'!$F$4:$F$4242))+SUMPRODUCT(-('Diário 4º PA'!$E$4:$E$2007='Analítico Cx.'!$B156),-('Diário 4º PA'!$O$4:$O$2007=M$1),('Diário 4º PA'!$F$4:$F$2007))+SUMPRODUCT(-('Diário 5º PA'!$E$4:$E$2000='Analítico Cx.'!$B156),-('Diário 5º PA'!$O$4:$O$2000=M$1),('Diário 5º PA'!$F$4:$F$2000))+SUMPRODUCT(-('Diário 6º PA'!$E$4:$E$2000='Analítico Cx.'!$B156),-('Diário 6º PA'!$O$4:$O$2000=M$1),('Diário 6º PA'!$F$4:$F$2000))</f>
        <v>0</v>
      </c>
      <c r="N156" s="183">
        <f>SUMPRODUCT(-('Diário 3º PA'!$E$4:$E$4242='Analítico Cx.'!$B156),-('Diário 3º PA'!$N$4:$N$4242=N$1),('Diário 3º PA'!$F$4:$F$4242))+SUMPRODUCT(-('Diário 4º PA'!$E$4:$E$2007='Analítico Cx.'!$B156),-('Diário 4º PA'!$O$4:$O$2007=N$1),('Diário 4º PA'!$F$4:$F$2007))+SUMPRODUCT(-('Diário 5º PA'!$E$4:$E$2000='Analítico Cx.'!$B156),-('Diário 5º PA'!$O$4:$O$2000=N$1),('Diário 5º PA'!$F$4:$F$2000))+SUMPRODUCT(-('Diário 6º PA'!$E$4:$E$2000='Analítico Cx.'!$B156),-('Diário 6º PA'!$O$4:$O$2000=N$1),('Diário 6º PA'!$F$4:$F$2000))</f>
        <v>0</v>
      </c>
      <c r="O156" s="184">
        <f t="shared" si="24"/>
        <v>0</v>
      </c>
      <c r="P156" s="168">
        <f t="shared" si="22"/>
        <v>0</v>
      </c>
    </row>
    <row r="157" spans="1:16" ht="23.25" customHeight="1" x14ac:dyDescent="0.2">
      <c r="A157" s="59" t="s">
        <v>400</v>
      </c>
      <c r="B157" s="57" t="s">
        <v>401</v>
      </c>
      <c r="C157" s="183">
        <f>SUMPRODUCT(-('Diário 3º PA'!$E$4:$E$4242='Analítico Cx.'!$B157),-('Diário 3º PA'!$N$4:$N$4242=C$1),('Diário 3º PA'!$F$4:$F$4242))+SUMPRODUCT(-('Diário 4º PA'!$E$4:$E$2007='Analítico Cx.'!$B157),-('Diário 4º PA'!$O$4:$O$2007=C$1),('Diário 4º PA'!$F$4:$F$2007))+SUMPRODUCT(-('Diário 5º PA'!$E$4:$E$2000='Analítico Cx.'!$B157),-('Diário 5º PA'!$O$4:$O$2000=C$1),('Diário 5º PA'!$F$4:$F$2000))+SUMPRODUCT(-('Diário 6º PA'!$E$4:$E$2000='Analítico Cx.'!$B157),-('Diário 6º PA'!$O$4:$O$2000=C$1),('Diário 6º PA'!$F$4:$F$2000))</f>
        <v>152306</v>
      </c>
      <c r="D157" s="183">
        <f>SUMPRODUCT(-('Diário 3º PA'!$E$4:$E$4242='Analítico Cx.'!$B157),-('Diário 3º PA'!$N$4:$N$4242=D$1),('Diário 3º PA'!$F$4:$F$4242))+SUMPRODUCT(-('Diário 4º PA'!$E$4:$E$2007='Analítico Cx.'!$B157),-('Diário 4º PA'!$O$4:$O$2007=D$1),('Diário 4º PA'!$F$4:$F$2007))+SUMPRODUCT(-('Diário 5º PA'!$E$4:$E$2000='Analítico Cx.'!$B157),-('Diário 5º PA'!$O$4:$O$2000=D$1),('Diário 5º PA'!$F$4:$F$2000))+SUMPRODUCT(-('Diário 6º PA'!$E$4:$E$2000='Analítico Cx.'!$B157),-('Diário 6º PA'!$O$4:$O$2000=D$1),('Diário 6º PA'!$F$4:$F$2000))</f>
        <v>1169.4000000000001</v>
      </c>
      <c r="E157" s="183">
        <f>SUMPRODUCT(-('Diário 3º PA'!$E$4:$E$4242='Analítico Cx.'!$B157),-('Diário 3º PA'!$N$4:$N$4242=E$1),('Diário 3º PA'!$F$4:$F$4242))+SUMPRODUCT(-('Diário 4º PA'!$E$4:$E$2007='Analítico Cx.'!$B157),-('Diário 4º PA'!$O$4:$O$2007=E$1),('Diário 4º PA'!$F$4:$F$2007))+SUMPRODUCT(-('Diário 5º PA'!$E$4:$E$2000='Analítico Cx.'!$B157),-('Diário 5º PA'!$O$4:$O$2000=E$1),('Diário 5º PA'!$F$4:$F$2000))+SUMPRODUCT(-('Diário 6º PA'!$E$4:$E$2000='Analítico Cx.'!$B157),-('Diário 6º PA'!$O$4:$O$2000=E$1),('Diário 6º PA'!$F$4:$F$2000))</f>
        <v>270</v>
      </c>
      <c r="F157" s="183">
        <f>SUMPRODUCT(-('Diário 3º PA'!$E$4:$E$4242='Analítico Cx.'!$B157),-('Diário 3º PA'!$N$4:$N$4242=F$1),('Diário 3º PA'!$F$4:$F$4242))+SUMPRODUCT(-('Diário 4º PA'!$E$4:$E$2007='Analítico Cx.'!$B157),-('Diário 4º PA'!$O$4:$O$2007=F$1),('Diário 4º PA'!$F$4:$F$2007))+SUMPRODUCT(-('Diário 5º PA'!$E$4:$E$2000='Analítico Cx.'!$B157),-('Diário 5º PA'!$O$4:$O$2000=F$1),('Diário 5º PA'!$F$4:$F$2000))+SUMPRODUCT(-('Diário 6º PA'!$E$4:$E$2000='Analítico Cx.'!$B157),-('Diário 6º PA'!$O$4:$O$2000=F$1),('Diário 6º PA'!$F$4:$F$2000))</f>
        <v>0</v>
      </c>
      <c r="G157" s="183">
        <f>SUMPRODUCT(-('Diário 3º PA'!$E$4:$E$4242='Analítico Cx.'!$B157),-('Diário 3º PA'!$N$4:$N$4242=G$1),('Diário 3º PA'!$F$4:$F$4242))+SUMPRODUCT(-('Diário 4º PA'!$E$4:$E$2007='Analítico Cx.'!$B157),-('Diário 4º PA'!$O$4:$O$2007=G$1),('Diário 4º PA'!$F$4:$F$2007))+SUMPRODUCT(-('Diário 5º PA'!$E$4:$E$2000='Analítico Cx.'!$B157),-('Diário 5º PA'!$O$4:$O$2000=G$1),('Diário 5º PA'!$F$4:$F$2000))+SUMPRODUCT(-('Diário 6º PA'!$E$4:$E$2000='Analítico Cx.'!$B157),-('Diário 6º PA'!$O$4:$O$2000=G$1),('Diário 6º PA'!$F$4:$F$2000))</f>
        <v>0</v>
      </c>
      <c r="H157" s="183">
        <f>SUMPRODUCT(-('Diário 3º PA'!$E$4:$E$4242='Analítico Cx.'!$B157),-('Diário 3º PA'!$N$4:$N$4242=H$1),('Diário 3º PA'!$F$4:$F$4242))+SUMPRODUCT(-('Diário 4º PA'!$E$4:$E$2007='Analítico Cx.'!$B157),-('Diário 4º PA'!$O$4:$O$2007=H$1),('Diário 4º PA'!$F$4:$F$2007))+SUMPRODUCT(-('Diário 5º PA'!$E$4:$E$2000='Analítico Cx.'!$B157),-('Diário 5º PA'!$O$4:$O$2000=H$1),('Diário 5º PA'!$F$4:$F$2000))+SUMPRODUCT(-('Diário 6º PA'!$E$4:$E$2000='Analítico Cx.'!$B157),-('Diário 6º PA'!$O$4:$O$2000=H$1),('Diário 6º PA'!$F$4:$F$2000))</f>
        <v>0</v>
      </c>
      <c r="I157" s="183">
        <f>SUMPRODUCT(-('Diário 3º PA'!$E$4:$E$4242='Analítico Cx.'!$B157),-('Diário 3º PA'!$N$4:$N$4242=I$1),('Diário 3º PA'!$F$4:$F$4242))+SUMPRODUCT(-('Diário 4º PA'!$E$4:$E$2007='Analítico Cx.'!$B157),-('Diário 4º PA'!$O$4:$O$2007=I$1),('Diário 4º PA'!$F$4:$F$2007))+SUMPRODUCT(-('Diário 5º PA'!$E$4:$E$2000='Analítico Cx.'!$B157),-('Diário 5º PA'!$O$4:$O$2000=I$1),('Diário 5º PA'!$F$4:$F$2000))+SUMPRODUCT(-('Diário 6º PA'!$E$4:$E$2000='Analítico Cx.'!$B157),-('Diário 6º PA'!$O$4:$O$2000=I$1),('Diário 6º PA'!$F$4:$F$2000))</f>
        <v>0</v>
      </c>
      <c r="J157" s="183">
        <f>SUMPRODUCT(-('Diário 3º PA'!$E$4:$E$4242='Analítico Cx.'!$B157),-('Diário 3º PA'!$N$4:$N$4242=J$1),('Diário 3º PA'!$F$4:$F$4242))+SUMPRODUCT(-('Diário 4º PA'!$E$4:$E$2007='Analítico Cx.'!$B157),-('Diário 4º PA'!$O$4:$O$2007=J$1),('Diário 4º PA'!$F$4:$F$2007))+SUMPRODUCT(-('Diário 5º PA'!$E$4:$E$2000='Analítico Cx.'!$B157),-('Diário 5º PA'!$O$4:$O$2000=J$1),('Diário 5º PA'!$F$4:$F$2000))+SUMPRODUCT(-('Diário 6º PA'!$E$4:$E$2000='Analítico Cx.'!$B157),-('Diário 6º PA'!$O$4:$O$2000=J$1),('Diário 6º PA'!$F$4:$F$2000))</f>
        <v>0</v>
      </c>
      <c r="K157" s="183">
        <f>SUMPRODUCT(-('Diário 3º PA'!$E$4:$E$4242='Analítico Cx.'!$B157),-('Diário 3º PA'!$N$4:$N$4242=K$1),('Diário 3º PA'!$F$4:$F$4242))+SUMPRODUCT(-('Diário 4º PA'!$E$4:$E$2007='Analítico Cx.'!$B157),-('Diário 4º PA'!$O$4:$O$2007=K$1),('Diário 4º PA'!$F$4:$F$2007))+SUMPRODUCT(-('Diário 5º PA'!$E$4:$E$2000='Analítico Cx.'!$B157),-('Diário 5º PA'!$O$4:$O$2000=K$1),('Diário 5º PA'!$F$4:$F$2000))+SUMPRODUCT(-('Diário 6º PA'!$E$4:$E$2000='Analítico Cx.'!$B157),-('Diário 6º PA'!$O$4:$O$2000=K$1),('Diário 6º PA'!$F$4:$F$2000))</f>
        <v>0</v>
      </c>
      <c r="L157" s="183">
        <f>SUMPRODUCT(-('Diário 3º PA'!$E$4:$E$4242='Analítico Cx.'!$B157),-('Diário 3º PA'!$N$4:$N$4242=L$1),('Diário 3º PA'!$F$4:$F$4242))+SUMPRODUCT(-('Diário 4º PA'!$E$4:$E$2007='Analítico Cx.'!$B157),-('Diário 4º PA'!$O$4:$O$2007=L$1),('Diário 4º PA'!$F$4:$F$2007))+SUMPRODUCT(-('Diário 5º PA'!$E$4:$E$2000='Analítico Cx.'!$B157),-('Diário 5º PA'!$O$4:$O$2000=L$1),('Diário 5º PA'!$F$4:$F$2000))+SUMPRODUCT(-('Diário 6º PA'!$E$4:$E$2000='Analítico Cx.'!$B157),-('Diário 6º PA'!$O$4:$O$2000=L$1),('Diário 6º PA'!$F$4:$F$2000))</f>
        <v>0</v>
      </c>
      <c r="M157" s="183">
        <f>SUMPRODUCT(-('Diário 3º PA'!$E$4:$E$4242='Analítico Cx.'!$B157),-('Diário 3º PA'!$N$4:$N$4242=M$1),('Diário 3º PA'!$F$4:$F$4242))+SUMPRODUCT(-('Diário 4º PA'!$E$4:$E$2007='Analítico Cx.'!$B157),-('Diário 4º PA'!$O$4:$O$2007=M$1),('Diário 4º PA'!$F$4:$F$2007))+SUMPRODUCT(-('Diário 5º PA'!$E$4:$E$2000='Analítico Cx.'!$B157),-('Diário 5º PA'!$O$4:$O$2000=M$1),('Diário 5º PA'!$F$4:$F$2000))+SUMPRODUCT(-('Diário 6º PA'!$E$4:$E$2000='Analítico Cx.'!$B157),-('Diário 6º PA'!$O$4:$O$2000=M$1),('Diário 6º PA'!$F$4:$F$2000))</f>
        <v>0</v>
      </c>
      <c r="N157" s="183">
        <f>SUMPRODUCT(-('Diário 3º PA'!$E$4:$E$4242='Analítico Cx.'!$B157),-('Diário 3º PA'!$N$4:$N$4242=N$1),('Diário 3º PA'!$F$4:$F$4242))+SUMPRODUCT(-('Diário 4º PA'!$E$4:$E$2007='Analítico Cx.'!$B157),-('Diário 4º PA'!$O$4:$O$2007=N$1),('Diário 4º PA'!$F$4:$F$2007))+SUMPRODUCT(-('Diário 5º PA'!$E$4:$E$2000='Analítico Cx.'!$B157),-('Diário 5º PA'!$O$4:$O$2000=N$1),('Diário 5º PA'!$F$4:$F$2000))+SUMPRODUCT(-('Diário 6º PA'!$E$4:$E$2000='Analítico Cx.'!$B157),-('Diário 6º PA'!$O$4:$O$2000=N$1),('Diário 6º PA'!$F$4:$F$2000))</f>
        <v>0</v>
      </c>
      <c r="O157" s="184">
        <f t="shared" si="24"/>
        <v>153745.4</v>
      </c>
      <c r="P157" s="168">
        <f t="shared" si="22"/>
        <v>1.0804392954295278E-2</v>
      </c>
    </row>
    <row r="158" spans="1:16" ht="23.25" customHeight="1" thickBot="1" x14ac:dyDescent="0.25">
      <c r="A158" s="24"/>
      <c r="B158" s="25" t="s">
        <v>371</v>
      </c>
      <c r="C158" s="190">
        <f t="shared" ref="C158:O158" si="25">SUBTOTAL(109,C143:C157)</f>
        <v>214652.95</v>
      </c>
      <c r="D158" s="190">
        <f t="shared" si="25"/>
        <v>73262.01999999999</v>
      </c>
      <c r="E158" s="190">
        <f t="shared" si="25"/>
        <v>89789.000000000015</v>
      </c>
      <c r="F158" s="190">
        <f t="shared" si="25"/>
        <v>0</v>
      </c>
      <c r="G158" s="190">
        <f t="shared" si="25"/>
        <v>0</v>
      </c>
      <c r="H158" s="190">
        <f t="shared" si="25"/>
        <v>0</v>
      </c>
      <c r="I158" s="190">
        <f t="shared" si="25"/>
        <v>0</v>
      </c>
      <c r="J158" s="190">
        <f t="shared" si="25"/>
        <v>0</v>
      </c>
      <c r="K158" s="190">
        <f t="shared" si="25"/>
        <v>0</v>
      </c>
      <c r="L158" s="190">
        <f t="shared" si="25"/>
        <v>0</v>
      </c>
      <c r="M158" s="190">
        <f t="shared" si="25"/>
        <v>0</v>
      </c>
      <c r="N158" s="190">
        <f t="shared" si="25"/>
        <v>0</v>
      </c>
      <c r="O158" s="190">
        <f t="shared" si="25"/>
        <v>377703.97</v>
      </c>
      <c r="P158" s="174">
        <f t="shared" si="22"/>
        <v>2.6542986731813469E-2</v>
      </c>
    </row>
    <row r="159" spans="1:16" ht="23.25" customHeight="1" thickBot="1" x14ac:dyDescent="0.25">
      <c r="A159" s="35" t="s">
        <v>110</v>
      </c>
      <c r="B159" s="19" t="s">
        <v>76</v>
      </c>
      <c r="C159" s="183">
        <f>SUMPRODUCT(-('Diário 3º PA'!$E$4:$E$4242='Analítico Cx.'!$B159),-('Diário 3º PA'!$N$4:$N$4242=C$1),('Diário 3º PA'!$F$4:$F$4242))+SUMPRODUCT(-('Diário 4º PA'!$E$4:$E$2007='Analítico Cx.'!$B159),-('Diário 4º PA'!$O$4:$O$2007=C$1),('Diário 4º PA'!$F$4:$F$2007))+SUMPRODUCT(-('Diário 5º PA'!$E$4:$E$2000='Analítico Cx.'!$B159),-('Diário 5º PA'!$O$4:$O$2000=C$1),('Diário 5º PA'!$F$4:$F$2000))+SUMPRODUCT(-('Diário 6º PA'!$E$4:$E$2000='Analítico Cx.'!$B159),-('Diário 6º PA'!$O$4:$O$2000=C$1),('Diário 6º PA'!$F$4:$F$2000))</f>
        <v>196361.95</v>
      </c>
      <c r="D159" s="183">
        <f>SUMPRODUCT(-('Diário 3º PA'!$E$4:$E$4242='Analítico Cx.'!$B159),-('Diário 3º PA'!$N$4:$N$4242=D$1),('Diário 3º PA'!$F$4:$F$4242))+SUMPRODUCT(-('Diário 4º PA'!$E$4:$E$2007='Analítico Cx.'!$B159),-('Diário 4º PA'!$O$4:$O$2007=D$1),('Diário 4º PA'!$F$4:$F$2007))+SUMPRODUCT(-('Diário 5º PA'!$E$4:$E$2000='Analítico Cx.'!$B159),-('Diário 5º PA'!$O$4:$O$2000=D$1),('Diário 5º PA'!$F$4:$F$2000))+SUMPRODUCT(-('Diário 6º PA'!$E$4:$E$2000='Analítico Cx.'!$B159),-('Diário 6º PA'!$O$4:$O$2000=D$1),('Diário 6º PA'!$F$4:$F$2000))</f>
        <v>151043.72</v>
      </c>
      <c r="E159" s="183">
        <f>SUMPRODUCT(-('Diário 3º PA'!$E$4:$E$4242='Analítico Cx.'!$B159),-('Diário 3º PA'!$N$4:$N$4242=E$1),('Diário 3º PA'!$F$4:$F$4242))+SUMPRODUCT(-('Diário 4º PA'!$E$4:$E$2007='Analítico Cx.'!$B159),-('Diário 4º PA'!$O$4:$O$2007=E$1),('Diário 4º PA'!$F$4:$F$2007))+SUMPRODUCT(-('Diário 5º PA'!$E$4:$E$2000='Analítico Cx.'!$B159),-('Diário 5º PA'!$O$4:$O$2000=E$1),('Diário 5º PA'!$F$4:$F$2000))+SUMPRODUCT(-('Diário 6º PA'!$E$4:$E$2000='Analítico Cx.'!$B159),-('Diário 6º PA'!$O$4:$O$2000=E$1),('Diário 6º PA'!$F$4:$F$2000))</f>
        <v>134463.43</v>
      </c>
      <c r="F159" s="183">
        <f>SUMPRODUCT(-('Diário 3º PA'!$E$4:$E$4242='Analítico Cx.'!$B159),-('Diário 3º PA'!$N$4:$N$4242=F$1),('Diário 3º PA'!$F$4:$F$4242))+SUMPRODUCT(-('Diário 4º PA'!$E$4:$E$2007='Analítico Cx.'!$B159),-('Diário 4º PA'!$O$4:$O$2007=F$1),('Diário 4º PA'!$F$4:$F$2007))+SUMPRODUCT(-('Diário 5º PA'!$E$4:$E$2000='Analítico Cx.'!$B159),-('Diário 5º PA'!$O$4:$O$2000=F$1),('Diário 5º PA'!$F$4:$F$2000))+SUMPRODUCT(-('Diário 6º PA'!$E$4:$E$2000='Analítico Cx.'!$B159),-('Diário 6º PA'!$O$4:$O$2000=F$1),('Diário 6º PA'!$F$4:$F$2000))</f>
        <v>0</v>
      </c>
      <c r="G159" s="183">
        <f>SUMPRODUCT(-('Diário 3º PA'!$E$4:$E$4242='Analítico Cx.'!$B159),-('Diário 3º PA'!$N$4:$N$4242=G$1),('Diário 3º PA'!$F$4:$F$4242))+SUMPRODUCT(-('Diário 4º PA'!$E$4:$E$2007='Analítico Cx.'!$B159),-('Diário 4º PA'!$O$4:$O$2007=G$1),('Diário 4º PA'!$F$4:$F$2007))+SUMPRODUCT(-('Diário 5º PA'!$E$4:$E$2000='Analítico Cx.'!$B159),-('Diário 5º PA'!$O$4:$O$2000=G$1),('Diário 5º PA'!$F$4:$F$2000))+SUMPRODUCT(-('Diário 6º PA'!$E$4:$E$2000='Analítico Cx.'!$B159),-('Diário 6º PA'!$O$4:$O$2000=G$1),('Diário 6º PA'!$F$4:$F$2000))</f>
        <v>0</v>
      </c>
      <c r="H159" s="183">
        <f>SUMPRODUCT(-('Diário 3º PA'!$E$4:$E$4242='Analítico Cx.'!$B159),-('Diário 3º PA'!$N$4:$N$4242=H$1),('Diário 3º PA'!$F$4:$F$4242))+SUMPRODUCT(-('Diário 4º PA'!$E$4:$E$2007='Analítico Cx.'!$B159),-('Diário 4º PA'!$O$4:$O$2007=H$1),('Diário 4º PA'!$F$4:$F$2007))+SUMPRODUCT(-('Diário 5º PA'!$E$4:$E$2000='Analítico Cx.'!$B159),-('Diário 5º PA'!$O$4:$O$2000=H$1),('Diário 5º PA'!$F$4:$F$2000))+SUMPRODUCT(-('Diário 6º PA'!$E$4:$E$2000='Analítico Cx.'!$B159),-('Diário 6º PA'!$O$4:$O$2000=H$1),('Diário 6º PA'!$F$4:$F$2000))</f>
        <v>0</v>
      </c>
      <c r="I159" s="183">
        <f>SUMPRODUCT(-('Diário 3º PA'!$E$4:$E$4242='Analítico Cx.'!$B159),-('Diário 3º PA'!$N$4:$N$4242=I$1),('Diário 3º PA'!$F$4:$F$4242))+SUMPRODUCT(-('Diário 4º PA'!$E$4:$E$2007='Analítico Cx.'!$B159),-('Diário 4º PA'!$O$4:$O$2007=I$1),('Diário 4º PA'!$F$4:$F$2007))+SUMPRODUCT(-('Diário 5º PA'!$E$4:$E$2000='Analítico Cx.'!$B159),-('Diário 5º PA'!$O$4:$O$2000=I$1),('Diário 5º PA'!$F$4:$F$2000))+SUMPRODUCT(-('Diário 6º PA'!$E$4:$E$2000='Analítico Cx.'!$B159),-('Diário 6º PA'!$O$4:$O$2000=I$1),('Diário 6º PA'!$F$4:$F$2000))</f>
        <v>0</v>
      </c>
      <c r="J159" s="183">
        <f>SUMPRODUCT(-('Diário 3º PA'!$E$4:$E$4242='Analítico Cx.'!$B159),-('Diário 3º PA'!$N$4:$N$4242=J$1),('Diário 3º PA'!$F$4:$F$4242))+SUMPRODUCT(-('Diário 4º PA'!$E$4:$E$2007='Analítico Cx.'!$B159),-('Diário 4º PA'!$O$4:$O$2007=J$1),('Diário 4º PA'!$F$4:$F$2007))+SUMPRODUCT(-('Diário 5º PA'!$E$4:$E$2000='Analítico Cx.'!$B159),-('Diário 5º PA'!$O$4:$O$2000=J$1),('Diário 5º PA'!$F$4:$F$2000))+SUMPRODUCT(-('Diário 6º PA'!$E$4:$E$2000='Analítico Cx.'!$B159),-('Diário 6º PA'!$O$4:$O$2000=J$1),('Diário 6º PA'!$F$4:$F$2000))</f>
        <v>0</v>
      </c>
      <c r="K159" s="183">
        <f>SUMPRODUCT(-('Diário 3º PA'!$E$4:$E$4242='Analítico Cx.'!$B159),-('Diário 3º PA'!$N$4:$N$4242=K$1),('Diário 3º PA'!$F$4:$F$4242))+SUMPRODUCT(-('Diário 4º PA'!$E$4:$E$2007='Analítico Cx.'!$B159),-('Diário 4º PA'!$O$4:$O$2007=K$1),('Diário 4º PA'!$F$4:$F$2007))+SUMPRODUCT(-('Diário 5º PA'!$E$4:$E$2000='Analítico Cx.'!$B159),-('Diário 5º PA'!$O$4:$O$2000=K$1),('Diário 5º PA'!$F$4:$F$2000))+SUMPRODUCT(-('Diário 6º PA'!$E$4:$E$2000='Analítico Cx.'!$B159),-('Diário 6º PA'!$O$4:$O$2000=K$1),('Diário 6º PA'!$F$4:$F$2000))</f>
        <v>0</v>
      </c>
      <c r="L159" s="183">
        <f>SUMPRODUCT(-('Diário 3º PA'!$E$4:$E$4242='Analítico Cx.'!$B159),-('Diário 3º PA'!$N$4:$N$4242=L$1),('Diário 3º PA'!$F$4:$F$4242))+SUMPRODUCT(-('Diário 4º PA'!$E$4:$E$2007='Analítico Cx.'!$B159),-('Diário 4º PA'!$O$4:$O$2007=L$1),('Diário 4º PA'!$F$4:$F$2007))+SUMPRODUCT(-('Diário 5º PA'!$E$4:$E$2000='Analítico Cx.'!$B159),-('Diário 5º PA'!$O$4:$O$2000=L$1),('Diário 5º PA'!$F$4:$F$2000))+SUMPRODUCT(-('Diário 6º PA'!$E$4:$E$2000='Analítico Cx.'!$B159),-('Diário 6º PA'!$O$4:$O$2000=L$1),('Diário 6º PA'!$F$4:$F$2000))</f>
        <v>0</v>
      </c>
      <c r="M159" s="183">
        <f>SUMPRODUCT(-('Diário 3º PA'!$E$4:$E$4242='Analítico Cx.'!$B159),-('Diário 3º PA'!$N$4:$N$4242=M$1),('Diário 3º PA'!$F$4:$F$4242))+SUMPRODUCT(-('Diário 4º PA'!$E$4:$E$2007='Analítico Cx.'!$B159),-('Diário 4º PA'!$O$4:$O$2007=M$1),('Diário 4º PA'!$F$4:$F$2007))+SUMPRODUCT(-('Diário 5º PA'!$E$4:$E$2000='Analítico Cx.'!$B159),-('Diário 5º PA'!$O$4:$O$2000=M$1),('Diário 5º PA'!$F$4:$F$2000))+SUMPRODUCT(-('Diário 6º PA'!$E$4:$E$2000='Analítico Cx.'!$B159),-('Diário 6º PA'!$O$4:$O$2000=M$1),('Diário 6º PA'!$F$4:$F$2000))</f>
        <v>0</v>
      </c>
      <c r="N159" s="183">
        <f>SUMPRODUCT(-('Diário 3º PA'!$E$4:$E$4242='Analítico Cx.'!$B159),-('Diário 3º PA'!$N$4:$N$4242=N$1),('Diário 3º PA'!$F$4:$F$4242))+SUMPRODUCT(-('Diário 4º PA'!$E$4:$E$2007='Analítico Cx.'!$B159),-('Diário 4º PA'!$O$4:$O$2007=N$1),('Diário 4º PA'!$F$4:$F$2007))+SUMPRODUCT(-('Diário 5º PA'!$E$4:$E$2000='Analítico Cx.'!$B159),-('Diário 5º PA'!$O$4:$O$2000=N$1),('Diário 5º PA'!$F$4:$F$2000))+SUMPRODUCT(-('Diário 6º PA'!$E$4:$E$2000='Analítico Cx.'!$B159),-('Diário 6º PA'!$O$4:$O$2000=N$1),('Diário 6º PA'!$F$4:$F$2000))</f>
        <v>0</v>
      </c>
      <c r="O159" s="188">
        <f>SUM(C159:N159)</f>
        <v>481869.10000000003</v>
      </c>
      <c r="P159" s="273">
        <f t="shared" si="22"/>
        <v>3.3863147183152191E-2</v>
      </c>
    </row>
    <row r="160" spans="1:16" ht="23.25" customHeight="1" thickBot="1" x14ac:dyDescent="0.25">
      <c r="A160" s="67" t="s">
        <v>402</v>
      </c>
      <c r="B160" s="132"/>
      <c r="C160" s="185">
        <f>SUBTOTAL(109,C22:C159)</f>
        <v>4429764.2399999993</v>
      </c>
      <c r="D160" s="185">
        <f t="shared" ref="D160:O160" si="26">SUBTOTAL(109,D22:D159)</f>
        <v>4940982.75</v>
      </c>
      <c r="E160" s="185">
        <f t="shared" si="26"/>
        <v>4859150.112999999</v>
      </c>
      <c r="F160" s="185">
        <f t="shared" si="26"/>
        <v>0</v>
      </c>
      <c r="G160" s="185">
        <f t="shared" si="26"/>
        <v>0</v>
      </c>
      <c r="H160" s="185">
        <f t="shared" si="26"/>
        <v>0</v>
      </c>
      <c r="I160" s="185">
        <f t="shared" si="26"/>
        <v>0</v>
      </c>
      <c r="J160" s="185">
        <f t="shared" si="26"/>
        <v>0</v>
      </c>
      <c r="K160" s="185">
        <f t="shared" si="26"/>
        <v>0</v>
      </c>
      <c r="L160" s="185">
        <f t="shared" si="26"/>
        <v>0</v>
      </c>
      <c r="M160" s="185">
        <f t="shared" si="26"/>
        <v>0</v>
      </c>
      <c r="N160" s="185">
        <f t="shared" si="26"/>
        <v>0</v>
      </c>
      <c r="O160" s="185">
        <f t="shared" si="26"/>
        <v>14229897.103000002</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D154" activePane="bottomRight" state="frozen"/>
      <selection pane="topRight" activeCell="G29" sqref="G29"/>
      <selection pane="bottomLeft" activeCell="G29" sqref="G29"/>
      <selection pane="bottomRight" activeCell="A2" sqref="A2:P157"/>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8.5" customHeight="1" x14ac:dyDescent="0.2">
      <c r="A2" s="528" t="str">
        <f>Capa!A1</f>
        <v>Contrato de Gestão nº. 008/2021 celebrado entre a Secretaria de Justiça e Segurança Pública do Estado de Minas Gerais - SEJUSP e o Instituto Elo</v>
      </c>
      <c r="B2" s="528"/>
      <c r="C2" s="528"/>
      <c r="D2" s="528"/>
      <c r="E2" s="528"/>
      <c r="F2" s="528"/>
      <c r="G2" s="528"/>
      <c r="H2" s="528"/>
      <c r="I2" s="528"/>
      <c r="J2" s="528"/>
      <c r="K2" s="528"/>
      <c r="L2" s="528"/>
      <c r="M2" s="528"/>
      <c r="N2" s="528"/>
      <c r="O2" s="528"/>
      <c r="P2" s="528"/>
    </row>
    <row r="3" spans="1:16" ht="18.75" customHeight="1" x14ac:dyDescent="0.2">
      <c r="A3" s="528" t="str">
        <f>Capa!A3</f>
        <v>3º Relatório Gerencial Financeiro</v>
      </c>
      <c r="B3" s="528"/>
      <c r="C3" s="528"/>
      <c r="D3" s="528"/>
      <c r="E3" s="528"/>
      <c r="F3" s="528"/>
      <c r="G3" s="528"/>
      <c r="H3" s="528"/>
      <c r="I3" s="528"/>
      <c r="J3" s="528"/>
      <c r="K3" s="528"/>
      <c r="L3" s="528"/>
      <c r="M3" s="528"/>
      <c r="N3" s="528"/>
      <c r="O3" s="528"/>
      <c r="P3" s="528"/>
    </row>
    <row r="4" spans="1:16" ht="18.75" customHeight="1" thickBot="1" x14ac:dyDescent="0.25">
      <c r="A4" s="558" t="s">
        <v>403</v>
      </c>
      <c r="B4" s="558"/>
      <c r="C4" s="558"/>
      <c r="D4" s="558"/>
      <c r="E4" s="558"/>
      <c r="F4" s="558"/>
      <c r="G4" s="558"/>
      <c r="H4" s="558"/>
      <c r="I4" s="558"/>
      <c r="J4" s="558"/>
      <c r="K4" s="558"/>
      <c r="L4" s="558"/>
      <c r="M4" s="558"/>
      <c r="N4" s="558"/>
      <c r="O4" s="558"/>
      <c r="P4" s="558"/>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552" t="s">
        <v>83</v>
      </c>
      <c r="P5" s="555" t="s">
        <v>143</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553"/>
      <c r="P6" s="556"/>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553"/>
      <c r="P7" s="556"/>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554"/>
      <c r="P8" s="557"/>
    </row>
    <row r="9" spans="1:16" ht="23.25" customHeight="1" thickBot="1" x14ac:dyDescent="0.25">
      <c r="A9" s="36">
        <v>1</v>
      </c>
      <c r="B9" s="36" t="s">
        <v>82</v>
      </c>
      <c r="C9" s="66"/>
      <c r="D9" s="66"/>
      <c r="E9" s="66"/>
      <c r="F9" s="66"/>
      <c r="G9" s="66"/>
      <c r="H9" s="66"/>
      <c r="I9" s="66"/>
      <c r="J9" s="66"/>
      <c r="K9" s="66"/>
      <c r="L9" s="66"/>
      <c r="M9" s="66"/>
      <c r="N9" s="66"/>
      <c r="O9" s="66"/>
      <c r="P9" s="166"/>
    </row>
    <row r="10" spans="1:16" ht="23.25" customHeight="1" x14ac:dyDescent="0.2">
      <c r="A10" s="20" t="s">
        <v>84</v>
      </c>
      <c r="B10" s="20" t="s">
        <v>85</v>
      </c>
      <c r="C10" s="63"/>
      <c r="D10" s="63"/>
      <c r="E10" s="63"/>
      <c r="F10" s="63"/>
      <c r="G10" s="63"/>
      <c r="H10" s="63"/>
      <c r="I10" s="63"/>
      <c r="J10" s="63"/>
      <c r="K10" s="63"/>
      <c r="L10" s="63"/>
      <c r="M10" s="63"/>
      <c r="N10" s="63"/>
      <c r="O10" s="63"/>
      <c r="P10" s="167"/>
    </row>
    <row r="11" spans="1:16" ht="23.25" customHeight="1" x14ac:dyDescent="0.2">
      <c r="A11" s="21" t="s">
        <v>86</v>
      </c>
      <c r="B11" s="58" t="s">
        <v>87</v>
      </c>
      <c r="C11" s="11">
        <f>SUMPRODUCT(-('Diário 3º PA'!$E$4:$E$4242='Analítico Cp.'!$B11),-('Diário 3º PA'!$O$4:$O$4242=C$1),('Diário 3º PA'!$F$4:$F$4242))+SUMPRODUCT(-('Diário 4º PA'!$E$4:$E$2007='Analítico Cp.'!$B11),-('Diário 4º PA'!$P$4:$P$2007=C$1),('Diário 4º PA'!$F$4:$F$2007))+SUMPRODUCT(-('Diário 5º PA'!$E$4:$E$2000='Analítico Cp.'!$B11),-('Diário 5º PA'!$P$4:$P$2000=C$1),('Diário 5º PA'!$F$4:$F$2000))+SUMPRODUCT(-('Diário 6º PA'!$E$4:$E$2000='Analítico Cp.'!$B11),-('Diário 6º PA'!$P$4:$P$2000=C$1),('Diário 6º PA'!$F$4:$F$2000))+SUMPRODUCT(-('Comp.'!$D$5:$D$263='Analítico Cp.'!$B11),-('Comp.'!$J$5:$J$263=C$1),('Comp.'!$E$5:$E$263))</f>
        <v>0</v>
      </c>
      <c r="D11" s="11">
        <f>SUMPRODUCT(-('Diário 3º PA'!$E$4:$E$4242='Analítico Cp.'!$B11),-('Diário 3º PA'!$O$4:$O$4242=D$1),('Diário 3º PA'!$F$4:$F$4242))+SUMPRODUCT(-('Diário 4º PA'!$E$4:$E$2007='Analítico Cp.'!$B11),-('Diário 4º PA'!$P$4:$P$2007=D$1),('Diário 4º PA'!$F$4:$F$2007))+SUMPRODUCT(-('Diário 5º PA'!$E$4:$E$2000='Analítico Cp.'!$B11),-('Diário 5º PA'!$P$4:$P$2000=D$1),('Diário 5º PA'!$F$4:$F$2000))+SUMPRODUCT(-('Diário 6º PA'!$E$4:$E$2000='Analítico Cp.'!$B11),-('Diário 6º PA'!$P$4:$P$2000=D$1),('Diário 6º PA'!$F$4:$F$2000))+SUMPRODUCT(-('Comp.'!$D$5:$D$263='Analítico Cp.'!$B11),-('Comp.'!$J$5:$J$263=D$1),('Comp.'!$E$5:$E$263))</f>
        <v>0</v>
      </c>
      <c r="E11" s="11">
        <f>SUMPRODUCT(-('Diário 3º PA'!$E$4:$E$4242='Analítico Cp.'!$B11),-('Diário 3º PA'!$O$4:$O$4242=E$1),('Diário 3º PA'!$F$4:$F$4242))+SUMPRODUCT(-('Diário 4º PA'!$E$4:$E$2007='Analítico Cp.'!$B11),-('Diário 4º PA'!$P$4:$P$2007=E$1),('Diário 4º PA'!$F$4:$F$2007))+SUMPRODUCT(-('Diário 5º PA'!$E$4:$E$2000='Analítico Cp.'!$B11),-('Diário 5º PA'!$P$4:$P$2000=E$1),('Diário 5º PA'!$F$4:$F$2000))+SUMPRODUCT(-('Diário 6º PA'!$E$4:$E$2000='Analítico Cp.'!$B11),-('Diário 6º PA'!$P$4:$P$2000=E$1),('Diário 6º PA'!$F$4:$F$2000))+SUMPRODUCT(-('Comp.'!$D$5:$D$263='Analítico Cp.'!$B11),-('Comp.'!$J$5:$J$263=E$1),('Comp.'!$E$5:$E$263))</f>
        <v>16653018.199999999</v>
      </c>
      <c r="F11" s="11">
        <f>SUMPRODUCT(-('Diário 3º PA'!$E$4:$E$4242='Analítico Cp.'!$B11),-('Diário 3º PA'!$O$4:$O$4242=F$1),('Diário 3º PA'!$F$4:$F$4242))+SUMPRODUCT(-('Diário 4º PA'!$E$4:$E$2007='Analítico Cp.'!$B11),-('Diário 4º PA'!$P$4:$P$2007=F$1),('Diário 4º PA'!$F$4:$F$2007))+SUMPRODUCT(-('Diário 5º PA'!$E$4:$E$2000='Analítico Cp.'!$B11),-('Diário 5º PA'!$P$4:$P$2000=F$1),('Diário 5º PA'!$F$4:$F$2000))+SUMPRODUCT(-('Diário 6º PA'!$E$4:$E$2000='Analítico Cp.'!$B11),-('Diário 6º PA'!$P$4:$P$2000=F$1),('Diário 6º PA'!$F$4:$F$2000))+SUMPRODUCT(-('Comp.'!$D$5:$D$263='Analítico Cp.'!$B11),-('Comp.'!$J$5:$J$263=F$1),('Comp.'!$E$5:$E$263))</f>
        <v>0</v>
      </c>
      <c r="G11" s="11">
        <f>SUMPRODUCT(-('Diário 3º PA'!$E$4:$E$4242='Analítico Cp.'!$B11),-('Diário 3º PA'!$O$4:$O$4242=G$1),('Diário 3º PA'!$F$4:$F$4242))+SUMPRODUCT(-('Diário 4º PA'!$E$4:$E$2007='Analítico Cp.'!$B11),-('Diário 4º PA'!$P$4:$P$2007=G$1),('Diário 4º PA'!$F$4:$F$2007))+SUMPRODUCT(-('Diário 5º PA'!$E$4:$E$2000='Analítico Cp.'!$B11),-('Diário 5º PA'!$P$4:$P$2000=G$1),('Diário 5º PA'!$F$4:$F$2000))+SUMPRODUCT(-('Diário 6º PA'!$E$4:$E$2000='Analítico Cp.'!$B11),-('Diário 6º PA'!$P$4:$P$2000=G$1),('Diário 6º PA'!$F$4:$F$2000))+SUMPRODUCT(-('Comp.'!$D$5:$D$263='Analítico Cp.'!$B11),-('Comp.'!$J$5:$J$263=G$1),('Comp.'!$E$5:$E$263))</f>
        <v>0</v>
      </c>
      <c r="H11" s="11">
        <f>SUMPRODUCT(-('Diário 3º PA'!$E$4:$E$4242='Analítico Cp.'!$B11),-('Diário 3º PA'!$O$4:$O$4242=H$1),('Diário 3º PA'!$F$4:$F$4242))+SUMPRODUCT(-('Diário 4º PA'!$E$4:$E$2007='Analítico Cp.'!$B11),-('Diário 4º PA'!$P$4:$P$2007=H$1),('Diário 4º PA'!$F$4:$F$2007))+SUMPRODUCT(-('Diário 5º PA'!$E$4:$E$2000='Analítico Cp.'!$B11),-('Diário 5º PA'!$P$4:$P$2000=H$1),('Diário 5º PA'!$F$4:$F$2000))+SUMPRODUCT(-('Diário 6º PA'!$E$4:$E$2000='Analítico Cp.'!$B11),-('Diário 6º PA'!$P$4:$P$2000=H$1),('Diário 6º PA'!$F$4:$F$2000))+SUMPRODUCT(-('Comp.'!$D$5:$D$263='Analítico Cp.'!$B11),-('Comp.'!$J$5:$J$263=H$1),('Comp.'!$E$5:$E$263))</f>
        <v>0</v>
      </c>
      <c r="I11" s="11">
        <f>SUMPRODUCT(-('Diário 3º PA'!$E$4:$E$4242='Analítico Cp.'!$B11),-('Diário 3º PA'!$O$4:$O$4242=I$1),('Diário 3º PA'!$F$4:$F$4242))+SUMPRODUCT(-('Diário 4º PA'!$E$4:$E$2007='Analítico Cp.'!$B11),-('Diário 4º PA'!$P$4:$P$2007=I$1),('Diário 4º PA'!$F$4:$F$2007))+SUMPRODUCT(-('Diário 5º PA'!$E$4:$E$2000='Analítico Cp.'!$B11),-('Diário 5º PA'!$P$4:$P$2000=I$1),('Diário 5º PA'!$F$4:$F$2000))+SUMPRODUCT(-('Diário 6º PA'!$E$4:$E$2000='Analítico Cp.'!$B11),-('Diário 6º PA'!$P$4:$P$2000=I$1),('Diário 6º PA'!$F$4:$F$2000))+SUMPRODUCT(-('Comp.'!$D$5:$D$263='Analítico Cp.'!$B11),-('Comp.'!$J$5:$J$263=I$1),('Comp.'!$E$5:$E$263))</f>
        <v>0</v>
      </c>
      <c r="J11" s="11">
        <f>SUMPRODUCT(-('Diário 3º PA'!$E$4:$E$4242='Analítico Cp.'!$B11),-('Diário 3º PA'!$O$4:$O$4242=J$1),('Diário 3º PA'!$F$4:$F$4242))+SUMPRODUCT(-('Diário 4º PA'!$E$4:$E$2007='Analítico Cp.'!$B11),-('Diário 4º PA'!$P$4:$P$2007=J$1),('Diário 4º PA'!$F$4:$F$2007))+SUMPRODUCT(-('Diário 5º PA'!$E$4:$E$2000='Analítico Cp.'!$B11),-('Diário 5º PA'!$P$4:$P$2000=J$1),('Diário 5º PA'!$F$4:$F$2000))+SUMPRODUCT(-('Diário 6º PA'!$E$4:$E$2000='Analítico Cp.'!$B11),-('Diário 6º PA'!$P$4:$P$2000=J$1),('Diário 6º PA'!$F$4:$F$2000))+SUMPRODUCT(-('Comp.'!$D$5:$D$263='Analítico Cp.'!$B11),-('Comp.'!$J$5:$J$263=J$1),('Comp.'!$E$5:$E$263))</f>
        <v>0</v>
      </c>
      <c r="K11" s="11">
        <f>SUMPRODUCT(-('Diário 3º PA'!$E$4:$E$4242='Analítico Cp.'!$B11),-('Diário 3º PA'!$O$4:$O$4242=K$1),('Diário 3º PA'!$F$4:$F$4242))+SUMPRODUCT(-('Diário 4º PA'!$E$4:$E$2007='Analítico Cp.'!$B11),-('Diário 4º PA'!$P$4:$P$2007=K$1),('Diário 4º PA'!$F$4:$F$2007))+SUMPRODUCT(-('Diário 5º PA'!$E$4:$E$2000='Analítico Cp.'!$B11),-('Diário 5º PA'!$P$4:$P$2000=K$1),('Diário 5º PA'!$F$4:$F$2000))+SUMPRODUCT(-('Diário 6º PA'!$E$4:$E$2000='Analítico Cp.'!$B11),-('Diário 6º PA'!$P$4:$P$2000=K$1),('Diário 6º PA'!$F$4:$F$2000))+SUMPRODUCT(-('Comp.'!$D$5:$D$263='Analítico Cp.'!$B11),-('Comp.'!$J$5:$J$263=K$1),('Comp.'!$E$5:$E$263))</f>
        <v>0</v>
      </c>
      <c r="L11" s="11">
        <f>SUMPRODUCT(-('Diário 3º PA'!$E$4:$E$4242='Analítico Cp.'!$B11),-('Diário 3º PA'!$O$4:$O$4242=L$1),('Diário 3º PA'!$F$4:$F$4242))+SUMPRODUCT(-('Diário 4º PA'!$E$4:$E$2007='Analítico Cp.'!$B11),-('Diário 4º PA'!$P$4:$P$2007=L$1),('Diário 4º PA'!$F$4:$F$2007))+SUMPRODUCT(-('Diário 5º PA'!$E$4:$E$2000='Analítico Cp.'!$B11),-('Diário 5º PA'!$P$4:$P$2000=L$1),('Diário 5º PA'!$F$4:$F$2000))+SUMPRODUCT(-('Diário 6º PA'!$E$4:$E$2000='Analítico Cp.'!$B11),-('Diário 6º PA'!$P$4:$P$2000=L$1),('Diário 6º PA'!$F$4:$F$2000))+SUMPRODUCT(-('Comp.'!$D$5:$D$263='Analítico Cp.'!$B11),-('Comp.'!$J$5:$J$263=L$1),('Comp.'!$E$5:$E$263))</f>
        <v>0</v>
      </c>
      <c r="M11" s="11">
        <f>SUMPRODUCT(-('Diário 3º PA'!$E$4:$E$4242='Analítico Cp.'!$B11),-('Diário 3º PA'!$O$4:$O$4242=M$1),('Diário 3º PA'!$F$4:$F$4242))+SUMPRODUCT(-('Diário 4º PA'!$E$4:$E$2007='Analítico Cp.'!$B11),-('Diário 4º PA'!$P$4:$P$2007=M$1),('Diário 4º PA'!$F$4:$F$2007))+SUMPRODUCT(-('Diário 5º PA'!$E$4:$E$2000='Analítico Cp.'!$B11),-('Diário 5º PA'!$P$4:$P$2000=M$1),('Diário 5º PA'!$F$4:$F$2000))+SUMPRODUCT(-('Diário 6º PA'!$E$4:$E$2000='Analítico Cp.'!$B11),-('Diário 6º PA'!$P$4:$P$2000=M$1),('Diário 6º PA'!$F$4:$F$2000))+SUMPRODUCT(-('Comp.'!$D$5:$D$263='Analítico Cp.'!$B11),-('Comp.'!$J$5:$J$263=M$1),('Comp.'!$E$5:$E$263))</f>
        <v>0</v>
      </c>
      <c r="N11" s="11">
        <f>SUMPRODUCT(-('Diário 3º PA'!$E$4:$E$4242='Analítico Cp.'!$B11),-('Diário 3º PA'!$O$4:$O$4242=N$1),('Diário 3º PA'!$F$4:$F$4242))+SUMPRODUCT(-('Diário 4º PA'!$E$4:$E$2007='Analítico Cp.'!$B11),-('Diário 4º PA'!$P$4:$P$2007=N$1),('Diário 4º PA'!$F$4:$F$2007))+SUMPRODUCT(-('Diário 5º PA'!$E$4:$E$2000='Analítico Cp.'!$B11),-('Diário 5º PA'!$P$4:$P$2000=N$1),('Diário 5º PA'!$F$4:$F$2000))+SUMPRODUCT(-('Diário 6º PA'!$E$4:$E$2000='Analítico Cp.'!$B11),-('Diário 6º PA'!$P$4:$P$2000=N$1),('Diário 6º PA'!$F$4:$F$2000))+SUMPRODUCT(-('Comp.'!$D$5:$D$263='Analítico Cp.'!$B11),-('Comp.'!$J$5:$J$263=N$1),('Comp.'!$E$5:$E$263))</f>
        <v>0</v>
      </c>
      <c r="O11" s="12">
        <f>SUM(C11:N11)</f>
        <v>16653018.199999999</v>
      </c>
      <c r="P11" s="168">
        <f>IF($O$15=0,0,O11/$O$15)</f>
        <v>0.97202002017010847</v>
      </c>
    </row>
    <row r="12" spans="1:16" ht="23.25" customHeight="1" x14ac:dyDescent="0.2">
      <c r="A12" s="21" t="s">
        <v>88</v>
      </c>
      <c r="B12" s="58" t="s">
        <v>89</v>
      </c>
      <c r="C12" s="11">
        <f>SUMPRODUCT(-('Diário 3º PA'!$E$4:$E$4242='Analítico Cp.'!$B12),-('Diário 3º PA'!$O$4:$O$4242=C$1),('Diário 3º PA'!$F$4:$F$4242))+SUMPRODUCT(-('Diário 4º PA'!$E$4:$E$2007='Analítico Cp.'!$B12),-('Diário 4º PA'!$P$4:$P$2007=C$1),('Diário 4º PA'!$F$4:$F$2007))+SUMPRODUCT(-('Diário 5º PA'!$E$4:$E$2000='Analítico Cp.'!$B12),-('Diário 5º PA'!$P$4:$P$2000=C$1),('Diário 5º PA'!$F$4:$F$2000))+SUMPRODUCT(-('Diário 6º PA'!$E$4:$E$2000='Analítico Cp.'!$B12),-('Diário 6º PA'!$P$4:$P$2000=C$1),('Diário 6º PA'!$F$4:$F$2000))+SUMPRODUCT(-('Comp.'!$D$5:$D$263='Analítico Cp.'!$B12),-('Comp.'!$J$5:$J$263=C$1),('Comp.'!$E$5:$E$263))</f>
        <v>0</v>
      </c>
      <c r="D12" s="11">
        <f>SUMPRODUCT(-('Diário 3º PA'!$E$4:$E$4242='Analítico Cp.'!$B12),-('Diário 3º PA'!$O$4:$O$4242=D$1),('Diário 3º PA'!$F$4:$F$4242))+SUMPRODUCT(-('Diário 4º PA'!$E$4:$E$2007='Analítico Cp.'!$B12),-('Diário 4º PA'!$P$4:$P$2007=D$1),('Diário 4º PA'!$F$4:$F$2007))+SUMPRODUCT(-('Diário 5º PA'!$E$4:$E$2000='Analítico Cp.'!$B12),-('Diário 5º PA'!$P$4:$P$2000=D$1),('Diário 5º PA'!$F$4:$F$2000))+SUMPRODUCT(-('Diário 6º PA'!$E$4:$E$2000='Analítico Cp.'!$B12),-('Diário 6º PA'!$P$4:$P$2000=D$1),('Diário 6º PA'!$F$4:$F$2000))+SUMPRODUCT(-('Comp.'!$D$5:$D$263='Analítico Cp.'!$B12),-('Comp.'!$J$5:$J$263=D$1),('Comp.'!$E$5:$E$263))</f>
        <v>0</v>
      </c>
      <c r="E12" s="11">
        <f>SUMPRODUCT(-('Diário 3º PA'!$E$4:$E$4242='Analítico Cp.'!$B12),-('Diário 3º PA'!$O$4:$O$4242=E$1),('Diário 3º PA'!$F$4:$F$4242))+SUMPRODUCT(-('Diário 4º PA'!$E$4:$E$2007='Analítico Cp.'!$B12),-('Diário 4º PA'!$P$4:$P$2007=E$1),('Diário 4º PA'!$F$4:$F$2007))+SUMPRODUCT(-('Diário 5º PA'!$E$4:$E$2000='Analítico Cp.'!$B12),-('Diário 5º PA'!$P$4:$P$2000=E$1),('Diário 5º PA'!$F$4:$F$2000))+SUMPRODUCT(-('Diário 6º PA'!$E$4:$E$2000='Analítico Cp.'!$B12),-('Diário 6º PA'!$P$4:$P$2000=E$1),('Diário 6º PA'!$F$4:$F$2000))+SUMPRODUCT(-('Comp.'!$D$5:$D$263='Analítico Cp.'!$B12),-('Comp.'!$J$5:$J$263=E$1),('Comp.'!$E$5:$E$263))</f>
        <v>2084.1999999999998</v>
      </c>
      <c r="F12" s="11">
        <f>SUMPRODUCT(-('Diário 3º PA'!$E$4:$E$4242='Analítico Cp.'!$B12),-('Diário 3º PA'!$O$4:$O$4242=F$1),('Diário 3º PA'!$F$4:$F$4242))+SUMPRODUCT(-('Diário 4º PA'!$E$4:$E$2007='Analítico Cp.'!$B12),-('Diário 4º PA'!$P$4:$P$2007=F$1),('Diário 4º PA'!$F$4:$F$2007))+SUMPRODUCT(-('Diário 5º PA'!$E$4:$E$2000='Analítico Cp.'!$B12),-('Diário 5º PA'!$P$4:$P$2000=F$1),('Diário 5º PA'!$F$4:$F$2000))+SUMPRODUCT(-('Diário 6º PA'!$E$4:$E$2000='Analítico Cp.'!$B12),-('Diário 6º PA'!$P$4:$P$2000=F$1),('Diário 6º PA'!$F$4:$F$2000))+SUMPRODUCT(-('Comp.'!$D$5:$D$263='Analítico Cp.'!$B12),-('Comp.'!$J$5:$J$263=F$1),('Comp.'!$E$5:$E$263))</f>
        <v>0</v>
      </c>
      <c r="G12" s="11">
        <f>SUMPRODUCT(-('Diário 3º PA'!$E$4:$E$4242='Analítico Cp.'!$B12),-('Diário 3º PA'!$O$4:$O$4242=G$1),('Diário 3º PA'!$F$4:$F$4242))+SUMPRODUCT(-('Diário 4º PA'!$E$4:$E$2007='Analítico Cp.'!$B12),-('Diário 4º PA'!$P$4:$P$2007=G$1),('Diário 4º PA'!$F$4:$F$2007))+SUMPRODUCT(-('Diário 5º PA'!$E$4:$E$2000='Analítico Cp.'!$B12),-('Diário 5º PA'!$P$4:$P$2000=G$1),('Diário 5º PA'!$F$4:$F$2000))+SUMPRODUCT(-('Diário 6º PA'!$E$4:$E$2000='Analítico Cp.'!$B12),-('Diário 6º PA'!$P$4:$P$2000=G$1),('Diário 6º PA'!$F$4:$F$2000))+SUMPRODUCT(-('Comp.'!$D$5:$D$263='Analítico Cp.'!$B12),-('Comp.'!$J$5:$J$263=G$1),('Comp.'!$E$5:$E$263))</f>
        <v>0</v>
      </c>
      <c r="H12" s="11">
        <f>SUMPRODUCT(-('Diário 3º PA'!$E$4:$E$4242='Analítico Cp.'!$B12),-('Diário 3º PA'!$O$4:$O$4242=H$1),('Diário 3º PA'!$F$4:$F$4242))+SUMPRODUCT(-('Diário 4º PA'!$E$4:$E$2007='Analítico Cp.'!$B12),-('Diário 4º PA'!$P$4:$P$2007=H$1),('Diário 4º PA'!$F$4:$F$2007))+SUMPRODUCT(-('Diário 5º PA'!$E$4:$E$2000='Analítico Cp.'!$B12),-('Diário 5º PA'!$P$4:$P$2000=H$1),('Diário 5º PA'!$F$4:$F$2000))+SUMPRODUCT(-('Diário 6º PA'!$E$4:$E$2000='Analítico Cp.'!$B12),-('Diário 6º PA'!$P$4:$P$2000=H$1),('Diário 6º PA'!$F$4:$F$2000))+SUMPRODUCT(-('Comp.'!$D$5:$D$263='Analítico Cp.'!$B12),-('Comp.'!$J$5:$J$263=H$1),('Comp.'!$E$5:$E$263))</f>
        <v>0</v>
      </c>
      <c r="I12" s="11">
        <f>SUMPRODUCT(-('Diário 3º PA'!$E$4:$E$4242='Analítico Cp.'!$B12),-('Diário 3º PA'!$O$4:$O$4242=I$1),('Diário 3º PA'!$F$4:$F$4242))+SUMPRODUCT(-('Diário 4º PA'!$E$4:$E$2007='Analítico Cp.'!$B12),-('Diário 4º PA'!$P$4:$P$2007=I$1),('Diário 4º PA'!$F$4:$F$2007))+SUMPRODUCT(-('Diário 5º PA'!$E$4:$E$2000='Analítico Cp.'!$B12),-('Diário 5º PA'!$P$4:$P$2000=I$1),('Diário 5º PA'!$F$4:$F$2000))+SUMPRODUCT(-('Diário 6º PA'!$E$4:$E$2000='Analítico Cp.'!$B12),-('Diário 6º PA'!$P$4:$P$2000=I$1),('Diário 6º PA'!$F$4:$F$2000))+SUMPRODUCT(-('Comp.'!$D$5:$D$263='Analítico Cp.'!$B12),-('Comp.'!$J$5:$J$263=I$1),('Comp.'!$E$5:$E$263))</f>
        <v>0</v>
      </c>
      <c r="J12" s="11">
        <f>SUMPRODUCT(-('Diário 3º PA'!$E$4:$E$4242='Analítico Cp.'!$B12),-('Diário 3º PA'!$O$4:$O$4242=J$1),('Diário 3º PA'!$F$4:$F$4242))+SUMPRODUCT(-('Diário 4º PA'!$E$4:$E$2007='Analítico Cp.'!$B12),-('Diário 4º PA'!$P$4:$P$2007=J$1),('Diário 4º PA'!$F$4:$F$2007))+SUMPRODUCT(-('Diário 5º PA'!$E$4:$E$2000='Analítico Cp.'!$B12),-('Diário 5º PA'!$P$4:$P$2000=J$1),('Diário 5º PA'!$F$4:$F$2000))+SUMPRODUCT(-('Diário 6º PA'!$E$4:$E$2000='Analítico Cp.'!$B12),-('Diário 6º PA'!$P$4:$P$2000=J$1),('Diário 6º PA'!$F$4:$F$2000))+SUMPRODUCT(-('Comp.'!$D$5:$D$263='Analítico Cp.'!$B12),-('Comp.'!$J$5:$J$263=J$1),('Comp.'!$E$5:$E$263))</f>
        <v>0</v>
      </c>
      <c r="K12" s="11">
        <f>SUMPRODUCT(-('Diário 3º PA'!$E$4:$E$4242='Analítico Cp.'!$B12),-('Diário 3º PA'!$O$4:$O$4242=K$1),('Diário 3º PA'!$F$4:$F$4242))+SUMPRODUCT(-('Diário 4º PA'!$E$4:$E$2007='Analítico Cp.'!$B12),-('Diário 4º PA'!$P$4:$P$2007=K$1),('Diário 4º PA'!$F$4:$F$2007))+SUMPRODUCT(-('Diário 5º PA'!$E$4:$E$2000='Analítico Cp.'!$B12),-('Diário 5º PA'!$P$4:$P$2000=K$1),('Diário 5º PA'!$F$4:$F$2000))+SUMPRODUCT(-('Diário 6º PA'!$E$4:$E$2000='Analítico Cp.'!$B12),-('Diário 6º PA'!$P$4:$P$2000=K$1),('Diário 6º PA'!$F$4:$F$2000))+SUMPRODUCT(-('Comp.'!$D$5:$D$263='Analítico Cp.'!$B12),-('Comp.'!$J$5:$J$263=K$1),('Comp.'!$E$5:$E$263))</f>
        <v>0</v>
      </c>
      <c r="L12" s="11">
        <f>SUMPRODUCT(-('Diário 3º PA'!$E$4:$E$4242='Analítico Cp.'!$B12),-('Diário 3º PA'!$O$4:$O$4242=L$1),('Diário 3º PA'!$F$4:$F$4242))+SUMPRODUCT(-('Diário 4º PA'!$E$4:$E$2007='Analítico Cp.'!$B12),-('Diário 4º PA'!$P$4:$P$2007=L$1),('Diário 4º PA'!$F$4:$F$2007))+SUMPRODUCT(-('Diário 5º PA'!$E$4:$E$2000='Analítico Cp.'!$B12),-('Diário 5º PA'!$P$4:$P$2000=L$1),('Diário 5º PA'!$F$4:$F$2000))+SUMPRODUCT(-('Diário 6º PA'!$E$4:$E$2000='Analítico Cp.'!$B12),-('Diário 6º PA'!$P$4:$P$2000=L$1),('Diário 6º PA'!$F$4:$F$2000))+SUMPRODUCT(-('Comp.'!$D$5:$D$263='Analítico Cp.'!$B12),-('Comp.'!$J$5:$J$263=L$1),('Comp.'!$E$5:$E$263))</f>
        <v>0</v>
      </c>
      <c r="M12" s="11">
        <f>SUMPRODUCT(-('Diário 3º PA'!$E$4:$E$4242='Analítico Cp.'!$B12),-('Diário 3º PA'!$O$4:$O$4242=M$1),('Diário 3º PA'!$F$4:$F$4242))+SUMPRODUCT(-('Diário 4º PA'!$E$4:$E$2007='Analítico Cp.'!$B12),-('Diário 4º PA'!$P$4:$P$2007=M$1),('Diário 4º PA'!$F$4:$F$2007))+SUMPRODUCT(-('Diário 5º PA'!$E$4:$E$2000='Analítico Cp.'!$B12),-('Diário 5º PA'!$P$4:$P$2000=M$1),('Diário 5º PA'!$F$4:$F$2000))+SUMPRODUCT(-('Diário 6º PA'!$E$4:$E$2000='Analítico Cp.'!$B12),-('Diário 6º PA'!$P$4:$P$2000=M$1),('Diário 6º PA'!$F$4:$F$2000))+SUMPRODUCT(-('Comp.'!$D$5:$D$263='Analítico Cp.'!$B12),-('Comp.'!$J$5:$J$263=M$1),('Comp.'!$E$5:$E$263))</f>
        <v>0</v>
      </c>
      <c r="N12" s="11">
        <f>SUMPRODUCT(-('Diário 3º PA'!$E$4:$E$4242='Analítico Cp.'!$B12),-('Diário 3º PA'!$O$4:$O$4242=N$1),('Diário 3º PA'!$F$4:$F$4242))+SUMPRODUCT(-('Diário 4º PA'!$E$4:$E$2007='Analítico Cp.'!$B12),-('Diário 4º PA'!$P$4:$P$2007=N$1),('Diário 4º PA'!$F$4:$F$2007))+SUMPRODUCT(-('Diário 5º PA'!$E$4:$E$2000='Analítico Cp.'!$B12),-('Diário 5º PA'!$P$4:$P$2000=N$1),('Diário 5º PA'!$F$4:$F$2000))+SUMPRODUCT(-('Diário 6º PA'!$E$4:$E$2000='Analítico Cp.'!$B12),-('Diário 6º PA'!$P$4:$P$2000=N$1),('Diário 6º PA'!$F$4:$F$2000))+SUMPRODUCT(-('Comp.'!$D$5:$D$263='Analítico Cp.'!$B12),-('Comp.'!$J$5:$J$263=N$1),('Comp.'!$E$5:$E$263))</f>
        <v>0</v>
      </c>
      <c r="O12" s="12">
        <f>SUM(C12:N12)</f>
        <v>2084.1999999999998</v>
      </c>
      <c r="P12" s="168">
        <f>IF($O$15=0,0,O12/$O$15)</f>
        <v>1.2165266990692054E-4</v>
      </c>
    </row>
    <row r="13" spans="1:16" ht="23.25" customHeight="1" x14ac:dyDescent="0.2">
      <c r="A13" s="21" t="s">
        <v>90</v>
      </c>
      <c r="B13" s="58" t="s">
        <v>91</v>
      </c>
      <c r="C13" s="11">
        <f>SUMPRODUCT(-('Diário 3º PA'!$E$4:$E$4242='Analítico Cp.'!$B13),-('Diário 3º PA'!$O$4:$O$4242=C$1),('Diário 3º PA'!$F$4:$F$4242))+SUMPRODUCT(-('Diário 4º PA'!$E$4:$E$2007='Analítico Cp.'!$B13),-('Diário 4º PA'!$P$4:$P$2007=C$1),('Diário 4º PA'!$F$4:$F$2007))+SUMPRODUCT(-('Diário 5º PA'!$E$4:$E$2000='Analítico Cp.'!$B13),-('Diário 5º PA'!$P$4:$P$2000=C$1),('Diário 5º PA'!$F$4:$F$2000))+SUMPRODUCT(-('Diário 6º PA'!$E$4:$E$2000='Analítico Cp.'!$B13),-('Diário 6º PA'!$P$4:$P$2000=C$1),('Diário 6º PA'!$F$4:$F$2000))+SUMPRODUCT(-('Comp.'!$D$5:$D$263='Analítico Cp.'!$B13),-('Comp.'!$J$5:$J$263=C$1),('Comp.'!$E$5:$E$263))</f>
        <v>0</v>
      </c>
      <c r="D13" s="11">
        <f>SUMPRODUCT(-('Diário 3º PA'!$E$4:$E$4242='Analítico Cp.'!$B13),-('Diário 3º PA'!$O$4:$O$4242=D$1),('Diário 3º PA'!$F$4:$F$4242))+SUMPRODUCT(-('Diário 4º PA'!$E$4:$E$2007='Analítico Cp.'!$B13),-('Diário 4º PA'!$P$4:$P$2007=D$1),('Diário 4º PA'!$F$4:$F$2007))+SUMPRODUCT(-('Diário 5º PA'!$E$4:$E$2000='Analítico Cp.'!$B13),-('Diário 5º PA'!$P$4:$P$2000=D$1),('Diário 5º PA'!$F$4:$F$2000))+SUMPRODUCT(-('Diário 6º PA'!$E$4:$E$2000='Analítico Cp.'!$B13),-('Diário 6º PA'!$P$4:$P$2000=D$1),('Diário 6º PA'!$F$4:$F$2000))+SUMPRODUCT(-('Comp.'!$D$5:$D$263='Analítico Cp.'!$B13),-('Comp.'!$J$5:$J$263=D$1),('Comp.'!$E$5:$E$263))</f>
        <v>49.21</v>
      </c>
      <c r="E13" s="11">
        <f>SUMPRODUCT(-('Diário 3º PA'!$E$4:$E$4242='Analítico Cp.'!$B13),-('Diário 3º PA'!$O$4:$O$4242=E$1),('Diário 3º PA'!$F$4:$F$4242))+SUMPRODUCT(-('Diário 4º PA'!$E$4:$E$2007='Analítico Cp.'!$B13),-('Diário 4º PA'!$P$4:$P$2007=E$1),('Diário 4º PA'!$F$4:$F$2007))+SUMPRODUCT(-('Diário 5º PA'!$E$4:$E$2000='Analítico Cp.'!$B13),-('Diário 5º PA'!$P$4:$P$2000=E$1),('Diário 5º PA'!$F$4:$F$2000))+SUMPRODUCT(-('Diário 6º PA'!$E$4:$E$2000='Analítico Cp.'!$B13),-('Diário 6º PA'!$P$4:$P$2000=E$1),('Diário 6º PA'!$F$4:$F$2000))+SUMPRODUCT(-('Comp.'!$D$5:$D$263='Analítico Cp.'!$B13),-('Comp.'!$J$5:$J$263=E$1),('Comp.'!$E$5:$E$263))</f>
        <v>0</v>
      </c>
      <c r="F13" s="11">
        <f>SUMPRODUCT(-('Diário 3º PA'!$E$4:$E$4242='Analítico Cp.'!$B13),-('Diário 3º PA'!$O$4:$O$4242=F$1),('Diário 3º PA'!$F$4:$F$4242))+SUMPRODUCT(-('Diário 4º PA'!$E$4:$E$2007='Analítico Cp.'!$B13),-('Diário 4º PA'!$P$4:$P$2007=F$1),('Diário 4º PA'!$F$4:$F$2007))+SUMPRODUCT(-('Diário 5º PA'!$E$4:$E$2000='Analítico Cp.'!$B13),-('Diário 5º PA'!$P$4:$P$2000=F$1),('Diário 5º PA'!$F$4:$F$2000))+SUMPRODUCT(-('Diário 6º PA'!$E$4:$E$2000='Analítico Cp.'!$B13),-('Diário 6º PA'!$P$4:$P$2000=F$1),('Diário 6º PA'!$F$4:$F$2000))+SUMPRODUCT(-('Comp.'!$D$5:$D$263='Analítico Cp.'!$B13),-('Comp.'!$J$5:$J$263=F$1),('Comp.'!$E$5:$E$263))</f>
        <v>0</v>
      </c>
      <c r="G13" s="11">
        <f>SUMPRODUCT(-('Diário 3º PA'!$E$4:$E$4242='Analítico Cp.'!$B13),-('Diário 3º PA'!$O$4:$O$4242=G$1),('Diário 3º PA'!$F$4:$F$4242))+SUMPRODUCT(-('Diário 4º PA'!$E$4:$E$2007='Analítico Cp.'!$B13),-('Diário 4º PA'!$P$4:$P$2007=G$1),('Diário 4º PA'!$F$4:$F$2007))+SUMPRODUCT(-('Diário 5º PA'!$E$4:$E$2000='Analítico Cp.'!$B13),-('Diário 5º PA'!$P$4:$P$2000=G$1),('Diário 5º PA'!$F$4:$F$2000))+SUMPRODUCT(-('Diário 6º PA'!$E$4:$E$2000='Analítico Cp.'!$B13),-('Diário 6º PA'!$P$4:$P$2000=G$1),('Diário 6º PA'!$F$4:$F$2000))+SUMPRODUCT(-('Comp.'!$D$5:$D$263='Analítico Cp.'!$B13),-('Comp.'!$J$5:$J$263=G$1),('Comp.'!$E$5:$E$263))</f>
        <v>0</v>
      </c>
      <c r="H13" s="11">
        <f>SUMPRODUCT(-('Diário 3º PA'!$E$4:$E$4242='Analítico Cp.'!$B13),-('Diário 3º PA'!$O$4:$O$4242=H$1),('Diário 3º PA'!$F$4:$F$4242))+SUMPRODUCT(-('Diário 4º PA'!$E$4:$E$2007='Analítico Cp.'!$B13),-('Diário 4º PA'!$P$4:$P$2007=H$1),('Diário 4º PA'!$F$4:$F$2007))+SUMPRODUCT(-('Diário 5º PA'!$E$4:$E$2000='Analítico Cp.'!$B13),-('Diário 5º PA'!$P$4:$P$2000=H$1),('Diário 5º PA'!$F$4:$F$2000))+SUMPRODUCT(-('Diário 6º PA'!$E$4:$E$2000='Analítico Cp.'!$B13),-('Diário 6º PA'!$P$4:$P$2000=H$1),('Diário 6º PA'!$F$4:$F$2000))+SUMPRODUCT(-('Comp.'!$D$5:$D$263='Analítico Cp.'!$B13),-('Comp.'!$J$5:$J$263=H$1),('Comp.'!$E$5:$E$263))</f>
        <v>0</v>
      </c>
      <c r="I13" s="11">
        <f>SUMPRODUCT(-('Diário 3º PA'!$E$4:$E$4242='Analítico Cp.'!$B13),-('Diário 3º PA'!$O$4:$O$4242=I$1),('Diário 3º PA'!$F$4:$F$4242))+SUMPRODUCT(-('Diário 4º PA'!$E$4:$E$2007='Analítico Cp.'!$B13),-('Diário 4º PA'!$P$4:$P$2007=I$1),('Diário 4º PA'!$F$4:$F$2007))+SUMPRODUCT(-('Diário 5º PA'!$E$4:$E$2000='Analítico Cp.'!$B13),-('Diário 5º PA'!$P$4:$P$2000=I$1),('Diário 5º PA'!$F$4:$F$2000))+SUMPRODUCT(-('Diário 6º PA'!$E$4:$E$2000='Analítico Cp.'!$B13),-('Diário 6º PA'!$P$4:$P$2000=I$1),('Diário 6º PA'!$F$4:$F$2000))+SUMPRODUCT(-('Comp.'!$D$5:$D$263='Analítico Cp.'!$B13),-('Comp.'!$J$5:$J$263=I$1),('Comp.'!$E$5:$E$263))</f>
        <v>0</v>
      </c>
      <c r="J13" s="11">
        <f>SUMPRODUCT(-('Diário 3º PA'!$E$4:$E$4242='Analítico Cp.'!$B13),-('Diário 3º PA'!$O$4:$O$4242=J$1),('Diário 3º PA'!$F$4:$F$4242))+SUMPRODUCT(-('Diário 4º PA'!$E$4:$E$2007='Analítico Cp.'!$B13),-('Diário 4º PA'!$P$4:$P$2007=J$1),('Diário 4º PA'!$F$4:$F$2007))+SUMPRODUCT(-('Diário 5º PA'!$E$4:$E$2000='Analítico Cp.'!$B13),-('Diário 5º PA'!$P$4:$P$2000=J$1),('Diário 5º PA'!$F$4:$F$2000))+SUMPRODUCT(-('Diário 6º PA'!$E$4:$E$2000='Analítico Cp.'!$B13),-('Diário 6º PA'!$P$4:$P$2000=J$1),('Diário 6º PA'!$F$4:$F$2000))+SUMPRODUCT(-('Comp.'!$D$5:$D$263='Analítico Cp.'!$B13),-('Comp.'!$J$5:$J$263=J$1),('Comp.'!$E$5:$E$263))</f>
        <v>0</v>
      </c>
      <c r="K13" s="11">
        <f>SUMPRODUCT(-('Diário 3º PA'!$E$4:$E$4242='Analítico Cp.'!$B13),-('Diário 3º PA'!$O$4:$O$4242=K$1),('Diário 3º PA'!$F$4:$F$4242))+SUMPRODUCT(-('Diário 4º PA'!$E$4:$E$2007='Analítico Cp.'!$B13),-('Diário 4º PA'!$P$4:$P$2007=K$1),('Diário 4º PA'!$F$4:$F$2007))+SUMPRODUCT(-('Diário 5º PA'!$E$4:$E$2000='Analítico Cp.'!$B13),-('Diário 5º PA'!$P$4:$P$2000=K$1),('Diário 5º PA'!$F$4:$F$2000))+SUMPRODUCT(-('Diário 6º PA'!$E$4:$E$2000='Analítico Cp.'!$B13),-('Diário 6º PA'!$P$4:$P$2000=K$1),('Diário 6º PA'!$F$4:$F$2000))+SUMPRODUCT(-('Comp.'!$D$5:$D$263='Analítico Cp.'!$B13),-('Comp.'!$J$5:$J$263=K$1),('Comp.'!$E$5:$E$263))</f>
        <v>0</v>
      </c>
      <c r="L13" s="11">
        <f>SUMPRODUCT(-('Diário 3º PA'!$E$4:$E$4242='Analítico Cp.'!$B13),-('Diário 3º PA'!$O$4:$O$4242=L$1),('Diário 3º PA'!$F$4:$F$4242))+SUMPRODUCT(-('Diário 4º PA'!$E$4:$E$2007='Analítico Cp.'!$B13),-('Diário 4º PA'!$P$4:$P$2007=L$1),('Diário 4º PA'!$F$4:$F$2007))+SUMPRODUCT(-('Diário 5º PA'!$E$4:$E$2000='Analítico Cp.'!$B13),-('Diário 5º PA'!$P$4:$P$2000=L$1),('Diário 5º PA'!$F$4:$F$2000))+SUMPRODUCT(-('Diário 6º PA'!$E$4:$E$2000='Analítico Cp.'!$B13),-('Diário 6º PA'!$P$4:$P$2000=L$1),('Diário 6º PA'!$F$4:$F$2000))+SUMPRODUCT(-('Comp.'!$D$5:$D$263='Analítico Cp.'!$B13),-('Comp.'!$J$5:$J$263=L$1),('Comp.'!$E$5:$E$263))</f>
        <v>0</v>
      </c>
      <c r="M13" s="11">
        <f>SUMPRODUCT(-('Diário 3º PA'!$E$4:$E$4242='Analítico Cp.'!$B13),-('Diário 3º PA'!$O$4:$O$4242=M$1),('Diário 3º PA'!$F$4:$F$4242))+SUMPRODUCT(-('Diário 4º PA'!$E$4:$E$2007='Analítico Cp.'!$B13),-('Diário 4º PA'!$P$4:$P$2007=M$1),('Diário 4º PA'!$F$4:$F$2007))+SUMPRODUCT(-('Diário 5º PA'!$E$4:$E$2000='Analítico Cp.'!$B13),-('Diário 5º PA'!$P$4:$P$2000=M$1),('Diário 5º PA'!$F$4:$F$2000))+SUMPRODUCT(-('Diário 6º PA'!$E$4:$E$2000='Analítico Cp.'!$B13),-('Diário 6º PA'!$P$4:$P$2000=M$1),('Diário 6º PA'!$F$4:$F$2000))+SUMPRODUCT(-('Comp.'!$D$5:$D$263='Analítico Cp.'!$B13),-('Comp.'!$J$5:$J$263=M$1),('Comp.'!$E$5:$E$263))</f>
        <v>0</v>
      </c>
      <c r="N13" s="11">
        <f>SUMPRODUCT(-('Diário 3º PA'!$E$4:$E$4242='Analítico Cp.'!$B13),-('Diário 3º PA'!$O$4:$O$4242=N$1),('Diário 3º PA'!$F$4:$F$4242))+SUMPRODUCT(-('Diário 4º PA'!$E$4:$E$2007='Analítico Cp.'!$B13),-('Diário 4º PA'!$P$4:$P$2007=N$1),('Diário 4º PA'!$F$4:$F$2007))+SUMPRODUCT(-('Diário 5º PA'!$E$4:$E$2000='Analítico Cp.'!$B13),-('Diário 5º PA'!$P$4:$P$2000=N$1),('Diário 5º PA'!$F$4:$F$2000))+SUMPRODUCT(-('Diário 6º PA'!$E$4:$E$2000='Analítico Cp.'!$B13),-('Diário 6º PA'!$P$4:$P$2000=N$1),('Diário 6º PA'!$F$4:$F$2000))+SUMPRODUCT(-('Comp.'!$D$5:$D$263='Analítico Cp.'!$B13),-('Comp.'!$J$5:$J$263=N$1),('Comp.'!$E$5:$E$263))</f>
        <v>0</v>
      </c>
      <c r="O13" s="12">
        <f>SUM(C13:N13)</f>
        <v>49.21</v>
      </c>
      <c r="P13" s="168">
        <f>IF($O$15=0,0,O13/$O$15)</f>
        <v>2.8723384925244988E-6</v>
      </c>
    </row>
    <row r="14" spans="1:16" ht="23.25" customHeight="1" thickBot="1" x14ac:dyDescent="0.25">
      <c r="A14" s="276" t="s">
        <v>146</v>
      </c>
      <c r="B14" s="270" t="s">
        <v>93</v>
      </c>
      <c r="C14" s="277">
        <f>SUMPRODUCT(-('Diário 3º PA'!$E$4:$E$4242='Analítico Cp.'!$B14),-('Diário 3º PA'!$O$4:$O$4242=C$1),('Diário 3º PA'!$F$4:$F$4242))+SUMPRODUCT(-('Diário 4º PA'!$E$4:$E$2007='Analítico Cp.'!$B14),-('Diário 4º PA'!$P$4:$P$2007=C$1),('Diário 4º PA'!$F$4:$F$2007))+SUMPRODUCT(-('Diário 5º PA'!$E$4:$E$2000='Analítico Cp.'!$B14),-('Diário 5º PA'!$P$4:$P$2000=C$1),('Diário 5º PA'!$F$4:$F$2000))+SUMPRODUCT(-('Diário 6º PA'!$E$4:$E$2000='Analítico Cp.'!$B14),-('Diário 6º PA'!$P$4:$P$2000=C$1),('Diário 6º PA'!$F$4:$F$2000))+SUMPRODUCT(-('Comp.'!$D$5:$D$263='Analítico Cp.'!$B14),-('Comp.'!$J$5:$J$263=C$1),('Comp.'!$E$5:$E$263))</f>
        <v>151043.72</v>
      </c>
      <c r="D14" s="277">
        <f>SUMPRODUCT(-('Diário 3º PA'!$E$4:$E$4242='Analítico Cp.'!$B14),-('Diário 3º PA'!$O$4:$O$4242=D$1),('Diário 3º PA'!$F$4:$F$4242))+SUMPRODUCT(-('Diário 4º PA'!$E$4:$E$2007='Analítico Cp.'!$B14),-('Diário 4º PA'!$P$4:$P$2007=D$1),('Diário 4º PA'!$F$4:$F$2007))+SUMPRODUCT(-('Diário 5º PA'!$E$4:$E$2000='Analítico Cp.'!$B14),-('Diário 5º PA'!$P$4:$P$2000=D$1),('Diário 5º PA'!$F$4:$F$2000))+SUMPRODUCT(-('Diário 6º PA'!$E$4:$E$2000='Analítico Cp.'!$B14),-('Diário 6º PA'!$P$4:$P$2000=D$1),('Diário 6º PA'!$F$4:$F$2000))+SUMPRODUCT(-('Comp.'!$D$5:$D$263='Analítico Cp.'!$B14),-('Comp.'!$J$5:$J$263=D$1),('Comp.'!$E$5:$E$263))</f>
        <v>134463.43</v>
      </c>
      <c r="E14" s="277">
        <f>SUMPRODUCT(-('Diário 3º PA'!$E$4:$E$4242='Analítico Cp.'!$B14),-('Diário 3º PA'!$O$4:$O$4242=E$1),('Diário 3º PA'!$F$4:$F$4242))+SUMPRODUCT(-('Diário 4º PA'!$E$4:$E$2007='Analítico Cp.'!$B14),-('Diário 4º PA'!$P$4:$P$2007=E$1),('Diário 4º PA'!$F$4:$F$2007))+SUMPRODUCT(-('Diário 5º PA'!$E$4:$E$2000='Analítico Cp.'!$B14),-('Diário 5º PA'!$P$4:$P$2000=E$1),('Diário 5º PA'!$F$4:$F$2000))+SUMPRODUCT(-('Diário 6º PA'!$E$4:$E$2000='Analítico Cp.'!$B14),-('Diário 6º PA'!$P$4:$P$2000=E$1),('Diário 6º PA'!$F$4:$F$2000))+SUMPRODUCT(-('Comp.'!$D$5:$D$263='Analítico Cp.'!$B14),-('Comp.'!$J$5:$J$263=E$1),('Comp.'!$E$5:$E$263))</f>
        <v>191723.14</v>
      </c>
      <c r="F14" s="277">
        <f>SUMPRODUCT(-('Diário 3º PA'!$E$4:$E$4242='Analítico Cp.'!$B14),-('Diário 3º PA'!$O$4:$O$4242=F$1),('Diário 3º PA'!$F$4:$F$4242))+SUMPRODUCT(-('Diário 4º PA'!$E$4:$E$2007='Analítico Cp.'!$B14),-('Diário 4º PA'!$P$4:$P$2007=F$1),('Diário 4º PA'!$F$4:$F$2007))+SUMPRODUCT(-('Diário 5º PA'!$E$4:$E$2000='Analítico Cp.'!$B14),-('Diário 5º PA'!$P$4:$P$2000=F$1),('Diário 5º PA'!$F$4:$F$2000))+SUMPRODUCT(-('Diário 6º PA'!$E$4:$E$2000='Analítico Cp.'!$B14),-('Diário 6º PA'!$P$4:$P$2000=F$1),('Diário 6º PA'!$F$4:$F$2000))+SUMPRODUCT(-('Comp.'!$D$5:$D$263='Analítico Cp.'!$B14),-('Comp.'!$J$5:$J$263=F$1),('Comp.'!$E$5:$E$263))</f>
        <v>0</v>
      </c>
      <c r="G14" s="277">
        <f>SUMPRODUCT(-('Diário 3º PA'!$E$4:$E$4242='Analítico Cp.'!$B14),-('Diário 3º PA'!$O$4:$O$4242=G$1),('Diário 3º PA'!$F$4:$F$4242))+SUMPRODUCT(-('Diário 4º PA'!$E$4:$E$2007='Analítico Cp.'!$B14),-('Diário 4º PA'!$P$4:$P$2007=G$1),('Diário 4º PA'!$F$4:$F$2007))+SUMPRODUCT(-('Diário 5º PA'!$E$4:$E$2000='Analítico Cp.'!$B14),-('Diário 5º PA'!$P$4:$P$2000=G$1),('Diário 5º PA'!$F$4:$F$2000))+SUMPRODUCT(-('Diário 6º PA'!$E$4:$E$2000='Analítico Cp.'!$B14),-('Diário 6º PA'!$P$4:$P$2000=G$1),('Diário 6º PA'!$F$4:$F$2000))+SUMPRODUCT(-('Comp.'!$D$5:$D$263='Analítico Cp.'!$B14),-('Comp.'!$J$5:$J$263=G$1),('Comp.'!$E$5:$E$263))</f>
        <v>0</v>
      </c>
      <c r="H14" s="277">
        <f>SUMPRODUCT(-('Diário 3º PA'!$E$4:$E$4242='Analítico Cp.'!$B14),-('Diário 3º PA'!$O$4:$O$4242=H$1),('Diário 3º PA'!$F$4:$F$4242))+SUMPRODUCT(-('Diário 4º PA'!$E$4:$E$2007='Analítico Cp.'!$B14),-('Diário 4º PA'!$P$4:$P$2007=H$1),('Diário 4º PA'!$F$4:$F$2007))+SUMPRODUCT(-('Diário 5º PA'!$E$4:$E$2000='Analítico Cp.'!$B14),-('Diário 5º PA'!$P$4:$P$2000=H$1),('Diário 5º PA'!$F$4:$F$2000))+SUMPRODUCT(-('Diário 6º PA'!$E$4:$E$2000='Analítico Cp.'!$B14),-('Diário 6º PA'!$P$4:$P$2000=H$1),('Diário 6º PA'!$F$4:$F$2000))+SUMPRODUCT(-('Comp.'!$D$5:$D$263='Analítico Cp.'!$B14),-('Comp.'!$J$5:$J$263=H$1),('Comp.'!$E$5:$E$263))</f>
        <v>0</v>
      </c>
      <c r="I14" s="277">
        <f>SUMPRODUCT(-('Diário 3º PA'!$E$4:$E$4242='Analítico Cp.'!$B14),-('Diário 3º PA'!$O$4:$O$4242=I$1),('Diário 3º PA'!$F$4:$F$4242))+SUMPRODUCT(-('Diário 4º PA'!$E$4:$E$2007='Analítico Cp.'!$B14),-('Diário 4º PA'!$P$4:$P$2007=I$1),('Diário 4º PA'!$F$4:$F$2007))+SUMPRODUCT(-('Diário 5º PA'!$E$4:$E$2000='Analítico Cp.'!$B14),-('Diário 5º PA'!$P$4:$P$2000=I$1),('Diário 5º PA'!$F$4:$F$2000))+SUMPRODUCT(-('Diário 6º PA'!$E$4:$E$2000='Analítico Cp.'!$B14),-('Diário 6º PA'!$P$4:$P$2000=I$1),('Diário 6º PA'!$F$4:$F$2000))+SUMPRODUCT(-('Comp.'!$D$5:$D$263='Analítico Cp.'!$B14),-('Comp.'!$J$5:$J$263=I$1),('Comp.'!$E$5:$E$263))</f>
        <v>0</v>
      </c>
      <c r="J14" s="277">
        <f>SUMPRODUCT(-('Diário 3º PA'!$E$4:$E$4242='Analítico Cp.'!$B14),-('Diário 3º PA'!$O$4:$O$4242=J$1),('Diário 3º PA'!$F$4:$F$4242))+SUMPRODUCT(-('Diário 4º PA'!$E$4:$E$2007='Analítico Cp.'!$B14),-('Diário 4º PA'!$P$4:$P$2007=J$1),('Diário 4º PA'!$F$4:$F$2007))+SUMPRODUCT(-('Diário 5º PA'!$E$4:$E$2000='Analítico Cp.'!$B14),-('Diário 5º PA'!$P$4:$P$2000=J$1),('Diário 5º PA'!$F$4:$F$2000))+SUMPRODUCT(-('Diário 6º PA'!$E$4:$E$2000='Analítico Cp.'!$B14),-('Diário 6º PA'!$P$4:$P$2000=J$1),('Diário 6º PA'!$F$4:$F$2000))+SUMPRODUCT(-('Comp.'!$D$5:$D$263='Analítico Cp.'!$B14),-('Comp.'!$J$5:$J$263=J$1),('Comp.'!$E$5:$E$263))</f>
        <v>0</v>
      </c>
      <c r="K14" s="277">
        <f>SUMPRODUCT(-('Diário 3º PA'!$E$4:$E$4242='Analítico Cp.'!$B14),-('Diário 3º PA'!$O$4:$O$4242=K$1),('Diário 3º PA'!$F$4:$F$4242))+SUMPRODUCT(-('Diário 4º PA'!$E$4:$E$2007='Analítico Cp.'!$B14),-('Diário 4º PA'!$P$4:$P$2007=K$1),('Diário 4º PA'!$F$4:$F$2007))+SUMPRODUCT(-('Diário 5º PA'!$E$4:$E$2000='Analítico Cp.'!$B14),-('Diário 5º PA'!$P$4:$P$2000=K$1),('Diário 5º PA'!$F$4:$F$2000))+SUMPRODUCT(-('Diário 6º PA'!$E$4:$E$2000='Analítico Cp.'!$B14),-('Diário 6º PA'!$P$4:$P$2000=K$1),('Diário 6º PA'!$F$4:$F$2000))+SUMPRODUCT(-('Comp.'!$D$5:$D$263='Analítico Cp.'!$B14),-('Comp.'!$J$5:$J$263=K$1),('Comp.'!$E$5:$E$263))</f>
        <v>0</v>
      </c>
      <c r="L14" s="277">
        <f>SUMPRODUCT(-('Diário 3º PA'!$E$4:$E$4242='Analítico Cp.'!$B14),-('Diário 3º PA'!$O$4:$O$4242=L$1),('Diário 3º PA'!$F$4:$F$4242))+SUMPRODUCT(-('Diário 4º PA'!$E$4:$E$2007='Analítico Cp.'!$B14),-('Diário 4º PA'!$P$4:$P$2007=L$1),('Diário 4º PA'!$F$4:$F$2007))+SUMPRODUCT(-('Diário 5º PA'!$E$4:$E$2000='Analítico Cp.'!$B14),-('Diário 5º PA'!$P$4:$P$2000=L$1),('Diário 5º PA'!$F$4:$F$2000))+SUMPRODUCT(-('Diário 6º PA'!$E$4:$E$2000='Analítico Cp.'!$B14),-('Diário 6º PA'!$P$4:$P$2000=L$1),('Diário 6º PA'!$F$4:$F$2000))+SUMPRODUCT(-('Comp.'!$D$5:$D$263='Analítico Cp.'!$B14),-('Comp.'!$J$5:$J$263=L$1),('Comp.'!$E$5:$E$263))</f>
        <v>0</v>
      </c>
      <c r="M14" s="277">
        <f>SUMPRODUCT(-('Diário 3º PA'!$E$4:$E$4242='Analítico Cp.'!$B14),-('Diário 3º PA'!$O$4:$O$4242=M$1),('Diário 3º PA'!$F$4:$F$4242))+SUMPRODUCT(-('Diário 4º PA'!$E$4:$E$2007='Analítico Cp.'!$B14),-('Diário 4º PA'!$P$4:$P$2007=M$1),('Diário 4º PA'!$F$4:$F$2007))+SUMPRODUCT(-('Diário 5º PA'!$E$4:$E$2000='Analítico Cp.'!$B14),-('Diário 5º PA'!$P$4:$P$2000=M$1),('Diário 5º PA'!$F$4:$F$2000))+SUMPRODUCT(-('Diário 6º PA'!$E$4:$E$2000='Analítico Cp.'!$B14),-('Diário 6º PA'!$P$4:$P$2000=M$1),('Diário 6º PA'!$F$4:$F$2000))+SUMPRODUCT(-('Comp.'!$D$5:$D$263='Analítico Cp.'!$B14),-('Comp.'!$J$5:$J$263=M$1),('Comp.'!$E$5:$E$263))</f>
        <v>0</v>
      </c>
      <c r="N14" s="277">
        <f>SUMPRODUCT(-('Diário 3º PA'!$E$4:$E$4242='Analítico Cp.'!$B14),-('Diário 3º PA'!$O$4:$O$4242=N$1),('Diário 3º PA'!$F$4:$F$4242))+SUMPRODUCT(-('Diário 4º PA'!$E$4:$E$2007='Analítico Cp.'!$B14),-('Diário 4º PA'!$P$4:$P$2007=N$1),('Diário 4º PA'!$F$4:$F$2007))+SUMPRODUCT(-('Diário 5º PA'!$E$4:$E$2000='Analítico Cp.'!$B14),-('Diário 5º PA'!$P$4:$P$2000=N$1),('Diário 5º PA'!$F$4:$F$2000))+SUMPRODUCT(-('Diário 6º PA'!$E$4:$E$2000='Analítico Cp.'!$B14),-('Diário 6º PA'!$P$4:$P$2000=N$1),('Diário 6º PA'!$F$4:$F$2000))+SUMPRODUCT(-('Comp.'!$D$5:$D$263='Analítico Cp.'!$B14),-('Comp.'!$J$5:$J$263=N$1),('Comp.'!$E$5:$E$263))</f>
        <v>0</v>
      </c>
      <c r="O14" s="14">
        <f>SUM(C14:N14)</f>
        <v>477230.29000000004</v>
      </c>
      <c r="P14" s="272">
        <f>IF($O$15=0,0,O14/$O$15)</f>
        <v>2.7855454821492164E-2</v>
      </c>
    </row>
    <row r="15" spans="1:16" ht="23.25" customHeight="1" thickBot="1" x14ac:dyDescent="0.25">
      <c r="A15" s="26" t="s">
        <v>147</v>
      </c>
      <c r="B15" s="27"/>
      <c r="C15" s="15">
        <f>SUBTOTAL(109,C11:C14)</f>
        <v>151043.72</v>
      </c>
      <c r="D15" s="15">
        <f>SUBTOTAL(109,D11:D14)</f>
        <v>134512.63999999998</v>
      </c>
      <c r="E15" s="15">
        <f>SUBTOTAL(109,E11:E14)</f>
        <v>16846825.539999999</v>
      </c>
      <c r="F15" s="15">
        <f t="shared" ref="F15:N15" si="0">SUBTOTAL(109,F11:F14)</f>
        <v>0</v>
      </c>
      <c r="G15" s="15">
        <f t="shared" si="0"/>
        <v>0</v>
      </c>
      <c r="H15" s="15">
        <f t="shared" si="0"/>
        <v>0</v>
      </c>
      <c r="I15" s="15">
        <f t="shared" si="0"/>
        <v>0</v>
      </c>
      <c r="J15" s="15">
        <f t="shared" si="0"/>
        <v>0</v>
      </c>
      <c r="K15" s="15">
        <f t="shared" si="0"/>
        <v>0</v>
      </c>
      <c r="L15" s="15">
        <f t="shared" si="0"/>
        <v>0</v>
      </c>
      <c r="M15" s="15">
        <f t="shared" si="0"/>
        <v>0</v>
      </c>
      <c r="N15" s="15">
        <f t="shared" si="0"/>
        <v>0</v>
      </c>
      <c r="O15" s="15">
        <f>SUBTOTAL(109,O11:O14)</f>
        <v>17132381.899999999</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95</v>
      </c>
      <c r="C17" s="66"/>
      <c r="D17" s="66"/>
      <c r="E17" s="66"/>
      <c r="F17" s="66"/>
      <c r="G17" s="66"/>
      <c r="H17" s="66"/>
      <c r="I17" s="66"/>
      <c r="J17" s="66"/>
      <c r="K17" s="66"/>
      <c r="L17" s="66"/>
      <c r="M17" s="66"/>
      <c r="N17" s="66"/>
      <c r="O17" s="66"/>
      <c r="P17" s="66"/>
    </row>
    <row r="18" spans="1:16" ht="23.25" customHeight="1" x14ac:dyDescent="0.2">
      <c r="A18" s="20" t="s">
        <v>92</v>
      </c>
      <c r="B18" s="101" t="s">
        <v>96</v>
      </c>
      <c r="C18" s="65"/>
      <c r="D18" s="65"/>
      <c r="E18" s="65"/>
      <c r="F18" s="65"/>
      <c r="G18" s="65"/>
      <c r="H18" s="65"/>
      <c r="I18" s="65"/>
      <c r="J18" s="65"/>
      <c r="K18" s="65"/>
      <c r="L18" s="65"/>
      <c r="M18" s="65"/>
      <c r="N18" s="65"/>
      <c r="O18" s="65"/>
      <c r="P18" s="170"/>
    </row>
    <row r="19" spans="1:16" ht="23.25" customHeight="1" x14ac:dyDescent="0.2">
      <c r="A19" s="31" t="s">
        <v>97</v>
      </c>
      <c r="B19" s="32" t="s">
        <v>98</v>
      </c>
      <c r="C19" s="12">
        <f>SUMPRODUCT(-('Diário 3º PA'!$E$4:$E$4242='Analítico Cp.'!$B19),-('Diário 3º PA'!$O$4:$O$4242=C$1),('Diário 3º PA'!$F$4:$F$4242))+SUMPRODUCT(-('Diário 4º PA'!$E$4:$E$2007='Analítico Cp.'!$B19),-('Diário 4º PA'!$P$4:$P$2007=C$1),('Diário 4º PA'!$F$4:$F$2007))+SUMPRODUCT(-('Diário 5º PA'!$E$4:$E$2000='Analítico Cp.'!$B19),-('Diário 5º PA'!$P$4:$P$2000=C$1),('Diário 5º PA'!$F$4:$F$2000))+SUMPRODUCT(-('Diário 6º PA'!$E$4:$E$2000='Analítico Cp.'!$B19),-('Diário 6º PA'!$P$4:$P$2000=C$1),('Diário 6º PA'!$F$4:$F$2000))+SUMPRODUCT(-('Comp.'!$D$5:$D$263='Analítico Cp.'!$B19),-('Comp.'!$J$5:$J$263=C$1),('Comp.'!$E$5:$E$263))</f>
        <v>2646578.25</v>
      </c>
      <c r="D19" s="12">
        <f>SUMPRODUCT(-('Diário 3º PA'!$E$4:$E$4242='Analítico Cp.'!$B19),-('Diário 3º PA'!$O$4:$O$4242=D$1),('Diário 3º PA'!$F$4:$F$4242))+SUMPRODUCT(-('Diário 4º PA'!$E$4:$E$2007='Analítico Cp.'!$B19),-('Diário 4º PA'!$P$4:$P$2007=D$1),('Diário 4º PA'!$F$4:$F$2007))+SUMPRODUCT(-('Diário 5º PA'!$E$4:$E$2000='Analítico Cp.'!$B19),-('Diário 5º PA'!$P$4:$P$2000=D$1),('Diário 5º PA'!$F$4:$F$2000))+SUMPRODUCT(-('Diário 6º PA'!$E$4:$E$2000='Analítico Cp.'!$B19),-('Diário 6º PA'!$P$4:$P$2000=D$1),('Diário 6º PA'!$F$4:$F$2000))+SUMPRODUCT(-('Comp.'!$D$5:$D$263='Analítico Cp.'!$B19),-('Comp.'!$J$5:$J$263=D$1),('Comp.'!$E$5:$E$263))</f>
        <v>2420010.44</v>
      </c>
      <c r="E19" s="12">
        <f>SUMPRODUCT(-('Diário 3º PA'!$E$4:$E$4242='Analítico Cp.'!$B19),-('Diário 3º PA'!$O$4:$O$4242=E$1),('Diário 3º PA'!$F$4:$F$4242))+SUMPRODUCT(-('Diário 4º PA'!$E$4:$E$2007='Analítico Cp.'!$B19),-('Diário 4º PA'!$P$4:$P$2007=E$1),('Diário 4º PA'!$F$4:$F$2007))+SUMPRODUCT(-('Diário 5º PA'!$E$4:$E$2000='Analítico Cp.'!$B19),-('Diário 5º PA'!$P$4:$P$2000=E$1),('Diário 5º PA'!$F$4:$F$2000))+SUMPRODUCT(-('Diário 6º PA'!$E$4:$E$2000='Analítico Cp.'!$B19),-('Diário 6º PA'!$P$4:$P$2000=E$1),('Diário 6º PA'!$F$4:$F$2000))+SUMPRODUCT(-('Comp.'!$D$5:$D$263='Analítico Cp.'!$B19),-('Comp.'!$J$5:$J$263=E$1),('Comp.'!$E$5:$E$263))</f>
        <v>2125679.4300000002</v>
      </c>
      <c r="F19" s="12">
        <f>SUMPRODUCT(-('Diário 3º PA'!$E$4:$E$4242='Analítico Cp.'!$B19),-('Diário 3º PA'!$O$4:$O$4242=F$1),('Diário 3º PA'!$F$4:$F$4242))+SUMPRODUCT(-('Diário 4º PA'!$E$4:$E$2007='Analítico Cp.'!$B19),-('Diário 4º PA'!$P$4:$P$2007=F$1),('Diário 4º PA'!$F$4:$F$2007))+SUMPRODUCT(-('Diário 5º PA'!$E$4:$E$2000='Analítico Cp.'!$B19),-('Diário 5º PA'!$P$4:$P$2000=F$1),('Diário 5º PA'!$F$4:$F$2000))+SUMPRODUCT(-('Diário 6º PA'!$E$4:$E$2000='Analítico Cp.'!$B19),-('Diário 6º PA'!$P$4:$P$2000=F$1),('Diário 6º PA'!$F$4:$F$2000))+SUMPRODUCT(-('Comp.'!$D$5:$D$263='Analítico Cp.'!$B19),-('Comp.'!$J$5:$J$263=F$1),('Comp.'!$E$5:$E$263))</f>
        <v>0</v>
      </c>
      <c r="G19" s="12">
        <f>SUMPRODUCT(-('Diário 3º PA'!$E$4:$E$4242='Analítico Cp.'!$B19),-('Diário 3º PA'!$O$4:$O$4242=G$1),('Diário 3º PA'!$F$4:$F$4242))+SUMPRODUCT(-('Diário 4º PA'!$E$4:$E$2007='Analítico Cp.'!$B19),-('Diário 4º PA'!$P$4:$P$2007=G$1),('Diário 4º PA'!$F$4:$F$2007))+SUMPRODUCT(-('Diário 5º PA'!$E$4:$E$2000='Analítico Cp.'!$B19),-('Diário 5º PA'!$P$4:$P$2000=G$1),('Diário 5º PA'!$F$4:$F$2000))+SUMPRODUCT(-('Diário 6º PA'!$E$4:$E$2000='Analítico Cp.'!$B19),-('Diário 6º PA'!$P$4:$P$2000=G$1),('Diário 6º PA'!$F$4:$F$2000))+SUMPRODUCT(-('Comp.'!$D$5:$D$263='Analítico Cp.'!$B19),-('Comp.'!$J$5:$J$263=G$1),('Comp.'!$E$5:$E$263))</f>
        <v>0</v>
      </c>
      <c r="H19" s="12">
        <f>SUMPRODUCT(-('Diário 3º PA'!$E$4:$E$4242='Analítico Cp.'!$B19),-('Diário 3º PA'!$O$4:$O$4242=H$1),('Diário 3º PA'!$F$4:$F$4242))+SUMPRODUCT(-('Diário 4º PA'!$E$4:$E$2007='Analítico Cp.'!$B19),-('Diário 4º PA'!$P$4:$P$2007=H$1),('Diário 4º PA'!$F$4:$F$2007))+SUMPRODUCT(-('Diário 5º PA'!$E$4:$E$2000='Analítico Cp.'!$B19),-('Diário 5º PA'!$P$4:$P$2000=H$1),('Diário 5º PA'!$F$4:$F$2000))+SUMPRODUCT(-('Diário 6º PA'!$E$4:$E$2000='Analítico Cp.'!$B19),-('Diário 6º PA'!$P$4:$P$2000=H$1),('Diário 6º PA'!$F$4:$F$2000))+SUMPRODUCT(-('Comp.'!$D$5:$D$263='Analítico Cp.'!$B19),-('Comp.'!$J$5:$J$263=H$1),('Comp.'!$E$5:$E$263))</f>
        <v>0</v>
      </c>
      <c r="I19" s="12">
        <f>SUMPRODUCT(-('Diário 3º PA'!$E$4:$E$4242='Analítico Cp.'!$B19),-('Diário 3º PA'!$O$4:$O$4242=I$1),('Diário 3º PA'!$F$4:$F$4242))+SUMPRODUCT(-('Diário 4º PA'!$E$4:$E$2007='Analítico Cp.'!$B19),-('Diário 4º PA'!$P$4:$P$2007=I$1),('Diário 4º PA'!$F$4:$F$2007))+SUMPRODUCT(-('Diário 5º PA'!$E$4:$E$2000='Analítico Cp.'!$B19),-('Diário 5º PA'!$P$4:$P$2000=I$1),('Diário 5º PA'!$F$4:$F$2000))+SUMPRODUCT(-('Diário 6º PA'!$E$4:$E$2000='Analítico Cp.'!$B19),-('Diário 6º PA'!$P$4:$P$2000=I$1),('Diário 6º PA'!$F$4:$F$2000))+SUMPRODUCT(-('Comp.'!$D$5:$D$263='Analítico Cp.'!$B19),-('Comp.'!$J$5:$J$263=I$1),('Comp.'!$E$5:$E$263))</f>
        <v>0</v>
      </c>
      <c r="J19" s="12">
        <f>SUMPRODUCT(-('Diário 3º PA'!$E$4:$E$4242='Analítico Cp.'!$B19),-('Diário 3º PA'!$O$4:$O$4242=J$1),('Diário 3º PA'!$F$4:$F$4242))+SUMPRODUCT(-('Diário 4º PA'!$E$4:$E$2007='Analítico Cp.'!$B19),-('Diário 4º PA'!$P$4:$P$2007=J$1),('Diário 4º PA'!$F$4:$F$2007))+SUMPRODUCT(-('Diário 5º PA'!$E$4:$E$2000='Analítico Cp.'!$B19),-('Diário 5º PA'!$P$4:$P$2000=J$1),('Diário 5º PA'!$F$4:$F$2000))+SUMPRODUCT(-('Diário 6º PA'!$E$4:$E$2000='Analítico Cp.'!$B19),-('Diário 6º PA'!$P$4:$P$2000=J$1),('Diário 6º PA'!$F$4:$F$2000))+SUMPRODUCT(-('Comp.'!$D$5:$D$263='Analítico Cp.'!$B19),-('Comp.'!$J$5:$J$263=J$1),('Comp.'!$E$5:$E$263))</f>
        <v>0</v>
      </c>
      <c r="K19" s="12">
        <f>SUMPRODUCT(-('Diário 3º PA'!$E$4:$E$4242='Analítico Cp.'!$B19),-('Diário 3º PA'!$O$4:$O$4242=K$1),('Diário 3º PA'!$F$4:$F$4242))+SUMPRODUCT(-('Diário 4º PA'!$E$4:$E$2007='Analítico Cp.'!$B19),-('Diário 4º PA'!$P$4:$P$2007=K$1),('Diário 4º PA'!$F$4:$F$2007))+SUMPRODUCT(-('Diário 5º PA'!$E$4:$E$2000='Analítico Cp.'!$B19),-('Diário 5º PA'!$P$4:$P$2000=K$1),('Diário 5º PA'!$F$4:$F$2000))+SUMPRODUCT(-('Diário 6º PA'!$E$4:$E$2000='Analítico Cp.'!$B19),-('Diário 6º PA'!$P$4:$P$2000=K$1),('Diário 6º PA'!$F$4:$F$2000))+SUMPRODUCT(-('Comp.'!$D$5:$D$263='Analítico Cp.'!$B19),-('Comp.'!$J$5:$J$263=K$1),('Comp.'!$E$5:$E$263))</f>
        <v>0</v>
      </c>
      <c r="L19" s="12">
        <f>SUMPRODUCT(-('Diário 3º PA'!$E$4:$E$4242='Analítico Cp.'!$B19),-('Diário 3º PA'!$O$4:$O$4242=L$1),('Diário 3º PA'!$F$4:$F$4242))+SUMPRODUCT(-('Diário 4º PA'!$E$4:$E$2007='Analítico Cp.'!$B19),-('Diário 4º PA'!$P$4:$P$2007=L$1),('Diário 4º PA'!$F$4:$F$2007))+SUMPRODUCT(-('Diário 5º PA'!$E$4:$E$2000='Analítico Cp.'!$B19),-('Diário 5º PA'!$P$4:$P$2000=L$1),('Diário 5º PA'!$F$4:$F$2000))+SUMPRODUCT(-('Diário 6º PA'!$E$4:$E$2000='Analítico Cp.'!$B19),-('Diário 6º PA'!$P$4:$P$2000=L$1),('Diário 6º PA'!$F$4:$F$2000))+SUMPRODUCT(-('Comp.'!$D$5:$D$263='Analítico Cp.'!$B19),-('Comp.'!$J$5:$J$263=L$1),('Comp.'!$E$5:$E$263))</f>
        <v>0</v>
      </c>
      <c r="M19" s="12">
        <f>SUMPRODUCT(-('Diário 3º PA'!$E$4:$E$4242='Analítico Cp.'!$B19),-('Diário 3º PA'!$O$4:$O$4242=M$1),('Diário 3º PA'!$F$4:$F$4242))+SUMPRODUCT(-('Diário 4º PA'!$E$4:$E$2007='Analítico Cp.'!$B19),-('Diário 4º PA'!$P$4:$P$2007=M$1),('Diário 4º PA'!$F$4:$F$2007))+SUMPRODUCT(-('Diário 5º PA'!$E$4:$E$2000='Analítico Cp.'!$B19),-('Diário 5º PA'!$P$4:$P$2000=M$1),('Diário 5º PA'!$F$4:$F$2000))+SUMPRODUCT(-('Diário 6º PA'!$E$4:$E$2000='Analítico Cp.'!$B19),-('Diário 6º PA'!$P$4:$P$2000=M$1),('Diário 6º PA'!$F$4:$F$2000))+SUMPRODUCT(-('Comp.'!$D$5:$D$263='Analítico Cp.'!$B19),-('Comp.'!$J$5:$J$263=M$1),('Comp.'!$E$5:$E$263))</f>
        <v>0</v>
      </c>
      <c r="N19" s="12">
        <f>SUMPRODUCT(-('Diário 3º PA'!$E$4:$E$4242='Analítico Cp.'!$B19),-('Diário 3º PA'!$O$4:$O$4242=N$1),('Diário 3º PA'!$F$4:$F$4242))+SUMPRODUCT(-('Diário 4º PA'!$E$4:$E$2007='Analítico Cp.'!$B19),-('Diário 4º PA'!$P$4:$P$2007=N$1),('Diário 4º PA'!$F$4:$F$2007))+SUMPRODUCT(-('Diário 5º PA'!$E$4:$E$2000='Analítico Cp.'!$B19),-('Diário 5º PA'!$P$4:$P$2000=N$1),('Diário 5º PA'!$F$4:$F$2000))+SUMPRODUCT(-('Diário 6º PA'!$E$4:$E$2000='Analítico Cp.'!$B19),-('Diário 6º PA'!$P$4:$P$2000=N$1),('Diário 6º PA'!$F$4:$F$2000))+SUMPRODUCT(-('Comp.'!$D$5:$D$263='Analítico Cp.'!$B19),-('Comp.'!$J$5:$J$263=N$1),('Comp.'!$E$5:$E$263))</f>
        <v>0</v>
      </c>
      <c r="O19" s="12">
        <f>SUM(C19:N19)</f>
        <v>7192268.1199999992</v>
      </c>
      <c r="P19" s="168">
        <f t="shared" ref="P19:P28" si="1">IF($O$157=0,0,O19/$O$157)</f>
        <v>0.84826033156531666</v>
      </c>
    </row>
    <row r="20" spans="1:16" ht="23.25" customHeight="1" x14ac:dyDescent="0.2">
      <c r="A20" s="59" t="s">
        <v>148</v>
      </c>
      <c r="B20" s="58" t="s">
        <v>149</v>
      </c>
      <c r="C20" s="11">
        <f>SUMPRODUCT(-('Diário 3º PA'!$E$4:$E$4242='Analítico Cp.'!$B20),-('Diário 3º PA'!$O$4:$O$4242=C$1),('Diário 3º PA'!$F$4:$F$4242))+SUMPRODUCT(-('Diário 4º PA'!$E$4:$E$2007='Analítico Cp.'!$B20),-('Diário 4º PA'!$P$4:$P$2007=C$1),('Diário 4º PA'!$F$4:$F$2007))+SUMPRODUCT(-('Diário 5º PA'!$E$4:$E$2000='Analítico Cp.'!$B20),-('Diário 5º PA'!$P$4:$P$2000=C$1),('Diário 5º PA'!$F$4:$F$2000))+SUMPRODUCT(-('Diário 6º PA'!$E$4:$E$2000='Analítico Cp.'!$B20),-('Diário 6º PA'!$P$4:$P$2000=C$1),('Diário 6º PA'!$F$4:$F$2000))+SUMPRODUCT(-('Comp.'!$D$5:$D$263='Analítico Cp.'!$B20),-('Comp.'!$J$5:$J$263=C$1),('Comp.'!$E$5:$E$263))</f>
        <v>0</v>
      </c>
      <c r="D20" s="11">
        <f>SUMPRODUCT(-('Diário 3º PA'!$E$4:$E$4242='Analítico Cp.'!$B20),-('Diário 3º PA'!$O$4:$O$4242=D$1),('Diário 3º PA'!$F$4:$F$4242))+SUMPRODUCT(-('Diário 4º PA'!$E$4:$E$2007='Analítico Cp.'!$B20),-('Diário 4º PA'!$P$4:$P$2007=D$1),('Diário 4º PA'!$F$4:$F$2007))+SUMPRODUCT(-('Diário 5º PA'!$E$4:$E$2000='Analítico Cp.'!$B20),-('Diário 5º PA'!$P$4:$P$2000=D$1),('Diário 5º PA'!$F$4:$F$2000))+SUMPRODUCT(-('Diário 6º PA'!$E$4:$E$2000='Analítico Cp.'!$B20),-('Diário 6º PA'!$P$4:$P$2000=D$1),('Diário 6º PA'!$F$4:$F$2000))+SUMPRODUCT(-('Comp.'!$D$5:$D$263='Analítico Cp.'!$B20),-('Comp.'!$J$5:$J$263=D$1),('Comp.'!$E$5:$E$263))</f>
        <v>0</v>
      </c>
      <c r="E20" s="11">
        <f>SUMPRODUCT(-('Diário 3º PA'!$E$4:$E$4242='Analítico Cp.'!$B20),-('Diário 3º PA'!$O$4:$O$4242=E$1),('Diário 3º PA'!$F$4:$F$4242))+SUMPRODUCT(-('Diário 4º PA'!$E$4:$E$2007='Analítico Cp.'!$B20),-('Diário 4º PA'!$P$4:$P$2007=E$1),('Diário 4º PA'!$F$4:$F$2007))+SUMPRODUCT(-('Diário 5º PA'!$E$4:$E$2000='Analítico Cp.'!$B20),-('Diário 5º PA'!$P$4:$P$2000=E$1),('Diário 5º PA'!$F$4:$F$2000))+SUMPRODUCT(-('Diário 6º PA'!$E$4:$E$2000='Analítico Cp.'!$B20),-('Diário 6º PA'!$P$4:$P$2000=E$1),('Diário 6º PA'!$F$4:$F$2000))+SUMPRODUCT(-('Comp.'!$D$5:$D$263='Analítico Cp.'!$B20),-('Comp.'!$J$5:$J$263=E$1),('Comp.'!$E$5:$E$263))</f>
        <v>0</v>
      </c>
      <c r="F20" s="11">
        <f>SUMPRODUCT(-('Diário 3º PA'!$E$4:$E$4242='Analítico Cp.'!$B20),-('Diário 3º PA'!$O$4:$O$4242=F$1),('Diário 3º PA'!$F$4:$F$4242))+SUMPRODUCT(-('Diário 4º PA'!$E$4:$E$2007='Analítico Cp.'!$B20),-('Diário 4º PA'!$P$4:$P$2007=F$1),('Diário 4º PA'!$F$4:$F$2007))+SUMPRODUCT(-('Diário 5º PA'!$E$4:$E$2000='Analítico Cp.'!$B20),-('Diário 5º PA'!$P$4:$P$2000=F$1),('Diário 5º PA'!$F$4:$F$2000))+SUMPRODUCT(-('Diário 6º PA'!$E$4:$E$2000='Analítico Cp.'!$B20),-('Diário 6º PA'!$P$4:$P$2000=F$1),('Diário 6º PA'!$F$4:$F$2000))+SUMPRODUCT(-('Comp.'!$D$5:$D$263='Analítico Cp.'!$B20),-('Comp.'!$J$5:$J$263=F$1),('Comp.'!$E$5:$E$263))</f>
        <v>0</v>
      </c>
      <c r="G20" s="11">
        <f>SUMPRODUCT(-('Diário 3º PA'!$E$4:$E$4242='Analítico Cp.'!$B20),-('Diário 3º PA'!$O$4:$O$4242=G$1),('Diário 3º PA'!$F$4:$F$4242))+SUMPRODUCT(-('Diário 4º PA'!$E$4:$E$2007='Analítico Cp.'!$B20),-('Diário 4º PA'!$P$4:$P$2007=G$1),('Diário 4º PA'!$F$4:$F$2007))+SUMPRODUCT(-('Diário 5º PA'!$E$4:$E$2000='Analítico Cp.'!$B20),-('Diário 5º PA'!$P$4:$P$2000=G$1),('Diário 5º PA'!$F$4:$F$2000))+SUMPRODUCT(-('Diário 6º PA'!$E$4:$E$2000='Analítico Cp.'!$B20),-('Diário 6º PA'!$P$4:$P$2000=G$1),('Diário 6º PA'!$F$4:$F$2000))+SUMPRODUCT(-('Comp.'!$D$5:$D$263='Analítico Cp.'!$B20),-('Comp.'!$J$5:$J$263=G$1),('Comp.'!$E$5:$E$263))</f>
        <v>0</v>
      </c>
      <c r="H20" s="11">
        <f>SUMPRODUCT(-('Diário 3º PA'!$E$4:$E$4242='Analítico Cp.'!$B20),-('Diário 3º PA'!$O$4:$O$4242=H$1),('Diário 3º PA'!$F$4:$F$4242))+SUMPRODUCT(-('Diário 4º PA'!$E$4:$E$2007='Analítico Cp.'!$B20),-('Diário 4º PA'!$P$4:$P$2007=H$1),('Diário 4º PA'!$F$4:$F$2007))+SUMPRODUCT(-('Diário 5º PA'!$E$4:$E$2000='Analítico Cp.'!$B20),-('Diário 5º PA'!$P$4:$P$2000=H$1),('Diário 5º PA'!$F$4:$F$2000))+SUMPRODUCT(-('Diário 6º PA'!$E$4:$E$2000='Analítico Cp.'!$B20),-('Diário 6º PA'!$P$4:$P$2000=H$1),('Diário 6º PA'!$F$4:$F$2000))+SUMPRODUCT(-('Comp.'!$D$5:$D$263='Analítico Cp.'!$B20),-('Comp.'!$J$5:$J$263=H$1),('Comp.'!$E$5:$E$263))</f>
        <v>0</v>
      </c>
      <c r="I20" s="11">
        <f>SUMPRODUCT(-('Diário 3º PA'!$E$4:$E$4242='Analítico Cp.'!$B20),-('Diário 3º PA'!$O$4:$O$4242=I$1),('Diário 3º PA'!$F$4:$F$4242))+SUMPRODUCT(-('Diário 4º PA'!$E$4:$E$2007='Analítico Cp.'!$B20),-('Diário 4º PA'!$P$4:$P$2007=I$1),('Diário 4º PA'!$F$4:$F$2007))+SUMPRODUCT(-('Diário 5º PA'!$E$4:$E$2000='Analítico Cp.'!$B20),-('Diário 5º PA'!$P$4:$P$2000=I$1),('Diário 5º PA'!$F$4:$F$2000))+SUMPRODUCT(-('Diário 6º PA'!$E$4:$E$2000='Analítico Cp.'!$B20),-('Diário 6º PA'!$P$4:$P$2000=I$1),('Diário 6º PA'!$F$4:$F$2000))+SUMPRODUCT(-('Comp.'!$D$5:$D$263='Analítico Cp.'!$B20),-('Comp.'!$J$5:$J$263=I$1),('Comp.'!$E$5:$E$263))</f>
        <v>0</v>
      </c>
      <c r="J20" s="11">
        <f>SUMPRODUCT(-('Diário 3º PA'!$E$4:$E$4242='Analítico Cp.'!$B20),-('Diário 3º PA'!$O$4:$O$4242=J$1),('Diário 3º PA'!$F$4:$F$4242))+SUMPRODUCT(-('Diário 4º PA'!$E$4:$E$2007='Analítico Cp.'!$B20),-('Diário 4º PA'!$P$4:$P$2007=J$1),('Diário 4º PA'!$F$4:$F$2007))+SUMPRODUCT(-('Diário 5º PA'!$E$4:$E$2000='Analítico Cp.'!$B20),-('Diário 5º PA'!$P$4:$P$2000=J$1),('Diário 5º PA'!$F$4:$F$2000))+SUMPRODUCT(-('Diário 6º PA'!$E$4:$E$2000='Analítico Cp.'!$B20),-('Diário 6º PA'!$P$4:$P$2000=J$1),('Diário 6º PA'!$F$4:$F$2000))+SUMPRODUCT(-('Comp.'!$D$5:$D$263='Analítico Cp.'!$B20),-('Comp.'!$J$5:$J$263=J$1),('Comp.'!$E$5:$E$263))</f>
        <v>0</v>
      </c>
      <c r="K20" s="11">
        <f>SUMPRODUCT(-('Diário 3º PA'!$E$4:$E$4242='Analítico Cp.'!$B20),-('Diário 3º PA'!$O$4:$O$4242=K$1),('Diário 3º PA'!$F$4:$F$4242))+SUMPRODUCT(-('Diário 4º PA'!$E$4:$E$2007='Analítico Cp.'!$B20),-('Diário 4º PA'!$P$4:$P$2007=K$1),('Diário 4º PA'!$F$4:$F$2007))+SUMPRODUCT(-('Diário 5º PA'!$E$4:$E$2000='Analítico Cp.'!$B20),-('Diário 5º PA'!$P$4:$P$2000=K$1),('Diário 5º PA'!$F$4:$F$2000))+SUMPRODUCT(-('Diário 6º PA'!$E$4:$E$2000='Analítico Cp.'!$B20),-('Diário 6º PA'!$P$4:$P$2000=K$1),('Diário 6º PA'!$F$4:$F$2000))+SUMPRODUCT(-('Comp.'!$D$5:$D$263='Analítico Cp.'!$B20),-('Comp.'!$J$5:$J$263=K$1),('Comp.'!$E$5:$E$263))</f>
        <v>0</v>
      </c>
      <c r="L20" s="11">
        <f>SUMPRODUCT(-('Diário 3º PA'!$E$4:$E$4242='Analítico Cp.'!$B20),-('Diário 3º PA'!$O$4:$O$4242=L$1),('Diário 3º PA'!$F$4:$F$4242))+SUMPRODUCT(-('Diário 4º PA'!$E$4:$E$2007='Analítico Cp.'!$B20),-('Diário 4º PA'!$P$4:$P$2007=L$1),('Diário 4º PA'!$F$4:$F$2007))+SUMPRODUCT(-('Diário 5º PA'!$E$4:$E$2000='Analítico Cp.'!$B20),-('Diário 5º PA'!$P$4:$P$2000=L$1),('Diário 5º PA'!$F$4:$F$2000))+SUMPRODUCT(-('Diário 6º PA'!$E$4:$E$2000='Analítico Cp.'!$B20),-('Diário 6º PA'!$P$4:$P$2000=L$1),('Diário 6º PA'!$F$4:$F$2000))+SUMPRODUCT(-('Comp.'!$D$5:$D$263='Analítico Cp.'!$B20),-('Comp.'!$J$5:$J$263=L$1),('Comp.'!$E$5:$E$263))</f>
        <v>0</v>
      </c>
      <c r="M20" s="11">
        <f>SUMPRODUCT(-('Diário 3º PA'!$E$4:$E$4242='Analítico Cp.'!$B20),-('Diário 3º PA'!$O$4:$O$4242=M$1),('Diário 3º PA'!$F$4:$F$4242))+SUMPRODUCT(-('Diário 4º PA'!$E$4:$E$2007='Analítico Cp.'!$B20),-('Diário 4º PA'!$P$4:$P$2007=M$1),('Diário 4º PA'!$F$4:$F$2007))+SUMPRODUCT(-('Diário 5º PA'!$E$4:$E$2000='Analítico Cp.'!$B20),-('Diário 5º PA'!$P$4:$P$2000=M$1),('Diário 5º PA'!$F$4:$F$2000))+SUMPRODUCT(-('Diário 6º PA'!$E$4:$E$2000='Analítico Cp.'!$B20),-('Diário 6º PA'!$P$4:$P$2000=M$1),('Diário 6º PA'!$F$4:$F$2000))+SUMPRODUCT(-('Comp.'!$D$5:$D$263='Analítico Cp.'!$B20),-('Comp.'!$J$5:$J$263=M$1),('Comp.'!$E$5:$E$263))</f>
        <v>0</v>
      </c>
      <c r="N20" s="11">
        <f>SUMPRODUCT(-('Diário 3º PA'!$E$4:$E$4242='Analítico Cp.'!$B20),-('Diário 3º PA'!$O$4:$O$4242=N$1),('Diário 3º PA'!$F$4:$F$4242))+SUMPRODUCT(-('Diário 4º PA'!$E$4:$E$2007='Analítico Cp.'!$B20),-('Diário 4º PA'!$P$4:$P$2007=N$1),('Diário 4º PA'!$F$4:$F$2007))+SUMPRODUCT(-('Diário 5º PA'!$E$4:$E$2000='Analítico Cp.'!$B20),-('Diário 5º PA'!$P$4:$P$2000=N$1),('Diário 5º PA'!$F$4:$F$2000))+SUMPRODUCT(-('Diário 6º PA'!$E$4:$E$2000='Analítico Cp.'!$B20),-('Diário 6º PA'!$P$4:$P$2000=N$1),('Diário 6º PA'!$F$4:$F$2000))+SUMPRODUCT(-('Comp.'!$D$5:$D$263='Analítico Cp.'!$B20),-('Comp.'!$J$5:$J$263=N$1),('Comp.'!$E$5:$E$263))</f>
        <v>0</v>
      </c>
      <c r="O20" s="12">
        <f>SUM(C20:N20)</f>
        <v>0</v>
      </c>
      <c r="P20" s="168">
        <f t="shared" si="1"/>
        <v>0</v>
      </c>
    </row>
    <row r="21" spans="1:16" ht="23.25" customHeight="1" x14ac:dyDescent="0.2">
      <c r="A21" s="59" t="s">
        <v>150</v>
      </c>
      <c r="B21" s="57" t="s">
        <v>151</v>
      </c>
      <c r="C21" s="11">
        <f>SUMPRODUCT(-('Diário 3º PA'!$E$4:$E$4242='Analítico Cp.'!$B21),-('Diário 3º PA'!$O$4:$O$4242=C$1),('Diário 3º PA'!$F$4:$F$4242))+SUMPRODUCT(-('Diário 4º PA'!$E$4:$E$2007='Analítico Cp.'!$B21),-('Diário 4º PA'!$P$4:$P$2007=C$1),('Diário 4º PA'!$F$4:$F$2007))+SUMPRODUCT(-('Diário 5º PA'!$E$4:$E$2000='Analítico Cp.'!$B21),-('Diário 5º PA'!$P$4:$P$2000=C$1),('Diário 5º PA'!$F$4:$F$2000))+SUMPRODUCT(-('Diário 6º PA'!$E$4:$E$2000='Analítico Cp.'!$B21),-('Diário 6º PA'!$P$4:$P$2000=C$1),('Diário 6º PA'!$F$4:$F$2000))+SUMPRODUCT(-('Comp.'!$D$5:$D$263='Analítico Cp.'!$B21),-('Comp.'!$J$5:$J$263=C$1),('Comp.'!$E$5:$E$263))</f>
        <v>0</v>
      </c>
      <c r="D21" s="11">
        <f>SUMPRODUCT(-('Diário 3º PA'!$E$4:$E$4242='Analítico Cp.'!$B21),-('Diário 3º PA'!$O$4:$O$4242=D$1),('Diário 3º PA'!$F$4:$F$4242))+SUMPRODUCT(-('Diário 4º PA'!$E$4:$E$2007='Analítico Cp.'!$B21),-('Diário 4º PA'!$P$4:$P$2007=D$1),('Diário 4º PA'!$F$4:$F$2007))+SUMPRODUCT(-('Diário 5º PA'!$E$4:$E$2000='Analítico Cp.'!$B21),-('Diário 5º PA'!$P$4:$P$2000=D$1),('Diário 5º PA'!$F$4:$F$2000))+SUMPRODUCT(-('Diário 6º PA'!$E$4:$E$2000='Analítico Cp.'!$B21),-('Diário 6º PA'!$P$4:$P$2000=D$1),('Diário 6º PA'!$F$4:$F$2000))+SUMPRODUCT(-('Comp.'!$D$5:$D$263='Analítico Cp.'!$B21),-('Comp.'!$J$5:$J$263=D$1),('Comp.'!$E$5:$E$263))</f>
        <v>0</v>
      </c>
      <c r="E21" s="11">
        <f>SUMPRODUCT(-('Diário 3º PA'!$E$4:$E$4242='Analítico Cp.'!$B21),-('Diário 3º PA'!$O$4:$O$4242=E$1),('Diário 3º PA'!$F$4:$F$4242))+SUMPRODUCT(-('Diário 4º PA'!$E$4:$E$2007='Analítico Cp.'!$B21),-('Diário 4º PA'!$P$4:$P$2007=E$1),('Diário 4º PA'!$F$4:$F$2007))+SUMPRODUCT(-('Diário 5º PA'!$E$4:$E$2000='Analítico Cp.'!$B21),-('Diário 5º PA'!$P$4:$P$2000=E$1),('Diário 5º PA'!$F$4:$F$2000))+SUMPRODUCT(-('Diário 6º PA'!$E$4:$E$2000='Analítico Cp.'!$B21),-('Diário 6º PA'!$P$4:$P$2000=E$1),('Diário 6º PA'!$F$4:$F$2000))+SUMPRODUCT(-('Comp.'!$D$5:$D$263='Analítico Cp.'!$B21),-('Comp.'!$J$5:$J$263=E$1),('Comp.'!$E$5:$E$263))</f>
        <v>0</v>
      </c>
      <c r="F21" s="11">
        <f>SUMPRODUCT(-('Diário 3º PA'!$E$4:$E$4242='Analítico Cp.'!$B21),-('Diário 3º PA'!$O$4:$O$4242=F$1),('Diário 3º PA'!$F$4:$F$4242))+SUMPRODUCT(-('Diário 4º PA'!$E$4:$E$2007='Analítico Cp.'!$B21),-('Diário 4º PA'!$P$4:$P$2007=F$1),('Diário 4º PA'!$F$4:$F$2007))+SUMPRODUCT(-('Diário 5º PA'!$E$4:$E$2000='Analítico Cp.'!$B21),-('Diário 5º PA'!$P$4:$P$2000=F$1),('Diário 5º PA'!$F$4:$F$2000))+SUMPRODUCT(-('Diário 6º PA'!$E$4:$E$2000='Analítico Cp.'!$B21),-('Diário 6º PA'!$P$4:$P$2000=F$1),('Diário 6º PA'!$F$4:$F$2000))+SUMPRODUCT(-('Comp.'!$D$5:$D$263='Analítico Cp.'!$B21),-('Comp.'!$J$5:$J$263=F$1),('Comp.'!$E$5:$E$263))</f>
        <v>0</v>
      </c>
      <c r="G21" s="11">
        <f>SUMPRODUCT(-('Diário 3º PA'!$E$4:$E$4242='Analítico Cp.'!$B21),-('Diário 3º PA'!$O$4:$O$4242=G$1),('Diário 3º PA'!$F$4:$F$4242))+SUMPRODUCT(-('Diário 4º PA'!$E$4:$E$2007='Analítico Cp.'!$B21),-('Diário 4º PA'!$P$4:$P$2007=G$1),('Diário 4º PA'!$F$4:$F$2007))+SUMPRODUCT(-('Diário 5º PA'!$E$4:$E$2000='Analítico Cp.'!$B21),-('Diário 5º PA'!$P$4:$P$2000=G$1),('Diário 5º PA'!$F$4:$F$2000))+SUMPRODUCT(-('Diário 6º PA'!$E$4:$E$2000='Analítico Cp.'!$B21),-('Diário 6º PA'!$P$4:$P$2000=G$1),('Diário 6º PA'!$F$4:$F$2000))+SUMPRODUCT(-('Comp.'!$D$5:$D$263='Analítico Cp.'!$B21),-('Comp.'!$J$5:$J$263=G$1),('Comp.'!$E$5:$E$263))</f>
        <v>0</v>
      </c>
      <c r="H21" s="11">
        <f>SUMPRODUCT(-('Diário 3º PA'!$E$4:$E$4242='Analítico Cp.'!$B21),-('Diário 3º PA'!$O$4:$O$4242=H$1),('Diário 3º PA'!$F$4:$F$4242))+SUMPRODUCT(-('Diário 4º PA'!$E$4:$E$2007='Analítico Cp.'!$B21),-('Diário 4º PA'!$P$4:$P$2007=H$1),('Diário 4º PA'!$F$4:$F$2007))+SUMPRODUCT(-('Diário 5º PA'!$E$4:$E$2000='Analítico Cp.'!$B21),-('Diário 5º PA'!$P$4:$P$2000=H$1),('Diário 5º PA'!$F$4:$F$2000))+SUMPRODUCT(-('Diário 6º PA'!$E$4:$E$2000='Analítico Cp.'!$B21),-('Diário 6º PA'!$P$4:$P$2000=H$1),('Diário 6º PA'!$F$4:$F$2000))+SUMPRODUCT(-('Comp.'!$D$5:$D$263='Analítico Cp.'!$B21),-('Comp.'!$J$5:$J$263=H$1),('Comp.'!$E$5:$E$263))</f>
        <v>0</v>
      </c>
      <c r="I21" s="11">
        <f>SUMPRODUCT(-('Diário 3º PA'!$E$4:$E$4242='Analítico Cp.'!$B21),-('Diário 3º PA'!$O$4:$O$4242=I$1),('Diário 3º PA'!$F$4:$F$4242))+SUMPRODUCT(-('Diário 4º PA'!$E$4:$E$2007='Analítico Cp.'!$B21),-('Diário 4º PA'!$P$4:$P$2007=I$1),('Diário 4º PA'!$F$4:$F$2007))+SUMPRODUCT(-('Diário 5º PA'!$E$4:$E$2000='Analítico Cp.'!$B21),-('Diário 5º PA'!$P$4:$P$2000=I$1),('Diário 5º PA'!$F$4:$F$2000))+SUMPRODUCT(-('Diário 6º PA'!$E$4:$E$2000='Analítico Cp.'!$B21),-('Diário 6º PA'!$P$4:$P$2000=I$1),('Diário 6º PA'!$F$4:$F$2000))+SUMPRODUCT(-('Comp.'!$D$5:$D$263='Analítico Cp.'!$B21),-('Comp.'!$J$5:$J$263=I$1),('Comp.'!$E$5:$E$263))</f>
        <v>0</v>
      </c>
      <c r="J21" s="11">
        <f>SUMPRODUCT(-('Diário 3º PA'!$E$4:$E$4242='Analítico Cp.'!$B21),-('Diário 3º PA'!$O$4:$O$4242=J$1),('Diário 3º PA'!$F$4:$F$4242))+SUMPRODUCT(-('Diário 4º PA'!$E$4:$E$2007='Analítico Cp.'!$B21),-('Diário 4º PA'!$P$4:$P$2007=J$1),('Diário 4º PA'!$F$4:$F$2007))+SUMPRODUCT(-('Diário 5º PA'!$E$4:$E$2000='Analítico Cp.'!$B21),-('Diário 5º PA'!$P$4:$P$2000=J$1),('Diário 5º PA'!$F$4:$F$2000))+SUMPRODUCT(-('Diário 6º PA'!$E$4:$E$2000='Analítico Cp.'!$B21),-('Diário 6º PA'!$P$4:$P$2000=J$1),('Diário 6º PA'!$F$4:$F$2000))+SUMPRODUCT(-('Comp.'!$D$5:$D$263='Analítico Cp.'!$B21),-('Comp.'!$J$5:$J$263=J$1),('Comp.'!$E$5:$E$263))</f>
        <v>0</v>
      </c>
      <c r="K21" s="11">
        <f>SUMPRODUCT(-('Diário 3º PA'!$E$4:$E$4242='Analítico Cp.'!$B21),-('Diário 3º PA'!$O$4:$O$4242=K$1),('Diário 3º PA'!$F$4:$F$4242))+SUMPRODUCT(-('Diário 4º PA'!$E$4:$E$2007='Analítico Cp.'!$B21),-('Diário 4º PA'!$P$4:$P$2007=K$1),('Diário 4º PA'!$F$4:$F$2007))+SUMPRODUCT(-('Diário 5º PA'!$E$4:$E$2000='Analítico Cp.'!$B21),-('Diário 5º PA'!$P$4:$P$2000=K$1),('Diário 5º PA'!$F$4:$F$2000))+SUMPRODUCT(-('Diário 6º PA'!$E$4:$E$2000='Analítico Cp.'!$B21),-('Diário 6º PA'!$P$4:$P$2000=K$1),('Diário 6º PA'!$F$4:$F$2000))+SUMPRODUCT(-('Comp.'!$D$5:$D$263='Analítico Cp.'!$B21),-('Comp.'!$J$5:$J$263=K$1),('Comp.'!$E$5:$E$263))</f>
        <v>0</v>
      </c>
      <c r="L21" s="11">
        <f>SUMPRODUCT(-('Diário 3º PA'!$E$4:$E$4242='Analítico Cp.'!$B21),-('Diário 3º PA'!$O$4:$O$4242=L$1),('Diário 3º PA'!$F$4:$F$4242))+SUMPRODUCT(-('Diário 4º PA'!$E$4:$E$2007='Analítico Cp.'!$B21),-('Diário 4º PA'!$P$4:$P$2007=L$1),('Diário 4º PA'!$F$4:$F$2007))+SUMPRODUCT(-('Diário 5º PA'!$E$4:$E$2000='Analítico Cp.'!$B21),-('Diário 5º PA'!$P$4:$P$2000=L$1),('Diário 5º PA'!$F$4:$F$2000))+SUMPRODUCT(-('Diário 6º PA'!$E$4:$E$2000='Analítico Cp.'!$B21),-('Diário 6º PA'!$P$4:$P$2000=L$1),('Diário 6º PA'!$F$4:$F$2000))+SUMPRODUCT(-('Comp.'!$D$5:$D$263='Analítico Cp.'!$B21),-('Comp.'!$J$5:$J$263=L$1),('Comp.'!$E$5:$E$263))</f>
        <v>0</v>
      </c>
      <c r="M21" s="11">
        <f>SUMPRODUCT(-('Diário 3º PA'!$E$4:$E$4242='Analítico Cp.'!$B21),-('Diário 3º PA'!$O$4:$O$4242=M$1),('Diário 3º PA'!$F$4:$F$4242))+SUMPRODUCT(-('Diário 4º PA'!$E$4:$E$2007='Analítico Cp.'!$B21),-('Diário 4º PA'!$P$4:$P$2007=M$1),('Diário 4º PA'!$F$4:$F$2007))+SUMPRODUCT(-('Diário 5º PA'!$E$4:$E$2000='Analítico Cp.'!$B21),-('Diário 5º PA'!$P$4:$P$2000=M$1),('Diário 5º PA'!$F$4:$F$2000))+SUMPRODUCT(-('Diário 6º PA'!$E$4:$E$2000='Analítico Cp.'!$B21),-('Diário 6º PA'!$P$4:$P$2000=M$1),('Diário 6º PA'!$F$4:$F$2000))+SUMPRODUCT(-('Comp.'!$D$5:$D$263='Analítico Cp.'!$B21),-('Comp.'!$J$5:$J$263=M$1),('Comp.'!$E$5:$E$263))</f>
        <v>0</v>
      </c>
      <c r="N21" s="11">
        <f>SUMPRODUCT(-('Diário 3º PA'!$E$4:$E$4242='Analítico Cp.'!$B21),-('Diário 3º PA'!$O$4:$O$4242=N$1),('Diário 3º PA'!$F$4:$F$4242))+SUMPRODUCT(-('Diário 4º PA'!$E$4:$E$2007='Analítico Cp.'!$B21),-('Diário 4º PA'!$P$4:$P$2007=N$1),('Diário 4º PA'!$F$4:$F$2007))+SUMPRODUCT(-('Diário 5º PA'!$E$4:$E$2000='Analítico Cp.'!$B21),-('Diário 5º PA'!$P$4:$P$2000=N$1),('Diário 5º PA'!$F$4:$F$2000))+SUMPRODUCT(-('Diário 6º PA'!$E$4:$E$2000='Analítico Cp.'!$B21),-('Diário 6º PA'!$P$4:$P$2000=N$1),('Diário 6º PA'!$F$4:$F$2000))+SUMPRODUCT(-('Comp.'!$D$5:$D$263='Analítico Cp.'!$B21),-('Comp.'!$J$5:$J$263=N$1),('Comp.'!$E$5:$E$263))</f>
        <v>0</v>
      </c>
      <c r="O21" s="12">
        <f>SUM(C21:N21)</f>
        <v>0</v>
      </c>
      <c r="P21" s="168">
        <f t="shared" si="1"/>
        <v>0</v>
      </c>
    </row>
    <row r="22" spans="1:16" ht="23.25" customHeight="1" x14ac:dyDescent="0.2">
      <c r="A22" s="59" t="s">
        <v>152</v>
      </c>
      <c r="B22" s="57" t="s">
        <v>153</v>
      </c>
      <c r="C22" s="11">
        <f>SUMPRODUCT(-('Diário 3º PA'!$E$4:$E$4242='Analítico Cp.'!$B22),-('Diário 3º PA'!$O$4:$O$4242=C$1),('Diário 3º PA'!$F$4:$F$4242))+SUMPRODUCT(-('Diário 4º PA'!$E$4:$E$2007='Analítico Cp.'!$B22),-('Diário 4º PA'!$P$4:$P$2007=C$1),('Diário 4º PA'!$F$4:$F$2007))+SUMPRODUCT(-('Diário 5º PA'!$E$4:$E$2000='Analítico Cp.'!$B22),-('Diário 5º PA'!$P$4:$P$2000=C$1),('Diário 5º PA'!$F$4:$F$2000))+SUMPRODUCT(-('Diário 6º PA'!$E$4:$E$2000='Analítico Cp.'!$B22),-('Diário 6º PA'!$P$4:$P$2000=C$1),('Diário 6º PA'!$F$4:$F$2000))+SUMPRODUCT(-('Comp.'!$D$5:$D$263='Analítico Cp.'!$B22),-('Comp.'!$J$5:$J$263=C$1),('Comp.'!$E$5:$E$263))</f>
        <v>0</v>
      </c>
      <c r="D22" s="11">
        <f>SUMPRODUCT(-('Diário 3º PA'!$E$4:$E$4242='Analítico Cp.'!$B22),-('Diário 3º PA'!$O$4:$O$4242=D$1),('Diário 3º PA'!$F$4:$F$4242))+SUMPRODUCT(-('Diário 4º PA'!$E$4:$E$2007='Analítico Cp.'!$B22),-('Diário 4º PA'!$P$4:$P$2007=D$1),('Diário 4º PA'!$F$4:$F$2007))+SUMPRODUCT(-('Diário 5º PA'!$E$4:$E$2000='Analítico Cp.'!$B22),-('Diário 5º PA'!$P$4:$P$2000=D$1),('Diário 5º PA'!$F$4:$F$2000))+SUMPRODUCT(-('Diário 6º PA'!$E$4:$E$2000='Analítico Cp.'!$B22),-('Diário 6º PA'!$P$4:$P$2000=D$1),('Diário 6º PA'!$F$4:$F$2000))+SUMPRODUCT(-('Comp.'!$D$5:$D$263='Analítico Cp.'!$B22),-('Comp.'!$J$5:$J$263=D$1),('Comp.'!$E$5:$E$263))</f>
        <v>0</v>
      </c>
      <c r="E22" s="11">
        <f>SUMPRODUCT(-('Diário 3º PA'!$E$4:$E$4242='Analítico Cp.'!$B22),-('Diário 3º PA'!$O$4:$O$4242=E$1),('Diário 3º PA'!$F$4:$F$4242))+SUMPRODUCT(-('Diário 4º PA'!$E$4:$E$2007='Analítico Cp.'!$B22),-('Diário 4º PA'!$P$4:$P$2007=E$1),('Diário 4º PA'!$F$4:$F$2007))+SUMPRODUCT(-('Diário 5º PA'!$E$4:$E$2000='Analítico Cp.'!$B22),-('Diário 5º PA'!$P$4:$P$2000=E$1),('Diário 5º PA'!$F$4:$F$2000))+SUMPRODUCT(-('Diário 6º PA'!$E$4:$E$2000='Analítico Cp.'!$B22),-('Diário 6º PA'!$P$4:$P$2000=E$1),('Diário 6º PA'!$F$4:$F$2000))+SUMPRODUCT(-('Comp.'!$D$5:$D$263='Analítico Cp.'!$B22),-('Comp.'!$J$5:$J$263=E$1),('Comp.'!$E$5:$E$263))</f>
        <v>0</v>
      </c>
      <c r="F22" s="11">
        <f>SUMPRODUCT(-('Diário 3º PA'!$E$4:$E$4242='Analítico Cp.'!$B22),-('Diário 3º PA'!$O$4:$O$4242=F$1),('Diário 3º PA'!$F$4:$F$4242))+SUMPRODUCT(-('Diário 4º PA'!$E$4:$E$2007='Analítico Cp.'!$B22),-('Diário 4º PA'!$P$4:$P$2007=F$1),('Diário 4º PA'!$F$4:$F$2007))+SUMPRODUCT(-('Diário 5º PA'!$E$4:$E$2000='Analítico Cp.'!$B22),-('Diário 5º PA'!$P$4:$P$2000=F$1),('Diário 5º PA'!$F$4:$F$2000))+SUMPRODUCT(-('Diário 6º PA'!$E$4:$E$2000='Analítico Cp.'!$B22),-('Diário 6º PA'!$P$4:$P$2000=F$1),('Diário 6º PA'!$F$4:$F$2000))+SUMPRODUCT(-('Comp.'!$D$5:$D$263='Analítico Cp.'!$B22),-('Comp.'!$J$5:$J$263=F$1),('Comp.'!$E$5:$E$263))</f>
        <v>0</v>
      </c>
      <c r="G22" s="11">
        <f>SUMPRODUCT(-('Diário 3º PA'!$E$4:$E$4242='Analítico Cp.'!$B22),-('Diário 3º PA'!$O$4:$O$4242=G$1),('Diário 3º PA'!$F$4:$F$4242))+SUMPRODUCT(-('Diário 4º PA'!$E$4:$E$2007='Analítico Cp.'!$B22),-('Diário 4º PA'!$P$4:$P$2007=G$1),('Diário 4º PA'!$F$4:$F$2007))+SUMPRODUCT(-('Diário 5º PA'!$E$4:$E$2000='Analítico Cp.'!$B22),-('Diário 5º PA'!$P$4:$P$2000=G$1),('Diário 5º PA'!$F$4:$F$2000))+SUMPRODUCT(-('Diário 6º PA'!$E$4:$E$2000='Analítico Cp.'!$B22),-('Diário 6º PA'!$P$4:$P$2000=G$1),('Diário 6º PA'!$F$4:$F$2000))+SUMPRODUCT(-('Comp.'!$D$5:$D$263='Analítico Cp.'!$B22),-('Comp.'!$J$5:$J$263=G$1),('Comp.'!$E$5:$E$263))</f>
        <v>0</v>
      </c>
      <c r="H22" s="11">
        <f>SUMPRODUCT(-('Diário 3º PA'!$E$4:$E$4242='Analítico Cp.'!$B22),-('Diário 3º PA'!$O$4:$O$4242=H$1),('Diário 3º PA'!$F$4:$F$4242))+SUMPRODUCT(-('Diário 4º PA'!$E$4:$E$2007='Analítico Cp.'!$B22),-('Diário 4º PA'!$P$4:$P$2007=H$1),('Diário 4º PA'!$F$4:$F$2007))+SUMPRODUCT(-('Diário 5º PA'!$E$4:$E$2000='Analítico Cp.'!$B22),-('Diário 5º PA'!$P$4:$P$2000=H$1),('Diário 5º PA'!$F$4:$F$2000))+SUMPRODUCT(-('Diário 6º PA'!$E$4:$E$2000='Analítico Cp.'!$B22),-('Diário 6º PA'!$P$4:$P$2000=H$1),('Diário 6º PA'!$F$4:$F$2000))+SUMPRODUCT(-('Comp.'!$D$5:$D$263='Analítico Cp.'!$B22),-('Comp.'!$J$5:$J$263=H$1),('Comp.'!$E$5:$E$263))</f>
        <v>0</v>
      </c>
      <c r="I22" s="11">
        <f>SUMPRODUCT(-('Diário 3º PA'!$E$4:$E$4242='Analítico Cp.'!$B22),-('Diário 3º PA'!$O$4:$O$4242=I$1),('Diário 3º PA'!$F$4:$F$4242))+SUMPRODUCT(-('Diário 4º PA'!$E$4:$E$2007='Analítico Cp.'!$B22),-('Diário 4º PA'!$P$4:$P$2007=I$1),('Diário 4º PA'!$F$4:$F$2007))+SUMPRODUCT(-('Diário 5º PA'!$E$4:$E$2000='Analítico Cp.'!$B22),-('Diário 5º PA'!$P$4:$P$2000=I$1),('Diário 5º PA'!$F$4:$F$2000))+SUMPRODUCT(-('Diário 6º PA'!$E$4:$E$2000='Analítico Cp.'!$B22),-('Diário 6º PA'!$P$4:$P$2000=I$1),('Diário 6º PA'!$F$4:$F$2000))+SUMPRODUCT(-('Comp.'!$D$5:$D$263='Analítico Cp.'!$B22),-('Comp.'!$J$5:$J$263=I$1),('Comp.'!$E$5:$E$263))</f>
        <v>0</v>
      </c>
      <c r="J22" s="11">
        <f>SUMPRODUCT(-('Diário 3º PA'!$E$4:$E$4242='Analítico Cp.'!$B22),-('Diário 3º PA'!$O$4:$O$4242=J$1),('Diário 3º PA'!$F$4:$F$4242))+SUMPRODUCT(-('Diário 4º PA'!$E$4:$E$2007='Analítico Cp.'!$B22),-('Diário 4º PA'!$P$4:$P$2007=J$1),('Diário 4º PA'!$F$4:$F$2007))+SUMPRODUCT(-('Diário 5º PA'!$E$4:$E$2000='Analítico Cp.'!$B22),-('Diário 5º PA'!$P$4:$P$2000=J$1),('Diário 5º PA'!$F$4:$F$2000))+SUMPRODUCT(-('Diário 6º PA'!$E$4:$E$2000='Analítico Cp.'!$B22),-('Diário 6º PA'!$P$4:$P$2000=J$1),('Diário 6º PA'!$F$4:$F$2000))+SUMPRODUCT(-('Comp.'!$D$5:$D$263='Analítico Cp.'!$B22),-('Comp.'!$J$5:$J$263=J$1),('Comp.'!$E$5:$E$263))</f>
        <v>0</v>
      </c>
      <c r="K22" s="11">
        <f>SUMPRODUCT(-('Diário 3º PA'!$E$4:$E$4242='Analítico Cp.'!$B22),-('Diário 3º PA'!$O$4:$O$4242=K$1),('Diário 3º PA'!$F$4:$F$4242))+SUMPRODUCT(-('Diário 4º PA'!$E$4:$E$2007='Analítico Cp.'!$B22),-('Diário 4º PA'!$P$4:$P$2007=K$1),('Diário 4º PA'!$F$4:$F$2007))+SUMPRODUCT(-('Diário 5º PA'!$E$4:$E$2000='Analítico Cp.'!$B22),-('Diário 5º PA'!$P$4:$P$2000=K$1),('Diário 5º PA'!$F$4:$F$2000))+SUMPRODUCT(-('Diário 6º PA'!$E$4:$E$2000='Analítico Cp.'!$B22),-('Diário 6º PA'!$P$4:$P$2000=K$1),('Diário 6º PA'!$F$4:$F$2000))+SUMPRODUCT(-('Comp.'!$D$5:$D$263='Analítico Cp.'!$B22),-('Comp.'!$J$5:$J$263=K$1),('Comp.'!$E$5:$E$263))</f>
        <v>0</v>
      </c>
      <c r="L22" s="11">
        <f>SUMPRODUCT(-('Diário 3º PA'!$E$4:$E$4242='Analítico Cp.'!$B22),-('Diário 3º PA'!$O$4:$O$4242=L$1),('Diário 3º PA'!$F$4:$F$4242))+SUMPRODUCT(-('Diário 4º PA'!$E$4:$E$2007='Analítico Cp.'!$B22),-('Diário 4º PA'!$P$4:$P$2007=L$1),('Diário 4º PA'!$F$4:$F$2007))+SUMPRODUCT(-('Diário 5º PA'!$E$4:$E$2000='Analítico Cp.'!$B22),-('Diário 5º PA'!$P$4:$P$2000=L$1),('Diário 5º PA'!$F$4:$F$2000))+SUMPRODUCT(-('Diário 6º PA'!$E$4:$E$2000='Analítico Cp.'!$B22),-('Diário 6º PA'!$P$4:$P$2000=L$1),('Diário 6º PA'!$F$4:$F$2000))+SUMPRODUCT(-('Comp.'!$D$5:$D$263='Analítico Cp.'!$B22),-('Comp.'!$J$5:$J$263=L$1),('Comp.'!$E$5:$E$263))</f>
        <v>0</v>
      </c>
      <c r="M22" s="11">
        <f>SUMPRODUCT(-('Diário 3º PA'!$E$4:$E$4242='Analítico Cp.'!$B22),-('Diário 3º PA'!$O$4:$O$4242=M$1),('Diário 3º PA'!$F$4:$F$4242))+SUMPRODUCT(-('Diário 4º PA'!$E$4:$E$2007='Analítico Cp.'!$B22),-('Diário 4º PA'!$P$4:$P$2007=M$1),('Diário 4º PA'!$F$4:$F$2007))+SUMPRODUCT(-('Diário 5º PA'!$E$4:$E$2000='Analítico Cp.'!$B22),-('Diário 5º PA'!$P$4:$P$2000=M$1),('Diário 5º PA'!$F$4:$F$2000))+SUMPRODUCT(-('Diário 6º PA'!$E$4:$E$2000='Analítico Cp.'!$B22),-('Diário 6º PA'!$P$4:$P$2000=M$1),('Diário 6º PA'!$F$4:$F$2000))+SUMPRODUCT(-('Comp.'!$D$5:$D$263='Analítico Cp.'!$B22),-('Comp.'!$J$5:$J$263=M$1),('Comp.'!$E$5:$E$263))</f>
        <v>0</v>
      </c>
      <c r="N22" s="11">
        <f>SUMPRODUCT(-('Diário 3º PA'!$E$4:$E$4242='Analítico Cp.'!$B22),-('Diário 3º PA'!$O$4:$O$4242=N$1),('Diário 3º PA'!$F$4:$F$4242))+SUMPRODUCT(-('Diário 4º PA'!$E$4:$E$2007='Analítico Cp.'!$B22),-('Diário 4º PA'!$P$4:$P$2007=N$1),('Diário 4º PA'!$F$4:$F$2007))+SUMPRODUCT(-('Diário 5º PA'!$E$4:$E$2000='Analítico Cp.'!$B22),-('Diário 5º PA'!$P$4:$P$2000=N$1),('Diário 5º PA'!$F$4:$F$2000))+SUMPRODUCT(-('Diário 6º PA'!$E$4:$E$2000='Analítico Cp.'!$B22),-('Diário 6º PA'!$P$4:$P$2000=N$1),('Diário 6º PA'!$F$4:$F$2000))+SUMPRODUCT(-('Comp.'!$D$5:$D$263='Analítico Cp.'!$B22),-('Comp.'!$J$5:$J$263=N$1),('Comp.'!$E$5:$E$263))</f>
        <v>0</v>
      </c>
      <c r="O22" s="12">
        <f>SUM(C22:N22)</f>
        <v>0</v>
      </c>
      <c r="P22" s="168">
        <f t="shared" si="1"/>
        <v>0</v>
      </c>
    </row>
    <row r="23" spans="1:16" ht="23.25" customHeight="1" x14ac:dyDescent="0.2">
      <c r="A23" s="59" t="s">
        <v>154</v>
      </c>
      <c r="B23" s="57" t="s">
        <v>155</v>
      </c>
      <c r="C23" s="11">
        <f>SUMPRODUCT(-('Diário 3º PA'!$E$4:$E$4242='Analítico Cp.'!$B23),-('Diário 3º PA'!$O$4:$O$4242=C$1),('Diário 3º PA'!$F$4:$F$4242))+SUMPRODUCT(-('Diário 4º PA'!$E$4:$E$2007='Analítico Cp.'!$B23),-('Diário 4º PA'!$P$4:$P$2007=C$1),('Diário 4º PA'!$F$4:$F$2007))+SUMPRODUCT(-('Diário 5º PA'!$E$4:$E$2000='Analítico Cp.'!$B23),-('Diário 5º PA'!$P$4:$P$2000=C$1),('Diário 5º PA'!$F$4:$F$2000))+SUMPRODUCT(-('Diário 6º PA'!$E$4:$E$2000='Analítico Cp.'!$B23),-('Diário 6º PA'!$P$4:$P$2000=C$1),('Diário 6º PA'!$F$4:$F$2000))+SUMPRODUCT(-('Comp.'!$D$5:$D$263='Analítico Cp.'!$B23),-('Comp.'!$J$5:$J$263=C$1),('Comp.'!$E$5:$E$263))</f>
        <v>0</v>
      </c>
      <c r="D23" s="11">
        <f>SUMPRODUCT(-('Diário 3º PA'!$E$4:$E$4242='Analítico Cp.'!$B23),-('Diário 3º PA'!$O$4:$O$4242=D$1),('Diário 3º PA'!$F$4:$F$4242))+SUMPRODUCT(-('Diário 4º PA'!$E$4:$E$2007='Analítico Cp.'!$B23),-('Diário 4º PA'!$P$4:$P$2007=D$1),('Diário 4º PA'!$F$4:$F$2007))+SUMPRODUCT(-('Diário 5º PA'!$E$4:$E$2000='Analítico Cp.'!$B23),-('Diário 5º PA'!$P$4:$P$2000=D$1),('Diário 5º PA'!$F$4:$F$2000))+SUMPRODUCT(-('Diário 6º PA'!$E$4:$E$2000='Analítico Cp.'!$B23),-('Diário 6º PA'!$P$4:$P$2000=D$1),('Diário 6º PA'!$F$4:$F$2000))+SUMPRODUCT(-('Comp.'!$D$5:$D$263='Analítico Cp.'!$B23),-('Comp.'!$J$5:$J$263=D$1),('Comp.'!$E$5:$E$263))</f>
        <v>0</v>
      </c>
      <c r="E23" s="11">
        <f>SUMPRODUCT(-('Diário 3º PA'!$E$4:$E$4242='Analítico Cp.'!$B23),-('Diário 3º PA'!$O$4:$O$4242=E$1),('Diário 3º PA'!$F$4:$F$4242))+SUMPRODUCT(-('Diário 4º PA'!$E$4:$E$2007='Analítico Cp.'!$B23),-('Diário 4º PA'!$P$4:$P$2007=E$1),('Diário 4º PA'!$F$4:$F$2007))+SUMPRODUCT(-('Diário 5º PA'!$E$4:$E$2000='Analítico Cp.'!$B23),-('Diário 5º PA'!$P$4:$P$2000=E$1),('Diário 5º PA'!$F$4:$F$2000))+SUMPRODUCT(-('Diário 6º PA'!$E$4:$E$2000='Analítico Cp.'!$B23),-('Diário 6º PA'!$P$4:$P$2000=E$1),('Diário 6º PA'!$F$4:$F$2000))+SUMPRODUCT(-('Comp.'!$D$5:$D$263='Analítico Cp.'!$B23),-('Comp.'!$J$5:$J$263=E$1),('Comp.'!$E$5:$E$263))</f>
        <v>0</v>
      </c>
      <c r="F23" s="11">
        <f>SUMPRODUCT(-('Diário 3º PA'!$E$4:$E$4242='Analítico Cp.'!$B23),-('Diário 3º PA'!$O$4:$O$4242=F$1),('Diário 3º PA'!$F$4:$F$4242))+SUMPRODUCT(-('Diário 4º PA'!$E$4:$E$2007='Analítico Cp.'!$B23),-('Diário 4º PA'!$P$4:$P$2007=F$1),('Diário 4º PA'!$F$4:$F$2007))+SUMPRODUCT(-('Diário 5º PA'!$E$4:$E$2000='Analítico Cp.'!$B23),-('Diário 5º PA'!$P$4:$P$2000=F$1),('Diário 5º PA'!$F$4:$F$2000))+SUMPRODUCT(-('Diário 6º PA'!$E$4:$E$2000='Analítico Cp.'!$B23),-('Diário 6º PA'!$P$4:$P$2000=F$1),('Diário 6º PA'!$F$4:$F$2000))+SUMPRODUCT(-('Comp.'!$D$5:$D$263='Analítico Cp.'!$B23),-('Comp.'!$J$5:$J$263=F$1),('Comp.'!$E$5:$E$263))</f>
        <v>0</v>
      </c>
      <c r="G23" s="11">
        <f>SUMPRODUCT(-('Diário 3º PA'!$E$4:$E$4242='Analítico Cp.'!$B23),-('Diário 3º PA'!$O$4:$O$4242=G$1),('Diário 3º PA'!$F$4:$F$4242))+SUMPRODUCT(-('Diário 4º PA'!$E$4:$E$2007='Analítico Cp.'!$B23),-('Diário 4º PA'!$P$4:$P$2007=G$1),('Diário 4º PA'!$F$4:$F$2007))+SUMPRODUCT(-('Diário 5º PA'!$E$4:$E$2000='Analítico Cp.'!$B23),-('Diário 5º PA'!$P$4:$P$2000=G$1),('Diário 5º PA'!$F$4:$F$2000))+SUMPRODUCT(-('Diário 6º PA'!$E$4:$E$2000='Analítico Cp.'!$B23),-('Diário 6º PA'!$P$4:$P$2000=G$1),('Diário 6º PA'!$F$4:$F$2000))+SUMPRODUCT(-('Comp.'!$D$5:$D$263='Analítico Cp.'!$B23),-('Comp.'!$J$5:$J$263=G$1),('Comp.'!$E$5:$E$263))</f>
        <v>0</v>
      </c>
      <c r="H23" s="11">
        <f>SUMPRODUCT(-('Diário 3º PA'!$E$4:$E$4242='Analítico Cp.'!$B23),-('Diário 3º PA'!$O$4:$O$4242=H$1),('Diário 3º PA'!$F$4:$F$4242))+SUMPRODUCT(-('Diário 4º PA'!$E$4:$E$2007='Analítico Cp.'!$B23),-('Diário 4º PA'!$P$4:$P$2007=H$1),('Diário 4º PA'!$F$4:$F$2007))+SUMPRODUCT(-('Diário 5º PA'!$E$4:$E$2000='Analítico Cp.'!$B23),-('Diário 5º PA'!$P$4:$P$2000=H$1),('Diário 5º PA'!$F$4:$F$2000))+SUMPRODUCT(-('Diário 6º PA'!$E$4:$E$2000='Analítico Cp.'!$B23),-('Diário 6º PA'!$P$4:$P$2000=H$1),('Diário 6º PA'!$F$4:$F$2000))+SUMPRODUCT(-('Comp.'!$D$5:$D$263='Analítico Cp.'!$B23),-('Comp.'!$J$5:$J$263=H$1),('Comp.'!$E$5:$E$263))</f>
        <v>0</v>
      </c>
      <c r="I23" s="11">
        <f>SUMPRODUCT(-('Diário 3º PA'!$E$4:$E$4242='Analítico Cp.'!$B23),-('Diário 3º PA'!$O$4:$O$4242=I$1),('Diário 3º PA'!$F$4:$F$4242))+SUMPRODUCT(-('Diário 4º PA'!$E$4:$E$2007='Analítico Cp.'!$B23),-('Diário 4º PA'!$P$4:$P$2007=I$1),('Diário 4º PA'!$F$4:$F$2007))+SUMPRODUCT(-('Diário 5º PA'!$E$4:$E$2000='Analítico Cp.'!$B23),-('Diário 5º PA'!$P$4:$P$2000=I$1),('Diário 5º PA'!$F$4:$F$2000))+SUMPRODUCT(-('Diário 6º PA'!$E$4:$E$2000='Analítico Cp.'!$B23),-('Diário 6º PA'!$P$4:$P$2000=I$1),('Diário 6º PA'!$F$4:$F$2000))+SUMPRODUCT(-('Comp.'!$D$5:$D$263='Analítico Cp.'!$B23),-('Comp.'!$J$5:$J$263=I$1),('Comp.'!$E$5:$E$263))</f>
        <v>0</v>
      </c>
      <c r="J23" s="11">
        <f>SUMPRODUCT(-('Diário 3º PA'!$E$4:$E$4242='Analítico Cp.'!$B23),-('Diário 3º PA'!$O$4:$O$4242=J$1),('Diário 3º PA'!$F$4:$F$4242))+SUMPRODUCT(-('Diário 4º PA'!$E$4:$E$2007='Analítico Cp.'!$B23),-('Diário 4º PA'!$P$4:$P$2007=J$1),('Diário 4º PA'!$F$4:$F$2007))+SUMPRODUCT(-('Diário 5º PA'!$E$4:$E$2000='Analítico Cp.'!$B23),-('Diário 5º PA'!$P$4:$P$2000=J$1),('Diário 5º PA'!$F$4:$F$2000))+SUMPRODUCT(-('Diário 6º PA'!$E$4:$E$2000='Analítico Cp.'!$B23),-('Diário 6º PA'!$P$4:$P$2000=J$1),('Diário 6º PA'!$F$4:$F$2000))+SUMPRODUCT(-('Comp.'!$D$5:$D$263='Analítico Cp.'!$B23),-('Comp.'!$J$5:$J$263=J$1),('Comp.'!$E$5:$E$263))</f>
        <v>0</v>
      </c>
      <c r="K23" s="11">
        <f>SUMPRODUCT(-('Diário 3º PA'!$E$4:$E$4242='Analítico Cp.'!$B23),-('Diário 3º PA'!$O$4:$O$4242=K$1),('Diário 3º PA'!$F$4:$F$4242))+SUMPRODUCT(-('Diário 4º PA'!$E$4:$E$2007='Analítico Cp.'!$B23),-('Diário 4º PA'!$P$4:$P$2007=K$1),('Diário 4º PA'!$F$4:$F$2007))+SUMPRODUCT(-('Diário 5º PA'!$E$4:$E$2000='Analítico Cp.'!$B23),-('Diário 5º PA'!$P$4:$P$2000=K$1),('Diário 5º PA'!$F$4:$F$2000))+SUMPRODUCT(-('Diário 6º PA'!$E$4:$E$2000='Analítico Cp.'!$B23),-('Diário 6º PA'!$P$4:$P$2000=K$1),('Diário 6º PA'!$F$4:$F$2000))+SUMPRODUCT(-('Comp.'!$D$5:$D$263='Analítico Cp.'!$B23),-('Comp.'!$J$5:$J$263=K$1),('Comp.'!$E$5:$E$263))</f>
        <v>0</v>
      </c>
      <c r="L23" s="11">
        <f>SUMPRODUCT(-('Diário 3º PA'!$E$4:$E$4242='Analítico Cp.'!$B23),-('Diário 3º PA'!$O$4:$O$4242=L$1),('Diário 3º PA'!$F$4:$F$4242))+SUMPRODUCT(-('Diário 4º PA'!$E$4:$E$2007='Analítico Cp.'!$B23),-('Diário 4º PA'!$P$4:$P$2007=L$1),('Diário 4º PA'!$F$4:$F$2007))+SUMPRODUCT(-('Diário 5º PA'!$E$4:$E$2000='Analítico Cp.'!$B23),-('Diário 5º PA'!$P$4:$P$2000=L$1),('Diário 5º PA'!$F$4:$F$2000))+SUMPRODUCT(-('Diário 6º PA'!$E$4:$E$2000='Analítico Cp.'!$B23),-('Diário 6º PA'!$P$4:$P$2000=L$1),('Diário 6º PA'!$F$4:$F$2000))+SUMPRODUCT(-('Comp.'!$D$5:$D$263='Analítico Cp.'!$B23),-('Comp.'!$J$5:$J$263=L$1),('Comp.'!$E$5:$E$263))</f>
        <v>0</v>
      </c>
      <c r="M23" s="11">
        <f>SUMPRODUCT(-('Diário 3º PA'!$E$4:$E$4242='Analítico Cp.'!$B23),-('Diário 3º PA'!$O$4:$O$4242=M$1),('Diário 3º PA'!$F$4:$F$4242))+SUMPRODUCT(-('Diário 4º PA'!$E$4:$E$2007='Analítico Cp.'!$B23),-('Diário 4º PA'!$P$4:$P$2007=M$1),('Diário 4º PA'!$F$4:$F$2007))+SUMPRODUCT(-('Diário 5º PA'!$E$4:$E$2000='Analítico Cp.'!$B23),-('Diário 5º PA'!$P$4:$P$2000=M$1),('Diário 5º PA'!$F$4:$F$2000))+SUMPRODUCT(-('Diário 6º PA'!$E$4:$E$2000='Analítico Cp.'!$B23),-('Diário 6º PA'!$P$4:$P$2000=M$1),('Diário 6º PA'!$F$4:$F$2000))+SUMPRODUCT(-('Comp.'!$D$5:$D$263='Analítico Cp.'!$B23),-('Comp.'!$J$5:$J$263=M$1),('Comp.'!$E$5:$E$263))</f>
        <v>0</v>
      </c>
      <c r="N23" s="11">
        <f>SUMPRODUCT(-('Diário 3º PA'!$E$4:$E$4242='Analítico Cp.'!$B23),-('Diário 3º PA'!$O$4:$O$4242=N$1),('Diário 3º PA'!$F$4:$F$4242))+SUMPRODUCT(-('Diário 4º PA'!$E$4:$E$2007='Analítico Cp.'!$B23),-('Diário 4º PA'!$P$4:$P$2007=N$1),('Diário 4º PA'!$F$4:$F$2007))+SUMPRODUCT(-('Diário 5º PA'!$E$4:$E$2000='Analítico Cp.'!$B23),-('Diário 5º PA'!$P$4:$P$2000=N$1),('Diário 5º PA'!$F$4:$F$2000))+SUMPRODUCT(-('Diário 6º PA'!$E$4:$E$2000='Analítico Cp.'!$B23),-('Diário 6º PA'!$P$4:$P$2000=N$1),('Diário 6º PA'!$F$4:$F$2000))+SUMPRODUCT(-('Comp.'!$D$5:$D$263='Analítico Cp.'!$B23),-('Comp.'!$J$5:$J$263=N$1),('Comp.'!$E$5:$E$263))</f>
        <v>0</v>
      </c>
      <c r="O23" s="12">
        <f t="shared" ref="O23:O26" si="2">SUM(C23:N23)</f>
        <v>0</v>
      </c>
      <c r="P23" s="168">
        <f t="shared" si="1"/>
        <v>0</v>
      </c>
    </row>
    <row r="24" spans="1:16" ht="23.25" customHeight="1" x14ac:dyDescent="0.2">
      <c r="A24" s="59" t="s">
        <v>156</v>
      </c>
      <c r="B24" s="57" t="s">
        <v>157</v>
      </c>
      <c r="C24" s="11">
        <f>SUMPRODUCT(-('Diário 3º PA'!$E$4:$E$4242='Analítico Cp.'!$B24),-('Diário 3º PA'!$O$4:$O$4242=C$1),('Diário 3º PA'!$F$4:$F$4242))+SUMPRODUCT(-('Diário 4º PA'!$E$4:$E$2007='Analítico Cp.'!$B24),-('Diário 4º PA'!$P$4:$P$2007=C$1),('Diário 4º PA'!$F$4:$F$2007))+SUMPRODUCT(-('Diário 5º PA'!$E$4:$E$2000='Analítico Cp.'!$B24),-('Diário 5º PA'!$P$4:$P$2000=C$1),('Diário 5º PA'!$F$4:$F$2000))+SUMPRODUCT(-('Diário 6º PA'!$E$4:$E$2000='Analítico Cp.'!$B24),-('Diário 6º PA'!$P$4:$P$2000=C$1),('Diário 6º PA'!$F$4:$F$2000))+SUMPRODUCT(-('Comp.'!$D$5:$D$263='Analítico Cp.'!$B24),-('Comp.'!$J$5:$J$263=C$1),('Comp.'!$E$5:$E$263))</f>
        <v>0</v>
      </c>
      <c r="D24" s="11">
        <f>SUMPRODUCT(-('Diário 3º PA'!$E$4:$E$4242='Analítico Cp.'!$B24),-('Diário 3º PA'!$O$4:$O$4242=D$1),('Diário 3º PA'!$F$4:$F$4242))+SUMPRODUCT(-('Diário 4º PA'!$E$4:$E$2007='Analítico Cp.'!$B24),-('Diário 4º PA'!$P$4:$P$2007=D$1),('Diário 4º PA'!$F$4:$F$2007))+SUMPRODUCT(-('Diário 5º PA'!$E$4:$E$2000='Analítico Cp.'!$B24),-('Diário 5º PA'!$P$4:$P$2000=D$1),('Diário 5º PA'!$F$4:$F$2000))+SUMPRODUCT(-('Diário 6º PA'!$E$4:$E$2000='Analítico Cp.'!$B24),-('Diário 6º PA'!$P$4:$P$2000=D$1),('Diário 6º PA'!$F$4:$F$2000))+SUMPRODUCT(-('Comp.'!$D$5:$D$263='Analítico Cp.'!$B24),-('Comp.'!$J$5:$J$263=D$1),('Comp.'!$E$5:$E$263))</f>
        <v>0</v>
      </c>
      <c r="E24" s="11">
        <f>SUMPRODUCT(-('Diário 3º PA'!$E$4:$E$4242='Analítico Cp.'!$B24),-('Diário 3º PA'!$O$4:$O$4242=E$1),('Diário 3º PA'!$F$4:$F$4242))+SUMPRODUCT(-('Diário 4º PA'!$E$4:$E$2007='Analítico Cp.'!$B24),-('Diário 4º PA'!$P$4:$P$2007=E$1),('Diário 4º PA'!$F$4:$F$2007))+SUMPRODUCT(-('Diário 5º PA'!$E$4:$E$2000='Analítico Cp.'!$B24),-('Diário 5º PA'!$P$4:$P$2000=E$1),('Diário 5º PA'!$F$4:$F$2000))+SUMPRODUCT(-('Diário 6º PA'!$E$4:$E$2000='Analítico Cp.'!$B24),-('Diário 6º PA'!$P$4:$P$2000=E$1),('Diário 6º PA'!$F$4:$F$2000))+SUMPRODUCT(-('Comp.'!$D$5:$D$263='Analítico Cp.'!$B24),-('Comp.'!$J$5:$J$263=E$1),('Comp.'!$E$5:$E$263))</f>
        <v>0</v>
      </c>
      <c r="F24" s="11">
        <f>SUMPRODUCT(-('Diário 3º PA'!$E$4:$E$4242='Analítico Cp.'!$B24),-('Diário 3º PA'!$O$4:$O$4242=F$1),('Diário 3º PA'!$F$4:$F$4242))+SUMPRODUCT(-('Diário 4º PA'!$E$4:$E$2007='Analítico Cp.'!$B24),-('Diário 4º PA'!$P$4:$P$2007=F$1),('Diário 4º PA'!$F$4:$F$2007))+SUMPRODUCT(-('Diário 5º PA'!$E$4:$E$2000='Analítico Cp.'!$B24),-('Diário 5º PA'!$P$4:$P$2000=F$1),('Diário 5º PA'!$F$4:$F$2000))+SUMPRODUCT(-('Diário 6º PA'!$E$4:$E$2000='Analítico Cp.'!$B24),-('Diário 6º PA'!$P$4:$P$2000=F$1),('Diário 6º PA'!$F$4:$F$2000))+SUMPRODUCT(-('Comp.'!$D$5:$D$263='Analítico Cp.'!$B24),-('Comp.'!$J$5:$J$263=F$1),('Comp.'!$E$5:$E$263))</f>
        <v>0</v>
      </c>
      <c r="G24" s="11">
        <f>SUMPRODUCT(-('Diário 3º PA'!$E$4:$E$4242='Analítico Cp.'!$B24),-('Diário 3º PA'!$O$4:$O$4242=G$1),('Diário 3º PA'!$F$4:$F$4242))+SUMPRODUCT(-('Diário 4º PA'!$E$4:$E$2007='Analítico Cp.'!$B24),-('Diário 4º PA'!$P$4:$P$2007=G$1),('Diário 4º PA'!$F$4:$F$2007))+SUMPRODUCT(-('Diário 5º PA'!$E$4:$E$2000='Analítico Cp.'!$B24),-('Diário 5º PA'!$P$4:$P$2000=G$1),('Diário 5º PA'!$F$4:$F$2000))+SUMPRODUCT(-('Diário 6º PA'!$E$4:$E$2000='Analítico Cp.'!$B24),-('Diário 6º PA'!$P$4:$P$2000=G$1),('Diário 6º PA'!$F$4:$F$2000))+SUMPRODUCT(-('Comp.'!$D$5:$D$263='Analítico Cp.'!$B24),-('Comp.'!$J$5:$J$263=G$1),('Comp.'!$E$5:$E$263))</f>
        <v>0</v>
      </c>
      <c r="H24" s="11">
        <f>SUMPRODUCT(-('Diário 3º PA'!$E$4:$E$4242='Analítico Cp.'!$B24),-('Diário 3º PA'!$O$4:$O$4242=H$1),('Diário 3º PA'!$F$4:$F$4242))+SUMPRODUCT(-('Diário 4º PA'!$E$4:$E$2007='Analítico Cp.'!$B24),-('Diário 4º PA'!$P$4:$P$2007=H$1),('Diário 4º PA'!$F$4:$F$2007))+SUMPRODUCT(-('Diário 5º PA'!$E$4:$E$2000='Analítico Cp.'!$B24),-('Diário 5º PA'!$P$4:$P$2000=H$1),('Diário 5º PA'!$F$4:$F$2000))+SUMPRODUCT(-('Diário 6º PA'!$E$4:$E$2000='Analítico Cp.'!$B24),-('Diário 6º PA'!$P$4:$P$2000=H$1),('Diário 6º PA'!$F$4:$F$2000))+SUMPRODUCT(-('Comp.'!$D$5:$D$263='Analítico Cp.'!$B24),-('Comp.'!$J$5:$J$263=H$1),('Comp.'!$E$5:$E$263))</f>
        <v>0</v>
      </c>
      <c r="I24" s="11">
        <f>SUMPRODUCT(-('Diário 3º PA'!$E$4:$E$4242='Analítico Cp.'!$B24),-('Diário 3º PA'!$O$4:$O$4242=I$1),('Diário 3º PA'!$F$4:$F$4242))+SUMPRODUCT(-('Diário 4º PA'!$E$4:$E$2007='Analítico Cp.'!$B24),-('Diário 4º PA'!$P$4:$P$2007=I$1),('Diário 4º PA'!$F$4:$F$2007))+SUMPRODUCT(-('Diário 5º PA'!$E$4:$E$2000='Analítico Cp.'!$B24),-('Diário 5º PA'!$P$4:$P$2000=I$1),('Diário 5º PA'!$F$4:$F$2000))+SUMPRODUCT(-('Diário 6º PA'!$E$4:$E$2000='Analítico Cp.'!$B24),-('Diário 6º PA'!$P$4:$P$2000=I$1),('Diário 6º PA'!$F$4:$F$2000))+SUMPRODUCT(-('Comp.'!$D$5:$D$263='Analítico Cp.'!$B24),-('Comp.'!$J$5:$J$263=I$1),('Comp.'!$E$5:$E$263))</f>
        <v>0</v>
      </c>
      <c r="J24" s="11">
        <f>SUMPRODUCT(-('Diário 3º PA'!$E$4:$E$4242='Analítico Cp.'!$B24),-('Diário 3º PA'!$O$4:$O$4242=J$1),('Diário 3º PA'!$F$4:$F$4242))+SUMPRODUCT(-('Diário 4º PA'!$E$4:$E$2007='Analítico Cp.'!$B24),-('Diário 4º PA'!$P$4:$P$2007=J$1),('Diário 4º PA'!$F$4:$F$2007))+SUMPRODUCT(-('Diário 5º PA'!$E$4:$E$2000='Analítico Cp.'!$B24),-('Diário 5º PA'!$P$4:$P$2000=J$1),('Diário 5º PA'!$F$4:$F$2000))+SUMPRODUCT(-('Diário 6º PA'!$E$4:$E$2000='Analítico Cp.'!$B24),-('Diário 6º PA'!$P$4:$P$2000=J$1),('Diário 6º PA'!$F$4:$F$2000))+SUMPRODUCT(-('Comp.'!$D$5:$D$263='Analítico Cp.'!$B24),-('Comp.'!$J$5:$J$263=J$1),('Comp.'!$E$5:$E$263))</f>
        <v>0</v>
      </c>
      <c r="K24" s="11">
        <f>SUMPRODUCT(-('Diário 3º PA'!$E$4:$E$4242='Analítico Cp.'!$B24),-('Diário 3º PA'!$O$4:$O$4242=K$1),('Diário 3º PA'!$F$4:$F$4242))+SUMPRODUCT(-('Diário 4º PA'!$E$4:$E$2007='Analítico Cp.'!$B24),-('Diário 4º PA'!$P$4:$P$2007=K$1),('Diário 4º PA'!$F$4:$F$2007))+SUMPRODUCT(-('Diário 5º PA'!$E$4:$E$2000='Analítico Cp.'!$B24),-('Diário 5º PA'!$P$4:$P$2000=K$1),('Diário 5º PA'!$F$4:$F$2000))+SUMPRODUCT(-('Diário 6º PA'!$E$4:$E$2000='Analítico Cp.'!$B24),-('Diário 6º PA'!$P$4:$P$2000=K$1),('Diário 6º PA'!$F$4:$F$2000))+SUMPRODUCT(-('Comp.'!$D$5:$D$263='Analítico Cp.'!$B24),-('Comp.'!$J$5:$J$263=K$1),('Comp.'!$E$5:$E$263))</f>
        <v>0</v>
      </c>
      <c r="L24" s="11">
        <f>SUMPRODUCT(-('Diário 3º PA'!$E$4:$E$4242='Analítico Cp.'!$B24),-('Diário 3º PA'!$O$4:$O$4242=L$1),('Diário 3º PA'!$F$4:$F$4242))+SUMPRODUCT(-('Diário 4º PA'!$E$4:$E$2007='Analítico Cp.'!$B24),-('Diário 4º PA'!$P$4:$P$2007=L$1),('Diário 4º PA'!$F$4:$F$2007))+SUMPRODUCT(-('Diário 5º PA'!$E$4:$E$2000='Analítico Cp.'!$B24),-('Diário 5º PA'!$P$4:$P$2000=L$1),('Diário 5º PA'!$F$4:$F$2000))+SUMPRODUCT(-('Diário 6º PA'!$E$4:$E$2000='Analítico Cp.'!$B24),-('Diário 6º PA'!$P$4:$P$2000=L$1),('Diário 6º PA'!$F$4:$F$2000))+SUMPRODUCT(-('Comp.'!$D$5:$D$263='Analítico Cp.'!$B24),-('Comp.'!$J$5:$J$263=L$1),('Comp.'!$E$5:$E$263))</f>
        <v>0</v>
      </c>
      <c r="M24" s="11">
        <f>SUMPRODUCT(-('Diário 3º PA'!$E$4:$E$4242='Analítico Cp.'!$B24),-('Diário 3º PA'!$O$4:$O$4242=M$1),('Diário 3º PA'!$F$4:$F$4242))+SUMPRODUCT(-('Diário 4º PA'!$E$4:$E$2007='Analítico Cp.'!$B24),-('Diário 4º PA'!$P$4:$P$2007=M$1),('Diário 4º PA'!$F$4:$F$2007))+SUMPRODUCT(-('Diário 5º PA'!$E$4:$E$2000='Analítico Cp.'!$B24),-('Diário 5º PA'!$P$4:$P$2000=M$1),('Diário 5º PA'!$F$4:$F$2000))+SUMPRODUCT(-('Diário 6º PA'!$E$4:$E$2000='Analítico Cp.'!$B24),-('Diário 6º PA'!$P$4:$P$2000=M$1),('Diário 6º PA'!$F$4:$F$2000))+SUMPRODUCT(-('Comp.'!$D$5:$D$263='Analítico Cp.'!$B24),-('Comp.'!$J$5:$J$263=M$1),('Comp.'!$E$5:$E$263))</f>
        <v>0</v>
      </c>
      <c r="N24" s="11">
        <f>SUMPRODUCT(-('Diário 3º PA'!$E$4:$E$4242='Analítico Cp.'!$B24),-('Diário 3º PA'!$O$4:$O$4242=N$1),('Diário 3º PA'!$F$4:$F$4242))+SUMPRODUCT(-('Diário 4º PA'!$E$4:$E$2007='Analítico Cp.'!$B24),-('Diário 4º PA'!$P$4:$P$2007=N$1),('Diário 4º PA'!$F$4:$F$2007))+SUMPRODUCT(-('Diário 5º PA'!$E$4:$E$2000='Analítico Cp.'!$B24),-('Diário 5º PA'!$P$4:$P$2000=N$1),('Diário 5º PA'!$F$4:$F$2000))+SUMPRODUCT(-('Diário 6º PA'!$E$4:$E$2000='Analítico Cp.'!$B24),-('Diário 6º PA'!$P$4:$P$2000=N$1),('Diário 6º PA'!$F$4:$F$2000))+SUMPRODUCT(-('Comp.'!$D$5:$D$263='Analítico Cp.'!$B24),-('Comp.'!$J$5:$J$263=N$1),('Comp.'!$E$5:$E$263))</f>
        <v>0</v>
      </c>
      <c r="O24" s="12">
        <f t="shared" si="2"/>
        <v>0</v>
      </c>
      <c r="P24" s="168">
        <f t="shared" si="1"/>
        <v>0</v>
      </c>
    </row>
    <row r="25" spans="1:16" ht="23.25" customHeight="1" x14ac:dyDescent="0.2">
      <c r="A25" s="59" t="s">
        <v>158</v>
      </c>
      <c r="B25" s="57" t="s">
        <v>159</v>
      </c>
      <c r="C25" s="11">
        <f>SUMPRODUCT(-('Diário 3º PA'!$E$4:$E$4242='Analítico Cp.'!$B25),-('Diário 3º PA'!$O$4:$O$4242=C$1),('Diário 3º PA'!$F$4:$F$4242))+SUMPRODUCT(-('Diário 4º PA'!$E$4:$E$2007='Analítico Cp.'!$B25),-('Diário 4º PA'!$P$4:$P$2007=C$1),('Diário 4º PA'!$F$4:$F$2007))+SUMPRODUCT(-('Diário 5º PA'!$E$4:$E$2000='Analítico Cp.'!$B25),-('Diário 5º PA'!$P$4:$P$2000=C$1),('Diário 5º PA'!$F$4:$F$2000))+SUMPRODUCT(-('Diário 6º PA'!$E$4:$E$2000='Analítico Cp.'!$B25),-('Diário 6º PA'!$P$4:$P$2000=C$1),('Diário 6º PA'!$F$4:$F$2000))+SUMPRODUCT(-('Comp.'!$D$5:$D$263='Analítico Cp.'!$B25),-('Comp.'!$J$5:$J$263=C$1),('Comp.'!$E$5:$E$263))</f>
        <v>0</v>
      </c>
      <c r="D25" s="11">
        <f>SUMPRODUCT(-('Diário 3º PA'!$E$4:$E$4242='Analítico Cp.'!$B25),-('Diário 3º PA'!$O$4:$O$4242=D$1),('Diário 3º PA'!$F$4:$F$4242))+SUMPRODUCT(-('Diário 4º PA'!$E$4:$E$2007='Analítico Cp.'!$B25),-('Diário 4º PA'!$P$4:$P$2007=D$1),('Diário 4º PA'!$F$4:$F$2007))+SUMPRODUCT(-('Diário 5º PA'!$E$4:$E$2000='Analítico Cp.'!$B25),-('Diário 5º PA'!$P$4:$P$2000=D$1),('Diário 5º PA'!$F$4:$F$2000))+SUMPRODUCT(-('Diário 6º PA'!$E$4:$E$2000='Analítico Cp.'!$B25),-('Diário 6º PA'!$P$4:$P$2000=D$1),('Diário 6º PA'!$F$4:$F$2000))+SUMPRODUCT(-('Comp.'!$D$5:$D$263='Analítico Cp.'!$B25),-('Comp.'!$J$5:$J$263=D$1),('Comp.'!$E$5:$E$263))</f>
        <v>0</v>
      </c>
      <c r="E25" s="11">
        <f>SUMPRODUCT(-('Diário 3º PA'!$E$4:$E$4242='Analítico Cp.'!$B25),-('Diário 3º PA'!$O$4:$O$4242=E$1),('Diário 3º PA'!$F$4:$F$4242))+SUMPRODUCT(-('Diário 4º PA'!$E$4:$E$2007='Analítico Cp.'!$B25),-('Diário 4º PA'!$P$4:$P$2007=E$1),('Diário 4º PA'!$F$4:$F$2007))+SUMPRODUCT(-('Diário 5º PA'!$E$4:$E$2000='Analítico Cp.'!$B25),-('Diário 5º PA'!$P$4:$P$2000=E$1),('Diário 5º PA'!$F$4:$F$2000))+SUMPRODUCT(-('Diário 6º PA'!$E$4:$E$2000='Analítico Cp.'!$B25),-('Diário 6º PA'!$P$4:$P$2000=E$1),('Diário 6º PA'!$F$4:$F$2000))+SUMPRODUCT(-('Comp.'!$D$5:$D$263='Analítico Cp.'!$B25),-('Comp.'!$J$5:$J$263=E$1),('Comp.'!$E$5:$E$263))</f>
        <v>0</v>
      </c>
      <c r="F25" s="11">
        <f>SUMPRODUCT(-('Diário 3º PA'!$E$4:$E$4242='Analítico Cp.'!$B25),-('Diário 3º PA'!$O$4:$O$4242=F$1),('Diário 3º PA'!$F$4:$F$4242))+SUMPRODUCT(-('Diário 4º PA'!$E$4:$E$2007='Analítico Cp.'!$B25),-('Diário 4º PA'!$P$4:$P$2007=F$1),('Diário 4º PA'!$F$4:$F$2007))+SUMPRODUCT(-('Diário 5º PA'!$E$4:$E$2000='Analítico Cp.'!$B25),-('Diário 5º PA'!$P$4:$P$2000=F$1),('Diário 5º PA'!$F$4:$F$2000))+SUMPRODUCT(-('Diário 6º PA'!$E$4:$E$2000='Analítico Cp.'!$B25),-('Diário 6º PA'!$P$4:$P$2000=F$1),('Diário 6º PA'!$F$4:$F$2000))+SUMPRODUCT(-('Comp.'!$D$5:$D$263='Analítico Cp.'!$B25),-('Comp.'!$J$5:$J$263=F$1),('Comp.'!$E$5:$E$263))</f>
        <v>0</v>
      </c>
      <c r="G25" s="11">
        <f>SUMPRODUCT(-('Diário 3º PA'!$E$4:$E$4242='Analítico Cp.'!$B25),-('Diário 3º PA'!$O$4:$O$4242=G$1),('Diário 3º PA'!$F$4:$F$4242))+SUMPRODUCT(-('Diário 4º PA'!$E$4:$E$2007='Analítico Cp.'!$B25),-('Diário 4º PA'!$P$4:$P$2007=G$1),('Diário 4º PA'!$F$4:$F$2007))+SUMPRODUCT(-('Diário 5º PA'!$E$4:$E$2000='Analítico Cp.'!$B25),-('Diário 5º PA'!$P$4:$P$2000=G$1),('Diário 5º PA'!$F$4:$F$2000))+SUMPRODUCT(-('Diário 6º PA'!$E$4:$E$2000='Analítico Cp.'!$B25),-('Diário 6º PA'!$P$4:$P$2000=G$1),('Diário 6º PA'!$F$4:$F$2000))+SUMPRODUCT(-('Comp.'!$D$5:$D$263='Analítico Cp.'!$B25),-('Comp.'!$J$5:$J$263=G$1),('Comp.'!$E$5:$E$263))</f>
        <v>0</v>
      </c>
      <c r="H25" s="11">
        <f>SUMPRODUCT(-('Diário 3º PA'!$E$4:$E$4242='Analítico Cp.'!$B25),-('Diário 3º PA'!$O$4:$O$4242=H$1),('Diário 3º PA'!$F$4:$F$4242))+SUMPRODUCT(-('Diário 4º PA'!$E$4:$E$2007='Analítico Cp.'!$B25),-('Diário 4º PA'!$P$4:$P$2007=H$1),('Diário 4º PA'!$F$4:$F$2007))+SUMPRODUCT(-('Diário 5º PA'!$E$4:$E$2000='Analítico Cp.'!$B25),-('Diário 5º PA'!$P$4:$P$2000=H$1),('Diário 5º PA'!$F$4:$F$2000))+SUMPRODUCT(-('Diário 6º PA'!$E$4:$E$2000='Analítico Cp.'!$B25),-('Diário 6º PA'!$P$4:$P$2000=H$1),('Diário 6º PA'!$F$4:$F$2000))+SUMPRODUCT(-('Comp.'!$D$5:$D$263='Analítico Cp.'!$B25),-('Comp.'!$J$5:$J$263=H$1),('Comp.'!$E$5:$E$263))</f>
        <v>0</v>
      </c>
      <c r="I25" s="11">
        <f>SUMPRODUCT(-('Diário 3º PA'!$E$4:$E$4242='Analítico Cp.'!$B25),-('Diário 3º PA'!$O$4:$O$4242=I$1),('Diário 3º PA'!$F$4:$F$4242))+SUMPRODUCT(-('Diário 4º PA'!$E$4:$E$2007='Analítico Cp.'!$B25),-('Diário 4º PA'!$P$4:$P$2007=I$1),('Diário 4º PA'!$F$4:$F$2007))+SUMPRODUCT(-('Diário 5º PA'!$E$4:$E$2000='Analítico Cp.'!$B25),-('Diário 5º PA'!$P$4:$P$2000=I$1),('Diário 5º PA'!$F$4:$F$2000))+SUMPRODUCT(-('Diário 6º PA'!$E$4:$E$2000='Analítico Cp.'!$B25),-('Diário 6º PA'!$P$4:$P$2000=I$1),('Diário 6º PA'!$F$4:$F$2000))+SUMPRODUCT(-('Comp.'!$D$5:$D$263='Analítico Cp.'!$B25),-('Comp.'!$J$5:$J$263=I$1),('Comp.'!$E$5:$E$263))</f>
        <v>0</v>
      </c>
      <c r="J25" s="11">
        <f>SUMPRODUCT(-('Diário 3º PA'!$E$4:$E$4242='Analítico Cp.'!$B25),-('Diário 3º PA'!$O$4:$O$4242=J$1),('Diário 3º PA'!$F$4:$F$4242))+SUMPRODUCT(-('Diário 4º PA'!$E$4:$E$2007='Analítico Cp.'!$B25),-('Diário 4º PA'!$P$4:$P$2007=J$1),('Diário 4º PA'!$F$4:$F$2007))+SUMPRODUCT(-('Diário 5º PA'!$E$4:$E$2000='Analítico Cp.'!$B25),-('Diário 5º PA'!$P$4:$P$2000=J$1),('Diário 5º PA'!$F$4:$F$2000))+SUMPRODUCT(-('Diário 6º PA'!$E$4:$E$2000='Analítico Cp.'!$B25),-('Diário 6º PA'!$P$4:$P$2000=J$1),('Diário 6º PA'!$F$4:$F$2000))+SUMPRODUCT(-('Comp.'!$D$5:$D$263='Analítico Cp.'!$B25),-('Comp.'!$J$5:$J$263=J$1),('Comp.'!$E$5:$E$263))</f>
        <v>0</v>
      </c>
      <c r="K25" s="11">
        <f>SUMPRODUCT(-('Diário 3º PA'!$E$4:$E$4242='Analítico Cp.'!$B25),-('Diário 3º PA'!$O$4:$O$4242=K$1),('Diário 3º PA'!$F$4:$F$4242))+SUMPRODUCT(-('Diário 4º PA'!$E$4:$E$2007='Analítico Cp.'!$B25),-('Diário 4º PA'!$P$4:$P$2007=K$1),('Diário 4º PA'!$F$4:$F$2007))+SUMPRODUCT(-('Diário 5º PA'!$E$4:$E$2000='Analítico Cp.'!$B25),-('Diário 5º PA'!$P$4:$P$2000=K$1),('Diário 5º PA'!$F$4:$F$2000))+SUMPRODUCT(-('Diário 6º PA'!$E$4:$E$2000='Analítico Cp.'!$B25),-('Diário 6º PA'!$P$4:$P$2000=K$1),('Diário 6º PA'!$F$4:$F$2000))+SUMPRODUCT(-('Comp.'!$D$5:$D$263='Analítico Cp.'!$B25),-('Comp.'!$J$5:$J$263=K$1),('Comp.'!$E$5:$E$263))</f>
        <v>0</v>
      </c>
      <c r="L25" s="11">
        <f>SUMPRODUCT(-('Diário 3º PA'!$E$4:$E$4242='Analítico Cp.'!$B25),-('Diário 3º PA'!$O$4:$O$4242=L$1),('Diário 3º PA'!$F$4:$F$4242))+SUMPRODUCT(-('Diário 4º PA'!$E$4:$E$2007='Analítico Cp.'!$B25),-('Diário 4º PA'!$P$4:$P$2007=L$1),('Diário 4º PA'!$F$4:$F$2007))+SUMPRODUCT(-('Diário 5º PA'!$E$4:$E$2000='Analítico Cp.'!$B25),-('Diário 5º PA'!$P$4:$P$2000=L$1),('Diário 5º PA'!$F$4:$F$2000))+SUMPRODUCT(-('Diário 6º PA'!$E$4:$E$2000='Analítico Cp.'!$B25),-('Diário 6º PA'!$P$4:$P$2000=L$1),('Diário 6º PA'!$F$4:$F$2000))+SUMPRODUCT(-('Comp.'!$D$5:$D$263='Analítico Cp.'!$B25),-('Comp.'!$J$5:$J$263=L$1),('Comp.'!$E$5:$E$263))</f>
        <v>0</v>
      </c>
      <c r="M25" s="11">
        <f>SUMPRODUCT(-('Diário 3º PA'!$E$4:$E$4242='Analítico Cp.'!$B25),-('Diário 3º PA'!$O$4:$O$4242=M$1),('Diário 3º PA'!$F$4:$F$4242))+SUMPRODUCT(-('Diário 4º PA'!$E$4:$E$2007='Analítico Cp.'!$B25),-('Diário 4º PA'!$P$4:$P$2007=M$1),('Diário 4º PA'!$F$4:$F$2007))+SUMPRODUCT(-('Diário 5º PA'!$E$4:$E$2000='Analítico Cp.'!$B25),-('Diário 5º PA'!$P$4:$P$2000=M$1),('Diário 5º PA'!$F$4:$F$2000))+SUMPRODUCT(-('Diário 6º PA'!$E$4:$E$2000='Analítico Cp.'!$B25),-('Diário 6º PA'!$P$4:$P$2000=M$1),('Diário 6º PA'!$F$4:$F$2000))+SUMPRODUCT(-('Comp.'!$D$5:$D$263='Analítico Cp.'!$B25),-('Comp.'!$J$5:$J$263=M$1),('Comp.'!$E$5:$E$263))</f>
        <v>0</v>
      </c>
      <c r="N25" s="11">
        <f>SUMPRODUCT(-('Diário 3º PA'!$E$4:$E$4242='Analítico Cp.'!$B25),-('Diário 3º PA'!$O$4:$O$4242=N$1),('Diário 3º PA'!$F$4:$F$4242))+SUMPRODUCT(-('Diário 4º PA'!$E$4:$E$2007='Analítico Cp.'!$B25),-('Diário 4º PA'!$P$4:$P$2007=N$1),('Diário 4º PA'!$F$4:$F$2007))+SUMPRODUCT(-('Diário 5º PA'!$E$4:$E$2000='Analítico Cp.'!$B25),-('Diário 5º PA'!$P$4:$P$2000=N$1),('Diário 5º PA'!$F$4:$F$2000))+SUMPRODUCT(-('Diário 6º PA'!$E$4:$E$2000='Analítico Cp.'!$B25),-('Diário 6º PA'!$P$4:$P$2000=N$1),('Diário 6º PA'!$F$4:$F$2000))+SUMPRODUCT(-('Comp.'!$D$5:$D$263='Analítico Cp.'!$B25),-('Comp.'!$J$5:$J$263=N$1),('Comp.'!$E$5:$E$263))</f>
        <v>0</v>
      </c>
      <c r="O25" s="12">
        <f t="shared" si="2"/>
        <v>0</v>
      </c>
      <c r="P25" s="168">
        <f t="shared" si="1"/>
        <v>0</v>
      </c>
    </row>
    <row r="26" spans="1:16" ht="23.25" customHeight="1" x14ac:dyDescent="0.2">
      <c r="A26" s="59" t="s">
        <v>160</v>
      </c>
      <c r="B26" s="57" t="s">
        <v>161</v>
      </c>
      <c r="C26" s="11">
        <f>SUMPRODUCT(-('Diário 3º PA'!$E$4:$E$4242='Analítico Cp.'!$B26),-('Diário 3º PA'!$O$4:$O$4242=C$1),('Diário 3º PA'!$F$4:$F$4242))+SUMPRODUCT(-('Diário 4º PA'!$E$4:$E$2007='Analítico Cp.'!$B26),-('Diário 4º PA'!$P$4:$P$2007=C$1),('Diário 4º PA'!$F$4:$F$2007))+SUMPRODUCT(-('Diário 5º PA'!$E$4:$E$2000='Analítico Cp.'!$B26),-('Diário 5º PA'!$P$4:$P$2000=C$1),('Diário 5º PA'!$F$4:$F$2000))+SUMPRODUCT(-('Diário 6º PA'!$E$4:$E$2000='Analítico Cp.'!$B26),-('Diário 6º PA'!$P$4:$P$2000=C$1),('Diário 6º PA'!$F$4:$F$2000))+SUMPRODUCT(-('Comp.'!$D$5:$D$263='Analítico Cp.'!$B26),-('Comp.'!$J$5:$J$263=C$1),('Comp.'!$E$5:$E$263))</f>
        <v>0</v>
      </c>
      <c r="D26" s="11">
        <f>SUMPRODUCT(-('Diário 3º PA'!$E$4:$E$4242='Analítico Cp.'!$B26),-('Diário 3º PA'!$O$4:$O$4242=D$1),('Diário 3º PA'!$F$4:$F$4242))+SUMPRODUCT(-('Diário 4º PA'!$E$4:$E$2007='Analítico Cp.'!$B26),-('Diário 4º PA'!$P$4:$P$2007=D$1),('Diário 4º PA'!$F$4:$F$2007))+SUMPRODUCT(-('Diário 5º PA'!$E$4:$E$2000='Analítico Cp.'!$B26),-('Diário 5º PA'!$P$4:$P$2000=D$1),('Diário 5º PA'!$F$4:$F$2000))+SUMPRODUCT(-('Diário 6º PA'!$E$4:$E$2000='Analítico Cp.'!$B26),-('Diário 6º PA'!$P$4:$P$2000=D$1),('Diário 6º PA'!$F$4:$F$2000))+SUMPRODUCT(-('Comp.'!$D$5:$D$263='Analítico Cp.'!$B26),-('Comp.'!$J$5:$J$263=D$1),('Comp.'!$E$5:$E$263))</f>
        <v>0</v>
      </c>
      <c r="E26" s="11">
        <f>SUMPRODUCT(-('Diário 3º PA'!$E$4:$E$4242='Analítico Cp.'!$B26),-('Diário 3º PA'!$O$4:$O$4242=E$1),('Diário 3º PA'!$F$4:$F$4242))+SUMPRODUCT(-('Diário 4º PA'!$E$4:$E$2007='Analítico Cp.'!$B26),-('Diário 4º PA'!$P$4:$P$2007=E$1),('Diário 4º PA'!$F$4:$F$2007))+SUMPRODUCT(-('Diário 5º PA'!$E$4:$E$2000='Analítico Cp.'!$B26),-('Diário 5º PA'!$P$4:$P$2000=E$1),('Diário 5º PA'!$F$4:$F$2000))+SUMPRODUCT(-('Diário 6º PA'!$E$4:$E$2000='Analítico Cp.'!$B26),-('Diário 6º PA'!$P$4:$P$2000=E$1),('Diário 6º PA'!$F$4:$F$2000))+SUMPRODUCT(-('Comp.'!$D$5:$D$263='Analítico Cp.'!$B26),-('Comp.'!$J$5:$J$263=E$1),('Comp.'!$E$5:$E$263))</f>
        <v>0</v>
      </c>
      <c r="F26" s="11">
        <f>SUMPRODUCT(-('Diário 3º PA'!$E$4:$E$4242='Analítico Cp.'!$B26),-('Diário 3º PA'!$O$4:$O$4242=F$1),('Diário 3º PA'!$F$4:$F$4242))+SUMPRODUCT(-('Diário 4º PA'!$E$4:$E$2007='Analítico Cp.'!$B26),-('Diário 4º PA'!$P$4:$P$2007=F$1),('Diário 4º PA'!$F$4:$F$2007))+SUMPRODUCT(-('Diário 5º PA'!$E$4:$E$2000='Analítico Cp.'!$B26),-('Diário 5º PA'!$P$4:$P$2000=F$1),('Diário 5º PA'!$F$4:$F$2000))+SUMPRODUCT(-('Diário 6º PA'!$E$4:$E$2000='Analítico Cp.'!$B26),-('Diário 6º PA'!$P$4:$P$2000=F$1),('Diário 6º PA'!$F$4:$F$2000))+SUMPRODUCT(-('Comp.'!$D$5:$D$263='Analítico Cp.'!$B26),-('Comp.'!$J$5:$J$263=F$1),('Comp.'!$E$5:$E$263))</f>
        <v>0</v>
      </c>
      <c r="G26" s="11">
        <f>SUMPRODUCT(-('Diário 3º PA'!$E$4:$E$4242='Analítico Cp.'!$B26),-('Diário 3º PA'!$O$4:$O$4242=G$1),('Diário 3º PA'!$F$4:$F$4242))+SUMPRODUCT(-('Diário 4º PA'!$E$4:$E$2007='Analítico Cp.'!$B26),-('Diário 4º PA'!$P$4:$P$2007=G$1),('Diário 4º PA'!$F$4:$F$2007))+SUMPRODUCT(-('Diário 5º PA'!$E$4:$E$2000='Analítico Cp.'!$B26),-('Diário 5º PA'!$P$4:$P$2000=G$1),('Diário 5º PA'!$F$4:$F$2000))+SUMPRODUCT(-('Diário 6º PA'!$E$4:$E$2000='Analítico Cp.'!$B26),-('Diário 6º PA'!$P$4:$P$2000=G$1),('Diário 6º PA'!$F$4:$F$2000))+SUMPRODUCT(-('Comp.'!$D$5:$D$263='Analítico Cp.'!$B26),-('Comp.'!$J$5:$J$263=G$1),('Comp.'!$E$5:$E$263))</f>
        <v>0</v>
      </c>
      <c r="H26" s="11">
        <f>SUMPRODUCT(-('Diário 3º PA'!$E$4:$E$4242='Analítico Cp.'!$B26),-('Diário 3º PA'!$O$4:$O$4242=H$1),('Diário 3º PA'!$F$4:$F$4242))+SUMPRODUCT(-('Diário 4º PA'!$E$4:$E$2007='Analítico Cp.'!$B26),-('Diário 4º PA'!$P$4:$P$2007=H$1),('Diário 4º PA'!$F$4:$F$2007))+SUMPRODUCT(-('Diário 5º PA'!$E$4:$E$2000='Analítico Cp.'!$B26),-('Diário 5º PA'!$P$4:$P$2000=H$1),('Diário 5º PA'!$F$4:$F$2000))+SUMPRODUCT(-('Diário 6º PA'!$E$4:$E$2000='Analítico Cp.'!$B26),-('Diário 6º PA'!$P$4:$P$2000=H$1),('Diário 6º PA'!$F$4:$F$2000))+SUMPRODUCT(-('Comp.'!$D$5:$D$263='Analítico Cp.'!$B26),-('Comp.'!$J$5:$J$263=H$1),('Comp.'!$E$5:$E$263))</f>
        <v>0</v>
      </c>
      <c r="I26" s="11">
        <f>SUMPRODUCT(-('Diário 3º PA'!$E$4:$E$4242='Analítico Cp.'!$B26),-('Diário 3º PA'!$O$4:$O$4242=I$1),('Diário 3º PA'!$F$4:$F$4242))+SUMPRODUCT(-('Diário 4º PA'!$E$4:$E$2007='Analítico Cp.'!$B26),-('Diário 4º PA'!$P$4:$P$2007=I$1),('Diário 4º PA'!$F$4:$F$2007))+SUMPRODUCT(-('Diário 5º PA'!$E$4:$E$2000='Analítico Cp.'!$B26),-('Diário 5º PA'!$P$4:$P$2000=I$1),('Diário 5º PA'!$F$4:$F$2000))+SUMPRODUCT(-('Diário 6º PA'!$E$4:$E$2000='Analítico Cp.'!$B26),-('Diário 6º PA'!$P$4:$P$2000=I$1),('Diário 6º PA'!$F$4:$F$2000))+SUMPRODUCT(-('Comp.'!$D$5:$D$263='Analítico Cp.'!$B26),-('Comp.'!$J$5:$J$263=I$1),('Comp.'!$E$5:$E$263))</f>
        <v>0</v>
      </c>
      <c r="J26" s="11">
        <f>SUMPRODUCT(-('Diário 3º PA'!$E$4:$E$4242='Analítico Cp.'!$B26),-('Diário 3º PA'!$O$4:$O$4242=J$1),('Diário 3º PA'!$F$4:$F$4242))+SUMPRODUCT(-('Diário 4º PA'!$E$4:$E$2007='Analítico Cp.'!$B26),-('Diário 4º PA'!$P$4:$P$2007=J$1),('Diário 4º PA'!$F$4:$F$2007))+SUMPRODUCT(-('Diário 5º PA'!$E$4:$E$2000='Analítico Cp.'!$B26),-('Diário 5º PA'!$P$4:$P$2000=J$1),('Diário 5º PA'!$F$4:$F$2000))+SUMPRODUCT(-('Diário 6º PA'!$E$4:$E$2000='Analítico Cp.'!$B26),-('Diário 6º PA'!$P$4:$P$2000=J$1),('Diário 6º PA'!$F$4:$F$2000))+SUMPRODUCT(-('Comp.'!$D$5:$D$263='Analítico Cp.'!$B26),-('Comp.'!$J$5:$J$263=J$1),('Comp.'!$E$5:$E$263))</f>
        <v>0</v>
      </c>
      <c r="K26" s="11">
        <f>SUMPRODUCT(-('Diário 3º PA'!$E$4:$E$4242='Analítico Cp.'!$B26),-('Diário 3º PA'!$O$4:$O$4242=K$1),('Diário 3º PA'!$F$4:$F$4242))+SUMPRODUCT(-('Diário 4º PA'!$E$4:$E$2007='Analítico Cp.'!$B26),-('Diário 4º PA'!$P$4:$P$2007=K$1),('Diário 4º PA'!$F$4:$F$2007))+SUMPRODUCT(-('Diário 5º PA'!$E$4:$E$2000='Analítico Cp.'!$B26),-('Diário 5º PA'!$P$4:$P$2000=K$1),('Diário 5º PA'!$F$4:$F$2000))+SUMPRODUCT(-('Diário 6º PA'!$E$4:$E$2000='Analítico Cp.'!$B26),-('Diário 6º PA'!$P$4:$P$2000=K$1),('Diário 6º PA'!$F$4:$F$2000))+SUMPRODUCT(-('Comp.'!$D$5:$D$263='Analítico Cp.'!$B26),-('Comp.'!$J$5:$J$263=K$1),('Comp.'!$E$5:$E$263))</f>
        <v>0</v>
      </c>
      <c r="L26" s="11">
        <f>SUMPRODUCT(-('Diário 3º PA'!$E$4:$E$4242='Analítico Cp.'!$B26),-('Diário 3º PA'!$O$4:$O$4242=L$1),('Diário 3º PA'!$F$4:$F$4242))+SUMPRODUCT(-('Diário 4º PA'!$E$4:$E$2007='Analítico Cp.'!$B26),-('Diário 4º PA'!$P$4:$P$2007=L$1),('Diário 4º PA'!$F$4:$F$2007))+SUMPRODUCT(-('Diário 5º PA'!$E$4:$E$2000='Analítico Cp.'!$B26),-('Diário 5º PA'!$P$4:$P$2000=L$1),('Diário 5º PA'!$F$4:$F$2000))+SUMPRODUCT(-('Diário 6º PA'!$E$4:$E$2000='Analítico Cp.'!$B26),-('Diário 6º PA'!$P$4:$P$2000=L$1),('Diário 6º PA'!$F$4:$F$2000))+SUMPRODUCT(-('Comp.'!$D$5:$D$263='Analítico Cp.'!$B26),-('Comp.'!$J$5:$J$263=L$1),('Comp.'!$E$5:$E$263))</f>
        <v>0</v>
      </c>
      <c r="M26" s="11">
        <f>SUMPRODUCT(-('Diário 3º PA'!$E$4:$E$4242='Analítico Cp.'!$B26),-('Diário 3º PA'!$O$4:$O$4242=M$1),('Diário 3º PA'!$F$4:$F$4242))+SUMPRODUCT(-('Diário 4º PA'!$E$4:$E$2007='Analítico Cp.'!$B26),-('Diário 4º PA'!$P$4:$P$2007=M$1),('Diário 4º PA'!$F$4:$F$2007))+SUMPRODUCT(-('Diário 5º PA'!$E$4:$E$2000='Analítico Cp.'!$B26),-('Diário 5º PA'!$P$4:$P$2000=M$1),('Diário 5º PA'!$F$4:$F$2000))+SUMPRODUCT(-('Diário 6º PA'!$E$4:$E$2000='Analítico Cp.'!$B26),-('Diário 6º PA'!$P$4:$P$2000=M$1),('Diário 6º PA'!$F$4:$F$2000))+SUMPRODUCT(-('Comp.'!$D$5:$D$263='Analítico Cp.'!$B26),-('Comp.'!$J$5:$J$263=M$1),('Comp.'!$E$5:$E$263))</f>
        <v>0</v>
      </c>
      <c r="N26" s="11">
        <f>SUMPRODUCT(-('Diário 3º PA'!$E$4:$E$4242='Analítico Cp.'!$B26),-('Diário 3º PA'!$O$4:$O$4242=N$1),('Diário 3º PA'!$F$4:$F$4242))+SUMPRODUCT(-('Diário 4º PA'!$E$4:$E$2007='Analítico Cp.'!$B26),-('Diário 4º PA'!$P$4:$P$2007=N$1),('Diário 4º PA'!$F$4:$F$2007))+SUMPRODUCT(-('Diário 5º PA'!$E$4:$E$2000='Analítico Cp.'!$B26),-('Diário 5º PA'!$P$4:$P$2000=N$1),('Diário 5º PA'!$F$4:$F$2000))+SUMPRODUCT(-('Diário 6º PA'!$E$4:$E$2000='Analítico Cp.'!$B26),-('Diário 6º PA'!$P$4:$P$2000=N$1),('Diário 6º PA'!$F$4:$F$2000))+SUMPRODUCT(-('Comp.'!$D$5:$D$263='Analítico Cp.'!$B26),-('Comp.'!$J$5:$J$263=N$1),('Comp.'!$E$5:$E$263))</f>
        <v>0</v>
      </c>
      <c r="O26" s="12">
        <f t="shared" si="2"/>
        <v>0</v>
      </c>
      <c r="P26" s="168">
        <f t="shared" si="1"/>
        <v>0</v>
      </c>
    </row>
    <row r="27" spans="1:16" ht="23.25" customHeight="1" x14ac:dyDescent="0.2">
      <c r="A27" s="59" t="s">
        <v>162</v>
      </c>
      <c r="B27" s="57" t="s">
        <v>163</v>
      </c>
      <c r="C27" s="11">
        <f>SUMPRODUCT(-('Diário 3º PA'!$E$4:$E$4242='Analítico Cp.'!$B27),-('Diário 3º PA'!$O$4:$O$4242=C$1),('Diário 3º PA'!$F$4:$F$4242))+SUMPRODUCT(-('Diário 4º PA'!$E$4:$E$2007='Analítico Cp.'!$B27),-('Diário 4º PA'!$P$4:$P$2007=C$1),('Diário 4º PA'!$F$4:$F$2007))+SUMPRODUCT(-('Diário 5º PA'!$E$4:$E$2000='Analítico Cp.'!$B27),-('Diário 5º PA'!$P$4:$P$2000=C$1),('Diário 5º PA'!$F$4:$F$2000))+SUMPRODUCT(-('Diário 6º PA'!$E$4:$E$2000='Analítico Cp.'!$B27),-('Diário 6º PA'!$P$4:$P$2000=C$1),('Diário 6º PA'!$F$4:$F$2000))+SUMPRODUCT(-('Comp.'!$D$5:$D$263='Analítico Cp.'!$B27),-('Comp.'!$J$5:$J$263=C$1),('Comp.'!$E$5:$E$263))</f>
        <v>0</v>
      </c>
      <c r="D27" s="11">
        <f>SUMPRODUCT(-('Diário 3º PA'!$E$4:$E$4242='Analítico Cp.'!$B27),-('Diário 3º PA'!$O$4:$O$4242=D$1),('Diário 3º PA'!$F$4:$F$4242))+SUMPRODUCT(-('Diário 4º PA'!$E$4:$E$2007='Analítico Cp.'!$B27),-('Diário 4º PA'!$P$4:$P$2007=D$1),('Diário 4º PA'!$F$4:$F$2007))+SUMPRODUCT(-('Diário 5º PA'!$E$4:$E$2000='Analítico Cp.'!$B27),-('Diário 5º PA'!$P$4:$P$2000=D$1),('Diário 5º PA'!$F$4:$F$2000))+SUMPRODUCT(-('Diário 6º PA'!$E$4:$E$2000='Analítico Cp.'!$B27),-('Diário 6º PA'!$P$4:$P$2000=D$1),('Diário 6º PA'!$F$4:$F$2000))+SUMPRODUCT(-('Comp.'!$D$5:$D$263='Analítico Cp.'!$B27),-('Comp.'!$J$5:$J$263=D$1),('Comp.'!$E$5:$E$263))</f>
        <v>0</v>
      </c>
      <c r="E27" s="11">
        <f>SUMPRODUCT(-('Diário 3º PA'!$E$4:$E$4242='Analítico Cp.'!$B27),-('Diário 3º PA'!$O$4:$O$4242=E$1),('Diário 3º PA'!$F$4:$F$4242))+SUMPRODUCT(-('Diário 4º PA'!$E$4:$E$2007='Analítico Cp.'!$B27),-('Diário 4º PA'!$P$4:$P$2007=E$1),('Diário 4º PA'!$F$4:$F$2007))+SUMPRODUCT(-('Diário 5º PA'!$E$4:$E$2000='Analítico Cp.'!$B27),-('Diário 5º PA'!$P$4:$P$2000=E$1),('Diário 5º PA'!$F$4:$F$2000))+SUMPRODUCT(-('Diário 6º PA'!$E$4:$E$2000='Analítico Cp.'!$B27),-('Diário 6º PA'!$P$4:$P$2000=E$1),('Diário 6º PA'!$F$4:$F$2000))+SUMPRODUCT(-('Comp.'!$D$5:$D$263='Analítico Cp.'!$B27),-('Comp.'!$J$5:$J$263=E$1),('Comp.'!$E$5:$E$263))</f>
        <v>0</v>
      </c>
      <c r="F27" s="11">
        <f>SUMPRODUCT(-('Diário 3º PA'!$E$4:$E$4242='Analítico Cp.'!$B27),-('Diário 3º PA'!$O$4:$O$4242=F$1),('Diário 3º PA'!$F$4:$F$4242))+SUMPRODUCT(-('Diário 4º PA'!$E$4:$E$2007='Analítico Cp.'!$B27),-('Diário 4º PA'!$P$4:$P$2007=F$1),('Diário 4º PA'!$F$4:$F$2007))+SUMPRODUCT(-('Diário 5º PA'!$E$4:$E$2000='Analítico Cp.'!$B27),-('Diário 5º PA'!$P$4:$P$2000=F$1),('Diário 5º PA'!$F$4:$F$2000))+SUMPRODUCT(-('Diário 6º PA'!$E$4:$E$2000='Analítico Cp.'!$B27),-('Diário 6º PA'!$P$4:$P$2000=F$1),('Diário 6º PA'!$F$4:$F$2000))+SUMPRODUCT(-('Comp.'!$D$5:$D$263='Analítico Cp.'!$B27),-('Comp.'!$J$5:$J$263=F$1),('Comp.'!$E$5:$E$263))</f>
        <v>0</v>
      </c>
      <c r="G27" s="11">
        <f>SUMPRODUCT(-('Diário 3º PA'!$E$4:$E$4242='Analítico Cp.'!$B27),-('Diário 3º PA'!$O$4:$O$4242=G$1),('Diário 3º PA'!$F$4:$F$4242))+SUMPRODUCT(-('Diário 4º PA'!$E$4:$E$2007='Analítico Cp.'!$B27),-('Diário 4º PA'!$P$4:$P$2007=G$1),('Diário 4º PA'!$F$4:$F$2007))+SUMPRODUCT(-('Diário 5º PA'!$E$4:$E$2000='Analítico Cp.'!$B27),-('Diário 5º PA'!$P$4:$P$2000=G$1),('Diário 5º PA'!$F$4:$F$2000))+SUMPRODUCT(-('Diário 6º PA'!$E$4:$E$2000='Analítico Cp.'!$B27),-('Diário 6º PA'!$P$4:$P$2000=G$1),('Diário 6º PA'!$F$4:$F$2000))+SUMPRODUCT(-('Comp.'!$D$5:$D$263='Analítico Cp.'!$B27),-('Comp.'!$J$5:$J$263=G$1),('Comp.'!$E$5:$E$263))</f>
        <v>0</v>
      </c>
      <c r="H27" s="11">
        <f>SUMPRODUCT(-('Diário 3º PA'!$E$4:$E$4242='Analítico Cp.'!$B27),-('Diário 3º PA'!$O$4:$O$4242=H$1),('Diário 3º PA'!$F$4:$F$4242))+SUMPRODUCT(-('Diário 4º PA'!$E$4:$E$2007='Analítico Cp.'!$B27),-('Diário 4º PA'!$P$4:$P$2007=H$1),('Diário 4º PA'!$F$4:$F$2007))+SUMPRODUCT(-('Diário 5º PA'!$E$4:$E$2000='Analítico Cp.'!$B27),-('Diário 5º PA'!$P$4:$P$2000=H$1),('Diário 5º PA'!$F$4:$F$2000))+SUMPRODUCT(-('Diário 6º PA'!$E$4:$E$2000='Analítico Cp.'!$B27),-('Diário 6º PA'!$P$4:$P$2000=H$1),('Diário 6º PA'!$F$4:$F$2000))+SUMPRODUCT(-('Comp.'!$D$5:$D$263='Analítico Cp.'!$B27),-('Comp.'!$J$5:$J$263=H$1),('Comp.'!$E$5:$E$263))</f>
        <v>0</v>
      </c>
      <c r="I27" s="11">
        <f>SUMPRODUCT(-('Diário 3º PA'!$E$4:$E$4242='Analítico Cp.'!$B27),-('Diário 3º PA'!$O$4:$O$4242=I$1),('Diário 3º PA'!$F$4:$F$4242))+SUMPRODUCT(-('Diário 4º PA'!$E$4:$E$2007='Analítico Cp.'!$B27),-('Diário 4º PA'!$P$4:$P$2007=I$1),('Diário 4º PA'!$F$4:$F$2007))+SUMPRODUCT(-('Diário 5º PA'!$E$4:$E$2000='Analítico Cp.'!$B27),-('Diário 5º PA'!$P$4:$P$2000=I$1),('Diário 5º PA'!$F$4:$F$2000))+SUMPRODUCT(-('Diário 6º PA'!$E$4:$E$2000='Analítico Cp.'!$B27),-('Diário 6º PA'!$P$4:$P$2000=I$1),('Diário 6º PA'!$F$4:$F$2000))+SUMPRODUCT(-('Comp.'!$D$5:$D$263='Analítico Cp.'!$B27),-('Comp.'!$J$5:$J$263=I$1),('Comp.'!$E$5:$E$263))</f>
        <v>0</v>
      </c>
      <c r="J27" s="11">
        <f>SUMPRODUCT(-('Diário 3º PA'!$E$4:$E$4242='Analítico Cp.'!$B27),-('Diário 3º PA'!$O$4:$O$4242=J$1),('Diário 3º PA'!$F$4:$F$4242))+SUMPRODUCT(-('Diário 4º PA'!$E$4:$E$2007='Analítico Cp.'!$B27),-('Diário 4º PA'!$P$4:$P$2007=J$1),('Diário 4º PA'!$F$4:$F$2007))+SUMPRODUCT(-('Diário 5º PA'!$E$4:$E$2000='Analítico Cp.'!$B27),-('Diário 5º PA'!$P$4:$P$2000=J$1),('Diário 5º PA'!$F$4:$F$2000))+SUMPRODUCT(-('Diário 6º PA'!$E$4:$E$2000='Analítico Cp.'!$B27),-('Diário 6º PA'!$P$4:$P$2000=J$1),('Diário 6º PA'!$F$4:$F$2000))+SUMPRODUCT(-('Comp.'!$D$5:$D$263='Analítico Cp.'!$B27),-('Comp.'!$J$5:$J$263=J$1),('Comp.'!$E$5:$E$263))</f>
        <v>0</v>
      </c>
      <c r="K27" s="11">
        <f>SUMPRODUCT(-('Diário 3º PA'!$E$4:$E$4242='Analítico Cp.'!$B27),-('Diário 3º PA'!$O$4:$O$4242=K$1),('Diário 3º PA'!$F$4:$F$4242))+SUMPRODUCT(-('Diário 4º PA'!$E$4:$E$2007='Analítico Cp.'!$B27),-('Diário 4º PA'!$P$4:$P$2007=K$1),('Diário 4º PA'!$F$4:$F$2007))+SUMPRODUCT(-('Diário 5º PA'!$E$4:$E$2000='Analítico Cp.'!$B27),-('Diário 5º PA'!$P$4:$P$2000=K$1),('Diário 5º PA'!$F$4:$F$2000))+SUMPRODUCT(-('Diário 6º PA'!$E$4:$E$2000='Analítico Cp.'!$B27),-('Diário 6º PA'!$P$4:$P$2000=K$1),('Diário 6º PA'!$F$4:$F$2000))+SUMPRODUCT(-('Comp.'!$D$5:$D$263='Analítico Cp.'!$B27),-('Comp.'!$J$5:$J$263=K$1),('Comp.'!$E$5:$E$263))</f>
        <v>0</v>
      </c>
      <c r="L27" s="11">
        <f>SUMPRODUCT(-('Diário 3º PA'!$E$4:$E$4242='Analítico Cp.'!$B27),-('Diário 3º PA'!$O$4:$O$4242=L$1),('Diário 3º PA'!$F$4:$F$4242))+SUMPRODUCT(-('Diário 4º PA'!$E$4:$E$2007='Analítico Cp.'!$B27),-('Diário 4º PA'!$P$4:$P$2007=L$1),('Diário 4º PA'!$F$4:$F$2007))+SUMPRODUCT(-('Diário 5º PA'!$E$4:$E$2000='Analítico Cp.'!$B27),-('Diário 5º PA'!$P$4:$P$2000=L$1),('Diário 5º PA'!$F$4:$F$2000))+SUMPRODUCT(-('Diário 6º PA'!$E$4:$E$2000='Analítico Cp.'!$B27),-('Diário 6º PA'!$P$4:$P$2000=L$1),('Diário 6º PA'!$F$4:$F$2000))+SUMPRODUCT(-('Comp.'!$D$5:$D$263='Analítico Cp.'!$B27),-('Comp.'!$J$5:$J$263=L$1),('Comp.'!$E$5:$E$263))</f>
        <v>0</v>
      </c>
      <c r="M27" s="11">
        <f>SUMPRODUCT(-('Diário 3º PA'!$E$4:$E$4242='Analítico Cp.'!$B27),-('Diário 3º PA'!$O$4:$O$4242=M$1),('Diário 3º PA'!$F$4:$F$4242))+SUMPRODUCT(-('Diário 4º PA'!$E$4:$E$2007='Analítico Cp.'!$B27),-('Diário 4º PA'!$P$4:$P$2007=M$1),('Diário 4º PA'!$F$4:$F$2007))+SUMPRODUCT(-('Diário 5º PA'!$E$4:$E$2000='Analítico Cp.'!$B27),-('Diário 5º PA'!$P$4:$P$2000=M$1),('Diário 5º PA'!$F$4:$F$2000))+SUMPRODUCT(-('Diário 6º PA'!$E$4:$E$2000='Analítico Cp.'!$B27),-('Diário 6º PA'!$P$4:$P$2000=M$1),('Diário 6º PA'!$F$4:$F$2000))+SUMPRODUCT(-('Comp.'!$D$5:$D$263='Analítico Cp.'!$B27),-('Comp.'!$J$5:$J$263=M$1),('Comp.'!$E$5:$E$263))</f>
        <v>0</v>
      </c>
      <c r="N27" s="11">
        <f>SUMPRODUCT(-('Diário 3º PA'!$E$4:$E$4242='Analítico Cp.'!$B27),-('Diário 3º PA'!$O$4:$O$4242=N$1),('Diário 3º PA'!$F$4:$F$4242))+SUMPRODUCT(-('Diário 4º PA'!$E$4:$E$2007='Analítico Cp.'!$B27),-('Diário 4º PA'!$P$4:$P$2007=N$1),('Diário 4º PA'!$F$4:$F$2007))+SUMPRODUCT(-('Diário 5º PA'!$E$4:$E$2000='Analítico Cp.'!$B27),-('Diário 5º PA'!$P$4:$P$2000=N$1),('Diário 5º PA'!$F$4:$F$2000))+SUMPRODUCT(-('Diário 6º PA'!$E$4:$E$2000='Analítico Cp.'!$B27),-('Diário 6º PA'!$P$4:$P$2000=N$1),('Diário 6º PA'!$F$4:$F$2000))+SUMPRODUCT(-('Comp.'!$D$5:$D$263='Analítico Cp.'!$B27),-('Comp.'!$J$5:$J$263=N$1),('Comp.'!$E$5:$E$263))</f>
        <v>0</v>
      </c>
      <c r="O27" s="12">
        <f>SUM(C27:N27)</f>
        <v>0</v>
      </c>
      <c r="P27" s="168">
        <f t="shared" si="1"/>
        <v>0</v>
      </c>
    </row>
    <row r="28" spans="1:16" ht="23.25" customHeight="1" x14ac:dyDescent="0.2">
      <c r="A28" s="22"/>
      <c r="B28" s="23" t="s">
        <v>164</v>
      </c>
      <c r="C28" s="13">
        <f t="shared" ref="C28:O28" si="3">SUBTOTAL(109,C20:C27)</f>
        <v>0</v>
      </c>
      <c r="D28" s="13">
        <f t="shared" si="3"/>
        <v>0</v>
      </c>
      <c r="E28" s="13">
        <f t="shared" si="3"/>
        <v>0</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0</v>
      </c>
      <c r="P28" s="171">
        <f t="shared" si="1"/>
        <v>0</v>
      </c>
    </row>
    <row r="29" spans="1:16" s="33" customFormat="1" ht="23.25" customHeight="1" x14ac:dyDescent="0.2">
      <c r="A29" s="99" t="s">
        <v>99</v>
      </c>
      <c r="B29" s="100" t="s">
        <v>100</v>
      </c>
      <c r="C29" s="64"/>
      <c r="D29" s="64"/>
      <c r="E29" s="64"/>
      <c r="F29" s="64"/>
      <c r="G29" s="64"/>
      <c r="H29" s="64"/>
      <c r="I29" s="64"/>
      <c r="J29" s="64"/>
      <c r="K29" s="64"/>
      <c r="L29" s="64"/>
      <c r="M29" s="64"/>
      <c r="N29" s="64"/>
      <c r="O29" s="64"/>
      <c r="P29" s="172"/>
    </row>
    <row r="30" spans="1:16" ht="23.25" customHeight="1" x14ac:dyDescent="0.2">
      <c r="A30" s="59" t="s">
        <v>165</v>
      </c>
      <c r="B30" s="58" t="s">
        <v>166</v>
      </c>
      <c r="C30" s="11">
        <f>SUMPRODUCT(-('Diário 3º PA'!$E$4:$E$4242='Analítico Cp.'!$B30),-('Diário 3º PA'!$O$4:$O$4242=C$1),('Diário 3º PA'!$F$4:$F$4242))+SUMPRODUCT(-('Diário 4º PA'!$E$4:$E$2007='Analítico Cp.'!$B30),-('Diário 4º PA'!$P$4:$P$2007=C$1),('Diário 4º PA'!$F$4:$F$2007))+SUMPRODUCT(-('Diário 5º PA'!$E$4:$E$2000='Analítico Cp.'!$B30),-('Diário 5º PA'!$P$4:$P$2000=C$1),('Diário 5º PA'!$F$4:$F$2000))+SUMPRODUCT(-('Diário 6º PA'!$E$4:$E$2000='Analítico Cp.'!$B30),-('Diário 6º PA'!$P$4:$P$2000=C$1),('Diário 6º PA'!$F$4:$F$2000))+SUMPRODUCT(-('Comp.'!$D$5:$D$263='Analítico Cp.'!$B30),-('Comp.'!$J$5:$J$263=C$1),('Comp.'!$E$5:$E$263))</f>
        <v>0</v>
      </c>
      <c r="D30" s="11">
        <f>SUMPRODUCT(-('Diário 3º PA'!$E$4:$E$4242='Analítico Cp.'!$B30),-('Diário 3º PA'!$O$4:$O$4242=D$1),('Diário 3º PA'!$F$4:$F$4242))+SUMPRODUCT(-('Diário 4º PA'!$E$4:$E$2007='Analítico Cp.'!$B30),-('Diário 4º PA'!$P$4:$P$2007=D$1),('Diário 4º PA'!$F$4:$F$2007))+SUMPRODUCT(-('Diário 5º PA'!$E$4:$E$2000='Analítico Cp.'!$B30),-('Diário 5º PA'!$P$4:$P$2000=D$1),('Diário 5º PA'!$F$4:$F$2000))+SUMPRODUCT(-('Diário 6º PA'!$E$4:$E$2000='Analítico Cp.'!$B30),-('Diário 6º PA'!$P$4:$P$2000=D$1),('Diário 6º PA'!$F$4:$F$2000))+SUMPRODUCT(-('Comp.'!$D$5:$D$263='Analítico Cp.'!$B30),-('Comp.'!$J$5:$J$263=D$1),('Comp.'!$E$5:$E$263))</f>
        <v>0</v>
      </c>
      <c r="E30" s="11">
        <f>SUMPRODUCT(-('Diário 3º PA'!$E$4:$E$4242='Analítico Cp.'!$B30),-('Diário 3º PA'!$O$4:$O$4242=E$1),('Diário 3º PA'!$F$4:$F$4242))+SUMPRODUCT(-('Diário 4º PA'!$E$4:$E$2007='Analítico Cp.'!$B30),-('Diário 4º PA'!$P$4:$P$2007=E$1),('Diário 4º PA'!$F$4:$F$2007))+SUMPRODUCT(-('Diário 5º PA'!$E$4:$E$2000='Analítico Cp.'!$B30),-('Diário 5º PA'!$P$4:$P$2000=E$1),('Diário 5º PA'!$F$4:$F$2000))+SUMPRODUCT(-('Diário 6º PA'!$E$4:$E$2000='Analítico Cp.'!$B30),-('Diário 6º PA'!$P$4:$P$2000=E$1),('Diário 6º PA'!$F$4:$F$2000))+SUMPRODUCT(-('Comp.'!$D$5:$D$263='Analítico Cp.'!$B30),-('Comp.'!$J$5:$J$263=E$1),('Comp.'!$E$5:$E$263))</f>
        <v>0</v>
      </c>
      <c r="F30" s="11">
        <f>SUMPRODUCT(-('Diário 3º PA'!$E$4:$E$4242='Analítico Cp.'!$B30),-('Diário 3º PA'!$O$4:$O$4242=F$1),('Diário 3º PA'!$F$4:$F$4242))+SUMPRODUCT(-('Diário 4º PA'!$E$4:$E$2007='Analítico Cp.'!$B30),-('Diário 4º PA'!$P$4:$P$2007=F$1),('Diário 4º PA'!$F$4:$F$2007))+SUMPRODUCT(-('Diário 5º PA'!$E$4:$E$2000='Analítico Cp.'!$B30),-('Diário 5º PA'!$P$4:$P$2000=F$1),('Diário 5º PA'!$F$4:$F$2000))+SUMPRODUCT(-('Diário 6º PA'!$E$4:$E$2000='Analítico Cp.'!$B30),-('Diário 6º PA'!$P$4:$P$2000=F$1),('Diário 6º PA'!$F$4:$F$2000))+SUMPRODUCT(-('Comp.'!$D$5:$D$263='Analítico Cp.'!$B30),-('Comp.'!$J$5:$J$263=F$1),('Comp.'!$E$5:$E$263))</f>
        <v>0</v>
      </c>
      <c r="G30" s="11">
        <f>SUMPRODUCT(-('Diário 3º PA'!$E$4:$E$4242='Analítico Cp.'!$B30),-('Diário 3º PA'!$O$4:$O$4242=G$1),('Diário 3º PA'!$F$4:$F$4242))+SUMPRODUCT(-('Diário 4º PA'!$E$4:$E$2007='Analítico Cp.'!$B30),-('Diário 4º PA'!$P$4:$P$2007=G$1),('Diário 4º PA'!$F$4:$F$2007))+SUMPRODUCT(-('Diário 5º PA'!$E$4:$E$2000='Analítico Cp.'!$B30),-('Diário 5º PA'!$P$4:$P$2000=G$1),('Diário 5º PA'!$F$4:$F$2000))+SUMPRODUCT(-('Diário 6º PA'!$E$4:$E$2000='Analítico Cp.'!$B30),-('Diário 6º PA'!$P$4:$P$2000=G$1),('Diário 6º PA'!$F$4:$F$2000))+SUMPRODUCT(-('Comp.'!$D$5:$D$263='Analítico Cp.'!$B30),-('Comp.'!$J$5:$J$263=G$1),('Comp.'!$E$5:$E$263))</f>
        <v>0</v>
      </c>
      <c r="H30" s="11">
        <f>SUMPRODUCT(-('Diário 3º PA'!$E$4:$E$4242='Analítico Cp.'!$B30),-('Diário 3º PA'!$O$4:$O$4242=H$1),('Diário 3º PA'!$F$4:$F$4242))+SUMPRODUCT(-('Diário 4º PA'!$E$4:$E$2007='Analítico Cp.'!$B30),-('Diário 4º PA'!$P$4:$P$2007=H$1),('Diário 4º PA'!$F$4:$F$2007))+SUMPRODUCT(-('Diário 5º PA'!$E$4:$E$2000='Analítico Cp.'!$B30),-('Diário 5º PA'!$P$4:$P$2000=H$1),('Diário 5º PA'!$F$4:$F$2000))+SUMPRODUCT(-('Diário 6º PA'!$E$4:$E$2000='Analítico Cp.'!$B30),-('Diário 6º PA'!$P$4:$P$2000=H$1),('Diário 6º PA'!$F$4:$F$2000))+SUMPRODUCT(-('Comp.'!$D$5:$D$263='Analítico Cp.'!$B30),-('Comp.'!$J$5:$J$263=H$1),('Comp.'!$E$5:$E$263))</f>
        <v>0</v>
      </c>
      <c r="I30" s="11">
        <f>SUMPRODUCT(-('Diário 3º PA'!$E$4:$E$4242='Analítico Cp.'!$B30),-('Diário 3º PA'!$O$4:$O$4242=I$1),('Diário 3º PA'!$F$4:$F$4242))+SUMPRODUCT(-('Diário 4º PA'!$E$4:$E$2007='Analítico Cp.'!$B30),-('Diário 4º PA'!$P$4:$P$2007=I$1),('Diário 4º PA'!$F$4:$F$2007))+SUMPRODUCT(-('Diário 5º PA'!$E$4:$E$2000='Analítico Cp.'!$B30),-('Diário 5º PA'!$P$4:$P$2000=I$1),('Diário 5º PA'!$F$4:$F$2000))+SUMPRODUCT(-('Diário 6º PA'!$E$4:$E$2000='Analítico Cp.'!$B30),-('Diário 6º PA'!$P$4:$P$2000=I$1),('Diário 6º PA'!$F$4:$F$2000))+SUMPRODUCT(-('Comp.'!$D$5:$D$263='Analítico Cp.'!$B30),-('Comp.'!$J$5:$J$263=I$1),('Comp.'!$E$5:$E$263))</f>
        <v>0</v>
      </c>
      <c r="J30" s="11">
        <f>SUMPRODUCT(-('Diário 3º PA'!$E$4:$E$4242='Analítico Cp.'!$B30),-('Diário 3º PA'!$O$4:$O$4242=J$1),('Diário 3º PA'!$F$4:$F$4242))+SUMPRODUCT(-('Diário 4º PA'!$E$4:$E$2007='Analítico Cp.'!$B30),-('Diário 4º PA'!$P$4:$P$2007=J$1),('Diário 4º PA'!$F$4:$F$2007))+SUMPRODUCT(-('Diário 5º PA'!$E$4:$E$2000='Analítico Cp.'!$B30),-('Diário 5º PA'!$P$4:$P$2000=J$1),('Diário 5º PA'!$F$4:$F$2000))+SUMPRODUCT(-('Diário 6º PA'!$E$4:$E$2000='Analítico Cp.'!$B30),-('Diário 6º PA'!$P$4:$P$2000=J$1),('Diário 6º PA'!$F$4:$F$2000))+SUMPRODUCT(-('Comp.'!$D$5:$D$263='Analítico Cp.'!$B30),-('Comp.'!$J$5:$J$263=J$1),('Comp.'!$E$5:$E$263))</f>
        <v>0</v>
      </c>
      <c r="K30" s="11">
        <f>SUMPRODUCT(-('Diário 3º PA'!$E$4:$E$4242='Analítico Cp.'!$B30),-('Diário 3º PA'!$O$4:$O$4242=K$1),('Diário 3º PA'!$F$4:$F$4242))+SUMPRODUCT(-('Diário 4º PA'!$E$4:$E$2007='Analítico Cp.'!$B30),-('Diário 4º PA'!$P$4:$P$2007=K$1),('Diário 4º PA'!$F$4:$F$2007))+SUMPRODUCT(-('Diário 5º PA'!$E$4:$E$2000='Analítico Cp.'!$B30),-('Diário 5º PA'!$P$4:$P$2000=K$1),('Diário 5º PA'!$F$4:$F$2000))+SUMPRODUCT(-('Diário 6º PA'!$E$4:$E$2000='Analítico Cp.'!$B30),-('Diário 6º PA'!$P$4:$P$2000=K$1),('Diário 6º PA'!$F$4:$F$2000))+SUMPRODUCT(-('Comp.'!$D$5:$D$263='Analítico Cp.'!$B30),-('Comp.'!$J$5:$J$263=K$1),('Comp.'!$E$5:$E$263))</f>
        <v>0</v>
      </c>
      <c r="L30" s="11">
        <f>SUMPRODUCT(-('Diário 3º PA'!$E$4:$E$4242='Analítico Cp.'!$B30),-('Diário 3º PA'!$O$4:$O$4242=L$1),('Diário 3º PA'!$F$4:$F$4242))+SUMPRODUCT(-('Diário 4º PA'!$E$4:$E$2007='Analítico Cp.'!$B30),-('Diário 4º PA'!$P$4:$P$2007=L$1),('Diário 4º PA'!$F$4:$F$2007))+SUMPRODUCT(-('Diário 5º PA'!$E$4:$E$2000='Analítico Cp.'!$B30),-('Diário 5º PA'!$P$4:$P$2000=L$1),('Diário 5º PA'!$F$4:$F$2000))+SUMPRODUCT(-('Diário 6º PA'!$E$4:$E$2000='Analítico Cp.'!$B30),-('Diário 6º PA'!$P$4:$P$2000=L$1),('Diário 6º PA'!$F$4:$F$2000))+SUMPRODUCT(-('Comp.'!$D$5:$D$263='Analítico Cp.'!$B30),-('Comp.'!$J$5:$J$263=L$1),('Comp.'!$E$5:$E$263))</f>
        <v>0</v>
      </c>
      <c r="M30" s="11">
        <f>SUMPRODUCT(-('Diário 3º PA'!$E$4:$E$4242='Analítico Cp.'!$B30),-('Diário 3º PA'!$O$4:$O$4242=M$1),('Diário 3º PA'!$F$4:$F$4242))+SUMPRODUCT(-('Diário 4º PA'!$E$4:$E$2007='Analítico Cp.'!$B30),-('Diário 4º PA'!$P$4:$P$2007=M$1),('Diário 4º PA'!$F$4:$F$2007))+SUMPRODUCT(-('Diário 5º PA'!$E$4:$E$2000='Analítico Cp.'!$B30),-('Diário 5º PA'!$P$4:$P$2000=M$1),('Diário 5º PA'!$F$4:$F$2000))+SUMPRODUCT(-('Diário 6º PA'!$E$4:$E$2000='Analítico Cp.'!$B30),-('Diário 6º PA'!$P$4:$P$2000=M$1),('Diário 6º PA'!$F$4:$F$2000))+SUMPRODUCT(-('Comp.'!$D$5:$D$263='Analítico Cp.'!$B30),-('Comp.'!$J$5:$J$263=M$1),('Comp.'!$E$5:$E$263))</f>
        <v>0</v>
      </c>
      <c r="N30" s="11">
        <f>SUMPRODUCT(-('Diário 3º PA'!$E$4:$E$4242='Analítico Cp.'!$B30),-('Diário 3º PA'!$O$4:$O$4242=N$1),('Diário 3º PA'!$F$4:$F$4242))+SUMPRODUCT(-('Diário 4º PA'!$E$4:$E$2007='Analítico Cp.'!$B30),-('Diário 4º PA'!$P$4:$P$2007=N$1),('Diário 4º PA'!$F$4:$F$2007))+SUMPRODUCT(-('Diário 5º PA'!$E$4:$E$2000='Analítico Cp.'!$B30),-('Diário 5º PA'!$P$4:$P$2000=N$1),('Diário 5º PA'!$F$4:$F$2000))+SUMPRODUCT(-('Diário 6º PA'!$E$4:$E$2000='Analítico Cp.'!$B30),-('Diário 6º PA'!$P$4:$P$2000=N$1),('Diário 6º PA'!$F$4:$F$2000))+SUMPRODUCT(-('Comp.'!$D$5:$D$263='Analítico Cp.'!$B30),-('Comp.'!$J$5:$J$263=N$1),('Comp.'!$E$5:$E$263))</f>
        <v>0</v>
      </c>
      <c r="O30" s="12">
        <f>SUM(C30:N30)</f>
        <v>0</v>
      </c>
      <c r="P30" s="168">
        <f>IF($O$157=0,0,O30/$O$157)</f>
        <v>0</v>
      </c>
    </row>
    <row r="31" spans="1:16" ht="23.25" customHeight="1" x14ac:dyDescent="0.2">
      <c r="A31" s="59" t="s">
        <v>167</v>
      </c>
      <c r="B31" s="58" t="s">
        <v>168</v>
      </c>
      <c r="C31" s="11">
        <f>SUMPRODUCT(-('Diário 3º PA'!$E$4:$E$4242='Analítico Cp.'!$B31),-('Diário 3º PA'!$O$4:$O$4242=C$1),('Diário 3º PA'!$F$4:$F$4242))+SUMPRODUCT(-('Diário 4º PA'!$E$4:$E$2007='Analítico Cp.'!$B31),-('Diário 4º PA'!$P$4:$P$2007=C$1),('Diário 4º PA'!$F$4:$F$2007))+SUMPRODUCT(-('Diário 5º PA'!$E$4:$E$2000='Analítico Cp.'!$B31),-('Diário 5º PA'!$P$4:$P$2000=C$1),('Diário 5º PA'!$F$4:$F$2000))+SUMPRODUCT(-('Diário 6º PA'!$E$4:$E$2000='Analítico Cp.'!$B31),-('Diário 6º PA'!$P$4:$P$2000=C$1),('Diário 6º PA'!$F$4:$F$2000))+SUMPRODUCT(-('Comp.'!$D$5:$D$263='Analítico Cp.'!$B31),-('Comp.'!$J$5:$J$263=C$1),('Comp.'!$E$5:$E$263))</f>
        <v>0</v>
      </c>
      <c r="D31" s="11">
        <f>SUMPRODUCT(-('Diário 3º PA'!$E$4:$E$4242='Analítico Cp.'!$B31),-('Diário 3º PA'!$O$4:$O$4242=D$1),('Diário 3º PA'!$F$4:$F$4242))+SUMPRODUCT(-('Diário 4º PA'!$E$4:$E$2007='Analítico Cp.'!$B31),-('Diário 4º PA'!$P$4:$P$2007=D$1),('Diário 4º PA'!$F$4:$F$2007))+SUMPRODUCT(-('Diário 5º PA'!$E$4:$E$2000='Analítico Cp.'!$B31),-('Diário 5º PA'!$P$4:$P$2000=D$1),('Diário 5º PA'!$F$4:$F$2000))+SUMPRODUCT(-('Diário 6º PA'!$E$4:$E$2000='Analítico Cp.'!$B31),-('Diário 6º PA'!$P$4:$P$2000=D$1),('Diário 6º PA'!$F$4:$F$2000))+SUMPRODUCT(-('Comp.'!$D$5:$D$263='Analítico Cp.'!$B31),-('Comp.'!$J$5:$J$263=D$1),('Comp.'!$E$5:$E$263))</f>
        <v>0</v>
      </c>
      <c r="E31" s="11">
        <f>SUMPRODUCT(-('Diário 3º PA'!$E$4:$E$4242='Analítico Cp.'!$B31),-('Diário 3º PA'!$O$4:$O$4242=E$1),('Diário 3º PA'!$F$4:$F$4242))+SUMPRODUCT(-('Diário 4º PA'!$E$4:$E$2007='Analítico Cp.'!$B31),-('Diário 4º PA'!$P$4:$P$2007=E$1),('Diário 4º PA'!$F$4:$F$2007))+SUMPRODUCT(-('Diário 5º PA'!$E$4:$E$2000='Analítico Cp.'!$B31),-('Diário 5º PA'!$P$4:$P$2000=E$1),('Diário 5º PA'!$F$4:$F$2000))+SUMPRODUCT(-('Diário 6º PA'!$E$4:$E$2000='Analítico Cp.'!$B31),-('Diário 6º PA'!$P$4:$P$2000=E$1),('Diário 6º PA'!$F$4:$F$2000))+SUMPRODUCT(-('Comp.'!$D$5:$D$263='Analítico Cp.'!$B31),-('Comp.'!$J$5:$J$263=E$1),('Comp.'!$E$5:$E$263))</f>
        <v>0</v>
      </c>
      <c r="F31" s="11">
        <f>SUMPRODUCT(-('Diário 3º PA'!$E$4:$E$4242='Analítico Cp.'!$B31),-('Diário 3º PA'!$O$4:$O$4242=F$1),('Diário 3º PA'!$F$4:$F$4242))+SUMPRODUCT(-('Diário 4º PA'!$E$4:$E$2007='Analítico Cp.'!$B31),-('Diário 4º PA'!$P$4:$P$2007=F$1),('Diário 4º PA'!$F$4:$F$2007))+SUMPRODUCT(-('Diário 5º PA'!$E$4:$E$2000='Analítico Cp.'!$B31),-('Diário 5º PA'!$P$4:$P$2000=F$1),('Diário 5º PA'!$F$4:$F$2000))+SUMPRODUCT(-('Diário 6º PA'!$E$4:$E$2000='Analítico Cp.'!$B31),-('Diário 6º PA'!$P$4:$P$2000=F$1),('Diário 6º PA'!$F$4:$F$2000))+SUMPRODUCT(-('Comp.'!$D$5:$D$263='Analítico Cp.'!$B31),-('Comp.'!$J$5:$J$263=F$1),('Comp.'!$E$5:$E$263))</f>
        <v>0</v>
      </c>
      <c r="G31" s="11">
        <f>SUMPRODUCT(-('Diário 3º PA'!$E$4:$E$4242='Analítico Cp.'!$B31),-('Diário 3º PA'!$O$4:$O$4242=G$1),('Diário 3º PA'!$F$4:$F$4242))+SUMPRODUCT(-('Diário 4º PA'!$E$4:$E$2007='Analítico Cp.'!$B31),-('Diário 4º PA'!$P$4:$P$2007=G$1),('Diário 4º PA'!$F$4:$F$2007))+SUMPRODUCT(-('Diário 5º PA'!$E$4:$E$2000='Analítico Cp.'!$B31),-('Diário 5º PA'!$P$4:$P$2000=G$1),('Diário 5º PA'!$F$4:$F$2000))+SUMPRODUCT(-('Diário 6º PA'!$E$4:$E$2000='Analítico Cp.'!$B31),-('Diário 6º PA'!$P$4:$P$2000=G$1),('Diário 6º PA'!$F$4:$F$2000))+SUMPRODUCT(-('Comp.'!$D$5:$D$263='Analítico Cp.'!$B31),-('Comp.'!$J$5:$J$263=G$1),('Comp.'!$E$5:$E$263))</f>
        <v>0</v>
      </c>
      <c r="H31" s="11">
        <f>SUMPRODUCT(-('Diário 3º PA'!$E$4:$E$4242='Analítico Cp.'!$B31),-('Diário 3º PA'!$O$4:$O$4242=H$1),('Diário 3º PA'!$F$4:$F$4242))+SUMPRODUCT(-('Diário 4º PA'!$E$4:$E$2007='Analítico Cp.'!$B31),-('Diário 4º PA'!$P$4:$P$2007=H$1),('Diário 4º PA'!$F$4:$F$2007))+SUMPRODUCT(-('Diário 5º PA'!$E$4:$E$2000='Analítico Cp.'!$B31),-('Diário 5º PA'!$P$4:$P$2000=H$1),('Diário 5º PA'!$F$4:$F$2000))+SUMPRODUCT(-('Diário 6º PA'!$E$4:$E$2000='Analítico Cp.'!$B31),-('Diário 6º PA'!$P$4:$P$2000=H$1),('Diário 6º PA'!$F$4:$F$2000))+SUMPRODUCT(-('Comp.'!$D$5:$D$263='Analítico Cp.'!$B31),-('Comp.'!$J$5:$J$263=H$1),('Comp.'!$E$5:$E$263))</f>
        <v>0</v>
      </c>
      <c r="I31" s="11">
        <f>SUMPRODUCT(-('Diário 3º PA'!$E$4:$E$4242='Analítico Cp.'!$B31),-('Diário 3º PA'!$O$4:$O$4242=I$1),('Diário 3º PA'!$F$4:$F$4242))+SUMPRODUCT(-('Diário 4º PA'!$E$4:$E$2007='Analítico Cp.'!$B31),-('Diário 4º PA'!$P$4:$P$2007=I$1),('Diário 4º PA'!$F$4:$F$2007))+SUMPRODUCT(-('Diário 5º PA'!$E$4:$E$2000='Analítico Cp.'!$B31),-('Diário 5º PA'!$P$4:$P$2000=I$1),('Diário 5º PA'!$F$4:$F$2000))+SUMPRODUCT(-('Diário 6º PA'!$E$4:$E$2000='Analítico Cp.'!$B31),-('Diário 6º PA'!$P$4:$P$2000=I$1),('Diário 6º PA'!$F$4:$F$2000))+SUMPRODUCT(-('Comp.'!$D$5:$D$263='Analítico Cp.'!$B31),-('Comp.'!$J$5:$J$263=I$1),('Comp.'!$E$5:$E$263))</f>
        <v>0</v>
      </c>
      <c r="J31" s="11">
        <f>SUMPRODUCT(-('Diário 3º PA'!$E$4:$E$4242='Analítico Cp.'!$B31),-('Diário 3º PA'!$O$4:$O$4242=J$1),('Diário 3º PA'!$F$4:$F$4242))+SUMPRODUCT(-('Diário 4º PA'!$E$4:$E$2007='Analítico Cp.'!$B31),-('Diário 4º PA'!$P$4:$P$2007=J$1),('Diário 4º PA'!$F$4:$F$2007))+SUMPRODUCT(-('Diário 5º PA'!$E$4:$E$2000='Analítico Cp.'!$B31),-('Diário 5º PA'!$P$4:$P$2000=J$1),('Diário 5º PA'!$F$4:$F$2000))+SUMPRODUCT(-('Diário 6º PA'!$E$4:$E$2000='Analítico Cp.'!$B31),-('Diário 6º PA'!$P$4:$P$2000=J$1),('Diário 6º PA'!$F$4:$F$2000))+SUMPRODUCT(-('Comp.'!$D$5:$D$263='Analítico Cp.'!$B31),-('Comp.'!$J$5:$J$263=J$1),('Comp.'!$E$5:$E$263))</f>
        <v>0</v>
      </c>
      <c r="K31" s="11">
        <f>SUMPRODUCT(-('Diário 3º PA'!$E$4:$E$4242='Analítico Cp.'!$B31),-('Diário 3º PA'!$O$4:$O$4242=K$1),('Diário 3º PA'!$F$4:$F$4242))+SUMPRODUCT(-('Diário 4º PA'!$E$4:$E$2007='Analítico Cp.'!$B31),-('Diário 4º PA'!$P$4:$P$2007=K$1),('Diário 4º PA'!$F$4:$F$2007))+SUMPRODUCT(-('Diário 5º PA'!$E$4:$E$2000='Analítico Cp.'!$B31),-('Diário 5º PA'!$P$4:$P$2000=K$1),('Diário 5º PA'!$F$4:$F$2000))+SUMPRODUCT(-('Diário 6º PA'!$E$4:$E$2000='Analítico Cp.'!$B31),-('Diário 6º PA'!$P$4:$P$2000=K$1),('Diário 6º PA'!$F$4:$F$2000))+SUMPRODUCT(-('Comp.'!$D$5:$D$263='Analítico Cp.'!$B31),-('Comp.'!$J$5:$J$263=K$1),('Comp.'!$E$5:$E$263))</f>
        <v>0</v>
      </c>
      <c r="L31" s="11">
        <f>SUMPRODUCT(-('Diário 3º PA'!$E$4:$E$4242='Analítico Cp.'!$B31),-('Diário 3º PA'!$O$4:$O$4242=L$1),('Diário 3º PA'!$F$4:$F$4242))+SUMPRODUCT(-('Diário 4º PA'!$E$4:$E$2007='Analítico Cp.'!$B31),-('Diário 4º PA'!$P$4:$P$2007=L$1),('Diário 4º PA'!$F$4:$F$2007))+SUMPRODUCT(-('Diário 5º PA'!$E$4:$E$2000='Analítico Cp.'!$B31),-('Diário 5º PA'!$P$4:$P$2000=L$1),('Diário 5º PA'!$F$4:$F$2000))+SUMPRODUCT(-('Diário 6º PA'!$E$4:$E$2000='Analítico Cp.'!$B31),-('Diário 6º PA'!$P$4:$P$2000=L$1),('Diário 6º PA'!$F$4:$F$2000))+SUMPRODUCT(-('Comp.'!$D$5:$D$263='Analítico Cp.'!$B31),-('Comp.'!$J$5:$J$263=L$1),('Comp.'!$E$5:$E$263))</f>
        <v>0</v>
      </c>
      <c r="M31" s="11">
        <f>SUMPRODUCT(-('Diário 3º PA'!$E$4:$E$4242='Analítico Cp.'!$B31),-('Diário 3º PA'!$O$4:$O$4242=M$1),('Diário 3º PA'!$F$4:$F$4242))+SUMPRODUCT(-('Diário 4º PA'!$E$4:$E$2007='Analítico Cp.'!$B31),-('Diário 4º PA'!$P$4:$P$2007=M$1),('Diário 4º PA'!$F$4:$F$2007))+SUMPRODUCT(-('Diário 5º PA'!$E$4:$E$2000='Analítico Cp.'!$B31),-('Diário 5º PA'!$P$4:$P$2000=M$1),('Diário 5º PA'!$F$4:$F$2000))+SUMPRODUCT(-('Diário 6º PA'!$E$4:$E$2000='Analítico Cp.'!$B31),-('Diário 6º PA'!$P$4:$P$2000=M$1),('Diário 6º PA'!$F$4:$F$2000))+SUMPRODUCT(-('Comp.'!$D$5:$D$263='Analítico Cp.'!$B31),-('Comp.'!$J$5:$J$263=M$1),('Comp.'!$E$5:$E$263))</f>
        <v>0</v>
      </c>
      <c r="N31" s="11">
        <f>SUMPRODUCT(-('Diário 3º PA'!$E$4:$E$4242='Analítico Cp.'!$B31),-('Diário 3º PA'!$O$4:$O$4242=N$1),('Diário 3º PA'!$F$4:$F$4242))+SUMPRODUCT(-('Diário 4º PA'!$E$4:$E$2007='Analítico Cp.'!$B31),-('Diário 4º PA'!$P$4:$P$2007=N$1),('Diário 4º PA'!$F$4:$F$2007))+SUMPRODUCT(-('Diário 5º PA'!$E$4:$E$2000='Analítico Cp.'!$B31),-('Diário 5º PA'!$P$4:$P$2000=N$1),('Diário 5º PA'!$F$4:$F$2000))+SUMPRODUCT(-('Diário 6º PA'!$E$4:$E$2000='Analítico Cp.'!$B31),-('Diário 6º PA'!$P$4:$P$2000=N$1),('Diário 6º PA'!$F$4:$F$2000))+SUMPRODUCT(-('Comp.'!$D$5:$D$263='Analítico Cp.'!$B31),-('Comp.'!$J$5:$J$263=N$1),('Comp.'!$E$5:$E$263))</f>
        <v>0</v>
      </c>
      <c r="O31" s="12">
        <f>SUM(C31:N31)</f>
        <v>0</v>
      </c>
      <c r="P31" s="168">
        <f>IF($O$157=0,0,O31/$O$157)</f>
        <v>0</v>
      </c>
    </row>
    <row r="32" spans="1:16" ht="23.25" customHeight="1" x14ac:dyDescent="0.2">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101</v>
      </c>
      <c r="B33" s="32" t="s">
        <v>102</v>
      </c>
      <c r="C33" s="64"/>
      <c r="D33" s="64"/>
      <c r="E33" s="64"/>
      <c r="F33" s="64"/>
      <c r="G33" s="64"/>
      <c r="H33" s="64"/>
      <c r="I33" s="64"/>
      <c r="J33" s="64"/>
      <c r="K33" s="64"/>
      <c r="L33" s="64"/>
      <c r="M33" s="64"/>
      <c r="N33" s="64"/>
      <c r="O33" s="64"/>
      <c r="P33" s="172"/>
    </row>
    <row r="34" spans="1:16" ht="23.25" customHeight="1" x14ac:dyDescent="0.2">
      <c r="A34" s="59" t="s">
        <v>170</v>
      </c>
      <c r="B34" s="58" t="s">
        <v>171</v>
      </c>
      <c r="C34" s="11">
        <f>'Prov. Pessoal'!C10-'Prov. Pessoal'!C20</f>
        <v>120813.28694955001</v>
      </c>
      <c r="D34" s="11">
        <f>'Prov. Pessoal'!D10-'Prov. Pessoal'!D20</f>
        <v>136993.77694955</v>
      </c>
      <c r="E34" s="11">
        <f>'Prov. Pessoal'!E10-'Prov. Pessoal'!E20</f>
        <v>130204.62694955</v>
      </c>
      <c r="F34" s="11">
        <f>'Prov. Pessoal'!F10-'Prov. Pessoal'!F20</f>
        <v>0</v>
      </c>
      <c r="G34" s="11">
        <f>'Prov. Pessoal'!G10-'Prov. Pessoal'!G20</f>
        <v>0</v>
      </c>
      <c r="H34" s="11">
        <f>'Prov. Pessoal'!H10-'Prov. Pessoal'!H20</f>
        <v>0</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388011.69084865</v>
      </c>
      <c r="P34" s="168">
        <f t="shared" ref="P34:P46" si="6">IF($O$157=0,0,O34/$O$157)</f>
        <v>4.5762326993239934E-2</v>
      </c>
    </row>
    <row r="35" spans="1:16" ht="23.25" customHeight="1" x14ac:dyDescent="0.2">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174</v>
      </c>
      <c r="B36" s="58" t="s">
        <v>175</v>
      </c>
      <c r="C36" s="11">
        <f>'Prov. Pessoal'!C12-'Prov. Pessoal'!C22</f>
        <v>249247.64</v>
      </c>
      <c r="D36" s="11">
        <f>'Prov. Pessoal'!D12-'Prov. Pessoal'!D22</f>
        <v>223336.12640000001</v>
      </c>
      <c r="E36" s="11">
        <f>'Prov. Pessoal'!E12-'Prov. Pessoal'!E22</f>
        <v>211037.07695999998</v>
      </c>
      <c r="F36" s="11">
        <f>'Prov. Pessoal'!F12-'Prov. Pessoal'!F22</f>
        <v>0</v>
      </c>
      <c r="G36" s="11">
        <f>'Prov. Pessoal'!G12-'Prov. Pessoal'!G22</f>
        <v>0</v>
      </c>
      <c r="H36" s="11">
        <f>'Prov. Pessoal'!H12-'Prov. Pessoal'!H22</f>
        <v>0</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683620.84336000006</v>
      </c>
      <c r="P36" s="168">
        <f t="shared" si="6"/>
        <v>8.0626644276647896E-2</v>
      </c>
    </row>
    <row r="37" spans="1:16" ht="23.25" customHeight="1" x14ac:dyDescent="0.2">
      <c r="A37" s="59" t="s">
        <v>176</v>
      </c>
      <c r="B37" s="58" t="s">
        <v>177</v>
      </c>
      <c r="C37" s="11">
        <f>'Prov. Pessoal'!C13-'Prov. Pessoal'!C23</f>
        <v>99699.06</v>
      </c>
      <c r="D37" s="11">
        <f>'Prov. Pessoal'!D13-'Prov. Pessoal'!D23</f>
        <v>89334.454559999998</v>
      </c>
      <c r="E37" s="11">
        <f>'Prov. Pessoal'!E13-'Prov. Pessoal'!E23</f>
        <v>84414.834783999977</v>
      </c>
      <c r="F37" s="11">
        <f>'Prov. Pessoal'!F13-'Prov. Pessoal'!F23</f>
        <v>0</v>
      </c>
      <c r="G37" s="11">
        <f>'Prov. Pessoal'!G13-'Prov. Pessoal'!G23</f>
        <v>0</v>
      </c>
      <c r="H37" s="11">
        <f>'Prov. Pessoal'!H13-'Prov. Pessoal'!H23</f>
        <v>0</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273448.34934399999</v>
      </c>
      <c r="P37" s="168">
        <f t="shared" si="6"/>
        <v>3.2250659125946213E-2</v>
      </c>
    </row>
    <row r="38" spans="1:16" ht="23.25" customHeight="1" x14ac:dyDescent="0.2">
      <c r="A38" s="59" t="s">
        <v>178</v>
      </c>
      <c r="B38" s="58" t="s">
        <v>179</v>
      </c>
      <c r="C38" s="11">
        <f>'Prov. Pessoal'!C14-'Prov. Pessoal'!C24</f>
        <v>217367.13</v>
      </c>
      <c r="D38" s="11">
        <f>'Prov. Pessoal'!D14-'Prov. Pessoal'!D24</f>
        <v>217367.13</v>
      </c>
      <c r="E38" s="11">
        <f>'Prov. Pessoal'!E14-'Prov. Pessoal'!E24</f>
        <v>217367.13</v>
      </c>
      <c r="F38" s="11">
        <f>'Prov. Pessoal'!F14-'Prov. Pessoal'!F24</f>
        <v>0</v>
      </c>
      <c r="G38" s="11">
        <f>'Prov. Pessoal'!G14-'Prov. Pessoal'!G24</f>
        <v>0</v>
      </c>
      <c r="H38" s="11">
        <f>'Prov. Pessoal'!H14-'Prov. Pessoal'!H24</f>
        <v>0</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652101.39</v>
      </c>
      <c r="P38" s="168">
        <f t="shared" si="6"/>
        <v>7.690922141200765E-2</v>
      </c>
    </row>
    <row r="39" spans="1:16" ht="23.25" customHeight="1" x14ac:dyDescent="0.2">
      <c r="A39" s="59" t="s">
        <v>180</v>
      </c>
      <c r="B39" s="58" t="s">
        <v>181</v>
      </c>
      <c r="C39" s="11">
        <f>'Prov. Pessoal'!C15-'Prov. Pessoal'!C25</f>
        <v>217367.13</v>
      </c>
      <c r="D39" s="11">
        <f>'Prov. Pessoal'!D15-'Prov. Pessoal'!D25</f>
        <v>217367.13</v>
      </c>
      <c r="E39" s="11">
        <f>'Prov. Pessoal'!E15-'Prov. Pessoal'!E25</f>
        <v>217367.13</v>
      </c>
      <c r="F39" s="11">
        <f>'Prov. Pessoal'!F15-'Prov. Pessoal'!F25</f>
        <v>0</v>
      </c>
      <c r="G39" s="11">
        <f>'Prov. Pessoal'!G15-'Prov. Pessoal'!G25</f>
        <v>0</v>
      </c>
      <c r="H39" s="11">
        <f>'Prov. Pessoal'!H15-'Prov. Pessoal'!H25</f>
        <v>0</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652101.39</v>
      </c>
      <c r="P39" s="168">
        <f t="shared" si="6"/>
        <v>7.690922141200765E-2</v>
      </c>
    </row>
    <row r="40" spans="1:16" ht="23.25" customHeight="1" x14ac:dyDescent="0.2">
      <c r="A40" s="59" t="s">
        <v>182</v>
      </c>
      <c r="B40" s="58" t="s">
        <v>183</v>
      </c>
      <c r="C40" s="11">
        <f>'Prov. Pessoal'!C16-'Prov. Pessoal'!C26</f>
        <v>72455.710000000006</v>
      </c>
      <c r="D40" s="11">
        <f>'Prov. Pessoal'!D16-'Prov. Pessoal'!D26</f>
        <v>72455.710000000006</v>
      </c>
      <c r="E40" s="11">
        <f>'Prov. Pessoal'!E16-'Prov. Pessoal'!E26</f>
        <v>72455.710000000006</v>
      </c>
      <c r="F40" s="11">
        <f>'Prov. Pessoal'!F16-'Prov. Pessoal'!F26</f>
        <v>0</v>
      </c>
      <c r="G40" s="11">
        <f>'Prov. Pessoal'!G16-'Prov. Pessoal'!G26</f>
        <v>0</v>
      </c>
      <c r="H40" s="11">
        <f>'Prov. Pessoal'!H16-'Prov. Pessoal'!H26</f>
        <v>0</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217367.13</v>
      </c>
      <c r="P40" s="168">
        <f t="shared" si="6"/>
        <v>2.5636407137335882E-2</v>
      </c>
    </row>
    <row r="41" spans="1:16" ht="23.25" customHeight="1" x14ac:dyDescent="0.2">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186</v>
      </c>
      <c r="B42" s="58" t="s">
        <v>187</v>
      </c>
      <c r="C42" s="11">
        <f>SUMPRODUCT(-('Diário 3º PA'!$E$4:$E$4242='Analítico Cp.'!$B42),-('Diário 3º PA'!$O$4:$O$4242=C$1),('Diário 3º PA'!$F$4:$F$4242))+SUMPRODUCT(-('Diário 4º PA'!$E$4:$E$2007='Analítico Cp.'!$B42),-('Diário 4º PA'!$P$4:$P$2007=C$1),('Diário 4º PA'!$F$4:$F$2007))+SUMPRODUCT(-('Diário 5º PA'!$E$4:$E$2000='Analítico Cp.'!$B42),-('Diário 5º PA'!$P$4:$P$2000=C$1),('Diário 5º PA'!$F$4:$F$2000))+SUMPRODUCT(-('Diário 6º PA'!$E$4:$E$2000='Analítico Cp.'!$B42),-('Diário 6º PA'!$P$4:$P$2000=C$1),('Diário 6º PA'!$F$4:$F$2000))+SUMPRODUCT(-('Comp.'!$D$5:$D$263='Analítico Cp.'!$B42),-('Comp.'!$J$5:$J$263=C$1),('Comp.'!$E$5:$E$263))</f>
        <v>3613.04</v>
      </c>
      <c r="D42" s="11">
        <f>SUMPRODUCT(-('Diário 3º PA'!$E$4:$E$4242='Analítico Cp.'!$B42),-('Diário 3º PA'!$O$4:$O$4242=D$1),('Diário 3º PA'!$F$4:$F$4242))+SUMPRODUCT(-('Diário 4º PA'!$E$4:$E$2007='Analítico Cp.'!$B42),-('Diário 4º PA'!$P$4:$P$2007=D$1),('Diário 4º PA'!$F$4:$F$2007))+SUMPRODUCT(-('Diário 5º PA'!$E$4:$E$2000='Analítico Cp.'!$B42),-('Diário 5º PA'!$P$4:$P$2000=D$1),('Diário 5º PA'!$F$4:$F$2000))+SUMPRODUCT(-('Diário 6º PA'!$E$4:$E$2000='Analítico Cp.'!$B42),-('Diário 6º PA'!$P$4:$P$2000=D$1),('Diário 6º PA'!$F$4:$F$2000))+SUMPRODUCT(-('Comp.'!$D$5:$D$263='Analítico Cp.'!$B42),-('Comp.'!$J$5:$J$263=D$1),('Comp.'!$E$5:$E$263))</f>
        <v>4609.13</v>
      </c>
      <c r="E42" s="11">
        <f>SUMPRODUCT(-('Diário 3º PA'!$E$4:$E$4242='Analítico Cp.'!$B42),-('Diário 3º PA'!$O$4:$O$4242=E$1),('Diário 3º PA'!$F$4:$F$4242))+SUMPRODUCT(-('Diário 4º PA'!$E$4:$E$2007='Analítico Cp.'!$B42),-('Diário 4º PA'!$P$4:$P$2007=E$1),('Diário 4º PA'!$F$4:$F$2007))+SUMPRODUCT(-('Diário 5º PA'!$E$4:$E$2000='Analítico Cp.'!$B42),-('Diário 5º PA'!$P$4:$P$2000=E$1),('Diário 5º PA'!$F$4:$F$2000))+SUMPRODUCT(-('Diário 6º PA'!$E$4:$E$2000='Analítico Cp.'!$B42),-('Diário 6º PA'!$P$4:$P$2000=E$1),('Diário 6º PA'!$F$4:$F$2000))+SUMPRODUCT(-('Comp.'!$D$5:$D$263='Analítico Cp.'!$B42),-('Comp.'!$J$5:$J$263=E$1),('Comp.'!$E$5:$E$263))</f>
        <v>27844.53</v>
      </c>
      <c r="F42" s="11">
        <f>SUMPRODUCT(-('Diário 3º PA'!$E$4:$E$4242='Analítico Cp.'!$B42),-('Diário 3º PA'!$O$4:$O$4242=F$1),('Diário 3º PA'!$F$4:$F$4242))+SUMPRODUCT(-('Diário 4º PA'!$E$4:$E$2007='Analítico Cp.'!$B42),-('Diário 4º PA'!$P$4:$P$2007=F$1),('Diário 4º PA'!$F$4:$F$2007))+SUMPRODUCT(-('Diário 5º PA'!$E$4:$E$2000='Analítico Cp.'!$B42),-('Diário 5º PA'!$P$4:$P$2000=F$1),('Diário 5º PA'!$F$4:$F$2000))+SUMPRODUCT(-('Diário 6º PA'!$E$4:$E$2000='Analítico Cp.'!$B42),-('Diário 6º PA'!$P$4:$P$2000=F$1),('Diário 6º PA'!$F$4:$F$2000))+SUMPRODUCT(-('Comp.'!$D$5:$D$263='Analítico Cp.'!$B42),-('Comp.'!$J$5:$J$263=F$1),('Comp.'!$E$5:$E$263))</f>
        <v>0</v>
      </c>
      <c r="G42" s="11">
        <f>SUMPRODUCT(-('Diário 3º PA'!$E$4:$E$4242='Analítico Cp.'!$B42),-('Diário 3º PA'!$O$4:$O$4242=G$1),('Diário 3º PA'!$F$4:$F$4242))+SUMPRODUCT(-('Diário 4º PA'!$E$4:$E$2007='Analítico Cp.'!$B42),-('Diário 4º PA'!$P$4:$P$2007=G$1),('Diário 4º PA'!$F$4:$F$2007))+SUMPRODUCT(-('Diário 5º PA'!$E$4:$E$2000='Analítico Cp.'!$B42),-('Diário 5º PA'!$P$4:$P$2000=G$1),('Diário 5º PA'!$F$4:$F$2000))+SUMPRODUCT(-('Diário 6º PA'!$E$4:$E$2000='Analítico Cp.'!$B42),-('Diário 6º PA'!$P$4:$P$2000=G$1),('Diário 6º PA'!$F$4:$F$2000))+SUMPRODUCT(-('Comp.'!$D$5:$D$263='Analítico Cp.'!$B42),-('Comp.'!$J$5:$J$263=G$1),('Comp.'!$E$5:$E$263))</f>
        <v>0</v>
      </c>
      <c r="H42" s="11">
        <f>SUMPRODUCT(-('Diário 3º PA'!$E$4:$E$4242='Analítico Cp.'!$B42),-('Diário 3º PA'!$O$4:$O$4242=H$1),('Diário 3º PA'!$F$4:$F$4242))+SUMPRODUCT(-('Diário 4º PA'!$E$4:$E$2007='Analítico Cp.'!$B42),-('Diário 4º PA'!$P$4:$P$2007=H$1),('Diário 4º PA'!$F$4:$F$2007))+SUMPRODUCT(-('Diário 5º PA'!$E$4:$E$2000='Analítico Cp.'!$B42),-('Diário 5º PA'!$P$4:$P$2000=H$1),('Diário 5º PA'!$F$4:$F$2000))+SUMPRODUCT(-('Diário 6º PA'!$E$4:$E$2000='Analítico Cp.'!$B42),-('Diário 6º PA'!$P$4:$P$2000=H$1),('Diário 6º PA'!$F$4:$F$2000))+SUMPRODUCT(-('Comp.'!$D$5:$D$263='Analítico Cp.'!$B42),-('Comp.'!$J$5:$J$263=H$1),('Comp.'!$E$5:$E$263))</f>
        <v>0</v>
      </c>
      <c r="I42" s="11">
        <f>SUMPRODUCT(-('Diário 3º PA'!$E$4:$E$4242='Analítico Cp.'!$B42),-('Diário 3º PA'!$O$4:$O$4242=I$1),('Diário 3º PA'!$F$4:$F$4242))+SUMPRODUCT(-('Diário 4º PA'!$E$4:$E$2007='Analítico Cp.'!$B42),-('Diário 4º PA'!$P$4:$P$2007=I$1),('Diário 4º PA'!$F$4:$F$2007))+SUMPRODUCT(-('Diário 5º PA'!$E$4:$E$2000='Analítico Cp.'!$B42),-('Diário 5º PA'!$P$4:$P$2000=I$1),('Diário 5º PA'!$F$4:$F$2000))+SUMPRODUCT(-('Diário 6º PA'!$E$4:$E$2000='Analítico Cp.'!$B42),-('Diário 6º PA'!$P$4:$P$2000=I$1),('Diário 6º PA'!$F$4:$F$2000))+SUMPRODUCT(-('Comp.'!$D$5:$D$263='Analítico Cp.'!$B42),-('Comp.'!$J$5:$J$263=I$1),('Comp.'!$E$5:$E$263))</f>
        <v>0</v>
      </c>
      <c r="J42" s="11">
        <f>SUMPRODUCT(-('Diário 3º PA'!$E$4:$E$4242='Analítico Cp.'!$B42),-('Diário 3º PA'!$O$4:$O$4242=J$1),('Diário 3º PA'!$F$4:$F$4242))+SUMPRODUCT(-('Diário 4º PA'!$E$4:$E$2007='Analítico Cp.'!$B42),-('Diário 4º PA'!$P$4:$P$2007=J$1),('Diário 4º PA'!$F$4:$F$2007))+SUMPRODUCT(-('Diário 5º PA'!$E$4:$E$2000='Analítico Cp.'!$B42),-('Diário 5º PA'!$P$4:$P$2000=J$1),('Diário 5º PA'!$F$4:$F$2000))+SUMPRODUCT(-('Diário 6º PA'!$E$4:$E$2000='Analítico Cp.'!$B42),-('Diário 6º PA'!$P$4:$P$2000=J$1),('Diário 6º PA'!$F$4:$F$2000))+SUMPRODUCT(-('Comp.'!$D$5:$D$263='Analítico Cp.'!$B42),-('Comp.'!$J$5:$J$263=J$1),('Comp.'!$E$5:$E$263))</f>
        <v>0</v>
      </c>
      <c r="K42" s="11">
        <f>SUMPRODUCT(-('Diário 3º PA'!$E$4:$E$4242='Analítico Cp.'!$B42),-('Diário 3º PA'!$O$4:$O$4242=K$1),('Diário 3º PA'!$F$4:$F$4242))+SUMPRODUCT(-('Diário 4º PA'!$E$4:$E$2007='Analítico Cp.'!$B42),-('Diário 4º PA'!$P$4:$P$2007=K$1),('Diário 4º PA'!$F$4:$F$2007))+SUMPRODUCT(-('Diário 5º PA'!$E$4:$E$2000='Analítico Cp.'!$B42),-('Diário 5º PA'!$P$4:$P$2000=K$1),('Diário 5º PA'!$F$4:$F$2000))+SUMPRODUCT(-('Diário 6º PA'!$E$4:$E$2000='Analítico Cp.'!$B42),-('Diário 6º PA'!$P$4:$P$2000=K$1),('Diário 6º PA'!$F$4:$F$2000))+SUMPRODUCT(-('Comp.'!$D$5:$D$263='Analítico Cp.'!$B42),-('Comp.'!$J$5:$J$263=K$1),('Comp.'!$E$5:$E$263))</f>
        <v>0</v>
      </c>
      <c r="L42" s="11">
        <f>SUMPRODUCT(-('Diário 3º PA'!$E$4:$E$4242='Analítico Cp.'!$B42),-('Diário 3º PA'!$O$4:$O$4242=L$1),('Diário 3º PA'!$F$4:$F$4242))+SUMPRODUCT(-('Diário 4º PA'!$E$4:$E$2007='Analítico Cp.'!$B42),-('Diário 4º PA'!$P$4:$P$2007=L$1),('Diário 4º PA'!$F$4:$F$2007))+SUMPRODUCT(-('Diário 5º PA'!$E$4:$E$2000='Analítico Cp.'!$B42),-('Diário 5º PA'!$P$4:$P$2000=L$1),('Diário 5º PA'!$F$4:$F$2000))+SUMPRODUCT(-('Diário 6º PA'!$E$4:$E$2000='Analítico Cp.'!$B42),-('Diário 6º PA'!$P$4:$P$2000=L$1),('Diário 6º PA'!$F$4:$F$2000))+SUMPRODUCT(-('Comp.'!$D$5:$D$263='Analítico Cp.'!$B42),-('Comp.'!$J$5:$J$263=L$1),('Comp.'!$E$5:$E$263))</f>
        <v>0</v>
      </c>
      <c r="M42" s="11">
        <f>SUMPRODUCT(-('Diário 3º PA'!$E$4:$E$4242='Analítico Cp.'!$B42),-('Diário 3º PA'!$O$4:$O$4242=M$1),('Diário 3º PA'!$F$4:$F$4242))+SUMPRODUCT(-('Diário 4º PA'!$E$4:$E$2007='Analítico Cp.'!$B42),-('Diário 4º PA'!$P$4:$P$2007=M$1),('Diário 4º PA'!$F$4:$F$2007))+SUMPRODUCT(-('Diário 5º PA'!$E$4:$E$2000='Analítico Cp.'!$B42),-('Diário 5º PA'!$P$4:$P$2000=M$1),('Diário 5º PA'!$F$4:$F$2000))+SUMPRODUCT(-('Diário 6º PA'!$E$4:$E$2000='Analítico Cp.'!$B42),-('Diário 6º PA'!$P$4:$P$2000=M$1),('Diário 6º PA'!$F$4:$F$2000))+SUMPRODUCT(-('Comp.'!$D$5:$D$263='Analítico Cp.'!$B42),-('Comp.'!$J$5:$J$263=M$1),('Comp.'!$E$5:$E$263))</f>
        <v>0</v>
      </c>
      <c r="N42" s="11">
        <f>SUMPRODUCT(-('Diário 3º PA'!$E$4:$E$4242='Analítico Cp.'!$B42),-('Diário 3º PA'!$O$4:$O$4242=N$1),('Diário 3º PA'!$F$4:$F$4242))+SUMPRODUCT(-('Diário 4º PA'!$E$4:$E$2007='Analítico Cp.'!$B42),-('Diário 4º PA'!$P$4:$P$2007=N$1),('Diário 4º PA'!$F$4:$F$2007))+SUMPRODUCT(-('Diário 5º PA'!$E$4:$E$2000='Analítico Cp.'!$B42),-('Diário 5º PA'!$P$4:$P$2000=N$1),('Diário 5º PA'!$F$4:$F$2000))+SUMPRODUCT(-('Diário 6º PA'!$E$4:$E$2000='Analítico Cp.'!$B42),-('Diário 6º PA'!$P$4:$P$2000=N$1),('Diário 6º PA'!$F$4:$F$2000))+SUMPRODUCT(-('Comp.'!$D$5:$D$263='Analítico Cp.'!$B42),-('Comp.'!$J$5:$J$263=N$1),('Comp.'!$E$5:$E$263))</f>
        <v>0</v>
      </c>
      <c r="O42" s="12">
        <f t="shared" si="5"/>
        <v>36066.699999999997</v>
      </c>
      <c r="P42" s="168">
        <f t="shared" si="6"/>
        <v>4.2537278074203395E-3</v>
      </c>
    </row>
    <row r="43" spans="1:16" ht="23.25" customHeight="1" x14ac:dyDescent="0.2">
      <c r="A43" s="59" t="s">
        <v>188</v>
      </c>
      <c r="B43" s="58" t="s">
        <v>189</v>
      </c>
      <c r="C43" s="11">
        <f>SUMPRODUCT(-('Diário 3º PA'!$E$4:$E$4242='Analítico Cp.'!$B43),-('Diário 3º PA'!$O$4:$O$4242=C$1),('Diário 3º PA'!$F$4:$F$4242))+SUMPRODUCT(-('Diário 4º PA'!$E$4:$E$2007='Analítico Cp.'!$B43),-('Diário 4º PA'!$P$4:$P$2007=C$1),('Diário 4º PA'!$F$4:$F$2007))+SUMPRODUCT(-('Diário 5º PA'!$E$4:$E$2000='Analítico Cp.'!$B43),-('Diário 5º PA'!$P$4:$P$2000=C$1),('Diário 5º PA'!$F$4:$F$2000))+SUMPRODUCT(-('Diário 6º PA'!$E$4:$E$2000='Analítico Cp.'!$B43),-('Diário 6º PA'!$P$4:$P$2000=C$1),('Diário 6º PA'!$F$4:$F$2000))+SUMPRODUCT(-('Comp.'!$D$5:$D$263='Analítico Cp.'!$B43),-('Comp.'!$J$5:$J$263=C$1),('Comp.'!$E$5:$E$263))</f>
        <v>0</v>
      </c>
      <c r="D43" s="11">
        <f>SUMPRODUCT(-('Diário 3º PA'!$E$4:$E$4242='Analítico Cp.'!$B43),-('Diário 3º PA'!$O$4:$O$4242=D$1),('Diário 3º PA'!$F$4:$F$4242))+SUMPRODUCT(-('Diário 4º PA'!$E$4:$E$2007='Analítico Cp.'!$B43),-('Diário 4º PA'!$P$4:$P$2007=D$1),('Diário 4º PA'!$F$4:$F$2007))+SUMPRODUCT(-('Diário 5º PA'!$E$4:$E$2000='Analítico Cp.'!$B43),-('Diário 5º PA'!$P$4:$P$2000=D$1),('Diário 5º PA'!$F$4:$F$2000))+SUMPRODUCT(-('Diário 6º PA'!$E$4:$E$2000='Analítico Cp.'!$B43),-('Diário 6º PA'!$P$4:$P$2000=D$1),('Diário 6º PA'!$F$4:$F$2000))+SUMPRODUCT(-('Comp.'!$D$5:$D$263='Analítico Cp.'!$B43),-('Comp.'!$J$5:$J$263=D$1),('Comp.'!$E$5:$E$263))</f>
        <v>0</v>
      </c>
      <c r="E43" s="11">
        <f>SUMPRODUCT(-('Diário 3º PA'!$E$4:$E$4242='Analítico Cp.'!$B43),-('Diário 3º PA'!$O$4:$O$4242=E$1),('Diário 3º PA'!$F$4:$F$4242))+SUMPRODUCT(-('Diário 4º PA'!$E$4:$E$2007='Analítico Cp.'!$B43),-('Diário 4º PA'!$P$4:$P$2007=E$1),('Diário 4º PA'!$F$4:$F$2007))+SUMPRODUCT(-('Diário 5º PA'!$E$4:$E$2000='Analítico Cp.'!$B43),-('Diário 5º PA'!$P$4:$P$2000=E$1),('Diário 5º PA'!$F$4:$F$2000))+SUMPRODUCT(-('Diário 6º PA'!$E$4:$E$2000='Analítico Cp.'!$B43),-('Diário 6º PA'!$P$4:$P$2000=E$1),('Diário 6º PA'!$F$4:$F$2000))+SUMPRODUCT(-('Comp.'!$D$5:$D$263='Analítico Cp.'!$B43),-('Comp.'!$J$5:$J$263=E$1),('Comp.'!$E$5:$E$263))</f>
        <v>0</v>
      </c>
      <c r="F43" s="11">
        <f>SUMPRODUCT(-('Diário 3º PA'!$E$4:$E$4242='Analítico Cp.'!$B43),-('Diário 3º PA'!$O$4:$O$4242=F$1),('Diário 3º PA'!$F$4:$F$4242))+SUMPRODUCT(-('Diário 4º PA'!$E$4:$E$2007='Analítico Cp.'!$B43),-('Diário 4º PA'!$P$4:$P$2007=F$1),('Diário 4º PA'!$F$4:$F$2007))+SUMPRODUCT(-('Diário 5º PA'!$E$4:$E$2000='Analítico Cp.'!$B43),-('Diário 5º PA'!$P$4:$P$2000=F$1),('Diário 5º PA'!$F$4:$F$2000))+SUMPRODUCT(-('Diário 6º PA'!$E$4:$E$2000='Analítico Cp.'!$B43),-('Diário 6º PA'!$P$4:$P$2000=F$1),('Diário 6º PA'!$F$4:$F$2000))+SUMPRODUCT(-('Comp.'!$D$5:$D$263='Analítico Cp.'!$B43),-('Comp.'!$J$5:$J$263=F$1),('Comp.'!$E$5:$E$263))</f>
        <v>0</v>
      </c>
      <c r="G43" s="11">
        <f>SUMPRODUCT(-('Diário 3º PA'!$E$4:$E$4242='Analítico Cp.'!$B43),-('Diário 3º PA'!$O$4:$O$4242=G$1),('Diário 3º PA'!$F$4:$F$4242))+SUMPRODUCT(-('Diário 4º PA'!$E$4:$E$2007='Analítico Cp.'!$B43),-('Diário 4º PA'!$P$4:$P$2007=G$1),('Diário 4º PA'!$F$4:$F$2007))+SUMPRODUCT(-('Diário 5º PA'!$E$4:$E$2000='Analítico Cp.'!$B43),-('Diário 5º PA'!$P$4:$P$2000=G$1),('Diário 5º PA'!$F$4:$F$2000))+SUMPRODUCT(-('Diário 6º PA'!$E$4:$E$2000='Analítico Cp.'!$B43),-('Diário 6º PA'!$P$4:$P$2000=G$1),('Diário 6º PA'!$F$4:$F$2000))+SUMPRODUCT(-('Comp.'!$D$5:$D$263='Analítico Cp.'!$B43),-('Comp.'!$J$5:$J$263=G$1),('Comp.'!$E$5:$E$263))</f>
        <v>0</v>
      </c>
      <c r="H43" s="11">
        <f>SUMPRODUCT(-('Diário 3º PA'!$E$4:$E$4242='Analítico Cp.'!$B43),-('Diário 3º PA'!$O$4:$O$4242=H$1),('Diário 3º PA'!$F$4:$F$4242))+SUMPRODUCT(-('Diário 4º PA'!$E$4:$E$2007='Analítico Cp.'!$B43),-('Diário 4º PA'!$P$4:$P$2007=H$1),('Diário 4º PA'!$F$4:$F$2007))+SUMPRODUCT(-('Diário 5º PA'!$E$4:$E$2000='Analítico Cp.'!$B43),-('Diário 5º PA'!$P$4:$P$2000=H$1),('Diário 5º PA'!$F$4:$F$2000))+SUMPRODUCT(-('Diário 6º PA'!$E$4:$E$2000='Analítico Cp.'!$B43),-('Diário 6º PA'!$P$4:$P$2000=H$1),('Diário 6º PA'!$F$4:$F$2000))+SUMPRODUCT(-('Comp.'!$D$5:$D$263='Analítico Cp.'!$B43),-('Comp.'!$J$5:$J$263=H$1),('Comp.'!$E$5:$E$263))</f>
        <v>0</v>
      </c>
      <c r="I43" s="11">
        <f>SUMPRODUCT(-('Diário 3º PA'!$E$4:$E$4242='Analítico Cp.'!$B43),-('Diário 3º PA'!$O$4:$O$4242=I$1),('Diário 3º PA'!$F$4:$F$4242))+SUMPRODUCT(-('Diário 4º PA'!$E$4:$E$2007='Analítico Cp.'!$B43),-('Diário 4º PA'!$P$4:$P$2007=I$1),('Diário 4º PA'!$F$4:$F$2007))+SUMPRODUCT(-('Diário 5º PA'!$E$4:$E$2000='Analítico Cp.'!$B43),-('Diário 5º PA'!$P$4:$P$2000=I$1),('Diário 5º PA'!$F$4:$F$2000))+SUMPRODUCT(-('Diário 6º PA'!$E$4:$E$2000='Analítico Cp.'!$B43),-('Diário 6º PA'!$P$4:$P$2000=I$1),('Diário 6º PA'!$F$4:$F$2000))+SUMPRODUCT(-('Comp.'!$D$5:$D$263='Analítico Cp.'!$B43),-('Comp.'!$J$5:$J$263=I$1),('Comp.'!$E$5:$E$263))</f>
        <v>0</v>
      </c>
      <c r="J43" s="11">
        <f>SUMPRODUCT(-('Diário 3º PA'!$E$4:$E$4242='Analítico Cp.'!$B43),-('Diário 3º PA'!$O$4:$O$4242=J$1),('Diário 3º PA'!$F$4:$F$4242))+SUMPRODUCT(-('Diário 4º PA'!$E$4:$E$2007='Analítico Cp.'!$B43),-('Diário 4º PA'!$P$4:$P$2007=J$1),('Diário 4º PA'!$F$4:$F$2007))+SUMPRODUCT(-('Diário 5º PA'!$E$4:$E$2000='Analítico Cp.'!$B43),-('Diário 5º PA'!$P$4:$P$2000=J$1),('Diário 5º PA'!$F$4:$F$2000))+SUMPRODUCT(-('Diário 6º PA'!$E$4:$E$2000='Analítico Cp.'!$B43),-('Diário 6º PA'!$P$4:$P$2000=J$1),('Diário 6º PA'!$F$4:$F$2000))+SUMPRODUCT(-('Comp.'!$D$5:$D$263='Analítico Cp.'!$B43),-('Comp.'!$J$5:$J$263=J$1),('Comp.'!$E$5:$E$263))</f>
        <v>0</v>
      </c>
      <c r="K43" s="11">
        <f>SUMPRODUCT(-('Diário 3º PA'!$E$4:$E$4242='Analítico Cp.'!$B43),-('Diário 3º PA'!$O$4:$O$4242=K$1),('Diário 3º PA'!$F$4:$F$4242))+SUMPRODUCT(-('Diário 4º PA'!$E$4:$E$2007='Analítico Cp.'!$B43),-('Diário 4º PA'!$P$4:$P$2007=K$1),('Diário 4º PA'!$F$4:$F$2007))+SUMPRODUCT(-('Diário 5º PA'!$E$4:$E$2000='Analítico Cp.'!$B43),-('Diário 5º PA'!$P$4:$P$2000=K$1),('Diário 5º PA'!$F$4:$F$2000))+SUMPRODUCT(-('Diário 6º PA'!$E$4:$E$2000='Analítico Cp.'!$B43),-('Diário 6º PA'!$P$4:$P$2000=K$1),('Diário 6º PA'!$F$4:$F$2000))+SUMPRODUCT(-('Comp.'!$D$5:$D$263='Analítico Cp.'!$B43),-('Comp.'!$J$5:$J$263=K$1),('Comp.'!$E$5:$E$263))</f>
        <v>0</v>
      </c>
      <c r="L43" s="11">
        <f>SUMPRODUCT(-('Diário 3º PA'!$E$4:$E$4242='Analítico Cp.'!$B43),-('Diário 3º PA'!$O$4:$O$4242=L$1),('Diário 3º PA'!$F$4:$F$4242))+SUMPRODUCT(-('Diário 4º PA'!$E$4:$E$2007='Analítico Cp.'!$B43),-('Diário 4º PA'!$P$4:$P$2007=L$1),('Diário 4º PA'!$F$4:$F$2007))+SUMPRODUCT(-('Diário 5º PA'!$E$4:$E$2000='Analítico Cp.'!$B43),-('Diário 5º PA'!$P$4:$P$2000=L$1),('Diário 5º PA'!$F$4:$F$2000))+SUMPRODUCT(-('Diário 6º PA'!$E$4:$E$2000='Analítico Cp.'!$B43),-('Diário 6º PA'!$P$4:$P$2000=L$1),('Diário 6º PA'!$F$4:$F$2000))+SUMPRODUCT(-('Comp.'!$D$5:$D$263='Analítico Cp.'!$B43),-('Comp.'!$J$5:$J$263=L$1),('Comp.'!$E$5:$E$263))</f>
        <v>0</v>
      </c>
      <c r="M43" s="11">
        <f>SUMPRODUCT(-('Diário 3º PA'!$E$4:$E$4242='Analítico Cp.'!$B43),-('Diário 3º PA'!$O$4:$O$4242=M$1),('Diário 3º PA'!$F$4:$F$4242))+SUMPRODUCT(-('Diário 4º PA'!$E$4:$E$2007='Analítico Cp.'!$B43),-('Diário 4º PA'!$P$4:$P$2007=M$1),('Diário 4º PA'!$F$4:$F$2007))+SUMPRODUCT(-('Diário 5º PA'!$E$4:$E$2000='Analítico Cp.'!$B43),-('Diário 5º PA'!$P$4:$P$2000=M$1),('Diário 5º PA'!$F$4:$F$2000))+SUMPRODUCT(-('Diário 6º PA'!$E$4:$E$2000='Analítico Cp.'!$B43),-('Diário 6º PA'!$P$4:$P$2000=M$1),('Diário 6º PA'!$F$4:$F$2000))+SUMPRODUCT(-('Comp.'!$D$5:$D$263='Analítico Cp.'!$B43),-('Comp.'!$J$5:$J$263=M$1),('Comp.'!$E$5:$E$263))</f>
        <v>0</v>
      </c>
      <c r="N43" s="11">
        <f>SUMPRODUCT(-('Diário 3º PA'!$E$4:$E$4242='Analítico Cp.'!$B43),-('Diário 3º PA'!$O$4:$O$4242=N$1),('Diário 3º PA'!$F$4:$F$4242))+SUMPRODUCT(-('Diário 4º PA'!$E$4:$E$2007='Analítico Cp.'!$B43),-('Diário 4º PA'!$P$4:$P$2007=N$1),('Diário 4º PA'!$F$4:$F$2007))+SUMPRODUCT(-('Diário 5º PA'!$E$4:$E$2000='Analítico Cp.'!$B43),-('Diário 5º PA'!$P$4:$P$2000=N$1),('Diário 5º PA'!$F$4:$F$2000))+SUMPRODUCT(-('Diário 6º PA'!$E$4:$E$2000='Analítico Cp.'!$B43),-('Diário 6º PA'!$P$4:$P$2000=N$1),('Diário 6º PA'!$F$4:$F$2000))+SUMPRODUCT(-('Comp.'!$D$5:$D$263='Analítico Cp.'!$B43),-('Comp.'!$J$5:$J$263=N$1),('Comp.'!$E$5:$E$263))</f>
        <v>0</v>
      </c>
      <c r="O43" s="12">
        <f t="shared" si="5"/>
        <v>0</v>
      </c>
      <c r="P43" s="168">
        <f t="shared" si="6"/>
        <v>0</v>
      </c>
    </row>
    <row r="44" spans="1:16" ht="23.25" customHeight="1" x14ac:dyDescent="0.2">
      <c r="A44" s="59" t="s">
        <v>190</v>
      </c>
      <c r="B44" s="58" t="s">
        <v>191</v>
      </c>
      <c r="C44" s="11">
        <f>SUMPRODUCT(-('Diário 3º PA'!$E$4:$E$4242='Analítico Cp.'!$B44),-('Diário 3º PA'!$O$4:$O$4242=C$1),('Diário 3º PA'!$F$4:$F$4242))+SUMPRODUCT(-('Diário 4º PA'!$E$4:$E$2007='Analítico Cp.'!$B44),-('Diário 4º PA'!$P$4:$P$2007=C$1),('Diário 4º PA'!$F$4:$F$2007))+SUMPRODUCT(-('Diário 5º PA'!$E$4:$E$2000='Analítico Cp.'!$B44),-('Diário 5º PA'!$P$4:$P$2000=C$1),('Diário 5º PA'!$F$4:$F$2000))+SUMPRODUCT(-('Diário 6º PA'!$E$4:$E$2000='Analítico Cp.'!$B44),-('Diário 6º PA'!$P$4:$P$2000=C$1),('Diário 6º PA'!$F$4:$F$2000))+SUMPRODUCT(-('Comp.'!$D$5:$D$263='Analítico Cp.'!$B44),-('Comp.'!$J$5:$J$263=C$1),('Comp.'!$E$5:$E$263))</f>
        <v>33814.6</v>
      </c>
      <c r="D44" s="11">
        <f>SUMPRODUCT(-('Diário 3º PA'!$E$4:$E$4242='Analítico Cp.'!$B44),-('Diário 3º PA'!$O$4:$O$4242=D$1),('Diário 3º PA'!$F$4:$F$4242))+SUMPRODUCT(-('Diário 4º PA'!$E$4:$E$2007='Analítico Cp.'!$B44),-('Diário 4º PA'!$P$4:$P$2007=D$1),('Diário 4º PA'!$F$4:$F$2007))+SUMPRODUCT(-('Diário 5º PA'!$E$4:$E$2000='Analítico Cp.'!$B44),-('Diário 5º PA'!$P$4:$P$2000=D$1),('Diário 5º PA'!$F$4:$F$2000))+SUMPRODUCT(-('Diário 6º PA'!$E$4:$E$2000='Analítico Cp.'!$B44),-('Diário 6º PA'!$P$4:$P$2000=D$1),('Diário 6º PA'!$F$4:$F$2000))+SUMPRODUCT(-('Comp.'!$D$5:$D$263='Analítico Cp.'!$B44),-('Comp.'!$J$5:$J$263=D$1),('Comp.'!$E$5:$E$263))</f>
        <v>34678.15</v>
      </c>
      <c r="E44" s="11">
        <f>SUMPRODUCT(-('Diário 3º PA'!$E$4:$E$4242='Analítico Cp.'!$B44),-('Diário 3º PA'!$O$4:$O$4242=E$1),('Diário 3º PA'!$F$4:$F$4242))+SUMPRODUCT(-('Diário 4º PA'!$E$4:$E$2007='Analítico Cp.'!$B44),-('Diário 4º PA'!$P$4:$P$2007=E$1),('Diário 4º PA'!$F$4:$F$2007))+SUMPRODUCT(-('Diário 5º PA'!$E$4:$E$2000='Analítico Cp.'!$B44),-('Diário 5º PA'!$P$4:$P$2000=E$1),('Diário 5º PA'!$F$4:$F$2000))+SUMPRODUCT(-('Diário 6º PA'!$E$4:$E$2000='Analítico Cp.'!$B44),-('Diário 6º PA'!$P$4:$P$2000=E$1),('Diário 6º PA'!$F$4:$F$2000))+SUMPRODUCT(-('Comp.'!$D$5:$D$263='Analítico Cp.'!$B44),-('Comp.'!$J$5:$J$263=E$1),('Comp.'!$E$5:$E$263))</f>
        <v>20623.900000000001</v>
      </c>
      <c r="F44" s="11">
        <f>SUMPRODUCT(-('Diário 3º PA'!$E$4:$E$4242='Analítico Cp.'!$B44),-('Diário 3º PA'!$O$4:$O$4242=F$1),('Diário 3º PA'!$F$4:$F$4242))+SUMPRODUCT(-('Diário 4º PA'!$E$4:$E$2007='Analítico Cp.'!$B44),-('Diário 4º PA'!$P$4:$P$2007=F$1),('Diário 4º PA'!$F$4:$F$2007))+SUMPRODUCT(-('Diário 5º PA'!$E$4:$E$2000='Analítico Cp.'!$B44),-('Diário 5º PA'!$P$4:$P$2000=F$1),('Diário 5º PA'!$F$4:$F$2000))+SUMPRODUCT(-('Diário 6º PA'!$E$4:$E$2000='Analítico Cp.'!$B44),-('Diário 6º PA'!$P$4:$P$2000=F$1),('Diário 6º PA'!$F$4:$F$2000))+SUMPRODUCT(-('Comp.'!$D$5:$D$263='Analítico Cp.'!$B44),-('Comp.'!$J$5:$J$263=F$1),('Comp.'!$E$5:$E$263))</f>
        <v>0</v>
      </c>
      <c r="G44" s="11">
        <f>SUMPRODUCT(-('Diário 3º PA'!$E$4:$E$4242='Analítico Cp.'!$B44),-('Diário 3º PA'!$O$4:$O$4242=G$1),('Diário 3º PA'!$F$4:$F$4242))+SUMPRODUCT(-('Diário 4º PA'!$E$4:$E$2007='Analítico Cp.'!$B44),-('Diário 4º PA'!$P$4:$P$2007=G$1),('Diário 4º PA'!$F$4:$F$2007))+SUMPRODUCT(-('Diário 5º PA'!$E$4:$E$2000='Analítico Cp.'!$B44),-('Diário 5º PA'!$P$4:$P$2000=G$1),('Diário 5º PA'!$F$4:$F$2000))+SUMPRODUCT(-('Diário 6º PA'!$E$4:$E$2000='Analítico Cp.'!$B44),-('Diário 6º PA'!$P$4:$P$2000=G$1),('Diário 6º PA'!$F$4:$F$2000))+SUMPRODUCT(-('Comp.'!$D$5:$D$263='Analítico Cp.'!$B44),-('Comp.'!$J$5:$J$263=G$1),('Comp.'!$E$5:$E$263))</f>
        <v>0</v>
      </c>
      <c r="H44" s="11">
        <f>SUMPRODUCT(-('Diário 3º PA'!$E$4:$E$4242='Analítico Cp.'!$B44),-('Diário 3º PA'!$O$4:$O$4242=H$1),('Diário 3º PA'!$F$4:$F$4242))+SUMPRODUCT(-('Diário 4º PA'!$E$4:$E$2007='Analítico Cp.'!$B44),-('Diário 4º PA'!$P$4:$P$2007=H$1),('Diário 4º PA'!$F$4:$F$2007))+SUMPRODUCT(-('Diário 5º PA'!$E$4:$E$2000='Analítico Cp.'!$B44),-('Diário 5º PA'!$P$4:$P$2000=H$1),('Diário 5º PA'!$F$4:$F$2000))+SUMPRODUCT(-('Diário 6º PA'!$E$4:$E$2000='Analítico Cp.'!$B44),-('Diário 6º PA'!$P$4:$P$2000=H$1),('Diário 6º PA'!$F$4:$F$2000))+SUMPRODUCT(-('Comp.'!$D$5:$D$263='Analítico Cp.'!$B44),-('Comp.'!$J$5:$J$263=H$1),('Comp.'!$E$5:$E$263))</f>
        <v>0</v>
      </c>
      <c r="I44" s="11">
        <f>SUMPRODUCT(-('Diário 3º PA'!$E$4:$E$4242='Analítico Cp.'!$B44),-('Diário 3º PA'!$O$4:$O$4242=I$1),('Diário 3º PA'!$F$4:$F$4242))+SUMPRODUCT(-('Diário 4º PA'!$E$4:$E$2007='Analítico Cp.'!$B44),-('Diário 4º PA'!$P$4:$P$2007=I$1),('Diário 4º PA'!$F$4:$F$2007))+SUMPRODUCT(-('Diário 5º PA'!$E$4:$E$2000='Analítico Cp.'!$B44),-('Diário 5º PA'!$P$4:$P$2000=I$1),('Diário 5º PA'!$F$4:$F$2000))+SUMPRODUCT(-('Diário 6º PA'!$E$4:$E$2000='Analítico Cp.'!$B44),-('Diário 6º PA'!$P$4:$P$2000=I$1),('Diário 6º PA'!$F$4:$F$2000))+SUMPRODUCT(-('Comp.'!$D$5:$D$263='Analítico Cp.'!$B44),-('Comp.'!$J$5:$J$263=I$1),('Comp.'!$E$5:$E$263))</f>
        <v>0</v>
      </c>
      <c r="J44" s="11">
        <f>SUMPRODUCT(-('Diário 3º PA'!$E$4:$E$4242='Analítico Cp.'!$B44),-('Diário 3º PA'!$O$4:$O$4242=J$1),('Diário 3º PA'!$F$4:$F$4242))+SUMPRODUCT(-('Diário 4º PA'!$E$4:$E$2007='Analítico Cp.'!$B44),-('Diário 4º PA'!$P$4:$P$2007=J$1),('Diário 4º PA'!$F$4:$F$2007))+SUMPRODUCT(-('Diário 5º PA'!$E$4:$E$2000='Analítico Cp.'!$B44),-('Diário 5º PA'!$P$4:$P$2000=J$1),('Diário 5º PA'!$F$4:$F$2000))+SUMPRODUCT(-('Diário 6º PA'!$E$4:$E$2000='Analítico Cp.'!$B44),-('Diário 6º PA'!$P$4:$P$2000=J$1),('Diário 6º PA'!$F$4:$F$2000))+SUMPRODUCT(-('Comp.'!$D$5:$D$263='Analítico Cp.'!$B44),-('Comp.'!$J$5:$J$263=J$1),('Comp.'!$E$5:$E$263))</f>
        <v>0</v>
      </c>
      <c r="K44" s="11">
        <f>SUMPRODUCT(-('Diário 3º PA'!$E$4:$E$4242='Analítico Cp.'!$B44),-('Diário 3º PA'!$O$4:$O$4242=K$1),('Diário 3º PA'!$F$4:$F$4242))+SUMPRODUCT(-('Diário 4º PA'!$E$4:$E$2007='Analítico Cp.'!$B44),-('Diário 4º PA'!$P$4:$P$2007=K$1),('Diário 4º PA'!$F$4:$F$2007))+SUMPRODUCT(-('Diário 5º PA'!$E$4:$E$2000='Analítico Cp.'!$B44),-('Diário 5º PA'!$P$4:$P$2000=K$1),('Diário 5º PA'!$F$4:$F$2000))+SUMPRODUCT(-('Diário 6º PA'!$E$4:$E$2000='Analítico Cp.'!$B44),-('Diário 6º PA'!$P$4:$P$2000=K$1),('Diário 6º PA'!$F$4:$F$2000))+SUMPRODUCT(-('Comp.'!$D$5:$D$263='Analítico Cp.'!$B44),-('Comp.'!$J$5:$J$263=K$1),('Comp.'!$E$5:$E$263))</f>
        <v>0</v>
      </c>
      <c r="L44" s="11">
        <f>SUMPRODUCT(-('Diário 3º PA'!$E$4:$E$4242='Analítico Cp.'!$B44),-('Diário 3º PA'!$O$4:$O$4242=L$1),('Diário 3º PA'!$F$4:$F$4242))+SUMPRODUCT(-('Diário 4º PA'!$E$4:$E$2007='Analítico Cp.'!$B44),-('Diário 4º PA'!$P$4:$P$2007=L$1),('Diário 4º PA'!$F$4:$F$2007))+SUMPRODUCT(-('Diário 5º PA'!$E$4:$E$2000='Analítico Cp.'!$B44),-('Diário 5º PA'!$P$4:$P$2000=L$1),('Diário 5º PA'!$F$4:$F$2000))+SUMPRODUCT(-('Diário 6º PA'!$E$4:$E$2000='Analítico Cp.'!$B44),-('Diário 6º PA'!$P$4:$P$2000=L$1),('Diário 6º PA'!$F$4:$F$2000))+SUMPRODUCT(-('Comp.'!$D$5:$D$263='Analítico Cp.'!$B44),-('Comp.'!$J$5:$J$263=L$1),('Comp.'!$E$5:$E$263))</f>
        <v>0</v>
      </c>
      <c r="M44" s="11">
        <f>SUMPRODUCT(-('Diário 3º PA'!$E$4:$E$4242='Analítico Cp.'!$B44),-('Diário 3º PA'!$O$4:$O$4242=M$1),('Diário 3º PA'!$F$4:$F$4242))+SUMPRODUCT(-('Diário 4º PA'!$E$4:$E$2007='Analítico Cp.'!$B44),-('Diário 4º PA'!$P$4:$P$2007=M$1),('Diário 4º PA'!$F$4:$F$2007))+SUMPRODUCT(-('Diário 5º PA'!$E$4:$E$2000='Analítico Cp.'!$B44),-('Diário 5º PA'!$P$4:$P$2000=M$1),('Diário 5º PA'!$F$4:$F$2000))+SUMPRODUCT(-('Diário 6º PA'!$E$4:$E$2000='Analítico Cp.'!$B44),-('Diário 6º PA'!$P$4:$P$2000=M$1),('Diário 6º PA'!$F$4:$F$2000))+SUMPRODUCT(-('Comp.'!$D$5:$D$263='Analítico Cp.'!$B44),-('Comp.'!$J$5:$J$263=M$1),('Comp.'!$E$5:$E$263))</f>
        <v>0</v>
      </c>
      <c r="N44" s="11">
        <f>SUMPRODUCT(-('Diário 3º PA'!$E$4:$E$4242='Analítico Cp.'!$B44),-('Diário 3º PA'!$O$4:$O$4242=N$1),('Diário 3º PA'!$F$4:$F$4242))+SUMPRODUCT(-('Diário 4º PA'!$E$4:$E$2007='Analítico Cp.'!$B44),-('Diário 4º PA'!$P$4:$P$2007=N$1),('Diário 4º PA'!$F$4:$F$2007))+SUMPRODUCT(-('Diário 5º PA'!$E$4:$E$2000='Analítico Cp.'!$B44),-('Diário 5º PA'!$P$4:$P$2000=N$1),('Diário 5º PA'!$F$4:$F$2000))+SUMPRODUCT(-('Diário 6º PA'!$E$4:$E$2000='Analítico Cp.'!$B44),-('Diário 6º PA'!$P$4:$P$2000=N$1),('Diário 6º PA'!$F$4:$F$2000))+SUMPRODUCT(-('Comp.'!$D$5:$D$263='Analítico Cp.'!$B44),-('Comp.'!$J$5:$J$263=N$1),('Comp.'!$E$5:$E$263))</f>
        <v>0</v>
      </c>
      <c r="O44" s="12">
        <f t="shared" ref="O44:O45" si="7">SUM(C44:N44)</f>
        <v>89116.65</v>
      </c>
      <c r="P44" s="168">
        <f t="shared" si="6"/>
        <v>1.0510470107027974E-2</v>
      </c>
    </row>
    <row r="45" spans="1:16" s="33" customFormat="1" ht="23.25" customHeight="1" x14ac:dyDescent="0.2">
      <c r="A45" s="59" t="s">
        <v>192</v>
      </c>
      <c r="B45" s="61" t="s">
        <v>193</v>
      </c>
      <c r="C45" s="11">
        <f>SUMPRODUCT(-('Diário 3º PA'!$E$4:$E$4242='Analítico Cp.'!$B45),-('Diário 3º PA'!$O$4:$O$4242=C$1),('Diário 3º PA'!$F$4:$F$4242))+SUMPRODUCT(-('Diário 4º PA'!$E$4:$E$2007='Analítico Cp.'!$B45),-('Diário 4º PA'!$P$4:$P$2007=C$1),('Diário 4º PA'!$F$4:$F$2007))+SUMPRODUCT(-('Diário 5º PA'!$E$4:$E$2000='Analítico Cp.'!$B45),-('Diário 5º PA'!$P$4:$P$2000=C$1),('Diário 5º PA'!$F$4:$F$2000))+SUMPRODUCT(-('Diário 6º PA'!$E$4:$E$2000='Analítico Cp.'!$B45),-('Diário 6º PA'!$P$4:$P$2000=C$1),('Diário 6º PA'!$F$4:$F$2000))+SUMPRODUCT(-('Comp.'!$D$5:$D$263='Analítico Cp.'!$B45),-('Comp.'!$J$5:$J$263=C$1),('Comp.'!$E$5:$E$263))</f>
        <v>0</v>
      </c>
      <c r="D45" s="11">
        <f>SUMPRODUCT(-('Diário 3º PA'!$E$4:$E$4242='Analítico Cp.'!$B45),-('Diário 3º PA'!$O$4:$O$4242=D$1),('Diário 3º PA'!$F$4:$F$4242))+SUMPRODUCT(-('Diário 4º PA'!$E$4:$E$2007='Analítico Cp.'!$B45),-('Diário 4º PA'!$P$4:$P$2007=D$1),('Diário 4º PA'!$F$4:$F$2007))+SUMPRODUCT(-('Diário 5º PA'!$E$4:$E$2000='Analítico Cp.'!$B45),-('Diário 5º PA'!$P$4:$P$2000=D$1),('Diário 5º PA'!$F$4:$F$2000))+SUMPRODUCT(-('Diário 6º PA'!$E$4:$E$2000='Analítico Cp.'!$B45),-('Diário 6º PA'!$P$4:$P$2000=D$1),('Diário 6º PA'!$F$4:$F$2000))+SUMPRODUCT(-('Comp.'!$D$5:$D$263='Analítico Cp.'!$B45),-('Comp.'!$J$5:$J$263=D$1),('Comp.'!$E$5:$E$263))</f>
        <v>0</v>
      </c>
      <c r="E45" s="11">
        <f>SUMPRODUCT(-('Diário 3º PA'!$E$4:$E$4242='Analítico Cp.'!$B45),-('Diário 3º PA'!$O$4:$O$4242=E$1),('Diário 3º PA'!$F$4:$F$4242))+SUMPRODUCT(-('Diário 4º PA'!$E$4:$E$2007='Analítico Cp.'!$B45),-('Diário 4º PA'!$P$4:$P$2007=E$1),('Diário 4º PA'!$F$4:$F$2007))+SUMPRODUCT(-('Diário 5º PA'!$E$4:$E$2000='Analítico Cp.'!$B45),-('Diário 5º PA'!$P$4:$P$2000=E$1),('Diário 5º PA'!$F$4:$F$2000))+SUMPRODUCT(-('Diário 6º PA'!$E$4:$E$2000='Analítico Cp.'!$B45),-('Diário 6º PA'!$P$4:$P$2000=E$1),('Diário 6º PA'!$F$4:$F$2000))+SUMPRODUCT(-('Comp.'!$D$5:$D$263='Analítico Cp.'!$B45),-('Comp.'!$J$5:$J$263=E$1),('Comp.'!$E$5:$E$263))</f>
        <v>0</v>
      </c>
      <c r="F45" s="11">
        <f>SUMPRODUCT(-('Diário 3º PA'!$E$4:$E$4242='Analítico Cp.'!$B45),-('Diário 3º PA'!$O$4:$O$4242=F$1),('Diário 3º PA'!$F$4:$F$4242))+SUMPRODUCT(-('Diário 4º PA'!$E$4:$E$2007='Analítico Cp.'!$B45),-('Diário 4º PA'!$P$4:$P$2007=F$1),('Diário 4º PA'!$F$4:$F$2007))+SUMPRODUCT(-('Diário 5º PA'!$E$4:$E$2000='Analítico Cp.'!$B45),-('Diário 5º PA'!$P$4:$P$2000=F$1),('Diário 5º PA'!$F$4:$F$2000))+SUMPRODUCT(-('Diário 6º PA'!$E$4:$E$2000='Analítico Cp.'!$B45),-('Diário 6º PA'!$P$4:$P$2000=F$1),('Diário 6º PA'!$F$4:$F$2000))+SUMPRODUCT(-('Comp.'!$D$5:$D$263='Analítico Cp.'!$B45),-('Comp.'!$J$5:$J$263=F$1),('Comp.'!$E$5:$E$263))</f>
        <v>0</v>
      </c>
      <c r="G45" s="11">
        <f>SUMPRODUCT(-('Diário 3º PA'!$E$4:$E$4242='Analítico Cp.'!$B45),-('Diário 3º PA'!$O$4:$O$4242=G$1),('Diário 3º PA'!$F$4:$F$4242))+SUMPRODUCT(-('Diário 4º PA'!$E$4:$E$2007='Analítico Cp.'!$B45),-('Diário 4º PA'!$P$4:$P$2007=G$1),('Diário 4º PA'!$F$4:$F$2007))+SUMPRODUCT(-('Diário 5º PA'!$E$4:$E$2000='Analítico Cp.'!$B45),-('Diário 5º PA'!$P$4:$P$2000=G$1),('Diário 5º PA'!$F$4:$F$2000))+SUMPRODUCT(-('Diário 6º PA'!$E$4:$E$2000='Analítico Cp.'!$B45),-('Diário 6º PA'!$P$4:$P$2000=G$1),('Diário 6º PA'!$F$4:$F$2000))+SUMPRODUCT(-('Comp.'!$D$5:$D$263='Analítico Cp.'!$B45),-('Comp.'!$J$5:$J$263=G$1),('Comp.'!$E$5:$E$263))</f>
        <v>0</v>
      </c>
      <c r="H45" s="11">
        <f>SUMPRODUCT(-('Diário 3º PA'!$E$4:$E$4242='Analítico Cp.'!$B45),-('Diário 3º PA'!$O$4:$O$4242=H$1),('Diário 3º PA'!$F$4:$F$4242))+SUMPRODUCT(-('Diário 4º PA'!$E$4:$E$2007='Analítico Cp.'!$B45),-('Diário 4º PA'!$P$4:$P$2007=H$1),('Diário 4º PA'!$F$4:$F$2007))+SUMPRODUCT(-('Diário 5º PA'!$E$4:$E$2000='Analítico Cp.'!$B45),-('Diário 5º PA'!$P$4:$P$2000=H$1),('Diário 5º PA'!$F$4:$F$2000))+SUMPRODUCT(-('Diário 6º PA'!$E$4:$E$2000='Analítico Cp.'!$B45),-('Diário 6º PA'!$P$4:$P$2000=H$1),('Diário 6º PA'!$F$4:$F$2000))+SUMPRODUCT(-('Comp.'!$D$5:$D$263='Analítico Cp.'!$B45),-('Comp.'!$J$5:$J$263=H$1),('Comp.'!$E$5:$E$263))</f>
        <v>0</v>
      </c>
      <c r="I45" s="11">
        <f>SUMPRODUCT(-('Diário 3º PA'!$E$4:$E$4242='Analítico Cp.'!$B45),-('Diário 3º PA'!$O$4:$O$4242=I$1),('Diário 3º PA'!$F$4:$F$4242))+SUMPRODUCT(-('Diário 4º PA'!$E$4:$E$2007='Analítico Cp.'!$B45),-('Diário 4º PA'!$P$4:$P$2007=I$1),('Diário 4º PA'!$F$4:$F$2007))+SUMPRODUCT(-('Diário 5º PA'!$E$4:$E$2000='Analítico Cp.'!$B45),-('Diário 5º PA'!$P$4:$P$2000=I$1),('Diário 5º PA'!$F$4:$F$2000))+SUMPRODUCT(-('Diário 6º PA'!$E$4:$E$2000='Analítico Cp.'!$B45),-('Diário 6º PA'!$P$4:$P$2000=I$1),('Diário 6º PA'!$F$4:$F$2000))+SUMPRODUCT(-('Comp.'!$D$5:$D$263='Analítico Cp.'!$B45),-('Comp.'!$J$5:$J$263=I$1),('Comp.'!$E$5:$E$263))</f>
        <v>0</v>
      </c>
      <c r="J45" s="11">
        <f>SUMPRODUCT(-('Diário 3º PA'!$E$4:$E$4242='Analítico Cp.'!$B45),-('Diário 3º PA'!$O$4:$O$4242=J$1),('Diário 3º PA'!$F$4:$F$4242))+SUMPRODUCT(-('Diário 4º PA'!$E$4:$E$2007='Analítico Cp.'!$B45),-('Diário 4º PA'!$P$4:$P$2007=J$1),('Diário 4º PA'!$F$4:$F$2007))+SUMPRODUCT(-('Diário 5º PA'!$E$4:$E$2000='Analítico Cp.'!$B45),-('Diário 5º PA'!$P$4:$P$2000=J$1),('Diário 5º PA'!$F$4:$F$2000))+SUMPRODUCT(-('Diário 6º PA'!$E$4:$E$2000='Analítico Cp.'!$B45),-('Diário 6º PA'!$P$4:$P$2000=J$1),('Diário 6º PA'!$F$4:$F$2000))+SUMPRODUCT(-('Comp.'!$D$5:$D$263='Analítico Cp.'!$B45),-('Comp.'!$J$5:$J$263=J$1),('Comp.'!$E$5:$E$263))</f>
        <v>0</v>
      </c>
      <c r="K45" s="11">
        <f>SUMPRODUCT(-('Diário 3º PA'!$E$4:$E$4242='Analítico Cp.'!$B45),-('Diário 3º PA'!$O$4:$O$4242=K$1),('Diário 3º PA'!$F$4:$F$4242))+SUMPRODUCT(-('Diário 4º PA'!$E$4:$E$2007='Analítico Cp.'!$B45),-('Diário 4º PA'!$P$4:$P$2007=K$1),('Diário 4º PA'!$F$4:$F$2007))+SUMPRODUCT(-('Diário 5º PA'!$E$4:$E$2000='Analítico Cp.'!$B45),-('Diário 5º PA'!$P$4:$P$2000=K$1),('Diário 5º PA'!$F$4:$F$2000))+SUMPRODUCT(-('Diário 6º PA'!$E$4:$E$2000='Analítico Cp.'!$B45),-('Diário 6º PA'!$P$4:$P$2000=K$1),('Diário 6º PA'!$F$4:$F$2000))+SUMPRODUCT(-('Comp.'!$D$5:$D$263='Analítico Cp.'!$B45),-('Comp.'!$J$5:$J$263=K$1),('Comp.'!$E$5:$E$263))</f>
        <v>0</v>
      </c>
      <c r="L45" s="11">
        <f>SUMPRODUCT(-('Diário 3º PA'!$E$4:$E$4242='Analítico Cp.'!$B45),-('Diário 3º PA'!$O$4:$O$4242=L$1),('Diário 3º PA'!$F$4:$F$4242))+SUMPRODUCT(-('Diário 4º PA'!$E$4:$E$2007='Analítico Cp.'!$B45),-('Diário 4º PA'!$P$4:$P$2007=L$1),('Diário 4º PA'!$F$4:$F$2007))+SUMPRODUCT(-('Diário 5º PA'!$E$4:$E$2000='Analítico Cp.'!$B45),-('Diário 5º PA'!$P$4:$P$2000=L$1),('Diário 5º PA'!$F$4:$F$2000))+SUMPRODUCT(-('Diário 6º PA'!$E$4:$E$2000='Analítico Cp.'!$B45),-('Diário 6º PA'!$P$4:$P$2000=L$1),('Diário 6º PA'!$F$4:$F$2000))+SUMPRODUCT(-('Comp.'!$D$5:$D$263='Analítico Cp.'!$B45),-('Comp.'!$J$5:$J$263=L$1),('Comp.'!$E$5:$E$263))</f>
        <v>0</v>
      </c>
      <c r="M45" s="11">
        <f>SUMPRODUCT(-('Diário 3º PA'!$E$4:$E$4242='Analítico Cp.'!$B45),-('Diário 3º PA'!$O$4:$O$4242=M$1),('Diário 3º PA'!$F$4:$F$4242))+SUMPRODUCT(-('Diário 4º PA'!$E$4:$E$2007='Analítico Cp.'!$B45),-('Diário 4º PA'!$P$4:$P$2007=M$1),('Diário 4º PA'!$F$4:$F$2007))+SUMPRODUCT(-('Diário 5º PA'!$E$4:$E$2000='Analítico Cp.'!$B45),-('Diário 5º PA'!$P$4:$P$2000=M$1),('Diário 5º PA'!$F$4:$F$2000))+SUMPRODUCT(-('Diário 6º PA'!$E$4:$E$2000='Analítico Cp.'!$B45),-('Diário 6º PA'!$P$4:$P$2000=M$1),('Diário 6º PA'!$F$4:$F$2000))+SUMPRODUCT(-('Comp.'!$D$5:$D$263='Analítico Cp.'!$B45),-('Comp.'!$J$5:$J$263=M$1),('Comp.'!$E$5:$E$263))</f>
        <v>0</v>
      </c>
      <c r="N45" s="11">
        <f>SUMPRODUCT(-('Diário 3º PA'!$E$4:$E$4242='Analítico Cp.'!$B45),-('Diário 3º PA'!$O$4:$O$4242=N$1),('Diário 3º PA'!$F$4:$F$4242))+SUMPRODUCT(-('Diário 4º PA'!$E$4:$E$2007='Analítico Cp.'!$B45),-('Diário 4º PA'!$P$4:$P$2007=N$1),('Diário 4º PA'!$F$4:$F$2007))+SUMPRODUCT(-('Diário 5º PA'!$E$4:$E$2000='Analítico Cp.'!$B45),-('Diário 5º PA'!$P$4:$P$2000=N$1),('Diário 5º PA'!$F$4:$F$2000))+SUMPRODUCT(-('Diário 6º PA'!$E$4:$E$2000='Analítico Cp.'!$B45),-('Diário 6º PA'!$P$4:$P$2000=N$1),('Diário 6º PA'!$F$4:$F$2000))+SUMPRODUCT(-('Comp.'!$D$5:$D$263='Analítico Cp.'!$B45),-('Comp.'!$J$5:$J$263=N$1),('Comp.'!$E$5:$E$263))</f>
        <v>0</v>
      </c>
      <c r="O45" s="12">
        <f t="shared" si="7"/>
        <v>0</v>
      </c>
      <c r="P45" s="168">
        <f t="shared" si="6"/>
        <v>0</v>
      </c>
    </row>
    <row r="46" spans="1:16" ht="23.25" customHeight="1" x14ac:dyDescent="0.2">
      <c r="A46" s="22"/>
      <c r="B46" s="23" t="s">
        <v>194</v>
      </c>
      <c r="C46" s="13">
        <f t="shared" ref="C46:O46" si="8">SUBTOTAL(109,C34:C45)</f>
        <v>1014377.5969495501</v>
      </c>
      <c r="D46" s="13">
        <f t="shared" si="8"/>
        <v>996141.60790954996</v>
      </c>
      <c r="E46" s="13">
        <f t="shared" si="8"/>
        <v>981314.93869354995</v>
      </c>
      <c r="F46" s="13">
        <f t="shared" si="8"/>
        <v>0</v>
      </c>
      <c r="G46" s="13">
        <f t="shared" si="8"/>
        <v>0</v>
      </c>
      <c r="H46" s="13">
        <f t="shared" si="8"/>
        <v>0</v>
      </c>
      <c r="I46" s="13">
        <f t="shared" si="8"/>
        <v>0</v>
      </c>
      <c r="J46" s="13">
        <f t="shared" si="8"/>
        <v>0</v>
      </c>
      <c r="K46" s="13">
        <f t="shared" si="8"/>
        <v>0</v>
      </c>
      <c r="L46" s="13">
        <f t="shared" si="8"/>
        <v>0</v>
      </c>
      <c r="M46" s="13">
        <f t="shared" si="8"/>
        <v>0</v>
      </c>
      <c r="N46" s="13">
        <f t="shared" si="8"/>
        <v>0</v>
      </c>
      <c r="O46" s="13">
        <f t="shared" si="8"/>
        <v>2991834.1435526502</v>
      </c>
      <c r="P46" s="173">
        <f t="shared" si="6"/>
        <v>0.35285867827163353</v>
      </c>
    </row>
    <row r="47" spans="1:16" ht="23.25" customHeight="1" x14ac:dyDescent="0.2">
      <c r="A47" s="20" t="s">
        <v>103</v>
      </c>
      <c r="B47" s="32" t="s">
        <v>104</v>
      </c>
      <c r="C47" s="64"/>
      <c r="D47" s="64"/>
      <c r="E47" s="64"/>
      <c r="F47" s="64"/>
      <c r="G47" s="64"/>
      <c r="H47" s="64"/>
      <c r="I47" s="64"/>
      <c r="J47" s="64"/>
      <c r="K47" s="64"/>
      <c r="L47" s="64"/>
      <c r="M47" s="64"/>
      <c r="N47" s="64"/>
      <c r="O47" s="64"/>
      <c r="P47" s="168"/>
    </row>
    <row r="48" spans="1:16" ht="23.25" customHeight="1" x14ac:dyDescent="0.2">
      <c r="A48" s="60" t="s">
        <v>195</v>
      </c>
      <c r="B48" s="58" t="s">
        <v>196</v>
      </c>
      <c r="C48" s="311">
        <f>SUMPRODUCT(-('Diário 3º PA'!$E$4:$E$4242='Analítico Cp.'!$B48),-('Diário 3º PA'!$O$4:$O$4242=C$1),('Diário 3º PA'!$F$4:$F$4242))+SUMPRODUCT(-('Diário 4º PA'!$E$4:$E$2007='Analítico Cp.'!$B48),-('Diário 4º PA'!$P$4:$P$2007=C$1),('Diário 4º PA'!$F$4:$F$2007))+SUMPRODUCT(-('Diário 5º PA'!$E$4:$E$2000='Analítico Cp.'!$B48),-('Diário 5º PA'!$P$4:$P$2000=C$1),('Diário 5º PA'!$F$4:$F$2000))+SUMPRODUCT(-('Diário 6º PA'!$E$4:$E$2000='Analítico Cp.'!$B48),-('Diário 6º PA'!$P$4:$P$2000=C$1),('Diário 6º PA'!$F$4:$F$2000))+SUMPRODUCT(-('Comp.'!$D$5:$D$263='Analítico Cp.'!$B48),-('Comp.'!$J$5:$J$263=C$1),('Comp.'!$E$5:$E$263))</f>
        <v>769.62999999999988</v>
      </c>
      <c r="D48" s="311">
        <f>SUMPRODUCT(-('Diário 3º PA'!$E$4:$E$4242='Analítico Cp.'!$B48),-('Diário 3º PA'!$O$4:$O$4242=D$1),('Diário 3º PA'!$F$4:$F$4242))+SUMPRODUCT(-('Diário 4º PA'!$E$4:$E$2007='Analítico Cp.'!$B48),-('Diário 4º PA'!$P$4:$P$2007=D$1),('Diário 4º PA'!$F$4:$F$2007))+SUMPRODUCT(-('Diário 5º PA'!$E$4:$E$2000='Analítico Cp.'!$B48),-('Diário 5º PA'!$P$4:$P$2000=D$1),('Diário 5º PA'!$F$4:$F$2000))+SUMPRODUCT(-('Diário 6º PA'!$E$4:$E$2000='Analítico Cp.'!$B48),-('Diário 6º PA'!$P$4:$P$2000=D$1),('Diário 6º PA'!$F$4:$F$2000))+SUMPRODUCT(-('Comp.'!$D$5:$D$263='Analítico Cp.'!$B48),-('Comp.'!$J$5:$J$263=D$1),('Comp.'!$E$5:$E$263))</f>
        <v>128900.13999999998</v>
      </c>
      <c r="E48" s="311">
        <f>SUMPRODUCT(-('Diário 3º PA'!$E$4:$E$4242='Analítico Cp.'!$B48),-('Diário 3º PA'!$O$4:$O$4242=E$1),('Diário 3º PA'!$F$4:$F$4242))+SUMPRODUCT(-('Diário 4º PA'!$E$4:$E$2007='Analítico Cp.'!$B48),-('Diário 4º PA'!$P$4:$P$2007=E$1),('Diário 4º PA'!$F$4:$F$2007))+SUMPRODUCT(-('Diário 5º PA'!$E$4:$E$2000='Analítico Cp.'!$B48),-('Diário 5º PA'!$P$4:$P$2000=E$1),('Diário 5º PA'!$F$4:$F$2000))+SUMPRODUCT(-('Diário 6º PA'!$E$4:$E$2000='Analítico Cp.'!$B48),-('Diário 6º PA'!$P$4:$P$2000=E$1),('Diário 6º PA'!$F$4:$F$2000))+SUMPRODUCT(-('Comp.'!$D$5:$D$263='Analítico Cp.'!$B48),-('Comp.'!$J$5:$J$263=E$1),('Comp.'!$E$5:$E$263))</f>
        <v>97386.680000000008</v>
      </c>
      <c r="F48" s="311">
        <f>SUMPRODUCT(-('Diário 3º PA'!$E$4:$E$4242='Analítico Cp.'!$B48),-('Diário 3º PA'!$O$4:$O$4242=F$1),('Diário 3º PA'!$F$4:$F$4242))+SUMPRODUCT(-('Diário 4º PA'!$E$4:$E$2007='Analítico Cp.'!$B48),-('Diário 4º PA'!$P$4:$P$2007=F$1),('Diário 4º PA'!$F$4:$F$2007))+SUMPRODUCT(-('Diário 5º PA'!$E$4:$E$2000='Analítico Cp.'!$B48),-('Diário 5º PA'!$P$4:$P$2000=F$1),('Diário 5º PA'!$F$4:$F$2000))+SUMPRODUCT(-('Diário 6º PA'!$E$4:$E$2000='Analítico Cp.'!$B48),-('Diário 6º PA'!$P$4:$P$2000=F$1),('Diário 6º PA'!$F$4:$F$2000))+SUMPRODUCT(-('Comp.'!$D$5:$D$263='Analítico Cp.'!$B48),-('Comp.'!$J$5:$J$263=F$1),('Comp.'!$E$5:$E$263))</f>
        <v>59473.96</v>
      </c>
      <c r="G48" s="311">
        <f>SUMPRODUCT(-('Diário 3º PA'!$E$4:$E$4242='Analítico Cp.'!$B48),-('Diário 3º PA'!$O$4:$O$4242=G$1),('Diário 3º PA'!$F$4:$F$4242))+SUMPRODUCT(-('Diário 4º PA'!$E$4:$E$2007='Analítico Cp.'!$B48),-('Diário 4º PA'!$P$4:$P$2007=G$1),('Diário 4º PA'!$F$4:$F$2007))+SUMPRODUCT(-('Diário 5º PA'!$E$4:$E$2000='Analítico Cp.'!$B48),-('Diário 5º PA'!$P$4:$P$2000=G$1),('Diário 5º PA'!$F$4:$F$2000))+SUMPRODUCT(-('Diário 6º PA'!$E$4:$E$2000='Analítico Cp.'!$B48),-('Diário 6º PA'!$P$4:$P$2000=G$1),('Diário 6º PA'!$F$4:$F$2000))+SUMPRODUCT(-('Comp.'!$D$5:$D$263='Analítico Cp.'!$B48),-('Comp.'!$J$5:$J$263=G$1),('Comp.'!$E$5:$E$263))</f>
        <v>0</v>
      </c>
      <c r="H48" s="311">
        <f>SUMPRODUCT(-('Diário 3º PA'!$E$4:$E$4242='Analítico Cp.'!$B48),-('Diário 3º PA'!$O$4:$O$4242=H$1),('Diário 3º PA'!$F$4:$F$4242))+SUMPRODUCT(-('Diário 4º PA'!$E$4:$E$2007='Analítico Cp.'!$B48),-('Diário 4º PA'!$P$4:$P$2007=H$1),('Diário 4º PA'!$F$4:$F$2007))+SUMPRODUCT(-('Diário 5º PA'!$E$4:$E$2000='Analítico Cp.'!$B48),-('Diário 5º PA'!$P$4:$P$2000=H$1),('Diário 5º PA'!$F$4:$F$2000))+SUMPRODUCT(-('Diário 6º PA'!$E$4:$E$2000='Analítico Cp.'!$B48),-('Diário 6º PA'!$P$4:$P$2000=H$1),('Diário 6º PA'!$F$4:$F$2000))+SUMPRODUCT(-('Comp.'!$D$5:$D$263='Analítico Cp.'!$B48),-('Comp.'!$J$5:$J$263=H$1),('Comp.'!$E$5:$E$263))</f>
        <v>0</v>
      </c>
      <c r="I48" s="311">
        <f>SUMPRODUCT(-('Diário 3º PA'!$E$4:$E$4242='Analítico Cp.'!$B48),-('Diário 3º PA'!$O$4:$O$4242=I$1),('Diário 3º PA'!$F$4:$F$4242))+SUMPRODUCT(-('Diário 4º PA'!$E$4:$E$2007='Analítico Cp.'!$B48),-('Diário 4º PA'!$P$4:$P$2007=I$1),('Diário 4º PA'!$F$4:$F$2007))+SUMPRODUCT(-('Diário 5º PA'!$E$4:$E$2000='Analítico Cp.'!$B48),-('Diário 5º PA'!$P$4:$P$2000=I$1),('Diário 5º PA'!$F$4:$F$2000))+SUMPRODUCT(-('Diário 6º PA'!$E$4:$E$2000='Analítico Cp.'!$B48),-('Diário 6º PA'!$P$4:$P$2000=I$1),('Diário 6º PA'!$F$4:$F$2000))+SUMPRODUCT(-('Comp.'!$D$5:$D$263='Analítico Cp.'!$B48),-('Comp.'!$J$5:$J$263=I$1),('Comp.'!$E$5:$E$263))</f>
        <v>0</v>
      </c>
      <c r="J48" s="311">
        <f>SUMPRODUCT(-('Diário 3º PA'!$E$4:$E$4242='Analítico Cp.'!$B48),-('Diário 3º PA'!$O$4:$O$4242=J$1),('Diário 3º PA'!$F$4:$F$4242))+SUMPRODUCT(-('Diário 4º PA'!$E$4:$E$2007='Analítico Cp.'!$B48),-('Diário 4º PA'!$P$4:$P$2007=J$1),('Diário 4º PA'!$F$4:$F$2007))+SUMPRODUCT(-('Diário 5º PA'!$E$4:$E$2000='Analítico Cp.'!$B48),-('Diário 5º PA'!$P$4:$P$2000=J$1),('Diário 5º PA'!$F$4:$F$2000))+SUMPRODUCT(-('Diário 6º PA'!$E$4:$E$2000='Analítico Cp.'!$B48),-('Diário 6º PA'!$P$4:$P$2000=J$1),('Diário 6º PA'!$F$4:$F$2000))+SUMPRODUCT(-('Comp.'!$D$5:$D$263='Analítico Cp.'!$B48),-('Comp.'!$J$5:$J$263=J$1),('Comp.'!$E$5:$E$263))</f>
        <v>0</v>
      </c>
      <c r="K48" s="311">
        <f>SUMPRODUCT(-('Diário 3º PA'!$E$4:$E$4242='Analítico Cp.'!$B48),-('Diário 3º PA'!$O$4:$O$4242=K$1),('Diário 3º PA'!$F$4:$F$4242))+SUMPRODUCT(-('Diário 4º PA'!$E$4:$E$2007='Analítico Cp.'!$B48),-('Diário 4º PA'!$P$4:$P$2007=K$1),('Diário 4º PA'!$F$4:$F$2007))+SUMPRODUCT(-('Diário 5º PA'!$E$4:$E$2000='Analítico Cp.'!$B48),-('Diário 5º PA'!$P$4:$P$2000=K$1),('Diário 5º PA'!$F$4:$F$2000))+SUMPRODUCT(-('Diário 6º PA'!$E$4:$E$2000='Analítico Cp.'!$B48),-('Diário 6º PA'!$P$4:$P$2000=K$1),('Diário 6º PA'!$F$4:$F$2000))+SUMPRODUCT(-('Comp.'!$D$5:$D$263='Analítico Cp.'!$B48),-('Comp.'!$J$5:$J$263=K$1),('Comp.'!$E$5:$E$263))</f>
        <v>0</v>
      </c>
      <c r="L48" s="311">
        <f>SUMPRODUCT(-('Diário 3º PA'!$E$4:$E$4242='Analítico Cp.'!$B48),-('Diário 3º PA'!$O$4:$O$4242=L$1),('Diário 3º PA'!$F$4:$F$4242))+SUMPRODUCT(-('Diário 4º PA'!$E$4:$E$2007='Analítico Cp.'!$B48),-('Diário 4º PA'!$P$4:$P$2007=L$1),('Diário 4º PA'!$F$4:$F$2007))+SUMPRODUCT(-('Diário 5º PA'!$E$4:$E$2000='Analítico Cp.'!$B48),-('Diário 5º PA'!$P$4:$P$2000=L$1),('Diário 5º PA'!$F$4:$F$2000))+SUMPRODUCT(-('Diário 6º PA'!$E$4:$E$2000='Analítico Cp.'!$B48),-('Diário 6º PA'!$P$4:$P$2000=L$1),('Diário 6º PA'!$F$4:$F$2000))+SUMPRODUCT(-('Comp.'!$D$5:$D$263='Analítico Cp.'!$B48),-('Comp.'!$J$5:$J$263=L$1),('Comp.'!$E$5:$E$263))</f>
        <v>0</v>
      </c>
      <c r="M48" s="311">
        <f>SUMPRODUCT(-('Diário 3º PA'!$E$4:$E$4242='Analítico Cp.'!$B48),-('Diário 3º PA'!$O$4:$O$4242=M$1),('Diário 3º PA'!$F$4:$F$4242))+SUMPRODUCT(-('Diário 4º PA'!$E$4:$E$2007='Analítico Cp.'!$B48),-('Diário 4º PA'!$P$4:$P$2007=M$1),('Diário 4º PA'!$F$4:$F$2007))+SUMPRODUCT(-('Diário 5º PA'!$E$4:$E$2000='Analítico Cp.'!$B48),-('Diário 5º PA'!$P$4:$P$2000=M$1),('Diário 5º PA'!$F$4:$F$2000))+SUMPRODUCT(-('Diário 6º PA'!$E$4:$E$2000='Analítico Cp.'!$B48),-('Diário 6º PA'!$P$4:$P$2000=M$1),('Diário 6º PA'!$F$4:$F$2000))+SUMPRODUCT(-('Comp.'!$D$5:$D$263='Analítico Cp.'!$B48),-('Comp.'!$J$5:$J$263=M$1),('Comp.'!$E$5:$E$263))</f>
        <v>0</v>
      </c>
      <c r="N48" s="311">
        <f>SUMPRODUCT(-('Diário 3º PA'!$E$4:$E$4242='Analítico Cp.'!$B48),-('Diário 3º PA'!$O$4:$O$4242=N$1),('Diário 3º PA'!$F$4:$F$4242))+SUMPRODUCT(-('Diário 4º PA'!$E$4:$E$2007='Analítico Cp.'!$B48),-('Diário 4º PA'!$P$4:$P$2007=N$1),('Diário 4º PA'!$F$4:$F$2007))+SUMPRODUCT(-('Diário 5º PA'!$E$4:$E$2000='Analítico Cp.'!$B48),-('Diário 5º PA'!$P$4:$P$2000=N$1),('Diário 5º PA'!$F$4:$F$2000))+SUMPRODUCT(-('Diário 6º PA'!$E$4:$E$2000='Analítico Cp.'!$B48),-('Diário 6º PA'!$P$4:$P$2000=N$1),('Diário 6º PA'!$F$4:$F$2000))+SUMPRODUCT(-('Comp.'!$D$5:$D$263='Analítico Cp.'!$B48),-('Comp.'!$J$5:$J$263=N$1),('Comp.'!$E$5:$E$263))</f>
        <v>0</v>
      </c>
      <c r="O48" s="12">
        <f t="shared" ref="O48:O55" si="9">SUM(C48:N48)</f>
        <v>286530.41000000003</v>
      </c>
      <c r="P48" s="168">
        <f t="shared" ref="P48:P57" si="10">IF($O$157=0,0,O48/$O$157)</f>
        <v>3.3793565052764769E-2</v>
      </c>
    </row>
    <row r="49" spans="1:16" ht="23.25" customHeight="1" x14ac:dyDescent="0.2">
      <c r="A49" s="60" t="s">
        <v>197</v>
      </c>
      <c r="B49" s="58" t="s">
        <v>198</v>
      </c>
      <c r="C49" s="311">
        <f>SUMPRODUCT(-('Diário 3º PA'!$E$4:$E$4242='Analítico Cp.'!$B49),-('Diário 3º PA'!$O$4:$O$4242=C$1),('Diário 3º PA'!$F$4:$F$4242))+SUMPRODUCT(-('Diário 4º PA'!$E$4:$E$2007='Analítico Cp.'!$B49),-('Diário 4º PA'!$P$4:$P$2007=C$1),('Diário 4º PA'!$F$4:$F$2007))+SUMPRODUCT(-('Diário 5º PA'!$E$4:$E$2000='Analítico Cp.'!$B49),-('Diário 5º PA'!$P$4:$P$2000=C$1),('Diário 5º PA'!$F$4:$F$2000))+SUMPRODUCT(-('Diário 6º PA'!$E$4:$E$2000='Analítico Cp.'!$B49),-('Diário 6º PA'!$P$4:$P$2000=C$1),('Diário 6º PA'!$F$4:$F$2000))+SUMPRODUCT(-('Comp.'!$D$5:$D$263='Analítico Cp.'!$B49),-('Comp.'!$J$5:$J$263=C$1),('Comp.'!$E$5:$E$263))</f>
        <v>12052.8</v>
      </c>
      <c r="D49" s="311">
        <f>SUMPRODUCT(-('Diário 3º PA'!$E$4:$E$4242='Analítico Cp.'!$B49),-('Diário 3º PA'!$O$4:$O$4242=D$1),('Diário 3º PA'!$F$4:$F$4242))+SUMPRODUCT(-('Diário 4º PA'!$E$4:$E$2007='Analítico Cp.'!$B49),-('Diário 4º PA'!$P$4:$P$2007=D$1),('Diário 4º PA'!$F$4:$F$2007))+SUMPRODUCT(-('Diário 5º PA'!$E$4:$E$2000='Analítico Cp.'!$B49),-('Diário 5º PA'!$P$4:$P$2000=D$1),('Diário 5º PA'!$F$4:$F$2000))+SUMPRODUCT(-('Diário 6º PA'!$E$4:$E$2000='Analítico Cp.'!$B49),-('Diário 6º PA'!$P$4:$P$2000=D$1),('Diário 6º PA'!$F$4:$F$2000))+SUMPRODUCT(-('Comp.'!$D$5:$D$263='Analítico Cp.'!$B49),-('Comp.'!$J$5:$J$263=D$1),('Comp.'!$E$5:$E$263))</f>
        <v>601.62</v>
      </c>
      <c r="E49" s="311">
        <f>SUMPRODUCT(-('Diário 3º PA'!$E$4:$E$4242='Analítico Cp.'!$B49),-('Diário 3º PA'!$O$4:$O$4242=E$1),('Diário 3º PA'!$F$4:$F$4242))+SUMPRODUCT(-('Diário 4º PA'!$E$4:$E$2007='Analítico Cp.'!$B49),-('Diário 4º PA'!$P$4:$P$2007=E$1),('Diário 4º PA'!$F$4:$F$2007))+SUMPRODUCT(-('Diário 5º PA'!$E$4:$E$2000='Analítico Cp.'!$B49),-('Diário 5º PA'!$P$4:$P$2000=E$1),('Diário 5º PA'!$F$4:$F$2000))+SUMPRODUCT(-('Diário 6º PA'!$E$4:$E$2000='Analítico Cp.'!$B49),-('Diário 6º PA'!$P$4:$P$2000=E$1),('Diário 6º PA'!$F$4:$F$2000))+SUMPRODUCT(-('Comp.'!$D$5:$D$263='Analítico Cp.'!$B49),-('Comp.'!$J$5:$J$263=E$1),('Comp.'!$E$5:$E$263))</f>
        <v>10515.18</v>
      </c>
      <c r="F49" s="311">
        <f>SUMPRODUCT(-('Diário 3º PA'!$E$4:$E$4242='Analítico Cp.'!$B49),-('Diário 3º PA'!$O$4:$O$4242=F$1),('Diário 3º PA'!$F$4:$F$4242))+SUMPRODUCT(-('Diário 4º PA'!$E$4:$E$2007='Analítico Cp.'!$B49),-('Diário 4º PA'!$P$4:$P$2007=F$1),('Diário 4º PA'!$F$4:$F$2007))+SUMPRODUCT(-('Diário 5º PA'!$E$4:$E$2000='Analítico Cp.'!$B49),-('Diário 5º PA'!$P$4:$P$2000=F$1),('Diário 5º PA'!$F$4:$F$2000))+SUMPRODUCT(-('Diário 6º PA'!$E$4:$E$2000='Analítico Cp.'!$B49),-('Diário 6º PA'!$P$4:$P$2000=F$1),('Diário 6º PA'!$F$4:$F$2000))+SUMPRODUCT(-('Comp.'!$D$5:$D$263='Analítico Cp.'!$B49),-('Comp.'!$J$5:$J$263=F$1),('Comp.'!$E$5:$E$263))</f>
        <v>11297.47</v>
      </c>
      <c r="G49" s="311">
        <f>SUMPRODUCT(-('Diário 3º PA'!$E$4:$E$4242='Analítico Cp.'!$B49),-('Diário 3º PA'!$O$4:$O$4242=G$1),('Diário 3º PA'!$F$4:$F$4242))+SUMPRODUCT(-('Diário 4º PA'!$E$4:$E$2007='Analítico Cp.'!$B49),-('Diário 4º PA'!$P$4:$P$2007=G$1),('Diário 4º PA'!$F$4:$F$2007))+SUMPRODUCT(-('Diário 5º PA'!$E$4:$E$2000='Analítico Cp.'!$B49),-('Diário 5º PA'!$P$4:$P$2000=G$1),('Diário 5º PA'!$F$4:$F$2000))+SUMPRODUCT(-('Diário 6º PA'!$E$4:$E$2000='Analítico Cp.'!$B49),-('Diário 6º PA'!$P$4:$P$2000=G$1),('Diário 6º PA'!$F$4:$F$2000))+SUMPRODUCT(-('Comp.'!$D$5:$D$263='Analítico Cp.'!$B49),-('Comp.'!$J$5:$J$263=G$1),('Comp.'!$E$5:$E$263))</f>
        <v>0</v>
      </c>
      <c r="H49" s="311">
        <f>SUMPRODUCT(-('Diário 3º PA'!$E$4:$E$4242='Analítico Cp.'!$B49),-('Diário 3º PA'!$O$4:$O$4242=H$1),('Diário 3º PA'!$F$4:$F$4242))+SUMPRODUCT(-('Diário 4º PA'!$E$4:$E$2007='Analítico Cp.'!$B49),-('Diário 4º PA'!$P$4:$P$2007=H$1),('Diário 4º PA'!$F$4:$F$2007))+SUMPRODUCT(-('Diário 5º PA'!$E$4:$E$2000='Analítico Cp.'!$B49),-('Diário 5º PA'!$P$4:$P$2000=H$1),('Diário 5º PA'!$F$4:$F$2000))+SUMPRODUCT(-('Diário 6º PA'!$E$4:$E$2000='Analítico Cp.'!$B49),-('Diário 6º PA'!$P$4:$P$2000=H$1),('Diário 6º PA'!$F$4:$F$2000))+SUMPRODUCT(-('Comp.'!$D$5:$D$263='Analítico Cp.'!$B49),-('Comp.'!$J$5:$J$263=H$1),('Comp.'!$E$5:$E$263))</f>
        <v>0</v>
      </c>
      <c r="I49" s="311">
        <f>SUMPRODUCT(-('Diário 3º PA'!$E$4:$E$4242='Analítico Cp.'!$B49),-('Diário 3º PA'!$O$4:$O$4242=I$1),('Diário 3º PA'!$F$4:$F$4242))+SUMPRODUCT(-('Diário 4º PA'!$E$4:$E$2007='Analítico Cp.'!$B49),-('Diário 4º PA'!$P$4:$P$2007=I$1),('Diário 4º PA'!$F$4:$F$2007))+SUMPRODUCT(-('Diário 5º PA'!$E$4:$E$2000='Analítico Cp.'!$B49),-('Diário 5º PA'!$P$4:$P$2000=I$1),('Diário 5º PA'!$F$4:$F$2000))+SUMPRODUCT(-('Diário 6º PA'!$E$4:$E$2000='Analítico Cp.'!$B49),-('Diário 6º PA'!$P$4:$P$2000=I$1),('Diário 6º PA'!$F$4:$F$2000))+SUMPRODUCT(-('Comp.'!$D$5:$D$263='Analítico Cp.'!$B49),-('Comp.'!$J$5:$J$263=I$1),('Comp.'!$E$5:$E$263))</f>
        <v>0</v>
      </c>
      <c r="J49" s="311">
        <f>SUMPRODUCT(-('Diário 3º PA'!$E$4:$E$4242='Analítico Cp.'!$B49),-('Diário 3º PA'!$O$4:$O$4242=J$1),('Diário 3º PA'!$F$4:$F$4242))+SUMPRODUCT(-('Diário 4º PA'!$E$4:$E$2007='Analítico Cp.'!$B49),-('Diário 4º PA'!$P$4:$P$2007=J$1),('Diário 4º PA'!$F$4:$F$2007))+SUMPRODUCT(-('Diário 5º PA'!$E$4:$E$2000='Analítico Cp.'!$B49),-('Diário 5º PA'!$P$4:$P$2000=J$1),('Diário 5º PA'!$F$4:$F$2000))+SUMPRODUCT(-('Diário 6º PA'!$E$4:$E$2000='Analítico Cp.'!$B49),-('Diário 6º PA'!$P$4:$P$2000=J$1),('Diário 6º PA'!$F$4:$F$2000))+SUMPRODUCT(-('Comp.'!$D$5:$D$263='Analítico Cp.'!$B49),-('Comp.'!$J$5:$J$263=J$1),('Comp.'!$E$5:$E$263))</f>
        <v>0</v>
      </c>
      <c r="K49" s="311">
        <f>SUMPRODUCT(-('Diário 3º PA'!$E$4:$E$4242='Analítico Cp.'!$B49),-('Diário 3º PA'!$O$4:$O$4242=K$1),('Diário 3º PA'!$F$4:$F$4242))+SUMPRODUCT(-('Diário 4º PA'!$E$4:$E$2007='Analítico Cp.'!$B49),-('Diário 4º PA'!$P$4:$P$2007=K$1),('Diário 4º PA'!$F$4:$F$2007))+SUMPRODUCT(-('Diário 5º PA'!$E$4:$E$2000='Analítico Cp.'!$B49),-('Diário 5º PA'!$P$4:$P$2000=K$1),('Diário 5º PA'!$F$4:$F$2000))+SUMPRODUCT(-('Diário 6º PA'!$E$4:$E$2000='Analítico Cp.'!$B49),-('Diário 6º PA'!$P$4:$P$2000=K$1),('Diário 6º PA'!$F$4:$F$2000))+SUMPRODUCT(-('Comp.'!$D$5:$D$263='Analítico Cp.'!$B49),-('Comp.'!$J$5:$J$263=K$1),('Comp.'!$E$5:$E$263))</f>
        <v>0</v>
      </c>
      <c r="L49" s="311">
        <f>SUMPRODUCT(-('Diário 3º PA'!$E$4:$E$4242='Analítico Cp.'!$B49),-('Diário 3º PA'!$O$4:$O$4242=L$1),('Diário 3º PA'!$F$4:$F$4242))+SUMPRODUCT(-('Diário 4º PA'!$E$4:$E$2007='Analítico Cp.'!$B49),-('Diário 4º PA'!$P$4:$P$2007=L$1),('Diário 4º PA'!$F$4:$F$2007))+SUMPRODUCT(-('Diário 5º PA'!$E$4:$E$2000='Analítico Cp.'!$B49),-('Diário 5º PA'!$P$4:$P$2000=L$1),('Diário 5º PA'!$F$4:$F$2000))+SUMPRODUCT(-('Diário 6º PA'!$E$4:$E$2000='Analítico Cp.'!$B49),-('Diário 6º PA'!$P$4:$P$2000=L$1),('Diário 6º PA'!$F$4:$F$2000))+SUMPRODUCT(-('Comp.'!$D$5:$D$263='Analítico Cp.'!$B49),-('Comp.'!$J$5:$J$263=L$1),('Comp.'!$E$5:$E$263))</f>
        <v>0</v>
      </c>
      <c r="M49" s="311">
        <f>SUMPRODUCT(-('Diário 3º PA'!$E$4:$E$4242='Analítico Cp.'!$B49),-('Diário 3º PA'!$O$4:$O$4242=M$1),('Diário 3º PA'!$F$4:$F$4242))+SUMPRODUCT(-('Diário 4º PA'!$E$4:$E$2007='Analítico Cp.'!$B49),-('Diário 4º PA'!$P$4:$P$2007=M$1),('Diário 4º PA'!$F$4:$F$2007))+SUMPRODUCT(-('Diário 5º PA'!$E$4:$E$2000='Analítico Cp.'!$B49),-('Diário 5º PA'!$P$4:$P$2000=M$1),('Diário 5º PA'!$F$4:$F$2000))+SUMPRODUCT(-('Diário 6º PA'!$E$4:$E$2000='Analítico Cp.'!$B49),-('Diário 6º PA'!$P$4:$P$2000=M$1),('Diário 6º PA'!$F$4:$F$2000))+SUMPRODUCT(-('Comp.'!$D$5:$D$263='Analítico Cp.'!$B49),-('Comp.'!$J$5:$J$263=M$1),('Comp.'!$E$5:$E$263))</f>
        <v>0</v>
      </c>
      <c r="N49" s="311">
        <f>SUMPRODUCT(-('Diário 3º PA'!$E$4:$E$4242='Analítico Cp.'!$B49),-('Diário 3º PA'!$O$4:$O$4242=N$1),('Diário 3º PA'!$F$4:$F$4242))+SUMPRODUCT(-('Diário 4º PA'!$E$4:$E$2007='Analítico Cp.'!$B49),-('Diário 4º PA'!$P$4:$P$2007=N$1),('Diário 4º PA'!$F$4:$F$2007))+SUMPRODUCT(-('Diário 5º PA'!$E$4:$E$2000='Analítico Cp.'!$B49),-('Diário 5º PA'!$P$4:$P$2000=N$1),('Diário 5º PA'!$F$4:$F$2000))+SUMPRODUCT(-('Diário 6º PA'!$E$4:$E$2000='Analítico Cp.'!$B49),-('Diário 6º PA'!$P$4:$P$2000=N$1),('Diário 6º PA'!$F$4:$F$2000))+SUMPRODUCT(-('Comp.'!$D$5:$D$263='Analítico Cp.'!$B49),-('Comp.'!$J$5:$J$263=N$1),('Comp.'!$E$5:$E$263))</f>
        <v>0</v>
      </c>
      <c r="O49" s="12">
        <f t="shared" si="9"/>
        <v>34467.07</v>
      </c>
      <c r="P49" s="168">
        <f t="shared" si="10"/>
        <v>4.0650665045402932E-3</v>
      </c>
    </row>
    <row r="50" spans="1:16" ht="23.25" customHeight="1" x14ac:dyDescent="0.2">
      <c r="A50" s="60" t="s">
        <v>199</v>
      </c>
      <c r="B50" s="58" t="s">
        <v>200</v>
      </c>
      <c r="C50" s="311">
        <f>SUMPRODUCT(-('Diário 3º PA'!$E$4:$E$4242='Analítico Cp.'!$B50),-('Diário 3º PA'!$O$4:$O$4242=C$1),('Diário 3º PA'!$F$4:$F$4242))+SUMPRODUCT(-('Diário 4º PA'!$E$4:$E$2007='Analítico Cp.'!$B50),-('Diário 4º PA'!$P$4:$P$2007=C$1),('Diário 4º PA'!$F$4:$F$2007))+SUMPRODUCT(-('Diário 5º PA'!$E$4:$E$2000='Analítico Cp.'!$B50),-('Diário 5º PA'!$P$4:$P$2000=C$1),('Diário 5º PA'!$F$4:$F$2000))+SUMPRODUCT(-('Diário 6º PA'!$E$4:$E$2000='Analítico Cp.'!$B50),-('Diário 6º PA'!$P$4:$P$2000=C$1),('Diário 6º PA'!$F$4:$F$2000))+SUMPRODUCT(-('Comp.'!$D$5:$D$263='Analítico Cp.'!$B50),-('Comp.'!$J$5:$J$263=C$1),('Comp.'!$E$5:$E$263))</f>
        <v>0</v>
      </c>
      <c r="D50" s="311">
        <f>SUMPRODUCT(-('Diário 3º PA'!$E$4:$E$4242='Analítico Cp.'!$B50),-('Diário 3º PA'!$O$4:$O$4242=D$1),('Diário 3º PA'!$F$4:$F$4242))+SUMPRODUCT(-('Diário 4º PA'!$E$4:$E$2007='Analítico Cp.'!$B50),-('Diário 4º PA'!$P$4:$P$2007=D$1),('Diário 4º PA'!$F$4:$F$2007))+SUMPRODUCT(-('Diário 5º PA'!$E$4:$E$2000='Analítico Cp.'!$B50),-('Diário 5º PA'!$P$4:$P$2000=D$1),('Diário 5º PA'!$F$4:$F$2000))+SUMPRODUCT(-('Diário 6º PA'!$E$4:$E$2000='Analítico Cp.'!$B50),-('Diário 6º PA'!$P$4:$P$2000=D$1),('Diário 6º PA'!$F$4:$F$2000))+SUMPRODUCT(-('Comp.'!$D$5:$D$263='Analítico Cp.'!$B50),-('Comp.'!$J$5:$J$263=D$1),('Comp.'!$E$5:$E$263))</f>
        <v>0</v>
      </c>
      <c r="E50" s="311">
        <f>SUMPRODUCT(-('Diário 3º PA'!$E$4:$E$4242='Analítico Cp.'!$B50),-('Diário 3º PA'!$O$4:$O$4242=E$1),('Diário 3º PA'!$F$4:$F$4242))+SUMPRODUCT(-('Diário 4º PA'!$E$4:$E$2007='Analítico Cp.'!$B50),-('Diário 4º PA'!$P$4:$P$2007=E$1),('Diário 4º PA'!$F$4:$F$2007))+SUMPRODUCT(-('Diário 5º PA'!$E$4:$E$2000='Analítico Cp.'!$B50),-('Diário 5º PA'!$P$4:$P$2000=E$1),('Diário 5º PA'!$F$4:$F$2000))+SUMPRODUCT(-('Diário 6º PA'!$E$4:$E$2000='Analítico Cp.'!$B50),-('Diário 6º PA'!$P$4:$P$2000=E$1),('Diário 6º PA'!$F$4:$F$2000))+SUMPRODUCT(-('Comp.'!$D$5:$D$263='Analítico Cp.'!$B50),-('Comp.'!$J$5:$J$263=E$1),('Comp.'!$E$5:$E$263))</f>
        <v>0</v>
      </c>
      <c r="F50" s="311">
        <f>SUMPRODUCT(-('Diário 3º PA'!$E$4:$E$4242='Analítico Cp.'!$B50),-('Diário 3º PA'!$O$4:$O$4242=F$1),('Diário 3º PA'!$F$4:$F$4242))+SUMPRODUCT(-('Diário 4º PA'!$E$4:$E$2007='Analítico Cp.'!$B50),-('Diário 4º PA'!$P$4:$P$2007=F$1),('Diário 4º PA'!$F$4:$F$2007))+SUMPRODUCT(-('Diário 5º PA'!$E$4:$E$2000='Analítico Cp.'!$B50),-('Diário 5º PA'!$P$4:$P$2000=F$1),('Diário 5º PA'!$F$4:$F$2000))+SUMPRODUCT(-('Diário 6º PA'!$E$4:$E$2000='Analítico Cp.'!$B50),-('Diário 6º PA'!$P$4:$P$2000=F$1),('Diário 6º PA'!$F$4:$F$2000))+SUMPRODUCT(-('Comp.'!$D$5:$D$263='Analítico Cp.'!$B50),-('Comp.'!$J$5:$J$263=F$1),('Comp.'!$E$5:$E$263))</f>
        <v>0</v>
      </c>
      <c r="G50" s="311">
        <f>SUMPRODUCT(-('Diário 3º PA'!$E$4:$E$4242='Analítico Cp.'!$B50),-('Diário 3º PA'!$O$4:$O$4242=G$1),('Diário 3º PA'!$F$4:$F$4242))+SUMPRODUCT(-('Diário 4º PA'!$E$4:$E$2007='Analítico Cp.'!$B50),-('Diário 4º PA'!$P$4:$P$2007=G$1),('Diário 4º PA'!$F$4:$F$2007))+SUMPRODUCT(-('Diário 5º PA'!$E$4:$E$2000='Analítico Cp.'!$B50),-('Diário 5º PA'!$P$4:$P$2000=G$1),('Diário 5º PA'!$F$4:$F$2000))+SUMPRODUCT(-('Diário 6º PA'!$E$4:$E$2000='Analítico Cp.'!$B50),-('Diário 6º PA'!$P$4:$P$2000=G$1),('Diário 6º PA'!$F$4:$F$2000))+SUMPRODUCT(-('Comp.'!$D$5:$D$263='Analítico Cp.'!$B50),-('Comp.'!$J$5:$J$263=G$1),('Comp.'!$E$5:$E$263))</f>
        <v>0</v>
      </c>
      <c r="H50" s="311">
        <f>SUMPRODUCT(-('Diário 3º PA'!$E$4:$E$4242='Analítico Cp.'!$B50),-('Diário 3º PA'!$O$4:$O$4242=H$1),('Diário 3º PA'!$F$4:$F$4242))+SUMPRODUCT(-('Diário 4º PA'!$E$4:$E$2007='Analítico Cp.'!$B50),-('Diário 4º PA'!$P$4:$P$2007=H$1),('Diário 4º PA'!$F$4:$F$2007))+SUMPRODUCT(-('Diário 5º PA'!$E$4:$E$2000='Analítico Cp.'!$B50),-('Diário 5º PA'!$P$4:$P$2000=H$1),('Diário 5º PA'!$F$4:$F$2000))+SUMPRODUCT(-('Diário 6º PA'!$E$4:$E$2000='Analítico Cp.'!$B50),-('Diário 6º PA'!$P$4:$P$2000=H$1),('Diário 6º PA'!$F$4:$F$2000))+SUMPRODUCT(-('Comp.'!$D$5:$D$263='Analítico Cp.'!$B50),-('Comp.'!$J$5:$J$263=H$1),('Comp.'!$E$5:$E$263))</f>
        <v>0</v>
      </c>
      <c r="I50" s="311">
        <f>SUMPRODUCT(-('Diário 3º PA'!$E$4:$E$4242='Analítico Cp.'!$B50),-('Diário 3º PA'!$O$4:$O$4242=I$1),('Diário 3º PA'!$F$4:$F$4242))+SUMPRODUCT(-('Diário 4º PA'!$E$4:$E$2007='Analítico Cp.'!$B50),-('Diário 4º PA'!$P$4:$P$2007=I$1),('Diário 4º PA'!$F$4:$F$2007))+SUMPRODUCT(-('Diário 5º PA'!$E$4:$E$2000='Analítico Cp.'!$B50),-('Diário 5º PA'!$P$4:$P$2000=I$1),('Diário 5º PA'!$F$4:$F$2000))+SUMPRODUCT(-('Diário 6º PA'!$E$4:$E$2000='Analítico Cp.'!$B50),-('Diário 6º PA'!$P$4:$P$2000=I$1),('Diário 6º PA'!$F$4:$F$2000))+SUMPRODUCT(-('Comp.'!$D$5:$D$263='Analítico Cp.'!$B50),-('Comp.'!$J$5:$J$263=I$1),('Comp.'!$E$5:$E$263))</f>
        <v>0</v>
      </c>
      <c r="J50" s="311">
        <f>SUMPRODUCT(-('Diário 3º PA'!$E$4:$E$4242='Analítico Cp.'!$B50),-('Diário 3º PA'!$O$4:$O$4242=J$1),('Diário 3º PA'!$F$4:$F$4242))+SUMPRODUCT(-('Diário 4º PA'!$E$4:$E$2007='Analítico Cp.'!$B50),-('Diário 4º PA'!$P$4:$P$2007=J$1),('Diário 4º PA'!$F$4:$F$2007))+SUMPRODUCT(-('Diário 5º PA'!$E$4:$E$2000='Analítico Cp.'!$B50),-('Diário 5º PA'!$P$4:$P$2000=J$1),('Diário 5º PA'!$F$4:$F$2000))+SUMPRODUCT(-('Diário 6º PA'!$E$4:$E$2000='Analítico Cp.'!$B50),-('Diário 6º PA'!$P$4:$P$2000=J$1),('Diário 6º PA'!$F$4:$F$2000))+SUMPRODUCT(-('Comp.'!$D$5:$D$263='Analítico Cp.'!$B50),-('Comp.'!$J$5:$J$263=J$1),('Comp.'!$E$5:$E$263))</f>
        <v>0</v>
      </c>
      <c r="K50" s="311">
        <f>SUMPRODUCT(-('Diário 3º PA'!$E$4:$E$4242='Analítico Cp.'!$B50),-('Diário 3º PA'!$O$4:$O$4242=K$1),('Diário 3º PA'!$F$4:$F$4242))+SUMPRODUCT(-('Diário 4º PA'!$E$4:$E$2007='Analítico Cp.'!$B50),-('Diário 4º PA'!$P$4:$P$2007=K$1),('Diário 4º PA'!$F$4:$F$2007))+SUMPRODUCT(-('Diário 5º PA'!$E$4:$E$2000='Analítico Cp.'!$B50),-('Diário 5º PA'!$P$4:$P$2000=K$1),('Diário 5º PA'!$F$4:$F$2000))+SUMPRODUCT(-('Diário 6º PA'!$E$4:$E$2000='Analítico Cp.'!$B50),-('Diário 6º PA'!$P$4:$P$2000=K$1),('Diário 6º PA'!$F$4:$F$2000))+SUMPRODUCT(-('Comp.'!$D$5:$D$263='Analítico Cp.'!$B50),-('Comp.'!$J$5:$J$263=K$1),('Comp.'!$E$5:$E$263))</f>
        <v>0</v>
      </c>
      <c r="L50" s="311">
        <f>SUMPRODUCT(-('Diário 3º PA'!$E$4:$E$4242='Analítico Cp.'!$B50),-('Diário 3º PA'!$O$4:$O$4242=L$1),('Diário 3º PA'!$F$4:$F$4242))+SUMPRODUCT(-('Diário 4º PA'!$E$4:$E$2007='Analítico Cp.'!$B50),-('Diário 4º PA'!$P$4:$P$2007=L$1),('Diário 4º PA'!$F$4:$F$2007))+SUMPRODUCT(-('Diário 5º PA'!$E$4:$E$2000='Analítico Cp.'!$B50),-('Diário 5º PA'!$P$4:$P$2000=L$1),('Diário 5º PA'!$F$4:$F$2000))+SUMPRODUCT(-('Diário 6º PA'!$E$4:$E$2000='Analítico Cp.'!$B50),-('Diário 6º PA'!$P$4:$P$2000=L$1),('Diário 6º PA'!$F$4:$F$2000))+SUMPRODUCT(-('Comp.'!$D$5:$D$263='Analítico Cp.'!$B50),-('Comp.'!$J$5:$J$263=L$1),('Comp.'!$E$5:$E$263))</f>
        <v>0</v>
      </c>
      <c r="M50" s="311">
        <f>SUMPRODUCT(-('Diário 3º PA'!$E$4:$E$4242='Analítico Cp.'!$B50),-('Diário 3º PA'!$O$4:$O$4242=M$1),('Diário 3º PA'!$F$4:$F$4242))+SUMPRODUCT(-('Diário 4º PA'!$E$4:$E$2007='Analítico Cp.'!$B50),-('Diário 4º PA'!$P$4:$P$2007=M$1),('Diário 4º PA'!$F$4:$F$2007))+SUMPRODUCT(-('Diário 5º PA'!$E$4:$E$2000='Analítico Cp.'!$B50),-('Diário 5º PA'!$P$4:$P$2000=M$1),('Diário 5º PA'!$F$4:$F$2000))+SUMPRODUCT(-('Diário 6º PA'!$E$4:$E$2000='Analítico Cp.'!$B50),-('Diário 6º PA'!$P$4:$P$2000=M$1),('Diário 6º PA'!$F$4:$F$2000))+SUMPRODUCT(-('Comp.'!$D$5:$D$263='Analítico Cp.'!$B50),-('Comp.'!$J$5:$J$263=M$1),('Comp.'!$E$5:$E$263))</f>
        <v>0</v>
      </c>
      <c r="N50" s="311">
        <f>SUMPRODUCT(-('Diário 3º PA'!$E$4:$E$4242='Analítico Cp.'!$B50),-('Diário 3º PA'!$O$4:$O$4242=N$1),('Diário 3º PA'!$F$4:$F$4242))+SUMPRODUCT(-('Diário 4º PA'!$E$4:$E$2007='Analítico Cp.'!$B50),-('Diário 4º PA'!$P$4:$P$2007=N$1),('Diário 4º PA'!$F$4:$F$2007))+SUMPRODUCT(-('Diário 5º PA'!$E$4:$E$2000='Analítico Cp.'!$B50),-('Diário 5º PA'!$P$4:$P$2000=N$1),('Diário 5º PA'!$F$4:$F$2000))+SUMPRODUCT(-('Diário 6º PA'!$E$4:$E$2000='Analítico Cp.'!$B50),-('Diário 6º PA'!$P$4:$P$2000=N$1),('Diário 6º PA'!$F$4:$F$2000))+SUMPRODUCT(-('Comp.'!$D$5:$D$263='Analítico Cp.'!$B50),-('Comp.'!$J$5:$J$263=N$1),('Comp.'!$E$5:$E$263))</f>
        <v>0</v>
      </c>
      <c r="O50" s="12">
        <f t="shared" si="9"/>
        <v>0</v>
      </c>
      <c r="P50" s="168">
        <f t="shared" si="10"/>
        <v>0</v>
      </c>
    </row>
    <row r="51" spans="1:16" ht="23.25" customHeight="1" x14ac:dyDescent="0.2">
      <c r="A51" s="60" t="s">
        <v>201</v>
      </c>
      <c r="B51" s="58" t="s">
        <v>202</v>
      </c>
      <c r="C51" s="311">
        <f>SUMPRODUCT(-('Diário 3º PA'!$E$4:$E$4242='Analítico Cp.'!$B51),-('Diário 3º PA'!$O$4:$O$4242=C$1),('Diário 3º PA'!$F$4:$F$4242))+SUMPRODUCT(-('Diário 4º PA'!$E$4:$E$2007='Analítico Cp.'!$B51),-('Diário 4º PA'!$P$4:$P$2007=C$1),('Diário 4º PA'!$F$4:$F$2007))+SUMPRODUCT(-('Diário 5º PA'!$E$4:$E$2000='Analítico Cp.'!$B51),-('Diário 5º PA'!$P$4:$P$2000=C$1),('Diário 5º PA'!$F$4:$F$2000))+SUMPRODUCT(-('Diário 6º PA'!$E$4:$E$2000='Analítico Cp.'!$B51),-('Diário 6º PA'!$P$4:$P$2000=C$1),('Diário 6º PA'!$F$4:$F$2000))+SUMPRODUCT(-('Comp.'!$D$5:$D$263='Analítico Cp.'!$B51),-('Comp.'!$J$5:$J$263=C$1),('Comp.'!$E$5:$E$263))</f>
        <v>9084.6</v>
      </c>
      <c r="D51" s="311">
        <f>SUMPRODUCT(-('Diário 3º PA'!$E$4:$E$4242='Analítico Cp.'!$B51),-('Diário 3º PA'!$O$4:$O$4242=D$1),('Diário 3º PA'!$F$4:$F$4242))+SUMPRODUCT(-('Diário 4º PA'!$E$4:$E$2007='Analítico Cp.'!$B51),-('Diário 4º PA'!$P$4:$P$2007=D$1),('Diário 4º PA'!$F$4:$F$2007))+SUMPRODUCT(-('Diário 5º PA'!$E$4:$E$2000='Analítico Cp.'!$B51),-('Diário 5º PA'!$P$4:$P$2000=D$1),('Diário 5º PA'!$F$4:$F$2000))+SUMPRODUCT(-('Diário 6º PA'!$E$4:$E$2000='Analítico Cp.'!$B51),-('Diário 6º PA'!$P$4:$P$2000=D$1),('Diário 6º PA'!$F$4:$F$2000))+SUMPRODUCT(-('Comp.'!$D$5:$D$263='Analítico Cp.'!$B51),-('Comp.'!$J$5:$J$263=D$1),('Comp.'!$E$5:$E$263))</f>
        <v>9319.7999999999993</v>
      </c>
      <c r="E51" s="311">
        <f>SUMPRODUCT(-('Diário 3º PA'!$E$4:$E$4242='Analítico Cp.'!$B51),-('Diário 3º PA'!$O$4:$O$4242=E$1),('Diário 3º PA'!$F$4:$F$4242))+SUMPRODUCT(-('Diário 4º PA'!$E$4:$E$2007='Analítico Cp.'!$B51),-('Diário 4º PA'!$P$4:$P$2007=E$1),('Diário 4º PA'!$F$4:$F$2007))+SUMPRODUCT(-('Diário 5º PA'!$E$4:$E$2000='Analítico Cp.'!$B51),-('Diário 5º PA'!$P$4:$P$2000=E$1),('Diário 5º PA'!$F$4:$F$2000))+SUMPRODUCT(-('Diário 6º PA'!$E$4:$E$2000='Analítico Cp.'!$B51),-('Diário 6º PA'!$P$4:$P$2000=E$1),('Diário 6º PA'!$F$4:$F$2000))+SUMPRODUCT(-('Comp.'!$D$5:$D$263='Analítico Cp.'!$B51),-('Comp.'!$J$5:$J$263=E$1),('Comp.'!$E$5:$E$263))</f>
        <v>0</v>
      </c>
      <c r="F51" s="311">
        <f>SUMPRODUCT(-('Diário 3º PA'!$E$4:$E$4242='Analítico Cp.'!$B51),-('Diário 3º PA'!$O$4:$O$4242=F$1),('Diário 3º PA'!$F$4:$F$4242))+SUMPRODUCT(-('Diário 4º PA'!$E$4:$E$2007='Analítico Cp.'!$B51),-('Diário 4º PA'!$P$4:$P$2007=F$1),('Diário 4º PA'!$F$4:$F$2007))+SUMPRODUCT(-('Diário 5º PA'!$E$4:$E$2000='Analítico Cp.'!$B51),-('Diário 5º PA'!$P$4:$P$2000=F$1),('Diário 5º PA'!$F$4:$F$2000))+SUMPRODUCT(-('Diário 6º PA'!$E$4:$E$2000='Analítico Cp.'!$B51),-('Diário 6º PA'!$P$4:$P$2000=F$1),('Diário 6º PA'!$F$4:$F$2000))+SUMPRODUCT(-('Comp.'!$D$5:$D$263='Analítico Cp.'!$B51),-('Comp.'!$J$5:$J$263=F$1),('Comp.'!$E$5:$E$263))</f>
        <v>0</v>
      </c>
      <c r="G51" s="311">
        <f>SUMPRODUCT(-('Diário 3º PA'!$E$4:$E$4242='Analítico Cp.'!$B51),-('Diário 3º PA'!$O$4:$O$4242=G$1),('Diário 3º PA'!$F$4:$F$4242))+SUMPRODUCT(-('Diário 4º PA'!$E$4:$E$2007='Analítico Cp.'!$B51),-('Diário 4º PA'!$P$4:$P$2007=G$1),('Diário 4º PA'!$F$4:$F$2007))+SUMPRODUCT(-('Diário 5º PA'!$E$4:$E$2000='Analítico Cp.'!$B51),-('Diário 5º PA'!$P$4:$P$2000=G$1),('Diário 5º PA'!$F$4:$F$2000))+SUMPRODUCT(-('Diário 6º PA'!$E$4:$E$2000='Analítico Cp.'!$B51),-('Diário 6º PA'!$P$4:$P$2000=G$1),('Diário 6º PA'!$F$4:$F$2000))+SUMPRODUCT(-('Comp.'!$D$5:$D$263='Analítico Cp.'!$B51),-('Comp.'!$J$5:$J$263=G$1),('Comp.'!$E$5:$E$263))</f>
        <v>0</v>
      </c>
      <c r="H51" s="311">
        <f>SUMPRODUCT(-('Diário 3º PA'!$E$4:$E$4242='Analítico Cp.'!$B51),-('Diário 3º PA'!$O$4:$O$4242=H$1),('Diário 3º PA'!$F$4:$F$4242))+SUMPRODUCT(-('Diário 4º PA'!$E$4:$E$2007='Analítico Cp.'!$B51),-('Diário 4º PA'!$P$4:$P$2007=H$1),('Diário 4º PA'!$F$4:$F$2007))+SUMPRODUCT(-('Diário 5º PA'!$E$4:$E$2000='Analítico Cp.'!$B51),-('Diário 5º PA'!$P$4:$P$2000=H$1),('Diário 5º PA'!$F$4:$F$2000))+SUMPRODUCT(-('Diário 6º PA'!$E$4:$E$2000='Analítico Cp.'!$B51),-('Diário 6º PA'!$P$4:$P$2000=H$1),('Diário 6º PA'!$F$4:$F$2000))+SUMPRODUCT(-('Comp.'!$D$5:$D$263='Analítico Cp.'!$B51),-('Comp.'!$J$5:$J$263=H$1),('Comp.'!$E$5:$E$263))</f>
        <v>0</v>
      </c>
      <c r="I51" s="311">
        <f>SUMPRODUCT(-('Diário 3º PA'!$E$4:$E$4242='Analítico Cp.'!$B51),-('Diário 3º PA'!$O$4:$O$4242=I$1),('Diário 3º PA'!$F$4:$F$4242))+SUMPRODUCT(-('Diário 4º PA'!$E$4:$E$2007='Analítico Cp.'!$B51),-('Diário 4º PA'!$P$4:$P$2007=I$1),('Diário 4º PA'!$F$4:$F$2007))+SUMPRODUCT(-('Diário 5º PA'!$E$4:$E$2000='Analítico Cp.'!$B51),-('Diário 5º PA'!$P$4:$P$2000=I$1),('Diário 5º PA'!$F$4:$F$2000))+SUMPRODUCT(-('Diário 6º PA'!$E$4:$E$2000='Analítico Cp.'!$B51),-('Diário 6º PA'!$P$4:$P$2000=I$1),('Diário 6º PA'!$F$4:$F$2000))+SUMPRODUCT(-('Comp.'!$D$5:$D$263='Analítico Cp.'!$B51),-('Comp.'!$J$5:$J$263=I$1),('Comp.'!$E$5:$E$263))</f>
        <v>0</v>
      </c>
      <c r="J51" s="311">
        <f>SUMPRODUCT(-('Diário 3º PA'!$E$4:$E$4242='Analítico Cp.'!$B51),-('Diário 3º PA'!$O$4:$O$4242=J$1),('Diário 3º PA'!$F$4:$F$4242))+SUMPRODUCT(-('Diário 4º PA'!$E$4:$E$2007='Analítico Cp.'!$B51),-('Diário 4º PA'!$P$4:$P$2007=J$1),('Diário 4º PA'!$F$4:$F$2007))+SUMPRODUCT(-('Diário 5º PA'!$E$4:$E$2000='Analítico Cp.'!$B51),-('Diário 5º PA'!$P$4:$P$2000=J$1),('Diário 5º PA'!$F$4:$F$2000))+SUMPRODUCT(-('Diário 6º PA'!$E$4:$E$2000='Analítico Cp.'!$B51),-('Diário 6º PA'!$P$4:$P$2000=J$1),('Diário 6º PA'!$F$4:$F$2000))+SUMPRODUCT(-('Comp.'!$D$5:$D$263='Analítico Cp.'!$B51),-('Comp.'!$J$5:$J$263=J$1),('Comp.'!$E$5:$E$263))</f>
        <v>0</v>
      </c>
      <c r="K51" s="311">
        <f>SUMPRODUCT(-('Diário 3º PA'!$E$4:$E$4242='Analítico Cp.'!$B51),-('Diário 3º PA'!$O$4:$O$4242=K$1),('Diário 3º PA'!$F$4:$F$4242))+SUMPRODUCT(-('Diário 4º PA'!$E$4:$E$2007='Analítico Cp.'!$B51),-('Diário 4º PA'!$P$4:$P$2007=K$1),('Diário 4º PA'!$F$4:$F$2007))+SUMPRODUCT(-('Diário 5º PA'!$E$4:$E$2000='Analítico Cp.'!$B51),-('Diário 5º PA'!$P$4:$P$2000=K$1),('Diário 5º PA'!$F$4:$F$2000))+SUMPRODUCT(-('Diário 6º PA'!$E$4:$E$2000='Analítico Cp.'!$B51),-('Diário 6º PA'!$P$4:$P$2000=K$1),('Diário 6º PA'!$F$4:$F$2000))+SUMPRODUCT(-('Comp.'!$D$5:$D$263='Analítico Cp.'!$B51),-('Comp.'!$J$5:$J$263=K$1),('Comp.'!$E$5:$E$263))</f>
        <v>0</v>
      </c>
      <c r="L51" s="311">
        <f>SUMPRODUCT(-('Diário 3º PA'!$E$4:$E$4242='Analítico Cp.'!$B51),-('Diário 3º PA'!$O$4:$O$4242=L$1),('Diário 3º PA'!$F$4:$F$4242))+SUMPRODUCT(-('Diário 4º PA'!$E$4:$E$2007='Analítico Cp.'!$B51),-('Diário 4º PA'!$P$4:$P$2007=L$1),('Diário 4º PA'!$F$4:$F$2007))+SUMPRODUCT(-('Diário 5º PA'!$E$4:$E$2000='Analítico Cp.'!$B51),-('Diário 5º PA'!$P$4:$P$2000=L$1),('Diário 5º PA'!$F$4:$F$2000))+SUMPRODUCT(-('Diário 6º PA'!$E$4:$E$2000='Analítico Cp.'!$B51),-('Diário 6º PA'!$P$4:$P$2000=L$1),('Diário 6º PA'!$F$4:$F$2000))+SUMPRODUCT(-('Comp.'!$D$5:$D$263='Analítico Cp.'!$B51),-('Comp.'!$J$5:$J$263=L$1),('Comp.'!$E$5:$E$263))</f>
        <v>0</v>
      </c>
      <c r="M51" s="311">
        <f>SUMPRODUCT(-('Diário 3º PA'!$E$4:$E$4242='Analítico Cp.'!$B51),-('Diário 3º PA'!$O$4:$O$4242=M$1),('Diário 3º PA'!$F$4:$F$4242))+SUMPRODUCT(-('Diário 4º PA'!$E$4:$E$2007='Analítico Cp.'!$B51),-('Diário 4º PA'!$P$4:$P$2007=M$1),('Diário 4º PA'!$F$4:$F$2007))+SUMPRODUCT(-('Diário 5º PA'!$E$4:$E$2000='Analítico Cp.'!$B51),-('Diário 5º PA'!$P$4:$P$2000=M$1),('Diário 5º PA'!$F$4:$F$2000))+SUMPRODUCT(-('Diário 6º PA'!$E$4:$E$2000='Analítico Cp.'!$B51),-('Diário 6º PA'!$P$4:$P$2000=M$1),('Diário 6º PA'!$F$4:$F$2000))+SUMPRODUCT(-('Comp.'!$D$5:$D$263='Analítico Cp.'!$B51),-('Comp.'!$J$5:$J$263=M$1),('Comp.'!$E$5:$E$263))</f>
        <v>0</v>
      </c>
      <c r="N51" s="311">
        <f>SUMPRODUCT(-('Diário 3º PA'!$E$4:$E$4242='Analítico Cp.'!$B51),-('Diário 3º PA'!$O$4:$O$4242=N$1),('Diário 3º PA'!$F$4:$F$4242))+SUMPRODUCT(-('Diário 4º PA'!$E$4:$E$2007='Analítico Cp.'!$B51),-('Diário 4º PA'!$P$4:$P$2007=N$1),('Diário 4º PA'!$F$4:$F$2007))+SUMPRODUCT(-('Diário 5º PA'!$E$4:$E$2000='Analítico Cp.'!$B51),-('Diário 5º PA'!$P$4:$P$2000=N$1),('Diário 5º PA'!$F$4:$F$2000))+SUMPRODUCT(-('Diário 6º PA'!$E$4:$E$2000='Analítico Cp.'!$B51),-('Diário 6º PA'!$P$4:$P$2000=N$1),('Diário 6º PA'!$F$4:$F$2000))+SUMPRODUCT(-('Comp.'!$D$5:$D$263='Analítico Cp.'!$B51),-('Comp.'!$J$5:$J$263=N$1),('Comp.'!$E$5:$E$263))</f>
        <v>0</v>
      </c>
      <c r="O51" s="12">
        <f t="shared" si="9"/>
        <v>18404.400000000001</v>
      </c>
      <c r="P51" s="168">
        <f t="shared" si="10"/>
        <v>2.170625758910211E-3</v>
      </c>
    </row>
    <row r="52" spans="1:16" ht="23.25" customHeight="1" x14ac:dyDescent="0.2">
      <c r="A52" s="60" t="s">
        <v>203</v>
      </c>
      <c r="B52" s="58" t="s">
        <v>204</v>
      </c>
      <c r="C52" s="311">
        <f>SUMPRODUCT(-('Diário 3º PA'!$E$4:$E$4242='Analítico Cp.'!$B52),-('Diário 3º PA'!$O$4:$O$4242=C$1),('Diário 3º PA'!$F$4:$F$4242))+SUMPRODUCT(-('Diário 4º PA'!$E$4:$E$2007='Analítico Cp.'!$B52),-('Diário 4º PA'!$P$4:$P$2007=C$1),('Diário 4º PA'!$F$4:$F$2007))+SUMPRODUCT(-('Diário 5º PA'!$E$4:$E$2000='Analítico Cp.'!$B52),-('Diário 5º PA'!$P$4:$P$2000=C$1),('Diário 5º PA'!$F$4:$F$2000))+SUMPRODUCT(-('Diário 6º PA'!$E$4:$E$2000='Analítico Cp.'!$B52),-('Diário 6º PA'!$P$4:$P$2000=C$1),('Diário 6º PA'!$F$4:$F$2000))+SUMPRODUCT(-('Comp.'!$D$5:$D$263='Analítico Cp.'!$B52),-('Comp.'!$J$5:$J$263=C$1),('Comp.'!$E$5:$E$263))</f>
        <v>0</v>
      </c>
      <c r="D52" s="311">
        <f>SUMPRODUCT(-('Diário 3º PA'!$E$4:$E$4242='Analítico Cp.'!$B52),-('Diário 3º PA'!$O$4:$O$4242=D$1),('Diário 3º PA'!$F$4:$F$4242))+SUMPRODUCT(-('Diário 4º PA'!$E$4:$E$2007='Analítico Cp.'!$B52),-('Diário 4º PA'!$P$4:$P$2007=D$1),('Diário 4º PA'!$F$4:$F$2007))+SUMPRODUCT(-('Diário 5º PA'!$E$4:$E$2000='Analítico Cp.'!$B52),-('Diário 5º PA'!$P$4:$P$2000=D$1),('Diário 5º PA'!$F$4:$F$2000))+SUMPRODUCT(-('Diário 6º PA'!$E$4:$E$2000='Analítico Cp.'!$B52),-('Diário 6º PA'!$P$4:$P$2000=D$1),('Diário 6º PA'!$F$4:$F$2000))+SUMPRODUCT(-('Comp.'!$D$5:$D$263='Analítico Cp.'!$B52),-('Comp.'!$J$5:$J$263=D$1),('Comp.'!$E$5:$E$263))</f>
        <v>17987.41</v>
      </c>
      <c r="E52" s="311">
        <f>SUMPRODUCT(-('Diário 3º PA'!$E$4:$E$4242='Analítico Cp.'!$B52),-('Diário 3º PA'!$O$4:$O$4242=E$1),('Diário 3º PA'!$F$4:$F$4242))+SUMPRODUCT(-('Diário 4º PA'!$E$4:$E$2007='Analítico Cp.'!$B52),-('Diário 4º PA'!$P$4:$P$2007=E$1),('Diário 4º PA'!$F$4:$F$2007))+SUMPRODUCT(-('Diário 5º PA'!$E$4:$E$2000='Analítico Cp.'!$B52),-('Diário 5º PA'!$P$4:$P$2000=E$1),('Diário 5º PA'!$F$4:$F$2000))+SUMPRODUCT(-('Diário 6º PA'!$E$4:$E$2000='Analítico Cp.'!$B52),-('Diário 6º PA'!$P$4:$P$2000=E$1),('Diário 6º PA'!$F$4:$F$2000))+SUMPRODUCT(-('Comp.'!$D$5:$D$263='Analítico Cp.'!$B52),-('Comp.'!$J$5:$J$263=E$1),('Comp.'!$E$5:$E$263))</f>
        <v>18285.810000000001</v>
      </c>
      <c r="F52" s="311">
        <f>SUMPRODUCT(-('Diário 3º PA'!$E$4:$E$4242='Analítico Cp.'!$B52),-('Diário 3º PA'!$O$4:$O$4242=F$1),('Diário 3º PA'!$F$4:$F$4242))+SUMPRODUCT(-('Diário 4º PA'!$E$4:$E$2007='Analítico Cp.'!$B52),-('Diário 4º PA'!$P$4:$P$2007=F$1),('Diário 4º PA'!$F$4:$F$2007))+SUMPRODUCT(-('Diário 5º PA'!$E$4:$E$2000='Analítico Cp.'!$B52),-('Diário 5º PA'!$P$4:$P$2000=F$1),('Diário 5º PA'!$F$4:$F$2000))+SUMPRODUCT(-('Diário 6º PA'!$E$4:$E$2000='Analítico Cp.'!$B52),-('Diário 6º PA'!$P$4:$P$2000=F$1),('Diário 6º PA'!$F$4:$F$2000))+SUMPRODUCT(-('Comp.'!$D$5:$D$263='Analítico Cp.'!$B52),-('Comp.'!$J$5:$J$263=F$1),('Comp.'!$E$5:$E$263))</f>
        <v>0</v>
      </c>
      <c r="G52" s="311">
        <f>SUMPRODUCT(-('Diário 3º PA'!$E$4:$E$4242='Analítico Cp.'!$B52),-('Diário 3º PA'!$O$4:$O$4242=G$1),('Diário 3º PA'!$F$4:$F$4242))+SUMPRODUCT(-('Diário 4º PA'!$E$4:$E$2007='Analítico Cp.'!$B52),-('Diário 4º PA'!$P$4:$P$2007=G$1),('Diário 4º PA'!$F$4:$F$2007))+SUMPRODUCT(-('Diário 5º PA'!$E$4:$E$2000='Analítico Cp.'!$B52),-('Diário 5º PA'!$P$4:$P$2000=G$1),('Diário 5º PA'!$F$4:$F$2000))+SUMPRODUCT(-('Diário 6º PA'!$E$4:$E$2000='Analítico Cp.'!$B52),-('Diário 6º PA'!$P$4:$P$2000=G$1),('Diário 6º PA'!$F$4:$F$2000))+SUMPRODUCT(-('Comp.'!$D$5:$D$263='Analítico Cp.'!$B52),-('Comp.'!$J$5:$J$263=G$1),('Comp.'!$E$5:$E$263))</f>
        <v>0</v>
      </c>
      <c r="H52" s="311">
        <f>SUMPRODUCT(-('Diário 3º PA'!$E$4:$E$4242='Analítico Cp.'!$B52),-('Diário 3º PA'!$O$4:$O$4242=H$1),('Diário 3º PA'!$F$4:$F$4242))+SUMPRODUCT(-('Diário 4º PA'!$E$4:$E$2007='Analítico Cp.'!$B52),-('Diário 4º PA'!$P$4:$P$2007=H$1),('Diário 4º PA'!$F$4:$F$2007))+SUMPRODUCT(-('Diário 5º PA'!$E$4:$E$2000='Analítico Cp.'!$B52),-('Diário 5º PA'!$P$4:$P$2000=H$1),('Diário 5º PA'!$F$4:$F$2000))+SUMPRODUCT(-('Diário 6º PA'!$E$4:$E$2000='Analítico Cp.'!$B52),-('Diário 6º PA'!$P$4:$P$2000=H$1),('Diário 6º PA'!$F$4:$F$2000))+SUMPRODUCT(-('Comp.'!$D$5:$D$263='Analítico Cp.'!$B52),-('Comp.'!$J$5:$J$263=H$1),('Comp.'!$E$5:$E$263))</f>
        <v>0</v>
      </c>
      <c r="I52" s="311">
        <f>SUMPRODUCT(-('Diário 3º PA'!$E$4:$E$4242='Analítico Cp.'!$B52),-('Diário 3º PA'!$O$4:$O$4242=I$1),('Diário 3º PA'!$F$4:$F$4242))+SUMPRODUCT(-('Diário 4º PA'!$E$4:$E$2007='Analítico Cp.'!$B52),-('Diário 4º PA'!$P$4:$P$2007=I$1),('Diário 4º PA'!$F$4:$F$2007))+SUMPRODUCT(-('Diário 5º PA'!$E$4:$E$2000='Analítico Cp.'!$B52),-('Diário 5º PA'!$P$4:$P$2000=I$1),('Diário 5º PA'!$F$4:$F$2000))+SUMPRODUCT(-('Diário 6º PA'!$E$4:$E$2000='Analítico Cp.'!$B52),-('Diário 6º PA'!$P$4:$P$2000=I$1),('Diário 6º PA'!$F$4:$F$2000))+SUMPRODUCT(-('Comp.'!$D$5:$D$263='Analítico Cp.'!$B52),-('Comp.'!$J$5:$J$263=I$1),('Comp.'!$E$5:$E$263))</f>
        <v>0</v>
      </c>
      <c r="J52" s="311">
        <f>SUMPRODUCT(-('Diário 3º PA'!$E$4:$E$4242='Analítico Cp.'!$B52),-('Diário 3º PA'!$O$4:$O$4242=J$1),('Diário 3º PA'!$F$4:$F$4242))+SUMPRODUCT(-('Diário 4º PA'!$E$4:$E$2007='Analítico Cp.'!$B52),-('Diário 4º PA'!$P$4:$P$2007=J$1),('Diário 4º PA'!$F$4:$F$2007))+SUMPRODUCT(-('Diário 5º PA'!$E$4:$E$2000='Analítico Cp.'!$B52),-('Diário 5º PA'!$P$4:$P$2000=J$1),('Diário 5º PA'!$F$4:$F$2000))+SUMPRODUCT(-('Diário 6º PA'!$E$4:$E$2000='Analítico Cp.'!$B52),-('Diário 6º PA'!$P$4:$P$2000=J$1),('Diário 6º PA'!$F$4:$F$2000))+SUMPRODUCT(-('Comp.'!$D$5:$D$263='Analítico Cp.'!$B52),-('Comp.'!$J$5:$J$263=J$1),('Comp.'!$E$5:$E$263))</f>
        <v>0</v>
      </c>
      <c r="K52" s="311">
        <f>SUMPRODUCT(-('Diário 3º PA'!$E$4:$E$4242='Analítico Cp.'!$B52),-('Diário 3º PA'!$O$4:$O$4242=K$1),('Diário 3º PA'!$F$4:$F$4242))+SUMPRODUCT(-('Diário 4º PA'!$E$4:$E$2007='Analítico Cp.'!$B52),-('Diário 4º PA'!$P$4:$P$2007=K$1),('Diário 4º PA'!$F$4:$F$2007))+SUMPRODUCT(-('Diário 5º PA'!$E$4:$E$2000='Analítico Cp.'!$B52),-('Diário 5º PA'!$P$4:$P$2000=K$1),('Diário 5º PA'!$F$4:$F$2000))+SUMPRODUCT(-('Diário 6º PA'!$E$4:$E$2000='Analítico Cp.'!$B52),-('Diário 6º PA'!$P$4:$P$2000=K$1),('Diário 6º PA'!$F$4:$F$2000))+SUMPRODUCT(-('Comp.'!$D$5:$D$263='Analítico Cp.'!$B52),-('Comp.'!$J$5:$J$263=K$1),('Comp.'!$E$5:$E$263))</f>
        <v>0</v>
      </c>
      <c r="L52" s="311">
        <f>SUMPRODUCT(-('Diário 3º PA'!$E$4:$E$4242='Analítico Cp.'!$B52),-('Diário 3º PA'!$O$4:$O$4242=L$1),('Diário 3º PA'!$F$4:$F$4242))+SUMPRODUCT(-('Diário 4º PA'!$E$4:$E$2007='Analítico Cp.'!$B52),-('Diário 4º PA'!$P$4:$P$2007=L$1),('Diário 4º PA'!$F$4:$F$2007))+SUMPRODUCT(-('Diário 5º PA'!$E$4:$E$2000='Analítico Cp.'!$B52),-('Diário 5º PA'!$P$4:$P$2000=L$1),('Diário 5º PA'!$F$4:$F$2000))+SUMPRODUCT(-('Diário 6º PA'!$E$4:$E$2000='Analítico Cp.'!$B52),-('Diário 6º PA'!$P$4:$P$2000=L$1),('Diário 6º PA'!$F$4:$F$2000))+SUMPRODUCT(-('Comp.'!$D$5:$D$263='Analítico Cp.'!$B52),-('Comp.'!$J$5:$J$263=L$1),('Comp.'!$E$5:$E$263))</f>
        <v>0</v>
      </c>
      <c r="M52" s="311">
        <f>SUMPRODUCT(-('Diário 3º PA'!$E$4:$E$4242='Analítico Cp.'!$B52),-('Diário 3º PA'!$O$4:$O$4242=M$1),('Diário 3º PA'!$F$4:$F$4242))+SUMPRODUCT(-('Diário 4º PA'!$E$4:$E$2007='Analítico Cp.'!$B52),-('Diário 4º PA'!$P$4:$P$2007=M$1),('Diário 4º PA'!$F$4:$F$2007))+SUMPRODUCT(-('Diário 5º PA'!$E$4:$E$2000='Analítico Cp.'!$B52),-('Diário 5º PA'!$P$4:$P$2000=M$1),('Diário 5º PA'!$F$4:$F$2000))+SUMPRODUCT(-('Diário 6º PA'!$E$4:$E$2000='Analítico Cp.'!$B52),-('Diário 6º PA'!$P$4:$P$2000=M$1),('Diário 6º PA'!$F$4:$F$2000))+SUMPRODUCT(-('Comp.'!$D$5:$D$263='Analítico Cp.'!$B52),-('Comp.'!$J$5:$J$263=M$1),('Comp.'!$E$5:$E$263))</f>
        <v>0</v>
      </c>
      <c r="N52" s="311">
        <f>SUMPRODUCT(-('Diário 3º PA'!$E$4:$E$4242='Analítico Cp.'!$B52),-('Diário 3º PA'!$O$4:$O$4242=N$1),('Diário 3º PA'!$F$4:$F$4242))+SUMPRODUCT(-('Diário 4º PA'!$E$4:$E$2007='Analítico Cp.'!$B52),-('Diário 4º PA'!$P$4:$P$2007=N$1),('Diário 4º PA'!$F$4:$F$2007))+SUMPRODUCT(-('Diário 5º PA'!$E$4:$E$2000='Analítico Cp.'!$B52),-('Diário 5º PA'!$P$4:$P$2000=N$1),('Diário 5º PA'!$F$4:$F$2000))+SUMPRODUCT(-('Diário 6º PA'!$E$4:$E$2000='Analítico Cp.'!$B52),-('Diário 6º PA'!$P$4:$P$2000=N$1),('Diário 6º PA'!$F$4:$F$2000))+SUMPRODUCT(-('Comp.'!$D$5:$D$263='Analítico Cp.'!$B52),-('Comp.'!$J$5:$J$263=N$1),('Comp.'!$E$5:$E$263))</f>
        <v>0</v>
      </c>
      <c r="O52" s="12">
        <f t="shared" si="9"/>
        <v>36273.22</v>
      </c>
      <c r="P52" s="168">
        <f t="shared" si="10"/>
        <v>4.278084897666702E-3</v>
      </c>
    </row>
    <row r="53" spans="1:16" ht="23.25" customHeight="1" x14ac:dyDescent="0.2">
      <c r="A53" s="60" t="s">
        <v>205</v>
      </c>
      <c r="B53" s="58" t="s">
        <v>206</v>
      </c>
      <c r="C53" s="311">
        <f>SUMPRODUCT(-('Diário 3º PA'!$E$4:$E$4242='Analítico Cp.'!$B53),-('Diário 3º PA'!$O$4:$O$4242=C$1),('Diário 3º PA'!$F$4:$F$4242))+SUMPRODUCT(-('Diário 4º PA'!$E$4:$E$2007='Analítico Cp.'!$B53),-('Diário 4º PA'!$P$4:$P$2007=C$1),('Diário 4º PA'!$F$4:$F$2007))+SUMPRODUCT(-('Diário 5º PA'!$E$4:$E$2000='Analítico Cp.'!$B53),-('Diário 5º PA'!$P$4:$P$2000=C$1),('Diário 5º PA'!$F$4:$F$2000))+SUMPRODUCT(-('Diário 6º PA'!$E$4:$E$2000='Analítico Cp.'!$B53),-('Diário 6º PA'!$P$4:$P$2000=C$1),('Diário 6º PA'!$F$4:$F$2000))+SUMPRODUCT(-('Comp.'!$D$5:$D$263='Analítico Cp.'!$B53),-('Comp.'!$J$5:$J$263=C$1),('Comp.'!$E$5:$E$263))</f>
        <v>0</v>
      </c>
      <c r="D53" s="311">
        <f>SUMPRODUCT(-('Diário 3º PA'!$E$4:$E$4242='Analítico Cp.'!$B53),-('Diário 3º PA'!$O$4:$O$4242=D$1),('Diário 3º PA'!$F$4:$F$4242))+SUMPRODUCT(-('Diário 4º PA'!$E$4:$E$2007='Analítico Cp.'!$B53),-('Diário 4º PA'!$P$4:$P$2007=D$1),('Diário 4º PA'!$F$4:$F$2007))+SUMPRODUCT(-('Diário 5º PA'!$E$4:$E$2000='Analítico Cp.'!$B53),-('Diário 5º PA'!$P$4:$P$2000=D$1),('Diário 5º PA'!$F$4:$F$2000))+SUMPRODUCT(-('Diário 6º PA'!$E$4:$E$2000='Analítico Cp.'!$B53),-('Diário 6º PA'!$P$4:$P$2000=D$1),('Diário 6º PA'!$F$4:$F$2000))+SUMPRODUCT(-('Comp.'!$D$5:$D$263='Analítico Cp.'!$B53),-('Comp.'!$J$5:$J$263=D$1),('Comp.'!$E$5:$E$263))</f>
        <v>0</v>
      </c>
      <c r="E53" s="311">
        <f>SUMPRODUCT(-('Diário 3º PA'!$E$4:$E$4242='Analítico Cp.'!$B53),-('Diário 3º PA'!$O$4:$O$4242=E$1),('Diário 3º PA'!$F$4:$F$4242))+SUMPRODUCT(-('Diário 4º PA'!$E$4:$E$2007='Analítico Cp.'!$B53),-('Diário 4º PA'!$P$4:$P$2007=E$1),('Diário 4º PA'!$F$4:$F$2007))+SUMPRODUCT(-('Diário 5º PA'!$E$4:$E$2000='Analítico Cp.'!$B53),-('Diário 5º PA'!$P$4:$P$2000=E$1),('Diário 5º PA'!$F$4:$F$2000))+SUMPRODUCT(-('Diário 6º PA'!$E$4:$E$2000='Analítico Cp.'!$B53),-('Diário 6º PA'!$P$4:$P$2000=E$1),('Diário 6º PA'!$F$4:$F$2000))+SUMPRODUCT(-('Comp.'!$D$5:$D$263='Analítico Cp.'!$B53),-('Comp.'!$J$5:$J$263=E$1),('Comp.'!$E$5:$E$263))</f>
        <v>0</v>
      </c>
      <c r="F53" s="311">
        <f>SUMPRODUCT(-('Diário 3º PA'!$E$4:$E$4242='Analítico Cp.'!$B53),-('Diário 3º PA'!$O$4:$O$4242=F$1),('Diário 3º PA'!$F$4:$F$4242))+SUMPRODUCT(-('Diário 4º PA'!$E$4:$E$2007='Analítico Cp.'!$B53),-('Diário 4º PA'!$P$4:$P$2007=F$1),('Diário 4º PA'!$F$4:$F$2007))+SUMPRODUCT(-('Diário 5º PA'!$E$4:$E$2000='Analítico Cp.'!$B53),-('Diário 5º PA'!$P$4:$P$2000=F$1),('Diário 5º PA'!$F$4:$F$2000))+SUMPRODUCT(-('Diário 6º PA'!$E$4:$E$2000='Analítico Cp.'!$B53),-('Diário 6º PA'!$P$4:$P$2000=F$1),('Diário 6º PA'!$F$4:$F$2000))+SUMPRODUCT(-('Comp.'!$D$5:$D$263='Analítico Cp.'!$B53),-('Comp.'!$J$5:$J$263=F$1),('Comp.'!$E$5:$E$263))</f>
        <v>0</v>
      </c>
      <c r="G53" s="311">
        <f>SUMPRODUCT(-('Diário 3º PA'!$E$4:$E$4242='Analítico Cp.'!$B53),-('Diário 3º PA'!$O$4:$O$4242=G$1),('Diário 3º PA'!$F$4:$F$4242))+SUMPRODUCT(-('Diário 4º PA'!$E$4:$E$2007='Analítico Cp.'!$B53),-('Diário 4º PA'!$P$4:$P$2007=G$1),('Diário 4º PA'!$F$4:$F$2007))+SUMPRODUCT(-('Diário 5º PA'!$E$4:$E$2000='Analítico Cp.'!$B53),-('Diário 5º PA'!$P$4:$P$2000=G$1),('Diário 5º PA'!$F$4:$F$2000))+SUMPRODUCT(-('Diário 6º PA'!$E$4:$E$2000='Analítico Cp.'!$B53),-('Diário 6º PA'!$P$4:$P$2000=G$1),('Diário 6º PA'!$F$4:$F$2000))+SUMPRODUCT(-('Comp.'!$D$5:$D$263='Analítico Cp.'!$B53),-('Comp.'!$J$5:$J$263=G$1),('Comp.'!$E$5:$E$263))</f>
        <v>0</v>
      </c>
      <c r="H53" s="311">
        <f>SUMPRODUCT(-('Diário 3º PA'!$E$4:$E$4242='Analítico Cp.'!$B53),-('Diário 3º PA'!$O$4:$O$4242=H$1),('Diário 3º PA'!$F$4:$F$4242))+SUMPRODUCT(-('Diário 4º PA'!$E$4:$E$2007='Analítico Cp.'!$B53),-('Diário 4º PA'!$P$4:$P$2007=H$1),('Diário 4º PA'!$F$4:$F$2007))+SUMPRODUCT(-('Diário 5º PA'!$E$4:$E$2000='Analítico Cp.'!$B53),-('Diário 5º PA'!$P$4:$P$2000=H$1),('Diário 5º PA'!$F$4:$F$2000))+SUMPRODUCT(-('Diário 6º PA'!$E$4:$E$2000='Analítico Cp.'!$B53),-('Diário 6º PA'!$P$4:$P$2000=H$1),('Diário 6º PA'!$F$4:$F$2000))+SUMPRODUCT(-('Comp.'!$D$5:$D$263='Analítico Cp.'!$B53),-('Comp.'!$J$5:$J$263=H$1),('Comp.'!$E$5:$E$263))</f>
        <v>0</v>
      </c>
      <c r="I53" s="311">
        <f>SUMPRODUCT(-('Diário 3º PA'!$E$4:$E$4242='Analítico Cp.'!$B53),-('Diário 3º PA'!$O$4:$O$4242=I$1),('Diário 3º PA'!$F$4:$F$4242))+SUMPRODUCT(-('Diário 4º PA'!$E$4:$E$2007='Analítico Cp.'!$B53),-('Diário 4º PA'!$P$4:$P$2007=I$1),('Diário 4º PA'!$F$4:$F$2007))+SUMPRODUCT(-('Diário 5º PA'!$E$4:$E$2000='Analítico Cp.'!$B53),-('Diário 5º PA'!$P$4:$P$2000=I$1),('Diário 5º PA'!$F$4:$F$2000))+SUMPRODUCT(-('Diário 6º PA'!$E$4:$E$2000='Analítico Cp.'!$B53),-('Diário 6º PA'!$P$4:$P$2000=I$1),('Diário 6º PA'!$F$4:$F$2000))+SUMPRODUCT(-('Comp.'!$D$5:$D$263='Analítico Cp.'!$B53),-('Comp.'!$J$5:$J$263=I$1),('Comp.'!$E$5:$E$263))</f>
        <v>0</v>
      </c>
      <c r="J53" s="311">
        <f>SUMPRODUCT(-('Diário 3º PA'!$E$4:$E$4242='Analítico Cp.'!$B53),-('Diário 3º PA'!$O$4:$O$4242=J$1),('Diário 3º PA'!$F$4:$F$4242))+SUMPRODUCT(-('Diário 4º PA'!$E$4:$E$2007='Analítico Cp.'!$B53),-('Diário 4º PA'!$P$4:$P$2007=J$1),('Diário 4º PA'!$F$4:$F$2007))+SUMPRODUCT(-('Diário 5º PA'!$E$4:$E$2000='Analítico Cp.'!$B53),-('Diário 5º PA'!$P$4:$P$2000=J$1),('Diário 5º PA'!$F$4:$F$2000))+SUMPRODUCT(-('Diário 6º PA'!$E$4:$E$2000='Analítico Cp.'!$B53),-('Diário 6º PA'!$P$4:$P$2000=J$1),('Diário 6º PA'!$F$4:$F$2000))+SUMPRODUCT(-('Comp.'!$D$5:$D$263='Analítico Cp.'!$B53),-('Comp.'!$J$5:$J$263=J$1),('Comp.'!$E$5:$E$263))</f>
        <v>0</v>
      </c>
      <c r="K53" s="311">
        <f>SUMPRODUCT(-('Diário 3º PA'!$E$4:$E$4242='Analítico Cp.'!$B53),-('Diário 3º PA'!$O$4:$O$4242=K$1),('Diário 3º PA'!$F$4:$F$4242))+SUMPRODUCT(-('Diário 4º PA'!$E$4:$E$2007='Analítico Cp.'!$B53),-('Diário 4º PA'!$P$4:$P$2007=K$1),('Diário 4º PA'!$F$4:$F$2007))+SUMPRODUCT(-('Diário 5º PA'!$E$4:$E$2000='Analítico Cp.'!$B53),-('Diário 5º PA'!$P$4:$P$2000=K$1),('Diário 5º PA'!$F$4:$F$2000))+SUMPRODUCT(-('Diário 6º PA'!$E$4:$E$2000='Analítico Cp.'!$B53),-('Diário 6º PA'!$P$4:$P$2000=K$1),('Diário 6º PA'!$F$4:$F$2000))+SUMPRODUCT(-('Comp.'!$D$5:$D$263='Analítico Cp.'!$B53),-('Comp.'!$J$5:$J$263=K$1),('Comp.'!$E$5:$E$263))</f>
        <v>0</v>
      </c>
      <c r="L53" s="311">
        <f>SUMPRODUCT(-('Diário 3º PA'!$E$4:$E$4242='Analítico Cp.'!$B53),-('Diário 3º PA'!$O$4:$O$4242=L$1),('Diário 3º PA'!$F$4:$F$4242))+SUMPRODUCT(-('Diário 4º PA'!$E$4:$E$2007='Analítico Cp.'!$B53),-('Diário 4º PA'!$P$4:$P$2007=L$1),('Diário 4º PA'!$F$4:$F$2007))+SUMPRODUCT(-('Diário 5º PA'!$E$4:$E$2000='Analítico Cp.'!$B53),-('Diário 5º PA'!$P$4:$P$2000=L$1),('Diário 5º PA'!$F$4:$F$2000))+SUMPRODUCT(-('Diário 6º PA'!$E$4:$E$2000='Analítico Cp.'!$B53),-('Diário 6º PA'!$P$4:$P$2000=L$1),('Diário 6º PA'!$F$4:$F$2000))+SUMPRODUCT(-('Comp.'!$D$5:$D$263='Analítico Cp.'!$B53),-('Comp.'!$J$5:$J$263=L$1),('Comp.'!$E$5:$E$263))</f>
        <v>0</v>
      </c>
      <c r="M53" s="311">
        <f>SUMPRODUCT(-('Diário 3º PA'!$E$4:$E$4242='Analítico Cp.'!$B53),-('Diário 3º PA'!$O$4:$O$4242=M$1),('Diário 3º PA'!$F$4:$F$4242))+SUMPRODUCT(-('Diário 4º PA'!$E$4:$E$2007='Analítico Cp.'!$B53),-('Diário 4º PA'!$P$4:$P$2007=M$1),('Diário 4º PA'!$F$4:$F$2007))+SUMPRODUCT(-('Diário 5º PA'!$E$4:$E$2000='Analítico Cp.'!$B53),-('Diário 5º PA'!$P$4:$P$2000=M$1),('Diário 5º PA'!$F$4:$F$2000))+SUMPRODUCT(-('Diário 6º PA'!$E$4:$E$2000='Analítico Cp.'!$B53),-('Diário 6º PA'!$P$4:$P$2000=M$1),('Diário 6º PA'!$F$4:$F$2000))+SUMPRODUCT(-('Comp.'!$D$5:$D$263='Analítico Cp.'!$B53),-('Comp.'!$J$5:$J$263=M$1),('Comp.'!$E$5:$E$263))</f>
        <v>0</v>
      </c>
      <c r="N53" s="311">
        <f>SUMPRODUCT(-('Diário 3º PA'!$E$4:$E$4242='Analítico Cp.'!$B53),-('Diário 3º PA'!$O$4:$O$4242=N$1),('Diário 3º PA'!$F$4:$F$4242))+SUMPRODUCT(-('Diário 4º PA'!$E$4:$E$2007='Analítico Cp.'!$B53),-('Diário 4º PA'!$P$4:$P$2007=N$1),('Diário 4º PA'!$F$4:$F$2007))+SUMPRODUCT(-('Diário 5º PA'!$E$4:$E$2000='Analítico Cp.'!$B53),-('Diário 5º PA'!$P$4:$P$2000=N$1),('Diário 5º PA'!$F$4:$F$2000))+SUMPRODUCT(-('Diário 6º PA'!$E$4:$E$2000='Analítico Cp.'!$B53),-('Diário 6º PA'!$P$4:$P$2000=N$1),('Diário 6º PA'!$F$4:$F$2000))+SUMPRODUCT(-('Comp.'!$D$5:$D$263='Analítico Cp.'!$B53),-('Comp.'!$J$5:$J$263=N$1),('Comp.'!$E$5:$E$263))</f>
        <v>0</v>
      </c>
      <c r="O53" s="12">
        <f t="shared" si="9"/>
        <v>0</v>
      </c>
      <c r="P53" s="168">
        <f t="shared" si="10"/>
        <v>0</v>
      </c>
    </row>
    <row r="54" spans="1:16" ht="23.25" customHeight="1" x14ac:dyDescent="0.2">
      <c r="A54" s="60" t="s">
        <v>207</v>
      </c>
      <c r="B54" s="58" t="s">
        <v>208</v>
      </c>
      <c r="C54" s="311">
        <f>SUMPRODUCT(-('Diário 3º PA'!$E$4:$E$4242='Analítico Cp.'!$B54),-('Diário 3º PA'!$O$4:$O$4242=C$1),('Diário 3º PA'!$F$4:$F$4242))+SUMPRODUCT(-('Diário 4º PA'!$E$4:$E$2007='Analítico Cp.'!$B54),-('Diário 4º PA'!$P$4:$P$2007=C$1),('Diário 4º PA'!$F$4:$F$2007))+SUMPRODUCT(-('Diário 5º PA'!$E$4:$E$2000='Analítico Cp.'!$B54),-('Diário 5º PA'!$P$4:$P$2000=C$1),('Diário 5º PA'!$F$4:$F$2000))+SUMPRODUCT(-('Diário 6º PA'!$E$4:$E$2000='Analítico Cp.'!$B54),-('Diário 6º PA'!$P$4:$P$2000=C$1),('Diário 6º PA'!$F$4:$F$2000))+SUMPRODUCT(-('Comp.'!$D$5:$D$263='Analítico Cp.'!$B54),-('Comp.'!$J$5:$J$263=C$1),('Comp.'!$E$5:$E$263))</f>
        <v>20833.599999999999</v>
      </c>
      <c r="D54" s="311">
        <f>SUMPRODUCT(-('Diário 3º PA'!$E$4:$E$4242='Analítico Cp.'!$B54),-('Diário 3º PA'!$O$4:$O$4242=D$1),('Diário 3º PA'!$F$4:$F$4242))+SUMPRODUCT(-('Diário 4º PA'!$E$4:$E$2007='Analítico Cp.'!$B54),-('Diário 4º PA'!$P$4:$P$2007=D$1),('Diário 4º PA'!$F$4:$F$2007))+SUMPRODUCT(-('Diário 5º PA'!$E$4:$E$2000='Analítico Cp.'!$B54),-('Diário 5º PA'!$P$4:$P$2000=D$1),('Diário 5º PA'!$F$4:$F$2000))+SUMPRODUCT(-('Diário 6º PA'!$E$4:$E$2000='Analítico Cp.'!$B54),-('Diário 6º PA'!$P$4:$P$2000=D$1),('Diário 6º PA'!$F$4:$F$2000))+SUMPRODUCT(-('Comp.'!$D$5:$D$263='Analítico Cp.'!$B54),-('Comp.'!$J$5:$J$263=D$1),('Comp.'!$E$5:$E$263))</f>
        <v>21372.400000000001</v>
      </c>
      <c r="E54" s="311">
        <f>SUMPRODUCT(-('Diário 3º PA'!$E$4:$E$4242='Analítico Cp.'!$B54),-('Diário 3º PA'!$O$4:$O$4242=E$1),('Diário 3º PA'!$F$4:$F$4242))+SUMPRODUCT(-('Diário 4º PA'!$E$4:$E$2007='Analítico Cp.'!$B54),-('Diário 4º PA'!$P$4:$P$2007=E$1),('Diário 4º PA'!$F$4:$F$2007))+SUMPRODUCT(-('Diário 5º PA'!$E$4:$E$2000='Analítico Cp.'!$B54),-('Diário 5º PA'!$P$4:$P$2000=E$1),('Diário 5º PA'!$F$4:$F$2000))+SUMPRODUCT(-('Diário 6º PA'!$E$4:$E$2000='Analítico Cp.'!$B54),-('Diário 6º PA'!$P$4:$P$2000=E$1),('Diário 6º PA'!$F$4:$F$2000))+SUMPRODUCT(-('Comp.'!$D$5:$D$263='Analítico Cp.'!$B54),-('Comp.'!$J$5:$J$263=E$1),('Comp.'!$E$5:$E$263))</f>
        <v>21192.880000000001</v>
      </c>
      <c r="F54" s="311">
        <f>SUMPRODUCT(-('Diário 3º PA'!$E$4:$E$4242='Analítico Cp.'!$B54),-('Diário 3º PA'!$O$4:$O$4242=F$1),('Diário 3º PA'!$F$4:$F$4242))+SUMPRODUCT(-('Diário 4º PA'!$E$4:$E$2007='Analítico Cp.'!$B54),-('Diário 4º PA'!$P$4:$P$2007=F$1),('Diário 4º PA'!$F$4:$F$2007))+SUMPRODUCT(-('Diário 5º PA'!$E$4:$E$2000='Analítico Cp.'!$B54),-('Diário 5º PA'!$P$4:$P$2000=F$1),('Diário 5º PA'!$F$4:$F$2000))+SUMPRODUCT(-('Diário 6º PA'!$E$4:$E$2000='Analítico Cp.'!$B54),-('Diário 6º PA'!$P$4:$P$2000=F$1),('Diário 6º PA'!$F$4:$F$2000))+SUMPRODUCT(-('Comp.'!$D$5:$D$263='Analítico Cp.'!$B54),-('Comp.'!$J$5:$J$263=F$1),('Comp.'!$E$5:$E$263))</f>
        <v>0</v>
      </c>
      <c r="G54" s="311">
        <f>SUMPRODUCT(-('Diário 3º PA'!$E$4:$E$4242='Analítico Cp.'!$B54),-('Diário 3º PA'!$O$4:$O$4242=G$1),('Diário 3º PA'!$F$4:$F$4242))+SUMPRODUCT(-('Diário 4º PA'!$E$4:$E$2007='Analítico Cp.'!$B54),-('Diário 4º PA'!$P$4:$P$2007=G$1),('Diário 4º PA'!$F$4:$F$2007))+SUMPRODUCT(-('Diário 5º PA'!$E$4:$E$2000='Analítico Cp.'!$B54),-('Diário 5º PA'!$P$4:$P$2000=G$1),('Diário 5º PA'!$F$4:$F$2000))+SUMPRODUCT(-('Diário 6º PA'!$E$4:$E$2000='Analítico Cp.'!$B54),-('Diário 6º PA'!$P$4:$P$2000=G$1),('Diário 6º PA'!$F$4:$F$2000))+SUMPRODUCT(-('Comp.'!$D$5:$D$263='Analítico Cp.'!$B54),-('Comp.'!$J$5:$J$263=G$1),('Comp.'!$E$5:$E$263))</f>
        <v>0</v>
      </c>
      <c r="H54" s="311">
        <f>SUMPRODUCT(-('Diário 3º PA'!$E$4:$E$4242='Analítico Cp.'!$B54),-('Diário 3º PA'!$O$4:$O$4242=H$1),('Diário 3º PA'!$F$4:$F$4242))+SUMPRODUCT(-('Diário 4º PA'!$E$4:$E$2007='Analítico Cp.'!$B54),-('Diário 4º PA'!$P$4:$P$2007=H$1),('Diário 4º PA'!$F$4:$F$2007))+SUMPRODUCT(-('Diário 5º PA'!$E$4:$E$2000='Analítico Cp.'!$B54),-('Diário 5º PA'!$P$4:$P$2000=H$1),('Diário 5º PA'!$F$4:$F$2000))+SUMPRODUCT(-('Diário 6º PA'!$E$4:$E$2000='Analítico Cp.'!$B54),-('Diário 6º PA'!$P$4:$P$2000=H$1),('Diário 6º PA'!$F$4:$F$2000))+SUMPRODUCT(-('Comp.'!$D$5:$D$263='Analítico Cp.'!$B54),-('Comp.'!$J$5:$J$263=H$1),('Comp.'!$E$5:$E$263))</f>
        <v>0</v>
      </c>
      <c r="I54" s="311">
        <f>SUMPRODUCT(-('Diário 3º PA'!$E$4:$E$4242='Analítico Cp.'!$B54),-('Diário 3º PA'!$O$4:$O$4242=I$1),('Diário 3º PA'!$F$4:$F$4242))+SUMPRODUCT(-('Diário 4º PA'!$E$4:$E$2007='Analítico Cp.'!$B54),-('Diário 4º PA'!$P$4:$P$2007=I$1),('Diário 4º PA'!$F$4:$F$2007))+SUMPRODUCT(-('Diário 5º PA'!$E$4:$E$2000='Analítico Cp.'!$B54),-('Diário 5º PA'!$P$4:$P$2000=I$1),('Diário 5º PA'!$F$4:$F$2000))+SUMPRODUCT(-('Diário 6º PA'!$E$4:$E$2000='Analítico Cp.'!$B54),-('Diário 6º PA'!$P$4:$P$2000=I$1),('Diário 6º PA'!$F$4:$F$2000))+SUMPRODUCT(-('Comp.'!$D$5:$D$263='Analítico Cp.'!$B54),-('Comp.'!$J$5:$J$263=I$1),('Comp.'!$E$5:$E$263))</f>
        <v>0</v>
      </c>
      <c r="J54" s="311">
        <f>SUMPRODUCT(-('Diário 3º PA'!$E$4:$E$4242='Analítico Cp.'!$B54),-('Diário 3º PA'!$O$4:$O$4242=J$1),('Diário 3º PA'!$F$4:$F$4242))+SUMPRODUCT(-('Diário 4º PA'!$E$4:$E$2007='Analítico Cp.'!$B54),-('Diário 4º PA'!$P$4:$P$2007=J$1),('Diário 4º PA'!$F$4:$F$2007))+SUMPRODUCT(-('Diário 5º PA'!$E$4:$E$2000='Analítico Cp.'!$B54),-('Diário 5º PA'!$P$4:$P$2000=J$1),('Diário 5º PA'!$F$4:$F$2000))+SUMPRODUCT(-('Diário 6º PA'!$E$4:$E$2000='Analítico Cp.'!$B54),-('Diário 6º PA'!$P$4:$P$2000=J$1),('Diário 6º PA'!$F$4:$F$2000))+SUMPRODUCT(-('Comp.'!$D$5:$D$263='Analítico Cp.'!$B54),-('Comp.'!$J$5:$J$263=J$1),('Comp.'!$E$5:$E$263))</f>
        <v>0</v>
      </c>
      <c r="K54" s="311">
        <f>SUMPRODUCT(-('Diário 3º PA'!$E$4:$E$4242='Analítico Cp.'!$B54),-('Diário 3º PA'!$O$4:$O$4242=K$1),('Diário 3º PA'!$F$4:$F$4242))+SUMPRODUCT(-('Diário 4º PA'!$E$4:$E$2007='Analítico Cp.'!$B54),-('Diário 4º PA'!$P$4:$P$2007=K$1),('Diário 4º PA'!$F$4:$F$2007))+SUMPRODUCT(-('Diário 5º PA'!$E$4:$E$2000='Analítico Cp.'!$B54),-('Diário 5º PA'!$P$4:$P$2000=K$1),('Diário 5º PA'!$F$4:$F$2000))+SUMPRODUCT(-('Diário 6º PA'!$E$4:$E$2000='Analítico Cp.'!$B54),-('Diário 6º PA'!$P$4:$P$2000=K$1),('Diário 6º PA'!$F$4:$F$2000))+SUMPRODUCT(-('Comp.'!$D$5:$D$263='Analítico Cp.'!$B54),-('Comp.'!$J$5:$J$263=K$1),('Comp.'!$E$5:$E$263))</f>
        <v>0</v>
      </c>
      <c r="L54" s="311">
        <f>SUMPRODUCT(-('Diário 3º PA'!$E$4:$E$4242='Analítico Cp.'!$B54),-('Diário 3º PA'!$O$4:$O$4242=L$1),('Diário 3º PA'!$F$4:$F$4242))+SUMPRODUCT(-('Diário 4º PA'!$E$4:$E$2007='Analítico Cp.'!$B54),-('Diário 4º PA'!$P$4:$P$2007=L$1),('Diário 4º PA'!$F$4:$F$2007))+SUMPRODUCT(-('Diário 5º PA'!$E$4:$E$2000='Analítico Cp.'!$B54),-('Diário 5º PA'!$P$4:$P$2000=L$1),('Diário 5º PA'!$F$4:$F$2000))+SUMPRODUCT(-('Diário 6º PA'!$E$4:$E$2000='Analítico Cp.'!$B54),-('Diário 6º PA'!$P$4:$P$2000=L$1),('Diário 6º PA'!$F$4:$F$2000))+SUMPRODUCT(-('Comp.'!$D$5:$D$263='Analítico Cp.'!$B54),-('Comp.'!$J$5:$J$263=L$1),('Comp.'!$E$5:$E$263))</f>
        <v>0</v>
      </c>
      <c r="M54" s="311">
        <f>SUMPRODUCT(-('Diário 3º PA'!$E$4:$E$4242='Analítico Cp.'!$B54),-('Diário 3º PA'!$O$4:$O$4242=M$1),('Diário 3º PA'!$F$4:$F$4242))+SUMPRODUCT(-('Diário 4º PA'!$E$4:$E$2007='Analítico Cp.'!$B54),-('Diário 4º PA'!$P$4:$P$2007=M$1),('Diário 4º PA'!$F$4:$F$2007))+SUMPRODUCT(-('Diário 5º PA'!$E$4:$E$2000='Analítico Cp.'!$B54),-('Diário 5º PA'!$P$4:$P$2000=M$1),('Diário 5º PA'!$F$4:$F$2000))+SUMPRODUCT(-('Diário 6º PA'!$E$4:$E$2000='Analítico Cp.'!$B54),-('Diário 6º PA'!$P$4:$P$2000=M$1),('Diário 6º PA'!$F$4:$F$2000))+SUMPRODUCT(-('Comp.'!$D$5:$D$263='Analítico Cp.'!$B54),-('Comp.'!$J$5:$J$263=M$1),('Comp.'!$E$5:$E$263))</f>
        <v>0</v>
      </c>
      <c r="N54" s="311">
        <f>SUMPRODUCT(-('Diário 3º PA'!$E$4:$E$4242='Analítico Cp.'!$B54),-('Diário 3º PA'!$O$4:$O$4242=N$1),('Diário 3º PA'!$F$4:$F$4242))+SUMPRODUCT(-('Diário 4º PA'!$E$4:$E$2007='Analítico Cp.'!$B54),-('Diário 4º PA'!$P$4:$P$2007=N$1),('Diário 4º PA'!$F$4:$F$2007))+SUMPRODUCT(-('Diário 5º PA'!$E$4:$E$2000='Analítico Cp.'!$B54),-('Diário 5º PA'!$P$4:$P$2000=N$1),('Diário 5º PA'!$F$4:$F$2000))+SUMPRODUCT(-('Diário 6º PA'!$E$4:$E$2000='Analítico Cp.'!$B54),-('Diário 6º PA'!$P$4:$P$2000=N$1),('Diário 6º PA'!$F$4:$F$2000))+SUMPRODUCT(-('Comp.'!$D$5:$D$263='Analítico Cp.'!$B54),-('Comp.'!$J$5:$J$263=N$1),('Comp.'!$E$5:$E$263))</f>
        <v>0</v>
      </c>
      <c r="O54" s="12">
        <f>SUM(C54:N54)</f>
        <v>63398.880000000005</v>
      </c>
      <c r="P54" s="168">
        <f t="shared" si="10"/>
        <v>7.4773011896099523E-3</v>
      </c>
    </row>
    <row r="55" spans="1:16" ht="23.25" customHeight="1" x14ac:dyDescent="0.2">
      <c r="A55" s="60" t="s">
        <v>209</v>
      </c>
      <c r="B55" s="61" t="s">
        <v>210</v>
      </c>
      <c r="C55" s="311">
        <f>SUMPRODUCT(-('Diário 3º PA'!$E$4:$E$4242='Analítico Cp.'!$B55),-('Diário 3º PA'!$O$4:$O$4242=C$1),('Diário 3º PA'!$F$4:$F$4242))+SUMPRODUCT(-('Diário 4º PA'!$E$4:$E$2007='Analítico Cp.'!$B55),-('Diário 4º PA'!$P$4:$P$2007=C$1),('Diário 4º PA'!$F$4:$F$2007))+SUMPRODUCT(-('Diário 5º PA'!$E$4:$E$2000='Analítico Cp.'!$B55),-('Diário 5º PA'!$P$4:$P$2000=C$1),('Diário 5º PA'!$F$4:$F$2000))+SUMPRODUCT(-('Diário 6º PA'!$E$4:$E$2000='Analítico Cp.'!$B55),-('Diário 6º PA'!$P$4:$P$2000=C$1),('Diário 6º PA'!$F$4:$F$2000))+SUMPRODUCT(-('Comp.'!$D$5:$D$263='Analítico Cp.'!$B55),-('Comp.'!$J$5:$J$263=C$1),('Comp.'!$E$5:$E$263))</f>
        <v>0</v>
      </c>
      <c r="D55" s="311">
        <f>SUMPRODUCT(-('Diário 3º PA'!$E$4:$E$4242='Analítico Cp.'!$B55),-('Diário 3º PA'!$O$4:$O$4242=D$1),('Diário 3º PA'!$F$4:$F$4242))+SUMPRODUCT(-('Diário 4º PA'!$E$4:$E$2007='Analítico Cp.'!$B55),-('Diário 4º PA'!$P$4:$P$2007=D$1),('Diário 4º PA'!$F$4:$F$2007))+SUMPRODUCT(-('Diário 5º PA'!$E$4:$E$2000='Analítico Cp.'!$B55),-('Diário 5º PA'!$P$4:$P$2000=D$1),('Diário 5º PA'!$F$4:$F$2000))+SUMPRODUCT(-('Diário 6º PA'!$E$4:$E$2000='Analítico Cp.'!$B55),-('Diário 6º PA'!$P$4:$P$2000=D$1),('Diário 6º PA'!$F$4:$F$2000))+SUMPRODUCT(-('Comp.'!$D$5:$D$263='Analítico Cp.'!$B55),-('Comp.'!$J$5:$J$263=D$1),('Comp.'!$E$5:$E$263))</f>
        <v>0</v>
      </c>
      <c r="E55" s="311">
        <f>SUMPRODUCT(-('Diário 3º PA'!$E$4:$E$4242='Analítico Cp.'!$B55),-('Diário 3º PA'!$O$4:$O$4242=E$1),('Diário 3º PA'!$F$4:$F$4242))+SUMPRODUCT(-('Diário 4º PA'!$E$4:$E$2007='Analítico Cp.'!$B55),-('Diário 4º PA'!$P$4:$P$2007=E$1),('Diário 4º PA'!$F$4:$F$2007))+SUMPRODUCT(-('Diário 5º PA'!$E$4:$E$2000='Analítico Cp.'!$B55),-('Diário 5º PA'!$P$4:$P$2000=E$1),('Diário 5º PA'!$F$4:$F$2000))+SUMPRODUCT(-('Diário 6º PA'!$E$4:$E$2000='Analítico Cp.'!$B55),-('Diário 6º PA'!$P$4:$P$2000=E$1),('Diário 6º PA'!$F$4:$F$2000))+SUMPRODUCT(-('Comp.'!$D$5:$D$263='Analítico Cp.'!$B55),-('Comp.'!$J$5:$J$263=E$1),('Comp.'!$E$5:$E$263))</f>
        <v>0</v>
      </c>
      <c r="F55" s="311">
        <f>SUMPRODUCT(-('Diário 3º PA'!$E$4:$E$4242='Analítico Cp.'!$B55),-('Diário 3º PA'!$O$4:$O$4242=F$1),('Diário 3º PA'!$F$4:$F$4242))+SUMPRODUCT(-('Diário 4º PA'!$E$4:$E$2007='Analítico Cp.'!$B55),-('Diário 4º PA'!$P$4:$P$2007=F$1),('Diário 4º PA'!$F$4:$F$2007))+SUMPRODUCT(-('Diário 5º PA'!$E$4:$E$2000='Analítico Cp.'!$B55),-('Diário 5º PA'!$P$4:$P$2000=F$1),('Diário 5º PA'!$F$4:$F$2000))+SUMPRODUCT(-('Diário 6º PA'!$E$4:$E$2000='Analítico Cp.'!$B55),-('Diário 6º PA'!$P$4:$P$2000=F$1),('Diário 6º PA'!$F$4:$F$2000))+SUMPRODUCT(-('Comp.'!$D$5:$D$263='Analítico Cp.'!$B55),-('Comp.'!$J$5:$J$263=F$1),('Comp.'!$E$5:$E$263))</f>
        <v>0</v>
      </c>
      <c r="G55" s="311">
        <f>SUMPRODUCT(-('Diário 3º PA'!$E$4:$E$4242='Analítico Cp.'!$B55),-('Diário 3º PA'!$O$4:$O$4242=G$1),('Diário 3º PA'!$F$4:$F$4242))+SUMPRODUCT(-('Diário 4º PA'!$E$4:$E$2007='Analítico Cp.'!$B55),-('Diário 4º PA'!$P$4:$P$2007=G$1),('Diário 4º PA'!$F$4:$F$2007))+SUMPRODUCT(-('Diário 5º PA'!$E$4:$E$2000='Analítico Cp.'!$B55),-('Diário 5º PA'!$P$4:$P$2000=G$1),('Diário 5º PA'!$F$4:$F$2000))+SUMPRODUCT(-('Diário 6º PA'!$E$4:$E$2000='Analítico Cp.'!$B55),-('Diário 6º PA'!$P$4:$P$2000=G$1),('Diário 6º PA'!$F$4:$F$2000))+SUMPRODUCT(-('Comp.'!$D$5:$D$263='Analítico Cp.'!$B55),-('Comp.'!$J$5:$J$263=G$1),('Comp.'!$E$5:$E$263))</f>
        <v>0</v>
      </c>
      <c r="H55" s="311">
        <f>SUMPRODUCT(-('Diário 3º PA'!$E$4:$E$4242='Analítico Cp.'!$B55),-('Diário 3º PA'!$O$4:$O$4242=H$1),('Diário 3º PA'!$F$4:$F$4242))+SUMPRODUCT(-('Diário 4º PA'!$E$4:$E$2007='Analítico Cp.'!$B55),-('Diário 4º PA'!$P$4:$P$2007=H$1),('Diário 4º PA'!$F$4:$F$2007))+SUMPRODUCT(-('Diário 5º PA'!$E$4:$E$2000='Analítico Cp.'!$B55),-('Diário 5º PA'!$P$4:$P$2000=H$1),('Diário 5º PA'!$F$4:$F$2000))+SUMPRODUCT(-('Diário 6º PA'!$E$4:$E$2000='Analítico Cp.'!$B55),-('Diário 6º PA'!$P$4:$P$2000=H$1),('Diário 6º PA'!$F$4:$F$2000))+SUMPRODUCT(-('Comp.'!$D$5:$D$263='Analítico Cp.'!$B55),-('Comp.'!$J$5:$J$263=H$1),('Comp.'!$E$5:$E$263))</f>
        <v>0</v>
      </c>
      <c r="I55" s="311">
        <f>SUMPRODUCT(-('Diário 3º PA'!$E$4:$E$4242='Analítico Cp.'!$B55),-('Diário 3º PA'!$O$4:$O$4242=I$1),('Diário 3º PA'!$F$4:$F$4242))+SUMPRODUCT(-('Diário 4º PA'!$E$4:$E$2007='Analítico Cp.'!$B55),-('Diário 4º PA'!$P$4:$P$2007=I$1),('Diário 4º PA'!$F$4:$F$2007))+SUMPRODUCT(-('Diário 5º PA'!$E$4:$E$2000='Analítico Cp.'!$B55),-('Diário 5º PA'!$P$4:$P$2000=I$1),('Diário 5º PA'!$F$4:$F$2000))+SUMPRODUCT(-('Diário 6º PA'!$E$4:$E$2000='Analítico Cp.'!$B55),-('Diário 6º PA'!$P$4:$P$2000=I$1),('Diário 6º PA'!$F$4:$F$2000))+SUMPRODUCT(-('Comp.'!$D$5:$D$263='Analítico Cp.'!$B55),-('Comp.'!$J$5:$J$263=I$1),('Comp.'!$E$5:$E$263))</f>
        <v>0</v>
      </c>
      <c r="J55" s="311">
        <f>SUMPRODUCT(-('Diário 3º PA'!$E$4:$E$4242='Analítico Cp.'!$B55),-('Diário 3º PA'!$O$4:$O$4242=J$1),('Diário 3º PA'!$F$4:$F$4242))+SUMPRODUCT(-('Diário 4º PA'!$E$4:$E$2007='Analítico Cp.'!$B55),-('Diário 4º PA'!$P$4:$P$2007=J$1),('Diário 4º PA'!$F$4:$F$2007))+SUMPRODUCT(-('Diário 5º PA'!$E$4:$E$2000='Analítico Cp.'!$B55),-('Diário 5º PA'!$P$4:$P$2000=J$1),('Diário 5º PA'!$F$4:$F$2000))+SUMPRODUCT(-('Diário 6º PA'!$E$4:$E$2000='Analítico Cp.'!$B55),-('Diário 6º PA'!$P$4:$P$2000=J$1),('Diário 6º PA'!$F$4:$F$2000))+SUMPRODUCT(-('Comp.'!$D$5:$D$263='Analítico Cp.'!$B55),-('Comp.'!$J$5:$J$263=J$1),('Comp.'!$E$5:$E$263))</f>
        <v>0</v>
      </c>
      <c r="K55" s="311">
        <f>SUMPRODUCT(-('Diário 3º PA'!$E$4:$E$4242='Analítico Cp.'!$B55),-('Diário 3º PA'!$O$4:$O$4242=K$1),('Diário 3º PA'!$F$4:$F$4242))+SUMPRODUCT(-('Diário 4º PA'!$E$4:$E$2007='Analítico Cp.'!$B55),-('Diário 4º PA'!$P$4:$P$2007=K$1),('Diário 4º PA'!$F$4:$F$2007))+SUMPRODUCT(-('Diário 5º PA'!$E$4:$E$2000='Analítico Cp.'!$B55),-('Diário 5º PA'!$P$4:$P$2000=K$1),('Diário 5º PA'!$F$4:$F$2000))+SUMPRODUCT(-('Diário 6º PA'!$E$4:$E$2000='Analítico Cp.'!$B55),-('Diário 6º PA'!$P$4:$P$2000=K$1),('Diário 6º PA'!$F$4:$F$2000))+SUMPRODUCT(-('Comp.'!$D$5:$D$263='Analítico Cp.'!$B55),-('Comp.'!$J$5:$J$263=K$1),('Comp.'!$E$5:$E$263))</f>
        <v>0</v>
      </c>
      <c r="L55" s="311">
        <f>SUMPRODUCT(-('Diário 3º PA'!$E$4:$E$4242='Analítico Cp.'!$B55),-('Diário 3º PA'!$O$4:$O$4242=L$1),('Diário 3º PA'!$F$4:$F$4242))+SUMPRODUCT(-('Diário 4º PA'!$E$4:$E$2007='Analítico Cp.'!$B55),-('Diário 4º PA'!$P$4:$P$2007=L$1),('Diário 4º PA'!$F$4:$F$2007))+SUMPRODUCT(-('Diário 5º PA'!$E$4:$E$2000='Analítico Cp.'!$B55),-('Diário 5º PA'!$P$4:$P$2000=L$1),('Diário 5º PA'!$F$4:$F$2000))+SUMPRODUCT(-('Diário 6º PA'!$E$4:$E$2000='Analítico Cp.'!$B55),-('Diário 6º PA'!$P$4:$P$2000=L$1),('Diário 6º PA'!$F$4:$F$2000))+SUMPRODUCT(-('Comp.'!$D$5:$D$263='Analítico Cp.'!$B55),-('Comp.'!$J$5:$J$263=L$1),('Comp.'!$E$5:$E$263))</f>
        <v>0</v>
      </c>
      <c r="M55" s="311">
        <f>SUMPRODUCT(-('Diário 3º PA'!$E$4:$E$4242='Analítico Cp.'!$B55),-('Diário 3º PA'!$O$4:$O$4242=M$1),('Diário 3º PA'!$F$4:$F$4242))+SUMPRODUCT(-('Diário 4º PA'!$E$4:$E$2007='Analítico Cp.'!$B55),-('Diário 4º PA'!$P$4:$P$2007=M$1),('Diário 4º PA'!$F$4:$F$2007))+SUMPRODUCT(-('Diário 5º PA'!$E$4:$E$2000='Analítico Cp.'!$B55),-('Diário 5º PA'!$P$4:$P$2000=M$1),('Diário 5º PA'!$F$4:$F$2000))+SUMPRODUCT(-('Diário 6º PA'!$E$4:$E$2000='Analítico Cp.'!$B55),-('Diário 6º PA'!$P$4:$P$2000=M$1),('Diário 6º PA'!$F$4:$F$2000))+SUMPRODUCT(-('Comp.'!$D$5:$D$263='Analítico Cp.'!$B55),-('Comp.'!$J$5:$J$263=M$1),('Comp.'!$E$5:$E$263))</f>
        <v>0</v>
      </c>
      <c r="N55" s="311">
        <f>SUMPRODUCT(-('Diário 3º PA'!$E$4:$E$4242='Analítico Cp.'!$B55),-('Diário 3º PA'!$O$4:$O$4242=N$1),('Diário 3º PA'!$F$4:$F$4242))+SUMPRODUCT(-('Diário 4º PA'!$E$4:$E$2007='Analítico Cp.'!$B55),-('Diário 4º PA'!$P$4:$P$2007=N$1),('Diário 4º PA'!$F$4:$F$2007))+SUMPRODUCT(-('Diário 5º PA'!$E$4:$E$2000='Analítico Cp.'!$B55),-('Diário 5º PA'!$P$4:$P$2000=N$1),('Diário 5º PA'!$F$4:$F$2000))+SUMPRODUCT(-('Diário 6º PA'!$E$4:$E$2000='Analítico Cp.'!$B55),-('Diário 6º PA'!$P$4:$P$2000=N$1),('Diário 6º PA'!$F$4:$F$2000))+SUMPRODUCT(-('Comp.'!$D$5:$D$263='Analítico Cp.'!$B55),-('Comp.'!$J$5:$J$263=N$1),('Comp.'!$E$5:$E$263))</f>
        <v>0</v>
      </c>
      <c r="O55" s="16">
        <f t="shared" si="9"/>
        <v>0</v>
      </c>
      <c r="P55" s="168">
        <f t="shared" si="10"/>
        <v>0</v>
      </c>
    </row>
    <row r="56" spans="1:16" ht="23.25" customHeight="1" x14ac:dyDescent="0.2">
      <c r="A56" s="22"/>
      <c r="B56" s="23" t="s">
        <v>211</v>
      </c>
      <c r="C56" s="13">
        <f>SUBTOTAL(109,C48:C55)</f>
        <v>42740.63</v>
      </c>
      <c r="D56" s="13">
        <f>SUBTOTAL(109,D48:D55)</f>
        <v>178181.36999999997</v>
      </c>
      <c r="E56" s="13">
        <f>SUBTOTAL(109,E48:E55)</f>
        <v>147380.55000000002</v>
      </c>
      <c r="F56" s="13">
        <f t="shared" ref="F56:N56" si="11">SUBTOTAL(109,F48:F55)</f>
        <v>70771.429999999993</v>
      </c>
      <c r="G56" s="13">
        <f t="shared" si="11"/>
        <v>0</v>
      </c>
      <c r="H56" s="13">
        <f t="shared" si="11"/>
        <v>0</v>
      </c>
      <c r="I56" s="13">
        <f t="shared" si="11"/>
        <v>0</v>
      </c>
      <c r="J56" s="13">
        <f t="shared" si="11"/>
        <v>0</v>
      </c>
      <c r="K56" s="13">
        <f t="shared" si="11"/>
        <v>0</v>
      </c>
      <c r="L56" s="13">
        <f t="shared" si="11"/>
        <v>0</v>
      </c>
      <c r="M56" s="13">
        <f t="shared" si="11"/>
        <v>0</v>
      </c>
      <c r="N56" s="13">
        <f t="shared" si="11"/>
        <v>0</v>
      </c>
      <c r="O56" s="13">
        <f>SUBTOTAL(109,O48:O55)</f>
        <v>439073.9800000001</v>
      </c>
      <c r="P56" s="171">
        <f t="shared" si="10"/>
        <v>5.178464340349194E-2</v>
      </c>
    </row>
    <row r="57" spans="1:16" ht="23.25" customHeight="1" thickBot="1" x14ac:dyDescent="0.25">
      <c r="A57" s="28"/>
      <c r="B57" s="34" t="s">
        <v>212</v>
      </c>
      <c r="C57" s="17">
        <f t="shared" ref="C57:O57" si="12">SUBTOTAL(109,C20:C56)</f>
        <v>1057118.2269495502</v>
      </c>
      <c r="D57" s="17">
        <f t="shared" si="12"/>
        <v>1174322.9779095498</v>
      </c>
      <c r="E57" s="17">
        <f t="shared" si="12"/>
        <v>1128695.4886935498</v>
      </c>
      <c r="F57" s="17">
        <f t="shared" si="12"/>
        <v>70771.429999999993</v>
      </c>
      <c r="G57" s="17">
        <f t="shared" si="12"/>
        <v>0</v>
      </c>
      <c r="H57" s="17">
        <f t="shared" si="12"/>
        <v>0</v>
      </c>
      <c r="I57" s="17">
        <f t="shared" si="12"/>
        <v>0</v>
      </c>
      <c r="J57" s="17">
        <f t="shared" si="12"/>
        <v>0</v>
      </c>
      <c r="K57" s="17">
        <f t="shared" si="12"/>
        <v>0</v>
      </c>
      <c r="L57" s="17">
        <f t="shared" si="12"/>
        <v>0</v>
      </c>
      <c r="M57" s="17">
        <f t="shared" si="12"/>
        <v>0</v>
      </c>
      <c r="N57" s="17">
        <f t="shared" si="12"/>
        <v>0</v>
      </c>
      <c r="O57" s="17">
        <f t="shared" si="12"/>
        <v>3430908.1235526502</v>
      </c>
      <c r="P57" s="169">
        <f t="shared" si="10"/>
        <v>0.40464332167512546</v>
      </c>
    </row>
    <row r="58" spans="1:16" ht="23.25" customHeight="1" thickBot="1" x14ac:dyDescent="0.25">
      <c r="A58" s="68" t="s">
        <v>106</v>
      </c>
      <c r="B58" s="132" t="s">
        <v>107</v>
      </c>
      <c r="C58" s="62"/>
      <c r="D58" s="62"/>
      <c r="E58" s="62"/>
      <c r="F58" s="62"/>
      <c r="G58" s="62"/>
      <c r="H58" s="62"/>
      <c r="I58" s="62"/>
      <c r="J58" s="62"/>
      <c r="K58" s="62"/>
      <c r="L58" s="62"/>
      <c r="M58" s="62"/>
      <c r="N58" s="62"/>
      <c r="O58" s="62"/>
      <c r="P58" s="166"/>
    </row>
    <row r="59" spans="1:16" ht="23.25" customHeight="1" x14ac:dyDescent="0.2">
      <c r="A59" s="59" t="s">
        <v>213</v>
      </c>
      <c r="B59" s="102" t="s">
        <v>214</v>
      </c>
      <c r="C59" s="11">
        <f>SUMPRODUCT(-('Diário 3º PA'!$E$4:$E$4242='Analítico Cp.'!$B59),-('Diário 3º PA'!$O$4:$O$4242=C$1),('Diário 3º PA'!$F$4:$F$4242))+SUMPRODUCT(-('Diário 4º PA'!$E$4:$E$2007='Analítico Cp.'!$B59),-('Diário 4º PA'!$P$4:$P$2007=C$1),('Diário 4º PA'!$F$4:$F$2007))+SUMPRODUCT(-('Diário 5º PA'!$E$4:$E$2000='Analítico Cp.'!$B59),-('Diário 5º PA'!$P$4:$P$2000=C$1),('Diário 5º PA'!$F$4:$F$2000))+SUMPRODUCT(-('Diário 6º PA'!$E$4:$E$2000='Analítico Cp.'!$B59),-('Diário 6º PA'!$P$4:$P$2000=C$1),('Diário 6º PA'!$F$4:$F$2000))+SUMPRODUCT(-('Comp.'!$D$5:$D$263='Analítico Cp.'!$B59),-('Comp.'!$J$5:$J$263=C$1),('Comp.'!$E$5:$E$263))</f>
        <v>6293.43</v>
      </c>
      <c r="D59" s="11">
        <f>SUMPRODUCT(-('Diário 3º PA'!$E$4:$E$4242='Analítico Cp.'!$B59),-('Diário 3º PA'!$O$4:$O$4242=D$1),('Diário 3º PA'!$F$4:$F$4242))+SUMPRODUCT(-('Diário 4º PA'!$E$4:$E$2007='Analítico Cp.'!$B59),-('Diário 4º PA'!$P$4:$P$2007=D$1),('Diário 4º PA'!$F$4:$F$2007))+SUMPRODUCT(-('Diário 5º PA'!$E$4:$E$2000='Analítico Cp.'!$B59),-('Diário 5º PA'!$P$4:$P$2000=D$1),('Diário 5º PA'!$F$4:$F$2000))+SUMPRODUCT(-('Diário 6º PA'!$E$4:$E$2000='Analítico Cp.'!$B59),-('Diário 6º PA'!$P$4:$P$2000=D$1),('Diário 6º PA'!$F$4:$F$2000))+SUMPRODUCT(-('Comp.'!$D$5:$D$263='Analítico Cp.'!$B59),-('Comp.'!$J$5:$J$263=D$1),('Comp.'!$E$5:$E$263))</f>
        <v>6127.61</v>
      </c>
      <c r="E59" s="11">
        <f>SUMPRODUCT(-('Diário 3º PA'!$E$4:$E$4242='Analítico Cp.'!$B59),-('Diário 3º PA'!$O$4:$O$4242=E$1),('Diário 3º PA'!$F$4:$F$4242))+SUMPRODUCT(-('Diário 4º PA'!$E$4:$E$2007='Analítico Cp.'!$B59),-('Diário 4º PA'!$P$4:$P$2007=E$1),('Diário 4º PA'!$F$4:$F$2007))+SUMPRODUCT(-('Diário 5º PA'!$E$4:$E$2000='Analítico Cp.'!$B59),-('Diário 5º PA'!$P$4:$P$2000=E$1),('Diário 5º PA'!$F$4:$F$2000))+SUMPRODUCT(-('Diário 6º PA'!$E$4:$E$2000='Analítico Cp.'!$B59),-('Diário 6º PA'!$P$4:$P$2000=E$1),('Diário 6º PA'!$F$4:$F$2000))+SUMPRODUCT(-('Comp.'!$D$5:$D$263='Analítico Cp.'!$B59),-('Comp.'!$J$5:$J$263=E$1),('Comp.'!$E$5:$E$263))</f>
        <v>6326.63</v>
      </c>
      <c r="F59" s="11">
        <f>SUMPRODUCT(-('Diário 3º PA'!$E$4:$E$4242='Analítico Cp.'!$B59),-('Diário 3º PA'!$O$4:$O$4242=F$1),('Diário 3º PA'!$F$4:$F$4242))+SUMPRODUCT(-('Diário 4º PA'!$E$4:$E$2007='Analítico Cp.'!$B59),-('Diário 4º PA'!$P$4:$P$2007=F$1),('Diário 4º PA'!$F$4:$F$2007))+SUMPRODUCT(-('Diário 5º PA'!$E$4:$E$2000='Analítico Cp.'!$B59),-('Diário 5º PA'!$P$4:$P$2000=F$1),('Diário 5º PA'!$F$4:$F$2000))+SUMPRODUCT(-('Diário 6º PA'!$E$4:$E$2000='Analítico Cp.'!$B59),-('Diário 6º PA'!$P$4:$P$2000=F$1),('Diário 6º PA'!$F$4:$F$2000))+SUMPRODUCT(-('Comp.'!$D$5:$D$263='Analítico Cp.'!$B59),-('Comp.'!$J$5:$J$263=F$1),('Comp.'!$E$5:$E$263))</f>
        <v>0</v>
      </c>
      <c r="G59" s="11">
        <f>SUMPRODUCT(-('Diário 3º PA'!$E$4:$E$4242='Analítico Cp.'!$B59),-('Diário 3º PA'!$O$4:$O$4242=G$1),('Diário 3º PA'!$F$4:$F$4242))+SUMPRODUCT(-('Diário 4º PA'!$E$4:$E$2007='Analítico Cp.'!$B59),-('Diário 4º PA'!$P$4:$P$2007=G$1),('Diário 4º PA'!$F$4:$F$2007))+SUMPRODUCT(-('Diário 5º PA'!$E$4:$E$2000='Analítico Cp.'!$B59),-('Diário 5º PA'!$P$4:$P$2000=G$1),('Diário 5º PA'!$F$4:$F$2000))+SUMPRODUCT(-('Diário 6º PA'!$E$4:$E$2000='Analítico Cp.'!$B59),-('Diário 6º PA'!$P$4:$P$2000=G$1),('Diário 6º PA'!$F$4:$F$2000))+SUMPRODUCT(-('Comp.'!$D$5:$D$263='Analítico Cp.'!$B59),-('Comp.'!$J$5:$J$263=G$1),('Comp.'!$E$5:$E$263))</f>
        <v>0</v>
      </c>
      <c r="H59" s="11">
        <f>SUMPRODUCT(-('Diário 3º PA'!$E$4:$E$4242='Analítico Cp.'!$B59),-('Diário 3º PA'!$O$4:$O$4242=H$1),('Diário 3º PA'!$F$4:$F$4242))+SUMPRODUCT(-('Diário 4º PA'!$E$4:$E$2007='Analítico Cp.'!$B59),-('Diário 4º PA'!$P$4:$P$2007=H$1),('Diário 4º PA'!$F$4:$F$2007))+SUMPRODUCT(-('Diário 5º PA'!$E$4:$E$2000='Analítico Cp.'!$B59),-('Diário 5º PA'!$P$4:$P$2000=H$1),('Diário 5º PA'!$F$4:$F$2000))+SUMPRODUCT(-('Diário 6º PA'!$E$4:$E$2000='Analítico Cp.'!$B59),-('Diário 6º PA'!$P$4:$P$2000=H$1),('Diário 6º PA'!$F$4:$F$2000))+SUMPRODUCT(-('Comp.'!$D$5:$D$263='Analítico Cp.'!$B59),-('Comp.'!$J$5:$J$263=H$1),('Comp.'!$E$5:$E$263))</f>
        <v>0</v>
      </c>
      <c r="I59" s="11">
        <f>SUMPRODUCT(-('Diário 3º PA'!$E$4:$E$4242='Analítico Cp.'!$B59),-('Diário 3º PA'!$O$4:$O$4242=I$1),('Diário 3º PA'!$F$4:$F$4242))+SUMPRODUCT(-('Diário 4º PA'!$E$4:$E$2007='Analítico Cp.'!$B59),-('Diário 4º PA'!$P$4:$P$2007=I$1),('Diário 4º PA'!$F$4:$F$2007))+SUMPRODUCT(-('Diário 5º PA'!$E$4:$E$2000='Analítico Cp.'!$B59),-('Diário 5º PA'!$P$4:$P$2000=I$1),('Diário 5º PA'!$F$4:$F$2000))+SUMPRODUCT(-('Diário 6º PA'!$E$4:$E$2000='Analítico Cp.'!$B59),-('Diário 6º PA'!$P$4:$P$2000=I$1),('Diário 6º PA'!$F$4:$F$2000))+SUMPRODUCT(-('Comp.'!$D$5:$D$263='Analítico Cp.'!$B59),-('Comp.'!$J$5:$J$263=I$1),('Comp.'!$E$5:$E$263))</f>
        <v>0</v>
      </c>
      <c r="J59" s="11">
        <f>SUMPRODUCT(-('Diário 3º PA'!$E$4:$E$4242='Analítico Cp.'!$B59),-('Diário 3º PA'!$O$4:$O$4242=J$1),('Diário 3º PA'!$F$4:$F$4242))+SUMPRODUCT(-('Diário 4º PA'!$E$4:$E$2007='Analítico Cp.'!$B59),-('Diário 4º PA'!$P$4:$P$2007=J$1),('Diário 4º PA'!$F$4:$F$2007))+SUMPRODUCT(-('Diário 5º PA'!$E$4:$E$2000='Analítico Cp.'!$B59),-('Diário 5º PA'!$P$4:$P$2000=J$1),('Diário 5º PA'!$F$4:$F$2000))+SUMPRODUCT(-('Diário 6º PA'!$E$4:$E$2000='Analítico Cp.'!$B59),-('Diário 6º PA'!$P$4:$P$2000=J$1),('Diário 6º PA'!$F$4:$F$2000))+SUMPRODUCT(-('Comp.'!$D$5:$D$263='Analítico Cp.'!$B59),-('Comp.'!$J$5:$J$263=J$1),('Comp.'!$E$5:$E$263))</f>
        <v>0</v>
      </c>
      <c r="K59" s="11">
        <f>SUMPRODUCT(-('Diário 3º PA'!$E$4:$E$4242='Analítico Cp.'!$B59),-('Diário 3º PA'!$O$4:$O$4242=K$1),('Diário 3º PA'!$F$4:$F$4242))+SUMPRODUCT(-('Diário 4º PA'!$E$4:$E$2007='Analítico Cp.'!$B59),-('Diário 4º PA'!$P$4:$P$2007=K$1),('Diário 4º PA'!$F$4:$F$2007))+SUMPRODUCT(-('Diário 5º PA'!$E$4:$E$2000='Analítico Cp.'!$B59),-('Diário 5º PA'!$P$4:$P$2000=K$1),('Diário 5º PA'!$F$4:$F$2000))+SUMPRODUCT(-('Diário 6º PA'!$E$4:$E$2000='Analítico Cp.'!$B59),-('Diário 6º PA'!$P$4:$P$2000=K$1),('Diário 6º PA'!$F$4:$F$2000))+SUMPRODUCT(-('Comp.'!$D$5:$D$263='Analítico Cp.'!$B59),-('Comp.'!$J$5:$J$263=K$1),('Comp.'!$E$5:$E$263))</f>
        <v>0</v>
      </c>
      <c r="L59" s="11">
        <f>SUMPRODUCT(-('Diário 3º PA'!$E$4:$E$4242='Analítico Cp.'!$B59),-('Diário 3º PA'!$O$4:$O$4242=L$1),('Diário 3º PA'!$F$4:$F$4242))+SUMPRODUCT(-('Diário 4º PA'!$E$4:$E$2007='Analítico Cp.'!$B59),-('Diário 4º PA'!$P$4:$P$2007=L$1),('Diário 4º PA'!$F$4:$F$2007))+SUMPRODUCT(-('Diário 5º PA'!$E$4:$E$2000='Analítico Cp.'!$B59),-('Diário 5º PA'!$P$4:$P$2000=L$1),('Diário 5º PA'!$F$4:$F$2000))+SUMPRODUCT(-('Diário 6º PA'!$E$4:$E$2000='Analítico Cp.'!$B59),-('Diário 6º PA'!$P$4:$P$2000=L$1),('Diário 6º PA'!$F$4:$F$2000))+SUMPRODUCT(-('Comp.'!$D$5:$D$263='Analítico Cp.'!$B59),-('Comp.'!$J$5:$J$263=L$1),('Comp.'!$E$5:$E$263))</f>
        <v>0</v>
      </c>
      <c r="M59" s="11">
        <f>SUMPRODUCT(-('Diário 3º PA'!$E$4:$E$4242='Analítico Cp.'!$B59),-('Diário 3º PA'!$O$4:$O$4242=M$1),('Diário 3º PA'!$F$4:$F$4242))+SUMPRODUCT(-('Diário 4º PA'!$E$4:$E$2007='Analítico Cp.'!$B59),-('Diário 4º PA'!$P$4:$P$2007=M$1),('Diário 4º PA'!$F$4:$F$2007))+SUMPRODUCT(-('Diário 5º PA'!$E$4:$E$2000='Analítico Cp.'!$B59),-('Diário 5º PA'!$P$4:$P$2000=M$1),('Diário 5º PA'!$F$4:$F$2000))+SUMPRODUCT(-('Diário 6º PA'!$E$4:$E$2000='Analítico Cp.'!$B59),-('Diário 6º PA'!$P$4:$P$2000=M$1),('Diário 6º PA'!$F$4:$F$2000))+SUMPRODUCT(-('Comp.'!$D$5:$D$263='Analítico Cp.'!$B59),-('Comp.'!$J$5:$J$263=M$1),('Comp.'!$E$5:$E$263))</f>
        <v>0</v>
      </c>
      <c r="N59" s="11">
        <f>SUMPRODUCT(-('Diário 3º PA'!$E$4:$E$4242='Analítico Cp.'!$B59),-('Diário 3º PA'!$O$4:$O$4242=N$1),('Diário 3º PA'!$F$4:$F$4242))+SUMPRODUCT(-('Diário 4º PA'!$E$4:$E$2007='Analítico Cp.'!$B59),-('Diário 4º PA'!$P$4:$P$2007=N$1),('Diário 4º PA'!$F$4:$F$2007))+SUMPRODUCT(-('Diário 5º PA'!$E$4:$E$2000='Analítico Cp.'!$B59),-('Diário 5º PA'!$P$4:$P$2000=N$1),('Diário 5º PA'!$F$4:$F$2000))+SUMPRODUCT(-('Diário 6º PA'!$E$4:$E$2000='Analítico Cp.'!$B59),-('Diário 6º PA'!$P$4:$P$2000=N$1),('Diário 6º PA'!$F$4:$F$2000))+SUMPRODUCT(-('Comp.'!$D$5:$D$263='Analítico Cp.'!$B59),-('Comp.'!$J$5:$J$263=N$1),('Comp.'!$E$5:$E$263))</f>
        <v>0</v>
      </c>
      <c r="O59" s="12">
        <f>SUM(C59:N59)</f>
        <v>18747.670000000002</v>
      </c>
      <c r="P59" s="168">
        <f t="shared" ref="P59:P90" si="13">IF($O$157=0,0,O59/$O$157)</f>
        <v>2.2111112245739172E-3</v>
      </c>
    </row>
    <row r="60" spans="1:16" ht="23.25" customHeight="1" x14ac:dyDescent="0.2">
      <c r="A60" s="59" t="s">
        <v>215</v>
      </c>
      <c r="B60" s="102" t="s">
        <v>216</v>
      </c>
      <c r="C60" s="11">
        <f>SUMPRODUCT(-('Diário 3º PA'!$E$4:$E$4242='Analítico Cp.'!$B60),-('Diário 3º PA'!$O$4:$O$4242=C$1),('Diário 3º PA'!$F$4:$F$4242))+SUMPRODUCT(-('Diário 4º PA'!$E$4:$E$2007='Analítico Cp.'!$B60),-('Diário 4º PA'!$P$4:$P$2007=C$1),('Diário 4º PA'!$F$4:$F$2007))+SUMPRODUCT(-('Diário 5º PA'!$E$4:$E$2000='Analítico Cp.'!$B60),-('Diário 5º PA'!$P$4:$P$2000=C$1),('Diário 5º PA'!$F$4:$F$2000))+SUMPRODUCT(-('Diário 6º PA'!$E$4:$E$2000='Analítico Cp.'!$B60),-('Diário 6º PA'!$P$4:$P$2000=C$1),('Diário 6º PA'!$F$4:$F$2000))+SUMPRODUCT(-('Comp.'!$D$5:$D$263='Analítico Cp.'!$B60),-('Comp.'!$J$5:$J$263=C$1),('Comp.'!$E$5:$E$263))</f>
        <v>988.68</v>
      </c>
      <c r="D60" s="11">
        <f>SUMPRODUCT(-('Diário 3º PA'!$E$4:$E$4242='Analítico Cp.'!$B60),-('Diário 3º PA'!$O$4:$O$4242=D$1),('Diário 3º PA'!$F$4:$F$4242))+SUMPRODUCT(-('Diário 4º PA'!$E$4:$E$2007='Analítico Cp.'!$B60),-('Diário 4º PA'!$P$4:$P$2007=D$1),('Diário 4º PA'!$F$4:$F$2007))+SUMPRODUCT(-('Diário 5º PA'!$E$4:$E$2000='Analítico Cp.'!$B60),-('Diário 5º PA'!$P$4:$P$2000=D$1),('Diário 5º PA'!$F$4:$F$2000))+SUMPRODUCT(-('Diário 6º PA'!$E$4:$E$2000='Analítico Cp.'!$B60),-('Diário 6º PA'!$P$4:$P$2000=D$1),('Diário 6º PA'!$F$4:$F$2000))+SUMPRODUCT(-('Comp.'!$D$5:$D$263='Analítico Cp.'!$B60),-('Comp.'!$J$5:$J$263=D$1),('Comp.'!$E$5:$E$263))</f>
        <v>931.07</v>
      </c>
      <c r="E60" s="11">
        <f>SUMPRODUCT(-('Diário 3º PA'!$E$4:$E$4242='Analítico Cp.'!$B60),-('Diário 3º PA'!$O$4:$O$4242=E$1),('Diário 3º PA'!$F$4:$F$4242))+SUMPRODUCT(-('Diário 4º PA'!$E$4:$E$2007='Analítico Cp.'!$B60),-('Diário 4º PA'!$P$4:$P$2007=E$1),('Diário 4º PA'!$F$4:$F$2007))+SUMPRODUCT(-('Diário 5º PA'!$E$4:$E$2000='Analítico Cp.'!$B60),-('Diário 5º PA'!$P$4:$P$2000=E$1),('Diário 5º PA'!$F$4:$F$2000))+SUMPRODUCT(-('Diário 6º PA'!$E$4:$E$2000='Analítico Cp.'!$B60),-('Diário 6º PA'!$P$4:$P$2000=E$1),('Diário 6º PA'!$F$4:$F$2000))+SUMPRODUCT(-('Comp.'!$D$5:$D$263='Analítico Cp.'!$B60),-('Comp.'!$J$5:$J$263=E$1),('Comp.'!$E$5:$E$263))</f>
        <v>1072.48</v>
      </c>
      <c r="F60" s="11">
        <f>SUMPRODUCT(-('Diário 3º PA'!$E$4:$E$4242='Analítico Cp.'!$B60),-('Diário 3º PA'!$O$4:$O$4242=F$1),('Diário 3º PA'!$F$4:$F$4242))+SUMPRODUCT(-('Diário 4º PA'!$E$4:$E$2007='Analítico Cp.'!$B60),-('Diário 4º PA'!$P$4:$P$2007=F$1),('Diário 4º PA'!$F$4:$F$2007))+SUMPRODUCT(-('Diário 5º PA'!$E$4:$E$2000='Analítico Cp.'!$B60),-('Diário 5º PA'!$P$4:$P$2000=F$1),('Diário 5º PA'!$F$4:$F$2000))+SUMPRODUCT(-('Diário 6º PA'!$E$4:$E$2000='Analítico Cp.'!$B60),-('Diário 6º PA'!$P$4:$P$2000=F$1),('Diário 6º PA'!$F$4:$F$2000))+SUMPRODUCT(-('Comp.'!$D$5:$D$263='Analítico Cp.'!$B60),-('Comp.'!$J$5:$J$263=F$1),('Comp.'!$E$5:$E$263))</f>
        <v>0</v>
      </c>
      <c r="G60" s="11">
        <f>SUMPRODUCT(-('Diário 3º PA'!$E$4:$E$4242='Analítico Cp.'!$B60),-('Diário 3º PA'!$O$4:$O$4242=G$1),('Diário 3º PA'!$F$4:$F$4242))+SUMPRODUCT(-('Diário 4º PA'!$E$4:$E$2007='Analítico Cp.'!$B60),-('Diário 4º PA'!$P$4:$P$2007=G$1),('Diário 4º PA'!$F$4:$F$2007))+SUMPRODUCT(-('Diário 5º PA'!$E$4:$E$2000='Analítico Cp.'!$B60),-('Diário 5º PA'!$P$4:$P$2000=G$1),('Diário 5º PA'!$F$4:$F$2000))+SUMPRODUCT(-('Diário 6º PA'!$E$4:$E$2000='Analítico Cp.'!$B60),-('Diário 6º PA'!$P$4:$P$2000=G$1),('Diário 6º PA'!$F$4:$F$2000))+SUMPRODUCT(-('Comp.'!$D$5:$D$263='Analítico Cp.'!$B60),-('Comp.'!$J$5:$J$263=G$1),('Comp.'!$E$5:$E$263))</f>
        <v>0</v>
      </c>
      <c r="H60" s="11">
        <f>SUMPRODUCT(-('Diário 3º PA'!$E$4:$E$4242='Analítico Cp.'!$B60),-('Diário 3º PA'!$O$4:$O$4242=H$1),('Diário 3º PA'!$F$4:$F$4242))+SUMPRODUCT(-('Diário 4º PA'!$E$4:$E$2007='Analítico Cp.'!$B60),-('Diário 4º PA'!$P$4:$P$2007=H$1),('Diário 4º PA'!$F$4:$F$2007))+SUMPRODUCT(-('Diário 5º PA'!$E$4:$E$2000='Analítico Cp.'!$B60),-('Diário 5º PA'!$P$4:$P$2000=H$1),('Diário 5º PA'!$F$4:$F$2000))+SUMPRODUCT(-('Diário 6º PA'!$E$4:$E$2000='Analítico Cp.'!$B60),-('Diário 6º PA'!$P$4:$P$2000=H$1),('Diário 6º PA'!$F$4:$F$2000))+SUMPRODUCT(-('Comp.'!$D$5:$D$263='Analítico Cp.'!$B60),-('Comp.'!$J$5:$J$263=H$1),('Comp.'!$E$5:$E$263))</f>
        <v>0</v>
      </c>
      <c r="I60" s="11">
        <f>SUMPRODUCT(-('Diário 3º PA'!$E$4:$E$4242='Analítico Cp.'!$B60),-('Diário 3º PA'!$O$4:$O$4242=I$1),('Diário 3º PA'!$F$4:$F$4242))+SUMPRODUCT(-('Diário 4º PA'!$E$4:$E$2007='Analítico Cp.'!$B60),-('Diário 4º PA'!$P$4:$P$2007=I$1),('Diário 4º PA'!$F$4:$F$2007))+SUMPRODUCT(-('Diário 5º PA'!$E$4:$E$2000='Analítico Cp.'!$B60),-('Diário 5º PA'!$P$4:$P$2000=I$1),('Diário 5º PA'!$F$4:$F$2000))+SUMPRODUCT(-('Diário 6º PA'!$E$4:$E$2000='Analítico Cp.'!$B60),-('Diário 6º PA'!$P$4:$P$2000=I$1),('Diário 6º PA'!$F$4:$F$2000))+SUMPRODUCT(-('Comp.'!$D$5:$D$263='Analítico Cp.'!$B60),-('Comp.'!$J$5:$J$263=I$1),('Comp.'!$E$5:$E$263))</f>
        <v>0</v>
      </c>
      <c r="J60" s="11">
        <f>SUMPRODUCT(-('Diário 3º PA'!$E$4:$E$4242='Analítico Cp.'!$B60),-('Diário 3º PA'!$O$4:$O$4242=J$1),('Diário 3º PA'!$F$4:$F$4242))+SUMPRODUCT(-('Diário 4º PA'!$E$4:$E$2007='Analítico Cp.'!$B60),-('Diário 4º PA'!$P$4:$P$2007=J$1),('Diário 4º PA'!$F$4:$F$2007))+SUMPRODUCT(-('Diário 5º PA'!$E$4:$E$2000='Analítico Cp.'!$B60),-('Diário 5º PA'!$P$4:$P$2000=J$1),('Diário 5º PA'!$F$4:$F$2000))+SUMPRODUCT(-('Diário 6º PA'!$E$4:$E$2000='Analítico Cp.'!$B60),-('Diário 6º PA'!$P$4:$P$2000=J$1),('Diário 6º PA'!$F$4:$F$2000))+SUMPRODUCT(-('Comp.'!$D$5:$D$263='Analítico Cp.'!$B60),-('Comp.'!$J$5:$J$263=J$1),('Comp.'!$E$5:$E$263))</f>
        <v>0</v>
      </c>
      <c r="K60" s="11">
        <f>SUMPRODUCT(-('Diário 3º PA'!$E$4:$E$4242='Analítico Cp.'!$B60),-('Diário 3º PA'!$O$4:$O$4242=K$1),('Diário 3º PA'!$F$4:$F$4242))+SUMPRODUCT(-('Diário 4º PA'!$E$4:$E$2007='Analítico Cp.'!$B60),-('Diário 4º PA'!$P$4:$P$2007=K$1),('Diário 4º PA'!$F$4:$F$2007))+SUMPRODUCT(-('Diário 5º PA'!$E$4:$E$2000='Analítico Cp.'!$B60),-('Diário 5º PA'!$P$4:$P$2000=K$1),('Diário 5º PA'!$F$4:$F$2000))+SUMPRODUCT(-('Diário 6º PA'!$E$4:$E$2000='Analítico Cp.'!$B60),-('Diário 6º PA'!$P$4:$P$2000=K$1),('Diário 6º PA'!$F$4:$F$2000))+SUMPRODUCT(-('Comp.'!$D$5:$D$263='Analítico Cp.'!$B60),-('Comp.'!$J$5:$J$263=K$1),('Comp.'!$E$5:$E$263))</f>
        <v>0</v>
      </c>
      <c r="L60" s="11">
        <f>SUMPRODUCT(-('Diário 3º PA'!$E$4:$E$4242='Analítico Cp.'!$B60),-('Diário 3º PA'!$O$4:$O$4242=L$1),('Diário 3º PA'!$F$4:$F$4242))+SUMPRODUCT(-('Diário 4º PA'!$E$4:$E$2007='Analítico Cp.'!$B60),-('Diário 4º PA'!$P$4:$P$2007=L$1),('Diário 4º PA'!$F$4:$F$2007))+SUMPRODUCT(-('Diário 5º PA'!$E$4:$E$2000='Analítico Cp.'!$B60),-('Diário 5º PA'!$P$4:$P$2000=L$1),('Diário 5º PA'!$F$4:$F$2000))+SUMPRODUCT(-('Diário 6º PA'!$E$4:$E$2000='Analítico Cp.'!$B60),-('Diário 6º PA'!$P$4:$P$2000=L$1),('Diário 6º PA'!$F$4:$F$2000))+SUMPRODUCT(-('Comp.'!$D$5:$D$263='Analítico Cp.'!$B60),-('Comp.'!$J$5:$J$263=L$1),('Comp.'!$E$5:$E$263))</f>
        <v>0</v>
      </c>
      <c r="M60" s="11">
        <f>SUMPRODUCT(-('Diário 3º PA'!$E$4:$E$4242='Analítico Cp.'!$B60),-('Diário 3º PA'!$O$4:$O$4242=M$1),('Diário 3º PA'!$F$4:$F$4242))+SUMPRODUCT(-('Diário 4º PA'!$E$4:$E$2007='Analítico Cp.'!$B60),-('Diário 4º PA'!$P$4:$P$2007=M$1),('Diário 4º PA'!$F$4:$F$2007))+SUMPRODUCT(-('Diário 5º PA'!$E$4:$E$2000='Analítico Cp.'!$B60),-('Diário 5º PA'!$P$4:$P$2000=M$1),('Diário 5º PA'!$F$4:$F$2000))+SUMPRODUCT(-('Diário 6º PA'!$E$4:$E$2000='Analítico Cp.'!$B60),-('Diário 6º PA'!$P$4:$P$2000=M$1),('Diário 6º PA'!$F$4:$F$2000))+SUMPRODUCT(-('Comp.'!$D$5:$D$263='Analítico Cp.'!$B60),-('Comp.'!$J$5:$J$263=M$1),('Comp.'!$E$5:$E$263))</f>
        <v>0</v>
      </c>
      <c r="N60" s="11">
        <f>SUMPRODUCT(-('Diário 3º PA'!$E$4:$E$4242='Analítico Cp.'!$B60),-('Diário 3º PA'!$O$4:$O$4242=N$1),('Diário 3º PA'!$F$4:$F$4242))+SUMPRODUCT(-('Diário 4º PA'!$E$4:$E$2007='Analítico Cp.'!$B60),-('Diário 4º PA'!$P$4:$P$2007=N$1),('Diário 4º PA'!$F$4:$F$2007))+SUMPRODUCT(-('Diário 5º PA'!$E$4:$E$2000='Analítico Cp.'!$B60),-('Diário 5º PA'!$P$4:$P$2000=N$1),('Diário 5º PA'!$F$4:$F$2000))+SUMPRODUCT(-('Diário 6º PA'!$E$4:$E$2000='Analítico Cp.'!$B60),-('Diário 6º PA'!$P$4:$P$2000=N$1),('Diário 6º PA'!$F$4:$F$2000))+SUMPRODUCT(-('Comp.'!$D$5:$D$263='Analítico Cp.'!$B60),-('Comp.'!$J$5:$J$263=N$1),('Comp.'!$E$5:$E$263))</f>
        <v>0</v>
      </c>
      <c r="O60" s="12">
        <f t="shared" ref="O60:O119" si="14">SUM(C60:N60)</f>
        <v>2992.23</v>
      </c>
      <c r="P60" s="168">
        <f t="shared" si="13"/>
        <v>3.5290536581382171E-4</v>
      </c>
    </row>
    <row r="61" spans="1:16" ht="23.25" customHeight="1" x14ac:dyDescent="0.2">
      <c r="A61" s="59" t="s">
        <v>217</v>
      </c>
      <c r="B61" s="102" t="s">
        <v>218</v>
      </c>
      <c r="C61" s="11">
        <f>SUMPRODUCT(-('Diário 3º PA'!$E$4:$E$4242='Analítico Cp.'!$B61),-('Diário 3º PA'!$O$4:$O$4242=C$1),('Diário 3º PA'!$F$4:$F$4242))+SUMPRODUCT(-('Diário 4º PA'!$E$4:$E$2007='Analítico Cp.'!$B61),-('Diário 4º PA'!$P$4:$P$2007=C$1),('Diário 4º PA'!$F$4:$F$2007))+SUMPRODUCT(-('Diário 5º PA'!$E$4:$E$2000='Analítico Cp.'!$B61),-('Diário 5º PA'!$P$4:$P$2000=C$1),('Diário 5º PA'!$F$4:$F$2000))+SUMPRODUCT(-('Diário 6º PA'!$E$4:$E$2000='Analítico Cp.'!$B61),-('Diário 6º PA'!$P$4:$P$2000=C$1),('Diário 6º PA'!$F$4:$F$2000))+SUMPRODUCT(-('Comp.'!$D$5:$D$263='Analítico Cp.'!$B61),-('Comp.'!$J$5:$J$263=C$1),('Comp.'!$E$5:$E$263))</f>
        <v>832.79</v>
      </c>
      <c r="D61" s="11">
        <f>SUMPRODUCT(-('Diário 3º PA'!$E$4:$E$4242='Analítico Cp.'!$B61),-('Diário 3º PA'!$O$4:$O$4242=D$1),('Diário 3º PA'!$F$4:$F$4242))+SUMPRODUCT(-('Diário 4º PA'!$E$4:$E$2007='Analítico Cp.'!$B61),-('Diário 4º PA'!$P$4:$P$2007=D$1),('Diário 4º PA'!$F$4:$F$2007))+SUMPRODUCT(-('Diário 5º PA'!$E$4:$E$2000='Analítico Cp.'!$B61),-('Diário 5º PA'!$P$4:$P$2000=D$1),('Diário 5º PA'!$F$4:$F$2000))+SUMPRODUCT(-('Diário 6º PA'!$E$4:$E$2000='Analítico Cp.'!$B61),-('Diário 6º PA'!$P$4:$P$2000=D$1),('Diário 6º PA'!$F$4:$F$2000))+SUMPRODUCT(-('Comp.'!$D$5:$D$263='Analítico Cp.'!$B61),-('Comp.'!$J$5:$J$263=D$1),('Comp.'!$E$5:$E$263))</f>
        <v>832.79</v>
      </c>
      <c r="E61" s="11">
        <f>SUMPRODUCT(-('Diário 3º PA'!$E$4:$E$4242='Analítico Cp.'!$B61),-('Diário 3º PA'!$O$4:$O$4242=E$1),('Diário 3º PA'!$F$4:$F$4242))+SUMPRODUCT(-('Diário 4º PA'!$E$4:$E$2007='Analítico Cp.'!$B61),-('Diário 4º PA'!$P$4:$P$2007=E$1),('Diário 4º PA'!$F$4:$F$2007))+SUMPRODUCT(-('Diário 5º PA'!$E$4:$E$2000='Analítico Cp.'!$B61),-('Diário 5º PA'!$P$4:$P$2000=E$1),('Diário 5º PA'!$F$4:$F$2000))+SUMPRODUCT(-('Diário 6º PA'!$E$4:$E$2000='Analítico Cp.'!$B61),-('Diário 6º PA'!$P$4:$P$2000=E$1),('Diário 6º PA'!$F$4:$F$2000))+SUMPRODUCT(-('Comp.'!$D$5:$D$263='Analítico Cp.'!$B61),-('Comp.'!$J$5:$J$263=E$1),('Comp.'!$E$5:$E$263))</f>
        <v>832.79</v>
      </c>
      <c r="F61" s="11">
        <f>SUMPRODUCT(-('Diário 3º PA'!$E$4:$E$4242='Analítico Cp.'!$B61),-('Diário 3º PA'!$O$4:$O$4242=F$1),('Diário 3º PA'!$F$4:$F$4242))+SUMPRODUCT(-('Diário 4º PA'!$E$4:$E$2007='Analítico Cp.'!$B61),-('Diário 4º PA'!$P$4:$P$2007=F$1),('Diário 4º PA'!$F$4:$F$2007))+SUMPRODUCT(-('Diário 5º PA'!$E$4:$E$2000='Analítico Cp.'!$B61),-('Diário 5º PA'!$P$4:$P$2000=F$1),('Diário 5º PA'!$F$4:$F$2000))+SUMPRODUCT(-('Diário 6º PA'!$E$4:$E$2000='Analítico Cp.'!$B61),-('Diário 6º PA'!$P$4:$P$2000=F$1),('Diário 6º PA'!$F$4:$F$2000))+SUMPRODUCT(-('Comp.'!$D$5:$D$263='Analítico Cp.'!$B61),-('Comp.'!$J$5:$J$263=F$1),('Comp.'!$E$5:$E$263))</f>
        <v>0</v>
      </c>
      <c r="G61" s="11">
        <f>SUMPRODUCT(-('Diário 3º PA'!$E$4:$E$4242='Analítico Cp.'!$B61),-('Diário 3º PA'!$O$4:$O$4242=G$1),('Diário 3º PA'!$F$4:$F$4242))+SUMPRODUCT(-('Diário 4º PA'!$E$4:$E$2007='Analítico Cp.'!$B61),-('Diário 4º PA'!$P$4:$P$2007=G$1),('Diário 4º PA'!$F$4:$F$2007))+SUMPRODUCT(-('Diário 5º PA'!$E$4:$E$2000='Analítico Cp.'!$B61),-('Diário 5º PA'!$P$4:$P$2000=G$1),('Diário 5º PA'!$F$4:$F$2000))+SUMPRODUCT(-('Diário 6º PA'!$E$4:$E$2000='Analítico Cp.'!$B61),-('Diário 6º PA'!$P$4:$P$2000=G$1),('Diário 6º PA'!$F$4:$F$2000))+SUMPRODUCT(-('Comp.'!$D$5:$D$263='Analítico Cp.'!$B61),-('Comp.'!$J$5:$J$263=G$1),('Comp.'!$E$5:$E$263))</f>
        <v>0</v>
      </c>
      <c r="H61" s="11">
        <f>SUMPRODUCT(-('Diário 3º PA'!$E$4:$E$4242='Analítico Cp.'!$B61),-('Diário 3º PA'!$O$4:$O$4242=H$1),('Diário 3º PA'!$F$4:$F$4242))+SUMPRODUCT(-('Diário 4º PA'!$E$4:$E$2007='Analítico Cp.'!$B61),-('Diário 4º PA'!$P$4:$P$2007=H$1),('Diário 4º PA'!$F$4:$F$2007))+SUMPRODUCT(-('Diário 5º PA'!$E$4:$E$2000='Analítico Cp.'!$B61),-('Diário 5º PA'!$P$4:$P$2000=H$1),('Diário 5º PA'!$F$4:$F$2000))+SUMPRODUCT(-('Diário 6º PA'!$E$4:$E$2000='Analítico Cp.'!$B61),-('Diário 6º PA'!$P$4:$P$2000=H$1),('Diário 6º PA'!$F$4:$F$2000))+SUMPRODUCT(-('Comp.'!$D$5:$D$263='Analítico Cp.'!$B61),-('Comp.'!$J$5:$J$263=H$1),('Comp.'!$E$5:$E$263))</f>
        <v>0</v>
      </c>
      <c r="I61" s="11">
        <f>SUMPRODUCT(-('Diário 3º PA'!$E$4:$E$4242='Analítico Cp.'!$B61),-('Diário 3º PA'!$O$4:$O$4242=I$1),('Diário 3º PA'!$F$4:$F$4242))+SUMPRODUCT(-('Diário 4º PA'!$E$4:$E$2007='Analítico Cp.'!$B61),-('Diário 4º PA'!$P$4:$P$2007=I$1),('Diário 4º PA'!$F$4:$F$2007))+SUMPRODUCT(-('Diário 5º PA'!$E$4:$E$2000='Analítico Cp.'!$B61),-('Diário 5º PA'!$P$4:$P$2000=I$1),('Diário 5º PA'!$F$4:$F$2000))+SUMPRODUCT(-('Diário 6º PA'!$E$4:$E$2000='Analítico Cp.'!$B61),-('Diário 6º PA'!$P$4:$P$2000=I$1),('Diário 6º PA'!$F$4:$F$2000))+SUMPRODUCT(-('Comp.'!$D$5:$D$263='Analítico Cp.'!$B61),-('Comp.'!$J$5:$J$263=I$1),('Comp.'!$E$5:$E$263))</f>
        <v>0</v>
      </c>
      <c r="J61" s="11">
        <f>SUMPRODUCT(-('Diário 3º PA'!$E$4:$E$4242='Analítico Cp.'!$B61),-('Diário 3º PA'!$O$4:$O$4242=J$1),('Diário 3º PA'!$F$4:$F$4242))+SUMPRODUCT(-('Diário 4º PA'!$E$4:$E$2007='Analítico Cp.'!$B61),-('Diário 4º PA'!$P$4:$P$2007=J$1),('Diário 4º PA'!$F$4:$F$2007))+SUMPRODUCT(-('Diário 5º PA'!$E$4:$E$2000='Analítico Cp.'!$B61),-('Diário 5º PA'!$P$4:$P$2000=J$1),('Diário 5º PA'!$F$4:$F$2000))+SUMPRODUCT(-('Diário 6º PA'!$E$4:$E$2000='Analítico Cp.'!$B61),-('Diário 6º PA'!$P$4:$P$2000=J$1),('Diário 6º PA'!$F$4:$F$2000))+SUMPRODUCT(-('Comp.'!$D$5:$D$263='Analítico Cp.'!$B61),-('Comp.'!$J$5:$J$263=J$1),('Comp.'!$E$5:$E$263))</f>
        <v>0</v>
      </c>
      <c r="K61" s="11">
        <f>SUMPRODUCT(-('Diário 3º PA'!$E$4:$E$4242='Analítico Cp.'!$B61),-('Diário 3º PA'!$O$4:$O$4242=K$1),('Diário 3º PA'!$F$4:$F$4242))+SUMPRODUCT(-('Diário 4º PA'!$E$4:$E$2007='Analítico Cp.'!$B61),-('Diário 4º PA'!$P$4:$P$2007=K$1),('Diário 4º PA'!$F$4:$F$2007))+SUMPRODUCT(-('Diário 5º PA'!$E$4:$E$2000='Analítico Cp.'!$B61),-('Diário 5º PA'!$P$4:$P$2000=K$1),('Diário 5º PA'!$F$4:$F$2000))+SUMPRODUCT(-('Diário 6º PA'!$E$4:$E$2000='Analítico Cp.'!$B61),-('Diário 6º PA'!$P$4:$P$2000=K$1),('Diário 6º PA'!$F$4:$F$2000))+SUMPRODUCT(-('Comp.'!$D$5:$D$263='Analítico Cp.'!$B61),-('Comp.'!$J$5:$J$263=K$1),('Comp.'!$E$5:$E$263))</f>
        <v>0</v>
      </c>
      <c r="L61" s="11">
        <f>SUMPRODUCT(-('Diário 3º PA'!$E$4:$E$4242='Analítico Cp.'!$B61),-('Diário 3º PA'!$O$4:$O$4242=L$1),('Diário 3º PA'!$F$4:$F$4242))+SUMPRODUCT(-('Diário 4º PA'!$E$4:$E$2007='Analítico Cp.'!$B61),-('Diário 4º PA'!$P$4:$P$2007=L$1),('Diário 4º PA'!$F$4:$F$2007))+SUMPRODUCT(-('Diário 5º PA'!$E$4:$E$2000='Analítico Cp.'!$B61),-('Diário 5º PA'!$P$4:$P$2000=L$1),('Diário 5º PA'!$F$4:$F$2000))+SUMPRODUCT(-('Diário 6º PA'!$E$4:$E$2000='Analítico Cp.'!$B61),-('Diário 6º PA'!$P$4:$P$2000=L$1),('Diário 6º PA'!$F$4:$F$2000))+SUMPRODUCT(-('Comp.'!$D$5:$D$263='Analítico Cp.'!$B61),-('Comp.'!$J$5:$J$263=L$1),('Comp.'!$E$5:$E$263))</f>
        <v>0</v>
      </c>
      <c r="M61" s="11">
        <f>SUMPRODUCT(-('Diário 3º PA'!$E$4:$E$4242='Analítico Cp.'!$B61),-('Diário 3º PA'!$O$4:$O$4242=M$1),('Diário 3º PA'!$F$4:$F$4242))+SUMPRODUCT(-('Diário 4º PA'!$E$4:$E$2007='Analítico Cp.'!$B61),-('Diário 4º PA'!$P$4:$P$2007=M$1),('Diário 4º PA'!$F$4:$F$2007))+SUMPRODUCT(-('Diário 5º PA'!$E$4:$E$2000='Analítico Cp.'!$B61),-('Diário 5º PA'!$P$4:$P$2000=M$1),('Diário 5º PA'!$F$4:$F$2000))+SUMPRODUCT(-('Diário 6º PA'!$E$4:$E$2000='Analítico Cp.'!$B61),-('Diário 6º PA'!$P$4:$P$2000=M$1),('Diário 6º PA'!$F$4:$F$2000))+SUMPRODUCT(-('Comp.'!$D$5:$D$263='Analítico Cp.'!$B61),-('Comp.'!$J$5:$J$263=M$1),('Comp.'!$E$5:$E$263))</f>
        <v>0</v>
      </c>
      <c r="N61" s="11">
        <f>SUMPRODUCT(-('Diário 3º PA'!$E$4:$E$4242='Analítico Cp.'!$B61),-('Diário 3º PA'!$O$4:$O$4242=N$1),('Diário 3º PA'!$F$4:$F$4242))+SUMPRODUCT(-('Diário 4º PA'!$E$4:$E$2007='Analítico Cp.'!$B61),-('Diário 4º PA'!$P$4:$P$2007=N$1),('Diário 4º PA'!$F$4:$F$2007))+SUMPRODUCT(-('Diário 5º PA'!$E$4:$E$2000='Analítico Cp.'!$B61),-('Diário 5º PA'!$P$4:$P$2000=N$1),('Diário 5º PA'!$F$4:$F$2000))+SUMPRODUCT(-('Diário 6º PA'!$E$4:$E$2000='Analítico Cp.'!$B61),-('Diário 6º PA'!$P$4:$P$2000=N$1),('Diário 6º PA'!$F$4:$F$2000))+SUMPRODUCT(-('Comp.'!$D$5:$D$263='Analítico Cp.'!$B61),-('Comp.'!$J$5:$J$263=N$1),('Comp.'!$E$5:$E$263))</f>
        <v>0</v>
      </c>
      <c r="O61" s="12">
        <f t="shared" si="14"/>
        <v>2498.37</v>
      </c>
      <c r="P61" s="168">
        <f t="shared" si="13"/>
        <v>2.9465922699400705E-4</v>
      </c>
    </row>
    <row r="62" spans="1:16" ht="23.25" customHeight="1" x14ac:dyDescent="0.2">
      <c r="A62" s="59" t="s">
        <v>219</v>
      </c>
      <c r="B62" s="102" t="s">
        <v>220</v>
      </c>
      <c r="C62" s="11">
        <f>SUMPRODUCT(-('Diário 3º PA'!$E$4:$E$4242='Analítico Cp.'!$B62),-('Diário 3º PA'!$O$4:$O$4242=C$1),('Diário 3º PA'!$F$4:$F$4242))+SUMPRODUCT(-('Diário 4º PA'!$E$4:$E$2007='Analítico Cp.'!$B62),-('Diário 4º PA'!$P$4:$P$2007=C$1),('Diário 4º PA'!$F$4:$F$2007))+SUMPRODUCT(-('Diário 5º PA'!$E$4:$E$2000='Analítico Cp.'!$B62),-('Diário 5º PA'!$P$4:$P$2000=C$1),('Diário 5º PA'!$F$4:$F$2000))+SUMPRODUCT(-('Diário 6º PA'!$E$4:$E$2000='Analítico Cp.'!$B62),-('Diário 6º PA'!$P$4:$P$2000=C$1),('Diário 6º PA'!$F$4:$F$2000))+SUMPRODUCT(-('Comp.'!$D$5:$D$263='Analítico Cp.'!$B62),-('Comp.'!$J$5:$J$263=C$1),('Comp.'!$E$5:$E$263))</f>
        <v>0</v>
      </c>
      <c r="D62" s="11">
        <f>SUMPRODUCT(-('Diário 3º PA'!$E$4:$E$4242='Analítico Cp.'!$B62),-('Diário 3º PA'!$O$4:$O$4242=D$1),('Diário 3º PA'!$F$4:$F$4242))+SUMPRODUCT(-('Diário 4º PA'!$E$4:$E$2007='Analítico Cp.'!$B62),-('Diário 4º PA'!$P$4:$P$2007=D$1),('Diário 4º PA'!$F$4:$F$2007))+SUMPRODUCT(-('Diário 5º PA'!$E$4:$E$2000='Analítico Cp.'!$B62),-('Diário 5º PA'!$P$4:$P$2000=D$1),('Diário 5º PA'!$F$4:$F$2000))+SUMPRODUCT(-('Diário 6º PA'!$E$4:$E$2000='Analítico Cp.'!$B62),-('Diário 6º PA'!$P$4:$P$2000=D$1),('Diário 6º PA'!$F$4:$F$2000))+SUMPRODUCT(-('Comp.'!$D$5:$D$263='Analítico Cp.'!$B62),-('Comp.'!$J$5:$J$263=D$1),('Comp.'!$E$5:$E$263))</f>
        <v>0</v>
      </c>
      <c r="E62" s="11">
        <f>SUMPRODUCT(-('Diário 3º PA'!$E$4:$E$4242='Analítico Cp.'!$B62),-('Diário 3º PA'!$O$4:$O$4242=E$1),('Diário 3º PA'!$F$4:$F$4242))+SUMPRODUCT(-('Diário 4º PA'!$E$4:$E$2007='Analítico Cp.'!$B62),-('Diário 4º PA'!$P$4:$P$2007=E$1),('Diário 4º PA'!$F$4:$F$2007))+SUMPRODUCT(-('Diário 5º PA'!$E$4:$E$2000='Analítico Cp.'!$B62),-('Diário 5º PA'!$P$4:$P$2000=E$1),('Diário 5º PA'!$F$4:$F$2000))+SUMPRODUCT(-('Diário 6º PA'!$E$4:$E$2000='Analítico Cp.'!$B62),-('Diário 6º PA'!$P$4:$P$2000=E$1),('Diário 6º PA'!$F$4:$F$2000))+SUMPRODUCT(-('Comp.'!$D$5:$D$263='Analítico Cp.'!$B62),-('Comp.'!$J$5:$J$263=E$1),('Comp.'!$E$5:$E$263))</f>
        <v>0</v>
      </c>
      <c r="F62" s="11">
        <f>SUMPRODUCT(-('Diário 3º PA'!$E$4:$E$4242='Analítico Cp.'!$B62),-('Diário 3º PA'!$O$4:$O$4242=F$1),('Diário 3º PA'!$F$4:$F$4242))+SUMPRODUCT(-('Diário 4º PA'!$E$4:$E$2007='Analítico Cp.'!$B62),-('Diário 4º PA'!$P$4:$P$2007=F$1),('Diário 4º PA'!$F$4:$F$2007))+SUMPRODUCT(-('Diário 5º PA'!$E$4:$E$2000='Analítico Cp.'!$B62),-('Diário 5º PA'!$P$4:$P$2000=F$1),('Diário 5º PA'!$F$4:$F$2000))+SUMPRODUCT(-('Diário 6º PA'!$E$4:$E$2000='Analítico Cp.'!$B62),-('Diário 6º PA'!$P$4:$P$2000=F$1),('Diário 6º PA'!$F$4:$F$2000))+SUMPRODUCT(-('Comp.'!$D$5:$D$263='Analítico Cp.'!$B62),-('Comp.'!$J$5:$J$263=F$1),('Comp.'!$E$5:$E$263))</f>
        <v>0</v>
      </c>
      <c r="G62" s="11">
        <f>SUMPRODUCT(-('Diário 3º PA'!$E$4:$E$4242='Analítico Cp.'!$B62),-('Diário 3º PA'!$O$4:$O$4242=G$1),('Diário 3º PA'!$F$4:$F$4242))+SUMPRODUCT(-('Diário 4º PA'!$E$4:$E$2007='Analítico Cp.'!$B62),-('Diário 4º PA'!$P$4:$P$2007=G$1),('Diário 4º PA'!$F$4:$F$2007))+SUMPRODUCT(-('Diário 5º PA'!$E$4:$E$2000='Analítico Cp.'!$B62),-('Diário 5º PA'!$P$4:$P$2000=G$1),('Diário 5º PA'!$F$4:$F$2000))+SUMPRODUCT(-('Diário 6º PA'!$E$4:$E$2000='Analítico Cp.'!$B62),-('Diário 6º PA'!$P$4:$P$2000=G$1),('Diário 6º PA'!$F$4:$F$2000))+SUMPRODUCT(-('Comp.'!$D$5:$D$263='Analítico Cp.'!$B62),-('Comp.'!$J$5:$J$263=G$1),('Comp.'!$E$5:$E$263))</f>
        <v>0</v>
      </c>
      <c r="H62" s="11">
        <f>SUMPRODUCT(-('Diário 3º PA'!$E$4:$E$4242='Analítico Cp.'!$B62),-('Diário 3º PA'!$O$4:$O$4242=H$1),('Diário 3º PA'!$F$4:$F$4242))+SUMPRODUCT(-('Diário 4º PA'!$E$4:$E$2007='Analítico Cp.'!$B62),-('Diário 4º PA'!$P$4:$P$2007=H$1),('Diário 4º PA'!$F$4:$F$2007))+SUMPRODUCT(-('Diário 5º PA'!$E$4:$E$2000='Analítico Cp.'!$B62),-('Diário 5º PA'!$P$4:$P$2000=H$1),('Diário 5º PA'!$F$4:$F$2000))+SUMPRODUCT(-('Diário 6º PA'!$E$4:$E$2000='Analítico Cp.'!$B62),-('Diário 6º PA'!$P$4:$P$2000=H$1),('Diário 6º PA'!$F$4:$F$2000))+SUMPRODUCT(-('Comp.'!$D$5:$D$263='Analítico Cp.'!$B62),-('Comp.'!$J$5:$J$263=H$1),('Comp.'!$E$5:$E$263))</f>
        <v>0</v>
      </c>
      <c r="I62" s="11">
        <f>SUMPRODUCT(-('Diário 3º PA'!$E$4:$E$4242='Analítico Cp.'!$B62),-('Diário 3º PA'!$O$4:$O$4242=I$1),('Diário 3º PA'!$F$4:$F$4242))+SUMPRODUCT(-('Diário 4º PA'!$E$4:$E$2007='Analítico Cp.'!$B62),-('Diário 4º PA'!$P$4:$P$2007=I$1),('Diário 4º PA'!$F$4:$F$2007))+SUMPRODUCT(-('Diário 5º PA'!$E$4:$E$2000='Analítico Cp.'!$B62),-('Diário 5º PA'!$P$4:$P$2000=I$1),('Diário 5º PA'!$F$4:$F$2000))+SUMPRODUCT(-('Diário 6º PA'!$E$4:$E$2000='Analítico Cp.'!$B62),-('Diário 6º PA'!$P$4:$P$2000=I$1),('Diário 6º PA'!$F$4:$F$2000))+SUMPRODUCT(-('Comp.'!$D$5:$D$263='Analítico Cp.'!$B62),-('Comp.'!$J$5:$J$263=I$1),('Comp.'!$E$5:$E$263))</f>
        <v>0</v>
      </c>
      <c r="J62" s="11">
        <f>SUMPRODUCT(-('Diário 3º PA'!$E$4:$E$4242='Analítico Cp.'!$B62),-('Diário 3º PA'!$O$4:$O$4242=J$1),('Diário 3º PA'!$F$4:$F$4242))+SUMPRODUCT(-('Diário 4º PA'!$E$4:$E$2007='Analítico Cp.'!$B62),-('Diário 4º PA'!$P$4:$P$2007=J$1),('Diário 4º PA'!$F$4:$F$2007))+SUMPRODUCT(-('Diário 5º PA'!$E$4:$E$2000='Analítico Cp.'!$B62),-('Diário 5º PA'!$P$4:$P$2000=J$1),('Diário 5º PA'!$F$4:$F$2000))+SUMPRODUCT(-('Diário 6º PA'!$E$4:$E$2000='Analítico Cp.'!$B62),-('Diário 6º PA'!$P$4:$P$2000=J$1),('Diário 6º PA'!$F$4:$F$2000))+SUMPRODUCT(-('Comp.'!$D$5:$D$263='Analítico Cp.'!$B62),-('Comp.'!$J$5:$J$263=J$1),('Comp.'!$E$5:$E$263))</f>
        <v>0</v>
      </c>
      <c r="K62" s="11">
        <f>SUMPRODUCT(-('Diário 3º PA'!$E$4:$E$4242='Analítico Cp.'!$B62),-('Diário 3º PA'!$O$4:$O$4242=K$1),('Diário 3º PA'!$F$4:$F$4242))+SUMPRODUCT(-('Diário 4º PA'!$E$4:$E$2007='Analítico Cp.'!$B62),-('Diário 4º PA'!$P$4:$P$2007=K$1),('Diário 4º PA'!$F$4:$F$2007))+SUMPRODUCT(-('Diário 5º PA'!$E$4:$E$2000='Analítico Cp.'!$B62),-('Diário 5º PA'!$P$4:$P$2000=K$1),('Diário 5º PA'!$F$4:$F$2000))+SUMPRODUCT(-('Diário 6º PA'!$E$4:$E$2000='Analítico Cp.'!$B62),-('Diário 6º PA'!$P$4:$P$2000=K$1),('Diário 6º PA'!$F$4:$F$2000))+SUMPRODUCT(-('Comp.'!$D$5:$D$263='Analítico Cp.'!$B62),-('Comp.'!$J$5:$J$263=K$1),('Comp.'!$E$5:$E$263))</f>
        <v>0</v>
      </c>
      <c r="L62" s="11">
        <f>SUMPRODUCT(-('Diário 3º PA'!$E$4:$E$4242='Analítico Cp.'!$B62),-('Diário 3º PA'!$O$4:$O$4242=L$1),('Diário 3º PA'!$F$4:$F$4242))+SUMPRODUCT(-('Diário 4º PA'!$E$4:$E$2007='Analítico Cp.'!$B62),-('Diário 4º PA'!$P$4:$P$2007=L$1),('Diário 4º PA'!$F$4:$F$2007))+SUMPRODUCT(-('Diário 5º PA'!$E$4:$E$2000='Analítico Cp.'!$B62),-('Diário 5º PA'!$P$4:$P$2000=L$1),('Diário 5º PA'!$F$4:$F$2000))+SUMPRODUCT(-('Diário 6º PA'!$E$4:$E$2000='Analítico Cp.'!$B62),-('Diário 6º PA'!$P$4:$P$2000=L$1),('Diário 6º PA'!$F$4:$F$2000))+SUMPRODUCT(-('Comp.'!$D$5:$D$263='Analítico Cp.'!$B62),-('Comp.'!$J$5:$J$263=L$1),('Comp.'!$E$5:$E$263))</f>
        <v>0</v>
      </c>
      <c r="M62" s="11">
        <f>SUMPRODUCT(-('Diário 3º PA'!$E$4:$E$4242='Analítico Cp.'!$B62),-('Diário 3º PA'!$O$4:$O$4242=M$1),('Diário 3º PA'!$F$4:$F$4242))+SUMPRODUCT(-('Diário 4º PA'!$E$4:$E$2007='Analítico Cp.'!$B62),-('Diário 4º PA'!$P$4:$P$2007=M$1),('Diário 4º PA'!$F$4:$F$2007))+SUMPRODUCT(-('Diário 5º PA'!$E$4:$E$2000='Analítico Cp.'!$B62),-('Diário 5º PA'!$P$4:$P$2000=M$1),('Diário 5º PA'!$F$4:$F$2000))+SUMPRODUCT(-('Diário 6º PA'!$E$4:$E$2000='Analítico Cp.'!$B62),-('Diário 6º PA'!$P$4:$P$2000=M$1),('Diário 6º PA'!$F$4:$F$2000))+SUMPRODUCT(-('Comp.'!$D$5:$D$263='Analítico Cp.'!$B62),-('Comp.'!$J$5:$J$263=M$1),('Comp.'!$E$5:$E$263))</f>
        <v>0</v>
      </c>
      <c r="N62" s="11">
        <f>SUMPRODUCT(-('Diário 3º PA'!$E$4:$E$4242='Analítico Cp.'!$B62),-('Diário 3º PA'!$O$4:$O$4242=N$1),('Diário 3º PA'!$F$4:$F$4242))+SUMPRODUCT(-('Diário 4º PA'!$E$4:$E$2007='Analítico Cp.'!$B62),-('Diário 4º PA'!$P$4:$P$2007=N$1),('Diário 4º PA'!$F$4:$F$2007))+SUMPRODUCT(-('Diário 5º PA'!$E$4:$E$2000='Analítico Cp.'!$B62),-('Diário 5º PA'!$P$4:$P$2000=N$1),('Diário 5º PA'!$F$4:$F$2000))+SUMPRODUCT(-('Diário 6º PA'!$E$4:$E$2000='Analítico Cp.'!$B62),-('Diário 6º PA'!$P$4:$P$2000=N$1),('Diário 6º PA'!$F$4:$F$2000))+SUMPRODUCT(-('Comp.'!$D$5:$D$263='Analítico Cp.'!$B62),-('Comp.'!$J$5:$J$263=N$1),('Comp.'!$E$5:$E$263))</f>
        <v>0</v>
      </c>
      <c r="O62" s="12">
        <f t="shared" si="14"/>
        <v>0</v>
      </c>
      <c r="P62" s="168">
        <f t="shared" si="13"/>
        <v>0</v>
      </c>
    </row>
    <row r="63" spans="1:16" ht="23.25" customHeight="1" x14ac:dyDescent="0.2">
      <c r="A63" s="59" t="s">
        <v>221</v>
      </c>
      <c r="B63" s="102" t="s">
        <v>222</v>
      </c>
      <c r="C63" s="11">
        <f>SUMPRODUCT(-('Diário 3º PA'!$E$4:$E$4242='Analítico Cp.'!$B63),-('Diário 3º PA'!$O$4:$O$4242=C$1),('Diário 3º PA'!$F$4:$F$4242))+SUMPRODUCT(-('Diário 4º PA'!$E$4:$E$2007='Analítico Cp.'!$B63),-('Diário 4º PA'!$P$4:$P$2007=C$1),('Diário 4º PA'!$F$4:$F$2007))+SUMPRODUCT(-('Diário 5º PA'!$E$4:$E$2000='Analítico Cp.'!$B63),-('Diário 5º PA'!$P$4:$P$2000=C$1),('Diário 5º PA'!$F$4:$F$2000))+SUMPRODUCT(-('Diário 6º PA'!$E$4:$E$2000='Analítico Cp.'!$B63),-('Diário 6º PA'!$P$4:$P$2000=C$1),('Diário 6º PA'!$F$4:$F$2000))+SUMPRODUCT(-('Comp.'!$D$5:$D$263='Analítico Cp.'!$B63),-('Comp.'!$J$5:$J$263=C$1),('Comp.'!$E$5:$E$263))</f>
        <v>31321.120000000003</v>
      </c>
      <c r="D63" s="11">
        <f>SUMPRODUCT(-('Diário 3º PA'!$E$4:$E$4242='Analítico Cp.'!$B63),-('Diário 3º PA'!$O$4:$O$4242=D$1),('Diário 3º PA'!$F$4:$F$4242))+SUMPRODUCT(-('Diário 4º PA'!$E$4:$E$2007='Analítico Cp.'!$B63),-('Diário 4º PA'!$P$4:$P$2007=D$1),('Diário 4º PA'!$F$4:$F$2007))+SUMPRODUCT(-('Diário 5º PA'!$E$4:$E$2000='Analítico Cp.'!$B63),-('Diário 5º PA'!$P$4:$P$2000=D$1),('Diário 5º PA'!$F$4:$F$2000))+SUMPRODUCT(-('Diário 6º PA'!$E$4:$E$2000='Analítico Cp.'!$B63),-('Diário 6º PA'!$P$4:$P$2000=D$1),('Diário 6º PA'!$F$4:$F$2000))+SUMPRODUCT(-('Comp.'!$D$5:$D$263='Analítico Cp.'!$B63),-('Comp.'!$J$5:$J$263=D$1),('Comp.'!$E$5:$E$263))</f>
        <v>44902.18</v>
      </c>
      <c r="E63" s="11">
        <f>SUMPRODUCT(-('Diário 3º PA'!$E$4:$E$4242='Analítico Cp.'!$B63),-('Diário 3º PA'!$O$4:$O$4242=E$1),('Diário 3º PA'!$F$4:$F$4242))+SUMPRODUCT(-('Diário 4º PA'!$E$4:$E$2007='Analítico Cp.'!$B63),-('Diário 4º PA'!$P$4:$P$2007=E$1),('Diário 4º PA'!$F$4:$F$2007))+SUMPRODUCT(-('Diário 5º PA'!$E$4:$E$2000='Analítico Cp.'!$B63),-('Diário 5º PA'!$P$4:$P$2000=E$1),('Diário 5º PA'!$F$4:$F$2000))+SUMPRODUCT(-('Diário 6º PA'!$E$4:$E$2000='Analítico Cp.'!$B63),-('Diário 6º PA'!$P$4:$P$2000=E$1),('Diário 6º PA'!$F$4:$F$2000))+SUMPRODUCT(-('Comp.'!$D$5:$D$263='Analítico Cp.'!$B63),-('Comp.'!$J$5:$J$263=E$1),('Comp.'!$E$5:$E$263))</f>
        <v>76027.929999999993</v>
      </c>
      <c r="F63" s="11">
        <f>SUMPRODUCT(-('Diário 3º PA'!$E$4:$E$4242='Analítico Cp.'!$B63),-('Diário 3º PA'!$O$4:$O$4242=F$1),('Diário 3º PA'!$F$4:$F$4242))+SUMPRODUCT(-('Diário 4º PA'!$E$4:$E$2007='Analítico Cp.'!$B63),-('Diário 4º PA'!$P$4:$P$2007=F$1),('Diário 4º PA'!$F$4:$F$2007))+SUMPRODUCT(-('Diário 5º PA'!$E$4:$E$2000='Analítico Cp.'!$B63),-('Diário 5º PA'!$P$4:$P$2000=F$1),('Diário 5º PA'!$F$4:$F$2000))+SUMPRODUCT(-('Diário 6º PA'!$E$4:$E$2000='Analítico Cp.'!$B63),-('Diário 6º PA'!$P$4:$P$2000=F$1),('Diário 6º PA'!$F$4:$F$2000))+SUMPRODUCT(-('Comp.'!$D$5:$D$263='Analítico Cp.'!$B63),-('Comp.'!$J$5:$J$263=F$1),('Comp.'!$E$5:$E$263))</f>
        <v>0</v>
      </c>
      <c r="G63" s="11">
        <f>SUMPRODUCT(-('Diário 3º PA'!$E$4:$E$4242='Analítico Cp.'!$B63),-('Diário 3º PA'!$O$4:$O$4242=G$1),('Diário 3º PA'!$F$4:$F$4242))+SUMPRODUCT(-('Diário 4º PA'!$E$4:$E$2007='Analítico Cp.'!$B63),-('Diário 4º PA'!$P$4:$P$2007=G$1),('Diário 4º PA'!$F$4:$F$2007))+SUMPRODUCT(-('Diário 5º PA'!$E$4:$E$2000='Analítico Cp.'!$B63),-('Diário 5º PA'!$P$4:$P$2000=G$1),('Diário 5º PA'!$F$4:$F$2000))+SUMPRODUCT(-('Diário 6º PA'!$E$4:$E$2000='Analítico Cp.'!$B63),-('Diário 6º PA'!$P$4:$P$2000=G$1),('Diário 6º PA'!$F$4:$F$2000))+SUMPRODUCT(-('Comp.'!$D$5:$D$263='Analítico Cp.'!$B63),-('Comp.'!$J$5:$J$263=G$1),('Comp.'!$E$5:$E$263))</f>
        <v>0</v>
      </c>
      <c r="H63" s="11">
        <f>SUMPRODUCT(-('Diário 3º PA'!$E$4:$E$4242='Analítico Cp.'!$B63),-('Diário 3º PA'!$O$4:$O$4242=H$1),('Diário 3º PA'!$F$4:$F$4242))+SUMPRODUCT(-('Diário 4º PA'!$E$4:$E$2007='Analítico Cp.'!$B63),-('Diário 4º PA'!$P$4:$P$2007=H$1),('Diário 4º PA'!$F$4:$F$2007))+SUMPRODUCT(-('Diário 5º PA'!$E$4:$E$2000='Analítico Cp.'!$B63),-('Diário 5º PA'!$P$4:$P$2000=H$1),('Diário 5º PA'!$F$4:$F$2000))+SUMPRODUCT(-('Diário 6º PA'!$E$4:$E$2000='Analítico Cp.'!$B63),-('Diário 6º PA'!$P$4:$P$2000=H$1),('Diário 6º PA'!$F$4:$F$2000))+SUMPRODUCT(-('Comp.'!$D$5:$D$263='Analítico Cp.'!$B63),-('Comp.'!$J$5:$J$263=H$1),('Comp.'!$E$5:$E$263))</f>
        <v>0</v>
      </c>
      <c r="I63" s="11">
        <f>SUMPRODUCT(-('Diário 3º PA'!$E$4:$E$4242='Analítico Cp.'!$B63),-('Diário 3º PA'!$O$4:$O$4242=I$1),('Diário 3º PA'!$F$4:$F$4242))+SUMPRODUCT(-('Diário 4º PA'!$E$4:$E$2007='Analítico Cp.'!$B63),-('Diário 4º PA'!$P$4:$P$2007=I$1),('Diário 4º PA'!$F$4:$F$2007))+SUMPRODUCT(-('Diário 5º PA'!$E$4:$E$2000='Analítico Cp.'!$B63),-('Diário 5º PA'!$P$4:$P$2000=I$1),('Diário 5º PA'!$F$4:$F$2000))+SUMPRODUCT(-('Diário 6º PA'!$E$4:$E$2000='Analítico Cp.'!$B63),-('Diário 6º PA'!$P$4:$P$2000=I$1),('Diário 6º PA'!$F$4:$F$2000))+SUMPRODUCT(-('Comp.'!$D$5:$D$263='Analítico Cp.'!$B63),-('Comp.'!$J$5:$J$263=I$1),('Comp.'!$E$5:$E$263))</f>
        <v>0</v>
      </c>
      <c r="J63" s="11">
        <f>SUMPRODUCT(-('Diário 3º PA'!$E$4:$E$4242='Analítico Cp.'!$B63),-('Diário 3º PA'!$O$4:$O$4242=J$1),('Diário 3º PA'!$F$4:$F$4242))+SUMPRODUCT(-('Diário 4º PA'!$E$4:$E$2007='Analítico Cp.'!$B63),-('Diário 4º PA'!$P$4:$P$2007=J$1),('Diário 4º PA'!$F$4:$F$2007))+SUMPRODUCT(-('Diário 5º PA'!$E$4:$E$2000='Analítico Cp.'!$B63),-('Diário 5º PA'!$P$4:$P$2000=J$1),('Diário 5º PA'!$F$4:$F$2000))+SUMPRODUCT(-('Diário 6º PA'!$E$4:$E$2000='Analítico Cp.'!$B63),-('Diário 6º PA'!$P$4:$P$2000=J$1),('Diário 6º PA'!$F$4:$F$2000))+SUMPRODUCT(-('Comp.'!$D$5:$D$263='Analítico Cp.'!$B63),-('Comp.'!$J$5:$J$263=J$1),('Comp.'!$E$5:$E$263))</f>
        <v>0</v>
      </c>
      <c r="K63" s="11">
        <f>SUMPRODUCT(-('Diário 3º PA'!$E$4:$E$4242='Analítico Cp.'!$B63),-('Diário 3º PA'!$O$4:$O$4242=K$1),('Diário 3º PA'!$F$4:$F$4242))+SUMPRODUCT(-('Diário 4º PA'!$E$4:$E$2007='Analítico Cp.'!$B63),-('Diário 4º PA'!$P$4:$P$2007=K$1),('Diário 4º PA'!$F$4:$F$2007))+SUMPRODUCT(-('Diário 5º PA'!$E$4:$E$2000='Analítico Cp.'!$B63),-('Diário 5º PA'!$P$4:$P$2000=K$1),('Diário 5º PA'!$F$4:$F$2000))+SUMPRODUCT(-('Diário 6º PA'!$E$4:$E$2000='Analítico Cp.'!$B63),-('Diário 6º PA'!$P$4:$P$2000=K$1),('Diário 6º PA'!$F$4:$F$2000))+SUMPRODUCT(-('Comp.'!$D$5:$D$263='Analítico Cp.'!$B63),-('Comp.'!$J$5:$J$263=K$1),('Comp.'!$E$5:$E$263))</f>
        <v>0</v>
      </c>
      <c r="L63" s="11">
        <f>SUMPRODUCT(-('Diário 3º PA'!$E$4:$E$4242='Analítico Cp.'!$B63),-('Diário 3º PA'!$O$4:$O$4242=L$1),('Diário 3º PA'!$F$4:$F$4242))+SUMPRODUCT(-('Diário 4º PA'!$E$4:$E$2007='Analítico Cp.'!$B63),-('Diário 4º PA'!$P$4:$P$2007=L$1),('Diário 4º PA'!$F$4:$F$2007))+SUMPRODUCT(-('Diário 5º PA'!$E$4:$E$2000='Analítico Cp.'!$B63),-('Diário 5º PA'!$P$4:$P$2000=L$1),('Diário 5º PA'!$F$4:$F$2000))+SUMPRODUCT(-('Diário 6º PA'!$E$4:$E$2000='Analítico Cp.'!$B63),-('Diário 6º PA'!$P$4:$P$2000=L$1),('Diário 6º PA'!$F$4:$F$2000))+SUMPRODUCT(-('Comp.'!$D$5:$D$263='Analítico Cp.'!$B63),-('Comp.'!$J$5:$J$263=L$1),('Comp.'!$E$5:$E$263))</f>
        <v>0</v>
      </c>
      <c r="M63" s="11">
        <f>SUMPRODUCT(-('Diário 3º PA'!$E$4:$E$4242='Analítico Cp.'!$B63),-('Diário 3º PA'!$O$4:$O$4242=M$1),('Diário 3º PA'!$F$4:$F$4242))+SUMPRODUCT(-('Diário 4º PA'!$E$4:$E$2007='Analítico Cp.'!$B63),-('Diário 4º PA'!$P$4:$P$2007=M$1),('Diário 4º PA'!$F$4:$F$2007))+SUMPRODUCT(-('Diário 5º PA'!$E$4:$E$2000='Analítico Cp.'!$B63),-('Diário 5º PA'!$P$4:$P$2000=M$1),('Diário 5º PA'!$F$4:$F$2000))+SUMPRODUCT(-('Diário 6º PA'!$E$4:$E$2000='Analítico Cp.'!$B63),-('Diário 6º PA'!$P$4:$P$2000=M$1),('Diário 6º PA'!$F$4:$F$2000))+SUMPRODUCT(-('Comp.'!$D$5:$D$263='Analítico Cp.'!$B63),-('Comp.'!$J$5:$J$263=M$1),('Comp.'!$E$5:$E$263))</f>
        <v>0</v>
      </c>
      <c r="N63" s="11">
        <f>SUMPRODUCT(-('Diário 3º PA'!$E$4:$E$4242='Analítico Cp.'!$B63),-('Diário 3º PA'!$O$4:$O$4242=N$1),('Diário 3º PA'!$F$4:$F$4242))+SUMPRODUCT(-('Diário 4º PA'!$E$4:$E$2007='Analítico Cp.'!$B63),-('Diário 4º PA'!$P$4:$P$2007=N$1),('Diário 4º PA'!$F$4:$F$2007))+SUMPRODUCT(-('Diário 5º PA'!$E$4:$E$2000='Analítico Cp.'!$B63),-('Diário 5º PA'!$P$4:$P$2000=N$1),('Diário 5º PA'!$F$4:$F$2000))+SUMPRODUCT(-('Diário 6º PA'!$E$4:$E$2000='Analítico Cp.'!$B63),-('Diário 6º PA'!$P$4:$P$2000=N$1),('Diário 6º PA'!$F$4:$F$2000))+SUMPRODUCT(-('Comp.'!$D$5:$D$263='Analítico Cp.'!$B63),-('Comp.'!$J$5:$J$263=N$1),('Comp.'!$E$5:$E$263))</f>
        <v>0</v>
      </c>
      <c r="O63" s="12">
        <f t="shared" si="14"/>
        <v>152251.22999999998</v>
      </c>
      <c r="P63" s="168">
        <f t="shared" si="13"/>
        <v>1.7956599599213398E-2</v>
      </c>
    </row>
    <row r="64" spans="1:16" ht="23.25" customHeight="1" x14ac:dyDescent="0.2">
      <c r="A64" s="59" t="s">
        <v>223</v>
      </c>
      <c r="B64" s="102" t="s">
        <v>224</v>
      </c>
      <c r="C64" s="11">
        <f>SUMPRODUCT(-('Diário 3º PA'!$E$4:$E$4242='Analítico Cp.'!$B64),-('Diário 3º PA'!$O$4:$O$4242=C$1),('Diário 3º PA'!$F$4:$F$4242))+SUMPRODUCT(-('Diário 4º PA'!$E$4:$E$2007='Analítico Cp.'!$B64),-('Diário 4º PA'!$P$4:$P$2007=C$1),('Diário 4º PA'!$F$4:$F$2007))+SUMPRODUCT(-('Diário 5º PA'!$E$4:$E$2000='Analítico Cp.'!$B64),-('Diário 5º PA'!$P$4:$P$2000=C$1),('Diário 5º PA'!$F$4:$F$2000))+SUMPRODUCT(-('Diário 6º PA'!$E$4:$E$2000='Analítico Cp.'!$B64),-('Diário 6º PA'!$P$4:$P$2000=C$1),('Diário 6º PA'!$F$4:$F$2000))+SUMPRODUCT(-('Comp.'!$D$5:$D$263='Analítico Cp.'!$B64),-('Comp.'!$J$5:$J$263=C$1),('Comp.'!$E$5:$E$263))</f>
        <v>139373.41</v>
      </c>
      <c r="D64" s="11">
        <f>SUMPRODUCT(-('Diário 3º PA'!$E$4:$E$4242='Analítico Cp.'!$B64),-('Diário 3º PA'!$O$4:$O$4242=D$1),('Diário 3º PA'!$F$4:$F$4242))+SUMPRODUCT(-('Diário 4º PA'!$E$4:$E$2007='Analítico Cp.'!$B64),-('Diário 4º PA'!$P$4:$P$2007=D$1),('Diário 4º PA'!$F$4:$F$2007))+SUMPRODUCT(-('Diário 5º PA'!$E$4:$E$2000='Analítico Cp.'!$B64),-('Diário 5º PA'!$P$4:$P$2000=D$1),('Diário 5º PA'!$F$4:$F$2000))+SUMPRODUCT(-('Diário 6º PA'!$E$4:$E$2000='Analítico Cp.'!$B64),-('Diário 6º PA'!$P$4:$P$2000=D$1),('Diário 6º PA'!$F$4:$F$2000))+SUMPRODUCT(-('Comp.'!$D$5:$D$263='Analítico Cp.'!$B64),-('Comp.'!$J$5:$J$263=D$1),('Comp.'!$E$5:$E$263))</f>
        <v>83413.22</v>
      </c>
      <c r="E64" s="11">
        <f>SUMPRODUCT(-('Diário 3º PA'!$E$4:$E$4242='Analítico Cp.'!$B64),-('Diário 3º PA'!$O$4:$O$4242=E$1),('Diário 3º PA'!$F$4:$F$4242))+SUMPRODUCT(-('Diário 4º PA'!$E$4:$E$2007='Analítico Cp.'!$B64),-('Diário 4º PA'!$P$4:$P$2007=E$1),('Diário 4º PA'!$F$4:$F$2007))+SUMPRODUCT(-('Diário 5º PA'!$E$4:$E$2000='Analítico Cp.'!$B64),-('Diário 5º PA'!$P$4:$P$2000=E$1),('Diário 5º PA'!$F$4:$F$2000))+SUMPRODUCT(-('Diário 6º PA'!$E$4:$E$2000='Analítico Cp.'!$B64),-('Diário 6º PA'!$P$4:$P$2000=E$1),('Diário 6º PA'!$F$4:$F$2000))+SUMPRODUCT(-('Comp.'!$D$5:$D$263='Analítico Cp.'!$B64),-('Comp.'!$J$5:$J$263=E$1),('Comp.'!$E$5:$E$263))</f>
        <v>148837.70000000001</v>
      </c>
      <c r="F64" s="11">
        <f>SUMPRODUCT(-('Diário 3º PA'!$E$4:$E$4242='Analítico Cp.'!$B64),-('Diário 3º PA'!$O$4:$O$4242=F$1),('Diário 3º PA'!$F$4:$F$4242))+SUMPRODUCT(-('Diário 4º PA'!$E$4:$E$2007='Analítico Cp.'!$B64),-('Diário 4º PA'!$P$4:$P$2007=F$1),('Diário 4º PA'!$F$4:$F$2007))+SUMPRODUCT(-('Diário 5º PA'!$E$4:$E$2000='Analítico Cp.'!$B64),-('Diário 5º PA'!$P$4:$P$2000=F$1),('Diário 5º PA'!$F$4:$F$2000))+SUMPRODUCT(-('Diário 6º PA'!$E$4:$E$2000='Analítico Cp.'!$B64),-('Diário 6º PA'!$P$4:$P$2000=F$1),('Diário 6º PA'!$F$4:$F$2000))+SUMPRODUCT(-('Comp.'!$D$5:$D$263='Analítico Cp.'!$B64),-('Comp.'!$J$5:$J$263=F$1),('Comp.'!$E$5:$E$263))</f>
        <v>0</v>
      </c>
      <c r="G64" s="11">
        <f>SUMPRODUCT(-('Diário 3º PA'!$E$4:$E$4242='Analítico Cp.'!$B64),-('Diário 3º PA'!$O$4:$O$4242=G$1),('Diário 3º PA'!$F$4:$F$4242))+SUMPRODUCT(-('Diário 4º PA'!$E$4:$E$2007='Analítico Cp.'!$B64),-('Diário 4º PA'!$P$4:$P$2007=G$1),('Diário 4º PA'!$F$4:$F$2007))+SUMPRODUCT(-('Diário 5º PA'!$E$4:$E$2000='Analítico Cp.'!$B64),-('Diário 5º PA'!$P$4:$P$2000=G$1),('Diário 5º PA'!$F$4:$F$2000))+SUMPRODUCT(-('Diário 6º PA'!$E$4:$E$2000='Analítico Cp.'!$B64),-('Diário 6º PA'!$P$4:$P$2000=G$1),('Diário 6º PA'!$F$4:$F$2000))+SUMPRODUCT(-('Comp.'!$D$5:$D$263='Analítico Cp.'!$B64),-('Comp.'!$J$5:$J$263=G$1),('Comp.'!$E$5:$E$263))</f>
        <v>0</v>
      </c>
      <c r="H64" s="11">
        <f>SUMPRODUCT(-('Diário 3º PA'!$E$4:$E$4242='Analítico Cp.'!$B64),-('Diário 3º PA'!$O$4:$O$4242=H$1),('Diário 3º PA'!$F$4:$F$4242))+SUMPRODUCT(-('Diário 4º PA'!$E$4:$E$2007='Analítico Cp.'!$B64),-('Diário 4º PA'!$P$4:$P$2007=H$1),('Diário 4º PA'!$F$4:$F$2007))+SUMPRODUCT(-('Diário 5º PA'!$E$4:$E$2000='Analítico Cp.'!$B64),-('Diário 5º PA'!$P$4:$P$2000=H$1),('Diário 5º PA'!$F$4:$F$2000))+SUMPRODUCT(-('Diário 6º PA'!$E$4:$E$2000='Analítico Cp.'!$B64),-('Diário 6º PA'!$P$4:$P$2000=H$1),('Diário 6º PA'!$F$4:$F$2000))+SUMPRODUCT(-('Comp.'!$D$5:$D$263='Analítico Cp.'!$B64),-('Comp.'!$J$5:$J$263=H$1),('Comp.'!$E$5:$E$263))</f>
        <v>0</v>
      </c>
      <c r="I64" s="11">
        <f>SUMPRODUCT(-('Diário 3º PA'!$E$4:$E$4242='Analítico Cp.'!$B64),-('Diário 3º PA'!$O$4:$O$4242=I$1),('Diário 3º PA'!$F$4:$F$4242))+SUMPRODUCT(-('Diário 4º PA'!$E$4:$E$2007='Analítico Cp.'!$B64),-('Diário 4º PA'!$P$4:$P$2007=I$1),('Diário 4º PA'!$F$4:$F$2007))+SUMPRODUCT(-('Diário 5º PA'!$E$4:$E$2000='Analítico Cp.'!$B64),-('Diário 5º PA'!$P$4:$P$2000=I$1),('Diário 5º PA'!$F$4:$F$2000))+SUMPRODUCT(-('Diário 6º PA'!$E$4:$E$2000='Analítico Cp.'!$B64),-('Diário 6º PA'!$P$4:$P$2000=I$1),('Diário 6º PA'!$F$4:$F$2000))+SUMPRODUCT(-('Comp.'!$D$5:$D$263='Analítico Cp.'!$B64),-('Comp.'!$J$5:$J$263=I$1),('Comp.'!$E$5:$E$263))</f>
        <v>0</v>
      </c>
      <c r="J64" s="11">
        <f>SUMPRODUCT(-('Diário 3º PA'!$E$4:$E$4242='Analítico Cp.'!$B64),-('Diário 3º PA'!$O$4:$O$4242=J$1),('Diário 3º PA'!$F$4:$F$4242))+SUMPRODUCT(-('Diário 4º PA'!$E$4:$E$2007='Analítico Cp.'!$B64),-('Diário 4º PA'!$P$4:$P$2007=J$1),('Diário 4º PA'!$F$4:$F$2007))+SUMPRODUCT(-('Diário 5º PA'!$E$4:$E$2000='Analítico Cp.'!$B64),-('Diário 5º PA'!$P$4:$P$2000=J$1),('Diário 5º PA'!$F$4:$F$2000))+SUMPRODUCT(-('Diário 6º PA'!$E$4:$E$2000='Analítico Cp.'!$B64),-('Diário 6º PA'!$P$4:$P$2000=J$1),('Diário 6º PA'!$F$4:$F$2000))+SUMPRODUCT(-('Comp.'!$D$5:$D$263='Analítico Cp.'!$B64),-('Comp.'!$J$5:$J$263=J$1),('Comp.'!$E$5:$E$263))</f>
        <v>0</v>
      </c>
      <c r="K64" s="11">
        <f>SUMPRODUCT(-('Diário 3º PA'!$E$4:$E$4242='Analítico Cp.'!$B64),-('Diário 3º PA'!$O$4:$O$4242=K$1),('Diário 3º PA'!$F$4:$F$4242))+SUMPRODUCT(-('Diário 4º PA'!$E$4:$E$2007='Analítico Cp.'!$B64),-('Diário 4º PA'!$P$4:$P$2007=K$1),('Diário 4º PA'!$F$4:$F$2007))+SUMPRODUCT(-('Diário 5º PA'!$E$4:$E$2000='Analítico Cp.'!$B64),-('Diário 5º PA'!$P$4:$P$2000=K$1),('Diário 5º PA'!$F$4:$F$2000))+SUMPRODUCT(-('Diário 6º PA'!$E$4:$E$2000='Analítico Cp.'!$B64),-('Diário 6º PA'!$P$4:$P$2000=K$1),('Diário 6º PA'!$F$4:$F$2000))+SUMPRODUCT(-('Comp.'!$D$5:$D$263='Analítico Cp.'!$B64),-('Comp.'!$J$5:$J$263=K$1),('Comp.'!$E$5:$E$263))</f>
        <v>0</v>
      </c>
      <c r="L64" s="11">
        <f>SUMPRODUCT(-('Diário 3º PA'!$E$4:$E$4242='Analítico Cp.'!$B64),-('Diário 3º PA'!$O$4:$O$4242=L$1),('Diário 3º PA'!$F$4:$F$4242))+SUMPRODUCT(-('Diário 4º PA'!$E$4:$E$2007='Analítico Cp.'!$B64),-('Diário 4º PA'!$P$4:$P$2007=L$1),('Diário 4º PA'!$F$4:$F$2007))+SUMPRODUCT(-('Diário 5º PA'!$E$4:$E$2000='Analítico Cp.'!$B64),-('Diário 5º PA'!$P$4:$P$2000=L$1),('Diário 5º PA'!$F$4:$F$2000))+SUMPRODUCT(-('Diário 6º PA'!$E$4:$E$2000='Analítico Cp.'!$B64),-('Diário 6º PA'!$P$4:$P$2000=L$1),('Diário 6º PA'!$F$4:$F$2000))+SUMPRODUCT(-('Comp.'!$D$5:$D$263='Analítico Cp.'!$B64),-('Comp.'!$J$5:$J$263=L$1),('Comp.'!$E$5:$E$263))</f>
        <v>0</v>
      </c>
      <c r="M64" s="11">
        <f>SUMPRODUCT(-('Diário 3º PA'!$E$4:$E$4242='Analítico Cp.'!$B64),-('Diário 3º PA'!$O$4:$O$4242=M$1),('Diário 3º PA'!$F$4:$F$4242))+SUMPRODUCT(-('Diário 4º PA'!$E$4:$E$2007='Analítico Cp.'!$B64),-('Diário 4º PA'!$P$4:$P$2007=M$1),('Diário 4º PA'!$F$4:$F$2007))+SUMPRODUCT(-('Diário 5º PA'!$E$4:$E$2000='Analítico Cp.'!$B64),-('Diário 5º PA'!$P$4:$P$2000=M$1),('Diário 5º PA'!$F$4:$F$2000))+SUMPRODUCT(-('Diário 6º PA'!$E$4:$E$2000='Analítico Cp.'!$B64),-('Diário 6º PA'!$P$4:$P$2000=M$1),('Diário 6º PA'!$F$4:$F$2000))+SUMPRODUCT(-('Comp.'!$D$5:$D$263='Analítico Cp.'!$B64),-('Comp.'!$J$5:$J$263=M$1),('Comp.'!$E$5:$E$263))</f>
        <v>0</v>
      </c>
      <c r="N64" s="11">
        <f>SUMPRODUCT(-('Diário 3º PA'!$E$4:$E$4242='Analítico Cp.'!$B64),-('Diário 3º PA'!$O$4:$O$4242=N$1),('Diário 3º PA'!$F$4:$F$4242))+SUMPRODUCT(-('Diário 4º PA'!$E$4:$E$2007='Analítico Cp.'!$B64),-('Diário 4º PA'!$P$4:$P$2007=N$1),('Diário 4º PA'!$F$4:$F$2007))+SUMPRODUCT(-('Diário 5º PA'!$E$4:$E$2000='Analítico Cp.'!$B64),-('Diário 5º PA'!$P$4:$P$2000=N$1),('Diário 5º PA'!$F$4:$F$2000))+SUMPRODUCT(-('Diário 6º PA'!$E$4:$E$2000='Analítico Cp.'!$B64),-('Diário 6º PA'!$P$4:$P$2000=N$1),('Diário 6º PA'!$F$4:$F$2000))+SUMPRODUCT(-('Comp.'!$D$5:$D$263='Analítico Cp.'!$B64),-('Comp.'!$J$5:$J$263=N$1),('Comp.'!$E$5:$E$263))</f>
        <v>0</v>
      </c>
      <c r="O64" s="12">
        <f t="shared" si="14"/>
        <v>371624.33</v>
      </c>
      <c r="P64" s="168">
        <f t="shared" si="13"/>
        <v>4.3829592017982047E-2</v>
      </c>
    </row>
    <row r="65" spans="1:16" ht="23.25" customHeight="1" x14ac:dyDescent="0.2">
      <c r="A65" s="59" t="s">
        <v>225</v>
      </c>
      <c r="B65" s="102" t="s">
        <v>226</v>
      </c>
      <c r="C65" s="11">
        <f>SUMPRODUCT(-('Diário 3º PA'!$E$4:$E$4242='Analítico Cp.'!$B65),-('Diário 3º PA'!$O$4:$O$4242=C$1),('Diário 3º PA'!$F$4:$F$4242))+SUMPRODUCT(-('Diário 4º PA'!$E$4:$E$2007='Analítico Cp.'!$B65),-('Diário 4º PA'!$P$4:$P$2007=C$1),('Diário 4º PA'!$F$4:$F$2007))+SUMPRODUCT(-('Diário 5º PA'!$E$4:$E$2000='Analítico Cp.'!$B65),-('Diário 5º PA'!$P$4:$P$2000=C$1),('Diário 5º PA'!$F$4:$F$2000))+SUMPRODUCT(-('Diário 6º PA'!$E$4:$E$2000='Analítico Cp.'!$B65),-('Diário 6º PA'!$P$4:$P$2000=C$1),('Diário 6º PA'!$F$4:$F$2000))+SUMPRODUCT(-('Comp.'!$D$5:$D$263='Analítico Cp.'!$B65),-('Comp.'!$J$5:$J$263=C$1),('Comp.'!$E$5:$E$263))</f>
        <v>225.24</v>
      </c>
      <c r="D65" s="11">
        <f>SUMPRODUCT(-('Diário 3º PA'!$E$4:$E$4242='Analítico Cp.'!$B65),-('Diário 3º PA'!$O$4:$O$4242=D$1),('Diário 3º PA'!$F$4:$F$4242))+SUMPRODUCT(-('Diário 4º PA'!$E$4:$E$2007='Analítico Cp.'!$B65),-('Diário 4º PA'!$P$4:$P$2007=D$1),('Diário 4º PA'!$F$4:$F$2007))+SUMPRODUCT(-('Diário 5º PA'!$E$4:$E$2000='Analítico Cp.'!$B65),-('Diário 5º PA'!$P$4:$P$2000=D$1),('Diário 5º PA'!$F$4:$F$2000))+SUMPRODUCT(-('Diário 6º PA'!$E$4:$E$2000='Analítico Cp.'!$B65),-('Diário 6º PA'!$P$4:$P$2000=D$1),('Diário 6º PA'!$F$4:$F$2000))+SUMPRODUCT(-('Comp.'!$D$5:$D$263='Analítico Cp.'!$B65),-('Comp.'!$J$5:$J$263=D$1),('Comp.'!$E$5:$E$263))</f>
        <v>1162.71</v>
      </c>
      <c r="E65" s="11">
        <f>SUMPRODUCT(-('Diário 3º PA'!$E$4:$E$4242='Analítico Cp.'!$B65),-('Diário 3º PA'!$O$4:$O$4242=E$1),('Diário 3º PA'!$F$4:$F$4242))+SUMPRODUCT(-('Diário 4º PA'!$E$4:$E$2007='Analítico Cp.'!$B65),-('Diário 4º PA'!$P$4:$P$2007=E$1),('Diário 4º PA'!$F$4:$F$2007))+SUMPRODUCT(-('Diário 5º PA'!$E$4:$E$2000='Analítico Cp.'!$B65),-('Diário 5º PA'!$P$4:$P$2000=E$1),('Diário 5º PA'!$F$4:$F$2000))+SUMPRODUCT(-('Diário 6º PA'!$E$4:$E$2000='Analítico Cp.'!$B65),-('Diário 6º PA'!$P$4:$P$2000=E$1),('Diário 6º PA'!$F$4:$F$2000))+SUMPRODUCT(-('Comp.'!$D$5:$D$263='Analítico Cp.'!$B65),-('Comp.'!$J$5:$J$263=E$1),('Comp.'!$E$5:$E$263))</f>
        <v>3031.8900000000003</v>
      </c>
      <c r="F65" s="11">
        <f>SUMPRODUCT(-('Diário 3º PA'!$E$4:$E$4242='Analítico Cp.'!$B65),-('Diário 3º PA'!$O$4:$O$4242=F$1),('Diário 3º PA'!$F$4:$F$4242))+SUMPRODUCT(-('Diário 4º PA'!$E$4:$E$2007='Analítico Cp.'!$B65),-('Diário 4º PA'!$P$4:$P$2007=F$1),('Diário 4º PA'!$F$4:$F$2007))+SUMPRODUCT(-('Diário 5º PA'!$E$4:$E$2000='Analítico Cp.'!$B65),-('Diário 5º PA'!$P$4:$P$2000=F$1),('Diário 5º PA'!$F$4:$F$2000))+SUMPRODUCT(-('Diário 6º PA'!$E$4:$E$2000='Analítico Cp.'!$B65),-('Diário 6º PA'!$P$4:$P$2000=F$1),('Diário 6º PA'!$F$4:$F$2000))+SUMPRODUCT(-('Comp.'!$D$5:$D$263='Analítico Cp.'!$B65),-('Comp.'!$J$5:$J$263=F$1),('Comp.'!$E$5:$E$263))</f>
        <v>0</v>
      </c>
      <c r="G65" s="11">
        <f>SUMPRODUCT(-('Diário 3º PA'!$E$4:$E$4242='Analítico Cp.'!$B65),-('Diário 3º PA'!$O$4:$O$4242=G$1),('Diário 3º PA'!$F$4:$F$4242))+SUMPRODUCT(-('Diário 4º PA'!$E$4:$E$2007='Analítico Cp.'!$B65),-('Diário 4º PA'!$P$4:$P$2007=G$1),('Diário 4º PA'!$F$4:$F$2007))+SUMPRODUCT(-('Diário 5º PA'!$E$4:$E$2000='Analítico Cp.'!$B65),-('Diário 5º PA'!$P$4:$P$2000=G$1),('Diário 5º PA'!$F$4:$F$2000))+SUMPRODUCT(-('Diário 6º PA'!$E$4:$E$2000='Analítico Cp.'!$B65),-('Diário 6º PA'!$P$4:$P$2000=G$1),('Diário 6º PA'!$F$4:$F$2000))+SUMPRODUCT(-('Comp.'!$D$5:$D$263='Analítico Cp.'!$B65),-('Comp.'!$J$5:$J$263=G$1),('Comp.'!$E$5:$E$263))</f>
        <v>0</v>
      </c>
      <c r="H65" s="11">
        <f>SUMPRODUCT(-('Diário 3º PA'!$E$4:$E$4242='Analítico Cp.'!$B65),-('Diário 3º PA'!$O$4:$O$4242=H$1),('Diário 3º PA'!$F$4:$F$4242))+SUMPRODUCT(-('Diário 4º PA'!$E$4:$E$2007='Analítico Cp.'!$B65),-('Diário 4º PA'!$P$4:$P$2007=H$1),('Diário 4º PA'!$F$4:$F$2007))+SUMPRODUCT(-('Diário 5º PA'!$E$4:$E$2000='Analítico Cp.'!$B65),-('Diário 5º PA'!$P$4:$P$2000=H$1),('Diário 5º PA'!$F$4:$F$2000))+SUMPRODUCT(-('Diário 6º PA'!$E$4:$E$2000='Analítico Cp.'!$B65),-('Diário 6º PA'!$P$4:$P$2000=H$1),('Diário 6º PA'!$F$4:$F$2000))+SUMPRODUCT(-('Comp.'!$D$5:$D$263='Analítico Cp.'!$B65),-('Comp.'!$J$5:$J$263=H$1),('Comp.'!$E$5:$E$263))</f>
        <v>0</v>
      </c>
      <c r="I65" s="11">
        <f>SUMPRODUCT(-('Diário 3º PA'!$E$4:$E$4242='Analítico Cp.'!$B65),-('Diário 3º PA'!$O$4:$O$4242=I$1),('Diário 3º PA'!$F$4:$F$4242))+SUMPRODUCT(-('Diário 4º PA'!$E$4:$E$2007='Analítico Cp.'!$B65),-('Diário 4º PA'!$P$4:$P$2007=I$1),('Diário 4º PA'!$F$4:$F$2007))+SUMPRODUCT(-('Diário 5º PA'!$E$4:$E$2000='Analítico Cp.'!$B65),-('Diário 5º PA'!$P$4:$P$2000=I$1),('Diário 5º PA'!$F$4:$F$2000))+SUMPRODUCT(-('Diário 6º PA'!$E$4:$E$2000='Analítico Cp.'!$B65),-('Diário 6º PA'!$P$4:$P$2000=I$1),('Diário 6º PA'!$F$4:$F$2000))+SUMPRODUCT(-('Comp.'!$D$5:$D$263='Analítico Cp.'!$B65),-('Comp.'!$J$5:$J$263=I$1),('Comp.'!$E$5:$E$263))</f>
        <v>0</v>
      </c>
      <c r="J65" s="11">
        <f>SUMPRODUCT(-('Diário 3º PA'!$E$4:$E$4242='Analítico Cp.'!$B65),-('Diário 3º PA'!$O$4:$O$4242=J$1),('Diário 3º PA'!$F$4:$F$4242))+SUMPRODUCT(-('Diário 4º PA'!$E$4:$E$2007='Analítico Cp.'!$B65),-('Diário 4º PA'!$P$4:$P$2007=J$1),('Diário 4º PA'!$F$4:$F$2007))+SUMPRODUCT(-('Diário 5º PA'!$E$4:$E$2000='Analítico Cp.'!$B65),-('Diário 5º PA'!$P$4:$P$2000=J$1),('Diário 5º PA'!$F$4:$F$2000))+SUMPRODUCT(-('Diário 6º PA'!$E$4:$E$2000='Analítico Cp.'!$B65),-('Diário 6º PA'!$P$4:$P$2000=J$1),('Diário 6º PA'!$F$4:$F$2000))+SUMPRODUCT(-('Comp.'!$D$5:$D$263='Analítico Cp.'!$B65),-('Comp.'!$J$5:$J$263=J$1),('Comp.'!$E$5:$E$263))</f>
        <v>0</v>
      </c>
      <c r="K65" s="11">
        <f>SUMPRODUCT(-('Diário 3º PA'!$E$4:$E$4242='Analítico Cp.'!$B65),-('Diário 3º PA'!$O$4:$O$4242=K$1),('Diário 3º PA'!$F$4:$F$4242))+SUMPRODUCT(-('Diário 4º PA'!$E$4:$E$2007='Analítico Cp.'!$B65),-('Diário 4º PA'!$P$4:$P$2007=K$1),('Diário 4º PA'!$F$4:$F$2007))+SUMPRODUCT(-('Diário 5º PA'!$E$4:$E$2000='Analítico Cp.'!$B65),-('Diário 5º PA'!$P$4:$P$2000=K$1),('Diário 5º PA'!$F$4:$F$2000))+SUMPRODUCT(-('Diário 6º PA'!$E$4:$E$2000='Analítico Cp.'!$B65),-('Diário 6º PA'!$P$4:$P$2000=K$1),('Diário 6º PA'!$F$4:$F$2000))+SUMPRODUCT(-('Comp.'!$D$5:$D$263='Analítico Cp.'!$B65),-('Comp.'!$J$5:$J$263=K$1),('Comp.'!$E$5:$E$263))</f>
        <v>0</v>
      </c>
      <c r="L65" s="11">
        <f>SUMPRODUCT(-('Diário 3º PA'!$E$4:$E$4242='Analítico Cp.'!$B65),-('Diário 3º PA'!$O$4:$O$4242=L$1),('Diário 3º PA'!$F$4:$F$4242))+SUMPRODUCT(-('Diário 4º PA'!$E$4:$E$2007='Analítico Cp.'!$B65),-('Diário 4º PA'!$P$4:$P$2007=L$1),('Diário 4º PA'!$F$4:$F$2007))+SUMPRODUCT(-('Diário 5º PA'!$E$4:$E$2000='Analítico Cp.'!$B65),-('Diário 5º PA'!$P$4:$P$2000=L$1),('Diário 5º PA'!$F$4:$F$2000))+SUMPRODUCT(-('Diário 6º PA'!$E$4:$E$2000='Analítico Cp.'!$B65),-('Diário 6º PA'!$P$4:$P$2000=L$1),('Diário 6º PA'!$F$4:$F$2000))+SUMPRODUCT(-('Comp.'!$D$5:$D$263='Analítico Cp.'!$B65),-('Comp.'!$J$5:$J$263=L$1),('Comp.'!$E$5:$E$263))</f>
        <v>0</v>
      </c>
      <c r="M65" s="11">
        <f>SUMPRODUCT(-('Diário 3º PA'!$E$4:$E$4242='Analítico Cp.'!$B65),-('Diário 3º PA'!$O$4:$O$4242=M$1),('Diário 3º PA'!$F$4:$F$4242))+SUMPRODUCT(-('Diário 4º PA'!$E$4:$E$2007='Analítico Cp.'!$B65),-('Diário 4º PA'!$P$4:$P$2007=M$1),('Diário 4º PA'!$F$4:$F$2007))+SUMPRODUCT(-('Diário 5º PA'!$E$4:$E$2000='Analítico Cp.'!$B65),-('Diário 5º PA'!$P$4:$P$2000=M$1),('Diário 5º PA'!$F$4:$F$2000))+SUMPRODUCT(-('Diário 6º PA'!$E$4:$E$2000='Analítico Cp.'!$B65),-('Diário 6º PA'!$P$4:$P$2000=M$1),('Diário 6º PA'!$F$4:$F$2000))+SUMPRODUCT(-('Comp.'!$D$5:$D$263='Analítico Cp.'!$B65),-('Comp.'!$J$5:$J$263=M$1),('Comp.'!$E$5:$E$263))</f>
        <v>0</v>
      </c>
      <c r="N65" s="11">
        <f>SUMPRODUCT(-('Diário 3º PA'!$E$4:$E$4242='Analítico Cp.'!$B65),-('Diário 3º PA'!$O$4:$O$4242=N$1),('Diário 3º PA'!$F$4:$F$4242))+SUMPRODUCT(-('Diário 4º PA'!$E$4:$E$2007='Analítico Cp.'!$B65),-('Diário 4º PA'!$P$4:$P$2007=N$1),('Diário 4º PA'!$F$4:$F$2007))+SUMPRODUCT(-('Diário 5º PA'!$E$4:$E$2000='Analítico Cp.'!$B65),-('Diário 5º PA'!$P$4:$P$2000=N$1),('Diário 5º PA'!$F$4:$F$2000))+SUMPRODUCT(-('Diário 6º PA'!$E$4:$E$2000='Analítico Cp.'!$B65),-('Diário 6º PA'!$P$4:$P$2000=N$1),('Diário 6º PA'!$F$4:$F$2000))+SUMPRODUCT(-('Comp.'!$D$5:$D$263='Analítico Cp.'!$B65),-('Comp.'!$J$5:$J$263=N$1),('Comp.'!$E$5:$E$263))</f>
        <v>0</v>
      </c>
      <c r="O65" s="12">
        <f t="shared" si="14"/>
        <v>4419.84</v>
      </c>
      <c r="P65" s="168">
        <f t="shared" si="13"/>
        <v>5.212785287356125E-4</v>
      </c>
    </row>
    <row r="66" spans="1:16" ht="23.25" customHeight="1" x14ac:dyDescent="0.2">
      <c r="A66" s="59" t="s">
        <v>227</v>
      </c>
      <c r="B66" s="102" t="s">
        <v>228</v>
      </c>
      <c r="C66" s="11">
        <f>SUMPRODUCT(-('Diário 3º PA'!$E$4:$E$4242='Analítico Cp.'!$B66),-('Diário 3º PA'!$O$4:$O$4242=C$1),('Diário 3º PA'!$F$4:$F$4242))+SUMPRODUCT(-('Diário 4º PA'!$E$4:$E$2007='Analítico Cp.'!$B66),-('Diário 4º PA'!$P$4:$P$2007=C$1),('Diário 4º PA'!$F$4:$F$2007))+SUMPRODUCT(-('Diário 5º PA'!$E$4:$E$2000='Analítico Cp.'!$B66),-('Diário 5º PA'!$P$4:$P$2000=C$1),('Diário 5º PA'!$F$4:$F$2000))+SUMPRODUCT(-('Diário 6º PA'!$E$4:$E$2000='Analítico Cp.'!$B66),-('Diário 6º PA'!$P$4:$P$2000=C$1),('Diário 6º PA'!$F$4:$F$2000))+SUMPRODUCT(-('Comp.'!$D$5:$D$263='Analítico Cp.'!$B66),-('Comp.'!$J$5:$J$263=C$1),('Comp.'!$E$5:$E$263))</f>
        <v>299.39999999999998</v>
      </c>
      <c r="D66" s="11">
        <f>SUMPRODUCT(-('Diário 3º PA'!$E$4:$E$4242='Analítico Cp.'!$B66),-('Diário 3º PA'!$O$4:$O$4242=D$1),('Diário 3º PA'!$F$4:$F$4242))+SUMPRODUCT(-('Diário 4º PA'!$E$4:$E$2007='Analítico Cp.'!$B66),-('Diário 4º PA'!$P$4:$P$2007=D$1),('Diário 4º PA'!$F$4:$F$2007))+SUMPRODUCT(-('Diário 5º PA'!$E$4:$E$2000='Analítico Cp.'!$B66),-('Diário 5º PA'!$P$4:$P$2000=D$1),('Diário 5º PA'!$F$4:$F$2000))+SUMPRODUCT(-('Diário 6º PA'!$E$4:$E$2000='Analítico Cp.'!$B66),-('Diário 6º PA'!$P$4:$P$2000=D$1),('Diário 6º PA'!$F$4:$F$2000))+SUMPRODUCT(-('Comp.'!$D$5:$D$263='Analítico Cp.'!$B66),-('Comp.'!$J$5:$J$263=D$1),('Comp.'!$E$5:$E$263))</f>
        <v>3817.73</v>
      </c>
      <c r="E66" s="11">
        <f>SUMPRODUCT(-('Diário 3º PA'!$E$4:$E$4242='Analítico Cp.'!$B66),-('Diário 3º PA'!$O$4:$O$4242=E$1),('Diário 3º PA'!$F$4:$F$4242))+SUMPRODUCT(-('Diário 4º PA'!$E$4:$E$2007='Analítico Cp.'!$B66),-('Diário 4º PA'!$P$4:$P$2007=E$1),('Diário 4º PA'!$F$4:$F$2007))+SUMPRODUCT(-('Diário 5º PA'!$E$4:$E$2000='Analítico Cp.'!$B66),-('Diário 5º PA'!$P$4:$P$2000=E$1),('Diário 5º PA'!$F$4:$F$2000))+SUMPRODUCT(-('Diário 6º PA'!$E$4:$E$2000='Analítico Cp.'!$B66),-('Diário 6º PA'!$P$4:$P$2000=E$1),('Diário 6º PA'!$F$4:$F$2000))+SUMPRODUCT(-('Comp.'!$D$5:$D$263='Analítico Cp.'!$B66),-('Comp.'!$J$5:$J$263=E$1),('Comp.'!$E$5:$E$263))</f>
        <v>7264.33</v>
      </c>
      <c r="F66" s="11">
        <f>SUMPRODUCT(-('Diário 3º PA'!$E$4:$E$4242='Analítico Cp.'!$B66),-('Diário 3º PA'!$O$4:$O$4242=F$1),('Diário 3º PA'!$F$4:$F$4242))+SUMPRODUCT(-('Diário 4º PA'!$E$4:$E$2007='Analítico Cp.'!$B66),-('Diário 4º PA'!$P$4:$P$2007=F$1),('Diário 4º PA'!$F$4:$F$2007))+SUMPRODUCT(-('Diário 5º PA'!$E$4:$E$2000='Analítico Cp.'!$B66),-('Diário 5º PA'!$P$4:$P$2000=F$1),('Diário 5º PA'!$F$4:$F$2000))+SUMPRODUCT(-('Diário 6º PA'!$E$4:$E$2000='Analítico Cp.'!$B66),-('Diário 6º PA'!$P$4:$P$2000=F$1),('Diário 6º PA'!$F$4:$F$2000))+SUMPRODUCT(-('Comp.'!$D$5:$D$263='Analítico Cp.'!$B66),-('Comp.'!$J$5:$J$263=F$1),('Comp.'!$E$5:$E$263))</f>
        <v>0</v>
      </c>
      <c r="G66" s="11">
        <f>SUMPRODUCT(-('Diário 3º PA'!$E$4:$E$4242='Analítico Cp.'!$B66),-('Diário 3º PA'!$O$4:$O$4242=G$1),('Diário 3º PA'!$F$4:$F$4242))+SUMPRODUCT(-('Diário 4º PA'!$E$4:$E$2007='Analítico Cp.'!$B66),-('Diário 4º PA'!$P$4:$P$2007=G$1),('Diário 4º PA'!$F$4:$F$2007))+SUMPRODUCT(-('Diário 5º PA'!$E$4:$E$2000='Analítico Cp.'!$B66),-('Diário 5º PA'!$P$4:$P$2000=G$1),('Diário 5º PA'!$F$4:$F$2000))+SUMPRODUCT(-('Diário 6º PA'!$E$4:$E$2000='Analítico Cp.'!$B66),-('Diário 6º PA'!$P$4:$P$2000=G$1),('Diário 6º PA'!$F$4:$F$2000))+SUMPRODUCT(-('Comp.'!$D$5:$D$263='Analítico Cp.'!$B66),-('Comp.'!$J$5:$J$263=G$1),('Comp.'!$E$5:$E$263))</f>
        <v>0</v>
      </c>
      <c r="H66" s="11">
        <f>SUMPRODUCT(-('Diário 3º PA'!$E$4:$E$4242='Analítico Cp.'!$B66),-('Diário 3º PA'!$O$4:$O$4242=H$1),('Diário 3º PA'!$F$4:$F$4242))+SUMPRODUCT(-('Diário 4º PA'!$E$4:$E$2007='Analítico Cp.'!$B66),-('Diário 4º PA'!$P$4:$P$2007=H$1),('Diário 4º PA'!$F$4:$F$2007))+SUMPRODUCT(-('Diário 5º PA'!$E$4:$E$2000='Analítico Cp.'!$B66),-('Diário 5º PA'!$P$4:$P$2000=H$1),('Diário 5º PA'!$F$4:$F$2000))+SUMPRODUCT(-('Diário 6º PA'!$E$4:$E$2000='Analítico Cp.'!$B66),-('Diário 6º PA'!$P$4:$P$2000=H$1),('Diário 6º PA'!$F$4:$F$2000))+SUMPRODUCT(-('Comp.'!$D$5:$D$263='Analítico Cp.'!$B66),-('Comp.'!$J$5:$J$263=H$1),('Comp.'!$E$5:$E$263))</f>
        <v>0</v>
      </c>
      <c r="I66" s="11">
        <f>SUMPRODUCT(-('Diário 3º PA'!$E$4:$E$4242='Analítico Cp.'!$B66),-('Diário 3º PA'!$O$4:$O$4242=I$1),('Diário 3º PA'!$F$4:$F$4242))+SUMPRODUCT(-('Diário 4º PA'!$E$4:$E$2007='Analítico Cp.'!$B66),-('Diário 4º PA'!$P$4:$P$2007=I$1),('Diário 4º PA'!$F$4:$F$2007))+SUMPRODUCT(-('Diário 5º PA'!$E$4:$E$2000='Analítico Cp.'!$B66),-('Diário 5º PA'!$P$4:$P$2000=I$1),('Diário 5º PA'!$F$4:$F$2000))+SUMPRODUCT(-('Diário 6º PA'!$E$4:$E$2000='Analítico Cp.'!$B66),-('Diário 6º PA'!$P$4:$P$2000=I$1),('Diário 6º PA'!$F$4:$F$2000))+SUMPRODUCT(-('Comp.'!$D$5:$D$263='Analítico Cp.'!$B66),-('Comp.'!$J$5:$J$263=I$1),('Comp.'!$E$5:$E$263))</f>
        <v>0</v>
      </c>
      <c r="J66" s="11">
        <f>SUMPRODUCT(-('Diário 3º PA'!$E$4:$E$4242='Analítico Cp.'!$B66),-('Diário 3º PA'!$O$4:$O$4242=J$1),('Diário 3º PA'!$F$4:$F$4242))+SUMPRODUCT(-('Diário 4º PA'!$E$4:$E$2007='Analítico Cp.'!$B66),-('Diário 4º PA'!$P$4:$P$2007=J$1),('Diário 4º PA'!$F$4:$F$2007))+SUMPRODUCT(-('Diário 5º PA'!$E$4:$E$2000='Analítico Cp.'!$B66),-('Diário 5º PA'!$P$4:$P$2000=J$1),('Diário 5º PA'!$F$4:$F$2000))+SUMPRODUCT(-('Diário 6º PA'!$E$4:$E$2000='Analítico Cp.'!$B66),-('Diário 6º PA'!$P$4:$P$2000=J$1),('Diário 6º PA'!$F$4:$F$2000))+SUMPRODUCT(-('Comp.'!$D$5:$D$263='Analítico Cp.'!$B66),-('Comp.'!$J$5:$J$263=J$1),('Comp.'!$E$5:$E$263))</f>
        <v>0</v>
      </c>
      <c r="K66" s="11">
        <f>SUMPRODUCT(-('Diário 3º PA'!$E$4:$E$4242='Analítico Cp.'!$B66),-('Diário 3º PA'!$O$4:$O$4242=K$1),('Diário 3º PA'!$F$4:$F$4242))+SUMPRODUCT(-('Diário 4º PA'!$E$4:$E$2007='Analítico Cp.'!$B66),-('Diário 4º PA'!$P$4:$P$2007=K$1),('Diário 4º PA'!$F$4:$F$2007))+SUMPRODUCT(-('Diário 5º PA'!$E$4:$E$2000='Analítico Cp.'!$B66),-('Diário 5º PA'!$P$4:$P$2000=K$1),('Diário 5º PA'!$F$4:$F$2000))+SUMPRODUCT(-('Diário 6º PA'!$E$4:$E$2000='Analítico Cp.'!$B66),-('Diário 6º PA'!$P$4:$P$2000=K$1),('Diário 6º PA'!$F$4:$F$2000))+SUMPRODUCT(-('Comp.'!$D$5:$D$263='Analítico Cp.'!$B66),-('Comp.'!$J$5:$J$263=K$1),('Comp.'!$E$5:$E$263))</f>
        <v>0</v>
      </c>
      <c r="L66" s="11">
        <f>SUMPRODUCT(-('Diário 3º PA'!$E$4:$E$4242='Analítico Cp.'!$B66),-('Diário 3º PA'!$O$4:$O$4242=L$1),('Diário 3º PA'!$F$4:$F$4242))+SUMPRODUCT(-('Diário 4º PA'!$E$4:$E$2007='Analítico Cp.'!$B66),-('Diário 4º PA'!$P$4:$P$2007=L$1),('Diário 4º PA'!$F$4:$F$2007))+SUMPRODUCT(-('Diário 5º PA'!$E$4:$E$2000='Analítico Cp.'!$B66),-('Diário 5º PA'!$P$4:$P$2000=L$1),('Diário 5º PA'!$F$4:$F$2000))+SUMPRODUCT(-('Diário 6º PA'!$E$4:$E$2000='Analítico Cp.'!$B66),-('Diário 6º PA'!$P$4:$P$2000=L$1),('Diário 6º PA'!$F$4:$F$2000))+SUMPRODUCT(-('Comp.'!$D$5:$D$263='Analítico Cp.'!$B66),-('Comp.'!$J$5:$J$263=L$1),('Comp.'!$E$5:$E$263))</f>
        <v>0</v>
      </c>
      <c r="M66" s="11">
        <f>SUMPRODUCT(-('Diário 3º PA'!$E$4:$E$4242='Analítico Cp.'!$B66),-('Diário 3º PA'!$O$4:$O$4242=M$1),('Diário 3º PA'!$F$4:$F$4242))+SUMPRODUCT(-('Diário 4º PA'!$E$4:$E$2007='Analítico Cp.'!$B66),-('Diário 4º PA'!$P$4:$P$2007=M$1),('Diário 4º PA'!$F$4:$F$2007))+SUMPRODUCT(-('Diário 5º PA'!$E$4:$E$2000='Analítico Cp.'!$B66),-('Diário 5º PA'!$P$4:$P$2000=M$1),('Diário 5º PA'!$F$4:$F$2000))+SUMPRODUCT(-('Diário 6º PA'!$E$4:$E$2000='Analítico Cp.'!$B66),-('Diário 6º PA'!$P$4:$P$2000=M$1),('Diário 6º PA'!$F$4:$F$2000))+SUMPRODUCT(-('Comp.'!$D$5:$D$263='Analítico Cp.'!$B66),-('Comp.'!$J$5:$J$263=M$1),('Comp.'!$E$5:$E$263))</f>
        <v>0</v>
      </c>
      <c r="N66" s="11">
        <f>SUMPRODUCT(-('Diário 3º PA'!$E$4:$E$4242='Analítico Cp.'!$B66),-('Diário 3º PA'!$O$4:$O$4242=N$1),('Diário 3º PA'!$F$4:$F$4242))+SUMPRODUCT(-('Diário 4º PA'!$E$4:$E$2007='Analítico Cp.'!$B66),-('Diário 4º PA'!$P$4:$P$2007=N$1),('Diário 4º PA'!$F$4:$F$2007))+SUMPRODUCT(-('Diário 5º PA'!$E$4:$E$2000='Analítico Cp.'!$B66),-('Diário 5º PA'!$P$4:$P$2000=N$1),('Diário 5º PA'!$F$4:$F$2000))+SUMPRODUCT(-('Diário 6º PA'!$E$4:$E$2000='Analítico Cp.'!$B66),-('Diário 6º PA'!$P$4:$P$2000=N$1),('Diário 6º PA'!$F$4:$F$2000))+SUMPRODUCT(-('Comp.'!$D$5:$D$263='Analítico Cp.'!$B66),-('Comp.'!$J$5:$J$263=N$1),('Comp.'!$E$5:$E$263))</f>
        <v>0</v>
      </c>
      <c r="O66" s="12">
        <f t="shared" si="14"/>
        <v>11381.46</v>
      </c>
      <c r="P66" s="168">
        <f t="shared" si="13"/>
        <v>1.3423360853929609E-3</v>
      </c>
    </row>
    <row r="67" spans="1:16" ht="23.25" customHeight="1" x14ac:dyDescent="0.2">
      <c r="A67" s="59" t="s">
        <v>229</v>
      </c>
      <c r="B67" s="102" t="s">
        <v>230</v>
      </c>
      <c r="C67" s="11">
        <f>SUMPRODUCT(-('Diário 3º PA'!$E$4:$E$4242='Analítico Cp.'!$B67),-('Diário 3º PA'!$O$4:$O$4242=C$1),('Diário 3º PA'!$F$4:$F$4242))+SUMPRODUCT(-('Diário 4º PA'!$E$4:$E$2007='Analítico Cp.'!$B67),-('Diário 4º PA'!$P$4:$P$2007=C$1),('Diário 4º PA'!$F$4:$F$2007))+SUMPRODUCT(-('Diário 5º PA'!$E$4:$E$2000='Analítico Cp.'!$B67),-('Diário 5º PA'!$P$4:$P$2000=C$1),('Diário 5º PA'!$F$4:$F$2000))+SUMPRODUCT(-('Diário 6º PA'!$E$4:$E$2000='Analítico Cp.'!$B67),-('Diário 6º PA'!$P$4:$P$2000=C$1),('Diário 6º PA'!$F$4:$F$2000))+SUMPRODUCT(-('Comp.'!$D$5:$D$263='Analítico Cp.'!$B67),-('Comp.'!$J$5:$J$263=C$1),('Comp.'!$E$5:$E$263))</f>
        <v>7679.44</v>
      </c>
      <c r="D67" s="11">
        <f>SUMPRODUCT(-('Diário 3º PA'!$E$4:$E$4242='Analítico Cp.'!$B67),-('Diário 3º PA'!$O$4:$O$4242=D$1),('Diário 3º PA'!$F$4:$F$4242))+SUMPRODUCT(-('Diário 4º PA'!$E$4:$E$2007='Analítico Cp.'!$B67),-('Diário 4º PA'!$P$4:$P$2007=D$1),('Diário 4º PA'!$F$4:$F$2007))+SUMPRODUCT(-('Diário 5º PA'!$E$4:$E$2000='Analítico Cp.'!$B67),-('Diário 5º PA'!$P$4:$P$2000=D$1),('Diário 5º PA'!$F$4:$F$2000))+SUMPRODUCT(-('Diário 6º PA'!$E$4:$E$2000='Analítico Cp.'!$B67),-('Diário 6º PA'!$P$4:$P$2000=D$1),('Diário 6º PA'!$F$4:$F$2000))+SUMPRODUCT(-('Comp.'!$D$5:$D$263='Analítico Cp.'!$B67),-('Comp.'!$J$5:$J$263=D$1),('Comp.'!$E$5:$E$263))</f>
        <v>5774.8899999999994</v>
      </c>
      <c r="E67" s="11">
        <f>SUMPRODUCT(-('Diário 3º PA'!$E$4:$E$4242='Analítico Cp.'!$B67),-('Diário 3º PA'!$O$4:$O$4242=E$1),('Diário 3º PA'!$F$4:$F$4242))+SUMPRODUCT(-('Diário 4º PA'!$E$4:$E$2007='Analítico Cp.'!$B67),-('Diário 4º PA'!$P$4:$P$2007=E$1),('Diário 4º PA'!$F$4:$F$2007))+SUMPRODUCT(-('Diário 5º PA'!$E$4:$E$2000='Analítico Cp.'!$B67),-('Diário 5º PA'!$P$4:$P$2000=E$1),('Diário 5º PA'!$F$4:$F$2000))+SUMPRODUCT(-('Diário 6º PA'!$E$4:$E$2000='Analítico Cp.'!$B67),-('Diário 6º PA'!$P$4:$P$2000=E$1),('Diário 6º PA'!$F$4:$F$2000))+SUMPRODUCT(-('Comp.'!$D$5:$D$263='Analítico Cp.'!$B67),-('Comp.'!$J$5:$J$263=E$1),('Comp.'!$E$5:$E$263))</f>
        <v>16468.829999999998</v>
      </c>
      <c r="F67" s="11">
        <f>SUMPRODUCT(-('Diário 3º PA'!$E$4:$E$4242='Analítico Cp.'!$B67),-('Diário 3º PA'!$O$4:$O$4242=F$1),('Diário 3º PA'!$F$4:$F$4242))+SUMPRODUCT(-('Diário 4º PA'!$E$4:$E$2007='Analítico Cp.'!$B67),-('Diário 4º PA'!$P$4:$P$2007=F$1),('Diário 4º PA'!$F$4:$F$2007))+SUMPRODUCT(-('Diário 5º PA'!$E$4:$E$2000='Analítico Cp.'!$B67),-('Diário 5º PA'!$P$4:$P$2000=F$1),('Diário 5º PA'!$F$4:$F$2000))+SUMPRODUCT(-('Diário 6º PA'!$E$4:$E$2000='Analítico Cp.'!$B67),-('Diário 6º PA'!$P$4:$P$2000=F$1),('Diário 6º PA'!$F$4:$F$2000))+SUMPRODUCT(-('Comp.'!$D$5:$D$263='Analítico Cp.'!$B67),-('Comp.'!$J$5:$J$263=F$1),('Comp.'!$E$5:$E$263))</f>
        <v>0</v>
      </c>
      <c r="G67" s="11">
        <f>SUMPRODUCT(-('Diário 3º PA'!$E$4:$E$4242='Analítico Cp.'!$B67),-('Diário 3º PA'!$O$4:$O$4242=G$1),('Diário 3º PA'!$F$4:$F$4242))+SUMPRODUCT(-('Diário 4º PA'!$E$4:$E$2007='Analítico Cp.'!$B67),-('Diário 4º PA'!$P$4:$P$2007=G$1),('Diário 4º PA'!$F$4:$F$2007))+SUMPRODUCT(-('Diário 5º PA'!$E$4:$E$2000='Analítico Cp.'!$B67),-('Diário 5º PA'!$P$4:$P$2000=G$1),('Diário 5º PA'!$F$4:$F$2000))+SUMPRODUCT(-('Diário 6º PA'!$E$4:$E$2000='Analítico Cp.'!$B67),-('Diário 6º PA'!$P$4:$P$2000=G$1),('Diário 6º PA'!$F$4:$F$2000))+SUMPRODUCT(-('Comp.'!$D$5:$D$263='Analítico Cp.'!$B67),-('Comp.'!$J$5:$J$263=G$1),('Comp.'!$E$5:$E$263))</f>
        <v>0</v>
      </c>
      <c r="H67" s="11">
        <f>SUMPRODUCT(-('Diário 3º PA'!$E$4:$E$4242='Analítico Cp.'!$B67),-('Diário 3º PA'!$O$4:$O$4242=H$1),('Diário 3º PA'!$F$4:$F$4242))+SUMPRODUCT(-('Diário 4º PA'!$E$4:$E$2007='Analítico Cp.'!$B67),-('Diário 4º PA'!$P$4:$P$2007=H$1),('Diário 4º PA'!$F$4:$F$2007))+SUMPRODUCT(-('Diário 5º PA'!$E$4:$E$2000='Analítico Cp.'!$B67),-('Diário 5º PA'!$P$4:$P$2000=H$1),('Diário 5º PA'!$F$4:$F$2000))+SUMPRODUCT(-('Diário 6º PA'!$E$4:$E$2000='Analítico Cp.'!$B67),-('Diário 6º PA'!$P$4:$P$2000=H$1),('Diário 6º PA'!$F$4:$F$2000))+SUMPRODUCT(-('Comp.'!$D$5:$D$263='Analítico Cp.'!$B67),-('Comp.'!$J$5:$J$263=H$1),('Comp.'!$E$5:$E$263))</f>
        <v>0</v>
      </c>
      <c r="I67" s="11">
        <f>SUMPRODUCT(-('Diário 3º PA'!$E$4:$E$4242='Analítico Cp.'!$B67),-('Diário 3º PA'!$O$4:$O$4242=I$1),('Diário 3º PA'!$F$4:$F$4242))+SUMPRODUCT(-('Diário 4º PA'!$E$4:$E$2007='Analítico Cp.'!$B67),-('Diário 4º PA'!$P$4:$P$2007=I$1),('Diário 4º PA'!$F$4:$F$2007))+SUMPRODUCT(-('Diário 5º PA'!$E$4:$E$2000='Analítico Cp.'!$B67),-('Diário 5º PA'!$P$4:$P$2000=I$1),('Diário 5º PA'!$F$4:$F$2000))+SUMPRODUCT(-('Diário 6º PA'!$E$4:$E$2000='Analítico Cp.'!$B67),-('Diário 6º PA'!$P$4:$P$2000=I$1),('Diário 6º PA'!$F$4:$F$2000))+SUMPRODUCT(-('Comp.'!$D$5:$D$263='Analítico Cp.'!$B67),-('Comp.'!$J$5:$J$263=I$1),('Comp.'!$E$5:$E$263))</f>
        <v>0</v>
      </c>
      <c r="J67" s="11">
        <f>SUMPRODUCT(-('Diário 3º PA'!$E$4:$E$4242='Analítico Cp.'!$B67),-('Diário 3º PA'!$O$4:$O$4242=J$1),('Diário 3º PA'!$F$4:$F$4242))+SUMPRODUCT(-('Diário 4º PA'!$E$4:$E$2007='Analítico Cp.'!$B67),-('Diário 4º PA'!$P$4:$P$2007=J$1),('Diário 4º PA'!$F$4:$F$2007))+SUMPRODUCT(-('Diário 5º PA'!$E$4:$E$2000='Analítico Cp.'!$B67),-('Diário 5º PA'!$P$4:$P$2000=J$1),('Diário 5º PA'!$F$4:$F$2000))+SUMPRODUCT(-('Diário 6º PA'!$E$4:$E$2000='Analítico Cp.'!$B67),-('Diário 6º PA'!$P$4:$P$2000=J$1),('Diário 6º PA'!$F$4:$F$2000))+SUMPRODUCT(-('Comp.'!$D$5:$D$263='Analítico Cp.'!$B67),-('Comp.'!$J$5:$J$263=J$1),('Comp.'!$E$5:$E$263))</f>
        <v>0</v>
      </c>
      <c r="K67" s="11">
        <f>SUMPRODUCT(-('Diário 3º PA'!$E$4:$E$4242='Analítico Cp.'!$B67),-('Diário 3º PA'!$O$4:$O$4242=K$1),('Diário 3º PA'!$F$4:$F$4242))+SUMPRODUCT(-('Diário 4º PA'!$E$4:$E$2007='Analítico Cp.'!$B67),-('Diário 4º PA'!$P$4:$P$2007=K$1),('Diário 4º PA'!$F$4:$F$2007))+SUMPRODUCT(-('Diário 5º PA'!$E$4:$E$2000='Analítico Cp.'!$B67),-('Diário 5º PA'!$P$4:$P$2000=K$1),('Diário 5º PA'!$F$4:$F$2000))+SUMPRODUCT(-('Diário 6º PA'!$E$4:$E$2000='Analítico Cp.'!$B67),-('Diário 6º PA'!$P$4:$P$2000=K$1),('Diário 6º PA'!$F$4:$F$2000))+SUMPRODUCT(-('Comp.'!$D$5:$D$263='Analítico Cp.'!$B67),-('Comp.'!$J$5:$J$263=K$1),('Comp.'!$E$5:$E$263))</f>
        <v>0</v>
      </c>
      <c r="L67" s="11">
        <f>SUMPRODUCT(-('Diário 3º PA'!$E$4:$E$4242='Analítico Cp.'!$B67),-('Diário 3º PA'!$O$4:$O$4242=L$1),('Diário 3º PA'!$F$4:$F$4242))+SUMPRODUCT(-('Diário 4º PA'!$E$4:$E$2007='Analítico Cp.'!$B67),-('Diário 4º PA'!$P$4:$P$2007=L$1),('Diário 4º PA'!$F$4:$F$2007))+SUMPRODUCT(-('Diário 5º PA'!$E$4:$E$2000='Analítico Cp.'!$B67),-('Diário 5º PA'!$P$4:$P$2000=L$1),('Diário 5º PA'!$F$4:$F$2000))+SUMPRODUCT(-('Diário 6º PA'!$E$4:$E$2000='Analítico Cp.'!$B67),-('Diário 6º PA'!$P$4:$P$2000=L$1),('Diário 6º PA'!$F$4:$F$2000))+SUMPRODUCT(-('Comp.'!$D$5:$D$263='Analítico Cp.'!$B67),-('Comp.'!$J$5:$J$263=L$1),('Comp.'!$E$5:$E$263))</f>
        <v>0</v>
      </c>
      <c r="M67" s="11">
        <f>SUMPRODUCT(-('Diário 3º PA'!$E$4:$E$4242='Analítico Cp.'!$B67),-('Diário 3º PA'!$O$4:$O$4242=M$1),('Diário 3º PA'!$F$4:$F$4242))+SUMPRODUCT(-('Diário 4º PA'!$E$4:$E$2007='Analítico Cp.'!$B67),-('Diário 4º PA'!$P$4:$P$2007=M$1),('Diário 4º PA'!$F$4:$F$2007))+SUMPRODUCT(-('Diário 5º PA'!$E$4:$E$2000='Analítico Cp.'!$B67),-('Diário 5º PA'!$P$4:$P$2000=M$1),('Diário 5º PA'!$F$4:$F$2000))+SUMPRODUCT(-('Diário 6º PA'!$E$4:$E$2000='Analítico Cp.'!$B67),-('Diário 6º PA'!$P$4:$P$2000=M$1),('Diário 6º PA'!$F$4:$F$2000))+SUMPRODUCT(-('Comp.'!$D$5:$D$263='Analítico Cp.'!$B67),-('Comp.'!$J$5:$J$263=M$1),('Comp.'!$E$5:$E$263))</f>
        <v>0</v>
      </c>
      <c r="N67" s="11">
        <f>SUMPRODUCT(-('Diário 3º PA'!$E$4:$E$4242='Analítico Cp.'!$B67),-('Diário 3º PA'!$O$4:$O$4242=N$1),('Diário 3º PA'!$F$4:$F$4242))+SUMPRODUCT(-('Diário 4º PA'!$E$4:$E$2007='Analítico Cp.'!$B67),-('Diário 4º PA'!$P$4:$P$2007=N$1),('Diário 4º PA'!$F$4:$F$2007))+SUMPRODUCT(-('Diário 5º PA'!$E$4:$E$2000='Analítico Cp.'!$B67),-('Diário 5º PA'!$P$4:$P$2000=N$1),('Diário 5º PA'!$F$4:$F$2000))+SUMPRODUCT(-('Diário 6º PA'!$E$4:$E$2000='Analítico Cp.'!$B67),-('Diário 6º PA'!$P$4:$P$2000=N$1),('Diário 6º PA'!$F$4:$F$2000))+SUMPRODUCT(-('Comp.'!$D$5:$D$263='Analítico Cp.'!$B67),-('Comp.'!$J$5:$J$263=N$1),('Comp.'!$E$5:$E$263))</f>
        <v>0</v>
      </c>
      <c r="O67" s="12">
        <f t="shared" si="14"/>
        <v>29923.159999999996</v>
      </c>
      <c r="P67" s="168">
        <f t="shared" si="13"/>
        <v>3.5291550870439493E-3</v>
      </c>
    </row>
    <row r="68" spans="1:16" ht="23.25" customHeight="1" x14ac:dyDescent="0.2">
      <c r="A68" s="59" t="s">
        <v>231</v>
      </c>
      <c r="B68" s="102" t="s">
        <v>232</v>
      </c>
      <c r="C68" s="11">
        <f>SUMPRODUCT(-('Diário 3º PA'!$E$4:$E$4242='Analítico Cp.'!$B68),-('Diário 3º PA'!$O$4:$O$4242=C$1),('Diário 3º PA'!$F$4:$F$4242))+SUMPRODUCT(-('Diário 4º PA'!$E$4:$E$2007='Analítico Cp.'!$B68),-('Diário 4º PA'!$P$4:$P$2007=C$1),('Diário 4º PA'!$F$4:$F$2007))+SUMPRODUCT(-('Diário 5º PA'!$E$4:$E$2000='Analítico Cp.'!$B68),-('Diário 5º PA'!$P$4:$P$2000=C$1),('Diário 5º PA'!$F$4:$F$2000))+SUMPRODUCT(-('Diário 6º PA'!$E$4:$E$2000='Analítico Cp.'!$B68),-('Diário 6º PA'!$P$4:$P$2000=C$1),('Diário 6º PA'!$F$4:$F$2000))+SUMPRODUCT(-('Comp.'!$D$5:$D$263='Analítico Cp.'!$B68),-('Comp.'!$J$5:$J$263=C$1),('Comp.'!$E$5:$E$263))</f>
        <v>0</v>
      </c>
      <c r="D68" s="11">
        <f>SUMPRODUCT(-('Diário 3º PA'!$E$4:$E$4242='Analítico Cp.'!$B68),-('Diário 3º PA'!$O$4:$O$4242=D$1),('Diário 3º PA'!$F$4:$F$4242))+SUMPRODUCT(-('Diário 4º PA'!$E$4:$E$2007='Analítico Cp.'!$B68),-('Diário 4º PA'!$P$4:$P$2007=D$1),('Diário 4º PA'!$F$4:$F$2007))+SUMPRODUCT(-('Diário 5º PA'!$E$4:$E$2000='Analítico Cp.'!$B68),-('Diário 5º PA'!$P$4:$P$2000=D$1),('Diário 5º PA'!$F$4:$F$2000))+SUMPRODUCT(-('Diário 6º PA'!$E$4:$E$2000='Analítico Cp.'!$B68),-('Diário 6º PA'!$P$4:$P$2000=D$1),('Diário 6º PA'!$F$4:$F$2000))+SUMPRODUCT(-('Comp.'!$D$5:$D$263='Analítico Cp.'!$B68),-('Comp.'!$J$5:$J$263=D$1),('Comp.'!$E$5:$E$263))</f>
        <v>0</v>
      </c>
      <c r="E68" s="11">
        <f>SUMPRODUCT(-('Diário 3º PA'!$E$4:$E$4242='Analítico Cp.'!$B68),-('Diário 3º PA'!$O$4:$O$4242=E$1),('Diário 3º PA'!$F$4:$F$4242))+SUMPRODUCT(-('Diário 4º PA'!$E$4:$E$2007='Analítico Cp.'!$B68),-('Diário 4º PA'!$P$4:$P$2007=E$1),('Diário 4º PA'!$F$4:$F$2007))+SUMPRODUCT(-('Diário 5º PA'!$E$4:$E$2000='Analítico Cp.'!$B68),-('Diário 5º PA'!$P$4:$P$2000=E$1),('Diário 5º PA'!$F$4:$F$2000))+SUMPRODUCT(-('Diário 6º PA'!$E$4:$E$2000='Analítico Cp.'!$B68),-('Diário 6º PA'!$P$4:$P$2000=E$1),('Diário 6º PA'!$F$4:$F$2000))+SUMPRODUCT(-('Comp.'!$D$5:$D$263='Analítico Cp.'!$B68),-('Comp.'!$J$5:$J$263=E$1),('Comp.'!$E$5:$E$263))</f>
        <v>0</v>
      </c>
      <c r="F68" s="11">
        <f>SUMPRODUCT(-('Diário 3º PA'!$E$4:$E$4242='Analítico Cp.'!$B68),-('Diário 3º PA'!$O$4:$O$4242=F$1),('Diário 3º PA'!$F$4:$F$4242))+SUMPRODUCT(-('Diário 4º PA'!$E$4:$E$2007='Analítico Cp.'!$B68),-('Diário 4º PA'!$P$4:$P$2007=F$1),('Diário 4º PA'!$F$4:$F$2007))+SUMPRODUCT(-('Diário 5º PA'!$E$4:$E$2000='Analítico Cp.'!$B68),-('Diário 5º PA'!$P$4:$P$2000=F$1),('Diário 5º PA'!$F$4:$F$2000))+SUMPRODUCT(-('Diário 6º PA'!$E$4:$E$2000='Analítico Cp.'!$B68),-('Diário 6º PA'!$P$4:$P$2000=F$1),('Diário 6º PA'!$F$4:$F$2000))+SUMPRODUCT(-('Comp.'!$D$5:$D$263='Analítico Cp.'!$B68),-('Comp.'!$J$5:$J$263=F$1),('Comp.'!$E$5:$E$263))</f>
        <v>0</v>
      </c>
      <c r="G68" s="11">
        <f>SUMPRODUCT(-('Diário 3º PA'!$E$4:$E$4242='Analítico Cp.'!$B68),-('Diário 3º PA'!$O$4:$O$4242=G$1),('Diário 3º PA'!$F$4:$F$4242))+SUMPRODUCT(-('Diário 4º PA'!$E$4:$E$2007='Analítico Cp.'!$B68),-('Diário 4º PA'!$P$4:$P$2007=G$1),('Diário 4º PA'!$F$4:$F$2007))+SUMPRODUCT(-('Diário 5º PA'!$E$4:$E$2000='Analítico Cp.'!$B68),-('Diário 5º PA'!$P$4:$P$2000=G$1),('Diário 5º PA'!$F$4:$F$2000))+SUMPRODUCT(-('Diário 6º PA'!$E$4:$E$2000='Analítico Cp.'!$B68),-('Diário 6º PA'!$P$4:$P$2000=G$1),('Diário 6º PA'!$F$4:$F$2000))+SUMPRODUCT(-('Comp.'!$D$5:$D$263='Analítico Cp.'!$B68),-('Comp.'!$J$5:$J$263=G$1),('Comp.'!$E$5:$E$263))</f>
        <v>0</v>
      </c>
      <c r="H68" s="11">
        <f>SUMPRODUCT(-('Diário 3º PA'!$E$4:$E$4242='Analítico Cp.'!$B68),-('Diário 3º PA'!$O$4:$O$4242=H$1),('Diário 3º PA'!$F$4:$F$4242))+SUMPRODUCT(-('Diário 4º PA'!$E$4:$E$2007='Analítico Cp.'!$B68),-('Diário 4º PA'!$P$4:$P$2007=H$1),('Diário 4º PA'!$F$4:$F$2007))+SUMPRODUCT(-('Diário 5º PA'!$E$4:$E$2000='Analítico Cp.'!$B68),-('Diário 5º PA'!$P$4:$P$2000=H$1),('Diário 5º PA'!$F$4:$F$2000))+SUMPRODUCT(-('Diário 6º PA'!$E$4:$E$2000='Analítico Cp.'!$B68),-('Diário 6º PA'!$P$4:$P$2000=H$1),('Diário 6º PA'!$F$4:$F$2000))+SUMPRODUCT(-('Comp.'!$D$5:$D$263='Analítico Cp.'!$B68),-('Comp.'!$J$5:$J$263=H$1),('Comp.'!$E$5:$E$263))</f>
        <v>0</v>
      </c>
      <c r="I68" s="11">
        <f>SUMPRODUCT(-('Diário 3º PA'!$E$4:$E$4242='Analítico Cp.'!$B68),-('Diário 3º PA'!$O$4:$O$4242=I$1),('Diário 3º PA'!$F$4:$F$4242))+SUMPRODUCT(-('Diário 4º PA'!$E$4:$E$2007='Analítico Cp.'!$B68),-('Diário 4º PA'!$P$4:$P$2007=I$1),('Diário 4º PA'!$F$4:$F$2007))+SUMPRODUCT(-('Diário 5º PA'!$E$4:$E$2000='Analítico Cp.'!$B68),-('Diário 5º PA'!$P$4:$P$2000=I$1),('Diário 5º PA'!$F$4:$F$2000))+SUMPRODUCT(-('Diário 6º PA'!$E$4:$E$2000='Analítico Cp.'!$B68),-('Diário 6º PA'!$P$4:$P$2000=I$1),('Diário 6º PA'!$F$4:$F$2000))+SUMPRODUCT(-('Comp.'!$D$5:$D$263='Analítico Cp.'!$B68),-('Comp.'!$J$5:$J$263=I$1),('Comp.'!$E$5:$E$263))</f>
        <v>0</v>
      </c>
      <c r="J68" s="11">
        <f>SUMPRODUCT(-('Diário 3º PA'!$E$4:$E$4242='Analítico Cp.'!$B68),-('Diário 3º PA'!$O$4:$O$4242=J$1),('Diário 3º PA'!$F$4:$F$4242))+SUMPRODUCT(-('Diário 4º PA'!$E$4:$E$2007='Analítico Cp.'!$B68),-('Diário 4º PA'!$P$4:$P$2007=J$1),('Diário 4º PA'!$F$4:$F$2007))+SUMPRODUCT(-('Diário 5º PA'!$E$4:$E$2000='Analítico Cp.'!$B68),-('Diário 5º PA'!$P$4:$P$2000=J$1),('Diário 5º PA'!$F$4:$F$2000))+SUMPRODUCT(-('Diário 6º PA'!$E$4:$E$2000='Analítico Cp.'!$B68),-('Diário 6º PA'!$P$4:$P$2000=J$1),('Diário 6º PA'!$F$4:$F$2000))+SUMPRODUCT(-('Comp.'!$D$5:$D$263='Analítico Cp.'!$B68),-('Comp.'!$J$5:$J$263=J$1),('Comp.'!$E$5:$E$263))</f>
        <v>0</v>
      </c>
      <c r="K68" s="11">
        <f>SUMPRODUCT(-('Diário 3º PA'!$E$4:$E$4242='Analítico Cp.'!$B68),-('Diário 3º PA'!$O$4:$O$4242=K$1),('Diário 3º PA'!$F$4:$F$4242))+SUMPRODUCT(-('Diário 4º PA'!$E$4:$E$2007='Analítico Cp.'!$B68),-('Diário 4º PA'!$P$4:$P$2007=K$1),('Diário 4º PA'!$F$4:$F$2007))+SUMPRODUCT(-('Diário 5º PA'!$E$4:$E$2000='Analítico Cp.'!$B68),-('Diário 5º PA'!$P$4:$P$2000=K$1),('Diário 5º PA'!$F$4:$F$2000))+SUMPRODUCT(-('Diário 6º PA'!$E$4:$E$2000='Analítico Cp.'!$B68),-('Diário 6º PA'!$P$4:$P$2000=K$1),('Diário 6º PA'!$F$4:$F$2000))+SUMPRODUCT(-('Comp.'!$D$5:$D$263='Analítico Cp.'!$B68),-('Comp.'!$J$5:$J$263=K$1),('Comp.'!$E$5:$E$263))</f>
        <v>0</v>
      </c>
      <c r="L68" s="11">
        <f>SUMPRODUCT(-('Diário 3º PA'!$E$4:$E$4242='Analítico Cp.'!$B68),-('Diário 3º PA'!$O$4:$O$4242=L$1),('Diário 3º PA'!$F$4:$F$4242))+SUMPRODUCT(-('Diário 4º PA'!$E$4:$E$2007='Analítico Cp.'!$B68),-('Diário 4º PA'!$P$4:$P$2007=L$1),('Diário 4º PA'!$F$4:$F$2007))+SUMPRODUCT(-('Diário 5º PA'!$E$4:$E$2000='Analítico Cp.'!$B68),-('Diário 5º PA'!$P$4:$P$2000=L$1),('Diário 5º PA'!$F$4:$F$2000))+SUMPRODUCT(-('Diário 6º PA'!$E$4:$E$2000='Analítico Cp.'!$B68),-('Diário 6º PA'!$P$4:$P$2000=L$1),('Diário 6º PA'!$F$4:$F$2000))+SUMPRODUCT(-('Comp.'!$D$5:$D$263='Analítico Cp.'!$B68),-('Comp.'!$J$5:$J$263=L$1),('Comp.'!$E$5:$E$263))</f>
        <v>0</v>
      </c>
      <c r="M68" s="11">
        <f>SUMPRODUCT(-('Diário 3º PA'!$E$4:$E$4242='Analítico Cp.'!$B68),-('Diário 3º PA'!$O$4:$O$4242=M$1),('Diário 3º PA'!$F$4:$F$4242))+SUMPRODUCT(-('Diário 4º PA'!$E$4:$E$2007='Analítico Cp.'!$B68),-('Diário 4º PA'!$P$4:$P$2007=M$1),('Diário 4º PA'!$F$4:$F$2007))+SUMPRODUCT(-('Diário 5º PA'!$E$4:$E$2000='Analítico Cp.'!$B68),-('Diário 5º PA'!$P$4:$P$2000=M$1),('Diário 5º PA'!$F$4:$F$2000))+SUMPRODUCT(-('Diário 6º PA'!$E$4:$E$2000='Analítico Cp.'!$B68),-('Diário 6º PA'!$P$4:$P$2000=M$1),('Diário 6º PA'!$F$4:$F$2000))+SUMPRODUCT(-('Comp.'!$D$5:$D$263='Analítico Cp.'!$B68),-('Comp.'!$J$5:$J$263=M$1),('Comp.'!$E$5:$E$263))</f>
        <v>0</v>
      </c>
      <c r="N68" s="11">
        <f>SUMPRODUCT(-('Diário 3º PA'!$E$4:$E$4242='Analítico Cp.'!$B68),-('Diário 3º PA'!$O$4:$O$4242=N$1),('Diário 3º PA'!$F$4:$F$4242))+SUMPRODUCT(-('Diário 4º PA'!$E$4:$E$2007='Analítico Cp.'!$B68),-('Diário 4º PA'!$P$4:$P$2007=N$1),('Diário 4º PA'!$F$4:$F$2007))+SUMPRODUCT(-('Diário 5º PA'!$E$4:$E$2000='Analítico Cp.'!$B68),-('Diário 5º PA'!$P$4:$P$2000=N$1),('Diário 5º PA'!$F$4:$F$2000))+SUMPRODUCT(-('Diário 6º PA'!$E$4:$E$2000='Analítico Cp.'!$B68),-('Diário 6º PA'!$P$4:$P$2000=N$1),('Diário 6º PA'!$F$4:$F$2000))+SUMPRODUCT(-('Comp.'!$D$5:$D$263='Analítico Cp.'!$B68),-('Comp.'!$J$5:$J$263=N$1),('Comp.'!$E$5:$E$263))</f>
        <v>0</v>
      </c>
      <c r="O68" s="12">
        <f t="shared" si="14"/>
        <v>0</v>
      </c>
      <c r="P68" s="168">
        <f t="shared" si="13"/>
        <v>0</v>
      </c>
    </row>
    <row r="69" spans="1:16" ht="23.25" customHeight="1" x14ac:dyDescent="0.2">
      <c r="A69" s="59" t="s">
        <v>233</v>
      </c>
      <c r="B69" s="102" t="s">
        <v>234</v>
      </c>
      <c r="C69" s="11">
        <f>SUMPRODUCT(-('Diário 3º PA'!$E$4:$E$4242='Analítico Cp.'!$B69),-('Diário 3º PA'!$O$4:$O$4242=C$1),('Diário 3º PA'!$F$4:$F$4242))+SUMPRODUCT(-('Diário 4º PA'!$E$4:$E$2007='Analítico Cp.'!$B69),-('Diário 4º PA'!$P$4:$P$2007=C$1),('Diário 4º PA'!$F$4:$F$2007))+SUMPRODUCT(-('Diário 5º PA'!$E$4:$E$2000='Analítico Cp.'!$B69),-('Diário 5º PA'!$P$4:$P$2000=C$1),('Diário 5º PA'!$F$4:$F$2000))+SUMPRODUCT(-('Diário 6º PA'!$E$4:$E$2000='Analítico Cp.'!$B69),-('Diário 6º PA'!$P$4:$P$2000=C$1),('Diário 6º PA'!$F$4:$F$2000))+SUMPRODUCT(-('Comp.'!$D$5:$D$263='Analítico Cp.'!$B69),-('Comp.'!$J$5:$J$263=C$1),('Comp.'!$E$5:$E$263))</f>
        <v>40800</v>
      </c>
      <c r="D69" s="11">
        <f>SUMPRODUCT(-('Diário 3º PA'!$E$4:$E$4242='Analítico Cp.'!$B69),-('Diário 3º PA'!$O$4:$O$4242=D$1),('Diário 3º PA'!$F$4:$F$4242))+SUMPRODUCT(-('Diário 4º PA'!$E$4:$E$2007='Analítico Cp.'!$B69),-('Diário 4º PA'!$P$4:$P$2007=D$1),('Diário 4º PA'!$F$4:$F$2007))+SUMPRODUCT(-('Diário 5º PA'!$E$4:$E$2000='Analítico Cp.'!$B69),-('Diário 5º PA'!$P$4:$P$2000=D$1),('Diário 5º PA'!$F$4:$F$2000))+SUMPRODUCT(-('Diário 6º PA'!$E$4:$E$2000='Analítico Cp.'!$B69),-('Diário 6º PA'!$P$4:$P$2000=D$1),('Diário 6º PA'!$F$4:$F$2000))+SUMPRODUCT(-('Comp.'!$D$5:$D$263='Analítico Cp.'!$B69),-('Comp.'!$J$5:$J$263=D$1),('Comp.'!$E$5:$E$263))</f>
        <v>40800</v>
      </c>
      <c r="E69" s="11">
        <f>SUMPRODUCT(-('Diário 3º PA'!$E$4:$E$4242='Analítico Cp.'!$B69),-('Diário 3º PA'!$O$4:$O$4242=E$1),('Diário 3º PA'!$F$4:$F$4242))+SUMPRODUCT(-('Diário 4º PA'!$E$4:$E$2007='Analítico Cp.'!$B69),-('Diário 4º PA'!$P$4:$P$2007=E$1),('Diário 4º PA'!$F$4:$F$2007))+SUMPRODUCT(-('Diário 5º PA'!$E$4:$E$2000='Analítico Cp.'!$B69),-('Diário 5º PA'!$P$4:$P$2000=E$1),('Diário 5º PA'!$F$4:$F$2000))+SUMPRODUCT(-('Diário 6º PA'!$E$4:$E$2000='Analítico Cp.'!$B69),-('Diário 6º PA'!$P$4:$P$2000=E$1),('Diário 6º PA'!$F$4:$F$2000))+SUMPRODUCT(-('Comp.'!$D$5:$D$263='Analítico Cp.'!$B69),-('Comp.'!$J$5:$J$263=E$1),('Comp.'!$E$5:$E$263))</f>
        <v>90249.3</v>
      </c>
      <c r="F69" s="11">
        <f>SUMPRODUCT(-('Diário 3º PA'!$E$4:$E$4242='Analítico Cp.'!$B69),-('Diário 3º PA'!$O$4:$O$4242=F$1),('Diário 3º PA'!$F$4:$F$4242))+SUMPRODUCT(-('Diário 4º PA'!$E$4:$E$2007='Analítico Cp.'!$B69),-('Diário 4º PA'!$P$4:$P$2007=F$1),('Diário 4º PA'!$F$4:$F$2007))+SUMPRODUCT(-('Diário 5º PA'!$E$4:$E$2000='Analítico Cp.'!$B69),-('Diário 5º PA'!$P$4:$P$2000=F$1),('Diário 5º PA'!$F$4:$F$2000))+SUMPRODUCT(-('Diário 6º PA'!$E$4:$E$2000='Analítico Cp.'!$B69),-('Diário 6º PA'!$P$4:$P$2000=F$1),('Diário 6º PA'!$F$4:$F$2000))+SUMPRODUCT(-('Comp.'!$D$5:$D$263='Analítico Cp.'!$B69),-('Comp.'!$J$5:$J$263=F$1),('Comp.'!$E$5:$E$263))</f>
        <v>0</v>
      </c>
      <c r="G69" s="11">
        <f>SUMPRODUCT(-('Diário 3º PA'!$E$4:$E$4242='Analítico Cp.'!$B69),-('Diário 3º PA'!$O$4:$O$4242=G$1),('Diário 3º PA'!$F$4:$F$4242))+SUMPRODUCT(-('Diário 4º PA'!$E$4:$E$2007='Analítico Cp.'!$B69),-('Diário 4º PA'!$P$4:$P$2007=G$1),('Diário 4º PA'!$F$4:$F$2007))+SUMPRODUCT(-('Diário 5º PA'!$E$4:$E$2000='Analítico Cp.'!$B69),-('Diário 5º PA'!$P$4:$P$2000=G$1),('Diário 5º PA'!$F$4:$F$2000))+SUMPRODUCT(-('Diário 6º PA'!$E$4:$E$2000='Analítico Cp.'!$B69),-('Diário 6º PA'!$P$4:$P$2000=G$1),('Diário 6º PA'!$F$4:$F$2000))+SUMPRODUCT(-('Comp.'!$D$5:$D$263='Analítico Cp.'!$B69),-('Comp.'!$J$5:$J$263=G$1),('Comp.'!$E$5:$E$263))</f>
        <v>0</v>
      </c>
      <c r="H69" s="11">
        <f>SUMPRODUCT(-('Diário 3º PA'!$E$4:$E$4242='Analítico Cp.'!$B69),-('Diário 3º PA'!$O$4:$O$4242=H$1),('Diário 3º PA'!$F$4:$F$4242))+SUMPRODUCT(-('Diário 4º PA'!$E$4:$E$2007='Analítico Cp.'!$B69),-('Diário 4º PA'!$P$4:$P$2007=H$1),('Diário 4º PA'!$F$4:$F$2007))+SUMPRODUCT(-('Diário 5º PA'!$E$4:$E$2000='Analítico Cp.'!$B69),-('Diário 5º PA'!$P$4:$P$2000=H$1),('Diário 5º PA'!$F$4:$F$2000))+SUMPRODUCT(-('Diário 6º PA'!$E$4:$E$2000='Analítico Cp.'!$B69),-('Diário 6º PA'!$P$4:$P$2000=H$1),('Diário 6º PA'!$F$4:$F$2000))+SUMPRODUCT(-('Comp.'!$D$5:$D$263='Analítico Cp.'!$B69),-('Comp.'!$J$5:$J$263=H$1),('Comp.'!$E$5:$E$263))</f>
        <v>0</v>
      </c>
      <c r="I69" s="11">
        <f>SUMPRODUCT(-('Diário 3º PA'!$E$4:$E$4242='Analítico Cp.'!$B69),-('Diário 3º PA'!$O$4:$O$4242=I$1),('Diário 3º PA'!$F$4:$F$4242))+SUMPRODUCT(-('Diário 4º PA'!$E$4:$E$2007='Analítico Cp.'!$B69),-('Diário 4º PA'!$P$4:$P$2007=I$1),('Diário 4º PA'!$F$4:$F$2007))+SUMPRODUCT(-('Diário 5º PA'!$E$4:$E$2000='Analítico Cp.'!$B69),-('Diário 5º PA'!$P$4:$P$2000=I$1),('Diário 5º PA'!$F$4:$F$2000))+SUMPRODUCT(-('Diário 6º PA'!$E$4:$E$2000='Analítico Cp.'!$B69),-('Diário 6º PA'!$P$4:$P$2000=I$1),('Diário 6º PA'!$F$4:$F$2000))+SUMPRODUCT(-('Comp.'!$D$5:$D$263='Analítico Cp.'!$B69),-('Comp.'!$J$5:$J$263=I$1),('Comp.'!$E$5:$E$263))</f>
        <v>0</v>
      </c>
      <c r="J69" s="11">
        <f>SUMPRODUCT(-('Diário 3º PA'!$E$4:$E$4242='Analítico Cp.'!$B69),-('Diário 3º PA'!$O$4:$O$4242=J$1),('Diário 3º PA'!$F$4:$F$4242))+SUMPRODUCT(-('Diário 4º PA'!$E$4:$E$2007='Analítico Cp.'!$B69),-('Diário 4º PA'!$P$4:$P$2007=J$1),('Diário 4º PA'!$F$4:$F$2007))+SUMPRODUCT(-('Diário 5º PA'!$E$4:$E$2000='Analítico Cp.'!$B69),-('Diário 5º PA'!$P$4:$P$2000=J$1),('Diário 5º PA'!$F$4:$F$2000))+SUMPRODUCT(-('Diário 6º PA'!$E$4:$E$2000='Analítico Cp.'!$B69),-('Diário 6º PA'!$P$4:$P$2000=J$1),('Diário 6º PA'!$F$4:$F$2000))+SUMPRODUCT(-('Comp.'!$D$5:$D$263='Analítico Cp.'!$B69),-('Comp.'!$J$5:$J$263=J$1),('Comp.'!$E$5:$E$263))</f>
        <v>0</v>
      </c>
      <c r="K69" s="11">
        <f>SUMPRODUCT(-('Diário 3º PA'!$E$4:$E$4242='Analítico Cp.'!$B69),-('Diário 3º PA'!$O$4:$O$4242=K$1),('Diário 3º PA'!$F$4:$F$4242))+SUMPRODUCT(-('Diário 4º PA'!$E$4:$E$2007='Analítico Cp.'!$B69),-('Diário 4º PA'!$P$4:$P$2007=K$1),('Diário 4º PA'!$F$4:$F$2007))+SUMPRODUCT(-('Diário 5º PA'!$E$4:$E$2000='Analítico Cp.'!$B69),-('Diário 5º PA'!$P$4:$P$2000=K$1),('Diário 5º PA'!$F$4:$F$2000))+SUMPRODUCT(-('Diário 6º PA'!$E$4:$E$2000='Analítico Cp.'!$B69),-('Diário 6º PA'!$P$4:$P$2000=K$1),('Diário 6º PA'!$F$4:$F$2000))+SUMPRODUCT(-('Comp.'!$D$5:$D$263='Analítico Cp.'!$B69),-('Comp.'!$J$5:$J$263=K$1),('Comp.'!$E$5:$E$263))</f>
        <v>0</v>
      </c>
      <c r="L69" s="11">
        <f>SUMPRODUCT(-('Diário 3º PA'!$E$4:$E$4242='Analítico Cp.'!$B69),-('Diário 3º PA'!$O$4:$O$4242=L$1),('Diário 3º PA'!$F$4:$F$4242))+SUMPRODUCT(-('Diário 4º PA'!$E$4:$E$2007='Analítico Cp.'!$B69),-('Diário 4º PA'!$P$4:$P$2007=L$1),('Diário 4º PA'!$F$4:$F$2007))+SUMPRODUCT(-('Diário 5º PA'!$E$4:$E$2000='Analítico Cp.'!$B69),-('Diário 5º PA'!$P$4:$P$2000=L$1),('Diário 5º PA'!$F$4:$F$2000))+SUMPRODUCT(-('Diário 6º PA'!$E$4:$E$2000='Analítico Cp.'!$B69),-('Diário 6º PA'!$P$4:$P$2000=L$1),('Diário 6º PA'!$F$4:$F$2000))+SUMPRODUCT(-('Comp.'!$D$5:$D$263='Analítico Cp.'!$B69),-('Comp.'!$J$5:$J$263=L$1),('Comp.'!$E$5:$E$263))</f>
        <v>0</v>
      </c>
      <c r="M69" s="11">
        <f>SUMPRODUCT(-('Diário 3º PA'!$E$4:$E$4242='Analítico Cp.'!$B69),-('Diário 3º PA'!$O$4:$O$4242=M$1),('Diário 3º PA'!$F$4:$F$4242))+SUMPRODUCT(-('Diário 4º PA'!$E$4:$E$2007='Analítico Cp.'!$B69),-('Diário 4º PA'!$P$4:$P$2007=M$1),('Diário 4º PA'!$F$4:$F$2007))+SUMPRODUCT(-('Diário 5º PA'!$E$4:$E$2000='Analítico Cp.'!$B69),-('Diário 5º PA'!$P$4:$P$2000=M$1),('Diário 5º PA'!$F$4:$F$2000))+SUMPRODUCT(-('Diário 6º PA'!$E$4:$E$2000='Analítico Cp.'!$B69),-('Diário 6º PA'!$P$4:$P$2000=M$1),('Diário 6º PA'!$F$4:$F$2000))+SUMPRODUCT(-('Comp.'!$D$5:$D$263='Analítico Cp.'!$B69),-('Comp.'!$J$5:$J$263=M$1),('Comp.'!$E$5:$E$263))</f>
        <v>0</v>
      </c>
      <c r="N69" s="11">
        <f>SUMPRODUCT(-('Diário 3º PA'!$E$4:$E$4242='Analítico Cp.'!$B69),-('Diário 3º PA'!$O$4:$O$4242=N$1),('Diário 3º PA'!$F$4:$F$4242))+SUMPRODUCT(-('Diário 4º PA'!$E$4:$E$2007='Analítico Cp.'!$B69),-('Diário 4º PA'!$P$4:$P$2007=N$1),('Diário 4º PA'!$F$4:$F$2007))+SUMPRODUCT(-('Diário 5º PA'!$E$4:$E$2000='Analítico Cp.'!$B69),-('Diário 5º PA'!$P$4:$P$2000=N$1),('Diário 5º PA'!$F$4:$F$2000))+SUMPRODUCT(-('Diário 6º PA'!$E$4:$E$2000='Analítico Cp.'!$B69),-('Diário 6º PA'!$P$4:$P$2000=N$1),('Diário 6º PA'!$F$4:$F$2000))+SUMPRODUCT(-('Comp.'!$D$5:$D$263='Analítico Cp.'!$B69),-('Comp.'!$J$5:$J$263=N$1),('Comp.'!$E$5:$E$263))</f>
        <v>0</v>
      </c>
      <c r="O69" s="12">
        <f t="shared" si="14"/>
        <v>171849.3</v>
      </c>
      <c r="P69" s="168">
        <f t="shared" si="13"/>
        <v>2.0268007499874403E-2</v>
      </c>
    </row>
    <row r="70" spans="1:16" ht="23.25" customHeight="1" x14ac:dyDescent="0.2">
      <c r="A70" s="59" t="s">
        <v>235</v>
      </c>
      <c r="B70" s="102" t="s">
        <v>236</v>
      </c>
      <c r="C70" s="11">
        <f>SUMPRODUCT(-('Diário 3º PA'!$E$4:$E$4242='Analítico Cp.'!$B70),-('Diário 3º PA'!$O$4:$O$4242=C$1),('Diário 3º PA'!$F$4:$F$4242))+SUMPRODUCT(-('Diário 4º PA'!$E$4:$E$2007='Analítico Cp.'!$B70),-('Diário 4º PA'!$P$4:$P$2007=C$1),('Diário 4º PA'!$F$4:$F$2007))+SUMPRODUCT(-('Diário 5º PA'!$E$4:$E$2000='Analítico Cp.'!$B70),-('Diário 5º PA'!$P$4:$P$2000=C$1),('Diário 5º PA'!$F$4:$F$2000))+SUMPRODUCT(-('Diário 6º PA'!$E$4:$E$2000='Analítico Cp.'!$B70),-('Diário 6º PA'!$P$4:$P$2000=C$1),('Diário 6º PA'!$F$4:$F$2000))+SUMPRODUCT(-('Comp.'!$D$5:$D$263='Analítico Cp.'!$B70),-('Comp.'!$J$5:$J$263=C$1),('Comp.'!$E$5:$E$263))</f>
        <v>0</v>
      </c>
      <c r="D70" s="11">
        <f>SUMPRODUCT(-('Diário 3º PA'!$E$4:$E$4242='Analítico Cp.'!$B70),-('Diário 3º PA'!$O$4:$O$4242=D$1),('Diário 3º PA'!$F$4:$F$4242))+SUMPRODUCT(-('Diário 4º PA'!$E$4:$E$2007='Analítico Cp.'!$B70),-('Diário 4º PA'!$P$4:$P$2007=D$1),('Diário 4º PA'!$F$4:$F$2007))+SUMPRODUCT(-('Diário 5º PA'!$E$4:$E$2000='Analítico Cp.'!$B70),-('Diário 5º PA'!$P$4:$P$2000=D$1),('Diário 5º PA'!$F$4:$F$2000))+SUMPRODUCT(-('Diário 6º PA'!$E$4:$E$2000='Analítico Cp.'!$B70),-('Diário 6º PA'!$P$4:$P$2000=D$1),('Diário 6º PA'!$F$4:$F$2000))+SUMPRODUCT(-('Comp.'!$D$5:$D$263='Analítico Cp.'!$B70),-('Comp.'!$J$5:$J$263=D$1),('Comp.'!$E$5:$E$263))</f>
        <v>0</v>
      </c>
      <c r="E70" s="11">
        <f>SUMPRODUCT(-('Diário 3º PA'!$E$4:$E$4242='Analítico Cp.'!$B70),-('Diário 3º PA'!$O$4:$O$4242=E$1),('Diário 3º PA'!$F$4:$F$4242))+SUMPRODUCT(-('Diário 4º PA'!$E$4:$E$2007='Analítico Cp.'!$B70),-('Diário 4º PA'!$P$4:$P$2007=E$1),('Diário 4º PA'!$F$4:$F$2007))+SUMPRODUCT(-('Diário 5º PA'!$E$4:$E$2000='Analítico Cp.'!$B70),-('Diário 5º PA'!$P$4:$P$2000=E$1),('Diário 5º PA'!$F$4:$F$2000))+SUMPRODUCT(-('Diário 6º PA'!$E$4:$E$2000='Analítico Cp.'!$B70),-('Diário 6º PA'!$P$4:$P$2000=E$1),('Diário 6º PA'!$F$4:$F$2000))+SUMPRODUCT(-('Comp.'!$D$5:$D$263='Analítico Cp.'!$B70),-('Comp.'!$J$5:$J$263=E$1),('Comp.'!$E$5:$E$263))</f>
        <v>0</v>
      </c>
      <c r="F70" s="11">
        <f>SUMPRODUCT(-('Diário 3º PA'!$E$4:$E$4242='Analítico Cp.'!$B70),-('Diário 3º PA'!$O$4:$O$4242=F$1),('Diário 3º PA'!$F$4:$F$4242))+SUMPRODUCT(-('Diário 4º PA'!$E$4:$E$2007='Analítico Cp.'!$B70),-('Diário 4º PA'!$P$4:$P$2007=F$1),('Diário 4º PA'!$F$4:$F$2007))+SUMPRODUCT(-('Diário 5º PA'!$E$4:$E$2000='Analítico Cp.'!$B70),-('Diário 5º PA'!$P$4:$P$2000=F$1),('Diário 5º PA'!$F$4:$F$2000))+SUMPRODUCT(-('Diário 6º PA'!$E$4:$E$2000='Analítico Cp.'!$B70),-('Diário 6º PA'!$P$4:$P$2000=F$1),('Diário 6º PA'!$F$4:$F$2000))+SUMPRODUCT(-('Comp.'!$D$5:$D$263='Analítico Cp.'!$B70),-('Comp.'!$J$5:$J$263=F$1),('Comp.'!$E$5:$E$263))</f>
        <v>0</v>
      </c>
      <c r="G70" s="11">
        <f>SUMPRODUCT(-('Diário 3º PA'!$E$4:$E$4242='Analítico Cp.'!$B70),-('Diário 3º PA'!$O$4:$O$4242=G$1),('Diário 3º PA'!$F$4:$F$4242))+SUMPRODUCT(-('Diário 4º PA'!$E$4:$E$2007='Analítico Cp.'!$B70),-('Diário 4º PA'!$P$4:$P$2007=G$1),('Diário 4º PA'!$F$4:$F$2007))+SUMPRODUCT(-('Diário 5º PA'!$E$4:$E$2000='Analítico Cp.'!$B70),-('Diário 5º PA'!$P$4:$P$2000=G$1),('Diário 5º PA'!$F$4:$F$2000))+SUMPRODUCT(-('Diário 6º PA'!$E$4:$E$2000='Analítico Cp.'!$B70),-('Diário 6º PA'!$P$4:$P$2000=G$1),('Diário 6º PA'!$F$4:$F$2000))+SUMPRODUCT(-('Comp.'!$D$5:$D$263='Analítico Cp.'!$B70),-('Comp.'!$J$5:$J$263=G$1),('Comp.'!$E$5:$E$263))</f>
        <v>0</v>
      </c>
      <c r="H70" s="11">
        <f>SUMPRODUCT(-('Diário 3º PA'!$E$4:$E$4242='Analítico Cp.'!$B70),-('Diário 3º PA'!$O$4:$O$4242=H$1),('Diário 3º PA'!$F$4:$F$4242))+SUMPRODUCT(-('Diário 4º PA'!$E$4:$E$2007='Analítico Cp.'!$B70),-('Diário 4º PA'!$P$4:$P$2007=H$1),('Diário 4º PA'!$F$4:$F$2007))+SUMPRODUCT(-('Diário 5º PA'!$E$4:$E$2000='Analítico Cp.'!$B70),-('Diário 5º PA'!$P$4:$P$2000=H$1),('Diário 5º PA'!$F$4:$F$2000))+SUMPRODUCT(-('Diário 6º PA'!$E$4:$E$2000='Analítico Cp.'!$B70),-('Diário 6º PA'!$P$4:$P$2000=H$1),('Diário 6º PA'!$F$4:$F$2000))+SUMPRODUCT(-('Comp.'!$D$5:$D$263='Analítico Cp.'!$B70),-('Comp.'!$J$5:$J$263=H$1),('Comp.'!$E$5:$E$263))</f>
        <v>0</v>
      </c>
      <c r="I70" s="11">
        <f>SUMPRODUCT(-('Diário 3º PA'!$E$4:$E$4242='Analítico Cp.'!$B70),-('Diário 3º PA'!$O$4:$O$4242=I$1),('Diário 3º PA'!$F$4:$F$4242))+SUMPRODUCT(-('Diário 4º PA'!$E$4:$E$2007='Analítico Cp.'!$B70),-('Diário 4º PA'!$P$4:$P$2007=I$1),('Diário 4º PA'!$F$4:$F$2007))+SUMPRODUCT(-('Diário 5º PA'!$E$4:$E$2000='Analítico Cp.'!$B70),-('Diário 5º PA'!$P$4:$P$2000=I$1),('Diário 5º PA'!$F$4:$F$2000))+SUMPRODUCT(-('Diário 6º PA'!$E$4:$E$2000='Analítico Cp.'!$B70),-('Diário 6º PA'!$P$4:$P$2000=I$1),('Diário 6º PA'!$F$4:$F$2000))+SUMPRODUCT(-('Comp.'!$D$5:$D$263='Analítico Cp.'!$B70),-('Comp.'!$J$5:$J$263=I$1),('Comp.'!$E$5:$E$263))</f>
        <v>0</v>
      </c>
      <c r="J70" s="11">
        <f>SUMPRODUCT(-('Diário 3º PA'!$E$4:$E$4242='Analítico Cp.'!$B70),-('Diário 3º PA'!$O$4:$O$4242=J$1),('Diário 3º PA'!$F$4:$F$4242))+SUMPRODUCT(-('Diário 4º PA'!$E$4:$E$2007='Analítico Cp.'!$B70),-('Diário 4º PA'!$P$4:$P$2007=J$1),('Diário 4º PA'!$F$4:$F$2007))+SUMPRODUCT(-('Diário 5º PA'!$E$4:$E$2000='Analítico Cp.'!$B70),-('Diário 5º PA'!$P$4:$P$2000=J$1),('Diário 5º PA'!$F$4:$F$2000))+SUMPRODUCT(-('Diário 6º PA'!$E$4:$E$2000='Analítico Cp.'!$B70),-('Diário 6º PA'!$P$4:$P$2000=J$1),('Diário 6º PA'!$F$4:$F$2000))+SUMPRODUCT(-('Comp.'!$D$5:$D$263='Analítico Cp.'!$B70),-('Comp.'!$J$5:$J$263=J$1),('Comp.'!$E$5:$E$263))</f>
        <v>0</v>
      </c>
      <c r="K70" s="11">
        <f>SUMPRODUCT(-('Diário 3º PA'!$E$4:$E$4242='Analítico Cp.'!$B70),-('Diário 3º PA'!$O$4:$O$4242=K$1),('Diário 3º PA'!$F$4:$F$4242))+SUMPRODUCT(-('Diário 4º PA'!$E$4:$E$2007='Analítico Cp.'!$B70),-('Diário 4º PA'!$P$4:$P$2007=K$1),('Diário 4º PA'!$F$4:$F$2007))+SUMPRODUCT(-('Diário 5º PA'!$E$4:$E$2000='Analítico Cp.'!$B70),-('Diário 5º PA'!$P$4:$P$2000=K$1),('Diário 5º PA'!$F$4:$F$2000))+SUMPRODUCT(-('Diário 6º PA'!$E$4:$E$2000='Analítico Cp.'!$B70),-('Diário 6º PA'!$P$4:$P$2000=K$1),('Diário 6º PA'!$F$4:$F$2000))+SUMPRODUCT(-('Comp.'!$D$5:$D$263='Analítico Cp.'!$B70),-('Comp.'!$J$5:$J$263=K$1),('Comp.'!$E$5:$E$263))</f>
        <v>0</v>
      </c>
      <c r="L70" s="11">
        <f>SUMPRODUCT(-('Diário 3º PA'!$E$4:$E$4242='Analítico Cp.'!$B70),-('Diário 3º PA'!$O$4:$O$4242=L$1),('Diário 3º PA'!$F$4:$F$4242))+SUMPRODUCT(-('Diário 4º PA'!$E$4:$E$2007='Analítico Cp.'!$B70),-('Diário 4º PA'!$P$4:$P$2007=L$1),('Diário 4º PA'!$F$4:$F$2007))+SUMPRODUCT(-('Diário 5º PA'!$E$4:$E$2000='Analítico Cp.'!$B70),-('Diário 5º PA'!$P$4:$P$2000=L$1),('Diário 5º PA'!$F$4:$F$2000))+SUMPRODUCT(-('Diário 6º PA'!$E$4:$E$2000='Analítico Cp.'!$B70),-('Diário 6º PA'!$P$4:$P$2000=L$1),('Diário 6º PA'!$F$4:$F$2000))+SUMPRODUCT(-('Comp.'!$D$5:$D$263='Analítico Cp.'!$B70),-('Comp.'!$J$5:$J$263=L$1),('Comp.'!$E$5:$E$263))</f>
        <v>0</v>
      </c>
      <c r="M70" s="11">
        <f>SUMPRODUCT(-('Diário 3º PA'!$E$4:$E$4242='Analítico Cp.'!$B70),-('Diário 3º PA'!$O$4:$O$4242=M$1),('Diário 3º PA'!$F$4:$F$4242))+SUMPRODUCT(-('Diário 4º PA'!$E$4:$E$2007='Analítico Cp.'!$B70),-('Diário 4º PA'!$P$4:$P$2007=M$1),('Diário 4º PA'!$F$4:$F$2007))+SUMPRODUCT(-('Diário 5º PA'!$E$4:$E$2000='Analítico Cp.'!$B70),-('Diário 5º PA'!$P$4:$P$2000=M$1),('Diário 5º PA'!$F$4:$F$2000))+SUMPRODUCT(-('Diário 6º PA'!$E$4:$E$2000='Analítico Cp.'!$B70),-('Diário 6º PA'!$P$4:$P$2000=M$1),('Diário 6º PA'!$F$4:$F$2000))+SUMPRODUCT(-('Comp.'!$D$5:$D$263='Analítico Cp.'!$B70),-('Comp.'!$J$5:$J$263=M$1),('Comp.'!$E$5:$E$263))</f>
        <v>0</v>
      </c>
      <c r="N70" s="11">
        <f>SUMPRODUCT(-('Diário 3º PA'!$E$4:$E$4242='Analítico Cp.'!$B70),-('Diário 3º PA'!$O$4:$O$4242=N$1),('Diário 3º PA'!$F$4:$F$4242))+SUMPRODUCT(-('Diário 4º PA'!$E$4:$E$2007='Analítico Cp.'!$B70),-('Diário 4º PA'!$P$4:$P$2007=N$1),('Diário 4º PA'!$F$4:$F$2007))+SUMPRODUCT(-('Diário 5º PA'!$E$4:$E$2000='Analítico Cp.'!$B70),-('Diário 5º PA'!$P$4:$P$2000=N$1),('Diário 5º PA'!$F$4:$F$2000))+SUMPRODUCT(-('Diário 6º PA'!$E$4:$E$2000='Analítico Cp.'!$B70),-('Diário 6º PA'!$P$4:$P$2000=N$1),('Diário 6º PA'!$F$4:$F$2000))+SUMPRODUCT(-('Comp.'!$D$5:$D$263='Analítico Cp.'!$B70),-('Comp.'!$J$5:$J$263=N$1),('Comp.'!$E$5:$E$263))</f>
        <v>0</v>
      </c>
      <c r="O70" s="12">
        <f t="shared" si="14"/>
        <v>0</v>
      </c>
      <c r="P70" s="168">
        <f t="shared" si="13"/>
        <v>0</v>
      </c>
    </row>
    <row r="71" spans="1:16" ht="23.25" customHeight="1" x14ac:dyDescent="0.2">
      <c r="A71" s="59" t="s">
        <v>237</v>
      </c>
      <c r="B71" s="102" t="s">
        <v>238</v>
      </c>
      <c r="C71" s="11">
        <f>SUMPRODUCT(-('Diário 3º PA'!$E$4:$E$4242='Analítico Cp.'!$B71),-('Diário 3º PA'!$O$4:$O$4242=C$1),('Diário 3º PA'!$F$4:$F$4242))+SUMPRODUCT(-('Diário 4º PA'!$E$4:$E$2007='Analítico Cp.'!$B71),-('Diário 4º PA'!$P$4:$P$2007=C$1),('Diário 4º PA'!$F$4:$F$2007))+SUMPRODUCT(-('Diário 5º PA'!$E$4:$E$2000='Analítico Cp.'!$B71),-('Diário 5º PA'!$P$4:$P$2000=C$1),('Diário 5º PA'!$F$4:$F$2000))+SUMPRODUCT(-('Diário 6º PA'!$E$4:$E$2000='Analítico Cp.'!$B71),-('Diário 6º PA'!$P$4:$P$2000=C$1),('Diário 6º PA'!$F$4:$F$2000))+SUMPRODUCT(-('Comp.'!$D$5:$D$263='Analítico Cp.'!$B71),-('Comp.'!$J$5:$J$263=C$1),('Comp.'!$E$5:$E$263))</f>
        <v>0</v>
      </c>
      <c r="D71" s="11">
        <f>SUMPRODUCT(-('Diário 3º PA'!$E$4:$E$4242='Analítico Cp.'!$B71),-('Diário 3º PA'!$O$4:$O$4242=D$1),('Diário 3º PA'!$F$4:$F$4242))+SUMPRODUCT(-('Diário 4º PA'!$E$4:$E$2007='Analítico Cp.'!$B71),-('Diário 4º PA'!$P$4:$P$2007=D$1),('Diário 4º PA'!$F$4:$F$2007))+SUMPRODUCT(-('Diário 5º PA'!$E$4:$E$2000='Analítico Cp.'!$B71),-('Diário 5º PA'!$P$4:$P$2000=D$1),('Diário 5º PA'!$F$4:$F$2000))+SUMPRODUCT(-('Diário 6º PA'!$E$4:$E$2000='Analítico Cp.'!$B71),-('Diário 6º PA'!$P$4:$P$2000=D$1),('Diário 6º PA'!$F$4:$F$2000))+SUMPRODUCT(-('Comp.'!$D$5:$D$263='Analítico Cp.'!$B71),-('Comp.'!$J$5:$J$263=D$1),('Comp.'!$E$5:$E$263))</f>
        <v>0</v>
      </c>
      <c r="E71" s="11">
        <f>SUMPRODUCT(-('Diário 3º PA'!$E$4:$E$4242='Analítico Cp.'!$B71),-('Diário 3º PA'!$O$4:$O$4242=E$1),('Diário 3º PA'!$F$4:$F$4242))+SUMPRODUCT(-('Diário 4º PA'!$E$4:$E$2007='Analítico Cp.'!$B71),-('Diário 4º PA'!$P$4:$P$2007=E$1),('Diário 4º PA'!$F$4:$F$2007))+SUMPRODUCT(-('Diário 5º PA'!$E$4:$E$2000='Analítico Cp.'!$B71),-('Diário 5º PA'!$P$4:$P$2000=E$1),('Diário 5º PA'!$F$4:$F$2000))+SUMPRODUCT(-('Diário 6º PA'!$E$4:$E$2000='Analítico Cp.'!$B71),-('Diário 6º PA'!$P$4:$P$2000=E$1),('Diário 6º PA'!$F$4:$F$2000))+SUMPRODUCT(-('Comp.'!$D$5:$D$263='Analítico Cp.'!$B71),-('Comp.'!$J$5:$J$263=E$1),('Comp.'!$E$5:$E$263))</f>
        <v>0</v>
      </c>
      <c r="F71" s="11">
        <f>SUMPRODUCT(-('Diário 3º PA'!$E$4:$E$4242='Analítico Cp.'!$B71),-('Diário 3º PA'!$O$4:$O$4242=F$1),('Diário 3º PA'!$F$4:$F$4242))+SUMPRODUCT(-('Diário 4º PA'!$E$4:$E$2007='Analítico Cp.'!$B71),-('Diário 4º PA'!$P$4:$P$2007=F$1),('Diário 4º PA'!$F$4:$F$2007))+SUMPRODUCT(-('Diário 5º PA'!$E$4:$E$2000='Analítico Cp.'!$B71),-('Diário 5º PA'!$P$4:$P$2000=F$1),('Diário 5º PA'!$F$4:$F$2000))+SUMPRODUCT(-('Diário 6º PA'!$E$4:$E$2000='Analítico Cp.'!$B71),-('Diário 6º PA'!$P$4:$P$2000=F$1),('Diário 6º PA'!$F$4:$F$2000))+SUMPRODUCT(-('Comp.'!$D$5:$D$263='Analítico Cp.'!$B71),-('Comp.'!$J$5:$J$263=F$1),('Comp.'!$E$5:$E$263))</f>
        <v>0</v>
      </c>
      <c r="G71" s="11">
        <f>SUMPRODUCT(-('Diário 3º PA'!$E$4:$E$4242='Analítico Cp.'!$B71),-('Diário 3º PA'!$O$4:$O$4242=G$1),('Diário 3º PA'!$F$4:$F$4242))+SUMPRODUCT(-('Diário 4º PA'!$E$4:$E$2007='Analítico Cp.'!$B71),-('Diário 4º PA'!$P$4:$P$2007=G$1),('Diário 4º PA'!$F$4:$F$2007))+SUMPRODUCT(-('Diário 5º PA'!$E$4:$E$2000='Analítico Cp.'!$B71),-('Diário 5º PA'!$P$4:$P$2000=G$1),('Diário 5º PA'!$F$4:$F$2000))+SUMPRODUCT(-('Diário 6º PA'!$E$4:$E$2000='Analítico Cp.'!$B71),-('Diário 6º PA'!$P$4:$P$2000=G$1),('Diário 6º PA'!$F$4:$F$2000))+SUMPRODUCT(-('Comp.'!$D$5:$D$263='Analítico Cp.'!$B71),-('Comp.'!$J$5:$J$263=G$1),('Comp.'!$E$5:$E$263))</f>
        <v>0</v>
      </c>
      <c r="H71" s="11">
        <f>SUMPRODUCT(-('Diário 3º PA'!$E$4:$E$4242='Analítico Cp.'!$B71),-('Diário 3º PA'!$O$4:$O$4242=H$1),('Diário 3º PA'!$F$4:$F$4242))+SUMPRODUCT(-('Diário 4º PA'!$E$4:$E$2007='Analítico Cp.'!$B71),-('Diário 4º PA'!$P$4:$P$2007=H$1),('Diário 4º PA'!$F$4:$F$2007))+SUMPRODUCT(-('Diário 5º PA'!$E$4:$E$2000='Analítico Cp.'!$B71),-('Diário 5º PA'!$P$4:$P$2000=H$1),('Diário 5º PA'!$F$4:$F$2000))+SUMPRODUCT(-('Diário 6º PA'!$E$4:$E$2000='Analítico Cp.'!$B71),-('Diário 6º PA'!$P$4:$P$2000=H$1),('Diário 6º PA'!$F$4:$F$2000))+SUMPRODUCT(-('Comp.'!$D$5:$D$263='Analítico Cp.'!$B71),-('Comp.'!$J$5:$J$263=H$1),('Comp.'!$E$5:$E$263))</f>
        <v>0</v>
      </c>
      <c r="I71" s="11">
        <f>SUMPRODUCT(-('Diário 3º PA'!$E$4:$E$4242='Analítico Cp.'!$B71),-('Diário 3º PA'!$O$4:$O$4242=I$1),('Diário 3º PA'!$F$4:$F$4242))+SUMPRODUCT(-('Diário 4º PA'!$E$4:$E$2007='Analítico Cp.'!$B71),-('Diário 4º PA'!$P$4:$P$2007=I$1),('Diário 4º PA'!$F$4:$F$2007))+SUMPRODUCT(-('Diário 5º PA'!$E$4:$E$2000='Analítico Cp.'!$B71),-('Diário 5º PA'!$P$4:$P$2000=I$1),('Diário 5º PA'!$F$4:$F$2000))+SUMPRODUCT(-('Diário 6º PA'!$E$4:$E$2000='Analítico Cp.'!$B71),-('Diário 6º PA'!$P$4:$P$2000=I$1),('Diário 6º PA'!$F$4:$F$2000))+SUMPRODUCT(-('Comp.'!$D$5:$D$263='Analítico Cp.'!$B71),-('Comp.'!$J$5:$J$263=I$1),('Comp.'!$E$5:$E$263))</f>
        <v>0</v>
      </c>
      <c r="J71" s="11">
        <f>SUMPRODUCT(-('Diário 3º PA'!$E$4:$E$4242='Analítico Cp.'!$B71),-('Diário 3º PA'!$O$4:$O$4242=J$1),('Diário 3º PA'!$F$4:$F$4242))+SUMPRODUCT(-('Diário 4º PA'!$E$4:$E$2007='Analítico Cp.'!$B71),-('Diário 4º PA'!$P$4:$P$2007=J$1),('Diário 4º PA'!$F$4:$F$2007))+SUMPRODUCT(-('Diário 5º PA'!$E$4:$E$2000='Analítico Cp.'!$B71),-('Diário 5º PA'!$P$4:$P$2000=J$1),('Diário 5º PA'!$F$4:$F$2000))+SUMPRODUCT(-('Diário 6º PA'!$E$4:$E$2000='Analítico Cp.'!$B71),-('Diário 6º PA'!$P$4:$P$2000=J$1),('Diário 6º PA'!$F$4:$F$2000))+SUMPRODUCT(-('Comp.'!$D$5:$D$263='Analítico Cp.'!$B71),-('Comp.'!$J$5:$J$263=J$1),('Comp.'!$E$5:$E$263))</f>
        <v>0</v>
      </c>
      <c r="K71" s="11">
        <f>SUMPRODUCT(-('Diário 3º PA'!$E$4:$E$4242='Analítico Cp.'!$B71),-('Diário 3º PA'!$O$4:$O$4242=K$1),('Diário 3º PA'!$F$4:$F$4242))+SUMPRODUCT(-('Diário 4º PA'!$E$4:$E$2007='Analítico Cp.'!$B71),-('Diário 4º PA'!$P$4:$P$2007=K$1),('Diário 4º PA'!$F$4:$F$2007))+SUMPRODUCT(-('Diário 5º PA'!$E$4:$E$2000='Analítico Cp.'!$B71),-('Diário 5º PA'!$P$4:$P$2000=K$1),('Diário 5º PA'!$F$4:$F$2000))+SUMPRODUCT(-('Diário 6º PA'!$E$4:$E$2000='Analítico Cp.'!$B71),-('Diário 6º PA'!$P$4:$P$2000=K$1),('Diário 6º PA'!$F$4:$F$2000))+SUMPRODUCT(-('Comp.'!$D$5:$D$263='Analítico Cp.'!$B71),-('Comp.'!$J$5:$J$263=K$1),('Comp.'!$E$5:$E$263))</f>
        <v>0</v>
      </c>
      <c r="L71" s="11">
        <f>SUMPRODUCT(-('Diário 3º PA'!$E$4:$E$4242='Analítico Cp.'!$B71),-('Diário 3º PA'!$O$4:$O$4242=L$1),('Diário 3º PA'!$F$4:$F$4242))+SUMPRODUCT(-('Diário 4º PA'!$E$4:$E$2007='Analítico Cp.'!$B71),-('Diário 4º PA'!$P$4:$P$2007=L$1),('Diário 4º PA'!$F$4:$F$2007))+SUMPRODUCT(-('Diário 5º PA'!$E$4:$E$2000='Analítico Cp.'!$B71),-('Diário 5º PA'!$P$4:$P$2000=L$1),('Diário 5º PA'!$F$4:$F$2000))+SUMPRODUCT(-('Diário 6º PA'!$E$4:$E$2000='Analítico Cp.'!$B71),-('Diário 6º PA'!$P$4:$P$2000=L$1),('Diário 6º PA'!$F$4:$F$2000))+SUMPRODUCT(-('Comp.'!$D$5:$D$263='Analítico Cp.'!$B71),-('Comp.'!$J$5:$J$263=L$1),('Comp.'!$E$5:$E$263))</f>
        <v>0</v>
      </c>
      <c r="M71" s="11">
        <f>SUMPRODUCT(-('Diário 3º PA'!$E$4:$E$4242='Analítico Cp.'!$B71),-('Diário 3º PA'!$O$4:$O$4242=M$1),('Diário 3º PA'!$F$4:$F$4242))+SUMPRODUCT(-('Diário 4º PA'!$E$4:$E$2007='Analítico Cp.'!$B71),-('Diário 4º PA'!$P$4:$P$2007=M$1),('Diário 4º PA'!$F$4:$F$2007))+SUMPRODUCT(-('Diário 5º PA'!$E$4:$E$2000='Analítico Cp.'!$B71),-('Diário 5º PA'!$P$4:$P$2000=M$1),('Diário 5º PA'!$F$4:$F$2000))+SUMPRODUCT(-('Diário 6º PA'!$E$4:$E$2000='Analítico Cp.'!$B71),-('Diário 6º PA'!$P$4:$P$2000=M$1),('Diário 6º PA'!$F$4:$F$2000))+SUMPRODUCT(-('Comp.'!$D$5:$D$263='Analítico Cp.'!$B71),-('Comp.'!$J$5:$J$263=M$1),('Comp.'!$E$5:$E$263))</f>
        <v>0</v>
      </c>
      <c r="N71" s="11">
        <f>SUMPRODUCT(-('Diário 3º PA'!$E$4:$E$4242='Analítico Cp.'!$B71),-('Diário 3º PA'!$O$4:$O$4242=N$1),('Diário 3º PA'!$F$4:$F$4242))+SUMPRODUCT(-('Diário 4º PA'!$E$4:$E$2007='Analítico Cp.'!$B71),-('Diário 4º PA'!$P$4:$P$2007=N$1),('Diário 4º PA'!$F$4:$F$2007))+SUMPRODUCT(-('Diário 5º PA'!$E$4:$E$2000='Analítico Cp.'!$B71),-('Diário 5º PA'!$P$4:$P$2000=N$1),('Diário 5º PA'!$F$4:$F$2000))+SUMPRODUCT(-('Diário 6º PA'!$E$4:$E$2000='Analítico Cp.'!$B71),-('Diário 6º PA'!$P$4:$P$2000=N$1),('Diário 6º PA'!$F$4:$F$2000))+SUMPRODUCT(-('Comp.'!$D$5:$D$263='Analítico Cp.'!$B71),-('Comp.'!$J$5:$J$263=N$1),('Comp.'!$E$5:$E$263))</f>
        <v>0</v>
      </c>
      <c r="O71" s="12">
        <f t="shared" si="14"/>
        <v>0</v>
      </c>
      <c r="P71" s="168">
        <f t="shared" si="13"/>
        <v>0</v>
      </c>
    </row>
    <row r="72" spans="1:16" ht="23.25" customHeight="1" x14ac:dyDescent="0.2">
      <c r="A72" s="59" t="s">
        <v>239</v>
      </c>
      <c r="B72" s="102" t="s">
        <v>240</v>
      </c>
      <c r="C72" s="11">
        <f>SUMPRODUCT(-('Diário 3º PA'!$E$4:$E$4242='Analítico Cp.'!$B72),-('Diário 3º PA'!$O$4:$O$4242=C$1),('Diário 3º PA'!$F$4:$F$4242))+SUMPRODUCT(-('Diário 4º PA'!$E$4:$E$2007='Analítico Cp.'!$B72),-('Diário 4º PA'!$P$4:$P$2007=C$1),('Diário 4º PA'!$F$4:$F$2007))+SUMPRODUCT(-('Diário 5º PA'!$E$4:$E$2000='Analítico Cp.'!$B72),-('Diário 5º PA'!$P$4:$P$2000=C$1),('Diário 5º PA'!$F$4:$F$2000))+SUMPRODUCT(-('Diário 6º PA'!$E$4:$E$2000='Analítico Cp.'!$B72),-('Diário 6º PA'!$P$4:$P$2000=C$1),('Diário 6º PA'!$F$4:$F$2000))+SUMPRODUCT(-('Comp.'!$D$5:$D$263='Analítico Cp.'!$B72),-('Comp.'!$J$5:$J$263=C$1),('Comp.'!$E$5:$E$263))</f>
        <v>0</v>
      </c>
      <c r="D72" s="11">
        <f>SUMPRODUCT(-('Diário 3º PA'!$E$4:$E$4242='Analítico Cp.'!$B72),-('Diário 3º PA'!$O$4:$O$4242=D$1),('Diário 3º PA'!$F$4:$F$4242))+SUMPRODUCT(-('Diário 4º PA'!$E$4:$E$2007='Analítico Cp.'!$B72),-('Diário 4º PA'!$P$4:$P$2007=D$1),('Diário 4º PA'!$F$4:$F$2007))+SUMPRODUCT(-('Diário 5º PA'!$E$4:$E$2000='Analítico Cp.'!$B72),-('Diário 5º PA'!$P$4:$P$2000=D$1),('Diário 5º PA'!$F$4:$F$2000))+SUMPRODUCT(-('Diário 6º PA'!$E$4:$E$2000='Analítico Cp.'!$B72),-('Diário 6º PA'!$P$4:$P$2000=D$1),('Diário 6º PA'!$F$4:$F$2000))+SUMPRODUCT(-('Comp.'!$D$5:$D$263='Analítico Cp.'!$B72),-('Comp.'!$J$5:$J$263=D$1),('Comp.'!$E$5:$E$263))</f>
        <v>0</v>
      </c>
      <c r="E72" s="11">
        <f>SUMPRODUCT(-('Diário 3º PA'!$E$4:$E$4242='Analítico Cp.'!$B72),-('Diário 3º PA'!$O$4:$O$4242=E$1),('Diário 3º PA'!$F$4:$F$4242))+SUMPRODUCT(-('Diário 4º PA'!$E$4:$E$2007='Analítico Cp.'!$B72),-('Diário 4º PA'!$P$4:$P$2007=E$1),('Diário 4º PA'!$F$4:$F$2007))+SUMPRODUCT(-('Diário 5º PA'!$E$4:$E$2000='Analítico Cp.'!$B72),-('Diário 5º PA'!$P$4:$P$2000=E$1),('Diário 5º PA'!$F$4:$F$2000))+SUMPRODUCT(-('Diário 6º PA'!$E$4:$E$2000='Analítico Cp.'!$B72),-('Diário 6º PA'!$P$4:$P$2000=E$1),('Diário 6º PA'!$F$4:$F$2000))+SUMPRODUCT(-('Comp.'!$D$5:$D$263='Analítico Cp.'!$B72),-('Comp.'!$J$5:$J$263=E$1),('Comp.'!$E$5:$E$263))</f>
        <v>0</v>
      </c>
      <c r="F72" s="11">
        <f>SUMPRODUCT(-('Diário 3º PA'!$E$4:$E$4242='Analítico Cp.'!$B72),-('Diário 3º PA'!$O$4:$O$4242=F$1),('Diário 3º PA'!$F$4:$F$4242))+SUMPRODUCT(-('Diário 4º PA'!$E$4:$E$2007='Analítico Cp.'!$B72),-('Diário 4º PA'!$P$4:$P$2007=F$1),('Diário 4º PA'!$F$4:$F$2007))+SUMPRODUCT(-('Diário 5º PA'!$E$4:$E$2000='Analítico Cp.'!$B72),-('Diário 5º PA'!$P$4:$P$2000=F$1),('Diário 5º PA'!$F$4:$F$2000))+SUMPRODUCT(-('Diário 6º PA'!$E$4:$E$2000='Analítico Cp.'!$B72),-('Diário 6º PA'!$P$4:$P$2000=F$1),('Diário 6º PA'!$F$4:$F$2000))+SUMPRODUCT(-('Comp.'!$D$5:$D$263='Analítico Cp.'!$B72),-('Comp.'!$J$5:$J$263=F$1),('Comp.'!$E$5:$E$263))</f>
        <v>0</v>
      </c>
      <c r="G72" s="11">
        <f>SUMPRODUCT(-('Diário 3º PA'!$E$4:$E$4242='Analítico Cp.'!$B72),-('Diário 3º PA'!$O$4:$O$4242=G$1),('Diário 3º PA'!$F$4:$F$4242))+SUMPRODUCT(-('Diário 4º PA'!$E$4:$E$2007='Analítico Cp.'!$B72),-('Diário 4º PA'!$P$4:$P$2007=G$1),('Diário 4º PA'!$F$4:$F$2007))+SUMPRODUCT(-('Diário 5º PA'!$E$4:$E$2000='Analítico Cp.'!$B72),-('Diário 5º PA'!$P$4:$P$2000=G$1),('Diário 5º PA'!$F$4:$F$2000))+SUMPRODUCT(-('Diário 6º PA'!$E$4:$E$2000='Analítico Cp.'!$B72),-('Diário 6º PA'!$P$4:$P$2000=G$1),('Diário 6º PA'!$F$4:$F$2000))+SUMPRODUCT(-('Comp.'!$D$5:$D$263='Analítico Cp.'!$B72),-('Comp.'!$J$5:$J$263=G$1),('Comp.'!$E$5:$E$263))</f>
        <v>0</v>
      </c>
      <c r="H72" s="11">
        <f>SUMPRODUCT(-('Diário 3º PA'!$E$4:$E$4242='Analítico Cp.'!$B72),-('Diário 3º PA'!$O$4:$O$4242=H$1),('Diário 3º PA'!$F$4:$F$4242))+SUMPRODUCT(-('Diário 4º PA'!$E$4:$E$2007='Analítico Cp.'!$B72),-('Diário 4º PA'!$P$4:$P$2007=H$1),('Diário 4º PA'!$F$4:$F$2007))+SUMPRODUCT(-('Diário 5º PA'!$E$4:$E$2000='Analítico Cp.'!$B72),-('Diário 5º PA'!$P$4:$P$2000=H$1),('Diário 5º PA'!$F$4:$F$2000))+SUMPRODUCT(-('Diário 6º PA'!$E$4:$E$2000='Analítico Cp.'!$B72),-('Diário 6º PA'!$P$4:$P$2000=H$1),('Diário 6º PA'!$F$4:$F$2000))+SUMPRODUCT(-('Comp.'!$D$5:$D$263='Analítico Cp.'!$B72),-('Comp.'!$J$5:$J$263=H$1),('Comp.'!$E$5:$E$263))</f>
        <v>0</v>
      </c>
      <c r="I72" s="11">
        <f>SUMPRODUCT(-('Diário 3º PA'!$E$4:$E$4242='Analítico Cp.'!$B72),-('Diário 3º PA'!$O$4:$O$4242=I$1),('Diário 3º PA'!$F$4:$F$4242))+SUMPRODUCT(-('Diário 4º PA'!$E$4:$E$2007='Analítico Cp.'!$B72),-('Diário 4º PA'!$P$4:$P$2007=I$1),('Diário 4º PA'!$F$4:$F$2007))+SUMPRODUCT(-('Diário 5º PA'!$E$4:$E$2000='Analítico Cp.'!$B72),-('Diário 5º PA'!$P$4:$P$2000=I$1),('Diário 5º PA'!$F$4:$F$2000))+SUMPRODUCT(-('Diário 6º PA'!$E$4:$E$2000='Analítico Cp.'!$B72),-('Diário 6º PA'!$P$4:$P$2000=I$1),('Diário 6º PA'!$F$4:$F$2000))+SUMPRODUCT(-('Comp.'!$D$5:$D$263='Analítico Cp.'!$B72),-('Comp.'!$J$5:$J$263=I$1),('Comp.'!$E$5:$E$263))</f>
        <v>0</v>
      </c>
      <c r="J72" s="11">
        <f>SUMPRODUCT(-('Diário 3º PA'!$E$4:$E$4242='Analítico Cp.'!$B72),-('Diário 3º PA'!$O$4:$O$4242=J$1),('Diário 3º PA'!$F$4:$F$4242))+SUMPRODUCT(-('Diário 4º PA'!$E$4:$E$2007='Analítico Cp.'!$B72),-('Diário 4º PA'!$P$4:$P$2007=J$1),('Diário 4º PA'!$F$4:$F$2007))+SUMPRODUCT(-('Diário 5º PA'!$E$4:$E$2000='Analítico Cp.'!$B72),-('Diário 5º PA'!$P$4:$P$2000=J$1),('Diário 5º PA'!$F$4:$F$2000))+SUMPRODUCT(-('Diário 6º PA'!$E$4:$E$2000='Analítico Cp.'!$B72),-('Diário 6º PA'!$P$4:$P$2000=J$1),('Diário 6º PA'!$F$4:$F$2000))+SUMPRODUCT(-('Comp.'!$D$5:$D$263='Analítico Cp.'!$B72),-('Comp.'!$J$5:$J$263=J$1),('Comp.'!$E$5:$E$263))</f>
        <v>0</v>
      </c>
      <c r="K72" s="11">
        <f>SUMPRODUCT(-('Diário 3º PA'!$E$4:$E$4242='Analítico Cp.'!$B72),-('Diário 3º PA'!$O$4:$O$4242=K$1),('Diário 3º PA'!$F$4:$F$4242))+SUMPRODUCT(-('Diário 4º PA'!$E$4:$E$2007='Analítico Cp.'!$B72),-('Diário 4º PA'!$P$4:$P$2007=K$1),('Diário 4º PA'!$F$4:$F$2007))+SUMPRODUCT(-('Diário 5º PA'!$E$4:$E$2000='Analítico Cp.'!$B72),-('Diário 5º PA'!$P$4:$P$2000=K$1),('Diário 5º PA'!$F$4:$F$2000))+SUMPRODUCT(-('Diário 6º PA'!$E$4:$E$2000='Analítico Cp.'!$B72),-('Diário 6º PA'!$P$4:$P$2000=K$1),('Diário 6º PA'!$F$4:$F$2000))+SUMPRODUCT(-('Comp.'!$D$5:$D$263='Analítico Cp.'!$B72),-('Comp.'!$J$5:$J$263=K$1),('Comp.'!$E$5:$E$263))</f>
        <v>0</v>
      </c>
      <c r="L72" s="11">
        <f>SUMPRODUCT(-('Diário 3º PA'!$E$4:$E$4242='Analítico Cp.'!$B72),-('Diário 3º PA'!$O$4:$O$4242=L$1),('Diário 3º PA'!$F$4:$F$4242))+SUMPRODUCT(-('Diário 4º PA'!$E$4:$E$2007='Analítico Cp.'!$B72),-('Diário 4º PA'!$P$4:$P$2007=L$1),('Diário 4º PA'!$F$4:$F$2007))+SUMPRODUCT(-('Diário 5º PA'!$E$4:$E$2000='Analítico Cp.'!$B72),-('Diário 5º PA'!$P$4:$P$2000=L$1),('Diário 5º PA'!$F$4:$F$2000))+SUMPRODUCT(-('Diário 6º PA'!$E$4:$E$2000='Analítico Cp.'!$B72),-('Diário 6º PA'!$P$4:$P$2000=L$1),('Diário 6º PA'!$F$4:$F$2000))+SUMPRODUCT(-('Comp.'!$D$5:$D$263='Analítico Cp.'!$B72),-('Comp.'!$J$5:$J$263=L$1),('Comp.'!$E$5:$E$263))</f>
        <v>0</v>
      </c>
      <c r="M72" s="11">
        <f>SUMPRODUCT(-('Diário 3º PA'!$E$4:$E$4242='Analítico Cp.'!$B72),-('Diário 3º PA'!$O$4:$O$4242=M$1),('Diário 3º PA'!$F$4:$F$4242))+SUMPRODUCT(-('Diário 4º PA'!$E$4:$E$2007='Analítico Cp.'!$B72),-('Diário 4º PA'!$P$4:$P$2007=M$1),('Diário 4º PA'!$F$4:$F$2007))+SUMPRODUCT(-('Diário 5º PA'!$E$4:$E$2000='Analítico Cp.'!$B72),-('Diário 5º PA'!$P$4:$P$2000=M$1),('Diário 5º PA'!$F$4:$F$2000))+SUMPRODUCT(-('Diário 6º PA'!$E$4:$E$2000='Analítico Cp.'!$B72),-('Diário 6º PA'!$P$4:$P$2000=M$1),('Diário 6º PA'!$F$4:$F$2000))+SUMPRODUCT(-('Comp.'!$D$5:$D$263='Analítico Cp.'!$B72),-('Comp.'!$J$5:$J$263=M$1),('Comp.'!$E$5:$E$263))</f>
        <v>0</v>
      </c>
      <c r="N72" s="11">
        <f>SUMPRODUCT(-('Diário 3º PA'!$E$4:$E$4242='Analítico Cp.'!$B72),-('Diário 3º PA'!$O$4:$O$4242=N$1),('Diário 3º PA'!$F$4:$F$4242))+SUMPRODUCT(-('Diário 4º PA'!$E$4:$E$2007='Analítico Cp.'!$B72),-('Diário 4º PA'!$P$4:$P$2007=N$1),('Diário 4º PA'!$F$4:$F$2007))+SUMPRODUCT(-('Diário 5º PA'!$E$4:$E$2000='Analítico Cp.'!$B72),-('Diário 5º PA'!$P$4:$P$2000=N$1),('Diário 5º PA'!$F$4:$F$2000))+SUMPRODUCT(-('Diário 6º PA'!$E$4:$E$2000='Analítico Cp.'!$B72),-('Diário 6º PA'!$P$4:$P$2000=N$1),('Diário 6º PA'!$F$4:$F$2000))+SUMPRODUCT(-('Comp.'!$D$5:$D$263='Analítico Cp.'!$B72),-('Comp.'!$J$5:$J$263=N$1),('Comp.'!$E$5:$E$263))</f>
        <v>0</v>
      </c>
      <c r="O72" s="12">
        <f t="shared" si="14"/>
        <v>0</v>
      </c>
      <c r="P72" s="168">
        <f t="shared" si="13"/>
        <v>0</v>
      </c>
    </row>
    <row r="73" spans="1:16" ht="23.25" customHeight="1" x14ac:dyDescent="0.2">
      <c r="A73" s="59" t="s">
        <v>241</v>
      </c>
      <c r="B73" s="102" t="s">
        <v>242</v>
      </c>
      <c r="C73" s="11">
        <f>SUMPRODUCT(-('Diário 3º PA'!$E$4:$E$4242='Analítico Cp.'!$B73),-('Diário 3º PA'!$O$4:$O$4242=C$1),('Diário 3º PA'!$F$4:$F$4242))+SUMPRODUCT(-('Diário 4º PA'!$E$4:$E$2007='Analítico Cp.'!$B73),-('Diário 4º PA'!$P$4:$P$2007=C$1),('Diário 4º PA'!$F$4:$F$2007))+SUMPRODUCT(-('Diário 5º PA'!$E$4:$E$2000='Analítico Cp.'!$B73),-('Diário 5º PA'!$P$4:$P$2000=C$1),('Diário 5º PA'!$F$4:$F$2000))+SUMPRODUCT(-('Diário 6º PA'!$E$4:$E$2000='Analítico Cp.'!$B73),-('Diário 6º PA'!$P$4:$P$2000=C$1),('Diário 6º PA'!$F$4:$F$2000))+SUMPRODUCT(-('Comp.'!$D$5:$D$263='Analítico Cp.'!$B73),-('Comp.'!$J$5:$J$263=C$1),('Comp.'!$E$5:$E$263))</f>
        <v>0</v>
      </c>
      <c r="D73" s="11">
        <f>SUMPRODUCT(-('Diário 3º PA'!$E$4:$E$4242='Analítico Cp.'!$B73),-('Diário 3º PA'!$O$4:$O$4242=D$1),('Diário 3º PA'!$F$4:$F$4242))+SUMPRODUCT(-('Diário 4º PA'!$E$4:$E$2007='Analítico Cp.'!$B73),-('Diário 4º PA'!$P$4:$P$2007=D$1),('Diário 4º PA'!$F$4:$F$2007))+SUMPRODUCT(-('Diário 5º PA'!$E$4:$E$2000='Analítico Cp.'!$B73),-('Diário 5º PA'!$P$4:$P$2000=D$1),('Diário 5º PA'!$F$4:$F$2000))+SUMPRODUCT(-('Diário 6º PA'!$E$4:$E$2000='Analítico Cp.'!$B73),-('Diário 6º PA'!$P$4:$P$2000=D$1),('Diário 6º PA'!$F$4:$F$2000))+SUMPRODUCT(-('Comp.'!$D$5:$D$263='Analítico Cp.'!$B73),-('Comp.'!$J$5:$J$263=D$1),('Comp.'!$E$5:$E$263))</f>
        <v>0</v>
      </c>
      <c r="E73" s="11">
        <f>SUMPRODUCT(-('Diário 3º PA'!$E$4:$E$4242='Analítico Cp.'!$B73),-('Diário 3º PA'!$O$4:$O$4242=E$1),('Diário 3º PA'!$F$4:$F$4242))+SUMPRODUCT(-('Diário 4º PA'!$E$4:$E$2007='Analítico Cp.'!$B73),-('Diário 4º PA'!$P$4:$P$2007=E$1),('Diário 4º PA'!$F$4:$F$2007))+SUMPRODUCT(-('Diário 5º PA'!$E$4:$E$2000='Analítico Cp.'!$B73),-('Diário 5º PA'!$P$4:$P$2000=E$1),('Diário 5º PA'!$F$4:$F$2000))+SUMPRODUCT(-('Diário 6º PA'!$E$4:$E$2000='Analítico Cp.'!$B73),-('Diário 6º PA'!$P$4:$P$2000=E$1),('Diário 6º PA'!$F$4:$F$2000))+SUMPRODUCT(-('Comp.'!$D$5:$D$263='Analítico Cp.'!$B73),-('Comp.'!$J$5:$J$263=E$1),('Comp.'!$E$5:$E$263))</f>
        <v>0</v>
      </c>
      <c r="F73" s="11">
        <f>SUMPRODUCT(-('Diário 3º PA'!$E$4:$E$4242='Analítico Cp.'!$B73),-('Diário 3º PA'!$O$4:$O$4242=F$1),('Diário 3º PA'!$F$4:$F$4242))+SUMPRODUCT(-('Diário 4º PA'!$E$4:$E$2007='Analítico Cp.'!$B73),-('Diário 4º PA'!$P$4:$P$2007=F$1),('Diário 4º PA'!$F$4:$F$2007))+SUMPRODUCT(-('Diário 5º PA'!$E$4:$E$2000='Analítico Cp.'!$B73),-('Diário 5º PA'!$P$4:$P$2000=F$1),('Diário 5º PA'!$F$4:$F$2000))+SUMPRODUCT(-('Diário 6º PA'!$E$4:$E$2000='Analítico Cp.'!$B73),-('Diário 6º PA'!$P$4:$P$2000=F$1),('Diário 6º PA'!$F$4:$F$2000))+SUMPRODUCT(-('Comp.'!$D$5:$D$263='Analítico Cp.'!$B73),-('Comp.'!$J$5:$J$263=F$1),('Comp.'!$E$5:$E$263))</f>
        <v>0</v>
      </c>
      <c r="G73" s="11">
        <f>SUMPRODUCT(-('Diário 3º PA'!$E$4:$E$4242='Analítico Cp.'!$B73),-('Diário 3º PA'!$O$4:$O$4242=G$1),('Diário 3º PA'!$F$4:$F$4242))+SUMPRODUCT(-('Diário 4º PA'!$E$4:$E$2007='Analítico Cp.'!$B73),-('Diário 4º PA'!$P$4:$P$2007=G$1),('Diário 4º PA'!$F$4:$F$2007))+SUMPRODUCT(-('Diário 5º PA'!$E$4:$E$2000='Analítico Cp.'!$B73),-('Diário 5º PA'!$P$4:$P$2000=G$1),('Diário 5º PA'!$F$4:$F$2000))+SUMPRODUCT(-('Diário 6º PA'!$E$4:$E$2000='Analítico Cp.'!$B73),-('Diário 6º PA'!$P$4:$P$2000=G$1),('Diário 6º PA'!$F$4:$F$2000))+SUMPRODUCT(-('Comp.'!$D$5:$D$263='Analítico Cp.'!$B73),-('Comp.'!$J$5:$J$263=G$1),('Comp.'!$E$5:$E$263))</f>
        <v>0</v>
      </c>
      <c r="H73" s="11">
        <f>SUMPRODUCT(-('Diário 3º PA'!$E$4:$E$4242='Analítico Cp.'!$B73),-('Diário 3º PA'!$O$4:$O$4242=H$1),('Diário 3º PA'!$F$4:$F$4242))+SUMPRODUCT(-('Diário 4º PA'!$E$4:$E$2007='Analítico Cp.'!$B73),-('Diário 4º PA'!$P$4:$P$2007=H$1),('Diário 4º PA'!$F$4:$F$2007))+SUMPRODUCT(-('Diário 5º PA'!$E$4:$E$2000='Analítico Cp.'!$B73),-('Diário 5º PA'!$P$4:$P$2000=H$1),('Diário 5º PA'!$F$4:$F$2000))+SUMPRODUCT(-('Diário 6º PA'!$E$4:$E$2000='Analítico Cp.'!$B73),-('Diário 6º PA'!$P$4:$P$2000=H$1),('Diário 6º PA'!$F$4:$F$2000))+SUMPRODUCT(-('Comp.'!$D$5:$D$263='Analítico Cp.'!$B73),-('Comp.'!$J$5:$J$263=H$1),('Comp.'!$E$5:$E$263))</f>
        <v>0</v>
      </c>
      <c r="I73" s="11">
        <f>SUMPRODUCT(-('Diário 3º PA'!$E$4:$E$4242='Analítico Cp.'!$B73),-('Diário 3º PA'!$O$4:$O$4242=I$1),('Diário 3º PA'!$F$4:$F$4242))+SUMPRODUCT(-('Diário 4º PA'!$E$4:$E$2007='Analítico Cp.'!$B73),-('Diário 4º PA'!$P$4:$P$2007=I$1),('Diário 4º PA'!$F$4:$F$2007))+SUMPRODUCT(-('Diário 5º PA'!$E$4:$E$2000='Analítico Cp.'!$B73),-('Diário 5º PA'!$P$4:$P$2000=I$1),('Diário 5º PA'!$F$4:$F$2000))+SUMPRODUCT(-('Diário 6º PA'!$E$4:$E$2000='Analítico Cp.'!$B73),-('Diário 6º PA'!$P$4:$P$2000=I$1),('Diário 6º PA'!$F$4:$F$2000))+SUMPRODUCT(-('Comp.'!$D$5:$D$263='Analítico Cp.'!$B73),-('Comp.'!$J$5:$J$263=I$1),('Comp.'!$E$5:$E$263))</f>
        <v>0</v>
      </c>
      <c r="J73" s="11">
        <f>SUMPRODUCT(-('Diário 3º PA'!$E$4:$E$4242='Analítico Cp.'!$B73),-('Diário 3º PA'!$O$4:$O$4242=J$1),('Diário 3º PA'!$F$4:$F$4242))+SUMPRODUCT(-('Diário 4º PA'!$E$4:$E$2007='Analítico Cp.'!$B73),-('Diário 4º PA'!$P$4:$P$2007=J$1),('Diário 4º PA'!$F$4:$F$2007))+SUMPRODUCT(-('Diário 5º PA'!$E$4:$E$2000='Analítico Cp.'!$B73),-('Diário 5º PA'!$P$4:$P$2000=J$1),('Diário 5º PA'!$F$4:$F$2000))+SUMPRODUCT(-('Diário 6º PA'!$E$4:$E$2000='Analítico Cp.'!$B73),-('Diário 6º PA'!$P$4:$P$2000=J$1),('Diário 6º PA'!$F$4:$F$2000))+SUMPRODUCT(-('Comp.'!$D$5:$D$263='Analítico Cp.'!$B73),-('Comp.'!$J$5:$J$263=J$1),('Comp.'!$E$5:$E$263))</f>
        <v>0</v>
      </c>
      <c r="K73" s="11">
        <f>SUMPRODUCT(-('Diário 3º PA'!$E$4:$E$4242='Analítico Cp.'!$B73),-('Diário 3º PA'!$O$4:$O$4242=K$1),('Diário 3º PA'!$F$4:$F$4242))+SUMPRODUCT(-('Diário 4º PA'!$E$4:$E$2007='Analítico Cp.'!$B73),-('Diário 4º PA'!$P$4:$P$2007=K$1),('Diário 4º PA'!$F$4:$F$2007))+SUMPRODUCT(-('Diário 5º PA'!$E$4:$E$2000='Analítico Cp.'!$B73),-('Diário 5º PA'!$P$4:$P$2000=K$1),('Diário 5º PA'!$F$4:$F$2000))+SUMPRODUCT(-('Diário 6º PA'!$E$4:$E$2000='Analítico Cp.'!$B73),-('Diário 6º PA'!$P$4:$P$2000=K$1),('Diário 6º PA'!$F$4:$F$2000))+SUMPRODUCT(-('Comp.'!$D$5:$D$263='Analítico Cp.'!$B73),-('Comp.'!$J$5:$J$263=K$1),('Comp.'!$E$5:$E$263))</f>
        <v>0</v>
      </c>
      <c r="L73" s="11">
        <f>SUMPRODUCT(-('Diário 3º PA'!$E$4:$E$4242='Analítico Cp.'!$B73),-('Diário 3º PA'!$O$4:$O$4242=L$1),('Diário 3º PA'!$F$4:$F$4242))+SUMPRODUCT(-('Diário 4º PA'!$E$4:$E$2007='Analítico Cp.'!$B73),-('Diário 4º PA'!$P$4:$P$2007=L$1),('Diário 4º PA'!$F$4:$F$2007))+SUMPRODUCT(-('Diário 5º PA'!$E$4:$E$2000='Analítico Cp.'!$B73),-('Diário 5º PA'!$P$4:$P$2000=L$1),('Diário 5º PA'!$F$4:$F$2000))+SUMPRODUCT(-('Diário 6º PA'!$E$4:$E$2000='Analítico Cp.'!$B73),-('Diário 6º PA'!$P$4:$P$2000=L$1),('Diário 6º PA'!$F$4:$F$2000))+SUMPRODUCT(-('Comp.'!$D$5:$D$263='Analítico Cp.'!$B73),-('Comp.'!$J$5:$J$263=L$1),('Comp.'!$E$5:$E$263))</f>
        <v>0</v>
      </c>
      <c r="M73" s="11">
        <f>SUMPRODUCT(-('Diário 3º PA'!$E$4:$E$4242='Analítico Cp.'!$B73),-('Diário 3º PA'!$O$4:$O$4242=M$1),('Diário 3º PA'!$F$4:$F$4242))+SUMPRODUCT(-('Diário 4º PA'!$E$4:$E$2007='Analítico Cp.'!$B73),-('Diário 4º PA'!$P$4:$P$2007=M$1),('Diário 4º PA'!$F$4:$F$2007))+SUMPRODUCT(-('Diário 5º PA'!$E$4:$E$2000='Analítico Cp.'!$B73),-('Diário 5º PA'!$P$4:$P$2000=M$1),('Diário 5º PA'!$F$4:$F$2000))+SUMPRODUCT(-('Diário 6º PA'!$E$4:$E$2000='Analítico Cp.'!$B73),-('Diário 6º PA'!$P$4:$P$2000=M$1),('Diário 6º PA'!$F$4:$F$2000))+SUMPRODUCT(-('Comp.'!$D$5:$D$263='Analítico Cp.'!$B73),-('Comp.'!$J$5:$J$263=M$1),('Comp.'!$E$5:$E$263))</f>
        <v>0</v>
      </c>
      <c r="N73" s="11">
        <f>SUMPRODUCT(-('Diário 3º PA'!$E$4:$E$4242='Analítico Cp.'!$B73),-('Diário 3º PA'!$O$4:$O$4242=N$1),('Diário 3º PA'!$F$4:$F$4242))+SUMPRODUCT(-('Diário 4º PA'!$E$4:$E$2007='Analítico Cp.'!$B73),-('Diário 4º PA'!$P$4:$P$2007=N$1),('Diário 4º PA'!$F$4:$F$2007))+SUMPRODUCT(-('Diário 5º PA'!$E$4:$E$2000='Analítico Cp.'!$B73),-('Diário 5º PA'!$P$4:$P$2000=N$1),('Diário 5º PA'!$F$4:$F$2000))+SUMPRODUCT(-('Diário 6º PA'!$E$4:$E$2000='Analítico Cp.'!$B73),-('Diário 6º PA'!$P$4:$P$2000=N$1),('Diário 6º PA'!$F$4:$F$2000))+SUMPRODUCT(-('Comp.'!$D$5:$D$263='Analítico Cp.'!$B73),-('Comp.'!$J$5:$J$263=N$1),('Comp.'!$E$5:$E$263))</f>
        <v>0</v>
      </c>
      <c r="O73" s="12">
        <f t="shared" si="14"/>
        <v>0</v>
      </c>
      <c r="P73" s="168">
        <f t="shared" si="13"/>
        <v>0</v>
      </c>
    </row>
    <row r="74" spans="1:16" ht="23.25" customHeight="1" x14ac:dyDescent="0.2">
      <c r="A74" s="59" t="s">
        <v>243</v>
      </c>
      <c r="B74" s="104" t="s">
        <v>244</v>
      </c>
      <c r="C74" s="11">
        <f>SUMPRODUCT(-('Diário 3º PA'!$E$4:$E$4242='Analítico Cp.'!$B74),-('Diário 3º PA'!$O$4:$O$4242=C$1),('Diário 3º PA'!$F$4:$F$4242))+SUMPRODUCT(-('Diário 4º PA'!$E$4:$E$2007='Analítico Cp.'!$B74),-('Diário 4º PA'!$P$4:$P$2007=C$1),('Diário 4º PA'!$F$4:$F$2007))+SUMPRODUCT(-('Diário 5º PA'!$E$4:$E$2000='Analítico Cp.'!$B74),-('Diário 5º PA'!$P$4:$P$2000=C$1),('Diário 5º PA'!$F$4:$F$2000))+SUMPRODUCT(-('Diário 6º PA'!$E$4:$E$2000='Analítico Cp.'!$B74),-('Diário 6º PA'!$P$4:$P$2000=C$1),('Diário 6º PA'!$F$4:$F$2000))+SUMPRODUCT(-('Comp.'!$D$5:$D$263='Analítico Cp.'!$B74),-('Comp.'!$J$5:$J$263=C$1),('Comp.'!$E$5:$E$263))</f>
        <v>0</v>
      </c>
      <c r="D74" s="11">
        <f>SUMPRODUCT(-('Diário 3º PA'!$E$4:$E$4242='Analítico Cp.'!$B74),-('Diário 3º PA'!$O$4:$O$4242=D$1),('Diário 3º PA'!$F$4:$F$4242))+SUMPRODUCT(-('Diário 4º PA'!$E$4:$E$2007='Analítico Cp.'!$B74),-('Diário 4º PA'!$P$4:$P$2007=D$1),('Diário 4º PA'!$F$4:$F$2007))+SUMPRODUCT(-('Diário 5º PA'!$E$4:$E$2000='Analítico Cp.'!$B74),-('Diário 5º PA'!$P$4:$P$2000=D$1),('Diário 5º PA'!$F$4:$F$2000))+SUMPRODUCT(-('Diário 6º PA'!$E$4:$E$2000='Analítico Cp.'!$B74),-('Diário 6º PA'!$P$4:$P$2000=D$1),('Diário 6º PA'!$F$4:$F$2000))+SUMPRODUCT(-('Comp.'!$D$5:$D$263='Analítico Cp.'!$B74),-('Comp.'!$J$5:$J$263=D$1),('Comp.'!$E$5:$E$263))</f>
        <v>0</v>
      </c>
      <c r="E74" s="11">
        <f>SUMPRODUCT(-('Diário 3º PA'!$E$4:$E$4242='Analítico Cp.'!$B74),-('Diário 3º PA'!$O$4:$O$4242=E$1),('Diário 3º PA'!$F$4:$F$4242))+SUMPRODUCT(-('Diário 4º PA'!$E$4:$E$2007='Analítico Cp.'!$B74),-('Diário 4º PA'!$P$4:$P$2007=E$1),('Diário 4º PA'!$F$4:$F$2007))+SUMPRODUCT(-('Diário 5º PA'!$E$4:$E$2000='Analítico Cp.'!$B74),-('Diário 5º PA'!$P$4:$P$2000=E$1),('Diário 5º PA'!$F$4:$F$2000))+SUMPRODUCT(-('Diário 6º PA'!$E$4:$E$2000='Analítico Cp.'!$B74),-('Diário 6º PA'!$P$4:$P$2000=E$1),('Diário 6º PA'!$F$4:$F$2000))+SUMPRODUCT(-('Comp.'!$D$5:$D$263='Analítico Cp.'!$B74),-('Comp.'!$J$5:$J$263=E$1),('Comp.'!$E$5:$E$263))</f>
        <v>0</v>
      </c>
      <c r="F74" s="11">
        <f>SUMPRODUCT(-('Diário 3º PA'!$E$4:$E$4242='Analítico Cp.'!$B74),-('Diário 3º PA'!$O$4:$O$4242=F$1),('Diário 3º PA'!$F$4:$F$4242))+SUMPRODUCT(-('Diário 4º PA'!$E$4:$E$2007='Analítico Cp.'!$B74),-('Diário 4º PA'!$P$4:$P$2007=F$1),('Diário 4º PA'!$F$4:$F$2007))+SUMPRODUCT(-('Diário 5º PA'!$E$4:$E$2000='Analítico Cp.'!$B74),-('Diário 5º PA'!$P$4:$P$2000=F$1),('Diário 5º PA'!$F$4:$F$2000))+SUMPRODUCT(-('Diário 6º PA'!$E$4:$E$2000='Analítico Cp.'!$B74),-('Diário 6º PA'!$P$4:$P$2000=F$1),('Diário 6º PA'!$F$4:$F$2000))+SUMPRODUCT(-('Comp.'!$D$5:$D$263='Analítico Cp.'!$B74),-('Comp.'!$J$5:$J$263=F$1),('Comp.'!$E$5:$E$263))</f>
        <v>0</v>
      </c>
      <c r="G74" s="11">
        <f>SUMPRODUCT(-('Diário 3º PA'!$E$4:$E$4242='Analítico Cp.'!$B74),-('Diário 3º PA'!$O$4:$O$4242=G$1),('Diário 3º PA'!$F$4:$F$4242))+SUMPRODUCT(-('Diário 4º PA'!$E$4:$E$2007='Analítico Cp.'!$B74),-('Diário 4º PA'!$P$4:$P$2007=G$1),('Diário 4º PA'!$F$4:$F$2007))+SUMPRODUCT(-('Diário 5º PA'!$E$4:$E$2000='Analítico Cp.'!$B74),-('Diário 5º PA'!$P$4:$P$2000=G$1),('Diário 5º PA'!$F$4:$F$2000))+SUMPRODUCT(-('Diário 6º PA'!$E$4:$E$2000='Analítico Cp.'!$B74),-('Diário 6º PA'!$P$4:$P$2000=G$1),('Diário 6º PA'!$F$4:$F$2000))+SUMPRODUCT(-('Comp.'!$D$5:$D$263='Analítico Cp.'!$B74),-('Comp.'!$J$5:$J$263=G$1),('Comp.'!$E$5:$E$263))</f>
        <v>0</v>
      </c>
      <c r="H74" s="11">
        <f>SUMPRODUCT(-('Diário 3º PA'!$E$4:$E$4242='Analítico Cp.'!$B74),-('Diário 3º PA'!$O$4:$O$4242=H$1),('Diário 3º PA'!$F$4:$F$4242))+SUMPRODUCT(-('Diário 4º PA'!$E$4:$E$2007='Analítico Cp.'!$B74),-('Diário 4º PA'!$P$4:$P$2007=H$1),('Diário 4º PA'!$F$4:$F$2007))+SUMPRODUCT(-('Diário 5º PA'!$E$4:$E$2000='Analítico Cp.'!$B74),-('Diário 5º PA'!$P$4:$P$2000=H$1),('Diário 5º PA'!$F$4:$F$2000))+SUMPRODUCT(-('Diário 6º PA'!$E$4:$E$2000='Analítico Cp.'!$B74),-('Diário 6º PA'!$P$4:$P$2000=H$1),('Diário 6º PA'!$F$4:$F$2000))+SUMPRODUCT(-('Comp.'!$D$5:$D$263='Analítico Cp.'!$B74),-('Comp.'!$J$5:$J$263=H$1),('Comp.'!$E$5:$E$263))</f>
        <v>0</v>
      </c>
      <c r="I74" s="11">
        <f>SUMPRODUCT(-('Diário 3º PA'!$E$4:$E$4242='Analítico Cp.'!$B74),-('Diário 3º PA'!$O$4:$O$4242=I$1),('Diário 3º PA'!$F$4:$F$4242))+SUMPRODUCT(-('Diário 4º PA'!$E$4:$E$2007='Analítico Cp.'!$B74),-('Diário 4º PA'!$P$4:$P$2007=I$1),('Diário 4º PA'!$F$4:$F$2007))+SUMPRODUCT(-('Diário 5º PA'!$E$4:$E$2000='Analítico Cp.'!$B74),-('Diário 5º PA'!$P$4:$P$2000=I$1),('Diário 5º PA'!$F$4:$F$2000))+SUMPRODUCT(-('Diário 6º PA'!$E$4:$E$2000='Analítico Cp.'!$B74),-('Diário 6º PA'!$P$4:$P$2000=I$1),('Diário 6º PA'!$F$4:$F$2000))+SUMPRODUCT(-('Comp.'!$D$5:$D$263='Analítico Cp.'!$B74),-('Comp.'!$J$5:$J$263=I$1),('Comp.'!$E$5:$E$263))</f>
        <v>0</v>
      </c>
      <c r="J74" s="11">
        <f>SUMPRODUCT(-('Diário 3º PA'!$E$4:$E$4242='Analítico Cp.'!$B74),-('Diário 3º PA'!$O$4:$O$4242=J$1),('Diário 3º PA'!$F$4:$F$4242))+SUMPRODUCT(-('Diário 4º PA'!$E$4:$E$2007='Analítico Cp.'!$B74),-('Diário 4º PA'!$P$4:$P$2007=J$1),('Diário 4º PA'!$F$4:$F$2007))+SUMPRODUCT(-('Diário 5º PA'!$E$4:$E$2000='Analítico Cp.'!$B74),-('Diário 5º PA'!$P$4:$P$2000=J$1),('Diário 5º PA'!$F$4:$F$2000))+SUMPRODUCT(-('Diário 6º PA'!$E$4:$E$2000='Analítico Cp.'!$B74),-('Diário 6º PA'!$P$4:$P$2000=J$1),('Diário 6º PA'!$F$4:$F$2000))+SUMPRODUCT(-('Comp.'!$D$5:$D$263='Analítico Cp.'!$B74),-('Comp.'!$J$5:$J$263=J$1),('Comp.'!$E$5:$E$263))</f>
        <v>0</v>
      </c>
      <c r="K74" s="11">
        <f>SUMPRODUCT(-('Diário 3º PA'!$E$4:$E$4242='Analítico Cp.'!$B74),-('Diário 3º PA'!$O$4:$O$4242=K$1),('Diário 3º PA'!$F$4:$F$4242))+SUMPRODUCT(-('Diário 4º PA'!$E$4:$E$2007='Analítico Cp.'!$B74),-('Diário 4º PA'!$P$4:$P$2007=K$1),('Diário 4º PA'!$F$4:$F$2007))+SUMPRODUCT(-('Diário 5º PA'!$E$4:$E$2000='Analítico Cp.'!$B74),-('Diário 5º PA'!$P$4:$P$2000=K$1),('Diário 5º PA'!$F$4:$F$2000))+SUMPRODUCT(-('Diário 6º PA'!$E$4:$E$2000='Analítico Cp.'!$B74),-('Diário 6º PA'!$P$4:$P$2000=K$1),('Diário 6º PA'!$F$4:$F$2000))+SUMPRODUCT(-('Comp.'!$D$5:$D$263='Analítico Cp.'!$B74),-('Comp.'!$J$5:$J$263=K$1),('Comp.'!$E$5:$E$263))</f>
        <v>0</v>
      </c>
      <c r="L74" s="11">
        <f>SUMPRODUCT(-('Diário 3º PA'!$E$4:$E$4242='Analítico Cp.'!$B74),-('Diário 3º PA'!$O$4:$O$4242=L$1),('Diário 3º PA'!$F$4:$F$4242))+SUMPRODUCT(-('Diário 4º PA'!$E$4:$E$2007='Analítico Cp.'!$B74),-('Diário 4º PA'!$P$4:$P$2007=L$1),('Diário 4º PA'!$F$4:$F$2007))+SUMPRODUCT(-('Diário 5º PA'!$E$4:$E$2000='Analítico Cp.'!$B74),-('Diário 5º PA'!$P$4:$P$2000=L$1),('Diário 5º PA'!$F$4:$F$2000))+SUMPRODUCT(-('Diário 6º PA'!$E$4:$E$2000='Analítico Cp.'!$B74),-('Diário 6º PA'!$P$4:$P$2000=L$1),('Diário 6º PA'!$F$4:$F$2000))+SUMPRODUCT(-('Comp.'!$D$5:$D$263='Analítico Cp.'!$B74),-('Comp.'!$J$5:$J$263=L$1),('Comp.'!$E$5:$E$263))</f>
        <v>0</v>
      </c>
      <c r="M74" s="11">
        <f>SUMPRODUCT(-('Diário 3º PA'!$E$4:$E$4242='Analítico Cp.'!$B74),-('Diário 3º PA'!$O$4:$O$4242=M$1),('Diário 3º PA'!$F$4:$F$4242))+SUMPRODUCT(-('Diário 4º PA'!$E$4:$E$2007='Analítico Cp.'!$B74),-('Diário 4º PA'!$P$4:$P$2007=M$1),('Diário 4º PA'!$F$4:$F$2007))+SUMPRODUCT(-('Diário 5º PA'!$E$4:$E$2000='Analítico Cp.'!$B74),-('Diário 5º PA'!$P$4:$P$2000=M$1),('Diário 5º PA'!$F$4:$F$2000))+SUMPRODUCT(-('Diário 6º PA'!$E$4:$E$2000='Analítico Cp.'!$B74),-('Diário 6º PA'!$P$4:$P$2000=M$1),('Diário 6º PA'!$F$4:$F$2000))+SUMPRODUCT(-('Comp.'!$D$5:$D$263='Analítico Cp.'!$B74),-('Comp.'!$J$5:$J$263=M$1),('Comp.'!$E$5:$E$263))</f>
        <v>0</v>
      </c>
      <c r="N74" s="11">
        <f>SUMPRODUCT(-('Diário 3º PA'!$E$4:$E$4242='Analítico Cp.'!$B74),-('Diário 3º PA'!$O$4:$O$4242=N$1),('Diário 3º PA'!$F$4:$F$4242))+SUMPRODUCT(-('Diário 4º PA'!$E$4:$E$2007='Analítico Cp.'!$B74),-('Diário 4º PA'!$P$4:$P$2007=N$1),('Diário 4º PA'!$F$4:$F$2007))+SUMPRODUCT(-('Diário 5º PA'!$E$4:$E$2000='Analítico Cp.'!$B74),-('Diário 5º PA'!$P$4:$P$2000=N$1),('Diário 5º PA'!$F$4:$F$2000))+SUMPRODUCT(-('Diário 6º PA'!$E$4:$E$2000='Analítico Cp.'!$B74),-('Diário 6º PA'!$P$4:$P$2000=N$1),('Diário 6º PA'!$F$4:$F$2000))+SUMPRODUCT(-('Comp.'!$D$5:$D$263='Analítico Cp.'!$B74),-('Comp.'!$J$5:$J$263=N$1),('Comp.'!$E$5:$E$263))</f>
        <v>0</v>
      </c>
      <c r="O74" s="12">
        <f t="shared" si="14"/>
        <v>0</v>
      </c>
      <c r="P74" s="168">
        <f t="shared" si="13"/>
        <v>0</v>
      </c>
    </row>
    <row r="75" spans="1:16" ht="23.25" customHeight="1" x14ac:dyDescent="0.2">
      <c r="A75" s="59" t="s">
        <v>245</v>
      </c>
      <c r="B75" s="102" t="s">
        <v>246</v>
      </c>
      <c r="C75" s="11">
        <f>SUMPRODUCT(-('Diário 3º PA'!$E$4:$E$4242='Analítico Cp.'!$B75),-('Diário 3º PA'!$O$4:$O$4242=C$1),('Diário 3º PA'!$F$4:$F$4242))+SUMPRODUCT(-('Diário 4º PA'!$E$4:$E$2007='Analítico Cp.'!$B75),-('Diário 4º PA'!$P$4:$P$2007=C$1),('Diário 4º PA'!$F$4:$F$2007))+SUMPRODUCT(-('Diário 5º PA'!$E$4:$E$2000='Analítico Cp.'!$B75),-('Diário 5º PA'!$P$4:$P$2000=C$1),('Diário 5º PA'!$F$4:$F$2000))+SUMPRODUCT(-('Diário 6º PA'!$E$4:$E$2000='Analítico Cp.'!$B75),-('Diário 6º PA'!$P$4:$P$2000=C$1),('Diário 6º PA'!$F$4:$F$2000))+SUMPRODUCT(-('Comp.'!$D$5:$D$263='Analítico Cp.'!$B75),-('Comp.'!$J$5:$J$263=C$1),('Comp.'!$E$5:$E$263))</f>
        <v>0</v>
      </c>
      <c r="D75" s="11">
        <f>SUMPRODUCT(-('Diário 3º PA'!$E$4:$E$4242='Analítico Cp.'!$B75),-('Diário 3º PA'!$O$4:$O$4242=D$1),('Diário 3º PA'!$F$4:$F$4242))+SUMPRODUCT(-('Diário 4º PA'!$E$4:$E$2007='Analítico Cp.'!$B75),-('Diário 4º PA'!$P$4:$P$2007=D$1),('Diário 4º PA'!$F$4:$F$2007))+SUMPRODUCT(-('Diário 5º PA'!$E$4:$E$2000='Analítico Cp.'!$B75),-('Diário 5º PA'!$P$4:$P$2000=D$1),('Diário 5º PA'!$F$4:$F$2000))+SUMPRODUCT(-('Diário 6º PA'!$E$4:$E$2000='Analítico Cp.'!$B75),-('Diário 6º PA'!$P$4:$P$2000=D$1),('Diário 6º PA'!$F$4:$F$2000))+SUMPRODUCT(-('Comp.'!$D$5:$D$263='Analítico Cp.'!$B75),-('Comp.'!$J$5:$J$263=D$1),('Comp.'!$E$5:$E$263))</f>
        <v>0</v>
      </c>
      <c r="E75" s="11">
        <f>SUMPRODUCT(-('Diário 3º PA'!$E$4:$E$4242='Analítico Cp.'!$B75),-('Diário 3º PA'!$O$4:$O$4242=E$1),('Diário 3º PA'!$F$4:$F$4242))+SUMPRODUCT(-('Diário 4º PA'!$E$4:$E$2007='Analítico Cp.'!$B75),-('Diário 4º PA'!$P$4:$P$2007=E$1),('Diário 4º PA'!$F$4:$F$2007))+SUMPRODUCT(-('Diário 5º PA'!$E$4:$E$2000='Analítico Cp.'!$B75),-('Diário 5º PA'!$P$4:$P$2000=E$1),('Diário 5º PA'!$F$4:$F$2000))+SUMPRODUCT(-('Diário 6º PA'!$E$4:$E$2000='Analítico Cp.'!$B75),-('Diário 6º PA'!$P$4:$P$2000=E$1),('Diário 6º PA'!$F$4:$F$2000))+SUMPRODUCT(-('Comp.'!$D$5:$D$263='Analítico Cp.'!$B75),-('Comp.'!$J$5:$J$263=E$1),('Comp.'!$E$5:$E$263))</f>
        <v>0</v>
      </c>
      <c r="F75" s="11">
        <f>SUMPRODUCT(-('Diário 3º PA'!$E$4:$E$4242='Analítico Cp.'!$B75),-('Diário 3º PA'!$O$4:$O$4242=F$1),('Diário 3º PA'!$F$4:$F$4242))+SUMPRODUCT(-('Diário 4º PA'!$E$4:$E$2007='Analítico Cp.'!$B75),-('Diário 4º PA'!$P$4:$P$2007=F$1),('Diário 4º PA'!$F$4:$F$2007))+SUMPRODUCT(-('Diário 5º PA'!$E$4:$E$2000='Analítico Cp.'!$B75),-('Diário 5º PA'!$P$4:$P$2000=F$1),('Diário 5º PA'!$F$4:$F$2000))+SUMPRODUCT(-('Diário 6º PA'!$E$4:$E$2000='Analítico Cp.'!$B75),-('Diário 6º PA'!$P$4:$P$2000=F$1),('Diário 6º PA'!$F$4:$F$2000))+SUMPRODUCT(-('Comp.'!$D$5:$D$263='Analítico Cp.'!$B75),-('Comp.'!$J$5:$J$263=F$1),('Comp.'!$E$5:$E$263))</f>
        <v>0</v>
      </c>
      <c r="G75" s="11">
        <f>SUMPRODUCT(-('Diário 3º PA'!$E$4:$E$4242='Analítico Cp.'!$B75),-('Diário 3º PA'!$O$4:$O$4242=G$1),('Diário 3º PA'!$F$4:$F$4242))+SUMPRODUCT(-('Diário 4º PA'!$E$4:$E$2007='Analítico Cp.'!$B75),-('Diário 4º PA'!$P$4:$P$2007=G$1),('Diário 4º PA'!$F$4:$F$2007))+SUMPRODUCT(-('Diário 5º PA'!$E$4:$E$2000='Analítico Cp.'!$B75),-('Diário 5º PA'!$P$4:$P$2000=G$1),('Diário 5º PA'!$F$4:$F$2000))+SUMPRODUCT(-('Diário 6º PA'!$E$4:$E$2000='Analítico Cp.'!$B75),-('Diário 6º PA'!$P$4:$P$2000=G$1),('Diário 6º PA'!$F$4:$F$2000))+SUMPRODUCT(-('Comp.'!$D$5:$D$263='Analítico Cp.'!$B75),-('Comp.'!$J$5:$J$263=G$1),('Comp.'!$E$5:$E$263))</f>
        <v>0</v>
      </c>
      <c r="H75" s="11">
        <f>SUMPRODUCT(-('Diário 3º PA'!$E$4:$E$4242='Analítico Cp.'!$B75),-('Diário 3º PA'!$O$4:$O$4242=H$1),('Diário 3º PA'!$F$4:$F$4242))+SUMPRODUCT(-('Diário 4º PA'!$E$4:$E$2007='Analítico Cp.'!$B75),-('Diário 4º PA'!$P$4:$P$2007=H$1),('Diário 4º PA'!$F$4:$F$2007))+SUMPRODUCT(-('Diário 5º PA'!$E$4:$E$2000='Analítico Cp.'!$B75),-('Diário 5º PA'!$P$4:$P$2000=H$1),('Diário 5º PA'!$F$4:$F$2000))+SUMPRODUCT(-('Diário 6º PA'!$E$4:$E$2000='Analítico Cp.'!$B75),-('Diário 6º PA'!$P$4:$P$2000=H$1),('Diário 6º PA'!$F$4:$F$2000))+SUMPRODUCT(-('Comp.'!$D$5:$D$263='Analítico Cp.'!$B75),-('Comp.'!$J$5:$J$263=H$1),('Comp.'!$E$5:$E$263))</f>
        <v>0</v>
      </c>
      <c r="I75" s="11">
        <f>SUMPRODUCT(-('Diário 3º PA'!$E$4:$E$4242='Analítico Cp.'!$B75),-('Diário 3º PA'!$O$4:$O$4242=I$1),('Diário 3º PA'!$F$4:$F$4242))+SUMPRODUCT(-('Diário 4º PA'!$E$4:$E$2007='Analítico Cp.'!$B75),-('Diário 4º PA'!$P$4:$P$2007=I$1),('Diário 4º PA'!$F$4:$F$2007))+SUMPRODUCT(-('Diário 5º PA'!$E$4:$E$2000='Analítico Cp.'!$B75),-('Diário 5º PA'!$P$4:$P$2000=I$1),('Diário 5º PA'!$F$4:$F$2000))+SUMPRODUCT(-('Diário 6º PA'!$E$4:$E$2000='Analítico Cp.'!$B75),-('Diário 6º PA'!$P$4:$P$2000=I$1),('Diário 6º PA'!$F$4:$F$2000))+SUMPRODUCT(-('Comp.'!$D$5:$D$263='Analítico Cp.'!$B75),-('Comp.'!$J$5:$J$263=I$1),('Comp.'!$E$5:$E$263))</f>
        <v>0</v>
      </c>
      <c r="J75" s="11">
        <f>SUMPRODUCT(-('Diário 3º PA'!$E$4:$E$4242='Analítico Cp.'!$B75),-('Diário 3º PA'!$O$4:$O$4242=J$1),('Diário 3º PA'!$F$4:$F$4242))+SUMPRODUCT(-('Diário 4º PA'!$E$4:$E$2007='Analítico Cp.'!$B75),-('Diário 4º PA'!$P$4:$P$2007=J$1),('Diário 4º PA'!$F$4:$F$2007))+SUMPRODUCT(-('Diário 5º PA'!$E$4:$E$2000='Analítico Cp.'!$B75),-('Diário 5º PA'!$P$4:$P$2000=J$1),('Diário 5º PA'!$F$4:$F$2000))+SUMPRODUCT(-('Diário 6º PA'!$E$4:$E$2000='Analítico Cp.'!$B75),-('Diário 6º PA'!$P$4:$P$2000=J$1),('Diário 6º PA'!$F$4:$F$2000))+SUMPRODUCT(-('Comp.'!$D$5:$D$263='Analítico Cp.'!$B75),-('Comp.'!$J$5:$J$263=J$1),('Comp.'!$E$5:$E$263))</f>
        <v>0</v>
      </c>
      <c r="K75" s="11">
        <f>SUMPRODUCT(-('Diário 3º PA'!$E$4:$E$4242='Analítico Cp.'!$B75),-('Diário 3º PA'!$O$4:$O$4242=K$1),('Diário 3º PA'!$F$4:$F$4242))+SUMPRODUCT(-('Diário 4º PA'!$E$4:$E$2007='Analítico Cp.'!$B75),-('Diário 4º PA'!$P$4:$P$2007=K$1),('Diário 4º PA'!$F$4:$F$2007))+SUMPRODUCT(-('Diário 5º PA'!$E$4:$E$2000='Analítico Cp.'!$B75),-('Diário 5º PA'!$P$4:$P$2000=K$1),('Diário 5º PA'!$F$4:$F$2000))+SUMPRODUCT(-('Diário 6º PA'!$E$4:$E$2000='Analítico Cp.'!$B75),-('Diário 6º PA'!$P$4:$P$2000=K$1),('Diário 6º PA'!$F$4:$F$2000))+SUMPRODUCT(-('Comp.'!$D$5:$D$263='Analítico Cp.'!$B75),-('Comp.'!$J$5:$J$263=K$1),('Comp.'!$E$5:$E$263))</f>
        <v>0</v>
      </c>
      <c r="L75" s="11">
        <f>SUMPRODUCT(-('Diário 3º PA'!$E$4:$E$4242='Analítico Cp.'!$B75),-('Diário 3º PA'!$O$4:$O$4242=L$1),('Diário 3º PA'!$F$4:$F$4242))+SUMPRODUCT(-('Diário 4º PA'!$E$4:$E$2007='Analítico Cp.'!$B75),-('Diário 4º PA'!$P$4:$P$2007=L$1),('Diário 4º PA'!$F$4:$F$2007))+SUMPRODUCT(-('Diário 5º PA'!$E$4:$E$2000='Analítico Cp.'!$B75),-('Diário 5º PA'!$P$4:$P$2000=L$1),('Diário 5º PA'!$F$4:$F$2000))+SUMPRODUCT(-('Diário 6º PA'!$E$4:$E$2000='Analítico Cp.'!$B75),-('Diário 6º PA'!$P$4:$P$2000=L$1),('Diário 6º PA'!$F$4:$F$2000))+SUMPRODUCT(-('Comp.'!$D$5:$D$263='Analítico Cp.'!$B75),-('Comp.'!$J$5:$J$263=L$1),('Comp.'!$E$5:$E$263))</f>
        <v>0</v>
      </c>
      <c r="M75" s="11">
        <f>SUMPRODUCT(-('Diário 3º PA'!$E$4:$E$4242='Analítico Cp.'!$B75),-('Diário 3º PA'!$O$4:$O$4242=M$1),('Diário 3º PA'!$F$4:$F$4242))+SUMPRODUCT(-('Diário 4º PA'!$E$4:$E$2007='Analítico Cp.'!$B75),-('Diário 4º PA'!$P$4:$P$2007=M$1),('Diário 4º PA'!$F$4:$F$2007))+SUMPRODUCT(-('Diário 5º PA'!$E$4:$E$2000='Analítico Cp.'!$B75),-('Diário 5º PA'!$P$4:$P$2000=M$1),('Diário 5º PA'!$F$4:$F$2000))+SUMPRODUCT(-('Diário 6º PA'!$E$4:$E$2000='Analítico Cp.'!$B75),-('Diário 6º PA'!$P$4:$P$2000=M$1),('Diário 6º PA'!$F$4:$F$2000))+SUMPRODUCT(-('Comp.'!$D$5:$D$263='Analítico Cp.'!$B75),-('Comp.'!$J$5:$J$263=M$1),('Comp.'!$E$5:$E$263))</f>
        <v>0</v>
      </c>
      <c r="N75" s="11">
        <f>SUMPRODUCT(-('Diário 3º PA'!$E$4:$E$4242='Analítico Cp.'!$B75),-('Diário 3º PA'!$O$4:$O$4242=N$1),('Diário 3º PA'!$F$4:$F$4242))+SUMPRODUCT(-('Diário 4º PA'!$E$4:$E$2007='Analítico Cp.'!$B75),-('Diário 4º PA'!$P$4:$P$2007=N$1),('Diário 4º PA'!$F$4:$F$2007))+SUMPRODUCT(-('Diário 5º PA'!$E$4:$E$2000='Analítico Cp.'!$B75),-('Diário 5º PA'!$P$4:$P$2000=N$1),('Diário 5º PA'!$F$4:$F$2000))+SUMPRODUCT(-('Diário 6º PA'!$E$4:$E$2000='Analítico Cp.'!$B75),-('Diário 6º PA'!$P$4:$P$2000=N$1),('Diário 6º PA'!$F$4:$F$2000))+SUMPRODUCT(-('Comp.'!$D$5:$D$263='Analítico Cp.'!$B75),-('Comp.'!$J$5:$J$263=N$1),('Comp.'!$E$5:$E$263))</f>
        <v>0</v>
      </c>
      <c r="O75" s="12">
        <f t="shared" si="14"/>
        <v>0</v>
      </c>
      <c r="P75" s="168">
        <f t="shared" si="13"/>
        <v>0</v>
      </c>
    </row>
    <row r="76" spans="1:16" ht="23.25" customHeight="1" x14ac:dyDescent="0.2">
      <c r="A76" s="59" t="s">
        <v>247</v>
      </c>
      <c r="B76" s="102" t="s">
        <v>248</v>
      </c>
      <c r="C76" s="11">
        <f>SUMPRODUCT(-('Diário 3º PA'!$E$4:$E$4242='Analítico Cp.'!$B76),-('Diário 3º PA'!$O$4:$O$4242=C$1),('Diário 3º PA'!$F$4:$F$4242))+SUMPRODUCT(-('Diário 4º PA'!$E$4:$E$2007='Analítico Cp.'!$B76),-('Diário 4º PA'!$P$4:$P$2007=C$1),('Diário 4º PA'!$F$4:$F$2007))+SUMPRODUCT(-('Diário 5º PA'!$E$4:$E$2000='Analítico Cp.'!$B76),-('Diário 5º PA'!$P$4:$P$2000=C$1),('Diário 5º PA'!$F$4:$F$2000))+SUMPRODUCT(-('Diário 6º PA'!$E$4:$E$2000='Analítico Cp.'!$B76),-('Diário 6º PA'!$P$4:$P$2000=C$1),('Diário 6º PA'!$F$4:$F$2000))+SUMPRODUCT(-('Comp.'!$D$5:$D$263='Analítico Cp.'!$B76),-('Comp.'!$J$5:$J$263=C$1),('Comp.'!$E$5:$E$263))</f>
        <v>0</v>
      </c>
      <c r="D76" s="11">
        <f>SUMPRODUCT(-('Diário 3º PA'!$E$4:$E$4242='Analítico Cp.'!$B76),-('Diário 3º PA'!$O$4:$O$4242=D$1),('Diário 3º PA'!$F$4:$F$4242))+SUMPRODUCT(-('Diário 4º PA'!$E$4:$E$2007='Analítico Cp.'!$B76),-('Diário 4º PA'!$P$4:$P$2007=D$1),('Diário 4º PA'!$F$4:$F$2007))+SUMPRODUCT(-('Diário 5º PA'!$E$4:$E$2000='Analítico Cp.'!$B76),-('Diário 5º PA'!$P$4:$P$2000=D$1),('Diário 5º PA'!$F$4:$F$2000))+SUMPRODUCT(-('Diário 6º PA'!$E$4:$E$2000='Analítico Cp.'!$B76),-('Diário 6º PA'!$P$4:$P$2000=D$1),('Diário 6º PA'!$F$4:$F$2000))+SUMPRODUCT(-('Comp.'!$D$5:$D$263='Analítico Cp.'!$B76),-('Comp.'!$J$5:$J$263=D$1),('Comp.'!$E$5:$E$263))</f>
        <v>0</v>
      </c>
      <c r="E76" s="11">
        <f>SUMPRODUCT(-('Diário 3º PA'!$E$4:$E$4242='Analítico Cp.'!$B76),-('Diário 3º PA'!$O$4:$O$4242=E$1),('Diário 3º PA'!$F$4:$F$4242))+SUMPRODUCT(-('Diário 4º PA'!$E$4:$E$2007='Analítico Cp.'!$B76),-('Diário 4º PA'!$P$4:$P$2007=E$1),('Diário 4º PA'!$F$4:$F$2007))+SUMPRODUCT(-('Diário 5º PA'!$E$4:$E$2000='Analítico Cp.'!$B76),-('Diário 5º PA'!$P$4:$P$2000=E$1),('Diário 5º PA'!$F$4:$F$2000))+SUMPRODUCT(-('Diário 6º PA'!$E$4:$E$2000='Analítico Cp.'!$B76),-('Diário 6º PA'!$P$4:$P$2000=E$1),('Diário 6º PA'!$F$4:$F$2000))+SUMPRODUCT(-('Comp.'!$D$5:$D$263='Analítico Cp.'!$B76),-('Comp.'!$J$5:$J$263=E$1),('Comp.'!$E$5:$E$263))</f>
        <v>0</v>
      </c>
      <c r="F76" s="11">
        <f>SUMPRODUCT(-('Diário 3º PA'!$E$4:$E$4242='Analítico Cp.'!$B76),-('Diário 3º PA'!$O$4:$O$4242=F$1),('Diário 3º PA'!$F$4:$F$4242))+SUMPRODUCT(-('Diário 4º PA'!$E$4:$E$2007='Analítico Cp.'!$B76),-('Diário 4º PA'!$P$4:$P$2007=F$1),('Diário 4º PA'!$F$4:$F$2007))+SUMPRODUCT(-('Diário 5º PA'!$E$4:$E$2000='Analítico Cp.'!$B76),-('Diário 5º PA'!$P$4:$P$2000=F$1),('Diário 5º PA'!$F$4:$F$2000))+SUMPRODUCT(-('Diário 6º PA'!$E$4:$E$2000='Analítico Cp.'!$B76),-('Diário 6º PA'!$P$4:$P$2000=F$1),('Diário 6º PA'!$F$4:$F$2000))+SUMPRODUCT(-('Comp.'!$D$5:$D$263='Analítico Cp.'!$B76),-('Comp.'!$J$5:$J$263=F$1),('Comp.'!$E$5:$E$263))</f>
        <v>0</v>
      </c>
      <c r="G76" s="11">
        <f>SUMPRODUCT(-('Diário 3º PA'!$E$4:$E$4242='Analítico Cp.'!$B76),-('Diário 3º PA'!$O$4:$O$4242=G$1),('Diário 3º PA'!$F$4:$F$4242))+SUMPRODUCT(-('Diário 4º PA'!$E$4:$E$2007='Analítico Cp.'!$B76),-('Diário 4º PA'!$P$4:$P$2007=G$1),('Diário 4º PA'!$F$4:$F$2007))+SUMPRODUCT(-('Diário 5º PA'!$E$4:$E$2000='Analítico Cp.'!$B76),-('Diário 5º PA'!$P$4:$P$2000=G$1),('Diário 5º PA'!$F$4:$F$2000))+SUMPRODUCT(-('Diário 6º PA'!$E$4:$E$2000='Analítico Cp.'!$B76),-('Diário 6º PA'!$P$4:$P$2000=G$1),('Diário 6º PA'!$F$4:$F$2000))+SUMPRODUCT(-('Comp.'!$D$5:$D$263='Analítico Cp.'!$B76),-('Comp.'!$J$5:$J$263=G$1),('Comp.'!$E$5:$E$263))</f>
        <v>0</v>
      </c>
      <c r="H76" s="11">
        <f>SUMPRODUCT(-('Diário 3º PA'!$E$4:$E$4242='Analítico Cp.'!$B76),-('Diário 3º PA'!$O$4:$O$4242=H$1),('Diário 3º PA'!$F$4:$F$4242))+SUMPRODUCT(-('Diário 4º PA'!$E$4:$E$2007='Analítico Cp.'!$B76),-('Diário 4º PA'!$P$4:$P$2007=H$1),('Diário 4º PA'!$F$4:$F$2007))+SUMPRODUCT(-('Diário 5º PA'!$E$4:$E$2000='Analítico Cp.'!$B76),-('Diário 5º PA'!$P$4:$P$2000=H$1),('Diário 5º PA'!$F$4:$F$2000))+SUMPRODUCT(-('Diário 6º PA'!$E$4:$E$2000='Analítico Cp.'!$B76),-('Diário 6º PA'!$P$4:$P$2000=H$1),('Diário 6º PA'!$F$4:$F$2000))+SUMPRODUCT(-('Comp.'!$D$5:$D$263='Analítico Cp.'!$B76),-('Comp.'!$J$5:$J$263=H$1),('Comp.'!$E$5:$E$263))</f>
        <v>0</v>
      </c>
      <c r="I76" s="11">
        <f>SUMPRODUCT(-('Diário 3º PA'!$E$4:$E$4242='Analítico Cp.'!$B76),-('Diário 3º PA'!$O$4:$O$4242=I$1),('Diário 3º PA'!$F$4:$F$4242))+SUMPRODUCT(-('Diário 4º PA'!$E$4:$E$2007='Analítico Cp.'!$B76),-('Diário 4º PA'!$P$4:$P$2007=I$1),('Diário 4º PA'!$F$4:$F$2007))+SUMPRODUCT(-('Diário 5º PA'!$E$4:$E$2000='Analítico Cp.'!$B76),-('Diário 5º PA'!$P$4:$P$2000=I$1),('Diário 5º PA'!$F$4:$F$2000))+SUMPRODUCT(-('Diário 6º PA'!$E$4:$E$2000='Analítico Cp.'!$B76),-('Diário 6º PA'!$P$4:$P$2000=I$1),('Diário 6º PA'!$F$4:$F$2000))+SUMPRODUCT(-('Comp.'!$D$5:$D$263='Analítico Cp.'!$B76),-('Comp.'!$J$5:$J$263=I$1),('Comp.'!$E$5:$E$263))</f>
        <v>0</v>
      </c>
      <c r="J76" s="11">
        <f>SUMPRODUCT(-('Diário 3º PA'!$E$4:$E$4242='Analítico Cp.'!$B76),-('Diário 3º PA'!$O$4:$O$4242=J$1),('Diário 3º PA'!$F$4:$F$4242))+SUMPRODUCT(-('Diário 4º PA'!$E$4:$E$2007='Analítico Cp.'!$B76),-('Diário 4º PA'!$P$4:$P$2007=J$1),('Diário 4º PA'!$F$4:$F$2007))+SUMPRODUCT(-('Diário 5º PA'!$E$4:$E$2000='Analítico Cp.'!$B76),-('Diário 5º PA'!$P$4:$P$2000=J$1),('Diário 5º PA'!$F$4:$F$2000))+SUMPRODUCT(-('Diário 6º PA'!$E$4:$E$2000='Analítico Cp.'!$B76),-('Diário 6º PA'!$P$4:$P$2000=J$1),('Diário 6º PA'!$F$4:$F$2000))+SUMPRODUCT(-('Comp.'!$D$5:$D$263='Analítico Cp.'!$B76),-('Comp.'!$J$5:$J$263=J$1),('Comp.'!$E$5:$E$263))</f>
        <v>0</v>
      </c>
      <c r="K76" s="11">
        <f>SUMPRODUCT(-('Diário 3º PA'!$E$4:$E$4242='Analítico Cp.'!$B76),-('Diário 3º PA'!$O$4:$O$4242=K$1),('Diário 3º PA'!$F$4:$F$4242))+SUMPRODUCT(-('Diário 4º PA'!$E$4:$E$2007='Analítico Cp.'!$B76),-('Diário 4º PA'!$P$4:$P$2007=K$1),('Diário 4º PA'!$F$4:$F$2007))+SUMPRODUCT(-('Diário 5º PA'!$E$4:$E$2000='Analítico Cp.'!$B76),-('Diário 5º PA'!$P$4:$P$2000=K$1),('Diário 5º PA'!$F$4:$F$2000))+SUMPRODUCT(-('Diário 6º PA'!$E$4:$E$2000='Analítico Cp.'!$B76),-('Diário 6º PA'!$P$4:$P$2000=K$1),('Diário 6º PA'!$F$4:$F$2000))+SUMPRODUCT(-('Comp.'!$D$5:$D$263='Analítico Cp.'!$B76),-('Comp.'!$J$5:$J$263=K$1),('Comp.'!$E$5:$E$263))</f>
        <v>0</v>
      </c>
      <c r="L76" s="11">
        <f>SUMPRODUCT(-('Diário 3º PA'!$E$4:$E$4242='Analítico Cp.'!$B76),-('Diário 3º PA'!$O$4:$O$4242=L$1),('Diário 3º PA'!$F$4:$F$4242))+SUMPRODUCT(-('Diário 4º PA'!$E$4:$E$2007='Analítico Cp.'!$B76),-('Diário 4º PA'!$P$4:$P$2007=L$1),('Diário 4º PA'!$F$4:$F$2007))+SUMPRODUCT(-('Diário 5º PA'!$E$4:$E$2000='Analítico Cp.'!$B76),-('Diário 5º PA'!$P$4:$P$2000=L$1),('Diário 5º PA'!$F$4:$F$2000))+SUMPRODUCT(-('Diário 6º PA'!$E$4:$E$2000='Analítico Cp.'!$B76),-('Diário 6º PA'!$P$4:$P$2000=L$1),('Diário 6º PA'!$F$4:$F$2000))+SUMPRODUCT(-('Comp.'!$D$5:$D$263='Analítico Cp.'!$B76),-('Comp.'!$J$5:$J$263=L$1),('Comp.'!$E$5:$E$263))</f>
        <v>0</v>
      </c>
      <c r="M76" s="11">
        <f>SUMPRODUCT(-('Diário 3º PA'!$E$4:$E$4242='Analítico Cp.'!$B76),-('Diário 3º PA'!$O$4:$O$4242=M$1),('Diário 3º PA'!$F$4:$F$4242))+SUMPRODUCT(-('Diário 4º PA'!$E$4:$E$2007='Analítico Cp.'!$B76),-('Diário 4º PA'!$P$4:$P$2007=M$1),('Diário 4º PA'!$F$4:$F$2007))+SUMPRODUCT(-('Diário 5º PA'!$E$4:$E$2000='Analítico Cp.'!$B76),-('Diário 5º PA'!$P$4:$P$2000=M$1),('Diário 5º PA'!$F$4:$F$2000))+SUMPRODUCT(-('Diário 6º PA'!$E$4:$E$2000='Analítico Cp.'!$B76),-('Diário 6º PA'!$P$4:$P$2000=M$1),('Diário 6º PA'!$F$4:$F$2000))+SUMPRODUCT(-('Comp.'!$D$5:$D$263='Analítico Cp.'!$B76),-('Comp.'!$J$5:$J$263=M$1),('Comp.'!$E$5:$E$263))</f>
        <v>0</v>
      </c>
      <c r="N76" s="11">
        <f>SUMPRODUCT(-('Diário 3º PA'!$E$4:$E$4242='Analítico Cp.'!$B76),-('Diário 3º PA'!$O$4:$O$4242=N$1),('Diário 3º PA'!$F$4:$F$4242))+SUMPRODUCT(-('Diário 4º PA'!$E$4:$E$2007='Analítico Cp.'!$B76),-('Diário 4º PA'!$P$4:$P$2007=N$1),('Diário 4º PA'!$F$4:$F$2007))+SUMPRODUCT(-('Diário 5º PA'!$E$4:$E$2000='Analítico Cp.'!$B76),-('Diário 5º PA'!$P$4:$P$2000=N$1),('Diário 5º PA'!$F$4:$F$2000))+SUMPRODUCT(-('Diário 6º PA'!$E$4:$E$2000='Analítico Cp.'!$B76),-('Diário 6º PA'!$P$4:$P$2000=N$1),('Diário 6º PA'!$F$4:$F$2000))+SUMPRODUCT(-('Comp.'!$D$5:$D$263='Analítico Cp.'!$B76),-('Comp.'!$J$5:$J$263=N$1),('Comp.'!$E$5:$E$263))</f>
        <v>0</v>
      </c>
      <c r="O76" s="12">
        <f t="shared" si="14"/>
        <v>0</v>
      </c>
      <c r="P76" s="168">
        <f t="shared" si="13"/>
        <v>0</v>
      </c>
    </row>
    <row r="77" spans="1:16" ht="23.25" customHeight="1" x14ac:dyDescent="0.2">
      <c r="A77" s="59" t="s">
        <v>249</v>
      </c>
      <c r="B77" s="102" t="s">
        <v>250</v>
      </c>
      <c r="C77" s="11">
        <f>SUMPRODUCT(-('Diário 3º PA'!$E$4:$E$4242='Analítico Cp.'!$B77),-('Diário 3º PA'!$O$4:$O$4242=C$1),('Diário 3º PA'!$F$4:$F$4242))+SUMPRODUCT(-('Diário 4º PA'!$E$4:$E$2007='Analítico Cp.'!$B77),-('Diário 4º PA'!$P$4:$P$2007=C$1),('Diário 4º PA'!$F$4:$F$2007))+SUMPRODUCT(-('Diário 5º PA'!$E$4:$E$2000='Analítico Cp.'!$B77),-('Diário 5º PA'!$P$4:$P$2000=C$1),('Diário 5º PA'!$F$4:$F$2000))+SUMPRODUCT(-('Diário 6º PA'!$E$4:$E$2000='Analítico Cp.'!$B77),-('Diário 6º PA'!$P$4:$P$2000=C$1),('Diário 6º PA'!$F$4:$F$2000))+SUMPRODUCT(-('Comp.'!$D$5:$D$263='Analítico Cp.'!$B77),-('Comp.'!$J$5:$J$263=C$1),('Comp.'!$E$5:$E$263))</f>
        <v>0</v>
      </c>
      <c r="D77" s="11">
        <f>SUMPRODUCT(-('Diário 3º PA'!$E$4:$E$4242='Analítico Cp.'!$B77),-('Diário 3º PA'!$O$4:$O$4242=D$1),('Diário 3º PA'!$F$4:$F$4242))+SUMPRODUCT(-('Diário 4º PA'!$E$4:$E$2007='Analítico Cp.'!$B77),-('Diário 4º PA'!$P$4:$P$2007=D$1),('Diário 4º PA'!$F$4:$F$2007))+SUMPRODUCT(-('Diário 5º PA'!$E$4:$E$2000='Analítico Cp.'!$B77),-('Diário 5º PA'!$P$4:$P$2000=D$1),('Diário 5º PA'!$F$4:$F$2000))+SUMPRODUCT(-('Diário 6º PA'!$E$4:$E$2000='Analítico Cp.'!$B77),-('Diário 6º PA'!$P$4:$P$2000=D$1),('Diário 6º PA'!$F$4:$F$2000))+SUMPRODUCT(-('Comp.'!$D$5:$D$263='Analítico Cp.'!$B77),-('Comp.'!$J$5:$J$263=D$1),('Comp.'!$E$5:$E$263))</f>
        <v>0</v>
      </c>
      <c r="E77" s="11">
        <f>SUMPRODUCT(-('Diário 3º PA'!$E$4:$E$4242='Analítico Cp.'!$B77),-('Diário 3º PA'!$O$4:$O$4242=E$1),('Diário 3º PA'!$F$4:$F$4242))+SUMPRODUCT(-('Diário 4º PA'!$E$4:$E$2007='Analítico Cp.'!$B77),-('Diário 4º PA'!$P$4:$P$2007=E$1),('Diário 4º PA'!$F$4:$F$2007))+SUMPRODUCT(-('Diário 5º PA'!$E$4:$E$2000='Analítico Cp.'!$B77),-('Diário 5º PA'!$P$4:$P$2000=E$1),('Diário 5º PA'!$F$4:$F$2000))+SUMPRODUCT(-('Diário 6º PA'!$E$4:$E$2000='Analítico Cp.'!$B77),-('Diário 6º PA'!$P$4:$P$2000=E$1),('Diário 6º PA'!$F$4:$F$2000))+SUMPRODUCT(-('Comp.'!$D$5:$D$263='Analítico Cp.'!$B77),-('Comp.'!$J$5:$J$263=E$1),('Comp.'!$E$5:$E$263))</f>
        <v>0</v>
      </c>
      <c r="F77" s="11">
        <f>SUMPRODUCT(-('Diário 3º PA'!$E$4:$E$4242='Analítico Cp.'!$B77),-('Diário 3º PA'!$O$4:$O$4242=F$1),('Diário 3º PA'!$F$4:$F$4242))+SUMPRODUCT(-('Diário 4º PA'!$E$4:$E$2007='Analítico Cp.'!$B77),-('Diário 4º PA'!$P$4:$P$2007=F$1),('Diário 4º PA'!$F$4:$F$2007))+SUMPRODUCT(-('Diário 5º PA'!$E$4:$E$2000='Analítico Cp.'!$B77),-('Diário 5º PA'!$P$4:$P$2000=F$1),('Diário 5º PA'!$F$4:$F$2000))+SUMPRODUCT(-('Diário 6º PA'!$E$4:$E$2000='Analítico Cp.'!$B77),-('Diário 6º PA'!$P$4:$P$2000=F$1),('Diário 6º PA'!$F$4:$F$2000))+SUMPRODUCT(-('Comp.'!$D$5:$D$263='Analítico Cp.'!$B77),-('Comp.'!$J$5:$J$263=F$1),('Comp.'!$E$5:$E$263))</f>
        <v>0</v>
      </c>
      <c r="G77" s="11">
        <f>SUMPRODUCT(-('Diário 3º PA'!$E$4:$E$4242='Analítico Cp.'!$B77),-('Diário 3º PA'!$O$4:$O$4242=G$1),('Diário 3º PA'!$F$4:$F$4242))+SUMPRODUCT(-('Diário 4º PA'!$E$4:$E$2007='Analítico Cp.'!$B77),-('Diário 4º PA'!$P$4:$P$2007=G$1),('Diário 4º PA'!$F$4:$F$2007))+SUMPRODUCT(-('Diário 5º PA'!$E$4:$E$2000='Analítico Cp.'!$B77),-('Diário 5º PA'!$P$4:$P$2000=G$1),('Diário 5º PA'!$F$4:$F$2000))+SUMPRODUCT(-('Diário 6º PA'!$E$4:$E$2000='Analítico Cp.'!$B77),-('Diário 6º PA'!$P$4:$P$2000=G$1),('Diário 6º PA'!$F$4:$F$2000))+SUMPRODUCT(-('Comp.'!$D$5:$D$263='Analítico Cp.'!$B77),-('Comp.'!$J$5:$J$263=G$1),('Comp.'!$E$5:$E$263))</f>
        <v>0</v>
      </c>
      <c r="H77" s="11">
        <f>SUMPRODUCT(-('Diário 3º PA'!$E$4:$E$4242='Analítico Cp.'!$B77),-('Diário 3º PA'!$O$4:$O$4242=H$1),('Diário 3º PA'!$F$4:$F$4242))+SUMPRODUCT(-('Diário 4º PA'!$E$4:$E$2007='Analítico Cp.'!$B77),-('Diário 4º PA'!$P$4:$P$2007=H$1),('Diário 4º PA'!$F$4:$F$2007))+SUMPRODUCT(-('Diário 5º PA'!$E$4:$E$2000='Analítico Cp.'!$B77),-('Diário 5º PA'!$P$4:$P$2000=H$1),('Diário 5º PA'!$F$4:$F$2000))+SUMPRODUCT(-('Diário 6º PA'!$E$4:$E$2000='Analítico Cp.'!$B77),-('Diário 6º PA'!$P$4:$P$2000=H$1),('Diário 6º PA'!$F$4:$F$2000))+SUMPRODUCT(-('Comp.'!$D$5:$D$263='Analítico Cp.'!$B77),-('Comp.'!$J$5:$J$263=H$1),('Comp.'!$E$5:$E$263))</f>
        <v>0</v>
      </c>
      <c r="I77" s="11">
        <f>SUMPRODUCT(-('Diário 3º PA'!$E$4:$E$4242='Analítico Cp.'!$B77),-('Diário 3º PA'!$O$4:$O$4242=I$1),('Diário 3º PA'!$F$4:$F$4242))+SUMPRODUCT(-('Diário 4º PA'!$E$4:$E$2007='Analítico Cp.'!$B77),-('Diário 4º PA'!$P$4:$P$2007=I$1),('Diário 4º PA'!$F$4:$F$2007))+SUMPRODUCT(-('Diário 5º PA'!$E$4:$E$2000='Analítico Cp.'!$B77),-('Diário 5º PA'!$P$4:$P$2000=I$1),('Diário 5º PA'!$F$4:$F$2000))+SUMPRODUCT(-('Diário 6º PA'!$E$4:$E$2000='Analítico Cp.'!$B77),-('Diário 6º PA'!$P$4:$P$2000=I$1),('Diário 6º PA'!$F$4:$F$2000))+SUMPRODUCT(-('Comp.'!$D$5:$D$263='Analítico Cp.'!$B77),-('Comp.'!$J$5:$J$263=I$1),('Comp.'!$E$5:$E$263))</f>
        <v>0</v>
      </c>
      <c r="J77" s="11">
        <f>SUMPRODUCT(-('Diário 3º PA'!$E$4:$E$4242='Analítico Cp.'!$B77),-('Diário 3º PA'!$O$4:$O$4242=J$1),('Diário 3º PA'!$F$4:$F$4242))+SUMPRODUCT(-('Diário 4º PA'!$E$4:$E$2007='Analítico Cp.'!$B77),-('Diário 4º PA'!$P$4:$P$2007=J$1),('Diário 4º PA'!$F$4:$F$2007))+SUMPRODUCT(-('Diário 5º PA'!$E$4:$E$2000='Analítico Cp.'!$B77),-('Diário 5º PA'!$P$4:$P$2000=J$1),('Diário 5º PA'!$F$4:$F$2000))+SUMPRODUCT(-('Diário 6º PA'!$E$4:$E$2000='Analítico Cp.'!$B77),-('Diário 6º PA'!$P$4:$P$2000=J$1),('Diário 6º PA'!$F$4:$F$2000))+SUMPRODUCT(-('Comp.'!$D$5:$D$263='Analítico Cp.'!$B77),-('Comp.'!$J$5:$J$263=J$1),('Comp.'!$E$5:$E$263))</f>
        <v>0</v>
      </c>
      <c r="K77" s="11">
        <f>SUMPRODUCT(-('Diário 3º PA'!$E$4:$E$4242='Analítico Cp.'!$B77),-('Diário 3º PA'!$O$4:$O$4242=K$1),('Diário 3º PA'!$F$4:$F$4242))+SUMPRODUCT(-('Diário 4º PA'!$E$4:$E$2007='Analítico Cp.'!$B77),-('Diário 4º PA'!$P$4:$P$2007=K$1),('Diário 4º PA'!$F$4:$F$2007))+SUMPRODUCT(-('Diário 5º PA'!$E$4:$E$2000='Analítico Cp.'!$B77),-('Diário 5º PA'!$P$4:$P$2000=K$1),('Diário 5º PA'!$F$4:$F$2000))+SUMPRODUCT(-('Diário 6º PA'!$E$4:$E$2000='Analítico Cp.'!$B77),-('Diário 6º PA'!$P$4:$P$2000=K$1),('Diário 6º PA'!$F$4:$F$2000))+SUMPRODUCT(-('Comp.'!$D$5:$D$263='Analítico Cp.'!$B77),-('Comp.'!$J$5:$J$263=K$1),('Comp.'!$E$5:$E$263))</f>
        <v>0</v>
      </c>
      <c r="L77" s="11">
        <f>SUMPRODUCT(-('Diário 3º PA'!$E$4:$E$4242='Analítico Cp.'!$B77),-('Diário 3º PA'!$O$4:$O$4242=L$1),('Diário 3º PA'!$F$4:$F$4242))+SUMPRODUCT(-('Diário 4º PA'!$E$4:$E$2007='Analítico Cp.'!$B77),-('Diário 4º PA'!$P$4:$P$2007=L$1),('Diário 4º PA'!$F$4:$F$2007))+SUMPRODUCT(-('Diário 5º PA'!$E$4:$E$2000='Analítico Cp.'!$B77),-('Diário 5º PA'!$P$4:$P$2000=L$1),('Diário 5º PA'!$F$4:$F$2000))+SUMPRODUCT(-('Diário 6º PA'!$E$4:$E$2000='Analítico Cp.'!$B77),-('Diário 6º PA'!$P$4:$P$2000=L$1),('Diário 6º PA'!$F$4:$F$2000))+SUMPRODUCT(-('Comp.'!$D$5:$D$263='Analítico Cp.'!$B77),-('Comp.'!$J$5:$J$263=L$1),('Comp.'!$E$5:$E$263))</f>
        <v>0</v>
      </c>
      <c r="M77" s="11">
        <f>SUMPRODUCT(-('Diário 3º PA'!$E$4:$E$4242='Analítico Cp.'!$B77),-('Diário 3º PA'!$O$4:$O$4242=M$1),('Diário 3º PA'!$F$4:$F$4242))+SUMPRODUCT(-('Diário 4º PA'!$E$4:$E$2007='Analítico Cp.'!$B77),-('Diário 4º PA'!$P$4:$P$2007=M$1),('Diário 4º PA'!$F$4:$F$2007))+SUMPRODUCT(-('Diário 5º PA'!$E$4:$E$2000='Analítico Cp.'!$B77),-('Diário 5º PA'!$P$4:$P$2000=M$1),('Diário 5º PA'!$F$4:$F$2000))+SUMPRODUCT(-('Diário 6º PA'!$E$4:$E$2000='Analítico Cp.'!$B77),-('Diário 6º PA'!$P$4:$P$2000=M$1),('Diário 6º PA'!$F$4:$F$2000))+SUMPRODUCT(-('Comp.'!$D$5:$D$263='Analítico Cp.'!$B77),-('Comp.'!$J$5:$J$263=M$1),('Comp.'!$E$5:$E$263))</f>
        <v>0</v>
      </c>
      <c r="N77" s="11">
        <f>SUMPRODUCT(-('Diário 3º PA'!$E$4:$E$4242='Analítico Cp.'!$B77),-('Diário 3º PA'!$O$4:$O$4242=N$1),('Diário 3º PA'!$F$4:$F$4242))+SUMPRODUCT(-('Diário 4º PA'!$E$4:$E$2007='Analítico Cp.'!$B77),-('Diário 4º PA'!$P$4:$P$2007=N$1),('Diário 4º PA'!$F$4:$F$2007))+SUMPRODUCT(-('Diário 5º PA'!$E$4:$E$2000='Analítico Cp.'!$B77),-('Diário 5º PA'!$P$4:$P$2000=N$1),('Diário 5º PA'!$F$4:$F$2000))+SUMPRODUCT(-('Diário 6º PA'!$E$4:$E$2000='Analítico Cp.'!$B77),-('Diário 6º PA'!$P$4:$P$2000=N$1),('Diário 6º PA'!$F$4:$F$2000))+SUMPRODUCT(-('Comp.'!$D$5:$D$263='Analítico Cp.'!$B77),-('Comp.'!$J$5:$J$263=N$1),('Comp.'!$E$5:$E$263))</f>
        <v>0</v>
      </c>
      <c r="O77" s="12">
        <f t="shared" si="14"/>
        <v>0</v>
      </c>
      <c r="P77" s="168">
        <f t="shared" si="13"/>
        <v>0</v>
      </c>
    </row>
    <row r="78" spans="1:16" ht="23.25" customHeight="1" x14ac:dyDescent="0.2">
      <c r="A78" s="59" t="s">
        <v>251</v>
      </c>
      <c r="B78" s="103" t="s">
        <v>252</v>
      </c>
      <c r="C78" s="11">
        <f>SUMPRODUCT(-('Diário 3º PA'!$E$4:$E$4242='Analítico Cp.'!$B78),-('Diário 3º PA'!$O$4:$O$4242=C$1),('Diário 3º PA'!$F$4:$F$4242))+SUMPRODUCT(-('Diário 4º PA'!$E$4:$E$2007='Analítico Cp.'!$B78),-('Diário 4º PA'!$P$4:$P$2007=C$1),('Diário 4º PA'!$F$4:$F$2007))+SUMPRODUCT(-('Diário 5º PA'!$E$4:$E$2000='Analítico Cp.'!$B78),-('Diário 5º PA'!$P$4:$P$2000=C$1),('Diário 5º PA'!$F$4:$F$2000))+SUMPRODUCT(-('Diário 6º PA'!$E$4:$E$2000='Analítico Cp.'!$B78),-('Diário 6º PA'!$P$4:$P$2000=C$1),('Diário 6º PA'!$F$4:$F$2000))+SUMPRODUCT(-('Comp.'!$D$5:$D$263='Analítico Cp.'!$B78),-('Comp.'!$J$5:$J$263=C$1),('Comp.'!$E$5:$E$263))</f>
        <v>7681.85</v>
      </c>
      <c r="D78" s="11">
        <f>SUMPRODUCT(-('Diário 3º PA'!$E$4:$E$4242='Analítico Cp.'!$B78),-('Diário 3º PA'!$O$4:$O$4242=D$1),('Diário 3º PA'!$F$4:$F$4242))+SUMPRODUCT(-('Diário 4º PA'!$E$4:$E$2007='Analítico Cp.'!$B78),-('Diário 4º PA'!$P$4:$P$2007=D$1),('Diário 4º PA'!$F$4:$F$2007))+SUMPRODUCT(-('Diário 5º PA'!$E$4:$E$2000='Analítico Cp.'!$B78),-('Diário 5º PA'!$P$4:$P$2000=D$1),('Diário 5º PA'!$F$4:$F$2000))+SUMPRODUCT(-('Diário 6º PA'!$E$4:$E$2000='Analítico Cp.'!$B78),-('Diário 6º PA'!$P$4:$P$2000=D$1),('Diário 6º PA'!$F$4:$F$2000))+SUMPRODUCT(-('Comp.'!$D$5:$D$263='Analítico Cp.'!$B78),-('Comp.'!$J$5:$J$263=D$1),('Comp.'!$E$5:$E$263))</f>
        <v>40484.620000000003</v>
      </c>
      <c r="E78" s="11">
        <f>SUMPRODUCT(-('Diário 3º PA'!$E$4:$E$4242='Analítico Cp.'!$B78),-('Diário 3º PA'!$O$4:$O$4242=E$1),('Diário 3º PA'!$F$4:$F$4242))+SUMPRODUCT(-('Diário 4º PA'!$E$4:$E$2007='Analítico Cp.'!$B78),-('Diário 4º PA'!$P$4:$P$2007=E$1),('Diário 4º PA'!$F$4:$F$2007))+SUMPRODUCT(-('Diário 5º PA'!$E$4:$E$2000='Analítico Cp.'!$B78),-('Diário 5º PA'!$P$4:$P$2000=E$1),('Diário 5º PA'!$F$4:$F$2000))+SUMPRODUCT(-('Diário 6º PA'!$E$4:$E$2000='Analítico Cp.'!$B78),-('Diário 6º PA'!$P$4:$P$2000=E$1),('Diário 6º PA'!$F$4:$F$2000))+SUMPRODUCT(-('Comp.'!$D$5:$D$263='Analítico Cp.'!$B78),-('Comp.'!$J$5:$J$263=E$1),('Comp.'!$E$5:$E$263))</f>
        <v>16222.189999999999</v>
      </c>
      <c r="F78" s="11">
        <f>SUMPRODUCT(-('Diário 3º PA'!$E$4:$E$4242='Analítico Cp.'!$B78),-('Diário 3º PA'!$O$4:$O$4242=F$1),('Diário 3º PA'!$F$4:$F$4242))+SUMPRODUCT(-('Diário 4º PA'!$E$4:$E$2007='Analítico Cp.'!$B78),-('Diário 4º PA'!$P$4:$P$2007=F$1),('Diário 4º PA'!$F$4:$F$2007))+SUMPRODUCT(-('Diário 5º PA'!$E$4:$E$2000='Analítico Cp.'!$B78),-('Diário 5º PA'!$P$4:$P$2000=F$1),('Diário 5º PA'!$F$4:$F$2000))+SUMPRODUCT(-('Diário 6º PA'!$E$4:$E$2000='Analítico Cp.'!$B78),-('Diário 6º PA'!$P$4:$P$2000=F$1),('Diário 6º PA'!$F$4:$F$2000))+SUMPRODUCT(-('Comp.'!$D$5:$D$263='Analítico Cp.'!$B78),-('Comp.'!$J$5:$J$263=F$1),('Comp.'!$E$5:$E$263))</f>
        <v>0</v>
      </c>
      <c r="G78" s="11">
        <f>SUMPRODUCT(-('Diário 3º PA'!$E$4:$E$4242='Analítico Cp.'!$B78),-('Diário 3º PA'!$O$4:$O$4242=G$1),('Diário 3º PA'!$F$4:$F$4242))+SUMPRODUCT(-('Diário 4º PA'!$E$4:$E$2007='Analítico Cp.'!$B78),-('Diário 4º PA'!$P$4:$P$2007=G$1),('Diário 4º PA'!$F$4:$F$2007))+SUMPRODUCT(-('Diário 5º PA'!$E$4:$E$2000='Analítico Cp.'!$B78),-('Diário 5º PA'!$P$4:$P$2000=G$1),('Diário 5º PA'!$F$4:$F$2000))+SUMPRODUCT(-('Diário 6º PA'!$E$4:$E$2000='Analítico Cp.'!$B78),-('Diário 6º PA'!$P$4:$P$2000=G$1),('Diário 6º PA'!$F$4:$F$2000))+SUMPRODUCT(-('Comp.'!$D$5:$D$263='Analítico Cp.'!$B78),-('Comp.'!$J$5:$J$263=G$1),('Comp.'!$E$5:$E$263))</f>
        <v>0</v>
      </c>
      <c r="H78" s="11">
        <f>SUMPRODUCT(-('Diário 3º PA'!$E$4:$E$4242='Analítico Cp.'!$B78),-('Diário 3º PA'!$O$4:$O$4242=H$1),('Diário 3º PA'!$F$4:$F$4242))+SUMPRODUCT(-('Diário 4º PA'!$E$4:$E$2007='Analítico Cp.'!$B78),-('Diário 4º PA'!$P$4:$P$2007=H$1),('Diário 4º PA'!$F$4:$F$2007))+SUMPRODUCT(-('Diário 5º PA'!$E$4:$E$2000='Analítico Cp.'!$B78),-('Diário 5º PA'!$P$4:$P$2000=H$1),('Diário 5º PA'!$F$4:$F$2000))+SUMPRODUCT(-('Diário 6º PA'!$E$4:$E$2000='Analítico Cp.'!$B78),-('Diário 6º PA'!$P$4:$P$2000=H$1),('Diário 6º PA'!$F$4:$F$2000))+SUMPRODUCT(-('Comp.'!$D$5:$D$263='Analítico Cp.'!$B78),-('Comp.'!$J$5:$J$263=H$1),('Comp.'!$E$5:$E$263))</f>
        <v>0</v>
      </c>
      <c r="I78" s="11">
        <f>SUMPRODUCT(-('Diário 3º PA'!$E$4:$E$4242='Analítico Cp.'!$B78),-('Diário 3º PA'!$O$4:$O$4242=I$1),('Diário 3º PA'!$F$4:$F$4242))+SUMPRODUCT(-('Diário 4º PA'!$E$4:$E$2007='Analítico Cp.'!$B78),-('Diário 4º PA'!$P$4:$P$2007=I$1),('Diário 4º PA'!$F$4:$F$2007))+SUMPRODUCT(-('Diário 5º PA'!$E$4:$E$2000='Analítico Cp.'!$B78),-('Diário 5º PA'!$P$4:$P$2000=I$1),('Diário 5º PA'!$F$4:$F$2000))+SUMPRODUCT(-('Diário 6º PA'!$E$4:$E$2000='Analítico Cp.'!$B78),-('Diário 6º PA'!$P$4:$P$2000=I$1),('Diário 6º PA'!$F$4:$F$2000))+SUMPRODUCT(-('Comp.'!$D$5:$D$263='Analítico Cp.'!$B78),-('Comp.'!$J$5:$J$263=I$1),('Comp.'!$E$5:$E$263))</f>
        <v>0</v>
      </c>
      <c r="J78" s="11">
        <f>SUMPRODUCT(-('Diário 3º PA'!$E$4:$E$4242='Analítico Cp.'!$B78),-('Diário 3º PA'!$O$4:$O$4242=J$1),('Diário 3º PA'!$F$4:$F$4242))+SUMPRODUCT(-('Diário 4º PA'!$E$4:$E$2007='Analítico Cp.'!$B78),-('Diário 4º PA'!$P$4:$P$2007=J$1),('Diário 4º PA'!$F$4:$F$2007))+SUMPRODUCT(-('Diário 5º PA'!$E$4:$E$2000='Analítico Cp.'!$B78),-('Diário 5º PA'!$P$4:$P$2000=J$1),('Diário 5º PA'!$F$4:$F$2000))+SUMPRODUCT(-('Diário 6º PA'!$E$4:$E$2000='Analítico Cp.'!$B78),-('Diário 6º PA'!$P$4:$P$2000=J$1),('Diário 6º PA'!$F$4:$F$2000))+SUMPRODUCT(-('Comp.'!$D$5:$D$263='Analítico Cp.'!$B78),-('Comp.'!$J$5:$J$263=J$1),('Comp.'!$E$5:$E$263))</f>
        <v>0</v>
      </c>
      <c r="K78" s="11">
        <f>SUMPRODUCT(-('Diário 3º PA'!$E$4:$E$4242='Analítico Cp.'!$B78),-('Diário 3º PA'!$O$4:$O$4242=K$1),('Diário 3º PA'!$F$4:$F$4242))+SUMPRODUCT(-('Diário 4º PA'!$E$4:$E$2007='Analítico Cp.'!$B78),-('Diário 4º PA'!$P$4:$P$2007=K$1),('Diário 4º PA'!$F$4:$F$2007))+SUMPRODUCT(-('Diário 5º PA'!$E$4:$E$2000='Analítico Cp.'!$B78),-('Diário 5º PA'!$P$4:$P$2000=K$1),('Diário 5º PA'!$F$4:$F$2000))+SUMPRODUCT(-('Diário 6º PA'!$E$4:$E$2000='Analítico Cp.'!$B78),-('Diário 6º PA'!$P$4:$P$2000=K$1),('Diário 6º PA'!$F$4:$F$2000))+SUMPRODUCT(-('Comp.'!$D$5:$D$263='Analítico Cp.'!$B78),-('Comp.'!$J$5:$J$263=K$1),('Comp.'!$E$5:$E$263))</f>
        <v>0</v>
      </c>
      <c r="L78" s="11">
        <f>SUMPRODUCT(-('Diário 3º PA'!$E$4:$E$4242='Analítico Cp.'!$B78),-('Diário 3º PA'!$O$4:$O$4242=L$1),('Diário 3º PA'!$F$4:$F$4242))+SUMPRODUCT(-('Diário 4º PA'!$E$4:$E$2007='Analítico Cp.'!$B78),-('Diário 4º PA'!$P$4:$P$2007=L$1),('Diário 4º PA'!$F$4:$F$2007))+SUMPRODUCT(-('Diário 5º PA'!$E$4:$E$2000='Analítico Cp.'!$B78),-('Diário 5º PA'!$P$4:$P$2000=L$1),('Diário 5º PA'!$F$4:$F$2000))+SUMPRODUCT(-('Diário 6º PA'!$E$4:$E$2000='Analítico Cp.'!$B78),-('Diário 6º PA'!$P$4:$P$2000=L$1),('Diário 6º PA'!$F$4:$F$2000))+SUMPRODUCT(-('Comp.'!$D$5:$D$263='Analítico Cp.'!$B78),-('Comp.'!$J$5:$J$263=L$1),('Comp.'!$E$5:$E$263))</f>
        <v>0</v>
      </c>
      <c r="M78" s="11">
        <f>SUMPRODUCT(-('Diário 3º PA'!$E$4:$E$4242='Analítico Cp.'!$B78),-('Diário 3º PA'!$O$4:$O$4242=M$1),('Diário 3º PA'!$F$4:$F$4242))+SUMPRODUCT(-('Diário 4º PA'!$E$4:$E$2007='Analítico Cp.'!$B78),-('Diário 4º PA'!$P$4:$P$2007=M$1),('Diário 4º PA'!$F$4:$F$2007))+SUMPRODUCT(-('Diário 5º PA'!$E$4:$E$2000='Analítico Cp.'!$B78),-('Diário 5º PA'!$P$4:$P$2000=M$1),('Diário 5º PA'!$F$4:$F$2000))+SUMPRODUCT(-('Diário 6º PA'!$E$4:$E$2000='Analítico Cp.'!$B78),-('Diário 6º PA'!$P$4:$P$2000=M$1),('Diário 6º PA'!$F$4:$F$2000))+SUMPRODUCT(-('Comp.'!$D$5:$D$263='Analítico Cp.'!$B78),-('Comp.'!$J$5:$J$263=M$1),('Comp.'!$E$5:$E$263))</f>
        <v>0</v>
      </c>
      <c r="N78" s="11">
        <f>SUMPRODUCT(-('Diário 3º PA'!$E$4:$E$4242='Analítico Cp.'!$B78),-('Diário 3º PA'!$O$4:$O$4242=N$1),('Diário 3º PA'!$F$4:$F$4242))+SUMPRODUCT(-('Diário 4º PA'!$E$4:$E$2007='Analítico Cp.'!$B78),-('Diário 4º PA'!$P$4:$P$2007=N$1),('Diário 4º PA'!$F$4:$F$2007))+SUMPRODUCT(-('Diário 5º PA'!$E$4:$E$2000='Analítico Cp.'!$B78),-('Diário 5º PA'!$P$4:$P$2000=N$1),('Diário 5º PA'!$F$4:$F$2000))+SUMPRODUCT(-('Diário 6º PA'!$E$4:$E$2000='Analítico Cp.'!$B78),-('Diário 6º PA'!$P$4:$P$2000=N$1),('Diário 6º PA'!$F$4:$F$2000))+SUMPRODUCT(-('Comp.'!$D$5:$D$263='Analítico Cp.'!$B78),-('Comp.'!$J$5:$J$263=N$1),('Comp.'!$E$5:$E$263))</f>
        <v>0</v>
      </c>
      <c r="O78" s="12">
        <f t="shared" si="14"/>
        <v>64388.66</v>
      </c>
      <c r="P78" s="168">
        <f t="shared" si="13"/>
        <v>7.5940364248609869E-3</v>
      </c>
    </row>
    <row r="79" spans="1:16" ht="23.25" customHeight="1" x14ac:dyDescent="0.2">
      <c r="A79" s="59" t="s">
        <v>253</v>
      </c>
      <c r="B79" s="103" t="s">
        <v>254</v>
      </c>
      <c r="C79" s="11">
        <f>SUMPRODUCT(-('Diário 3º PA'!$E$4:$E$4242='Analítico Cp.'!$B79),-('Diário 3º PA'!$O$4:$O$4242=C$1),('Diário 3º PA'!$F$4:$F$4242))+SUMPRODUCT(-('Diário 4º PA'!$E$4:$E$2007='Analítico Cp.'!$B79),-('Diário 4º PA'!$P$4:$P$2007=C$1),('Diário 4º PA'!$F$4:$F$2007))+SUMPRODUCT(-('Diário 5º PA'!$E$4:$E$2000='Analítico Cp.'!$B79),-('Diário 5º PA'!$P$4:$P$2000=C$1),('Diário 5º PA'!$F$4:$F$2000))+SUMPRODUCT(-('Diário 6º PA'!$E$4:$E$2000='Analítico Cp.'!$B79),-('Diário 6º PA'!$P$4:$P$2000=C$1),('Diário 6º PA'!$F$4:$F$2000))+SUMPRODUCT(-('Comp.'!$D$5:$D$263='Analítico Cp.'!$B79),-('Comp.'!$J$5:$J$263=C$1),('Comp.'!$E$5:$E$263))</f>
        <v>4915.59</v>
      </c>
      <c r="D79" s="11">
        <f>SUMPRODUCT(-('Diário 3º PA'!$E$4:$E$4242='Analítico Cp.'!$B79),-('Diário 3º PA'!$O$4:$O$4242=D$1),('Diário 3º PA'!$F$4:$F$4242))+SUMPRODUCT(-('Diário 4º PA'!$E$4:$E$2007='Analítico Cp.'!$B79),-('Diário 4º PA'!$P$4:$P$2007=D$1),('Diário 4º PA'!$F$4:$F$2007))+SUMPRODUCT(-('Diário 5º PA'!$E$4:$E$2000='Analítico Cp.'!$B79),-('Diário 5º PA'!$P$4:$P$2000=D$1),('Diário 5º PA'!$F$4:$F$2000))+SUMPRODUCT(-('Diário 6º PA'!$E$4:$E$2000='Analítico Cp.'!$B79),-('Diário 6º PA'!$P$4:$P$2000=D$1),('Diário 6º PA'!$F$4:$F$2000))+SUMPRODUCT(-('Comp.'!$D$5:$D$263='Analítico Cp.'!$B79),-('Comp.'!$J$5:$J$263=D$1),('Comp.'!$E$5:$E$263))</f>
        <v>7511.3899999999994</v>
      </c>
      <c r="E79" s="11">
        <f>SUMPRODUCT(-('Diário 3º PA'!$E$4:$E$4242='Analítico Cp.'!$B79),-('Diário 3º PA'!$O$4:$O$4242=E$1),('Diário 3º PA'!$F$4:$F$4242))+SUMPRODUCT(-('Diário 4º PA'!$E$4:$E$2007='Analítico Cp.'!$B79),-('Diário 4º PA'!$P$4:$P$2007=E$1),('Diário 4º PA'!$F$4:$F$2007))+SUMPRODUCT(-('Diário 5º PA'!$E$4:$E$2000='Analítico Cp.'!$B79),-('Diário 5º PA'!$P$4:$P$2000=E$1),('Diário 5º PA'!$F$4:$F$2000))+SUMPRODUCT(-('Diário 6º PA'!$E$4:$E$2000='Analítico Cp.'!$B79),-('Diário 6º PA'!$P$4:$P$2000=E$1),('Diário 6º PA'!$F$4:$F$2000))+SUMPRODUCT(-('Comp.'!$D$5:$D$263='Analítico Cp.'!$B79),-('Comp.'!$J$5:$J$263=E$1),('Comp.'!$E$5:$E$263))</f>
        <v>2430</v>
      </c>
      <c r="F79" s="11">
        <f>SUMPRODUCT(-('Diário 3º PA'!$E$4:$E$4242='Analítico Cp.'!$B79),-('Diário 3º PA'!$O$4:$O$4242=F$1),('Diário 3º PA'!$F$4:$F$4242))+SUMPRODUCT(-('Diário 4º PA'!$E$4:$E$2007='Analítico Cp.'!$B79),-('Diário 4º PA'!$P$4:$P$2007=F$1),('Diário 4º PA'!$F$4:$F$2007))+SUMPRODUCT(-('Diário 5º PA'!$E$4:$E$2000='Analítico Cp.'!$B79),-('Diário 5º PA'!$P$4:$P$2000=F$1),('Diário 5º PA'!$F$4:$F$2000))+SUMPRODUCT(-('Diário 6º PA'!$E$4:$E$2000='Analítico Cp.'!$B79),-('Diário 6º PA'!$P$4:$P$2000=F$1),('Diário 6º PA'!$F$4:$F$2000))+SUMPRODUCT(-('Comp.'!$D$5:$D$263='Analítico Cp.'!$B79),-('Comp.'!$J$5:$J$263=F$1),('Comp.'!$E$5:$E$263))</f>
        <v>0</v>
      </c>
      <c r="G79" s="11">
        <f>SUMPRODUCT(-('Diário 3º PA'!$E$4:$E$4242='Analítico Cp.'!$B79),-('Diário 3º PA'!$O$4:$O$4242=G$1),('Diário 3º PA'!$F$4:$F$4242))+SUMPRODUCT(-('Diário 4º PA'!$E$4:$E$2007='Analítico Cp.'!$B79),-('Diário 4º PA'!$P$4:$P$2007=G$1),('Diário 4º PA'!$F$4:$F$2007))+SUMPRODUCT(-('Diário 5º PA'!$E$4:$E$2000='Analítico Cp.'!$B79),-('Diário 5º PA'!$P$4:$P$2000=G$1),('Diário 5º PA'!$F$4:$F$2000))+SUMPRODUCT(-('Diário 6º PA'!$E$4:$E$2000='Analítico Cp.'!$B79),-('Diário 6º PA'!$P$4:$P$2000=G$1),('Diário 6º PA'!$F$4:$F$2000))+SUMPRODUCT(-('Comp.'!$D$5:$D$263='Analítico Cp.'!$B79),-('Comp.'!$J$5:$J$263=G$1),('Comp.'!$E$5:$E$263))</f>
        <v>0</v>
      </c>
      <c r="H79" s="11">
        <f>SUMPRODUCT(-('Diário 3º PA'!$E$4:$E$4242='Analítico Cp.'!$B79),-('Diário 3º PA'!$O$4:$O$4242=H$1),('Diário 3º PA'!$F$4:$F$4242))+SUMPRODUCT(-('Diário 4º PA'!$E$4:$E$2007='Analítico Cp.'!$B79),-('Diário 4º PA'!$P$4:$P$2007=H$1),('Diário 4º PA'!$F$4:$F$2007))+SUMPRODUCT(-('Diário 5º PA'!$E$4:$E$2000='Analítico Cp.'!$B79),-('Diário 5º PA'!$P$4:$P$2000=H$1),('Diário 5º PA'!$F$4:$F$2000))+SUMPRODUCT(-('Diário 6º PA'!$E$4:$E$2000='Analítico Cp.'!$B79),-('Diário 6º PA'!$P$4:$P$2000=H$1),('Diário 6º PA'!$F$4:$F$2000))+SUMPRODUCT(-('Comp.'!$D$5:$D$263='Analítico Cp.'!$B79),-('Comp.'!$J$5:$J$263=H$1),('Comp.'!$E$5:$E$263))</f>
        <v>0</v>
      </c>
      <c r="I79" s="11">
        <f>SUMPRODUCT(-('Diário 3º PA'!$E$4:$E$4242='Analítico Cp.'!$B79),-('Diário 3º PA'!$O$4:$O$4242=I$1),('Diário 3º PA'!$F$4:$F$4242))+SUMPRODUCT(-('Diário 4º PA'!$E$4:$E$2007='Analítico Cp.'!$B79),-('Diário 4º PA'!$P$4:$P$2007=I$1),('Diário 4º PA'!$F$4:$F$2007))+SUMPRODUCT(-('Diário 5º PA'!$E$4:$E$2000='Analítico Cp.'!$B79),-('Diário 5º PA'!$P$4:$P$2000=I$1),('Diário 5º PA'!$F$4:$F$2000))+SUMPRODUCT(-('Diário 6º PA'!$E$4:$E$2000='Analítico Cp.'!$B79),-('Diário 6º PA'!$P$4:$P$2000=I$1),('Diário 6º PA'!$F$4:$F$2000))+SUMPRODUCT(-('Comp.'!$D$5:$D$263='Analítico Cp.'!$B79),-('Comp.'!$J$5:$J$263=I$1),('Comp.'!$E$5:$E$263))</f>
        <v>0</v>
      </c>
      <c r="J79" s="11">
        <f>SUMPRODUCT(-('Diário 3º PA'!$E$4:$E$4242='Analítico Cp.'!$B79),-('Diário 3º PA'!$O$4:$O$4242=J$1),('Diário 3º PA'!$F$4:$F$4242))+SUMPRODUCT(-('Diário 4º PA'!$E$4:$E$2007='Analítico Cp.'!$B79),-('Diário 4º PA'!$P$4:$P$2007=J$1),('Diário 4º PA'!$F$4:$F$2007))+SUMPRODUCT(-('Diário 5º PA'!$E$4:$E$2000='Analítico Cp.'!$B79),-('Diário 5º PA'!$P$4:$P$2000=J$1),('Diário 5º PA'!$F$4:$F$2000))+SUMPRODUCT(-('Diário 6º PA'!$E$4:$E$2000='Analítico Cp.'!$B79),-('Diário 6º PA'!$P$4:$P$2000=J$1),('Diário 6º PA'!$F$4:$F$2000))+SUMPRODUCT(-('Comp.'!$D$5:$D$263='Analítico Cp.'!$B79),-('Comp.'!$J$5:$J$263=J$1),('Comp.'!$E$5:$E$263))</f>
        <v>0</v>
      </c>
      <c r="K79" s="11">
        <f>SUMPRODUCT(-('Diário 3º PA'!$E$4:$E$4242='Analítico Cp.'!$B79),-('Diário 3º PA'!$O$4:$O$4242=K$1),('Diário 3º PA'!$F$4:$F$4242))+SUMPRODUCT(-('Diário 4º PA'!$E$4:$E$2007='Analítico Cp.'!$B79),-('Diário 4º PA'!$P$4:$P$2007=K$1),('Diário 4º PA'!$F$4:$F$2007))+SUMPRODUCT(-('Diário 5º PA'!$E$4:$E$2000='Analítico Cp.'!$B79),-('Diário 5º PA'!$P$4:$P$2000=K$1),('Diário 5º PA'!$F$4:$F$2000))+SUMPRODUCT(-('Diário 6º PA'!$E$4:$E$2000='Analítico Cp.'!$B79),-('Diário 6º PA'!$P$4:$P$2000=K$1),('Diário 6º PA'!$F$4:$F$2000))+SUMPRODUCT(-('Comp.'!$D$5:$D$263='Analítico Cp.'!$B79),-('Comp.'!$J$5:$J$263=K$1),('Comp.'!$E$5:$E$263))</f>
        <v>0</v>
      </c>
      <c r="L79" s="11">
        <f>SUMPRODUCT(-('Diário 3º PA'!$E$4:$E$4242='Analítico Cp.'!$B79),-('Diário 3º PA'!$O$4:$O$4242=L$1),('Diário 3º PA'!$F$4:$F$4242))+SUMPRODUCT(-('Diário 4º PA'!$E$4:$E$2007='Analítico Cp.'!$B79),-('Diário 4º PA'!$P$4:$P$2007=L$1),('Diário 4º PA'!$F$4:$F$2007))+SUMPRODUCT(-('Diário 5º PA'!$E$4:$E$2000='Analítico Cp.'!$B79),-('Diário 5º PA'!$P$4:$P$2000=L$1),('Diário 5º PA'!$F$4:$F$2000))+SUMPRODUCT(-('Diário 6º PA'!$E$4:$E$2000='Analítico Cp.'!$B79),-('Diário 6º PA'!$P$4:$P$2000=L$1),('Diário 6º PA'!$F$4:$F$2000))+SUMPRODUCT(-('Comp.'!$D$5:$D$263='Analítico Cp.'!$B79),-('Comp.'!$J$5:$J$263=L$1),('Comp.'!$E$5:$E$263))</f>
        <v>0</v>
      </c>
      <c r="M79" s="11">
        <f>SUMPRODUCT(-('Diário 3º PA'!$E$4:$E$4242='Analítico Cp.'!$B79),-('Diário 3º PA'!$O$4:$O$4242=M$1),('Diário 3º PA'!$F$4:$F$4242))+SUMPRODUCT(-('Diário 4º PA'!$E$4:$E$2007='Analítico Cp.'!$B79),-('Diário 4º PA'!$P$4:$P$2007=M$1),('Diário 4º PA'!$F$4:$F$2007))+SUMPRODUCT(-('Diário 5º PA'!$E$4:$E$2000='Analítico Cp.'!$B79),-('Diário 5º PA'!$P$4:$P$2000=M$1),('Diário 5º PA'!$F$4:$F$2000))+SUMPRODUCT(-('Diário 6º PA'!$E$4:$E$2000='Analítico Cp.'!$B79),-('Diário 6º PA'!$P$4:$P$2000=M$1),('Diário 6º PA'!$F$4:$F$2000))+SUMPRODUCT(-('Comp.'!$D$5:$D$263='Analítico Cp.'!$B79),-('Comp.'!$J$5:$J$263=M$1),('Comp.'!$E$5:$E$263))</f>
        <v>0</v>
      </c>
      <c r="N79" s="11">
        <f>SUMPRODUCT(-('Diário 3º PA'!$E$4:$E$4242='Analítico Cp.'!$B79),-('Diário 3º PA'!$O$4:$O$4242=N$1),('Diário 3º PA'!$F$4:$F$4242))+SUMPRODUCT(-('Diário 4º PA'!$E$4:$E$2007='Analítico Cp.'!$B79),-('Diário 4º PA'!$P$4:$P$2007=N$1),('Diário 4º PA'!$F$4:$F$2007))+SUMPRODUCT(-('Diário 5º PA'!$E$4:$E$2000='Analítico Cp.'!$B79),-('Diário 5º PA'!$P$4:$P$2000=N$1),('Diário 5º PA'!$F$4:$F$2000))+SUMPRODUCT(-('Diário 6º PA'!$E$4:$E$2000='Analítico Cp.'!$B79),-('Diário 6º PA'!$P$4:$P$2000=N$1),('Diário 6º PA'!$F$4:$F$2000))+SUMPRODUCT(-('Comp.'!$D$5:$D$263='Analítico Cp.'!$B79),-('Comp.'!$J$5:$J$263=N$1),('Comp.'!$E$5:$E$263))</f>
        <v>0</v>
      </c>
      <c r="O79" s="12">
        <f t="shared" si="14"/>
        <v>14856.98</v>
      </c>
      <c r="P79" s="168">
        <f t="shared" si="13"/>
        <v>1.7522409580107922E-3</v>
      </c>
    </row>
    <row r="80" spans="1:16" ht="23.25" customHeight="1" x14ac:dyDescent="0.2">
      <c r="A80" s="59" t="s">
        <v>255</v>
      </c>
      <c r="B80" s="103" t="s">
        <v>256</v>
      </c>
      <c r="C80" s="11">
        <f>SUMPRODUCT(-('Diário 3º PA'!$E$4:$E$4242='Analítico Cp.'!$B80),-('Diário 3º PA'!$O$4:$O$4242=C$1),('Diário 3º PA'!$F$4:$F$4242))+SUMPRODUCT(-('Diário 4º PA'!$E$4:$E$2007='Analítico Cp.'!$B80),-('Diário 4º PA'!$P$4:$P$2007=C$1),('Diário 4º PA'!$F$4:$F$2007))+SUMPRODUCT(-('Diário 5º PA'!$E$4:$E$2000='Analítico Cp.'!$B80),-('Diário 5º PA'!$P$4:$P$2000=C$1),('Diário 5º PA'!$F$4:$F$2000))+SUMPRODUCT(-('Diário 6º PA'!$E$4:$E$2000='Analítico Cp.'!$B80),-('Diário 6º PA'!$P$4:$P$2000=C$1),('Diário 6º PA'!$F$4:$F$2000))+SUMPRODUCT(-('Comp.'!$D$5:$D$263='Analítico Cp.'!$B80),-('Comp.'!$J$5:$J$263=C$1),('Comp.'!$E$5:$E$263))</f>
        <v>3780</v>
      </c>
      <c r="D80" s="11">
        <f>SUMPRODUCT(-('Diário 3º PA'!$E$4:$E$4242='Analítico Cp.'!$B80),-('Diário 3º PA'!$O$4:$O$4242=D$1),('Diário 3º PA'!$F$4:$F$4242))+SUMPRODUCT(-('Diário 4º PA'!$E$4:$E$2007='Analítico Cp.'!$B80),-('Diário 4º PA'!$P$4:$P$2007=D$1),('Diário 4º PA'!$F$4:$F$2007))+SUMPRODUCT(-('Diário 5º PA'!$E$4:$E$2000='Analítico Cp.'!$B80),-('Diário 5º PA'!$P$4:$P$2000=D$1),('Diário 5º PA'!$F$4:$F$2000))+SUMPRODUCT(-('Diário 6º PA'!$E$4:$E$2000='Analítico Cp.'!$B80),-('Diário 6º PA'!$P$4:$P$2000=D$1),('Diário 6º PA'!$F$4:$F$2000))+SUMPRODUCT(-('Comp.'!$D$5:$D$263='Analítico Cp.'!$B80),-('Comp.'!$J$5:$J$263=D$1),('Comp.'!$E$5:$E$263))</f>
        <v>3900</v>
      </c>
      <c r="E80" s="11">
        <f>SUMPRODUCT(-('Diário 3º PA'!$E$4:$E$4242='Analítico Cp.'!$B80),-('Diário 3º PA'!$O$4:$O$4242=E$1),('Diário 3º PA'!$F$4:$F$4242))+SUMPRODUCT(-('Diário 4º PA'!$E$4:$E$2007='Analítico Cp.'!$B80),-('Diário 4º PA'!$P$4:$P$2007=E$1),('Diário 4º PA'!$F$4:$F$2007))+SUMPRODUCT(-('Diário 5º PA'!$E$4:$E$2000='Analítico Cp.'!$B80),-('Diário 5º PA'!$P$4:$P$2000=E$1),('Diário 5º PA'!$F$4:$F$2000))+SUMPRODUCT(-('Diário 6º PA'!$E$4:$E$2000='Analítico Cp.'!$B80),-('Diário 6º PA'!$P$4:$P$2000=E$1),('Diário 6º PA'!$F$4:$F$2000))+SUMPRODUCT(-('Comp.'!$D$5:$D$263='Analítico Cp.'!$B80),-('Comp.'!$J$5:$J$263=E$1),('Comp.'!$E$5:$E$263))</f>
        <v>3500</v>
      </c>
      <c r="F80" s="11">
        <f>SUMPRODUCT(-('Diário 3º PA'!$E$4:$E$4242='Analítico Cp.'!$B80),-('Diário 3º PA'!$O$4:$O$4242=F$1),('Diário 3º PA'!$F$4:$F$4242))+SUMPRODUCT(-('Diário 4º PA'!$E$4:$E$2007='Analítico Cp.'!$B80),-('Diário 4º PA'!$P$4:$P$2007=F$1),('Diário 4º PA'!$F$4:$F$2007))+SUMPRODUCT(-('Diário 5º PA'!$E$4:$E$2000='Analítico Cp.'!$B80),-('Diário 5º PA'!$P$4:$P$2000=F$1),('Diário 5º PA'!$F$4:$F$2000))+SUMPRODUCT(-('Diário 6º PA'!$E$4:$E$2000='Analítico Cp.'!$B80),-('Diário 6º PA'!$P$4:$P$2000=F$1),('Diário 6º PA'!$F$4:$F$2000))+SUMPRODUCT(-('Comp.'!$D$5:$D$263='Analítico Cp.'!$B80),-('Comp.'!$J$5:$J$263=F$1),('Comp.'!$E$5:$E$263))</f>
        <v>0</v>
      </c>
      <c r="G80" s="11">
        <f>SUMPRODUCT(-('Diário 3º PA'!$E$4:$E$4242='Analítico Cp.'!$B80),-('Diário 3º PA'!$O$4:$O$4242=G$1),('Diário 3º PA'!$F$4:$F$4242))+SUMPRODUCT(-('Diário 4º PA'!$E$4:$E$2007='Analítico Cp.'!$B80),-('Diário 4º PA'!$P$4:$P$2007=G$1),('Diário 4º PA'!$F$4:$F$2007))+SUMPRODUCT(-('Diário 5º PA'!$E$4:$E$2000='Analítico Cp.'!$B80),-('Diário 5º PA'!$P$4:$P$2000=G$1),('Diário 5º PA'!$F$4:$F$2000))+SUMPRODUCT(-('Diário 6º PA'!$E$4:$E$2000='Analítico Cp.'!$B80),-('Diário 6º PA'!$P$4:$P$2000=G$1),('Diário 6º PA'!$F$4:$F$2000))+SUMPRODUCT(-('Comp.'!$D$5:$D$263='Analítico Cp.'!$B80),-('Comp.'!$J$5:$J$263=G$1),('Comp.'!$E$5:$E$263))</f>
        <v>0</v>
      </c>
      <c r="H80" s="11">
        <f>SUMPRODUCT(-('Diário 3º PA'!$E$4:$E$4242='Analítico Cp.'!$B80),-('Diário 3º PA'!$O$4:$O$4242=H$1),('Diário 3º PA'!$F$4:$F$4242))+SUMPRODUCT(-('Diário 4º PA'!$E$4:$E$2007='Analítico Cp.'!$B80),-('Diário 4º PA'!$P$4:$P$2007=H$1),('Diário 4º PA'!$F$4:$F$2007))+SUMPRODUCT(-('Diário 5º PA'!$E$4:$E$2000='Analítico Cp.'!$B80),-('Diário 5º PA'!$P$4:$P$2000=H$1),('Diário 5º PA'!$F$4:$F$2000))+SUMPRODUCT(-('Diário 6º PA'!$E$4:$E$2000='Analítico Cp.'!$B80),-('Diário 6º PA'!$P$4:$P$2000=H$1),('Diário 6º PA'!$F$4:$F$2000))+SUMPRODUCT(-('Comp.'!$D$5:$D$263='Analítico Cp.'!$B80),-('Comp.'!$J$5:$J$263=H$1),('Comp.'!$E$5:$E$263))</f>
        <v>0</v>
      </c>
      <c r="I80" s="11">
        <f>SUMPRODUCT(-('Diário 3º PA'!$E$4:$E$4242='Analítico Cp.'!$B80),-('Diário 3º PA'!$O$4:$O$4242=I$1),('Diário 3º PA'!$F$4:$F$4242))+SUMPRODUCT(-('Diário 4º PA'!$E$4:$E$2007='Analítico Cp.'!$B80),-('Diário 4º PA'!$P$4:$P$2007=I$1),('Diário 4º PA'!$F$4:$F$2007))+SUMPRODUCT(-('Diário 5º PA'!$E$4:$E$2000='Analítico Cp.'!$B80),-('Diário 5º PA'!$P$4:$P$2000=I$1),('Diário 5º PA'!$F$4:$F$2000))+SUMPRODUCT(-('Diário 6º PA'!$E$4:$E$2000='Analítico Cp.'!$B80),-('Diário 6º PA'!$P$4:$P$2000=I$1),('Diário 6º PA'!$F$4:$F$2000))+SUMPRODUCT(-('Comp.'!$D$5:$D$263='Analítico Cp.'!$B80),-('Comp.'!$J$5:$J$263=I$1),('Comp.'!$E$5:$E$263))</f>
        <v>0</v>
      </c>
      <c r="J80" s="11">
        <f>SUMPRODUCT(-('Diário 3º PA'!$E$4:$E$4242='Analítico Cp.'!$B80),-('Diário 3º PA'!$O$4:$O$4242=J$1),('Diário 3º PA'!$F$4:$F$4242))+SUMPRODUCT(-('Diário 4º PA'!$E$4:$E$2007='Analítico Cp.'!$B80),-('Diário 4º PA'!$P$4:$P$2007=J$1),('Diário 4º PA'!$F$4:$F$2007))+SUMPRODUCT(-('Diário 5º PA'!$E$4:$E$2000='Analítico Cp.'!$B80),-('Diário 5º PA'!$P$4:$P$2000=J$1),('Diário 5º PA'!$F$4:$F$2000))+SUMPRODUCT(-('Diário 6º PA'!$E$4:$E$2000='Analítico Cp.'!$B80),-('Diário 6º PA'!$P$4:$P$2000=J$1),('Diário 6º PA'!$F$4:$F$2000))+SUMPRODUCT(-('Comp.'!$D$5:$D$263='Analítico Cp.'!$B80),-('Comp.'!$J$5:$J$263=J$1),('Comp.'!$E$5:$E$263))</f>
        <v>0</v>
      </c>
      <c r="K80" s="11">
        <f>SUMPRODUCT(-('Diário 3º PA'!$E$4:$E$4242='Analítico Cp.'!$B80),-('Diário 3º PA'!$O$4:$O$4242=K$1),('Diário 3º PA'!$F$4:$F$4242))+SUMPRODUCT(-('Diário 4º PA'!$E$4:$E$2007='Analítico Cp.'!$B80),-('Diário 4º PA'!$P$4:$P$2007=K$1),('Diário 4º PA'!$F$4:$F$2007))+SUMPRODUCT(-('Diário 5º PA'!$E$4:$E$2000='Analítico Cp.'!$B80),-('Diário 5º PA'!$P$4:$P$2000=K$1),('Diário 5º PA'!$F$4:$F$2000))+SUMPRODUCT(-('Diário 6º PA'!$E$4:$E$2000='Analítico Cp.'!$B80),-('Diário 6º PA'!$P$4:$P$2000=K$1),('Diário 6º PA'!$F$4:$F$2000))+SUMPRODUCT(-('Comp.'!$D$5:$D$263='Analítico Cp.'!$B80),-('Comp.'!$J$5:$J$263=K$1),('Comp.'!$E$5:$E$263))</f>
        <v>0</v>
      </c>
      <c r="L80" s="11">
        <f>SUMPRODUCT(-('Diário 3º PA'!$E$4:$E$4242='Analítico Cp.'!$B80),-('Diário 3º PA'!$O$4:$O$4242=L$1),('Diário 3º PA'!$F$4:$F$4242))+SUMPRODUCT(-('Diário 4º PA'!$E$4:$E$2007='Analítico Cp.'!$B80),-('Diário 4º PA'!$P$4:$P$2007=L$1),('Diário 4º PA'!$F$4:$F$2007))+SUMPRODUCT(-('Diário 5º PA'!$E$4:$E$2000='Analítico Cp.'!$B80),-('Diário 5º PA'!$P$4:$P$2000=L$1),('Diário 5º PA'!$F$4:$F$2000))+SUMPRODUCT(-('Diário 6º PA'!$E$4:$E$2000='Analítico Cp.'!$B80),-('Diário 6º PA'!$P$4:$P$2000=L$1),('Diário 6º PA'!$F$4:$F$2000))+SUMPRODUCT(-('Comp.'!$D$5:$D$263='Analítico Cp.'!$B80),-('Comp.'!$J$5:$J$263=L$1),('Comp.'!$E$5:$E$263))</f>
        <v>0</v>
      </c>
      <c r="M80" s="11">
        <f>SUMPRODUCT(-('Diário 3º PA'!$E$4:$E$4242='Analítico Cp.'!$B80),-('Diário 3º PA'!$O$4:$O$4242=M$1),('Diário 3º PA'!$F$4:$F$4242))+SUMPRODUCT(-('Diário 4º PA'!$E$4:$E$2007='Analítico Cp.'!$B80),-('Diário 4º PA'!$P$4:$P$2007=M$1),('Diário 4º PA'!$F$4:$F$2007))+SUMPRODUCT(-('Diário 5º PA'!$E$4:$E$2000='Analítico Cp.'!$B80),-('Diário 5º PA'!$P$4:$P$2000=M$1),('Diário 5º PA'!$F$4:$F$2000))+SUMPRODUCT(-('Diário 6º PA'!$E$4:$E$2000='Analítico Cp.'!$B80),-('Diário 6º PA'!$P$4:$P$2000=M$1),('Diário 6º PA'!$F$4:$F$2000))+SUMPRODUCT(-('Comp.'!$D$5:$D$263='Analítico Cp.'!$B80),-('Comp.'!$J$5:$J$263=M$1),('Comp.'!$E$5:$E$263))</f>
        <v>0</v>
      </c>
      <c r="N80" s="11">
        <f>SUMPRODUCT(-('Diário 3º PA'!$E$4:$E$4242='Analítico Cp.'!$B80),-('Diário 3º PA'!$O$4:$O$4242=N$1),('Diário 3º PA'!$F$4:$F$4242))+SUMPRODUCT(-('Diário 4º PA'!$E$4:$E$2007='Analítico Cp.'!$B80),-('Diário 4º PA'!$P$4:$P$2007=N$1),('Diário 4º PA'!$F$4:$F$2007))+SUMPRODUCT(-('Diário 5º PA'!$E$4:$E$2000='Analítico Cp.'!$B80),-('Diário 5º PA'!$P$4:$P$2000=N$1),('Diário 5º PA'!$F$4:$F$2000))+SUMPRODUCT(-('Diário 6º PA'!$E$4:$E$2000='Analítico Cp.'!$B80),-('Diário 6º PA'!$P$4:$P$2000=N$1),('Diário 6º PA'!$F$4:$F$2000))+SUMPRODUCT(-('Comp.'!$D$5:$D$263='Analítico Cp.'!$B80),-('Comp.'!$J$5:$J$263=N$1),('Comp.'!$E$5:$E$263))</f>
        <v>0</v>
      </c>
      <c r="O80" s="12">
        <f t="shared" si="14"/>
        <v>11180</v>
      </c>
      <c r="P80" s="168">
        <f t="shared" si="13"/>
        <v>1.3185757745221881E-3</v>
      </c>
    </row>
    <row r="81" spans="1:16" ht="23.25" customHeight="1" x14ac:dyDescent="0.2">
      <c r="A81" s="59" t="s">
        <v>257</v>
      </c>
      <c r="B81" s="103" t="s">
        <v>258</v>
      </c>
      <c r="C81" s="11">
        <f>SUMPRODUCT(-('Diário 3º PA'!$E$4:$E$4242='Analítico Cp.'!$B81),-('Diário 3º PA'!$O$4:$O$4242=C$1),('Diário 3º PA'!$F$4:$F$4242))+SUMPRODUCT(-('Diário 4º PA'!$E$4:$E$2007='Analítico Cp.'!$B81),-('Diário 4º PA'!$P$4:$P$2007=C$1),('Diário 4º PA'!$F$4:$F$2007))+SUMPRODUCT(-('Diário 5º PA'!$E$4:$E$2000='Analítico Cp.'!$B81),-('Diário 5º PA'!$P$4:$P$2000=C$1),('Diário 5º PA'!$F$4:$F$2000))+SUMPRODUCT(-('Diário 6º PA'!$E$4:$E$2000='Analítico Cp.'!$B81),-('Diário 6º PA'!$P$4:$P$2000=C$1),('Diário 6º PA'!$F$4:$F$2000))+SUMPRODUCT(-('Comp.'!$D$5:$D$263='Analítico Cp.'!$B81),-('Comp.'!$J$5:$J$263=C$1),('Comp.'!$E$5:$E$263))</f>
        <v>0</v>
      </c>
      <c r="D81" s="11">
        <f>SUMPRODUCT(-('Diário 3º PA'!$E$4:$E$4242='Analítico Cp.'!$B81),-('Diário 3º PA'!$O$4:$O$4242=D$1),('Diário 3º PA'!$F$4:$F$4242))+SUMPRODUCT(-('Diário 4º PA'!$E$4:$E$2007='Analítico Cp.'!$B81),-('Diário 4º PA'!$P$4:$P$2007=D$1),('Diário 4º PA'!$F$4:$F$2007))+SUMPRODUCT(-('Diário 5º PA'!$E$4:$E$2000='Analítico Cp.'!$B81),-('Diário 5º PA'!$P$4:$P$2000=D$1),('Diário 5º PA'!$F$4:$F$2000))+SUMPRODUCT(-('Diário 6º PA'!$E$4:$E$2000='Analítico Cp.'!$B81),-('Diário 6º PA'!$P$4:$P$2000=D$1),('Diário 6º PA'!$F$4:$F$2000))+SUMPRODUCT(-('Comp.'!$D$5:$D$263='Analítico Cp.'!$B81),-('Comp.'!$J$5:$J$263=D$1),('Comp.'!$E$5:$E$263))</f>
        <v>0</v>
      </c>
      <c r="E81" s="11">
        <f>SUMPRODUCT(-('Diário 3º PA'!$E$4:$E$4242='Analítico Cp.'!$B81),-('Diário 3º PA'!$O$4:$O$4242=E$1),('Diário 3º PA'!$F$4:$F$4242))+SUMPRODUCT(-('Diário 4º PA'!$E$4:$E$2007='Analítico Cp.'!$B81),-('Diário 4º PA'!$P$4:$P$2007=E$1),('Diário 4º PA'!$F$4:$F$2007))+SUMPRODUCT(-('Diário 5º PA'!$E$4:$E$2000='Analítico Cp.'!$B81),-('Diário 5º PA'!$P$4:$P$2000=E$1),('Diário 5º PA'!$F$4:$F$2000))+SUMPRODUCT(-('Diário 6º PA'!$E$4:$E$2000='Analítico Cp.'!$B81),-('Diário 6º PA'!$P$4:$P$2000=E$1),('Diário 6º PA'!$F$4:$F$2000))+SUMPRODUCT(-('Comp.'!$D$5:$D$263='Analítico Cp.'!$B81),-('Comp.'!$J$5:$J$263=E$1),('Comp.'!$E$5:$E$263))</f>
        <v>0</v>
      </c>
      <c r="F81" s="11">
        <f>SUMPRODUCT(-('Diário 3º PA'!$E$4:$E$4242='Analítico Cp.'!$B81),-('Diário 3º PA'!$O$4:$O$4242=F$1),('Diário 3º PA'!$F$4:$F$4242))+SUMPRODUCT(-('Diário 4º PA'!$E$4:$E$2007='Analítico Cp.'!$B81),-('Diário 4º PA'!$P$4:$P$2007=F$1),('Diário 4º PA'!$F$4:$F$2007))+SUMPRODUCT(-('Diário 5º PA'!$E$4:$E$2000='Analítico Cp.'!$B81),-('Diário 5º PA'!$P$4:$P$2000=F$1),('Diário 5º PA'!$F$4:$F$2000))+SUMPRODUCT(-('Diário 6º PA'!$E$4:$E$2000='Analítico Cp.'!$B81),-('Diário 6º PA'!$P$4:$P$2000=F$1),('Diário 6º PA'!$F$4:$F$2000))+SUMPRODUCT(-('Comp.'!$D$5:$D$263='Analítico Cp.'!$B81),-('Comp.'!$J$5:$J$263=F$1),('Comp.'!$E$5:$E$263))</f>
        <v>0</v>
      </c>
      <c r="G81" s="11">
        <f>SUMPRODUCT(-('Diário 3º PA'!$E$4:$E$4242='Analítico Cp.'!$B81),-('Diário 3º PA'!$O$4:$O$4242=G$1),('Diário 3º PA'!$F$4:$F$4242))+SUMPRODUCT(-('Diário 4º PA'!$E$4:$E$2007='Analítico Cp.'!$B81),-('Diário 4º PA'!$P$4:$P$2007=G$1),('Diário 4º PA'!$F$4:$F$2007))+SUMPRODUCT(-('Diário 5º PA'!$E$4:$E$2000='Analítico Cp.'!$B81),-('Diário 5º PA'!$P$4:$P$2000=G$1),('Diário 5º PA'!$F$4:$F$2000))+SUMPRODUCT(-('Diário 6º PA'!$E$4:$E$2000='Analítico Cp.'!$B81),-('Diário 6º PA'!$P$4:$P$2000=G$1),('Diário 6º PA'!$F$4:$F$2000))+SUMPRODUCT(-('Comp.'!$D$5:$D$263='Analítico Cp.'!$B81),-('Comp.'!$J$5:$J$263=G$1),('Comp.'!$E$5:$E$263))</f>
        <v>0</v>
      </c>
      <c r="H81" s="11">
        <f>SUMPRODUCT(-('Diário 3º PA'!$E$4:$E$4242='Analítico Cp.'!$B81),-('Diário 3º PA'!$O$4:$O$4242=H$1),('Diário 3º PA'!$F$4:$F$4242))+SUMPRODUCT(-('Diário 4º PA'!$E$4:$E$2007='Analítico Cp.'!$B81),-('Diário 4º PA'!$P$4:$P$2007=H$1),('Diário 4º PA'!$F$4:$F$2007))+SUMPRODUCT(-('Diário 5º PA'!$E$4:$E$2000='Analítico Cp.'!$B81),-('Diário 5º PA'!$P$4:$P$2000=H$1),('Diário 5º PA'!$F$4:$F$2000))+SUMPRODUCT(-('Diário 6º PA'!$E$4:$E$2000='Analítico Cp.'!$B81),-('Diário 6º PA'!$P$4:$P$2000=H$1),('Diário 6º PA'!$F$4:$F$2000))+SUMPRODUCT(-('Comp.'!$D$5:$D$263='Analítico Cp.'!$B81),-('Comp.'!$J$5:$J$263=H$1),('Comp.'!$E$5:$E$263))</f>
        <v>0</v>
      </c>
      <c r="I81" s="11">
        <f>SUMPRODUCT(-('Diário 3º PA'!$E$4:$E$4242='Analítico Cp.'!$B81),-('Diário 3º PA'!$O$4:$O$4242=I$1),('Diário 3º PA'!$F$4:$F$4242))+SUMPRODUCT(-('Diário 4º PA'!$E$4:$E$2007='Analítico Cp.'!$B81),-('Diário 4º PA'!$P$4:$P$2007=I$1),('Diário 4º PA'!$F$4:$F$2007))+SUMPRODUCT(-('Diário 5º PA'!$E$4:$E$2000='Analítico Cp.'!$B81),-('Diário 5º PA'!$P$4:$P$2000=I$1),('Diário 5º PA'!$F$4:$F$2000))+SUMPRODUCT(-('Diário 6º PA'!$E$4:$E$2000='Analítico Cp.'!$B81),-('Diário 6º PA'!$P$4:$P$2000=I$1),('Diário 6º PA'!$F$4:$F$2000))+SUMPRODUCT(-('Comp.'!$D$5:$D$263='Analítico Cp.'!$B81),-('Comp.'!$J$5:$J$263=I$1),('Comp.'!$E$5:$E$263))</f>
        <v>0</v>
      </c>
      <c r="J81" s="11">
        <f>SUMPRODUCT(-('Diário 3º PA'!$E$4:$E$4242='Analítico Cp.'!$B81),-('Diário 3º PA'!$O$4:$O$4242=J$1),('Diário 3º PA'!$F$4:$F$4242))+SUMPRODUCT(-('Diário 4º PA'!$E$4:$E$2007='Analítico Cp.'!$B81),-('Diário 4º PA'!$P$4:$P$2007=J$1),('Diário 4º PA'!$F$4:$F$2007))+SUMPRODUCT(-('Diário 5º PA'!$E$4:$E$2000='Analítico Cp.'!$B81),-('Diário 5º PA'!$P$4:$P$2000=J$1),('Diário 5º PA'!$F$4:$F$2000))+SUMPRODUCT(-('Diário 6º PA'!$E$4:$E$2000='Analítico Cp.'!$B81),-('Diário 6º PA'!$P$4:$P$2000=J$1),('Diário 6º PA'!$F$4:$F$2000))+SUMPRODUCT(-('Comp.'!$D$5:$D$263='Analítico Cp.'!$B81),-('Comp.'!$J$5:$J$263=J$1),('Comp.'!$E$5:$E$263))</f>
        <v>0</v>
      </c>
      <c r="K81" s="11">
        <f>SUMPRODUCT(-('Diário 3º PA'!$E$4:$E$4242='Analítico Cp.'!$B81),-('Diário 3º PA'!$O$4:$O$4242=K$1),('Diário 3º PA'!$F$4:$F$4242))+SUMPRODUCT(-('Diário 4º PA'!$E$4:$E$2007='Analítico Cp.'!$B81),-('Diário 4º PA'!$P$4:$P$2007=K$1),('Diário 4º PA'!$F$4:$F$2007))+SUMPRODUCT(-('Diário 5º PA'!$E$4:$E$2000='Analítico Cp.'!$B81),-('Diário 5º PA'!$P$4:$P$2000=K$1),('Diário 5º PA'!$F$4:$F$2000))+SUMPRODUCT(-('Diário 6º PA'!$E$4:$E$2000='Analítico Cp.'!$B81),-('Diário 6º PA'!$P$4:$P$2000=K$1),('Diário 6º PA'!$F$4:$F$2000))+SUMPRODUCT(-('Comp.'!$D$5:$D$263='Analítico Cp.'!$B81),-('Comp.'!$J$5:$J$263=K$1),('Comp.'!$E$5:$E$263))</f>
        <v>0</v>
      </c>
      <c r="L81" s="11">
        <f>SUMPRODUCT(-('Diário 3º PA'!$E$4:$E$4242='Analítico Cp.'!$B81),-('Diário 3º PA'!$O$4:$O$4242=L$1),('Diário 3º PA'!$F$4:$F$4242))+SUMPRODUCT(-('Diário 4º PA'!$E$4:$E$2007='Analítico Cp.'!$B81),-('Diário 4º PA'!$P$4:$P$2007=L$1),('Diário 4º PA'!$F$4:$F$2007))+SUMPRODUCT(-('Diário 5º PA'!$E$4:$E$2000='Analítico Cp.'!$B81),-('Diário 5º PA'!$P$4:$P$2000=L$1),('Diário 5º PA'!$F$4:$F$2000))+SUMPRODUCT(-('Diário 6º PA'!$E$4:$E$2000='Analítico Cp.'!$B81),-('Diário 6º PA'!$P$4:$P$2000=L$1),('Diário 6º PA'!$F$4:$F$2000))+SUMPRODUCT(-('Comp.'!$D$5:$D$263='Analítico Cp.'!$B81),-('Comp.'!$J$5:$J$263=L$1),('Comp.'!$E$5:$E$263))</f>
        <v>0</v>
      </c>
      <c r="M81" s="11">
        <f>SUMPRODUCT(-('Diário 3º PA'!$E$4:$E$4242='Analítico Cp.'!$B81),-('Diário 3º PA'!$O$4:$O$4242=M$1),('Diário 3º PA'!$F$4:$F$4242))+SUMPRODUCT(-('Diário 4º PA'!$E$4:$E$2007='Analítico Cp.'!$B81),-('Diário 4º PA'!$P$4:$P$2007=M$1),('Diário 4º PA'!$F$4:$F$2007))+SUMPRODUCT(-('Diário 5º PA'!$E$4:$E$2000='Analítico Cp.'!$B81),-('Diário 5º PA'!$P$4:$P$2000=M$1),('Diário 5º PA'!$F$4:$F$2000))+SUMPRODUCT(-('Diário 6º PA'!$E$4:$E$2000='Analítico Cp.'!$B81),-('Diário 6º PA'!$P$4:$P$2000=M$1),('Diário 6º PA'!$F$4:$F$2000))+SUMPRODUCT(-('Comp.'!$D$5:$D$263='Analítico Cp.'!$B81),-('Comp.'!$J$5:$J$263=M$1),('Comp.'!$E$5:$E$263))</f>
        <v>0</v>
      </c>
      <c r="N81" s="11">
        <f>SUMPRODUCT(-('Diário 3º PA'!$E$4:$E$4242='Analítico Cp.'!$B81),-('Diário 3º PA'!$O$4:$O$4242=N$1),('Diário 3º PA'!$F$4:$F$4242))+SUMPRODUCT(-('Diário 4º PA'!$E$4:$E$2007='Analítico Cp.'!$B81),-('Diário 4º PA'!$P$4:$P$2007=N$1),('Diário 4º PA'!$F$4:$F$2007))+SUMPRODUCT(-('Diário 5º PA'!$E$4:$E$2000='Analítico Cp.'!$B81),-('Diário 5º PA'!$P$4:$P$2000=N$1),('Diário 5º PA'!$F$4:$F$2000))+SUMPRODUCT(-('Diário 6º PA'!$E$4:$E$2000='Analítico Cp.'!$B81),-('Diário 6º PA'!$P$4:$P$2000=N$1),('Diário 6º PA'!$F$4:$F$2000))+SUMPRODUCT(-('Comp.'!$D$5:$D$263='Analítico Cp.'!$B81),-('Comp.'!$J$5:$J$263=N$1),('Comp.'!$E$5:$E$263))</f>
        <v>0</v>
      </c>
      <c r="O81" s="12">
        <f t="shared" si="14"/>
        <v>0</v>
      </c>
      <c r="P81" s="168">
        <f t="shared" si="13"/>
        <v>0</v>
      </c>
    </row>
    <row r="82" spans="1:16" ht="23.25" customHeight="1" x14ac:dyDescent="0.2">
      <c r="A82" s="59" t="s">
        <v>259</v>
      </c>
      <c r="B82" s="103" t="s">
        <v>260</v>
      </c>
      <c r="C82" s="11">
        <f>SUMPRODUCT(-('Diário 3º PA'!$E$4:$E$4242='Analítico Cp.'!$B82),-('Diário 3º PA'!$O$4:$O$4242=C$1),('Diário 3º PA'!$F$4:$F$4242))+SUMPRODUCT(-('Diário 4º PA'!$E$4:$E$2007='Analítico Cp.'!$B82),-('Diário 4º PA'!$P$4:$P$2007=C$1),('Diário 4º PA'!$F$4:$F$2007))+SUMPRODUCT(-('Diário 5º PA'!$E$4:$E$2000='Analítico Cp.'!$B82),-('Diário 5º PA'!$P$4:$P$2000=C$1),('Diário 5º PA'!$F$4:$F$2000))+SUMPRODUCT(-('Diário 6º PA'!$E$4:$E$2000='Analítico Cp.'!$B82),-('Diário 6º PA'!$P$4:$P$2000=C$1),('Diário 6º PA'!$F$4:$F$2000))+SUMPRODUCT(-('Comp.'!$D$5:$D$263='Analítico Cp.'!$B82),-('Comp.'!$J$5:$J$263=C$1),('Comp.'!$E$5:$E$263))</f>
        <v>514.47</v>
      </c>
      <c r="D82" s="11">
        <f>SUMPRODUCT(-('Diário 3º PA'!$E$4:$E$4242='Analítico Cp.'!$B82),-('Diário 3º PA'!$O$4:$O$4242=D$1),('Diário 3º PA'!$F$4:$F$4242))+SUMPRODUCT(-('Diário 4º PA'!$E$4:$E$2007='Analítico Cp.'!$B82),-('Diário 4º PA'!$P$4:$P$2007=D$1),('Diário 4º PA'!$F$4:$F$2007))+SUMPRODUCT(-('Diário 5º PA'!$E$4:$E$2000='Analítico Cp.'!$B82),-('Diário 5º PA'!$P$4:$P$2000=D$1),('Diário 5º PA'!$F$4:$F$2000))+SUMPRODUCT(-('Diário 6º PA'!$E$4:$E$2000='Analítico Cp.'!$B82),-('Diário 6º PA'!$P$4:$P$2000=D$1),('Diário 6º PA'!$F$4:$F$2000))+SUMPRODUCT(-('Comp.'!$D$5:$D$263='Analítico Cp.'!$B82),-('Comp.'!$J$5:$J$263=D$1),('Comp.'!$E$5:$E$263))</f>
        <v>7215.42</v>
      </c>
      <c r="E82" s="11">
        <f>SUMPRODUCT(-('Diário 3º PA'!$E$4:$E$4242='Analítico Cp.'!$B82),-('Diário 3º PA'!$O$4:$O$4242=E$1),('Diário 3º PA'!$F$4:$F$4242))+SUMPRODUCT(-('Diário 4º PA'!$E$4:$E$2007='Analítico Cp.'!$B82),-('Diário 4º PA'!$P$4:$P$2007=E$1),('Diário 4º PA'!$F$4:$F$2007))+SUMPRODUCT(-('Diário 5º PA'!$E$4:$E$2000='Analítico Cp.'!$B82),-('Diário 5º PA'!$P$4:$P$2000=E$1),('Diário 5º PA'!$F$4:$F$2000))+SUMPRODUCT(-('Diário 6º PA'!$E$4:$E$2000='Analítico Cp.'!$B82),-('Diário 6º PA'!$P$4:$P$2000=E$1),('Diário 6º PA'!$F$4:$F$2000))+SUMPRODUCT(-('Comp.'!$D$5:$D$263='Analítico Cp.'!$B82),-('Comp.'!$J$5:$J$263=E$1),('Comp.'!$E$5:$E$263))</f>
        <v>6075.15</v>
      </c>
      <c r="F82" s="11">
        <f>SUMPRODUCT(-('Diário 3º PA'!$E$4:$E$4242='Analítico Cp.'!$B82),-('Diário 3º PA'!$O$4:$O$4242=F$1),('Diário 3º PA'!$F$4:$F$4242))+SUMPRODUCT(-('Diário 4º PA'!$E$4:$E$2007='Analítico Cp.'!$B82),-('Diário 4º PA'!$P$4:$P$2007=F$1),('Diário 4º PA'!$F$4:$F$2007))+SUMPRODUCT(-('Diário 5º PA'!$E$4:$E$2000='Analítico Cp.'!$B82),-('Diário 5º PA'!$P$4:$P$2000=F$1),('Diário 5º PA'!$F$4:$F$2000))+SUMPRODUCT(-('Diário 6º PA'!$E$4:$E$2000='Analítico Cp.'!$B82),-('Diário 6º PA'!$P$4:$P$2000=F$1),('Diário 6º PA'!$F$4:$F$2000))+SUMPRODUCT(-('Comp.'!$D$5:$D$263='Analítico Cp.'!$B82),-('Comp.'!$J$5:$J$263=F$1),('Comp.'!$E$5:$E$263))</f>
        <v>0</v>
      </c>
      <c r="G82" s="11">
        <f>SUMPRODUCT(-('Diário 3º PA'!$E$4:$E$4242='Analítico Cp.'!$B82),-('Diário 3º PA'!$O$4:$O$4242=G$1),('Diário 3º PA'!$F$4:$F$4242))+SUMPRODUCT(-('Diário 4º PA'!$E$4:$E$2007='Analítico Cp.'!$B82),-('Diário 4º PA'!$P$4:$P$2007=G$1),('Diário 4º PA'!$F$4:$F$2007))+SUMPRODUCT(-('Diário 5º PA'!$E$4:$E$2000='Analítico Cp.'!$B82),-('Diário 5º PA'!$P$4:$P$2000=G$1),('Diário 5º PA'!$F$4:$F$2000))+SUMPRODUCT(-('Diário 6º PA'!$E$4:$E$2000='Analítico Cp.'!$B82),-('Diário 6º PA'!$P$4:$P$2000=G$1),('Diário 6º PA'!$F$4:$F$2000))+SUMPRODUCT(-('Comp.'!$D$5:$D$263='Analítico Cp.'!$B82),-('Comp.'!$J$5:$J$263=G$1),('Comp.'!$E$5:$E$263))</f>
        <v>0</v>
      </c>
      <c r="H82" s="11">
        <f>SUMPRODUCT(-('Diário 3º PA'!$E$4:$E$4242='Analítico Cp.'!$B82),-('Diário 3º PA'!$O$4:$O$4242=H$1),('Diário 3º PA'!$F$4:$F$4242))+SUMPRODUCT(-('Diário 4º PA'!$E$4:$E$2007='Analítico Cp.'!$B82),-('Diário 4º PA'!$P$4:$P$2007=H$1),('Diário 4º PA'!$F$4:$F$2007))+SUMPRODUCT(-('Diário 5º PA'!$E$4:$E$2000='Analítico Cp.'!$B82),-('Diário 5º PA'!$P$4:$P$2000=H$1),('Diário 5º PA'!$F$4:$F$2000))+SUMPRODUCT(-('Diário 6º PA'!$E$4:$E$2000='Analítico Cp.'!$B82),-('Diário 6º PA'!$P$4:$P$2000=H$1),('Diário 6º PA'!$F$4:$F$2000))+SUMPRODUCT(-('Comp.'!$D$5:$D$263='Analítico Cp.'!$B82),-('Comp.'!$J$5:$J$263=H$1),('Comp.'!$E$5:$E$263))</f>
        <v>0</v>
      </c>
      <c r="I82" s="11">
        <f>SUMPRODUCT(-('Diário 3º PA'!$E$4:$E$4242='Analítico Cp.'!$B82),-('Diário 3º PA'!$O$4:$O$4242=I$1),('Diário 3º PA'!$F$4:$F$4242))+SUMPRODUCT(-('Diário 4º PA'!$E$4:$E$2007='Analítico Cp.'!$B82),-('Diário 4º PA'!$P$4:$P$2007=I$1),('Diário 4º PA'!$F$4:$F$2007))+SUMPRODUCT(-('Diário 5º PA'!$E$4:$E$2000='Analítico Cp.'!$B82),-('Diário 5º PA'!$P$4:$P$2000=I$1),('Diário 5º PA'!$F$4:$F$2000))+SUMPRODUCT(-('Diário 6º PA'!$E$4:$E$2000='Analítico Cp.'!$B82),-('Diário 6º PA'!$P$4:$P$2000=I$1),('Diário 6º PA'!$F$4:$F$2000))+SUMPRODUCT(-('Comp.'!$D$5:$D$263='Analítico Cp.'!$B82),-('Comp.'!$J$5:$J$263=I$1),('Comp.'!$E$5:$E$263))</f>
        <v>0</v>
      </c>
      <c r="J82" s="11">
        <f>SUMPRODUCT(-('Diário 3º PA'!$E$4:$E$4242='Analítico Cp.'!$B82),-('Diário 3º PA'!$O$4:$O$4242=J$1),('Diário 3º PA'!$F$4:$F$4242))+SUMPRODUCT(-('Diário 4º PA'!$E$4:$E$2007='Analítico Cp.'!$B82),-('Diário 4º PA'!$P$4:$P$2007=J$1),('Diário 4º PA'!$F$4:$F$2007))+SUMPRODUCT(-('Diário 5º PA'!$E$4:$E$2000='Analítico Cp.'!$B82),-('Diário 5º PA'!$P$4:$P$2000=J$1),('Diário 5º PA'!$F$4:$F$2000))+SUMPRODUCT(-('Diário 6º PA'!$E$4:$E$2000='Analítico Cp.'!$B82),-('Diário 6º PA'!$P$4:$P$2000=J$1),('Diário 6º PA'!$F$4:$F$2000))+SUMPRODUCT(-('Comp.'!$D$5:$D$263='Analítico Cp.'!$B82),-('Comp.'!$J$5:$J$263=J$1),('Comp.'!$E$5:$E$263))</f>
        <v>0</v>
      </c>
      <c r="K82" s="11">
        <f>SUMPRODUCT(-('Diário 3º PA'!$E$4:$E$4242='Analítico Cp.'!$B82),-('Diário 3º PA'!$O$4:$O$4242=K$1),('Diário 3º PA'!$F$4:$F$4242))+SUMPRODUCT(-('Diário 4º PA'!$E$4:$E$2007='Analítico Cp.'!$B82),-('Diário 4º PA'!$P$4:$P$2007=K$1),('Diário 4º PA'!$F$4:$F$2007))+SUMPRODUCT(-('Diário 5º PA'!$E$4:$E$2000='Analítico Cp.'!$B82),-('Diário 5º PA'!$P$4:$P$2000=K$1),('Diário 5º PA'!$F$4:$F$2000))+SUMPRODUCT(-('Diário 6º PA'!$E$4:$E$2000='Analítico Cp.'!$B82),-('Diário 6º PA'!$P$4:$P$2000=K$1),('Diário 6º PA'!$F$4:$F$2000))+SUMPRODUCT(-('Comp.'!$D$5:$D$263='Analítico Cp.'!$B82),-('Comp.'!$J$5:$J$263=K$1),('Comp.'!$E$5:$E$263))</f>
        <v>0</v>
      </c>
      <c r="L82" s="11">
        <f>SUMPRODUCT(-('Diário 3º PA'!$E$4:$E$4242='Analítico Cp.'!$B82),-('Diário 3º PA'!$O$4:$O$4242=L$1),('Diário 3º PA'!$F$4:$F$4242))+SUMPRODUCT(-('Diário 4º PA'!$E$4:$E$2007='Analítico Cp.'!$B82),-('Diário 4º PA'!$P$4:$P$2007=L$1),('Diário 4º PA'!$F$4:$F$2007))+SUMPRODUCT(-('Diário 5º PA'!$E$4:$E$2000='Analítico Cp.'!$B82),-('Diário 5º PA'!$P$4:$P$2000=L$1),('Diário 5º PA'!$F$4:$F$2000))+SUMPRODUCT(-('Diário 6º PA'!$E$4:$E$2000='Analítico Cp.'!$B82),-('Diário 6º PA'!$P$4:$P$2000=L$1),('Diário 6º PA'!$F$4:$F$2000))+SUMPRODUCT(-('Comp.'!$D$5:$D$263='Analítico Cp.'!$B82),-('Comp.'!$J$5:$J$263=L$1),('Comp.'!$E$5:$E$263))</f>
        <v>0</v>
      </c>
      <c r="M82" s="11">
        <f>SUMPRODUCT(-('Diário 3º PA'!$E$4:$E$4242='Analítico Cp.'!$B82),-('Diário 3º PA'!$O$4:$O$4242=M$1),('Diário 3º PA'!$F$4:$F$4242))+SUMPRODUCT(-('Diário 4º PA'!$E$4:$E$2007='Analítico Cp.'!$B82),-('Diário 4º PA'!$P$4:$P$2007=M$1),('Diário 4º PA'!$F$4:$F$2007))+SUMPRODUCT(-('Diário 5º PA'!$E$4:$E$2000='Analítico Cp.'!$B82),-('Diário 5º PA'!$P$4:$P$2000=M$1),('Diário 5º PA'!$F$4:$F$2000))+SUMPRODUCT(-('Diário 6º PA'!$E$4:$E$2000='Analítico Cp.'!$B82),-('Diário 6º PA'!$P$4:$P$2000=M$1),('Diário 6º PA'!$F$4:$F$2000))+SUMPRODUCT(-('Comp.'!$D$5:$D$263='Analítico Cp.'!$B82),-('Comp.'!$J$5:$J$263=M$1),('Comp.'!$E$5:$E$263))</f>
        <v>0</v>
      </c>
      <c r="N82" s="11">
        <f>SUMPRODUCT(-('Diário 3º PA'!$E$4:$E$4242='Analítico Cp.'!$B82),-('Diário 3º PA'!$O$4:$O$4242=N$1),('Diário 3º PA'!$F$4:$F$4242))+SUMPRODUCT(-('Diário 4º PA'!$E$4:$E$2007='Analítico Cp.'!$B82),-('Diário 4º PA'!$P$4:$P$2007=N$1),('Diário 4º PA'!$F$4:$F$2007))+SUMPRODUCT(-('Diário 5º PA'!$E$4:$E$2000='Analítico Cp.'!$B82),-('Diário 5º PA'!$P$4:$P$2000=N$1),('Diário 5º PA'!$F$4:$F$2000))+SUMPRODUCT(-('Diário 6º PA'!$E$4:$E$2000='Analítico Cp.'!$B82),-('Diário 6º PA'!$P$4:$P$2000=N$1),('Diário 6º PA'!$F$4:$F$2000))+SUMPRODUCT(-('Comp.'!$D$5:$D$263='Analítico Cp.'!$B82),-('Comp.'!$J$5:$J$263=N$1),('Comp.'!$E$5:$E$263))</f>
        <v>0</v>
      </c>
      <c r="O82" s="12">
        <f t="shared" si="14"/>
        <v>13805.04</v>
      </c>
      <c r="P82" s="168">
        <f t="shared" si="13"/>
        <v>1.6281745358058845E-3</v>
      </c>
    </row>
    <row r="83" spans="1:16" ht="23.25" customHeight="1" x14ac:dyDescent="0.2">
      <c r="A83" s="59" t="s">
        <v>261</v>
      </c>
      <c r="B83" s="103" t="s">
        <v>262</v>
      </c>
      <c r="C83" s="11">
        <f>SUMPRODUCT(-('Diário 3º PA'!$E$4:$E$4242='Analítico Cp.'!$B83),-('Diário 3º PA'!$O$4:$O$4242=C$1),('Diário 3º PA'!$F$4:$F$4242))+SUMPRODUCT(-('Diário 4º PA'!$E$4:$E$2007='Analítico Cp.'!$B83),-('Diário 4º PA'!$P$4:$P$2007=C$1),('Diário 4º PA'!$F$4:$F$2007))+SUMPRODUCT(-('Diário 5º PA'!$E$4:$E$2000='Analítico Cp.'!$B83),-('Diário 5º PA'!$P$4:$P$2000=C$1),('Diário 5º PA'!$F$4:$F$2000))+SUMPRODUCT(-('Diário 6º PA'!$E$4:$E$2000='Analítico Cp.'!$B83),-('Diário 6º PA'!$P$4:$P$2000=C$1),('Diário 6º PA'!$F$4:$F$2000))+SUMPRODUCT(-('Comp.'!$D$5:$D$263='Analítico Cp.'!$B83),-('Comp.'!$J$5:$J$263=C$1),('Comp.'!$E$5:$E$263))</f>
        <v>1568</v>
      </c>
      <c r="D83" s="11">
        <f>SUMPRODUCT(-('Diário 3º PA'!$E$4:$E$4242='Analítico Cp.'!$B83),-('Diário 3º PA'!$O$4:$O$4242=D$1),('Diário 3º PA'!$F$4:$F$4242))+SUMPRODUCT(-('Diário 4º PA'!$E$4:$E$2007='Analítico Cp.'!$B83),-('Diário 4º PA'!$P$4:$P$2007=D$1),('Diário 4º PA'!$F$4:$F$2007))+SUMPRODUCT(-('Diário 5º PA'!$E$4:$E$2000='Analítico Cp.'!$B83),-('Diário 5º PA'!$P$4:$P$2000=D$1),('Diário 5º PA'!$F$4:$F$2000))+SUMPRODUCT(-('Diário 6º PA'!$E$4:$E$2000='Analítico Cp.'!$B83),-('Diário 6º PA'!$P$4:$P$2000=D$1),('Diário 6º PA'!$F$4:$F$2000))+SUMPRODUCT(-('Comp.'!$D$5:$D$263='Analítico Cp.'!$B83),-('Comp.'!$J$5:$J$263=D$1),('Comp.'!$E$5:$E$263))</f>
        <v>0</v>
      </c>
      <c r="E83" s="11">
        <f>SUMPRODUCT(-('Diário 3º PA'!$E$4:$E$4242='Analítico Cp.'!$B83),-('Diário 3º PA'!$O$4:$O$4242=E$1),('Diário 3º PA'!$F$4:$F$4242))+SUMPRODUCT(-('Diário 4º PA'!$E$4:$E$2007='Analítico Cp.'!$B83),-('Diário 4º PA'!$P$4:$P$2007=E$1),('Diário 4º PA'!$F$4:$F$2007))+SUMPRODUCT(-('Diário 5º PA'!$E$4:$E$2000='Analítico Cp.'!$B83),-('Diário 5º PA'!$P$4:$P$2000=E$1),('Diário 5º PA'!$F$4:$F$2000))+SUMPRODUCT(-('Diário 6º PA'!$E$4:$E$2000='Analítico Cp.'!$B83),-('Diário 6º PA'!$P$4:$P$2000=E$1),('Diário 6º PA'!$F$4:$F$2000))+SUMPRODUCT(-('Comp.'!$D$5:$D$263='Analítico Cp.'!$B83),-('Comp.'!$J$5:$J$263=E$1),('Comp.'!$E$5:$E$263))</f>
        <v>0</v>
      </c>
      <c r="F83" s="11">
        <f>SUMPRODUCT(-('Diário 3º PA'!$E$4:$E$4242='Analítico Cp.'!$B83),-('Diário 3º PA'!$O$4:$O$4242=F$1),('Diário 3º PA'!$F$4:$F$4242))+SUMPRODUCT(-('Diário 4º PA'!$E$4:$E$2007='Analítico Cp.'!$B83),-('Diário 4º PA'!$P$4:$P$2007=F$1),('Diário 4º PA'!$F$4:$F$2007))+SUMPRODUCT(-('Diário 5º PA'!$E$4:$E$2000='Analítico Cp.'!$B83),-('Diário 5º PA'!$P$4:$P$2000=F$1),('Diário 5º PA'!$F$4:$F$2000))+SUMPRODUCT(-('Diário 6º PA'!$E$4:$E$2000='Analítico Cp.'!$B83),-('Diário 6º PA'!$P$4:$P$2000=F$1),('Diário 6º PA'!$F$4:$F$2000))+SUMPRODUCT(-('Comp.'!$D$5:$D$263='Analítico Cp.'!$B83),-('Comp.'!$J$5:$J$263=F$1),('Comp.'!$E$5:$E$263))</f>
        <v>0</v>
      </c>
      <c r="G83" s="11">
        <f>SUMPRODUCT(-('Diário 3º PA'!$E$4:$E$4242='Analítico Cp.'!$B83),-('Diário 3º PA'!$O$4:$O$4242=G$1),('Diário 3º PA'!$F$4:$F$4242))+SUMPRODUCT(-('Diário 4º PA'!$E$4:$E$2007='Analítico Cp.'!$B83),-('Diário 4º PA'!$P$4:$P$2007=G$1),('Diário 4º PA'!$F$4:$F$2007))+SUMPRODUCT(-('Diário 5º PA'!$E$4:$E$2000='Analítico Cp.'!$B83),-('Diário 5º PA'!$P$4:$P$2000=G$1),('Diário 5º PA'!$F$4:$F$2000))+SUMPRODUCT(-('Diário 6º PA'!$E$4:$E$2000='Analítico Cp.'!$B83),-('Diário 6º PA'!$P$4:$P$2000=G$1),('Diário 6º PA'!$F$4:$F$2000))+SUMPRODUCT(-('Comp.'!$D$5:$D$263='Analítico Cp.'!$B83),-('Comp.'!$J$5:$J$263=G$1),('Comp.'!$E$5:$E$263))</f>
        <v>0</v>
      </c>
      <c r="H83" s="11">
        <f>SUMPRODUCT(-('Diário 3º PA'!$E$4:$E$4242='Analítico Cp.'!$B83),-('Diário 3º PA'!$O$4:$O$4242=H$1),('Diário 3º PA'!$F$4:$F$4242))+SUMPRODUCT(-('Diário 4º PA'!$E$4:$E$2007='Analítico Cp.'!$B83),-('Diário 4º PA'!$P$4:$P$2007=H$1),('Diário 4º PA'!$F$4:$F$2007))+SUMPRODUCT(-('Diário 5º PA'!$E$4:$E$2000='Analítico Cp.'!$B83),-('Diário 5º PA'!$P$4:$P$2000=H$1),('Diário 5º PA'!$F$4:$F$2000))+SUMPRODUCT(-('Diário 6º PA'!$E$4:$E$2000='Analítico Cp.'!$B83),-('Diário 6º PA'!$P$4:$P$2000=H$1),('Diário 6º PA'!$F$4:$F$2000))+SUMPRODUCT(-('Comp.'!$D$5:$D$263='Analítico Cp.'!$B83),-('Comp.'!$J$5:$J$263=H$1),('Comp.'!$E$5:$E$263))</f>
        <v>0</v>
      </c>
      <c r="I83" s="11">
        <f>SUMPRODUCT(-('Diário 3º PA'!$E$4:$E$4242='Analítico Cp.'!$B83),-('Diário 3º PA'!$O$4:$O$4242=I$1),('Diário 3º PA'!$F$4:$F$4242))+SUMPRODUCT(-('Diário 4º PA'!$E$4:$E$2007='Analítico Cp.'!$B83),-('Diário 4º PA'!$P$4:$P$2007=I$1),('Diário 4º PA'!$F$4:$F$2007))+SUMPRODUCT(-('Diário 5º PA'!$E$4:$E$2000='Analítico Cp.'!$B83),-('Diário 5º PA'!$P$4:$P$2000=I$1),('Diário 5º PA'!$F$4:$F$2000))+SUMPRODUCT(-('Diário 6º PA'!$E$4:$E$2000='Analítico Cp.'!$B83),-('Diário 6º PA'!$P$4:$P$2000=I$1),('Diário 6º PA'!$F$4:$F$2000))+SUMPRODUCT(-('Comp.'!$D$5:$D$263='Analítico Cp.'!$B83),-('Comp.'!$J$5:$J$263=I$1),('Comp.'!$E$5:$E$263))</f>
        <v>0</v>
      </c>
      <c r="J83" s="11">
        <f>SUMPRODUCT(-('Diário 3º PA'!$E$4:$E$4242='Analítico Cp.'!$B83),-('Diário 3º PA'!$O$4:$O$4242=J$1),('Diário 3º PA'!$F$4:$F$4242))+SUMPRODUCT(-('Diário 4º PA'!$E$4:$E$2007='Analítico Cp.'!$B83),-('Diário 4º PA'!$P$4:$P$2007=J$1),('Diário 4º PA'!$F$4:$F$2007))+SUMPRODUCT(-('Diário 5º PA'!$E$4:$E$2000='Analítico Cp.'!$B83),-('Diário 5º PA'!$P$4:$P$2000=J$1),('Diário 5º PA'!$F$4:$F$2000))+SUMPRODUCT(-('Diário 6º PA'!$E$4:$E$2000='Analítico Cp.'!$B83),-('Diário 6º PA'!$P$4:$P$2000=J$1),('Diário 6º PA'!$F$4:$F$2000))+SUMPRODUCT(-('Comp.'!$D$5:$D$263='Analítico Cp.'!$B83),-('Comp.'!$J$5:$J$263=J$1),('Comp.'!$E$5:$E$263))</f>
        <v>0</v>
      </c>
      <c r="K83" s="11">
        <f>SUMPRODUCT(-('Diário 3º PA'!$E$4:$E$4242='Analítico Cp.'!$B83),-('Diário 3º PA'!$O$4:$O$4242=K$1),('Diário 3º PA'!$F$4:$F$4242))+SUMPRODUCT(-('Diário 4º PA'!$E$4:$E$2007='Analítico Cp.'!$B83),-('Diário 4º PA'!$P$4:$P$2007=K$1),('Diário 4º PA'!$F$4:$F$2007))+SUMPRODUCT(-('Diário 5º PA'!$E$4:$E$2000='Analítico Cp.'!$B83),-('Diário 5º PA'!$P$4:$P$2000=K$1),('Diário 5º PA'!$F$4:$F$2000))+SUMPRODUCT(-('Diário 6º PA'!$E$4:$E$2000='Analítico Cp.'!$B83),-('Diário 6º PA'!$P$4:$P$2000=K$1),('Diário 6º PA'!$F$4:$F$2000))+SUMPRODUCT(-('Comp.'!$D$5:$D$263='Analítico Cp.'!$B83),-('Comp.'!$J$5:$J$263=K$1),('Comp.'!$E$5:$E$263))</f>
        <v>0</v>
      </c>
      <c r="L83" s="11">
        <f>SUMPRODUCT(-('Diário 3º PA'!$E$4:$E$4242='Analítico Cp.'!$B83),-('Diário 3º PA'!$O$4:$O$4242=L$1),('Diário 3º PA'!$F$4:$F$4242))+SUMPRODUCT(-('Diário 4º PA'!$E$4:$E$2007='Analítico Cp.'!$B83),-('Diário 4º PA'!$P$4:$P$2007=L$1),('Diário 4º PA'!$F$4:$F$2007))+SUMPRODUCT(-('Diário 5º PA'!$E$4:$E$2000='Analítico Cp.'!$B83),-('Diário 5º PA'!$P$4:$P$2000=L$1),('Diário 5º PA'!$F$4:$F$2000))+SUMPRODUCT(-('Diário 6º PA'!$E$4:$E$2000='Analítico Cp.'!$B83),-('Diário 6º PA'!$P$4:$P$2000=L$1),('Diário 6º PA'!$F$4:$F$2000))+SUMPRODUCT(-('Comp.'!$D$5:$D$263='Analítico Cp.'!$B83),-('Comp.'!$J$5:$J$263=L$1),('Comp.'!$E$5:$E$263))</f>
        <v>0</v>
      </c>
      <c r="M83" s="11">
        <f>SUMPRODUCT(-('Diário 3º PA'!$E$4:$E$4242='Analítico Cp.'!$B83),-('Diário 3º PA'!$O$4:$O$4242=M$1),('Diário 3º PA'!$F$4:$F$4242))+SUMPRODUCT(-('Diário 4º PA'!$E$4:$E$2007='Analítico Cp.'!$B83),-('Diário 4º PA'!$P$4:$P$2007=M$1),('Diário 4º PA'!$F$4:$F$2007))+SUMPRODUCT(-('Diário 5º PA'!$E$4:$E$2000='Analítico Cp.'!$B83),-('Diário 5º PA'!$P$4:$P$2000=M$1),('Diário 5º PA'!$F$4:$F$2000))+SUMPRODUCT(-('Diário 6º PA'!$E$4:$E$2000='Analítico Cp.'!$B83),-('Diário 6º PA'!$P$4:$P$2000=M$1),('Diário 6º PA'!$F$4:$F$2000))+SUMPRODUCT(-('Comp.'!$D$5:$D$263='Analítico Cp.'!$B83),-('Comp.'!$J$5:$J$263=M$1),('Comp.'!$E$5:$E$263))</f>
        <v>0</v>
      </c>
      <c r="N83" s="11">
        <f>SUMPRODUCT(-('Diário 3º PA'!$E$4:$E$4242='Analítico Cp.'!$B83),-('Diário 3º PA'!$O$4:$O$4242=N$1),('Diário 3º PA'!$F$4:$F$4242))+SUMPRODUCT(-('Diário 4º PA'!$E$4:$E$2007='Analítico Cp.'!$B83),-('Diário 4º PA'!$P$4:$P$2007=N$1),('Diário 4º PA'!$F$4:$F$2007))+SUMPRODUCT(-('Diário 5º PA'!$E$4:$E$2000='Analítico Cp.'!$B83),-('Diário 5º PA'!$P$4:$P$2000=N$1),('Diário 5º PA'!$F$4:$F$2000))+SUMPRODUCT(-('Diário 6º PA'!$E$4:$E$2000='Analítico Cp.'!$B83),-('Diário 6º PA'!$P$4:$P$2000=N$1),('Diário 6º PA'!$F$4:$F$2000))+SUMPRODUCT(-('Comp.'!$D$5:$D$263='Analítico Cp.'!$B83),-('Comp.'!$J$5:$J$263=N$1),('Comp.'!$E$5:$E$263))</f>
        <v>0</v>
      </c>
      <c r="O83" s="12">
        <f t="shared" si="14"/>
        <v>1568</v>
      </c>
      <c r="P83" s="168">
        <f t="shared" si="13"/>
        <v>1.8493084207967718E-4</v>
      </c>
    </row>
    <row r="84" spans="1:16" ht="23.25" customHeight="1" x14ac:dyDescent="0.2">
      <c r="A84" s="59" t="s">
        <v>263</v>
      </c>
      <c r="B84" s="103" t="s">
        <v>264</v>
      </c>
      <c r="C84" s="11">
        <f>SUMPRODUCT(-('Diário 3º PA'!$E$4:$E$4242='Analítico Cp.'!$B84),-('Diário 3º PA'!$O$4:$O$4242=C$1),('Diário 3º PA'!$F$4:$F$4242))+SUMPRODUCT(-('Diário 4º PA'!$E$4:$E$2007='Analítico Cp.'!$B84),-('Diário 4º PA'!$P$4:$P$2007=C$1),('Diário 4º PA'!$F$4:$F$2007))+SUMPRODUCT(-('Diário 5º PA'!$E$4:$E$2000='Analítico Cp.'!$B84),-('Diário 5º PA'!$P$4:$P$2000=C$1),('Diário 5º PA'!$F$4:$F$2000))+SUMPRODUCT(-('Diário 6º PA'!$E$4:$E$2000='Analítico Cp.'!$B84),-('Diário 6º PA'!$P$4:$P$2000=C$1),('Diário 6º PA'!$F$4:$F$2000))+SUMPRODUCT(-('Comp.'!$D$5:$D$263='Analítico Cp.'!$B84),-('Comp.'!$J$5:$J$263=C$1),('Comp.'!$E$5:$E$263))</f>
        <v>1488.56</v>
      </c>
      <c r="D84" s="11">
        <f>SUMPRODUCT(-('Diário 3º PA'!$E$4:$E$4242='Analítico Cp.'!$B84),-('Diário 3º PA'!$O$4:$O$4242=D$1),('Diário 3º PA'!$F$4:$F$4242))+SUMPRODUCT(-('Diário 4º PA'!$E$4:$E$2007='Analítico Cp.'!$B84),-('Diário 4º PA'!$P$4:$P$2007=D$1),('Diário 4º PA'!$F$4:$F$2007))+SUMPRODUCT(-('Diário 5º PA'!$E$4:$E$2000='Analítico Cp.'!$B84),-('Diário 5º PA'!$P$4:$P$2000=D$1),('Diário 5º PA'!$F$4:$F$2000))+SUMPRODUCT(-('Diário 6º PA'!$E$4:$E$2000='Analítico Cp.'!$B84),-('Diário 6º PA'!$P$4:$P$2000=D$1),('Diário 6º PA'!$F$4:$F$2000))+SUMPRODUCT(-('Comp.'!$D$5:$D$263='Analítico Cp.'!$B84),-('Comp.'!$J$5:$J$263=D$1),('Comp.'!$E$5:$E$263))</f>
        <v>1980</v>
      </c>
      <c r="E84" s="11">
        <f>SUMPRODUCT(-('Diário 3º PA'!$E$4:$E$4242='Analítico Cp.'!$B84),-('Diário 3º PA'!$O$4:$O$4242=E$1),('Diário 3º PA'!$F$4:$F$4242))+SUMPRODUCT(-('Diário 4º PA'!$E$4:$E$2007='Analítico Cp.'!$B84),-('Diário 4º PA'!$P$4:$P$2007=E$1),('Diário 4º PA'!$F$4:$F$2007))+SUMPRODUCT(-('Diário 5º PA'!$E$4:$E$2000='Analítico Cp.'!$B84),-('Diário 5º PA'!$P$4:$P$2000=E$1),('Diário 5º PA'!$F$4:$F$2000))+SUMPRODUCT(-('Diário 6º PA'!$E$4:$E$2000='Analítico Cp.'!$B84),-('Diário 6º PA'!$P$4:$P$2000=E$1),('Diário 6º PA'!$F$4:$F$2000))+SUMPRODUCT(-('Comp.'!$D$5:$D$263='Analítico Cp.'!$B84),-('Comp.'!$J$5:$J$263=E$1),('Comp.'!$E$5:$E$263))</f>
        <v>40609.050000000003</v>
      </c>
      <c r="F84" s="11">
        <f>SUMPRODUCT(-('Diário 3º PA'!$E$4:$E$4242='Analítico Cp.'!$B84),-('Diário 3º PA'!$O$4:$O$4242=F$1),('Diário 3º PA'!$F$4:$F$4242))+SUMPRODUCT(-('Diário 4º PA'!$E$4:$E$2007='Analítico Cp.'!$B84),-('Diário 4º PA'!$P$4:$P$2007=F$1),('Diário 4º PA'!$F$4:$F$2007))+SUMPRODUCT(-('Diário 5º PA'!$E$4:$E$2000='Analítico Cp.'!$B84),-('Diário 5º PA'!$P$4:$P$2000=F$1),('Diário 5º PA'!$F$4:$F$2000))+SUMPRODUCT(-('Diário 6º PA'!$E$4:$E$2000='Analítico Cp.'!$B84),-('Diário 6º PA'!$P$4:$P$2000=F$1),('Diário 6º PA'!$F$4:$F$2000))+SUMPRODUCT(-('Comp.'!$D$5:$D$263='Analítico Cp.'!$B84),-('Comp.'!$J$5:$J$263=F$1),('Comp.'!$E$5:$E$263))</f>
        <v>0</v>
      </c>
      <c r="G84" s="11">
        <f>SUMPRODUCT(-('Diário 3º PA'!$E$4:$E$4242='Analítico Cp.'!$B84),-('Diário 3º PA'!$O$4:$O$4242=G$1),('Diário 3º PA'!$F$4:$F$4242))+SUMPRODUCT(-('Diário 4º PA'!$E$4:$E$2007='Analítico Cp.'!$B84),-('Diário 4º PA'!$P$4:$P$2007=G$1),('Diário 4º PA'!$F$4:$F$2007))+SUMPRODUCT(-('Diário 5º PA'!$E$4:$E$2000='Analítico Cp.'!$B84),-('Diário 5º PA'!$P$4:$P$2000=G$1),('Diário 5º PA'!$F$4:$F$2000))+SUMPRODUCT(-('Diário 6º PA'!$E$4:$E$2000='Analítico Cp.'!$B84),-('Diário 6º PA'!$P$4:$P$2000=G$1),('Diário 6º PA'!$F$4:$F$2000))+SUMPRODUCT(-('Comp.'!$D$5:$D$263='Analítico Cp.'!$B84),-('Comp.'!$J$5:$J$263=G$1),('Comp.'!$E$5:$E$263))</f>
        <v>0</v>
      </c>
      <c r="H84" s="11">
        <f>SUMPRODUCT(-('Diário 3º PA'!$E$4:$E$4242='Analítico Cp.'!$B84),-('Diário 3º PA'!$O$4:$O$4242=H$1),('Diário 3º PA'!$F$4:$F$4242))+SUMPRODUCT(-('Diário 4º PA'!$E$4:$E$2007='Analítico Cp.'!$B84),-('Diário 4º PA'!$P$4:$P$2007=H$1),('Diário 4º PA'!$F$4:$F$2007))+SUMPRODUCT(-('Diário 5º PA'!$E$4:$E$2000='Analítico Cp.'!$B84),-('Diário 5º PA'!$P$4:$P$2000=H$1),('Diário 5º PA'!$F$4:$F$2000))+SUMPRODUCT(-('Diário 6º PA'!$E$4:$E$2000='Analítico Cp.'!$B84),-('Diário 6º PA'!$P$4:$P$2000=H$1),('Diário 6º PA'!$F$4:$F$2000))+SUMPRODUCT(-('Comp.'!$D$5:$D$263='Analítico Cp.'!$B84),-('Comp.'!$J$5:$J$263=H$1),('Comp.'!$E$5:$E$263))</f>
        <v>0</v>
      </c>
      <c r="I84" s="11">
        <f>SUMPRODUCT(-('Diário 3º PA'!$E$4:$E$4242='Analítico Cp.'!$B84),-('Diário 3º PA'!$O$4:$O$4242=I$1),('Diário 3º PA'!$F$4:$F$4242))+SUMPRODUCT(-('Diário 4º PA'!$E$4:$E$2007='Analítico Cp.'!$B84),-('Diário 4º PA'!$P$4:$P$2007=I$1),('Diário 4º PA'!$F$4:$F$2007))+SUMPRODUCT(-('Diário 5º PA'!$E$4:$E$2000='Analítico Cp.'!$B84),-('Diário 5º PA'!$P$4:$P$2000=I$1),('Diário 5º PA'!$F$4:$F$2000))+SUMPRODUCT(-('Diário 6º PA'!$E$4:$E$2000='Analítico Cp.'!$B84),-('Diário 6º PA'!$P$4:$P$2000=I$1),('Diário 6º PA'!$F$4:$F$2000))+SUMPRODUCT(-('Comp.'!$D$5:$D$263='Analítico Cp.'!$B84),-('Comp.'!$J$5:$J$263=I$1),('Comp.'!$E$5:$E$263))</f>
        <v>0</v>
      </c>
      <c r="J84" s="11">
        <f>SUMPRODUCT(-('Diário 3º PA'!$E$4:$E$4242='Analítico Cp.'!$B84),-('Diário 3º PA'!$O$4:$O$4242=J$1),('Diário 3º PA'!$F$4:$F$4242))+SUMPRODUCT(-('Diário 4º PA'!$E$4:$E$2007='Analítico Cp.'!$B84),-('Diário 4º PA'!$P$4:$P$2007=J$1),('Diário 4º PA'!$F$4:$F$2007))+SUMPRODUCT(-('Diário 5º PA'!$E$4:$E$2000='Analítico Cp.'!$B84),-('Diário 5º PA'!$P$4:$P$2000=J$1),('Diário 5º PA'!$F$4:$F$2000))+SUMPRODUCT(-('Diário 6º PA'!$E$4:$E$2000='Analítico Cp.'!$B84),-('Diário 6º PA'!$P$4:$P$2000=J$1),('Diário 6º PA'!$F$4:$F$2000))+SUMPRODUCT(-('Comp.'!$D$5:$D$263='Analítico Cp.'!$B84),-('Comp.'!$J$5:$J$263=J$1),('Comp.'!$E$5:$E$263))</f>
        <v>0</v>
      </c>
      <c r="K84" s="11">
        <f>SUMPRODUCT(-('Diário 3º PA'!$E$4:$E$4242='Analítico Cp.'!$B84),-('Diário 3º PA'!$O$4:$O$4242=K$1),('Diário 3º PA'!$F$4:$F$4242))+SUMPRODUCT(-('Diário 4º PA'!$E$4:$E$2007='Analítico Cp.'!$B84),-('Diário 4º PA'!$P$4:$P$2007=K$1),('Diário 4º PA'!$F$4:$F$2007))+SUMPRODUCT(-('Diário 5º PA'!$E$4:$E$2000='Analítico Cp.'!$B84),-('Diário 5º PA'!$P$4:$P$2000=K$1),('Diário 5º PA'!$F$4:$F$2000))+SUMPRODUCT(-('Diário 6º PA'!$E$4:$E$2000='Analítico Cp.'!$B84),-('Diário 6º PA'!$P$4:$P$2000=K$1),('Diário 6º PA'!$F$4:$F$2000))+SUMPRODUCT(-('Comp.'!$D$5:$D$263='Analítico Cp.'!$B84),-('Comp.'!$J$5:$J$263=K$1),('Comp.'!$E$5:$E$263))</f>
        <v>0</v>
      </c>
      <c r="L84" s="11">
        <f>SUMPRODUCT(-('Diário 3º PA'!$E$4:$E$4242='Analítico Cp.'!$B84),-('Diário 3º PA'!$O$4:$O$4242=L$1),('Diário 3º PA'!$F$4:$F$4242))+SUMPRODUCT(-('Diário 4º PA'!$E$4:$E$2007='Analítico Cp.'!$B84),-('Diário 4º PA'!$P$4:$P$2007=L$1),('Diário 4º PA'!$F$4:$F$2007))+SUMPRODUCT(-('Diário 5º PA'!$E$4:$E$2000='Analítico Cp.'!$B84),-('Diário 5º PA'!$P$4:$P$2000=L$1),('Diário 5º PA'!$F$4:$F$2000))+SUMPRODUCT(-('Diário 6º PA'!$E$4:$E$2000='Analítico Cp.'!$B84),-('Diário 6º PA'!$P$4:$P$2000=L$1),('Diário 6º PA'!$F$4:$F$2000))+SUMPRODUCT(-('Comp.'!$D$5:$D$263='Analítico Cp.'!$B84),-('Comp.'!$J$5:$J$263=L$1),('Comp.'!$E$5:$E$263))</f>
        <v>0</v>
      </c>
      <c r="M84" s="11">
        <f>SUMPRODUCT(-('Diário 3º PA'!$E$4:$E$4242='Analítico Cp.'!$B84),-('Diário 3º PA'!$O$4:$O$4242=M$1),('Diário 3º PA'!$F$4:$F$4242))+SUMPRODUCT(-('Diário 4º PA'!$E$4:$E$2007='Analítico Cp.'!$B84),-('Diário 4º PA'!$P$4:$P$2007=M$1),('Diário 4º PA'!$F$4:$F$2007))+SUMPRODUCT(-('Diário 5º PA'!$E$4:$E$2000='Analítico Cp.'!$B84),-('Diário 5º PA'!$P$4:$P$2000=M$1),('Diário 5º PA'!$F$4:$F$2000))+SUMPRODUCT(-('Diário 6º PA'!$E$4:$E$2000='Analítico Cp.'!$B84),-('Diário 6º PA'!$P$4:$P$2000=M$1),('Diário 6º PA'!$F$4:$F$2000))+SUMPRODUCT(-('Comp.'!$D$5:$D$263='Analítico Cp.'!$B84),-('Comp.'!$J$5:$J$263=M$1),('Comp.'!$E$5:$E$263))</f>
        <v>0</v>
      </c>
      <c r="N84" s="11">
        <f>SUMPRODUCT(-('Diário 3º PA'!$E$4:$E$4242='Analítico Cp.'!$B84),-('Diário 3º PA'!$O$4:$O$4242=N$1),('Diário 3º PA'!$F$4:$F$4242))+SUMPRODUCT(-('Diário 4º PA'!$E$4:$E$2007='Analítico Cp.'!$B84),-('Diário 4º PA'!$P$4:$P$2007=N$1),('Diário 4º PA'!$F$4:$F$2007))+SUMPRODUCT(-('Diário 5º PA'!$E$4:$E$2000='Analítico Cp.'!$B84),-('Diário 5º PA'!$P$4:$P$2000=N$1),('Diário 5º PA'!$F$4:$F$2000))+SUMPRODUCT(-('Diário 6º PA'!$E$4:$E$2000='Analítico Cp.'!$B84),-('Diário 6º PA'!$P$4:$P$2000=N$1),('Diário 6º PA'!$F$4:$F$2000))+SUMPRODUCT(-('Comp.'!$D$5:$D$263='Analítico Cp.'!$B84),-('Comp.'!$J$5:$J$263=N$1),('Comp.'!$E$5:$E$263))</f>
        <v>0</v>
      </c>
      <c r="O84" s="12">
        <f t="shared" si="14"/>
        <v>44077.61</v>
      </c>
      <c r="P84" s="168">
        <f t="shared" si="13"/>
        <v>5.1985392437242347E-3</v>
      </c>
    </row>
    <row r="85" spans="1:16" ht="23.25" customHeight="1" x14ac:dyDescent="0.2">
      <c r="A85" s="59" t="s">
        <v>265</v>
      </c>
      <c r="B85" s="103" t="s">
        <v>266</v>
      </c>
      <c r="C85" s="11">
        <f>SUMPRODUCT(-('Diário 3º PA'!$E$4:$E$4242='Analítico Cp.'!$B85),-('Diário 3º PA'!$O$4:$O$4242=C$1),('Diário 3º PA'!$F$4:$F$4242))+SUMPRODUCT(-('Diário 4º PA'!$E$4:$E$2007='Analítico Cp.'!$B85),-('Diário 4º PA'!$P$4:$P$2007=C$1),('Diário 4º PA'!$F$4:$F$2007))+SUMPRODUCT(-('Diário 5º PA'!$E$4:$E$2000='Analítico Cp.'!$B85),-('Diário 5º PA'!$P$4:$P$2000=C$1),('Diário 5º PA'!$F$4:$F$2000))+SUMPRODUCT(-('Diário 6º PA'!$E$4:$E$2000='Analítico Cp.'!$B85),-('Diário 6º PA'!$P$4:$P$2000=C$1),('Diário 6º PA'!$F$4:$F$2000))+SUMPRODUCT(-('Comp.'!$D$5:$D$263='Analítico Cp.'!$B85),-('Comp.'!$J$5:$J$263=C$1),('Comp.'!$E$5:$E$263))</f>
        <v>0</v>
      </c>
      <c r="D85" s="11">
        <f>SUMPRODUCT(-('Diário 3º PA'!$E$4:$E$4242='Analítico Cp.'!$B85),-('Diário 3º PA'!$O$4:$O$4242=D$1),('Diário 3º PA'!$F$4:$F$4242))+SUMPRODUCT(-('Diário 4º PA'!$E$4:$E$2007='Analítico Cp.'!$B85),-('Diário 4º PA'!$P$4:$P$2007=D$1),('Diário 4º PA'!$F$4:$F$2007))+SUMPRODUCT(-('Diário 5º PA'!$E$4:$E$2000='Analítico Cp.'!$B85),-('Diário 5º PA'!$P$4:$P$2000=D$1),('Diário 5º PA'!$F$4:$F$2000))+SUMPRODUCT(-('Diário 6º PA'!$E$4:$E$2000='Analítico Cp.'!$B85),-('Diário 6º PA'!$P$4:$P$2000=D$1),('Diário 6º PA'!$F$4:$F$2000))+SUMPRODUCT(-('Comp.'!$D$5:$D$263='Analítico Cp.'!$B85),-('Comp.'!$J$5:$J$263=D$1),('Comp.'!$E$5:$E$263))</f>
        <v>0</v>
      </c>
      <c r="E85" s="11">
        <f>SUMPRODUCT(-('Diário 3º PA'!$E$4:$E$4242='Analítico Cp.'!$B85),-('Diário 3º PA'!$O$4:$O$4242=E$1),('Diário 3º PA'!$F$4:$F$4242))+SUMPRODUCT(-('Diário 4º PA'!$E$4:$E$2007='Analítico Cp.'!$B85),-('Diário 4º PA'!$P$4:$P$2007=E$1),('Diário 4º PA'!$F$4:$F$2007))+SUMPRODUCT(-('Diário 5º PA'!$E$4:$E$2000='Analítico Cp.'!$B85),-('Diário 5º PA'!$P$4:$P$2000=E$1),('Diário 5º PA'!$F$4:$F$2000))+SUMPRODUCT(-('Diário 6º PA'!$E$4:$E$2000='Analítico Cp.'!$B85),-('Diário 6º PA'!$P$4:$P$2000=E$1),('Diário 6º PA'!$F$4:$F$2000))+SUMPRODUCT(-('Comp.'!$D$5:$D$263='Analítico Cp.'!$B85),-('Comp.'!$J$5:$J$263=E$1),('Comp.'!$E$5:$E$263))</f>
        <v>0</v>
      </c>
      <c r="F85" s="11">
        <f>SUMPRODUCT(-('Diário 3º PA'!$E$4:$E$4242='Analítico Cp.'!$B85),-('Diário 3º PA'!$O$4:$O$4242=F$1),('Diário 3º PA'!$F$4:$F$4242))+SUMPRODUCT(-('Diário 4º PA'!$E$4:$E$2007='Analítico Cp.'!$B85),-('Diário 4º PA'!$P$4:$P$2007=F$1),('Diário 4º PA'!$F$4:$F$2007))+SUMPRODUCT(-('Diário 5º PA'!$E$4:$E$2000='Analítico Cp.'!$B85),-('Diário 5º PA'!$P$4:$P$2000=F$1),('Diário 5º PA'!$F$4:$F$2000))+SUMPRODUCT(-('Diário 6º PA'!$E$4:$E$2000='Analítico Cp.'!$B85),-('Diário 6º PA'!$P$4:$P$2000=F$1),('Diário 6º PA'!$F$4:$F$2000))+SUMPRODUCT(-('Comp.'!$D$5:$D$263='Analítico Cp.'!$B85),-('Comp.'!$J$5:$J$263=F$1),('Comp.'!$E$5:$E$263))</f>
        <v>0</v>
      </c>
      <c r="G85" s="11">
        <f>SUMPRODUCT(-('Diário 3º PA'!$E$4:$E$4242='Analítico Cp.'!$B85),-('Diário 3º PA'!$O$4:$O$4242=G$1),('Diário 3º PA'!$F$4:$F$4242))+SUMPRODUCT(-('Diário 4º PA'!$E$4:$E$2007='Analítico Cp.'!$B85),-('Diário 4º PA'!$P$4:$P$2007=G$1),('Diário 4º PA'!$F$4:$F$2007))+SUMPRODUCT(-('Diário 5º PA'!$E$4:$E$2000='Analítico Cp.'!$B85),-('Diário 5º PA'!$P$4:$P$2000=G$1),('Diário 5º PA'!$F$4:$F$2000))+SUMPRODUCT(-('Diário 6º PA'!$E$4:$E$2000='Analítico Cp.'!$B85),-('Diário 6º PA'!$P$4:$P$2000=G$1),('Diário 6º PA'!$F$4:$F$2000))+SUMPRODUCT(-('Comp.'!$D$5:$D$263='Analítico Cp.'!$B85),-('Comp.'!$J$5:$J$263=G$1),('Comp.'!$E$5:$E$263))</f>
        <v>0</v>
      </c>
      <c r="H85" s="11">
        <f>SUMPRODUCT(-('Diário 3º PA'!$E$4:$E$4242='Analítico Cp.'!$B85),-('Diário 3º PA'!$O$4:$O$4242=H$1),('Diário 3º PA'!$F$4:$F$4242))+SUMPRODUCT(-('Diário 4º PA'!$E$4:$E$2007='Analítico Cp.'!$B85),-('Diário 4º PA'!$P$4:$P$2007=H$1),('Diário 4º PA'!$F$4:$F$2007))+SUMPRODUCT(-('Diário 5º PA'!$E$4:$E$2000='Analítico Cp.'!$B85),-('Diário 5º PA'!$P$4:$P$2000=H$1),('Diário 5º PA'!$F$4:$F$2000))+SUMPRODUCT(-('Diário 6º PA'!$E$4:$E$2000='Analítico Cp.'!$B85),-('Diário 6º PA'!$P$4:$P$2000=H$1),('Diário 6º PA'!$F$4:$F$2000))+SUMPRODUCT(-('Comp.'!$D$5:$D$263='Analítico Cp.'!$B85),-('Comp.'!$J$5:$J$263=H$1),('Comp.'!$E$5:$E$263))</f>
        <v>0</v>
      </c>
      <c r="I85" s="11">
        <f>SUMPRODUCT(-('Diário 3º PA'!$E$4:$E$4242='Analítico Cp.'!$B85),-('Diário 3º PA'!$O$4:$O$4242=I$1),('Diário 3º PA'!$F$4:$F$4242))+SUMPRODUCT(-('Diário 4º PA'!$E$4:$E$2007='Analítico Cp.'!$B85),-('Diário 4º PA'!$P$4:$P$2007=I$1),('Diário 4º PA'!$F$4:$F$2007))+SUMPRODUCT(-('Diário 5º PA'!$E$4:$E$2000='Analítico Cp.'!$B85),-('Diário 5º PA'!$P$4:$P$2000=I$1),('Diário 5º PA'!$F$4:$F$2000))+SUMPRODUCT(-('Diário 6º PA'!$E$4:$E$2000='Analítico Cp.'!$B85),-('Diário 6º PA'!$P$4:$P$2000=I$1),('Diário 6º PA'!$F$4:$F$2000))+SUMPRODUCT(-('Comp.'!$D$5:$D$263='Analítico Cp.'!$B85),-('Comp.'!$J$5:$J$263=I$1),('Comp.'!$E$5:$E$263))</f>
        <v>0</v>
      </c>
      <c r="J85" s="11">
        <f>SUMPRODUCT(-('Diário 3º PA'!$E$4:$E$4242='Analítico Cp.'!$B85),-('Diário 3º PA'!$O$4:$O$4242=J$1),('Diário 3º PA'!$F$4:$F$4242))+SUMPRODUCT(-('Diário 4º PA'!$E$4:$E$2007='Analítico Cp.'!$B85),-('Diário 4º PA'!$P$4:$P$2007=J$1),('Diário 4º PA'!$F$4:$F$2007))+SUMPRODUCT(-('Diário 5º PA'!$E$4:$E$2000='Analítico Cp.'!$B85),-('Diário 5º PA'!$P$4:$P$2000=J$1),('Diário 5º PA'!$F$4:$F$2000))+SUMPRODUCT(-('Diário 6º PA'!$E$4:$E$2000='Analítico Cp.'!$B85),-('Diário 6º PA'!$P$4:$P$2000=J$1),('Diário 6º PA'!$F$4:$F$2000))+SUMPRODUCT(-('Comp.'!$D$5:$D$263='Analítico Cp.'!$B85),-('Comp.'!$J$5:$J$263=J$1),('Comp.'!$E$5:$E$263))</f>
        <v>0</v>
      </c>
      <c r="K85" s="11">
        <f>SUMPRODUCT(-('Diário 3º PA'!$E$4:$E$4242='Analítico Cp.'!$B85),-('Diário 3º PA'!$O$4:$O$4242=K$1),('Diário 3º PA'!$F$4:$F$4242))+SUMPRODUCT(-('Diário 4º PA'!$E$4:$E$2007='Analítico Cp.'!$B85),-('Diário 4º PA'!$P$4:$P$2007=K$1),('Diário 4º PA'!$F$4:$F$2007))+SUMPRODUCT(-('Diário 5º PA'!$E$4:$E$2000='Analítico Cp.'!$B85),-('Diário 5º PA'!$P$4:$P$2000=K$1),('Diário 5º PA'!$F$4:$F$2000))+SUMPRODUCT(-('Diário 6º PA'!$E$4:$E$2000='Analítico Cp.'!$B85),-('Diário 6º PA'!$P$4:$P$2000=K$1),('Diário 6º PA'!$F$4:$F$2000))+SUMPRODUCT(-('Comp.'!$D$5:$D$263='Analítico Cp.'!$B85),-('Comp.'!$J$5:$J$263=K$1),('Comp.'!$E$5:$E$263))</f>
        <v>0</v>
      </c>
      <c r="L85" s="11">
        <f>SUMPRODUCT(-('Diário 3º PA'!$E$4:$E$4242='Analítico Cp.'!$B85),-('Diário 3º PA'!$O$4:$O$4242=L$1),('Diário 3º PA'!$F$4:$F$4242))+SUMPRODUCT(-('Diário 4º PA'!$E$4:$E$2007='Analítico Cp.'!$B85),-('Diário 4º PA'!$P$4:$P$2007=L$1),('Diário 4º PA'!$F$4:$F$2007))+SUMPRODUCT(-('Diário 5º PA'!$E$4:$E$2000='Analítico Cp.'!$B85),-('Diário 5º PA'!$P$4:$P$2000=L$1),('Diário 5º PA'!$F$4:$F$2000))+SUMPRODUCT(-('Diário 6º PA'!$E$4:$E$2000='Analítico Cp.'!$B85),-('Diário 6º PA'!$P$4:$P$2000=L$1),('Diário 6º PA'!$F$4:$F$2000))+SUMPRODUCT(-('Comp.'!$D$5:$D$263='Analítico Cp.'!$B85),-('Comp.'!$J$5:$J$263=L$1),('Comp.'!$E$5:$E$263))</f>
        <v>0</v>
      </c>
      <c r="M85" s="11">
        <f>SUMPRODUCT(-('Diário 3º PA'!$E$4:$E$4242='Analítico Cp.'!$B85),-('Diário 3º PA'!$O$4:$O$4242=M$1),('Diário 3º PA'!$F$4:$F$4242))+SUMPRODUCT(-('Diário 4º PA'!$E$4:$E$2007='Analítico Cp.'!$B85),-('Diário 4º PA'!$P$4:$P$2007=M$1),('Diário 4º PA'!$F$4:$F$2007))+SUMPRODUCT(-('Diário 5º PA'!$E$4:$E$2000='Analítico Cp.'!$B85),-('Diário 5º PA'!$P$4:$P$2000=M$1),('Diário 5º PA'!$F$4:$F$2000))+SUMPRODUCT(-('Diário 6º PA'!$E$4:$E$2000='Analítico Cp.'!$B85),-('Diário 6º PA'!$P$4:$P$2000=M$1),('Diário 6º PA'!$F$4:$F$2000))+SUMPRODUCT(-('Comp.'!$D$5:$D$263='Analítico Cp.'!$B85),-('Comp.'!$J$5:$J$263=M$1),('Comp.'!$E$5:$E$263))</f>
        <v>0</v>
      </c>
      <c r="N85" s="11">
        <f>SUMPRODUCT(-('Diário 3º PA'!$E$4:$E$4242='Analítico Cp.'!$B85),-('Diário 3º PA'!$O$4:$O$4242=N$1),('Diário 3º PA'!$F$4:$F$4242))+SUMPRODUCT(-('Diário 4º PA'!$E$4:$E$2007='Analítico Cp.'!$B85),-('Diário 4º PA'!$P$4:$P$2007=N$1),('Diário 4º PA'!$F$4:$F$2007))+SUMPRODUCT(-('Diário 5º PA'!$E$4:$E$2000='Analítico Cp.'!$B85),-('Diário 5º PA'!$P$4:$P$2000=N$1),('Diário 5º PA'!$F$4:$F$2000))+SUMPRODUCT(-('Diário 6º PA'!$E$4:$E$2000='Analítico Cp.'!$B85),-('Diário 6º PA'!$P$4:$P$2000=N$1),('Diário 6º PA'!$F$4:$F$2000))+SUMPRODUCT(-('Comp.'!$D$5:$D$263='Analítico Cp.'!$B85),-('Comp.'!$J$5:$J$263=N$1),('Comp.'!$E$5:$E$263))</f>
        <v>0</v>
      </c>
      <c r="O85" s="12">
        <f t="shared" si="14"/>
        <v>0</v>
      </c>
      <c r="P85" s="168">
        <f t="shared" si="13"/>
        <v>0</v>
      </c>
    </row>
    <row r="86" spans="1:16" ht="23.25" customHeight="1" x14ac:dyDescent="0.2">
      <c r="A86" s="59" t="s">
        <v>267</v>
      </c>
      <c r="B86" s="103" t="s">
        <v>268</v>
      </c>
      <c r="C86" s="11">
        <f>SUMPRODUCT(-('Diário 3º PA'!$E$4:$E$4242='Analítico Cp.'!$B86),-('Diário 3º PA'!$O$4:$O$4242=C$1),('Diário 3º PA'!$F$4:$F$4242))+SUMPRODUCT(-('Diário 4º PA'!$E$4:$E$2007='Analítico Cp.'!$B86),-('Diário 4º PA'!$P$4:$P$2007=C$1),('Diário 4º PA'!$F$4:$F$2007))+SUMPRODUCT(-('Diário 5º PA'!$E$4:$E$2000='Analítico Cp.'!$B86),-('Diário 5º PA'!$P$4:$P$2000=C$1),('Diário 5º PA'!$F$4:$F$2000))+SUMPRODUCT(-('Diário 6º PA'!$E$4:$E$2000='Analítico Cp.'!$B86),-('Diário 6º PA'!$P$4:$P$2000=C$1),('Diário 6º PA'!$F$4:$F$2000))+SUMPRODUCT(-('Comp.'!$D$5:$D$263='Analítico Cp.'!$B86),-('Comp.'!$J$5:$J$263=C$1),('Comp.'!$E$5:$E$263))</f>
        <v>126.15</v>
      </c>
      <c r="D86" s="11">
        <f>SUMPRODUCT(-('Diário 3º PA'!$E$4:$E$4242='Analítico Cp.'!$B86),-('Diário 3º PA'!$O$4:$O$4242=D$1),('Diário 3º PA'!$F$4:$F$4242))+SUMPRODUCT(-('Diário 4º PA'!$E$4:$E$2007='Analítico Cp.'!$B86),-('Diário 4º PA'!$P$4:$P$2007=D$1),('Diário 4º PA'!$F$4:$F$2007))+SUMPRODUCT(-('Diário 5º PA'!$E$4:$E$2000='Analítico Cp.'!$B86),-('Diário 5º PA'!$P$4:$P$2000=D$1),('Diário 5º PA'!$F$4:$F$2000))+SUMPRODUCT(-('Diário 6º PA'!$E$4:$E$2000='Analítico Cp.'!$B86),-('Diário 6º PA'!$P$4:$P$2000=D$1),('Diário 6º PA'!$F$4:$F$2000))+SUMPRODUCT(-('Comp.'!$D$5:$D$263='Analítico Cp.'!$B86),-('Comp.'!$J$5:$J$263=D$1),('Comp.'!$E$5:$E$263))</f>
        <v>0</v>
      </c>
      <c r="E86" s="11">
        <f>SUMPRODUCT(-('Diário 3º PA'!$E$4:$E$4242='Analítico Cp.'!$B86),-('Diário 3º PA'!$O$4:$O$4242=E$1),('Diário 3º PA'!$F$4:$F$4242))+SUMPRODUCT(-('Diário 4º PA'!$E$4:$E$2007='Analítico Cp.'!$B86),-('Diário 4º PA'!$P$4:$P$2007=E$1),('Diário 4º PA'!$F$4:$F$2007))+SUMPRODUCT(-('Diário 5º PA'!$E$4:$E$2000='Analítico Cp.'!$B86),-('Diário 5º PA'!$P$4:$P$2000=E$1),('Diário 5º PA'!$F$4:$F$2000))+SUMPRODUCT(-('Diário 6º PA'!$E$4:$E$2000='Analítico Cp.'!$B86),-('Diário 6º PA'!$P$4:$P$2000=E$1),('Diário 6º PA'!$F$4:$F$2000))+SUMPRODUCT(-('Comp.'!$D$5:$D$263='Analítico Cp.'!$B86),-('Comp.'!$J$5:$J$263=E$1),('Comp.'!$E$5:$E$263))</f>
        <v>0</v>
      </c>
      <c r="F86" s="11">
        <f>SUMPRODUCT(-('Diário 3º PA'!$E$4:$E$4242='Analítico Cp.'!$B86),-('Diário 3º PA'!$O$4:$O$4242=F$1),('Diário 3º PA'!$F$4:$F$4242))+SUMPRODUCT(-('Diário 4º PA'!$E$4:$E$2007='Analítico Cp.'!$B86),-('Diário 4º PA'!$P$4:$P$2007=F$1),('Diário 4º PA'!$F$4:$F$2007))+SUMPRODUCT(-('Diário 5º PA'!$E$4:$E$2000='Analítico Cp.'!$B86),-('Diário 5º PA'!$P$4:$P$2000=F$1),('Diário 5º PA'!$F$4:$F$2000))+SUMPRODUCT(-('Diário 6º PA'!$E$4:$E$2000='Analítico Cp.'!$B86),-('Diário 6º PA'!$P$4:$P$2000=F$1),('Diário 6º PA'!$F$4:$F$2000))+SUMPRODUCT(-('Comp.'!$D$5:$D$263='Analítico Cp.'!$B86),-('Comp.'!$J$5:$J$263=F$1),('Comp.'!$E$5:$E$263))</f>
        <v>0</v>
      </c>
      <c r="G86" s="11">
        <f>SUMPRODUCT(-('Diário 3º PA'!$E$4:$E$4242='Analítico Cp.'!$B86),-('Diário 3º PA'!$O$4:$O$4242=G$1),('Diário 3º PA'!$F$4:$F$4242))+SUMPRODUCT(-('Diário 4º PA'!$E$4:$E$2007='Analítico Cp.'!$B86),-('Diário 4º PA'!$P$4:$P$2007=G$1),('Diário 4º PA'!$F$4:$F$2007))+SUMPRODUCT(-('Diário 5º PA'!$E$4:$E$2000='Analítico Cp.'!$B86),-('Diário 5º PA'!$P$4:$P$2000=G$1),('Diário 5º PA'!$F$4:$F$2000))+SUMPRODUCT(-('Diário 6º PA'!$E$4:$E$2000='Analítico Cp.'!$B86),-('Diário 6º PA'!$P$4:$P$2000=G$1),('Diário 6º PA'!$F$4:$F$2000))+SUMPRODUCT(-('Comp.'!$D$5:$D$263='Analítico Cp.'!$B86),-('Comp.'!$J$5:$J$263=G$1),('Comp.'!$E$5:$E$263))</f>
        <v>0</v>
      </c>
      <c r="H86" s="11">
        <f>SUMPRODUCT(-('Diário 3º PA'!$E$4:$E$4242='Analítico Cp.'!$B86),-('Diário 3º PA'!$O$4:$O$4242=H$1),('Diário 3º PA'!$F$4:$F$4242))+SUMPRODUCT(-('Diário 4º PA'!$E$4:$E$2007='Analítico Cp.'!$B86),-('Diário 4º PA'!$P$4:$P$2007=H$1),('Diário 4º PA'!$F$4:$F$2007))+SUMPRODUCT(-('Diário 5º PA'!$E$4:$E$2000='Analítico Cp.'!$B86),-('Diário 5º PA'!$P$4:$P$2000=H$1),('Diário 5º PA'!$F$4:$F$2000))+SUMPRODUCT(-('Diário 6º PA'!$E$4:$E$2000='Analítico Cp.'!$B86),-('Diário 6º PA'!$P$4:$P$2000=H$1),('Diário 6º PA'!$F$4:$F$2000))+SUMPRODUCT(-('Comp.'!$D$5:$D$263='Analítico Cp.'!$B86),-('Comp.'!$J$5:$J$263=H$1),('Comp.'!$E$5:$E$263))</f>
        <v>0</v>
      </c>
      <c r="I86" s="11">
        <f>SUMPRODUCT(-('Diário 3º PA'!$E$4:$E$4242='Analítico Cp.'!$B86),-('Diário 3º PA'!$O$4:$O$4242=I$1),('Diário 3º PA'!$F$4:$F$4242))+SUMPRODUCT(-('Diário 4º PA'!$E$4:$E$2007='Analítico Cp.'!$B86),-('Diário 4º PA'!$P$4:$P$2007=I$1),('Diário 4º PA'!$F$4:$F$2007))+SUMPRODUCT(-('Diário 5º PA'!$E$4:$E$2000='Analítico Cp.'!$B86),-('Diário 5º PA'!$P$4:$P$2000=I$1),('Diário 5º PA'!$F$4:$F$2000))+SUMPRODUCT(-('Diário 6º PA'!$E$4:$E$2000='Analítico Cp.'!$B86),-('Diário 6º PA'!$P$4:$P$2000=I$1),('Diário 6º PA'!$F$4:$F$2000))+SUMPRODUCT(-('Comp.'!$D$5:$D$263='Analítico Cp.'!$B86),-('Comp.'!$J$5:$J$263=I$1),('Comp.'!$E$5:$E$263))</f>
        <v>0</v>
      </c>
      <c r="J86" s="11">
        <f>SUMPRODUCT(-('Diário 3º PA'!$E$4:$E$4242='Analítico Cp.'!$B86),-('Diário 3º PA'!$O$4:$O$4242=J$1),('Diário 3º PA'!$F$4:$F$4242))+SUMPRODUCT(-('Diário 4º PA'!$E$4:$E$2007='Analítico Cp.'!$B86),-('Diário 4º PA'!$P$4:$P$2007=J$1),('Diário 4º PA'!$F$4:$F$2007))+SUMPRODUCT(-('Diário 5º PA'!$E$4:$E$2000='Analítico Cp.'!$B86),-('Diário 5º PA'!$P$4:$P$2000=J$1),('Diário 5º PA'!$F$4:$F$2000))+SUMPRODUCT(-('Diário 6º PA'!$E$4:$E$2000='Analítico Cp.'!$B86),-('Diário 6º PA'!$P$4:$P$2000=J$1),('Diário 6º PA'!$F$4:$F$2000))+SUMPRODUCT(-('Comp.'!$D$5:$D$263='Analítico Cp.'!$B86),-('Comp.'!$J$5:$J$263=J$1),('Comp.'!$E$5:$E$263))</f>
        <v>0</v>
      </c>
      <c r="K86" s="11">
        <f>SUMPRODUCT(-('Diário 3º PA'!$E$4:$E$4242='Analítico Cp.'!$B86),-('Diário 3º PA'!$O$4:$O$4242=K$1),('Diário 3º PA'!$F$4:$F$4242))+SUMPRODUCT(-('Diário 4º PA'!$E$4:$E$2007='Analítico Cp.'!$B86),-('Diário 4º PA'!$P$4:$P$2007=K$1),('Diário 4º PA'!$F$4:$F$2007))+SUMPRODUCT(-('Diário 5º PA'!$E$4:$E$2000='Analítico Cp.'!$B86),-('Diário 5º PA'!$P$4:$P$2000=K$1),('Diário 5º PA'!$F$4:$F$2000))+SUMPRODUCT(-('Diário 6º PA'!$E$4:$E$2000='Analítico Cp.'!$B86),-('Diário 6º PA'!$P$4:$P$2000=K$1),('Diário 6º PA'!$F$4:$F$2000))+SUMPRODUCT(-('Comp.'!$D$5:$D$263='Analítico Cp.'!$B86),-('Comp.'!$J$5:$J$263=K$1),('Comp.'!$E$5:$E$263))</f>
        <v>0</v>
      </c>
      <c r="L86" s="11">
        <f>SUMPRODUCT(-('Diário 3º PA'!$E$4:$E$4242='Analítico Cp.'!$B86),-('Diário 3º PA'!$O$4:$O$4242=L$1),('Diário 3º PA'!$F$4:$F$4242))+SUMPRODUCT(-('Diário 4º PA'!$E$4:$E$2007='Analítico Cp.'!$B86),-('Diário 4º PA'!$P$4:$P$2007=L$1),('Diário 4º PA'!$F$4:$F$2007))+SUMPRODUCT(-('Diário 5º PA'!$E$4:$E$2000='Analítico Cp.'!$B86),-('Diário 5º PA'!$P$4:$P$2000=L$1),('Diário 5º PA'!$F$4:$F$2000))+SUMPRODUCT(-('Diário 6º PA'!$E$4:$E$2000='Analítico Cp.'!$B86),-('Diário 6º PA'!$P$4:$P$2000=L$1),('Diário 6º PA'!$F$4:$F$2000))+SUMPRODUCT(-('Comp.'!$D$5:$D$263='Analítico Cp.'!$B86),-('Comp.'!$J$5:$J$263=L$1),('Comp.'!$E$5:$E$263))</f>
        <v>0</v>
      </c>
      <c r="M86" s="11">
        <f>SUMPRODUCT(-('Diário 3º PA'!$E$4:$E$4242='Analítico Cp.'!$B86),-('Diário 3º PA'!$O$4:$O$4242=M$1),('Diário 3º PA'!$F$4:$F$4242))+SUMPRODUCT(-('Diário 4º PA'!$E$4:$E$2007='Analítico Cp.'!$B86),-('Diário 4º PA'!$P$4:$P$2007=M$1),('Diário 4º PA'!$F$4:$F$2007))+SUMPRODUCT(-('Diário 5º PA'!$E$4:$E$2000='Analítico Cp.'!$B86),-('Diário 5º PA'!$P$4:$P$2000=M$1),('Diário 5º PA'!$F$4:$F$2000))+SUMPRODUCT(-('Diário 6º PA'!$E$4:$E$2000='Analítico Cp.'!$B86),-('Diário 6º PA'!$P$4:$P$2000=M$1),('Diário 6º PA'!$F$4:$F$2000))+SUMPRODUCT(-('Comp.'!$D$5:$D$263='Analítico Cp.'!$B86),-('Comp.'!$J$5:$J$263=M$1),('Comp.'!$E$5:$E$263))</f>
        <v>0</v>
      </c>
      <c r="N86" s="11">
        <f>SUMPRODUCT(-('Diário 3º PA'!$E$4:$E$4242='Analítico Cp.'!$B86),-('Diário 3º PA'!$O$4:$O$4242=N$1),('Diário 3º PA'!$F$4:$F$4242))+SUMPRODUCT(-('Diário 4º PA'!$E$4:$E$2007='Analítico Cp.'!$B86),-('Diário 4º PA'!$P$4:$P$2007=N$1),('Diário 4º PA'!$F$4:$F$2007))+SUMPRODUCT(-('Diário 5º PA'!$E$4:$E$2000='Analítico Cp.'!$B86),-('Diário 5º PA'!$P$4:$P$2000=N$1),('Diário 5º PA'!$F$4:$F$2000))+SUMPRODUCT(-('Diário 6º PA'!$E$4:$E$2000='Analítico Cp.'!$B86),-('Diário 6º PA'!$P$4:$P$2000=N$1),('Diário 6º PA'!$F$4:$F$2000))+SUMPRODUCT(-('Comp.'!$D$5:$D$263='Analítico Cp.'!$B86),-('Comp.'!$J$5:$J$263=N$1),('Comp.'!$E$5:$E$263))</f>
        <v>0</v>
      </c>
      <c r="O86" s="12">
        <f t="shared" si="14"/>
        <v>126.15</v>
      </c>
      <c r="P86" s="168">
        <f t="shared" si="13"/>
        <v>1.4878205183897498E-5</v>
      </c>
    </row>
    <row r="87" spans="1:16" ht="23.25" customHeight="1" x14ac:dyDescent="0.2">
      <c r="A87" s="59" t="s">
        <v>269</v>
      </c>
      <c r="B87" s="103" t="s">
        <v>270</v>
      </c>
      <c r="C87" s="11">
        <f>SUMPRODUCT(-('Diário 3º PA'!$E$4:$E$4242='Analítico Cp.'!$B87),-('Diário 3º PA'!$O$4:$O$4242=C$1),('Diário 3º PA'!$F$4:$F$4242))+SUMPRODUCT(-('Diário 4º PA'!$E$4:$E$2007='Analítico Cp.'!$B87),-('Diário 4º PA'!$P$4:$P$2007=C$1),('Diário 4º PA'!$F$4:$F$2007))+SUMPRODUCT(-('Diário 5º PA'!$E$4:$E$2000='Analítico Cp.'!$B87),-('Diário 5º PA'!$P$4:$P$2000=C$1),('Diário 5º PA'!$F$4:$F$2000))+SUMPRODUCT(-('Diário 6º PA'!$E$4:$E$2000='Analítico Cp.'!$B87),-('Diário 6º PA'!$P$4:$P$2000=C$1),('Diário 6º PA'!$F$4:$F$2000))+SUMPRODUCT(-('Comp.'!$D$5:$D$263='Analítico Cp.'!$B87),-('Comp.'!$J$5:$J$263=C$1),('Comp.'!$E$5:$E$263))</f>
        <v>0</v>
      </c>
      <c r="D87" s="11">
        <f>SUMPRODUCT(-('Diário 3º PA'!$E$4:$E$4242='Analítico Cp.'!$B87),-('Diário 3º PA'!$O$4:$O$4242=D$1),('Diário 3º PA'!$F$4:$F$4242))+SUMPRODUCT(-('Diário 4º PA'!$E$4:$E$2007='Analítico Cp.'!$B87),-('Diário 4º PA'!$P$4:$P$2007=D$1),('Diário 4º PA'!$F$4:$F$2007))+SUMPRODUCT(-('Diário 5º PA'!$E$4:$E$2000='Analítico Cp.'!$B87),-('Diário 5º PA'!$P$4:$P$2000=D$1),('Diário 5º PA'!$F$4:$F$2000))+SUMPRODUCT(-('Diário 6º PA'!$E$4:$E$2000='Analítico Cp.'!$B87),-('Diário 6º PA'!$P$4:$P$2000=D$1),('Diário 6º PA'!$F$4:$F$2000))+SUMPRODUCT(-('Comp.'!$D$5:$D$263='Analítico Cp.'!$B87),-('Comp.'!$J$5:$J$263=D$1),('Comp.'!$E$5:$E$263))</f>
        <v>0</v>
      </c>
      <c r="E87" s="11">
        <f>SUMPRODUCT(-('Diário 3º PA'!$E$4:$E$4242='Analítico Cp.'!$B87),-('Diário 3º PA'!$O$4:$O$4242=E$1),('Diário 3º PA'!$F$4:$F$4242))+SUMPRODUCT(-('Diário 4º PA'!$E$4:$E$2007='Analítico Cp.'!$B87),-('Diário 4º PA'!$P$4:$P$2007=E$1),('Diário 4º PA'!$F$4:$F$2007))+SUMPRODUCT(-('Diário 5º PA'!$E$4:$E$2000='Analítico Cp.'!$B87),-('Diário 5º PA'!$P$4:$P$2000=E$1),('Diário 5º PA'!$F$4:$F$2000))+SUMPRODUCT(-('Diário 6º PA'!$E$4:$E$2000='Analítico Cp.'!$B87),-('Diário 6º PA'!$P$4:$P$2000=E$1),('Diário 6º PA'!$F$4:$F$2000))+SUMPRODUCT(-('Comp.'!$D$5:$D$263='Analítico Cp.'!$B87),-('Comp.'!$J$5:$J$263=E$1),('Comp.'!$E$5:$E$263))</f>
        <v>0</v>
      </c>
      <c r="F87" s="11">
        <f>SUMPRODUCT(-('Diário 3º PA'!$E$4:$E$4242='Analítico Cp.'!$B87),-('Diário 3º PA'!$O$4:$O$4242=F$1),('Diário 3º PA'!$F$4:$F$4242))+SUMPRODUCT(-('Diário 4º PA'!$E$4:$E$2007='Analítico Cp.'!$B87),-('Diário 4º PA'!$P$4:$P$2007=F$1),('Diário 4º PA'!$F$4:$F$2007))+SUMPRODUCT(-('Diário 5º PA'!$E$4:$E$2000='Analítico Cp.'!$B87),-('Diário 5º PA'!$P$4:$P$2000=F$1),('Diário 5º PA'!$F$4:$F$2000))+SUMPRODUCT(-('Diário 6º PA'!$E$4:$E$2000='Analítico Cp.'!$B87),-('Diário 6º PA'!$P$4:$P$2000=F$1),('Diário 6º PA'!$F$4:$F$2000))+SUMPRODUCT(-('Comp.'!$D$5:$D$263='Analítico Cp.'!$B87),-('Comp.'!$J$5:$J$263=F$1),('Comp.'!$E$5:$E$263))</f>
        <v>0</v>
      </c>
      <c r="G87" s="11">
        <f>SUMPRODUCT(-('Diário 3º PA'!$E$4:$E$4242='Analítico Cp.'!$B87),-('Diário 3º PA'!$O$4:$O$4242=G$1),('Diário 3º PA'!$F$4:$F$4242))+SUMPRODUCT(-('Diário 4º PA'!$E$4:$E$2007='Analítico Cp.'!$B87),-('Diário 4º PA'!$P$4:$P$2007=G$1),('Diário 4º PA'!$F$4:$F$2007))+SUMPRODUCT(-('Diário 5º PA'!$E$4:$E$2000='Analítico Cp.'!$B87),-('Diário 5º PA'!$P$4:$P$2000=G$1),('Diário 5º PA'!$F$4:$F$2000))+SUMPRODUCT(-('Diário 6º PA'!$E$4:$E$2000='Analítico Cp.'!$B87),-('Diário 6º PA'!$P$4:$P$2000=G$1),('Diário 6º PA'!$F$4:$F$2000))+SUMPRODUCT(-('Comp.'!$D$5:$D$263='Analítico Cp.'!$B87),-('Comp.'!$J$5:$J$263=G$1),('Comp.'!$E$5:$E$263))</f>
        <v>0</v>
      </c>
      <c r="H87" s="11">
        <f>SUMPRODUCT(-('Diário 3º PA'!$E$4:$E$4242='Analítico Cp.'!$B87),-('Diário 3º PA'!$O$4:$O$4242=H$1),('Diário 3º PA'!$F$4:$F$4242))+SUMPRODUCT(-('Diário 4º PA'!$E$4:$E$2007='Analítico Cp.'!$B87),-('Diário 4º PA'!$P$4:$P$2007=H$1),('Diário 4º PA'!$F$4:$F$2007))+SUMPRODUCT(-('Diário 5º PA'!$E$4:$E$2000='Analítico Cp.'!$B87),-('Diário 5º PA'!$P$4:$P$2000=H$1),('Diário 5º PA'!$F$4:$F$2000))+SUMPRODUCT(-('Diário 6º PA'!$E$4:$E$2000='Analítico Cp.'!$B87),-('Diário 6º PA'!$P$4:$P$2000=H$1),('Diário 6º PA'!$F$4:$F$2000))+SUMPRODUCT(-('Comp.'!$D$5:$D$263='Analítico Cp.'!$B87),-('Comp.'!$J$5:$J$263=H$1),('Comp.'!$E$5:$E$263))</f>
        <v>0</v>
      </c>
      <c r="I87" s="11">
        <f>SUMPRODUCT(-('Diário 3º PA'!$E$4:$E$4242='Analítico Cp.'!$B87),-('Diário 3º PA'!$O$4:$O$4242=I$1),('Diário 3º PA'!$F$4:$F$4242))+SUMPRODUCT(-('Diário 4º PA'!$E$4:$E$2007='Analítico Cp.'!$B87),-('Diário 4º PA'!$P$4:$P$2007=I$1),('Diário 4º PA'!$F$4:$F$2007))+SUMPRODUCT(-('Diário 5º PA'!$E$4:$E$2000='Analítico Cp.'!$B87),-('Diário 5º PA'!$P$4:$P$2000=I$1),('Diário 5º PA'!$F$4:$F$2000))+SUMPRODUCT(-('Diário 6º PA'!$E$4:$E$2000='Analítico Cp.'!$B87),-('Diário 6º PA'!$P$4:$P$2000=I$1),('Diário 6º PA'!$F$4:$F$2000))+SUMPRODUCT(-('Comp.'!$D$5:$D$263='Analítico Cp.'!$B87),-('Comp.'!$J$5:$J$263=I$1),('Comp.'!$E$5:$E$263))</f>
        <v>0</v>
      </c>
      <c r="J87" s="11">
        <f>SUMPRODUCT(-('Diário 3º PA'!$E$4:$E$4242='Analítico Cp.'!$B87),-('Diário 3º PA'!$O$4:$O$4242=J$1),('Diário 3º PA'!$F$4:$F$4242))+SUMPRODUCT(-('Diário 4º PA'!$E$4:$E$2007='Analítico Cp.'!$B87),-('Diário 4º PA'!$P$4:$P$2007=J$1),('Diário 4º PA'!$F$4:$F$2007))+SUMPRODUCT(-('Diário 5º PA'!$E$4:$E$2000='Analítico Cp.'!$B87),-('Diário 5º PA'!$P$4:$P$2000=J$1),('Diário 5º PA'!$F$4:$F$2000))+SUMPRODUCT(-('Diário 6º PA'!$E$4:$E$2000='Analítico Cp.'!$B87),-('Diário 6º PA'!$P$4:$P$2000=J$1),('Diário 6º PA'!$F$4:$F$2000))+SUMPRODUCT(-('Comp.'!$D$5:$D$263='Analítico Cp.'!$B87),-('Comp.'!$J$5:$J$263=J$1),('Comp.'!$E$5:$E$263))</f>
        <v>0</v>
      </c>
      <c r="K87" s="11">
        <f>SUMPRODUCT(-('Diário 3º PA'!$E$4:$E$4242='Analítico Cp.'!$B87),-('Diário 3º PA'!$O$4:$O$4242=K$1),('Diário 3º PA'!$F$4:$F$4242))+SUMPRODUCT(-('Diário 4º PA'!$E$4:$E$2007='Analítico Cp.'!$B87),-('Diário 4º PA'!$P$4:$P$2007=K$1),('Diário 4º PA'!$F$4:$F$2007))+SUMPRODUCT(-('Diário 5º PA'!$E$4:$E$2000='Analítico Cp.'!$B87),-('Diário 5º PA'!$P$4:$P$2000=K$1),('Diário 5º PA'!$F$4:$F$2000))+SUMPRODUCT(-('Diário 6º PA'!$E$4:$E$2000='Analítico Cp.'!$B87),-('Diário 6º PA'!$P$4:$P$2000=K$1),('Diário 6º PA'!$F$4:$F$2000))+SUMPRODUCT(-('Comp.'!$D$5:$D$263='Analítico Cp.'!$B87),-('Comp.'!$J$5:$J$263=K$1),('Comp.'!$E$5:$E$263))</f>
        <v>0</v>
      </c>
      <c r="L87" s="11">
        <f>SUMPRODUCT(-('Diário 3º PA'!$E$4:$E$4242='Analítico Cp.'!$B87),-('Diário 3º PA'!$O$4:$O$4242=L$1),('Diário 3º PA'!$F$4:$F$4242))+SUMPRODUCT(-('Diário 4º PA'!$E$4:$E$2007='Analítico Cp.'!$B87),-('Diário 4º PA'!$P$4:$P$2007=L$1),('Diário 4º PA'!$F$4:$F$2007))+SUMPRODUCT(-('Diário 5º PA'!$E$4:$E$2000='Analítico Cp.'!$B87),-('Diário 5º PA'!$P$4:$P$2000=L$1),('Diário 5º PA'!$F$4:$F$2000))+SUMPRODUCT(-('Diário 6º PA'!$E$4:$E$2000='Analítico Cp.'!$B87),-('Diário 6º PA'!$P$4:$P$2000=L$1),('Diário 6º PA'!$F$4:$F$2000))+SUMPRODUCT(-('Comp.'!$D$5:$D$263='Analítico Cp.'!$B87),-('Comp.'!$J$5:$J$263=L$1),('Comp.'!$E$5:$E$263))</f>
        <v>0</v>
      </c>
      <c r="M87" s="11">
        <f>SUMPRODUCT(-('Diário 3º PA'!$E$4:$E$4242='Analítico Cp.'!$B87),-('Diário 3º PA'!$O$4:$O$4242=M$1),('Diário 3º PA'!$F$4:$F$4242))+SUMPRODUCT(-('Diário 4º PA'!$E$4:$E$2007='Analítico Cp.'!$B87),-('Diário 4º PA'!$P$4:$P$2007=M$1),('Diário 4º PA'!$F$4:$F$2007))+SUMPRODUCT(-('Diário 5º PA'!$E$4:$E$2000='Analítico Cp.'!$B87),-('Diário 5º PA'!$P$4:$P$2000=M$1),('Diário 5º PA'!$F$4:$F$2000))+SUMPRODUCT(-('Diário 6º PA'!$E$4:$E$2000='Analítico Cp.'!$B87),-('Diário 6º PA'!$P$4:$P$2000=M$1),('Diário 6º PA'!$F$4:$F$2000))+SUMPRODUCT(-('Comp.'!$D$5:$D$263='Analítico Cp.'!$B87),-('Comp.'!$J$5:$J$263=M$1),('Comp.'!$E$5:$E$263))</f>
        <v>0</v>
      </c>
      <c r="N87" s="11">
        <f>SUMPRODUCT(-('Diário 3º PA'!$E$4:$E$4242='Analítico Cp.'!$B87),-('Diário 3º PA'!$O$4:$O$4242=N$1),('Diário 3º PA'!$F$4:$F$4242))+SUMPRODUCT(-('Diário 4º PA'!$E$4:$E$2007='Analítico Cp.'!$B87),-('Diário 4º PA'!$P$4:$P$2007=N$1),('Diário 4º PA'!$F$4:$F$2007))+SUMPRODUCT(-('Diário 5º PA'!$E$4:$E$2000='Analítico Cp.'!$B87),-('Diário 5º PA'!$P$4:$P$2000=N$1),('Diário 5º PA'!$F$4:$F$2000))+SUMPRODUCT(-('Diário 6º PA'!$E$4:$E$2000='Analítico Cp.'!$B87),-('Diário 6º PA'!$P$4:$P$2000=N$1),('Diário 6º PA'!$F$4:$F$2000))+SUMPRODUCT(-('Comp.'!$D$5:$D$263='Analítico Cp.'!$B87),-('Comp.'!$J$5:$J$263=N$1),('Comp.'!$E$5:$E$263))</f>
        <v>0</v>
      </c>
      <c r="O87" s="12">
        <f t="shared" si="14"/>
        <v>0</v>
      </c>
      <c r="P87" s="168">
        <f t="shared" si="13"/>
        <v>0</v>
      </c>
    </row>
    <row r="88" spans="1:16" ht="23.25" customHeight="1" x14ac:dyDescent="0.2">
      <c r="A88" s="59" t="s">
        <v>271</v>
      </c>
      <c r="B88" s="103" t="s">
        <v>272</v>
      </c>
      <c r="C88" s="11">
        <f>SUMPRODUCT(-('Diário 3º PA'!$E$4:$E$4242='Analítico Cp.'!$B88),-('Diário 3º PA'!$O$4:$O$4242=C$1),('Diário 3º PA'!$F$4:$F$4242))+SUMPRODUCT(-('Diário 4º PA'!$E$4:$E$2007='Analítico Cp.'!$B88),-('Diário 4º PA'!$P$4:$P$2007=C$1),('Diário 4º PA'!$F$4:$F$2007))+SUMPRODUCT(-('Diário 5º PA'!$E$4:$E$2000='Analítico Cp.'!$B88),-('Diário 5º PA'!$P$4:$P$2000=C$1),('Diário 5º PA'!$F$4:$F$2000))+SUMPRODUCT(-('Diário 6º PA'!$E$4:$E$2000='Analítico Cp.'!$B88),-('Diário 6º PA'!$P$4:$P$2000=C$1),('Diário 6º PA'!$F$4:$F$2000))+SUMPRODUCT(-('Comp.'!$D$5:$D$263='Analítico Cp.'!$B88),-('Comp.'!$J$5:$J$263=C$1),('Comp.'!$E$5:$E$263))</f>
        <v>0</v>
      </c>
      <c r="D88" s="11">
        <f>SUMPRODUCT(-('Diário 3º PA'!$E$4:$E$4242='Analítico Cp.'!$B88),-('Diário 3º PA'!$O$4:$O$4242=D$1),('Diário 3º PA'!$F$4:$F$4242))+SUMPRODUCT(-('Diário 4º PA'!$E$4:$E$2007='Analítico Cp.'!$B88),-('Diário 4º PA'!$P$4:$P$2007=D$1),('Diário 4º PA'!$F$4:$F$2007))+SUMPRODUCT(-('Diário 5º PA'!$E$4:$E$2000='Analítico Cp.'!$B88),-('Diário 5º PA'!$P$4:$P$2000=D$1),('Diário 5º PA'!$F$4:$F$2000))+SUMPRODUCT(-('Diário 6º PA'!$E$4:$E$2000='Analítico Cp.'!$B88),-('Diário 6º PA'!$P$4:$P$2000=D$1),('Diário 6º PA'!$F$4:$F$2000))+SUMPRODUCT(-('Comp.'!$D$5:$D$263='Analítico Cp.'!$B88),-('Comp.'!$J$5:$J$263=D$1),('Comp.'!$E$5:$E$263))</f>
        <v>0</v>
      </c>
      <c r="E88" s="11">
        <f>SUMPRODUCT(-('Diário 3º PA'!$E$4:$E$4242='Analítico Cp.'!$B88),-('Diário 3º PA'!$O$4:$O$4242=E$1),('Diário 3º PA'!$F$4:$F$4242))+SUMPRODUCT(-('Diário 4º PA'!$E$4:$E$2007='Analítico Cp.'!$B88),-('Diário 4º PA'!$P$4:$P$2007=E$1),('Diário 4º PA'!$F$4:$F$2007))+SUMPRODUCT(-('Diário 5º PA'!$E$4:$E$2000='Analítico Cp.'!$B88),-('Diário 5º PA'!$P$4:$P$2000=E$1),('Diário 5º PA'!$F$4:$F$2000))+SUMPRODUCT(-('Diário 6º PA'!$E$4:$E$2000='Analítico Cp.'!$B88),-('Diário 6º PA'!$P$4:$P$2000=E$1),('Diário 6º PA'!$F$4:$F$2000))+SUMPRODUCT(-('Comp.'!$D$5:$D$263='Analítico Cp.'!$B88),-('Comp.'!$J$5:$J$263=E$1),('Comp.'!$E$5:$E$263))</f>
        <v>0</v>
      </c>
      <c r="F88" s="11">
        <f>SUMPRODUCT(-('Diário 3º PA'!$E$4:$E$4242='Analítico Cp.'!$B88),-('Diário 3º PA'!$O$4:$O$4242=F$1),('Diário 3º PA'!$F$4:$F$4242))+SUMPRODUCT(-('Diário 4º PA'!$E$4:$E$2007='Analítico Cp.'!$B88),-('Diário 4º PA'!$P$4:$P$2007=F$1),('Diário 4º PA'!$F$4:$F$2007))+SUMPRODUCT(-('Diário 5º PA'!$E$4:$E$2000='Analítico Cp.'!$B88),-('Diário 5º PA'!$P$4:$P$2000=F$1),('Diário 5º PA'!$F$4:$F$2000))+SUMPRODUCT(-('Diário 6º PA'!$E$4:$E$2000='Analítico Cp.'!$B88),-('Diário 6º PA'!$P$4:$P$2000=F$1),('Diário 6º PA'!$F$4:$F$2000))+SUMPRODUCT(-('Comp.'!$D$5:$D$263='Analítico Cp.'!$B88),-('Comp.'!$J$5:$J$263=F$1),('Comp.'!$E$5:$E$263))</f>
        <v>0</v>
      </c>
      <c r="G88" s="11">
        <f>SUMPRODUCT(-('Diário 3º PA'!$E$4:$E$4242='Analítico Cp.'!$B88),-('Diário 3º PA'!$O$4:$O$4242=G$1),('Diário 3º PA'!$F$4:$F$4242))+SUMPRODUCT(-('Diário 4º PA'!$E$4:$E$2007='Analítico Cp.'!$B88),-('Diário 4º PA'!$P$4:$P$2007=G$1),('Diário 4º PA'!$F$4:$F$2007))+SUMPRODUCT(-('Diário 5º PA'!$E$4:$E$2000='Analítico Cp.'!$B88),-('Diário 5º PA'!$P$4:$P$2000=G$1),('Diário 5º PA'!$F$4:$F$2000))+SUMPRODUCT(-('Diário 6º PA'!$E$4:$E$2000='Analítico Cp.'!$B88),-('Diário 6º PA'!$P$4:$P$2000=G$1),('Diário 6º PA'!$F$4:$F$2000))+SUMPRODUCT(-('Comp.'!$D$5:$D$263='Analítico Cp.'!$B88),-('Comp.'!$J$5:$J$263=G$1),('Comp.'!$E$5:$E$263))</f>
        <v>0</v>
      </c>
      <c r="H88" s="11">
        <f>SUMPRODUCT(-('Diário 3º PA'!$E$4:$E$4242='Analítico Cp.'!$B88),-('Diário 3º PA'!$O$4:$O$4242=H$1),('Diário 3º PA'!$F$4:$F$4242))+SUMPRODUCT(-('Diário 4º PA'!$E$4:$E$2007='Analítico Cp.'!$B88),-('Diário 4º PA'!$P$4:$P$2007=H$1),('Diário 4º PA'!$F$4:$F$2007))+SUMPRODUCT(-('Diário 5º PA'!$E$4:$E$2000='Analítico Cp.'!$B88),-('Diário 5º PA'!$P$4:$P$2000=H$1),('Diário 5º PA'!$F$4:$F$2000))+SUMPRODUCT(-('Diário 6º PA'!$E$4:$E$2000='Analítico Cp.'!$B88),-('Diário 6º PA'!$P$4:$P$2000=H$1),('Diário 6º PA'!$F$4:$F$2000))+SUMPRODUCT(-('Comp.'!$D$5:$D$263='Analítico Cp.'!$B88),-('Comp.'!$J$5:$J$263=H$1),('Comp.'!$E$5:$E$263))</f>
        <v>0</v>
      </c>
      <c r="I88" s="11">
        <f>SUMPRODUCT(-('Diário 3º PA'!$E$4:$E$4242='Analítico Cp.'!$B88),-('Diário 3º PA'!$O$4:$O$4242=I$1),('Diário 3º PA'!$F$4:$F$4242))+SUMPRODUCT(-('Diário 4º PA'!$E$4:$E$2007='Analítico Cp.'!$B88),-('Diário 4º PA'!$P$4:$P$2007=I$1),('Diário 4º PA'!$F$4:$F$2007))+SUMPRODUCT(-('Diário 5º PA'!$E$4:$E$2000='Analítico Cp.'!$B88),-('Diário 5º PA'!$P$4:$P$2000=I$1),('Diário 5º PA'!$F$4:$F$2000))+SUMPRODUCT(-('Diário 6º PA'!$E$4:$E$2000='Analítico Cp.'!$B88),-('Diário 6º PA'!$P$4:$P$2000=I$1),('Diário 6º PA'!$F$4:$F$2000))+SUMPRODUCT(-('Comp.'!$D$5:$D$263='Analítico Cp.'!$B88),-('Comp.'!$J$5:$J$263=I$1),('Comp.'!$E$5:$E$263))</f>
        <v>0</v>
      </c>
      <c r="J88" s="11">
        <f>SUMPRODUCT(-('Diário 3º PA'!$E$4:$E$4242='Analítico Cp.'!$B88),-('Diário 3º PA'!$O$4:$O$4242=J$1),('Diário 3º PA'!$F$4:$F$4242))+SUMPRODUCT(-('Diário 4º PA'!$E$4:$E$2007='Analítico Cp.'!$B88),-('Diário 4º PA'!$P$4:$P$2007=J$1),('Diário 4º PA'!$F$4:$F$2007))+SUMPRODUCT(-('Diário 5º PA'!$E$4:$E$2000='Analítico Cp.'!$B88),-('Diário 5º PA'!$P$4:$P$2000=J$1),('Diário 5º PA'!$F$4:$F$2000))+SUMPRODUCT(-('Diário 6º PA'!$E$4:$E$2000='Analítico Cp.'!$B88),-('Diário 6º PA'!$P$4:$P$2000=J$1),('Diário 6º PA'!$F$4:$F$2000))+SUMPRODUCT(-('Comp.'!$D$5:$D$263='Analítico Cp.'!$B88),-('Comp.'!$J$5:$J$263=J$1),('Comp.'!$E$5:$E$263))</f>
        <v>0</v>
      </c>
      <c r="K88" s="11">
        <f>SUMPRODUCT(-('Diário 3º PA'!$E$4:$E$4242='Analítico Cp.'!$B88),-('Diário 3º PA'!$O$4:$O$4242=K$1),('Diário 3º PA'!$F$4:$F$4242))+SUMPRODUCT(-('Diário 4º PA'!$E$4:$E$2007='Analítico Cp.'!$B88),-('Diário 4º PA'!$P$4:$P$2007=K$1),('Diário 4º PA'!$F$4:$F$2007))+SUMPRODUCT(-('Diário 5º PA'!$E$4:$E$2000='Analítico Cp.'!$B88),-('Diário 5º PA'!$P$4:$P$2000=K$1),('Diário 5º PA'!$F$4:$F$2000))+SUMPRODUCT(-('Diário 6º PA'!$E$4:$E$2000='Analítico Cp.'!$B88),-('Diário 6º PA'!$P$4:$P$2000=K$1),('Diário 6º PA'!$F$4:$F$2000))+SUMPRODUCT(-('Comp.'!$D$5:$D$263='Analítico Cp.'!$B88),-('Comp.'!$J$5:$J$263=K$1),('Comp.'!$E$5:$E$263))</f>
        <v>0</v>
      </c>
      <c r="L88" s="11">
        <f>SUMPRODUCT(-('Diário 3º PA'!$E$4:$E$4242='Analítico Cp.'!$B88),-('Diário 3º PA'!$O$4:$O$4242=L$1),('Diário 3º PA'!$F$4:$F$4242))+SUMPRODUCT(-('Diário 4º PA'!$E$4:$E$2007='Analítico Cp.'!$B88),-('Diário 4º PA'!$P$4:$P$2007=L$1),('Diário 4º PA'!$F$4:$F$2007))+SUMPRODUCT(-('Diário 5º PA'!$E$4:$E$2000='Analítico Cp.'!$B88),-('Diário 5º PA'!$P$4:$P$2000=L$1),('Diário 5º PA'!$F$4:$F$2000))+SUMPRODUCT(-('Diário 6º PA'!$E$4:$E$2000='Analítico Cp.'!$B88),-('Diário 6º PA'!$P$4:$P$2000=L$1),('Diário 6º PA'!$F$4:$F$2000))+SUMPRODUCT(-('Comp.'!$D$5:$D$263='Analítico Cp.'!$B88),-('Comp.'!$J$5:$J$263=L$1),('Comp.'!$E$5:$E$263))</f>
        <v>0</v>
      </c>
      <c r="M88" s="11">
        <f>SUMPRODUCT(-('Diário 3º PA'!$E$4:$E$4242='Analítico Cp.'!$B88),-('Diário 3º PA'!$O$4:$O$4242=M$1),('Diário 3º PA'!$F$4:$F$4242))+SUMPRODUCT(-('Diário 4º PA'!$E$4:$E$2007='Analítico Cp.'!$B88),-('Diário 4º PA'!$P$4:$P$2007=M$1),('Diário 4º PA'!$F$4:$F$2007))+SUMPRODUCT(-('Diário 5º PA'!$E$4:$E$2000='Analítico Cp.'!$B88),-('Diário 5º PA'!$P$4:$P$2000=M$1),('Diário 5º PA'!$F$4:$F$2000))+SUMPRODUCT(-('Diário 6º PA'!$E$4:$E$2000='Analítico Cp.'!$B88),-('Diário 6º PA'!$P$4:$P$2000=M$1),('Diário 6º PA'!$F$4:$F$2000))+SUMPRODUCT(-('Comp.'!$D$5:$D$263='Analítico Cp.'!$B88),-('Comp.'!$J$5:$J$263=M$1),('Comp.'!$E$5:$E$263))</f>
        <v>0</v>
      </c>
      <c r="N88" s="11">
        <f>SUMPRODUCT(-('Diário 3º PA'!$E$4:$E$4242='Analítico Cp.'!$B88),-('Diário 3º PA'!$O$4:$O$4242=N$1),('Diário 3º PA'!$F$4:$F$4242))+SUMPRODUCT(-('Diário 4º PA'!$E$4:$E$2007='Analítico Cp.'!$B88),-('Diário 4º PA'!$P$4:$P$2007=N$1),('Diário 4º PA'!$F$4:$F$2007))+SUMPRODUCT(-('Diário 5º PA'!$E$4:$E$2000='Analítico Cp.'!$B88),-('Diário 5º PA'!$P$4:$P$2000=N$1),('Diário 5º PA'!$F$4:$F$2000))+SUMPRODUCT(-('Diário 6º PA'!$E$4:$E$2000='Analítico Cp.'!$B88),-('Diário 6º PA'!$P$4:$P$2000=N$1),('Diário 6º PA'!$F$4:$F$2000))+SUMPRODUCT(-('Comp.'!$D$5:$D$263='Analítico Cp.'!$B88),-('Comp.'!$J$5:$J$263=N$1),('Comp.'!$E$5:$E$263))</f>
        <v>0</v>
      </c>
      <c r="O88" s="12">
        <f t="shared" si="14"/>
        <v>0</v>
      </c>
      <c r="P88" s="168">
        <f t="shared" si="13"/>
        <v>0</v>
      </c>
    </row>
    <row r="89" spans="1:16" ht="23.25" customHeight="1" x14ac:dyDescent="0.2">
      <c r="A89" s="59" t="s">
        <v>273</v>
      </c>
      <c r="B89" s="103" t="s">
        <v>274</v>
      </c>
      <c r="C89" s="11">
        <f>SUMPRODUCT(-('Diário 3º PA'!$E$4:$E$4242='Analítico Cp.'!$B89),-('Diário 3º PA'!$O$4:$O$4242=C$1),('Diário 3º PA'!$F$4:$F$4242))+SUMPRODUCT(-('Diário 4º PA'!$E$4:$E$2007='Analítico Cp.'!$B89),-('Diário 4º PA'!$P$4:$P$2007=C$1),('Diário 4º PA'!$F$4:$F$2007))+SUMPRODUCT(-('Diário 5º PA'!$E$4:$E$2000='Analítico Cp.'!$B89),-('Diário 5º PA'!$P$4:$P$2000=C$1),('Diário 5º PA'!$F$4:$F$2000))+SUMPRODUCT(-('Diário 6º PA'!$E$4:$E$2000='Analítico Cp.'!$B89),-('Diário 6º PA'!$P$4:$P$2000=C$1),('Diário 6º PA'!$F$4:$F$2000))+SUMPRODUCT(-('Comp.'!$D$5:$D$263='Analítico Cp.'!$B89),-('Comp.'!$J$5:$J$263=C$1),('Comp.'!$E$5:$E$263))</f>
        <v>1916.01</v>
      </c>
      <c r="D89" s="11">
        <f>SUMPRODUCT(-('Diário 3º PA'!$E$4:$E$4242='Analítico Cp.'!$B89),-('Diário 3º PA'!$O$4:$O$4242=D$1),('Diário 3º PA'!$F$4:$F$4242))+SUMPRODUCT(-('Diário 4º PA'!$E$4:$E$2007='Analítico Cp.'!$B89),-('Diário 4º PA'!$P$4:$P$2007=D$1),('Diário 4º PA'!$F$4:$F$2007))+SUMPRODUCT(-('Diário 5º PA'!$E$4:$E$2000='Analítico Cp.'!$B89),-('Diário 5º PA'!$P$4:$P$2000=D$1),('Diário 5º PA'!$F$4:$F$2000))+SUMPRODUCT(-('Diário 6º PA'!$E$4:$E$2000='Analítico Cp.'!$B89),-('Diário 6º PA'!$P$4:$P$2000=D$1),('Diário 6º PA'!$F$4:$F$2000))+SUMPRODUCT(-('Comp.'!$D$5:$D$263='Analítico Cp.'!$B89),-('Comp.'!$J$5:$J$263=D$1),('Comp.'!$E$5:$E$263))</f>
        <v>1834.64</v>
      </c>
      <c r="E89" s="11">
        <f>SUMPRODUCT(-('Diário 3º PA'!$E$4:$E$4242='Analítico Cp.'!$B89),-('Diário 3º PA'!$O$4:$O$4242=E$1),('Diário 3º PA'!$F$4:$F$4242))+SUMPRODUCT(-('Diário 4º PA'!$E$4:$E$2007='Analítico Cp.'!$B89),-('Diário 4º PA'!$P$4:$P$2007=E$1),('Diário 4º PA'!$F$4:$F$2007))+SUMPRODUCT(-('Diário 5º PA'!$E$4:$E$2000='Analítico Cp.'!$B89),-('Diário 5º PA'!$P$4:$P$2000=E$1),('Diário 5º PA'!$F$4:$F$2000))+SUMPRODUCT(-('Diário 6º PA'!$E$4:$E$2000='Analítico Cp.'!$B89),-('Diário 6º PA'!$P$4:$P$2000=E$1),('Diário 6º PA'!$F$4:$F$2000))+SUMPRODUCT(-('Comp.'!$D$5:$D$263='Analítico Cp.'!$B89),-('Comp.'!$J$5:$J$263=E$1),('Comp.'!$E$5:$E$263))</f>
        <v>1202.08</v>
      </c>
      <c r="F89" s="11">
        <f>SUMPRODUCT(-('Diário 3º PA'!$E$4:$E$4242='Analítico Cp.'!$B89),-('Diário 3º PA'!$O$4:$O$4242=F$1),('Diário 3º PA'!$F$4:$F$4242))+SUMPRODUCT(-('Diário 4º PA'!$E$4:$E$2007='Analítico Cp.'!$B89),-('Diário 4º PA'!$P$4:$P$2007=F$1),('Diário 4º PA'!$F$4:$F$2007))+SUMPRODUCT(-('Diário 5º PA'!$E$4:$E$2000='Analítico Cp.'!$B89),-('Diário 5º PA'!$P$4:$P$2000=F$1),('Diário 5º PA'!$F$4:$F$2000))+SUMPRODUCT(-('Diário 6º PA'!$E$4:$E$2000='Analítico Cp.'!$B89),-('Diário 6º PA'!$P$4:$P$2000=F$1),('Diário 6º PA'!$F$4:$F$2000))+SUMPRODUCT(-('Comp.'!$D$5:$D$263='Analítico Cp.'!$B89),-('Comp.'!$J$5:$J$263=F$1),('Comp.'!$E$5:$E$263))</f>
        <v>0</v>
      </c>
      <c r="G89" s="11">
        <f>SUMPRODUCT(-('Diário 3º PA'!$E$4:$E$4242='Analítico Cp.'!$B89),-('Diário 3º PA'!$O$4:$O$4242=G$1),('Diário 3º PA'!$F$4:$F$4242))+SUMPRODUCT(-('Diário 4º PA'!$E$4:$E$2007='Analítico Cp.'!$B89),-('Diário 4º PA'!$P$4:$P$2007=G$1),('Diário 4º PA'!$F$4:$F$2007))+SUMPRODUCT(-('Diário 5º PA'!$E$4:$E$2000='Analítico Cp.'!$B89),-('Diário 5º PA'!$P$4:$P$2000=G$1),('Diário 5º PA'!$F$4:$F$2000))+SUMPRODUCT(-('Diário 6º PA'!$E$4:$E$2000='Analítico Cp.'!$B89),-('Diário 6º PA'!$P$4:$P$2000=G$1),('Diário 6º PA'!$F$4:$F$2000))+SUMPRODUCT(-('Comp.'!$D$5:$D$263='Analítico Cp.'!$B89),-('Comp.'!$J$5:$J$263=G$1),('Comp.'!$E$5:$E$263))</f>
        <v>0</v>
      </c>
      <c r="H89" s="11">
        <f>SUMPRODUCT(-('Diário 3º PA'!$E$4:$E$4242='Analítico Cp.'!$B89),-('Diário 3º PA'!$O$4:$O$4242=H$1),('Diário 3º PA'!$F$4:$F$4242))+SUMPRODUCT(-('Diário 4º PA'!$E$4:$E$2007='Analítico Cp.'!$B89),-('Diário 4º PA'!$P$4:$P$2007=H$1),('Diário 4º PA'!$F$4:$F$2007))+SUMPRODUCT(-('Diário 5º PA'!$E$4:$E$2000='Analítico Cp.'!$B89),-('Diário 5º PA'!$P$4:$P$2000=H$1),('Diário 5º PA'!$F$4:$F$2000))+SUMPRODUCT(-('Diário 6º PA'!$E$4:$E$2000='Analítico Cp.'!$B89),-('Diário 6º PA'!$P$4:$P$2000=H$1),('Diário 6º PA'!$F$4:$F$2000))+SUMPRODUCT(-('Comp.'!$D$5:$D$263='Analítico Cp.'!$B89),-('Comp.'!$J$5:$J$263=H$1),('Comp.'!$E$5:$E$263))</f>
        <v>0</v>
      </c>
      <c r="I89" s="11">
        <f>SUMPRODUCT(-('Diário 3º PA'!$E$4:$E$4242='Analítico Cp.'!$B89),-('Diário 3º PA'!$O$4:$O$4242=I$1),('Diário 3º PA'!$F$4:$F$4242))+SUMPRODUCT(-('Diário 4º PA'!$E$4:$E$2007='Analítico Cp.'!$B89),-('Diário 4º PA'!$P$4:$P$2007=I$1),('Diário 4º PA'!$F$4:$F$2007))+SUMPRODUCT(-('Diário 5º PA'!$E$4:$E$2000='Analítico Cp.'!$B89),-('Diário 5º PA'!$P$4:$P$2000=I$1),('Diário 5º PA'!$F$4:$F$2000))+SUMPRODUCT(-('Diário 6º PA'!$E$4:$E$2000='Analítico Cp.'!$B89),-('Diário 6º PA'!$P$4:$P$2000=I$1),('Diário 6º PA'!$F$4:$F$2000))+SUMPRODUCT(-('Comp.'!$D$5:$D$263='Analítico Cp.'!$B89),-('Comp.'!$J$5:$J$263=I$1),('Comp.'!$E$5:$E$263))</f>
        <v>0</v>
      </c>
      <c r="J89" s="11">
        <f>SUMPRODUCT(-('Diário 3º PA'!$E$4:$E$4242='Analítico Cp.'!$B89),-('Diário 3º PA'!$O$4:$O$4242=J$1),('Diário 3º PA'!$F$4:$F$4242))+SUMPRODUCT(-('Diário 4º PA'!$E$4:$E$2007='Analítico Cp.'!$B89),-('Diário 4º PA'!$P$4:$P$2007=J$1),('Diário 4º PA'!$F$4:$F$2007))+SUMPRODUCT(-('Diário 5º PA'!$E$4:$E$2000='Analítico Cp.'!$B89),-('Diário 5º PA'!$P$4:$P$2000=J$1),('Diário 5º PA'!$F$4:$F$2000))+SUMPRODUCT(-('Diário 6º PA'!$E$4:$E$2000='Analítico Cp.'!$B89),-('Diário 6º PA'!$P$4:$P$2000=J$1),('Diário 6º PA'!$F$4:$F$2000))+SUMPRODUCT(-('Comp.'!$D$5:$D$263='Analítico Cp.'!$B89),-('Comp.'!$J$5:$J$263=J$1),('Comp.'!$E$5:$E$263))</f>
        <v>0</v>
      </c>
      <c r="K89" s="11">
        <f>SUMPRODUCT(-('Diário 3º PA'!$E$4:$E$4242='Analítico Cp.'!$B89),-('Diário 3º PA'!$O$4:$O$4242=K$1),('Diário 3º PA'!$F$4:$F$4242))+SUMPRODUCT(-('Diário 4º PA'!$E$4:$E$2007='Analítico Cp.'!$B89),-('Diário 4º PA'!$P$4:$P$2007=K$1),('Diário 4º PA'!$F$4:$F$2007))+SUMPRODUCT(-('Diário 5º PA'!$E$4:$E$2000='Analítico Cp.'!$B89),-('Diário 5º PA'!$P$4:$P$2000=K$1),('Diário 5º PA'!$F$4:$F$2000))+SUMPRODUCT(-('Diário 6º PA'!$E$4:$E$2000='Analítico Cp.'!$B89),-('Diário 6º PA'!$P$4:$P$2000=K$1),('Diário 6º PA'!$F$4:$F$2000))+SUMPRODUCT(-('Comp.'!$D$5:$D$263='Analítico Cp.'!$B89),-('Comp.'!$J$5:$J$263=K$1),('Comp.'!$E$5:$E$263))</f>
        <v>0</v>
      </c>
      <c r="L89" s="11">
        <f>SUMPRODUCT(-('Diário 3º PA'!$E$4:$E$4242='Analítico Cp.'!$B89),-('Diário 3º PA'!$O$4:$O$4242=L$1),('Diário 3º PA'!$F$4:$F$4242))+SUMPRODUCT(-('Diário 4º PA'!$E$4:$E$2007='Analítico Cp.'!$B89),-('Diário 4º PA'!$P$4:$P$2007=L$1),('Diário 4º PA'!$F$4:$F$2007))+SUMPRODUCT(-('Diário 5º PA'!$E$4:$E$2000='Analítico Cp.'!$B89),-('Diário 5º PA'!$P$4:$P$2000=L$1),('Diário 5º PA'!$F$4:$F$2000))+SUMPRODUCT(-('Diário 6º PA'!$E$4:$E$2000='Analítico Cp.'!$B89),-('Diário 6º PA'!$P$4:$P$2000=L$1),('Diário 6º PA'!$F$4:$F$2000))+SUMPRODUCT(-('Comp.'!$D$5:$D$263='Analítico Cp.'!$B89),-('Comp.'!$J$5:$J$263=L$1),('Comp.'!$E$5:$E$263))</f>
        <v>0</v>
      </c>
      <c r="M89" s="11">
        <f>SUMPRODUCT(-('Diário 3º PA'!$E$4:$E$4242='Analítico Cp.'!$B89),-('Diário 3º PA'!$O$4:$O$4242=M$1),('Diário 3º PA'!$F$4:$F$4242))+SUMPRODUCT(-('Diário 4º PA'!$E$4:$E$2007='Analítico Cp.'!$B89),-('Diário 4º PA'!$P$4:$P$2007=M$1),('Diário 4º PA'!$F$4:$F$2007))+SUMPRODUCT(-('Diário 5º PA'!$E$4:$E$2000='Analítico Cp.'!$B89),-('Diário 5º PA'!$P$4:$P$2000=M$1),('Diário 5º PA'!$F$4:$F$2000))+SUMPRODUCT(-('Diário 6º PA'!$E$4:$E$2000='Analítico Cp.'!$B89),-('Diário 6º PA'!$P$4:$P$2000=M$1),('Diário 6º PA'!$F$4:$F$2000))+SUMPRODUCT(-('Comp.'!$D$5:$D$263='Analítico Cp.'!$B89),-('Comp.'!$J$5:$J$263=M$1),('Comp.'!$E$5:$E$263))</f>
        <v>0</v>
      </c>
      <c r="N89" s="11">
        <f>SUMPRODUCT(-('Diário 3º PA'!$E$4:$E$4242='Analítico Cp.'!$B89),-('Diário 3º PA'!$O$4:$O$4242=N$1),('Diário 3º PA'!$F$4:$F$4242))+SUMPRODUCT(-('Diário 4º PA'!$E$4:$E$2007='Analítico Cp.'!$B89),-('Diário 4º PA'!$P$4:$P$2007=N$1),('Diário 4º PA'!$F$4:$F$2007))+SUMPRODUCT(-('Diário 5º PA'!$E$4:$E$2000='Analítico Cp.'!$B89),-('Diário 5º PA'!$P$4:$P$2000=N$1),('Diário 5º PA'!$F$4:$F$2000))+SUMPRODUCT(-('Diário 6º PA'!$E$4:$E$2000='Analítico Cp.'!$B89),-('Diário 6º PA'!$P$4:$P$2000=N$1),('Diário 6º PA'!$F$4:$F$2000))+SUMPRODUCT(-('Comp.'!$D$5:$D$263='Analítico Cp.'!$B89),-('Comp.'!$J$5:$J$263=N$1),('Comp.'!$E$5:$E$263))</f>
        <v>0</v>
      </c>
      <c r="O89" s="12">
        <f t="shared" si="14"/>
        <v>4952.7299999999996</v>
      </c>
      <c r="P89" s="168">
        <f t="shared" si="13"/>
        <v>5.8412788870744871E-4</v>
      </c>
    </row>
    <row r="90" spans="1:16" ht="23.25" customHeight="1" x14ac:dyDescent="0.2">
      <c r="A90" s="59" t="s">
        <v>275</v>
      </c>
      <c r="B90" s="103" t="s">
        <v>276</v>
      </c>
      <c r="C90" s="11">
        <f>SUMPRODUCT(-('Diário 3º PA'!$E$4:$E$4242='Analítico Cp.'!$B90),-('Diário 3º PA'!$O$4:$O$4242=C$1),('Diário 3º PA'!$F$4:$F$4242))+SUMPRODUCT(-('Diário 4º PA'!$E$4:$E$2007='Analítico Cp.'!$B90),-('Diário 4º PA'!$P$4:$P$2007=C$1),('Diário 4º PA'!$F$4:$F$2007))+SUMPRODUCT(-('Diário 5º PA'!$E$4:$E$2000='Analítico Cp.'!$B90),-('Diário 5º PA'!$P$4:$P$2000=C$1),('Diário 5º PA'!$F$4:$F$2000))+SUMPRODUCT(-('Diário 6º PA'!$E$4:$E$2000='Analítico Cp.'!$B90),-('Diário 6º PA'!$P$4:$P$2000=C$1),('Diário 6º PA'!$F$4:$F$2000))+SUMPRODUCT(-('Comp.'!$D$5:$D$263='Analítico Cp.'!$B90),-('Comp.'!$J$5:$J$263=C$1),('Comp.'!$E$5:$E$263))</f>
        <v>35.020000000000003</v>
      </c>
      <c r="D90" s="11">
        <f>SUMPRODUCT(-('Diário 3º PA'!$E$4:$E$4242='Analítico Cp.'!$B90),-('Diário 3º PA'!$O$4:$O$4242=D$1),('Diário 3º PA'!$F$4:$F$4242))+SUMPRODUCT(-('Diário 4º PA'!$E$4:$E$2007='Analítico Cp.'!$B90),-('Diário 4º PA'!$P$4:$P$2007=D$1),('Diário 4º PA'!$F$4:$F$2007))+SUMPRODUCT(-('Diário 5º PA'!$E$4:$E$2000='Analítico Cp.'!$B90),-('Diário 5º PA'!$P$4:$P$2000=D$1),('Diário 5º PA'!$F$4:$F$2000))+SUMPRODUCT(-('Diário 6º PA'!$E$4:$E$2000='Analítico Cp.'!$B90),-('Diário 6º PA'!$P$4:$P$2000=D$1),('Diário 6º PA'!$F$4:$F$2000))+SUMPRODUCT(-('Comp.'!$D$5:$D$263='Analítico Cp.'!$B90),-('Comp.'!$J$5:$J$263=D$1),('Comp.'!$E$5:$E$263))</f>
        <v>0</v>
      </c>
      <c r="E90" s="11">
        <f>SUMPRODUCT(-('Diário 3º PA'!$E$4:$E$4242='Analítico Cp.'!$B90),-('Diário 3º PA'!$O$4:$O$4242=E$1),('Diário 3º PA'!$F$4:$F$4242))+SUMPRODUCT(-('Diário 4º PA'!$E$4:$E$2007='Analítico Cp.'!$B90),-('Diário 4º PA'!$P$4:$P$2007=E$1),('Diário 4º PA'!$F$4:$F$2007))+SUMPRODUCT(-('Diário 5º PA'!$E$4:$E$2000='Analítico Cp.'!$B90),-('Diário 5º PA'!$P$4:$P$2000=E$1),('Diário 5º PA'!$F$4:$F$2000))+SUMPRODUCT(-('Diário 6º PA'!$E$4:$E$2000='Analítico Cp.'!$B90),-('Diário 6º PA'!$P$4:$P$2000=E$1),('Diário 6º PA'!$F$4:$F$2000))+SUMPRODUCT(-('Comp.'!$D$5:$D$263='Analítico Cp.'!$B90),-('Comp.'!$J$5:$J$263=E$1),('Comp.'!$E$5:$E$263))</f>
        <v>727.62</v>
      </c>
      <c r="F90" s="11">
        <f>SUMPRODUCT(-('Diário 3º PA'!$E$4:$E$4242='Analítico Cp.'!$B90),-('Diário 3º PA'!$O$4:$O$4242=F$1),('Diário 3º PA'!$F$4:$F$4242))+SUMPRODUCT(-('Diário 4º PA'!$E$4:$E$2007='Analítico Cp.'!$B90),-('Diário 4º PA'!$P$4:$P$2007=F$1),('Diário 4º PA'!$F$4:$F$2007))+SUMPRODUCT(-('Diário 5º PA'!$E$4:$E$2000='Analítico Cp.'!$B90),-('Diário 5º PA'!$P$4:$P$2000=F$1),('Diário 5º PA'!$F$4:$F$2000))+SUMPRODUCT(-('Diário 6º PA'!$E$4:$E$2000='Analítico Cp.'!$B90),-('Diário 6º PA'!$P$4:$P$2000=F$1),('Diário 6º PA'!$F$4:$F$2000))+SUMPRODUCT(-('Comp.'!$D$5:$D$263='Analítico Cp.'!$B90),-('Comp.'!$J$5:$J$263=F$1),('Comp.'!$E$5:$E$263))</f>
        <v>0</v>
      </c>
      <c r="G90" s="11">
        <f>SUMPRODUCT(-('Diário 3º PA'!$E$4:$E$4242='Analítico Cp.'!$B90),-('Diário 3º PA'!$O$4:$O$4242=G$1),('Diário 3º PA'!$F$4:$F$4242))+SUMPRODUCT(-('Diário 4º PA'!$E$4:$E$2007='Analítico Cp.'!$B90),-('Diário 4º PA'!$P$4:$P$2007=G$1),('Diário 4º PA'!$F$4:$F$2007))+SUMPRODUCT(-('Diário 5º PA'!$E$4:$E$2000='Analítico Cp.'!$B90),-('Diário 5º PA'!$P$4:$P$2000=G$1),('Diário 5º PA'!$F$4:$F$2000))+SUMPRODUCT(-('Diário 6º PA'!$E$4:$E$2000='Analítico Cp.'!$B90),-('Diário 6º PA'!$P$4:$P$2000=G$1),('Diário 6º PA'!$F$4:$F$2000))+SUMPRODUCT(-('Comp.'!$D$5:$D$263='Analítico Cp.'!$B90),-('Comp.'!$J$5:$J$263=G$1),('Comp.'!$E$5:$E$263))</f>
        <v>0</v>
      </c>
      <c r="H90" s="11">
        <f>SUMPRODUCT(-('Diário 3º PA'!$E$4:$E$4242='Analítico Cp.'!$B90),-('Diário 3º PA'!$O$4:$O$4242=H$1),('Diário 3º PA'!$F$4:$F$4242))+SUMPRODUCT(-('Diário 4º PA'!$E$4:$E$2007='Analítico Cp.'!$B90),-('Diário 4º PA'!$P$4:$P$2007=H$1),('Diário 4º PA'!$F$4:$F$2007))+SUMPRODUCT(-('Diário 5º PA'!$E$4:$E$2000='Analítico Cp.'!$B90),-('Diário 5º PA'!$P$4:$P$2000=H$1),('Diário 5º PA'!$F$4:$F$2000))+SUMPRODUCT(-('Diário 6º PA'!$E$4:$E$2000='Analítico Cp.'!$B90),-('Diário 6º PA'!$P$4:$P$2000=H$1),('Diário 6º PA'!$F$4:$F$2000))+SUMPRODUCT(-('Comp.'!$D$5:$D$263='Analítico Cp.'!$B90),-('Comp.'!$J$5:$J$263=H$1),('Comp.'!$E$5:$E$263))</f>
        <v>0</v>
      </c>
      <c r="I90" s="11">
        <f>SUMPRODUCT(-('Diário 3º PA'!$E$4:$E$4242='Analítico Cp.'!$B90),-('Diário 3º PA'!$O$4:$O$4242=I$1),('Diário 3º PA'!$F$4:$F$4242))+SUMPRODUCT(-('Diário 4º PA'!$E$4:$E$2007='Analítico Cp.'!$B90),-('Diário 4º PA'!$P$4:$P$2007=I$1),('Diário 4º PA'!$F$4:$F$2007))+SUMPRODUCT(-('Diário 5º PA'!$E$4:$E$2000='Analítico Cp.'!$B90),-('Diário 5º PA'!$P$4:$P$2000=I$1),('Diário 5º PA'!$F$4:$F$2000))+SUMPRODUCT(-('Diário 6º PA'!$E$4:$E$2000='Analítico Cp.'!$B90),-('Diário 6º PA'!$P$4:$P$2000=I$1),('Diário 6º PA'!$F$4:$F$2000))+SUMPRODUCT(-('Comp.'!$D$5:$D$263='Analítico Cp.'!$B90),-('Comp.'!$J$5:$J$263=I$1),('Comp.'!$E$5:$E$263))</f>
        <v>0</v>
      </c>
      <c r="J90" s="11">
        <f>SUMPRODUCT(-('Diário 3º PA'!$E$4:$E$4242='Analítico Cp.'!$B90),-('Diário 3º PA'!$O$4:$O$4242=J$1),('Diário 3º PA'!$F$4:$F$4242))+SUMPRODUCT(-('Diário 4º PA'!$E$4:$E$2007='Analítico Cp.'!$B90),-('Diário 4º PA'!$P$4:$P$2007=J$1),('Diário 4º PA'!$F$4:$F$2007))+SUMPRODUCT(-('Diário 5º PA'!$E$4:$E$2000='Analítico Cp.'!$B90),-('Diário 5º PA'!$P$4:$P$2000=J$1),('Diário 5º PA'!$F$4:$F$2000))+SUMPRODUCT(-('Diário 6º PA'!$E$4:$E$2000='Analítico Cp.'!$B90),-('Diário 6º PA'!$P$4:$P$2000=J$1),('Diário 6º PA'!$F$4:$F$2000))+SUMPRODUCT(-('Comp.'!$D$5:$D$263='Analítico Cp.'!$B90),-('Comp.'!$J$5:$J$263=J$1),('Comp.'!$E$5:$E$263))</f>
        <v>0</v>
      </c>
      <c r="K90" s="11">
        <f>SUMPRODUCT(-('Diário 3º PA'!$E$4:$E$4242='Analítico Cp.'!$B90),-('Diário 3º PA'!$O$4:$O$4242=K$1),('Diário 3º PA'!$F$4:$F$4242))+SUMPRODUCT(-('Diário 4º PA'!$E$4:$E$2007='Analítico Cp.'!$B90),-('Diário 4º PA'!$P$4:$P$2007=K$1),('Diário 4º PA'!$F$4:$F$2007))+SUMPRODUCT(-('Diário 5º PA'!$E$4:$E$2000='Analítico Cp.'!$B90),-('Diário 5º PA'!$P$4:$P$2000=K$1),('Diário 5º PA'!$F$4:$F$2000))+SUMPRODUCT(-('Diário 6º PA'!$E$4:$E$2000='Analítico Cp.'!$B90),-('Diário 6º PA'!$P$4:$P$2000=K$1),('Diário 6º PA'!$F$4:$F$2000))+SUMPRODUCT(-('Comp.'!$D$5:$D$263='Analítico Cp.'!$B90),-('Comp.'!$J$5:$J$263=K$1),('Comp.'!$E$5:$E$263))</f>
        <v>0</v>
      </c>
      <c r="L90" s="11">
        <f>SUMPRODUCT(-('Diário 3º PA'!$E$4:$E$4242='Analítico Cp.'!$B90),-('Diário 3º PA'!$O$4:$O$4242=L$1),('Diário 3º PA'!$F$4:$F$4242))+SUMPRODUCT(-('Diário 4º PA'!$E$4:$E$2007='Analítico Cp.'!$B90),-('Diário 4º PA'!$P$4:$P$2007=L$1),('Diário 4º PA'!$F$4:$F$2007))+SUMPRODUCT(-('Diário 5º PA'!$E$4:$E$2000='Analítico Cp.'!$B90),-('Diário 5º PA'!$P$4:$P$2000=L$1),('Diário 5º PA'!$F$4:$F$2000))+SUMPRODUCT(-('Diário 6º PA'!$E$4:$E$2000='Analítico Cp.'!$B90),-('Diário 6º PA'!$P$4:$P$2000=L$1),('Diário 6º PA'!$F$4:$F$2000))+SUMPRODUCT(-('Comp.'!$D$5:$D$263='Analítico Cp.'!$B90),-('Comp.'!$J$5:$J$263=L$1),('Comp.'!$E$5:$E$263))</f>
        <v>0</v>
      </c>
      <c r="M90" s="11">
        <f>SUMPRODUCT(-('Diário 3º PA'!$E$4:$E$4242='Analítico Cp.'!$B90),-('Diário 3º PA'!$O$4:$O$4242=M$1),('Diário 3º PA'!$F$4:$F$4242))+SUMPRODUCT(-('Diário 4º PA'!$E$4:$E$2007='Analítico Cp.'!$B90),-('Diário 4º PA'!$P$4:$P$2007=M$1),('Diário 4º PA'!$F$4:$F$2007))+SUMPRODUCT(-('Diário 5º PA'!$E$4:$E$2000='Analítico Cp.'!$B90),-('Diário 5º PA'!$P$4:$P$2000=M$1),('Diário 5º PA'!$F$4:$F$2000))+SUMPRODUCT(-('Diário 6º PA'!$E$4:$E$2000='Analítico Cp.'!$B90),-('Diário 6º PA'!$P$4:$P$2000=M$1),('Diário 6º PA'!$F$4:$F$2000))+SUMPRODUCT(-('Comp.'!$D$5:$D$263='Analítico Cp.'!$B90),-('Comp.'!$J$5:$J$263=M$1),('Comp.'!$E$5:$E$263))</f>
        <v>0</v>
      </c>
      <c r="N90" s="11">
        <f>SUMPRODUCT(-('Diário 3º PA'!$E$4:$E$4242='Analítico Cp.'!$B90),-('Diário 3º PA'!$O$4:$O$4242=N$1),('Diário 3º PA'!$F$4:$F$4242))+SUMPRODUCT(-('Diário 4º PA'!$E$4:$E$2007='Analítico Cp.'!$B90),-('Diário 4º PA'!$P$4:$P$2007=N$1),('Diário 4º PA'!$F$4:$F$2007))+SUMPRODUCT(-('Diário 5º PA'!$E$4:$E$2000='Analítico Cp.'!$B90),-('Diário 5º PA'!$P$4:$P$2000=N$1),('Diário 5º PA'!$F$4:$F$2000))+SUMPRODUCT(-('Diário 6º PA'!$E$4:$E$2000='Analítico Cp.'!$B90),-('Diário 6º PA'!$P$4:$P$2000=N$1),('Diário 6º PA'!$F$4:$F$2000))+SUMPRODUCT(-('Comp.'!$D$5:$D$263='Analítico Cp.'!$B90),-('Comp.'!$J$5:$J$263=N$1),('Comp.'!$E$5:$E$263))</f>
        <v>0</v>
      </c>
      <c r="O90" s="12">
        <f t="shared" si="14"/>
        <v>762.64</v>
      </c>
      <c r="P90" s="168">
        <f t="shared" si="13"/>
        <v>8.9946210078855241E-5</v>
      </c>
    </row>
    <row r="91" spans="1:16" ht="23.25" customHeight="1" x14ac:dyDescent="0.2">
      <c r="A91" s="59" t="s">
        <v>277</v>
      </c>
      <c r="B91" s="103" t="s">
        <v>278</v>
      </c>
      <c r="C91" s="11">
        <f>SUMPRODUCT(-('Diário 3º PA'!$E$4:$E$4242='Analítico Cp.'!$B91),-('Diário 3º PA'!$O$4:$O$4242=C$1),('Diário 3º PA'!$F$4:$F$4242))+SUMPRODUCT(-('Diário 4º PA'!$E$4:$E$2007='Analítico Cp.'!$B91),-('Diário 4º PA'!$P$4:$P$2007=C$1),('Diário 4º PA'!$F$4:$F$2007))+SUMPRODUCT(-('Diário 5º PA'!$E$4:$E$2000='Analítico Cp.'!$B91),-('Diário 5º PA'!$P$4:$P$2000=C$1),('Diário 5º PA'!$F$4:$F$2000))+SUMPRODUCT(-('Diário 6º PA'!$E$4:$E$2000='Analítico Cp.'!$B91),-('Diário 6º PA'!$P$4:$P$2000=C$1),('Diário 6º PA'!$F$4:$F$2000))+SUMPRODUCT(-('Comp.'!$D$5:$D$263='Analítico Cp.'!$B91),-('Comp.'!$J$5:$J$263=C$1),('Comp.'!$E$5:$E$263))</f>
        <v>3</v>
      </c>
      <c r="D91" s="11">
        <f>SUMPRODUCT(-('Diário 3º PA'!$E$4:$E$4242='Analítico Cp.'!$B91),-('Diário 3º PA'!$O$4:$O$4242=D$1),('Diário 3º PA'!$F$4:$F$4242))+SUMPRODUCT(-('Diário 4º PA'!$E$4:$E$2007='Analítico Cp.'!$B91),-('Diário 4º PA'!$P$4:$P$2007=D$1),('Diário 4º PA'!$F$4:$F$2007))+SUMPRODUCT(-('Diário 5º PA'!$E$4:$E$2000='Analítico Cp.'!$B91),-('Diário 5º PA'!$P$4:$P$2000=D$1),('Diário 5º PA'!$F$4:$F$2000))+SUMPRODUCT(-('Diário 6º PA'!$E$4:$E$2000='Analítico Cp.'!$B91),-('Diário 6º PA'!$P$4:$P$2000=D$1),('Diário 6º PA'!$F$4:$F$2000))+SUMPRODUCT(-('Comp.'!$D$5:$D$263='Analítico Cp.'!$B91),-('Comp.'!$J$5:$J$263=D$1),('Comp.'!$E$5:$E$263))</f>
        <v>190</v>
      </c>
      <c r="E91" s="11">
        <f>SUMPRODUCT(-('Diário 3º PA'!$E$4:$E$4242='Analítico Cp.'!$B91),-('Diário 3º PA'!$O$4:$O$4242=E$1),('Diário 3º PA'!$F$4:$F$4242))+SUMPRODUCT(-('Diário 4º PA'!$E$4:$E$2007='Analítico Cp.'!$B91),-('Diário 4º PA'!$P$4:$P$2007=E$1),('Diário 4º PA'!$F$4:$F$2007))+SUMPRODUCT(-('Diário 5º PA'!$E$4:$E$2000='Analítico Cp.'!$B91),-('Diário 5º PA'!$P$4:$P$2000=E$1),('Diário 5º PA'!$F$4:$F$2000))+SUMPRODUCT(-('Diário 6º PA'!$E$4:$E$2000='Analítico Cp.'!$B91),-('Diário 6º PA'!$P$4:$P$2000=E$1),('Diário 6º PA'!$F$4:$F$2000))+SUMPRODUCT(-('Comp.'!$D$5:$D$263='Analítico Cp.'!$B91),-('Comp.'!$J$5:$J$263=E$1),('Comp.'!$E$5:$E$263))</f>
        <v>143.4</v>
      </c>
      <c r="F91" s="11">
        <f>SUMPRODUCT(-('Diário 3º PA'!$E$4:$E$4242='Analítico Cp.'!$B91),-('Diário 3º PA'!$O$4:$O$4242=F$1),('Diário 3º PA'!$F$4:$F$4242))+SUMPRODUCT(-('Diário 4º PA'!$E$4:$E$2007='Analítico Cp.'!$B91),-('Diário 4º PA'!$P$4:$P$2007=F$1),('Diário 4º PA'!$F$4:$F$2007))+SUMPRODUCT(-('Diário 5º PA'!$E$4:$E$2000='Analítico Cp.'!$B91),-('Diário 5º PA'!$P$4:$P$2000=F$1),('Diário 5º PA'!$F$4:$F$2000))+SUMPRODUCT(-('Diário 6º PA'!$E$4:$E$2000='Analítico Cp.'!$B91),-('Diário 6º PA'!$P$4:$P$2000=F$1),('Diário 6º PA'!$F$4:$F$2000))+SUMPRODUCT(-('Comp.'!$D$5:$D$263='Analítico Cp.'!$B91),-('Comp.'!$J$5:$J$263=F$1),('Comp.'!$E$5:$E$263))</f>
        <v>0</v>
      </c>
      <c r="G91" s="11">
        <f>SUMPRODUCT(-('Diário 3º PA'!$E$4:$E$4242='Analítico Cp.'!$B91),-('Diário 3º PA'!$O$4:$O$4242=G$1),('Diário 3º PA'!$F$4:$F$4242))+SUMPRODUCT(-('Diário 4º PA'!$E$4:$E$2007='Analítico Cp.'!$B91),-('Diário 4º PA'!$P$4:$P$2007=G$1),('Diário 4º PA'!$F$4:$F$2007))+SUMPRODUCT(-('Diário 5º PA'!$E$4:$E$2000='Analítico Cp.'!$B91),-('Diário 5º PA'!$P$4:$P$2000=G$1),('Diário 5º PA'!$F$4:$F$2000))+SUMPRODUCT(-('Diário 6º PA'!$E$4:$E$2000='Analítico Cp.'!$B91),-('Diário 6º PA'!$P$4:$P$2000=G$1),('Diário 6º PA'!$F$4:$F$2000))+SUMPRODUCT(-('Comp.'!$D$5:$D$263='Analítico Cp.'!$B91),-('Comp.'!$J$5:$J$263=G$1),('Comp.'!$E$5:$E$263))</f>
        <v>0</v>
      </c>
      <c r="H91" s="11">
        <f>SUMPRODUCT(-('Diário 3º PA'!$E$4:$E$4242='Analítico Cp.'!$B91),-('Diário 3º PA'!$O$4:$O$4242=H$1),('Diário 3º PA'!$F$4:$F$4242))+SUMPRODUCT(-('Diário 4º PA'!$E$4:$E$2007='Analítico Cp.'!$B91),-('Diário 4º PA'!$P$4:$P$2007=H$1),('Diário 4º PA'!$F$4:$F$2007))+SUMPRODUCT(-('Diário 5º PA'!$E$4:$E$2000='Analítico Cp.'!$B91),-('Diário 5º PA'!$P$4:$P$2000=H$1),('Diário 5º PA'!$F$4:$F$2000))+SUMPRODUCT(-('Diário 6º PA'!$E$4:$E$2000='Analítico Cp.'!$B91),-('Diário 6º PA'!$P$4:$P$2000=H$1),('Diário 6º PA'!$F$4:$F$2000))+SUMPRODUCT(-('Comp.'!$D$5:$D$263='Analítico Cp.'!$B91),-('Comp.'!$J$5:$J$263=H$1),('Comp.'!$E$5:$E$263))</f>
        <v>0</v>
      </c>
      <c r="I91" s="11">
        <f>SUMPRODUCT(-('Diário 3º PA'!$E$4:$E$4242='Analítico Cp.'!$B91),-('Diário 3º PA'!$O$4:$O$4242=I$1),('Diário 3º PA'!$F$4:$F$4242))+SUMPRODUCT(-('Diário 4º PA'!$E$4:$E$2007='Analítico Cp.'!$B91),-('Diário 4º PA'!$P$4:$P$2007=I$1),('Diário 4º PA'!$F$4:$F$2007))+SUMPRODUCT(-('Diário 5º PA'!$E$4:$E$2000='Analítico Cp.'!$B91),-('Diário 5º PA'!$P$4:$P$2000=I$1),('Diário 5º PA'!$F$4:$F$2000))+SUMPRODUCT(-('Diário 6º PA'!$E$4:$E$2000='Analítico Cp.'!$B91),-('Diário 6º PA'!$P$4:$P$2000=I$1),('Diário 6º PA'!$F$4:$F$2000))+SUMPRODUCT(-('Comp.'!$D$5:$D$263='Analítico Cp.'!$B91),-('Comp.'!$J$5:$J$263=I$1),('Comp.'!$E$5:$E$263))</f>
        <v>0</v>
      </c>
      <c r="J91" s="11">
        <f>SUMPRODUCT(-('Diário 3º PA'!$E$4:$E$4242='Analítico Cp.'!$B91),-('Diário 3º PA'!$O$4:$O$4242=J$1),('Diário 3º PA'!$F$4:$F$4242))+SUMPRODUCT(-('Diário 4º PA'!$E$4:$E$2007='Analítico Cp.'!$B91),-('Diário 4º PA'!$P$4:$P$2007=J$1),('Diário 4º PA'!$F$4:$F$2007))+SUMPRODUCT(-('Diário 5º PA'!$E$4:$E$2000='Analítico Cp.'!$B91),-('Diário 5º PA'!$P$4:$P$2000=J$1),('Diário 5º PA'!$F$4:$F$2000))+SUMPRODUCT(-('Diário 6º PA'!$E$4:$E$2000='Analítico Cp.'!$B91),-('Diário 6º PA'!$P$4:$P$2000=J$1),('Diário 6º PA'!$F$4:$F$2000))+SUMPRODUCT(-('Comp.'!$D$5:$D$263='Analítico Cp.'!$B91),-('Comp.'!$J$5:$J$263=J$1),('Comp.'!$E$5:$E$263))</f>
        <v>0</v>
      </c>
      <c r="K91" s="11">
        <f>SUMPRODUCT(-('Diário 3º PA'!$E$4:$E$4242='Analítico Cp.'!$B91),-('Diário 3º PA'!$O$4:$O$4242=K$1),('Diário 3º PA'!$F$4:$F$4242))+SUMPRODUCT(-('Diário 4º PA'!$E$4:$E$2007='Analítico Cp.'!$B91),-('Diário 4º PA'!$P$4:$P$2007=K$1),('Diário 4º PA'!$F$4:$F$2007))+SUMPRODUCT(-('Diário 5º PA'!$E$4:$E$2000='Analítico Cp.'!$B91),-('Diário 5º PA'!$P$4:$P$2000=K$1),('Diário 5º PA'!$F$4:$F$2000))+SUMPRODUCT(-('Diário 6º PA'!$E$4:$E$2000='Analítico Cp.'!$B91),-('Diário 6º PA'!$P$4:$P$2000=K$1),('Diário 6º PA'!$F$4:$F$2000))+SUMPRODUCT(-('Comp.'!$D$5:$D$263='Analítico Cp.'!$B91),-('Comp.'!$J$5:$J$263=K$1),('Comp.'!$E$5:$E$263))</f>
        <v>0</v>
      </c>
      <c r="L91" s="11">
        <f>SUMPRODUCT(-('Diário 3º PA'!$E$4:$E$4242='Analítico Cp.'!$B91),-('Diário 3º PA'!$O$4:$O$4242=L$1),('Diário 3º PA'!$F$4:$F$4242))+SUMPRODUCT(-('Diário 4º PA'!$E$4:$E$2007='Analítico Cp.'!$B91),-('Diário 4º PA'!$P$4:$P$2007=L$1),('Diário 4º PA'!$F$4:$F$2007))+SUMPRODUCT(-('Diário 5º PA'!$E$4:$E$2000='Analítico Cp.'!$B91),-('Diário 5º PA'!$P$4:$P$2000=L$1),('Diário 5º PA'!$F$4:$F$2000))+SUMPRODUCT(-('Diário 6º PA'!$E$4:$E$2000='Analítico Cp.'!$B91),-('Diário 6º PA'!$P$4:$P$2000=L$1),('Diário 6º PA'!$F$4:$F$2000))+SUMPRODUCT(-('Comp.'!$D$5:$D$263='Analítico Cp.'!$B91),-('Comp.'!$J$5:$J$263=L$1),('Comp.'!$E$5:$E$263))</f>
        <v>0</v>
      </c>
      <c r="M91" s="11">
        <f>SUMPRODUCT(-('Diário 3º PA'!$E$4:$E$4242='Analítico Cp.'!$B91),-('Diário 3º PA'!$O$4:$O$4242=M$1),('Diário 3º PA'!$F$4:$F$4242))+SUMPRODUCT(-('Diário 4º PA'!$E$4:$E$2007='Analítico Cp.'!$B91),-('Diário 4º PA'!$P$4:$P$2007=M$1),('Diário 4º PA'!$F$4:$F$2007))+SUMPRODUCT(-('Diário 5º PA'!$E$4:$E$2000='Analítico Cp.'!$B91),-('Diário 5º PA'!$P$4:$P$2000=M$1),('Diário 5º PA'!$F$4:$F$2000))+SUMPRODUCT(-('Diário 6º PA'!$E$4:$E$2000='Analítico Cp.'!$B91),-('Diário 6º PA'!$P$4:$P$2000=M$1),('Diário 6º PA'!$F$4:$F$2000))+SUMPRODUCT(-('Comp.'!$D$5:$D$263='Analítico Cp.'!$B91),-('Comp.'!$J$5:$J$263=M$1),('Comp.'!$E$5:$E$263))</f>
        <v>0</v>
      </c>
      <c r="N91" s="11">
        <f>SUMPRODUCT(-('Diário 3º PA'!$E$4:$E$4242='Analítico Cp.'!$B91),-('Diário 3º PA'!$O$4:$O$4242=N$1),('Diário 3º PA'!$F$4:$F$4242))+SUMPRODUCT(-('Diário 4º PA'!$E$4:$E$2007='Analítico Cp.'!$B91),-('Diário 4º PA'!$P$4:$P$2007=N$1),('Diário 4º PA'!$F$4:$F$2007))+SUMPRODUCT(-('Diário 5º PA'!$E$4:$E$2000='Analítico Cp.'!$B91),-('Diário 5º PA'!$P$4:$P$2000=N$1),('Diário 5º PA'!$F$4:$F$2000))+SUMPRODUCT(-('Diário 6º PA'!$E$4:$E$2000='Analítico Cp.'!$B91),-('Diário 6º PA'!$P$4:$P$2000=N$1),('Diário 6º PA'!$F$4:$F$2000))+SUMPRODUCT(-('Comp.'!$D$5:$D$263='Analítico Cp.'!$B91),-('Comp.'!$J$5:$J$263=N$1),('Comp.'!$E$5:$E$263))</f>
        <v>0</v>
      </c>
      <c r="O91" s="12">
        <f t="shared" si="14"/>
        <v>336.4</v>
      </c>
      <c r="P91" s="168">
        <f t="shared" ref="P91:P122" si="15">IF($O$157=0,0,O91/$O$157)</f>
        <v>3.9675213823726658E-5</v>
      </c>
    </row>
    <row r="92" spans="1:16" ht="23.25" customHeight="1" x14ac:dyDescent="0.2">
      <c r="A92" s="59" t="s">
        <v>279</v>
      </c>
      <c r="B92" s="103" t="s">
        <v>280</v>
      </c>
      <c r="C92" s="11">
        <f>SUMPRODUCT(-('Diário 3º PA'!$E$4:$E$4242='Analítico Cp.'!$B92),-('Diário 3º PA'!$O$4:$O$4242=C$1),('Diário 3º PA'!$F$4:$F$4242))+SUMPRODUCT(-('Diário 4º PA'!$E$4:$E$2007='Analítico Cp.'!$B92),-('Diário 4º PA'!$P$4:$P$2007=C$1),('Diário 4º PA'!$F$4:$F$2007))+SUMPRODUCT(-('Diário 5º PA'!$E$4:$E$2000='Analítico Cp.'!$B92),-('Diário 5º PA'!$P$4:$P$2000=C$1),('Diário 5º PA'!$F$4:$F$2000))+SUMPRODUCT(-('Diário 6º PA'!$E$4:$E$2000='Analítico Cp.'!$B92),-('Diário 6º PA'!$P$4:$P$2000=C$1),('Diário 6º PA'!$F$4:$F$2000))+SUMPRODUCT(-('Comp.'!$D$5:$D$263='Analítico Cp.'!$B92),-('Comp.'!$J$5:$J$263=C$1),('Comp.'!$E$5:$E$263))</f>
        <v>0</v>
      </c>
      <c r="D92" s="11">
        <f>SUMPRODUCT(-('Diário 3º PA'!$E$4:$E$4242='Analítico Cp.'!$B92),-('Diário 3º PA'!$O$4:$O$4242=D$1),('Diário 3º PA'!$F$4:$F$4242))+SUMPRODUCT(-('Diário 4º PA'!$E$4:$E$2007='Analítico Cp.'!$B92),-('Diário 4º PA'!$P$4:$P$2007=D$1),('Diário 4º PA'!$F$4:$F$2007))+SUMPRODUCT(-('Diário 5º PA'!$E$4:$E$2000='Analítico Cp.'!$B92),-('Diário 5º PA'!$P$4:$P$2000=D$1),('Diário 5º PA'!$F$4:$F$2000))+SUMPRODUCT(-('Diário 6º PA'!$E$4:$E$2000='Analítico Cp.'!$B92),-('Diário 6º PA'!$P$4:$P$2000=D$1),('Diário 6º PA'!$F$4:$F$2000))+SUMPRODUCT(-('Comp.'!$D$5:$D$263='Analítico Cp.'!$B92),-('Comp.'!$J$5:$J$263=D$1),('Comp.'!$E$5:$E$263))</f>
        <v>0</v>
      </c>
      <c r="E92" s="11">
        <f>SUMPRODUCT(-('Diário 3º PA'!$E$4:$E$4242='Analítico Cp.'!$B92),-('Diário 3º PA'!$O$4:$O$4242=E$1),('Diário 3º PA'!$F$4:$F$4242))+SUMPRODUCT(-('Diário 4º PA'!$E$4:$E$2007='Analítico Cp.'!$B92),-('Diário 4º PA'!$P$4:$P$2007=E$1),('Diário 4º PA'!$F$4:$F$2007))+SUMPRODUCT(-('Diário 5º PA'!$E$4:$E$2000='Analítico Cp.'!$B92),-('Diário 5º PA'!$P$4:$P$2000=E$1),('Diário 5º PA'!$F$4:$F$2000))+SUMPRODUCT(-('Diário 6º PA'!$E$4:$E$2000='Analítico Cp.'!$B92),-('Diário 6º PA'!$P$4:$P$2000=E$1),('Diário 6º PA'!$F$4:$F$2000))+SUMPRODUCT(-('Comp.'!$D$5:$D$263='Analítico Cp.'!$B92),-('Comp.'!$J$5:$J$263=E$1),('Comp.'!$E$5:$E$263))</f>
        <v>0</v>
      </c>
      <c r="F92" s="11">
        <f>SUMPRODUCT(-('Diário 3º PA'!$E$4:$E$4242='Analítico Cp.'!$B92),-('Diário 3º PA'!$O$4:$O$4242=F$1),('Diário 3º PA'!$F$4:$F$4242))+SUMPRODUCT(-('Diário 4º PA'!$E$4:$E$2007='Analítico Cp.'!$B92),-('Diário 4º PA'!$P$4:$P$2007=F$1),('Diário 4º PA'!$F$4:$F$2007))+SUMPRODUCT(-('Diário 5º PA'!$E$4:$E$2000='Analítico Cp.'!$B92),-('Diário 5º PA'!$P$4:$P$2000=F$1),('Diário 5º PA'!$F$4:$F$2000))+SUMPRODUCT(-('Diário 6º PA'!$E$4:$E$2000='Analítico Cp.'!$B92),-('Diário 6º PA'!$P$4:$P$2000=F$1),('Diário 6º PA'!$F$4:$F$2000))+SUMPRODUCT(-('Comp.'!$D$5:$D$263='Analítico Cp.'!$B92),-('Comp.'!$J$5:$J$263=F$1),('Comp.'!$E$5:$E$263))</f>
        <v>0</v>
      </c>
      <c r="G92" s="11">
        <f>SUMPRODUCT(-('Diário 3º PA'!$E$4:$E$4242='Analítico Cp.'!$B92),-('Diário 3º PA'!$O$4:$O$4242=G$1),('Diário 3º PA'!$F$4:$F$4242))+SUMPRODUCT(-('Diário 4º PA'!$E$4:$E$2007='Analítico Cp.'!$B92),-('Diário 4º PA'!$P$4:$P$2007=G$1),('Diário 4º PA'!$F$4:$F$2007))+SUMPRODUCT(-('Diário 5º PA'!$E$4:$E$2000='Analítico Cp.'!$B92),-('Diário 5º PA'!$P$4:$P$2000=G$1),('Diário 5º PA'!$F$4:$F$2000))+SUMPRODUCT(-('Diário 6º PA'!$E$4:$E$2000='Analítico Cp.'!$B92),-('Diário 6º PA'!$P$4:$P$2000=G$1),('Diário 6º PA'!$F$4:$F$2000))+SUMPRODUCT(-('Comp.'!$D$5:$D$263='Analítico Cp.'!$B92),-('Comp.'!$J$5:$J$263=G$1),('Comp.'!$E$5:$E$263))</f>
        <v>0</v>
      </c>
      <c r="H92" s="11">
        <f>SUMPRODUCT(-('Diário 3º PA'!$E$4:$E$4242='Analítico Cp.'!$B92),-('Diário 3º PA'!$O$4:$O$4242=H$1),('Diário 3º PA'!$F$4:$F$4242))+SUMPRODUCT(-('Diário 4º PA'!$E$4:$E$2007='Analítico Cp.'!$B92),-('Diário 4º PA'!$P$4:$P$2007=H$1),('Diário 4º PA'!$F$4:$F$2007))+SUMPRODUCT(-('Diário 5º PA'!$E$4:$E$2000='Analítico Cp.'!$B92),-('Diário 5º PA'!$P$4:$P$2000=H$1),('Diário 5º PA'!$F$4:$F$2000))+SUMPRODUCT(-('Diário 6º PA'!$E$4:$E$2000='Analítico Cp.'!$B92),-('Diário 6º PA'!$P$4:$P$2000=H$1),('Diário 6º PA'!$F$4:$F$2000))+SUMPRODUCT(-('Comp.'!$D$5:$D$263='Analítico Cp.'!$B92),-('Comp.'!$J$5:$J$263=H$1),('Comp.'!$E$5:$E$263))</f>
        <v>0</v>
      </c>
      <c r="I92" s="11">
        <f>SUMPRODUCT(-('Diário 3º PA'!$E$4:$E$4242='Analítico Cp.'!$B92),-('Diário 3º PA'!$O$4:$O$4242=I$1),('Diário 3º PA'!$F$4:$F$4242))+SUMPRODUCT(-('Diário 4º PA'!$E$4:$E$2007='Analítico Cp.'!$B92),-('Diário 4º PA'!$P$4:$P$2007=I$1),('Diário 4º PA'!$F$4:$F$2007))+SUMPRODUCT(-('Diário 5º PA'!$E$4:$E$2000='Analítico Cp.'!$B92),-('Diário 5º PA'!$P$4:$P$2000=I$1),('Diário 5º PA'!$F$4:$F$2000))+SUMPRODUCT(-('Diário 6º PA'!$E$4:$E$2000='Analítico Cp.'!$B92),-('Diário 6º PA'!$P$4:$P$2000=I$1),('Diário 6º PA'!$F$4:$F$2000))+SUMPRODUCT(-('Comp.'!$D$5:$D$263='Analítico Cp.'!$B92),-('Comp.'!$J$5:$J$263=I$1),('Comp.'!$E$5:$E$263))</f>
        <v>0</v>
      </c>
      <c r="J92" s="11">
        <f>SUMPRODUCT(-('Diário 3º PA'!$E$4:$E$4242='Analítico Cp.'!$B92),-('Diário 3º PA'!$O$4:$O$4242=J$1),('Diário 3º PA'!$F$4:$F$4242))+SUMPRODUCT(-('Diário 4º PA'!$E$4:$E$2007='Analítico Cp.'!$B92),-('Diário 4º PA'!$P$4:$P$2007=J$1),('Diário 4º PA'!$F$4:$F$2007))+SUMPRODUCT(-('Diário 5º PA'!$E$4:$E$2000='Analítico Cp.'!$B92),-('Diário 5º PA'!$P$4:$P$2000=J$1),('Diário 5º PA'!$F$4:$F$2000))+SUMPRODUCT(-('Diário 6º PA'!$E$4:$E$2000='Analítico Cp.'!$B92),-('Diário 6º PA'!$P$4:$P$2000=J$1),('Diário 6º PA'!$F$4:$F$2000))+SUMPRODUCT(-('Comp.'!$D$5:$D$263='Analítico Cp.'!$B92),-('Comp.'!$J$5:$J$263=J$1),('Comp.'!$E$5:$E$263))</f>
        <v>0</v>
      </c>
      <c r="K92" s="11">
        <f>SUMPRODUCT(-('Diário 3º PA'!$E$4:$E$4242='Analítico Cp.'!$B92),-('Diário 3º PA'!$O$4:$O$4242=K$1),('Diário 3º PA'!$F$4:$F$4242))+SUMPRODUCT(-('Diário 4º PA'!$E$4:$E$2007='Analítico Cp.'!$B92),-('Diário 4º PA'!$P$4:$P$2007=K$1),('Diário 4º PA'!$F$4:$F$2007))+SUMPRODUCT(-('Diário 5º PA'!$E$4:$E$2000='Analítico Cp.'!$B92),-('Diário 5º PA'!$P$4:$P$2000=K$1),('Diário 5º PA'!$F$4:$F$2000))+SUMPRODUCT(-('Diário 6º PA'!$E$4:$E$2000='Analítico Cp.'!$B92),-('Diário 6º PA'!$P$4:$P$2000=K$1),('Diário 6º PA'!$F$4:$F$2000))+SUMPRODUCT(-('Comp.'!$D$5:$D$263='Analítico Cp.'!$B92),-('Comp.'!$J$5:$J$263=K$1),('Comp.'!$E$5:$E$263))</f>
        <v>0</v>
      </c>
      <c r="L92" s="11">
        <f>SUMPRODUCT(-('Diário 3º PA'!$E$4:$E$4242='Analítico Cp.'!$B92),-('Diário 3º PA'!$O$4:$O$4242=L$1),('Diário 3º PA'!$F$4:$F$4242))+SUMPRODUCT(-('Diário 4º PA'!$E$4:$E$2007='Analítico Cp.'!$B92),-('Diário 4º PA'!$P$4:$P$2007=L$1),('Diário 4º PA'!$F$4:$F$2007))+SUMPRODUCT(-('Diário 5º PA'!$E$4:$E$2000='Analítico Cp.'!$B92),-('Diário 5º PA'!$P$4:$P$2000=L$1),('Diário 5º PA'!$F$4:$F$2000))+SUMPRODUCT(-('Diário 6º PA'!$E$4:$E$2000='Analítico Cp.'!$B92),-('Diário 6º PA'!$P$4:$P$2000=L$1),('Diário 6º PA'!$F$4:$F$2000))+SUMPRODUCT(-('Comp.'!$D$5:$D$263='Analítico Cp.'!$B92),-('Comp.'!$J$5:$J$263=L$1),('Comp.'!$E$5:$E$263))</f>
        <v>0</v>
      </c>
      <c r="M92" s="11">
        <f>SUMPRODUCT(-('Diário 3º PA'!$E$4:$E$4242='Analítico Cp.'!$B92),-('Diário 3º PA'!$O$4:$O$4242=M$1),('Diário 3º PA'!$F$4:$F$4242))+SUMPRODUCT(-('Diário 4º PA'!$E$4:$E$2007='Analítico Cp.'!$B92),-('Diário 4º PA'!$P$4:$P$2007=M$1),('Diário 4º PA'!$F$4:$F$2007))+SUMPRODUCT(-('Diário 5º PA'!$E$4:$E$2000='Analítico Cp.'!$B92),-('Diário 5º PA'!$P$4:$P$2000=M$1),('Diário 5º PA'!$F$4:$F$2000))+SUMPRODUCT(-('Diário 6º PA'!$E$4:$E$2000='Analítico Cp.'!$B92),-('Diário 6º PA'!$P$4:$P$2000=M$1),('Diário 6º PA'!$F$4:$F$2000))+SUMPRODUCT(-('Comp.'!$D$5:$D$263='Analítico Cp.'!$B92),-('Comp.'!$J$5:$J$263=M$1),('Comp.'!$E$5:$E$263))</f>
        <v>0</v>
      </c>
      <c r="N92" s="11">
        <f>SUMPRODUCT(-('Diário 3º PA'!$E$4:$E$4242='Analítico Cp.'!$B92),-('Diário 3º PA'!$O$4:$O$4242=N$1),('Diário 3º PA'!$F$4:$F$4242))+SUMPRODUCT(-('Diário 4º PA'!$E$4:$E$2007='Analítico Cp.'!$B92),-('Diário 4º PA'!$P$4:$P$2007=N$1),('Diário 4º PA'!$F$4:$F$2007))+SUMPRODUCT(-('Diário 5º PA'!$E$4:$E$2000='Analítico Cp.'!$B92),-('Diário 5º PA'!$P$4:$P$2000=N$1),('Diário 5º PA'!$F$4:$F$2000))+SUMPRODUCT(-('Diário 6º PA'!$E$4:$E$2000='Analítico Cp.'!$B92),-('Diário 6º PA'!$P$4:$P$2000=N$1),('Diário 6º PA'!$F$4:$F$2000))+SUMPRODUCT(-('Comp.'!$D$5:$D$263='Analítico Cp.'!$B92),-('Comp.'!$J$5:$J$263=N$1),('Comp.'!$E$5:$E$263))</f>
        <v>0</v>
      </c>
      <c r="O92" s="12">
        <f t="shared" si="14"/>
        <v>0</v>
      </c>
      <c r="P92" s="168">
        <f t="shared" si="15"/>
        <v>0</v>
      </c>
    </row>
    <row r="93" spans="1:16" ht="23.25" customHeight="1" x14ac:dyDescent="0.2">
      <c r="A93" s="59" t="s">
        <v>281</v>
      </c>
      <c r="B93" s="103" t="s">
        <v>282</v>
      </c>
      <c r="C93" s="11">
        <f>SUMPRODUCT(-('Diário 3º PA'!$E$4:$E$4242='Analítico Cp.'!$B93),-('Diário 3º PA'!$O$4:$O$4242=C$1),('Diário 3º PA'!$F$4:$F$4242))+SUMPRODUCT(-('Diário 4º PA'!$E$4:$E$2007='Analítico Cp.'!$B93),-('Diário 4º PA'!$P$4:$P$2007=C$1),('Diário 4º PA'!$F$4:$F$2007))+SUMPRODUCT(-('Diário 5º PA'!$E$4:$E$2000='Analítico Cp.'!$B93),-('Diário 5º PA'!$P$4:$P$2000=C$1),('Diário 5º PA'!$F$4:$F$2000))+SUMPRODUCT(-('Diário 6º PA'!$E$4:$E$2000='Analítico Cp.'!$B93),-('Diário 6º PA'!$P$4:$P$2000=C$1),('Diário 6º PA'!$F$4:$F$2000))+SUMPRODUCT(-('Comp.'!$D$5:$D$263='Analítico Cp.'!$B93),-('Comp.'!$J$5:$J$263=C$1),('Comp.'!$E$5:$E$263))</f>
        <v>2877.37</v>
      </c>
      <c r="D93" s="11">
        <f>SUMPRODUCT(-('Diário 3º PA'!$E$4:$E$4242='Analítico Cp.'!$B93),-('Diário 3º PA'!$O$4:$O$4242=D$1),('Diário 3º PA'!$F$4:$F$4242))+SUMPRODUCT(-('Diário 4º PA'!$E$4:$E$2007='Analítico Cp.'!$B93),-('Diário 4º PA'!$P$4:$P$2007=D$1),('Diário 4º PA'!$F$4:$F$2007))+SUMPRODUCT(-('Diário 5º PA'!$E$4:$E$2000='Analítico Cp.'!$B93),-('Diário 5º PA'!$P$4:$P$2000=D$1),('Diário 5º PA'!$F$4:$F$2000))+SUMPRODUCT(-('Diário 6º PA'!$E$4:$E$2000='Analítico Cp.'!$B93),-('Diário 6º PA'!$P$4:$P$2000=D$1),('Diário 6º PA'!$F$4:$F$2000))+SUMPRODUCT(-('Comp.'!$D$5:$D$263='Analítico Cp.'!$B93),-('Comp.'!$J$5:$J$263=D$1),('Comp.'!$E$5:$E$263))</f>
        <v>5984.75</v>
      </c>
      <c r="E93" s="11">
        <f>SUMPRODUCT(-('Diário 3º PA'!$E$4:$E$4242='Analítico Cp.'!$B93),-('Diário 3º PA'!$O$4:$O$4242=E$1),('Diário 3º PA'!$F$4:$F$4242))+SUMPRODUCT(-('Diário 4º PA'!$E$4:$E$2007='Analítico Cp.'!$B93),-('Diário 4º PA'!$P$4:$P$2007=E$1),('Diário 4º PA'!$F$4:$F$2007))+SUMPRODUCT(-('Diário 5º PA'!$E$4:$E$2000='Analítico Cp.'!$B93),-('Diário 5º PA'!$P$4:$P$2000=E$1),('Diário 5º PA'!$F$4:$F$2000))+SUMPRODUCT(-('Diário 6º PA'!$E$4:$E$2000='Analítico Cp.'!$B93),-('Diário 6º PA'!$P$4:$P$2000=E$1),('Diário 6º PA'!$F$4:$F$2000))+SUMPRODUCT(-('Comp.'!$D$5:$D$263='Analítico Cp.'!$B93),-('Comp.'!$J$5:$J$263=E$1),('Comp.'!$E$5:$E$263))</f>
        <v>2552.83</v>
      </c>
      <c r="F93" s="11">
        <f>SUMPRODUCT(-('Diário 3º PA'!$E$4:$E$4242='Analítico Cp.'!$B93),-('Diário 3º PA'!$O$4:$O$4242=F$1),('Diário 3º PA'!$F$4:$F$4242))+SUMPRODUCT(-('Diário 4º PA'!$E$4:$E$2007='Analítico Cp.'!$B93),-('Diário 4º PA'!$P$4:$P$2007=F$1),('Diário 4º PA'!$F$4:$F$2007))+SUMPRODUCT(-('Diário 5º PA'!$E$4:$E$2000='Analítico Cp.'!$B93),-('Diário 5º PA'!$P$4:$P$2000=F$1),('Diário 5º PA'!$F$4:$F$2000))+SUMPRODUCT(-('Diário 6º PA'!$E$4:$E$2000='Analítico Cp.'!$B93),-('Diário 6º PA'!$P$4:$P$2000=F$1),('Diário 6º PA'!$F$4:$F$2000))+SUMPRODUCT(-('Comp.'!$D$5:$D$263='Analítico Cp.'!$B93),-('Comp.'!$J$5:$J$263=F$1),('Comp.'!$E$5:$E$263))</f>
        <v>0</v>
      </c>
      <c r="G93" s="11">
        <f>SUMPRODUCT(-('Diário 3º PA'!$E$4:$E$4242='Analítico Cp.'!$B93),-('Diário 3º PA'!$O$4:$O$4242=G$1),('Diário 3º PA'!$F$4:$F$4242))+SUMPRODUCT(-('Diário 4º PA'!$E$4:$E$2007='Analítico Cp.'!$B93),-('Diário 4º PA'!$P$4:$P$2007=G$1),('Diário 4º PA'!$F$4:$F$2007))+SUMPRODUCT(-('Diário 5º PA'!$E$4:$E$2000='Analítico Cp.'!$B93),-('Diário 5º PA'!$P$4:$P$2000=G$1),('Diário 5º PA'!$F$4:$F$2000))+SUMPRODUCT(-('Diário 6º PA'!$E$4:$E$2000='Analítico Cp.'!$B93),-('Diário 6º PA'!$P$4:$P$2000=G$1),('Diário 6º PA'!$F$4:$F$2000))+SUMPRODUCT(-('Comp.'!$D$5:$D$263='Analítico Cp.'!$B93),-('Comp.'!$J$5:$J$263=G$1),('Comp.'!$E$5:$E$263))</f>
        <v>0</v>
      </c>
      <c r="H93" s="11">
        <f>SUMPRODUCT(-('Diário 3º PA'!$E$4:$E$4242='Analítico Cp.'!$B93),-('Diário 3º PA'!$O$4:$O$4242=H$1),('Diário 3º PA'!$F$4:$F$4242))+SUMPRODUCT(-('Diário 4º PA'!$E$4:$E$2007='Analítico Cp.'!$B93),-('Diário 4º PA'!$P$4:$P$2007=H$1),('Diário 4º PA'!$F$4:$F$2007))+SUMPRODUCT(-('Diário 5º PA'!$E$4:$E$2000='Analítico Cp.'!$B93),-('Diário 5º PA'!$P$4:$P$2000=H$1),('Diário 5º PA'!$F$4:$F$2000))+SUMPRODUCT(-('Diário 6º PA'!$E$4:$E$2000='Analítico Cp.'!$B93),-('Diário 6º PA'!$P$4:$P$2000=H$1),('Diário 6º PA'!$F$4:$F$2000))+SUMPRODUCT(-('Comp.'!$D$5:$D$263='Analítico Cp.'!$B93),-('Comp.'!$J$5:$J$263=H$1),('Comp.'!$E$5:$E$263))</f>
        <v>0</v>
      </c>
      <c r="I93" s="11">
        <f>SUMPRODUCT(-('Diário 3º PA'!$E$4:$E$4242='Analítico Cp.'!$B93),-('Diário 3º PA'!$O$4:$O$4242=I$1),('Diário 3º PA'!$F$4:$F$4242))+SUMPRODUCT(-('Diário 4º PA'!$E$4:$E$2007='Analítico Cp.'!$B93),-('Diário 4º PA'!$P$4:$P$2007=I$1),('Diário 4º PA'!$F$4:$F$2007))+SUMPRODUCT(-('Diário 5º PA'!$E$4:$E$2000='Analítico Cp.'!$B93),-('Diário 5º PA'!$P$4:$P$2000=I$1),('Diário 5º PA'!$F$4:$F$2000))+SUMPRODUCT(-('Diário 6º PA'!$E$4:$E$2000='Analítico Cp.'!$B93),-('Diário 6º PA'!$P$4:$P$2000=I$1),('Diário 6º PA'!$F$4:$F$2000))+SUMPRODUCT(-('Comp.'!$D$5:$D$263='Analítico Cp.'!$B93),-('Comp.'!$J$5:$J$263=I$1),('Comp.'!$E$5:$E$263))</f>
        <v>0</v>
      </c>
      <c r="J93" s="11">
        <f>SUMPRODUCT(-('Diário 3º PA'!$E$4:$E$4242='Analítico Cp.'!$B93),-('Diário 3º PA'!$O$4:$O$4242=J$1),('Diário 3º PA'!$F$4:$F$4242))+SUMPRODUCT(-('Diário 4º PA'!$E$4:$E$2007='Analítico Cp.'!$B93),-('Diário 4º PA'!$P$4:$P$2007=J$1),('Diário 4º PA'!$F$4:$F$2007))+SUMPRODUCT(-('Diário 5º PA'!$E$4:$E$2000='Analítico Cp.'!$B93),-('Diário 5º PA'!$P$4:$P$2000=J$1),('Diário 5º PA'!$F$4:$F$2000))+SUMPRODUCT(-('Diário 6º PA'!$E$4:$E$2000='Analítico Cp.'!$B93),-('Diário 6º PA'!$P$4:$P$2000=J$1),('Diário 6º PA'!$F$4:$F$2000))+SUMPRODUCT(-('Comp.'!$D$5:$D$263='Analítico Cp.'!$B93),-('Comp.'!$J$5:$J$263=J$1),('Comp.'!$E$5:$E$263))</f>
        <v>0</v>
      </c>
      <c r="K93" s="11">
        <f>SUMPRODUCT(-('Diário 3º PA'!$E$4:$E$4242='Analítico Cp.'!$B93),-('Diário 3º PA'!$O$4:$O$4242=K$1),('Diário 3º PA'!$F$4:$F$4242))+SUMPRODUCT(-('Diário 4º PA'!$E$4:$E$2007='Analítico Cp.'!$B93),-('Diário 4º PA'!$P$4:$P$2007=K$1),('Diário 4º PA'!$F$4:$F$2007))+SUMPRODUCT(-('Diário 5º PA'!$E$4:$E$2000='Analítico Cp.'!$B93),-('Diário 5º PA'!$P$4:$P$2000=K$1),('Diário 5º PA'!$F$4:$F$2000))+SUMPRODUCT(-('Diário 6º PA'!$E$4:$E$2000='Analítico Cp.'!$B93),-('Diário 6º PA'!$P$4:$P$2000=K$1),('Diário 6º PA'!$F$4:$F$2000))+SUMPRODUCT(-('Comp.'!$D$5:$D$263='Analítico Cp.'!$B93),-('Comp.'!$J$5:$J$263=K$1),('Comp.'!$E$5:$E$263))</f>
        <v>0</v>
      </c>
      <c r="L93" s="11">
        <f>SUMPRODUCT(-('Diário 3º PA'!$E$4:$E$4242='Analítico Cp.'!$B93),-('Diário 3º PA'!$O$4:$O$4242=L$1),('Diário 3º PA'!$F$4:$F$4242))+SUMPRODUCT(-('Diário 4º PA'!$E$4:$E$2007='Analítico Cp.'!$B93),-('Diário 4º PA'!$P$4:$P$2007=L$1),('Diário 4º PA'!$F$4:$F$2007))+SUMPRODUCT(-('Diário 5º PA'!$E$4:$E$2000='Analítico Cp.'!$B93),-('Diário 5º PA'!$P$4:$P$2000=L$1),('Diário 5º PA'!$F$4:$F$2000))+SUMPRODUCT(-('Diário 6º PA'!$E$4:$E$2000='Analítico Cp.'!$B93),-('Diário 6º PA'!$P$4:$P$2000=L$1),('Diário 6º PA'!$F$4:$F$2000))+SUMPRODUCT(-('Comp.'!$D$5:$D$263='Analítico Cp.'!$B93),-('Comp.'!$J$5:$J$263=L$1),('Comp.'!$E$5:$E$263))</f>
        <v>0</v>
      </c>
      <c r="M93" s="11">
        <f>SUMPRODUCT(-('Diário 3º PA'!$E$4:$E$4242='Analítico Cp.'!$B93),-('Diário 3º PA'!$O$4:$O$4242=M$1),('Diário 3º PA'!$F$4:$F$4242))+SUMPRODUCT(-('Diário 4º PA'!$E$4:$E$2007='Analítico Cp.'!$B93),-('Diário 4º PA'!$P$4:$P$2007=M$1),('Diário 4º PA'!$F$4:$F$2007))+SUMPRODUCT(-('Diário 5º PA'!$E$4:$E$2000='Analítico Cp.'!$B93),-('Diário 5º PA'!$P$4:$P$2000=M$1),('Diário 5º PA'!$F$4:$F$2000))+SUMPRODUCT(-('Diário 6º PA'!$E$4:$E$2000='Analítico Cp.'!$B93),-('Diário 6º PA'!$P$4:$P$2000=M$1),('Diário 6º PA'!$F$4:$F$2000))+SUMPRODUCT(-('Comp.'!$D$5:$D$263='Analítico Cp.'!$B93),-('Comp.'!$J$5:$J$263=M$1),('Comp.'!$E$5:$E$263))</f>
        <v>0</v>
      </c>
      <c r="N93" s="11">
        <f>SUMPRODUCT(-('Diário 3º PA'!$E$4:$E$4242='Analítico Cp.'!$B93),-('Diário 3º PA'!$O$4:$O$4242=N$1),('Diário 3º PA'!$F$4:$F$4242))+SUMPRODUCT(-('Diário 4º PA'!$E$4:$E$2007='Analítico Cp.'!$B93),-('Diário 4º PA'!$P$4:$P$2007=N$1),('Diário 4º PA'!$F$4:$F$2007))+SUMPRODUCT(-('Diário 5º PA'!$E$4:$E$2000='Analítico Cp.'!$B93),-('Diário 5º PA'!$P$4:$P$2000=N$1),('Diário 5º PA'!$F$4:$F$2000))+SUMPRODUCT(-('Diário 6º PA'!$E$4:$E$2000='Analítico Cp.'!$B93),-('Diário 6º PA'!$P$4:$P$2000=N$1),('Diário 6º PA'!$F$4:$F$2000))+SUMPRODUCT(-('Comp.'!$D$5:$D$263='Analítico Cp.'!$B93),-('Comp.'!$J$5:$J$263=N$1),('Comp.'!$E$5:$E$263))</f>
        <v>0</v>
      </c>
      <c r="O93" s="12">
        <f t="shared" si="14"/>
        <v>11414.949999999999</v>
      </c>
      <c r="P93" s="168">
        <f t="shared" si="15"/>
        <v>1.3462859156871242E-3</v>
      </c>
    </row>
    <row r="94" spans="1:16" ht="23.25" customHeight="1" x14ac:dyDescent="0.2">
      <c r="A94" s="59" t="s">
        <v>283</v>
      </c>
      <c r="B94" s="103" t="s">
        <v>284</v>
      </c>
      <c r="C94" s="11">
        <f>SUMPRODUCT(-('Diário 3º PA'!$E$4:$E$4242='Analítico Cp.'!$B94),-('Diário 3º PA'!$O$4:$O$4242=C$1),('Diário 3º PA'!$F$4:$F$4242))+SUMPRODUCT(-('Diário 4º PA'!$E$4:$E$2007='Analítico Cp.'!$B94),-('Diário 4º PA'!$P$4:$P$2007=C$1),('Diário 4º PA'!$F$4:$F$2007))+SUMPRODUCT(-('Diário 5º PA'!$E$4:$E$2000='Analítico Cp.'!$B94),-('Diário 5º PA'!$P$4:$P$2000=C$1),('Diário 5º PA'!$F$4:$F$2000))+SUMPRODUCT(-('Diário 6º PA'!$E$4:$E$2000='Analítico Cp.'!$B94),-('Diário 6º PA'!$P$4:$P$2000=C$1),('Diário 6º PA'!$F$4:$F$2000))+SUMPRODUCT(-('Comp.'!$D$5:$D$263='Analítico Cp.'!$B94),-('Comp.'!$J$5:$J$263=C$1),('Comp.'!$E$5:$E$263))</f>
        <v>0</v>
      </c>
      <c r="D94" s="11">
        <f>SUMPRODUCT(-('Diário 3º PA'!$E$4:$E$4242='Analítico Cp.'!$B94),-('Diário 3º PA'!$O$4:$O$4242=D$1),('Diário 3º PA'!$F$4:$F$4242))+SUMPRODUCT(-('Diário 4º PA'!$E$4:$E$2007='Analítico Cp.'!$B94),-('Diário 4º PA'!$P$4:$P$2007=D$1),('Diário 4º PA'!$F$4:$F$2007))+SUMPRODUCT(-('Diário 5º PA'!$E$4:$E$2000='Analítico Cp.'!$B94),-('Diário 5º PA'!$P$4:$P$2000=D$1),('Diário 5º PA'!$F$4:$F$2000))+SUMPRODUCT(-('Diário 6º PA'!$E$4:$E$2000='Analítico Cp.'!$B94),-('Diário 6º PA'!$P$4:$P$2000=D$1),('Diário 6º PA'!$F$4:$F$2000))+SUMPRODUCT(-('Comp.'!$D$5:$D$263='Analítico Cp.'!$B94),-('Comp.'!$J$5:$J$263=D$1),('Comp.'!$E$5:$E$263))</f>
        <v>0</v>
      </c>
      <c r="E94" s="11">
        <f>SUMPRODUCT(-('Diário 3º PA'!$E$4:$E$4242='Analítico Cp.'!$B94),-('Diário 3º PA'!$O$4:$O$4242=E$1),('Diário 3º PA'!$F$4:$F$4242))+SUMPRODUCT(-('Diário 4º PA'!$E$4:$E$2007='Analítico Cp.'!$B94),-('Diário 4º PA'!$P$4:$P$2007=E$1),('Diário 4º PA'!$F$4:$F$2007))+SUMPRODUCT(-('Diário 5º PA'!$E$4:$E$2000='Analítico Cp.'!$B94),-('Diário 5º PA'!$P$4:$P$2000=E$1),('Diário 5º PA'!$F$4:$F$2000))+SUMPRODUCT(-('Diário 6º PA'!$E$4:$E$2000='Analítico Cp.'!$B94),-('Diário 6º PA'!$P$4:$P$2000=E$1),('Diário 6º PA'!$F$4:$F$2000))+SUMPRODUCT(-('Comp.'!$D$5:$D$263='Analítico Cp.'!$B94),-('Comp.'!$J$5:$J$263=E$1),('Comp.'!$E$5:$E$263))</f>
        <v>0</v>
      </c>
      <c r="F94" s="11">
        <f>SUMPRODUCT(-('Diário 3º PA'!$E$4:$E$4242='Analítico Cp.'!$B94),-('Diário 3º PA'!$O$4:$O$4242=F$1),('Diário 3º PA'!$F$4:$F$4242))+SUMPRODUCT(-('Diário 4º PA'!$E$4:$E$2007='Analítico Cp.'!$B94),-('Diário 4º PA'!$P$4:$P$2007=F$1),('Diário 4º PA'!$F$4:$F$2007))+SUMPRODUCT(-('Diário 5º PA'!$E$4:$E$2000='Analítico Cp.'!$B94),-('Diário 5º PA'!$P$4:$P$2000=F$1),('Diário 5º PA'!$F$4:$F$2000))+SUMPRODUCT(-('Diário 6º PA'!$E$4:$E$2000='Analítico Cp.'!$B94),-('Diário 6º PA'!$P$4:$P$2000=F$1),('Diário 6º PA'!$F$4:$F$2000))+SUMPRODUCT(-('Comp.'!$D$5:$D$263='Analítico Cp.'!$B94),-('Comp.'!$J$5:$J$263=F$1),('Comp.'!$E$5:$E$263))</f>
        <v>0</v>
      </c>
      <c r="G94" s="11">
        <f>SUMPRODUCT(-('Diário 3º PA'!$E$4:$E$4242='Analítico Cp.'!$B94),-('Diário 3º PA'!$O$4:$O$4242=G$1),('Diário 3º PA'!$F$4:$F$4242))+SUMPRODUCT(-('Diário 4º PA'!$E$4:$E$2007='Analítico Cp.'!$B94),-('Diário 4º PA'!$P$4:$P$2007=G$1),('Diário 4º PA'!$F$4:$F$2007))+SUMPRODUCT(-('Diário 5º PA'!$E$4:$E$2000='Analítico Cp.'!$B94),-('Diário 5º PA'!$P$4:$P$2000=G$1),('Diário 5º PA'!$F$4:$F$2000))+SUMPRODUCT(-('Diário 6º PA'!$E$4:$E$2000='Analítico Cp.'!$B94),-('Diário 6º PA'!$P$4:$P$2000=G$1),('Diário 6º PA'!$F$4:$F$2000))+SUMPRODUCT(-('Comp.'!$D$5:$D$263='Analítico Cp.'!$B94),-('Comp.'!$J$5:$J$263=G$1),('Comp.'!$E$5:$E$263))</f>
        <v>0</v>
      </c>
      <c r="H94" s="11">
        <f>SUMPRODUCT(-('Diário 3º PA'!$E$4:$E$4242='Analítico Cp.'!$B94),-('Diário 3º PA'!$O$4:$O$4242=H$1),('Diário 3º PA'!$F$4:$F$4242))+SUMPRODUCT(-('Diário 4º PA'!$E$4:$E$2007='Analítico Cp.'!$B94),-('Diário 4º PA'!$P$4:$P$2007=H$1),('Diário 4º PA'!$F$4:$F$2007))+SUMPRODUCT(-('Diário 5º PA'!$E$4:$E$2000='Analítico Cp.'!$B94),-('Diário 5º PA'!$P$4:$P$2000=H$1),('Diário 5º PA'!$F$4:$F$2000))+SUMPRODUCT(-('Diário 6º PA'!$E$4:$E$2000='Analítico Cp.'!$B94),-('Diário 6º PA'!$P$4:$P$2000=H$1),('Diário 6º PA'!$F$4:$F$2000))+SUMPRODUCT(-('Comp.'!$D$5:$D$263='Analítico Cp.'!$B94),-('Comp.'!$J$5:$J$263=H$1),('Comp.'!$E$5:$E$263))</f>
        <v>0</v>
      </c>
      <c r="I94" s="11">
        <f>SUMPRODUCT(-('Diário 3º PA'!$E$4:$E$4242='Analítico Cp.'!$B94),-('Diário 3º PA'!$O$4:$O$4242=I$1),('Diário 3º PA'!$F$4:$F$4242))+SUMPRODUCT(-('Diário 4º PA'!$E$4:$E$2007='Analítico Cp.'!$B94),-('Diário 4º PA'!$P$4:$P$2007=I$1),('Diário 4º PA'!$F$4:$F$2007))+SUMPRODUCT(-('Diário 5º PA'!$E$4:$E$2000='Analítico Cp.'!$B94),-('Diário 5º PA'!$P$4:$P$2000=I$1),('Diário 5º PA'!$F$4:$F$2000))+SUMPRODUCT(-('Diário 6º PA'!$E$4:$E$2000='Analítico Cp.'!$B94),-('Diário 6º PA'!$P$4:$P$2000=I$1),('Diário 6º PA'!$F$4:$F$2000))+SUMPRODUCT(-('Comp.'!$D$5:$D$263='Analítico Cp.'!$B94),-('Comp.'!$J$5:$J$263=I$1),('Comp.'!$E$5:$E$263))</f>
        <v>0</v>
      </c>
      <c r="J94" s="11">
        <f>SUMPRODUCT(-('Diário 3º PA'!$E$4:$E$4242='Analítico Cp.'!$B94),-('Diário 3º PA'!$O$4:$O$4242=J$1),('Diário 3º PA'!$F$4:$F$4242))+SUMPRODUCT(-('Diário 4º PA'!$E$4:$E$2007='Analítico Cp.'!$B94),-('Diário 4º PA'!$P$4:$P$2007=J$1),('Diário 4º PA'!$F$4:$F$2007))+SUMPRODUCT(-('Diário 5º PA'!$E$4:$E$2000='Analítico Cp.'!$B94),-('Diário 5º PA'!$P$4:$P$2000=J$1),('Diário 5º PA'!$F$4:$F$2000))+SUMPRODUCT(-('Diário 6º PA'!$E$4:$E$2000='Analítico Cp.'!$B94),-('Diário 6º PA'!$P$4:$P$2000=J$1),('Diário 6º PA'!$F$4:$F$2000))+SUMPRODUCT(-('Comp.'!$D$5:$D$263='Analítico Cp.'!$B94),-('Comp.'!$J$5:$J$263=J$1),('Comp.'!$E$5:$E$263))</f>
        <v>0</v>
      </c>
      <c r="K94" s="11">
        <f>SUMPRODUCT(-('Diário 3º PA'!$E$4:$E$4242='Analítico Cp.'!$B94),-('Diário 3º PA'!$O$4:$O$4242=K$1),('Diário 3º PA'!$F$4:$F$4242))+SUMPRODUCT(-('Diário 4º PA'!$E$4:$E$2007='Analítico Cp.'!$B94),-('Diário 4º PA'!$P$4:$P$2007=K$1),('Diário 4º PA'!$F$4:$F$2007))+SUMPRODUCT(-('Diário 5º PA'!$E$4:$E$2000='Analítico Cp.'!$B94),-('Diário 5º PA'!$P$4:$P$2000=K$1),('Diário 5º PA'!$F$4:$F$2000))+SUMPRODUCT(-('Diário 6º PA'!$E$4:$E$2000='Analítico Cp.'!$B94),-('Diário 6º PA'!$P$4:$P$2000=K$1),('Diário 6º PA'!$F$4:$F$2000))+SUMPRODUCT(-('Comp.'!$D$5:$D$263='Analítico Cp.'!$B94),-('Comp.'!$J$5:$J$263=K$1),('Comp.'!$E$5:$E$263))</f>
        <v>0</v>
      </c>
      <c r="L94" s="11">
        <f>SUMPRODUCT(-('Diário 3º PA'!$E$4:$E$4242='Analítico Cp.'!$B94),-('Diário 3º PA'!$O$4:$O$4242=L$1),('Diário 3º PA'!$F$4:$F$4242))+SUMPRODUCT(-('Diário 4º PA'!$E$4:$E$2007='Analítico Cp.'!$B94),-('Diário 4º PA'!$P$4:$P$2007=L$1),('Diário 4º PA'!$F$4:$F$2007))+SUMPRODUCT(-('Diário 5º PA'!$E$4:$E$2000='Analítico Cp.'!$B94),-('Diário 5º PA'!$P$4:$P$2000=L$1),('Diário 5º PA'!$F$4:$F$2000))+SUMPRODUCT(-('Diário 6º PA'!$E$4:$E$2000='Analítico Cp.'!$B94),-('Diário 6º PA'!$P$4:$P$2000=L$1),('Diário 6º PA'!$F$4:$F$2000))+SUMPRODUCT(-('Comp.'!$D$5:$D$263='Analítico Cp.'!$B94),-('Comp.'!$J$5:$J$263=L$1),('Comp.'!$E$5:$E$263))</f>
        <v>0</v>
      </c>
      <c r="M94" s="11">
        <f>SUMPRODUCT(-('Diário 3º PA'!$E$4:$E$4242='Analítico Cp.'!$B94),-('Diário 3º PA'!$O$4:$O$4242=M$1),('Diário 3º PA'!$F$4:$F$4242))+SUMPRODUCT(-('Diário 4º PA'!$E$4:$E$2007='Analítico Cp.'!$B94),-('Diário 4º PA'!$P$4:$P$2007=M$1),('Diário 4º PA'!$F$4:$F$2007))+SUMPRODUCT(-('Diário 5º PA'!$E$4:$E$2000='Analítico Cp.'!$B94),-('Diário 5º PA'!$P$4:$P$2000=M$1),('Diário 5º PA'!$F$4:$F$2000))+SUMPRODUCT(-('Diário 6º PA'!$E$4:$E$2000='Analítico Cp.'!$B94),-('Diário 6º PA'!$P$4:$P$2000=M$1),('Diário 6º PA'!$F$4:$F$2000))+SUMPRODUCT(-('Comp.'!$D$5:$D$263='Analítico Cp.'!$B94),-('Comp.'!$J$5:$J$263=M$1),('Comp.'!$E$5:$E$263))</f>
        <v>0</v>
      </c>
      <c r="N94" s="11">
        <f>SUMPRODUCT(-('Diário 3º PA'!$E$4:$E$4242='Analítico Cp.'!$B94),-('Diário 3º PA'!$O$4:$O$4242=N$1),('Diário 3º PA'!$F$4:$F$4242))+SUMPRODUCT(-('Diário 4º PA'!$E$4:$E$2007='Analítico Cp.'!$B94),-('Diário 4º PA'!$P$4:$P$2007=N$1),('Diário 4º PA'!$F$4:$F$2007))+SUMPRODUCT(-('Diário 5º PA'!$E$4:$E$2000='Analítico Cp.'!$B94),-('Diário 5º PA'!$P$4:$P$2000=N$1),('Diário 5º PA'!$F$4:$F$2000))+SUMPRODUCT(-('Diário 6º PA'!$E$4:$E$2000='Analítico Cp.'!$B94),-('Diário 6º PA'!$P$4:$P$2000=N$1),('Diário 6º PA'!$F$4:$F$2000))+SUMPRODUCT(-('Comp.'!$D$5:$D$263='Analítico Cp.'!$B94),-('Comp.'!$J$5:$J$263=N$1),('Comp.'!$E$5:$E$263))</f>
        <v>0</v>
      </c>
      <c r="O94" s="12">
        <f t="shared" si="14"/>
        <v>0</v>
      </c>
      <c r="P94" s="168">
        <f t="shared" si="15"/>
        <v>0</v>
      </c>
    </row>
    <row r="95" spans="1:16" ht="23.25" customHeight="1" x14ac:dyDescent="0.2">
      <c r="A95" s="59" t="s">
        <v>285</v>
      </c>
      <c r="B95" s="103" t="s">
        <v>286</v>
      </c>
      <c r="C95" s="11">
        <f>SUMPRODUCT(-('Diário 3º PA'!$E$4:$E$4242='Analítico Cp.'!$B95),-('Diário 3º PA'!$O$4:$O$4242=C$1),('Diário 3º PA'!$F$4:$F$4242))+SUMPRODUCT(-('Diário 4º PA'!$E$4:$E$2007='Analítico Cp.'!$B95),-('Diário 4º PA'!$P$4:$P$2007=C$1),('Diário 4º PA'!$F$4:$F$2007))+SUMPRODUCT(-('Diário 5º PA'!$E$4:$E$2000='Analítico Cp.'!$B95),-('Diário 5º PA'!$P$4:$P$2000=C$1),('Diário 5º PA'!$F$4:$F$2000))+SUMPRODUCT(-('Diário 6º PA'!$E$4:$E$2000='Analítico Cp.'!$B95),-('Diário 6º PA'!$P$4:$P$2000=C$1),('Diário 6º PA'!$F$4:$F$2000))+SUMPRODUCT(-('Comp.'!$D$5:$D$263='Analítico Cp.'!$B95),-('Comp.'!$J$5:$J$263=C$1),('Comp.'!$E$5:$E$263))</f>
        <v>0</v>
      </c>
      <c r="D95" s="11">
        <f>SUMPRODUCT(-('Diário 3º PA'!$E$4:$E$4242='Analítico Cp.'!$B95),-('Diário 3º PA'!$O$4:$O$4242=D$1),('Diário 3º PA'!$F$4:$F$4242))+SUMPRODUCT(-('Diário 4º PA'!$E$4:$E$2007='Analítico Cp.'!$B95),-('Diário 4º PA'!$P$4:$P$2007=D$1),('Diário 4º PA'!$F$4:$F$2007))+SUMPRODUCT(-('Diário 5º PA'!$E$4:$E$2000='Analítico Cp.'!$B95),-('Diário 5º PA'!$P$4:$P$2000=D$1),('Diário 5º PA'!$F$4:$F$2000))+SUMPRODUCT(-('Diário 6º PA'!$E$4:$E$2000='Analítico Cp.'!$B95),-('Diário 6º PA'!$P$4:$P$2000=D$1),('Diário 6º PA'!$F$4:$F$2000))+SUMPRODUCT(-('Comp.'!$D$5:$D$263='Analítico Cp.'!$B95),-('Comp.'!$J$5:$J$263=D$1),('Comp.'!$E$5:$E$263))</f>
        <v>0</v>
      </c>
      <c r="E95" s="11">
        <f>SUMPRODUCT(-('Diário 3º PA'!$E$4:$E$4242='Analítico Cp.'!$B95),-('Diário 3º PA'!$O$4:$O$4242=E$1),('Diário 3º PA'!$F$4:$F$4242))+SUMPRODUCT(-('Diário 4º PA'!$E$4:$E$2007='Analítico Cp.'!$B95),-('Diário 4º PA'!$P$4:$P$2007=E$1),('Diário 4º PA'!$F$4:$F$2007))+SUMPRODUCT(-('Diário 5º PA'!$E$4:$E$2000='Analítico Cp.'!$B95),-('Diário 5º PA'!$P$4:$P$2000=E$1),('Diário 5º PA'!$F$4:$F$2000))+SUMPRODUCT(-('Diário 6º PA'!$E$4:$E$2000='Analítico Cp.'!$B95),-('Diário 6º PA'!$P$4:$P$2000=E$1),('Diário 6º PA'!$F$4:$F$2000))+SUMPRODUCT(-('Comp.'!$D$5:$D$263='Analítico Cp.'!$B95),-('Comp.'!$J$5:$J$263=E$1),('Comp.'!$E$5:$E$263))</f>
        <v>0</v>
      </c>
      <c r="F95" s="11">
        <f>SUMPRODUCT(-('Diário 3º PA'!$E$4:$E$4242='Analítico Cp.'!$B95),-('Diário 3º PA'!$O$4:$O$4242=F$1),('Diário 3º PA'!$F$4:$F$4242))+SUMPRODUCT(-('Diário 4º PA'!$E$4:$E$2007='Analítico Cp.'!$B95),-('Diário 4º PA'!$P$4:$P$2007=F$1),('Diário 4º PA'!$F$4:$F$2007))+SUMPRODUCT(-('Diário 5º PA'!$E$4:$E$2000='Analítico Cp.'!$B95),-('Diário 5º PA'!$P$4:$P$2000=F$1),('Diário 5º PA'!$F$4:$F$2000))+SUMPRODUCT(-('Diário 6º PA'!$E$4:$E$2000='Analítico Cp.'!$B95),-('Diário 6º PA'!$P$4:$P$2000=F$1),('Diário 6º PA'!$F$4:$F$2000))+SUMPRODUCT(-('Comp.'!$D$5:$D$263='Analítico Cp.'!$B95),-('Comp.'!$J$5:$J$263=F$1),('Comp.'!$E$5:$E$263))</f>
        <v>0</v>
      </c>
      <c r="G95" s="11">
        <f>SUMPRODUCT(-('Diário 3º PA'!$E$4:$E$4242='Analítico Cp.'!$B95),-('Diário 3º PA'!$O$4:$O$4242=G$1),('Diário 3º PA'!$F$4:$F$4242))+SUMPRODUCT(-('Diário 4º PA'!$E$4:$E$2007='Analítico Cp.'!$B95),-('Diário 4º PA'!$P$4:$P$2007=G$1),('Diário 4º PA'!$F$4:$F$2007))+SUMPRODUCT(-('Diário 5º PA'!$E$4:$E$2000='Analítico Cp.'!$B95),-('Diário 5º PA'!$P$4:$P$2000=G$1),('Diário 5º PA'!$F$4:$F$2000))+SUMPRODUCT(-('Diário 6º PA'!$E$4:$E$2000='Analítico Cp.'!$B95),-('Diário 6º PA'!$P$4:$P$2000=G$1),('Diário 6º PA'!$F$4:$F$2000))+SUMPRODUCT(-('Comp.'!$D$5:$D$263='Analítico Cp.'!$B95),-('Comp.'!$J$5:$J$263=G$1),('Comp.'!$E$5:$E$263))</f>
        <v>0</v>
      </c>
      <c r="H95" s="11">
        <f>SUMPRODUCT(-('Diário 3º PA'!$E$4:$E$4242='Analítico Cp.'!$B95),-('Diário 3º PA'!$O$4:$O$4242=H$1),('Diário 3º PA'!$F$4:$F$4242))+SUMPRODUCT(-('Diário 4º PA'!$E$4:$E$2007='Analítico Cp.'!$B95),-('Diário 4º PA'!$P$4:$P$2007=H$1),('Diário 4º PA'!$F$4:$F$2007))+SUMPRODUCT(-('Diário 5º PA'!$E$4:$E$2000='Analítico Cp.'!$B95),-('Diário 5º PA'!$P$4:$P$2000=H$1),('Diário 5º PA'!$F$4:$F$2000))+SUMPRODUCT(-('Diário 6º PA'!$E$4:$E$2000='Analítico Cp.'!$B95),-('Diário 6º PA'!$P$4:$P$2000=H$1),('Diário 6º PA'!$F$4:$F$2000))+SUMPRODUCT(-('Comp.'!$D$5:$D$263='Analítico Cp.'!$B95),-('Comp.'!$J$5:$J$263=H$1),('Comp.'!$E$5:$E$263))</f>
        <v>0</v>
      </c>
      <c r="I95" s="11">
        <f>SUMPRODUCT(-('Diário 3º PA'!$E$4:$E$4242='Analítico Cp.'!$B95),-('Diário 3º PA'!$O$4:$O$4242=I$1),('Diário 3º PA'!$F$4:$F$4242))+SUMPRODUCT(-('Diário 4º PA'!$E$4:$E$2007='Analítico Cp.'!$B95),-('Diário 4º PA'!$P$4:$P$2007=I$1),('Diário 4º PA'!$F$4:$F$2007))+SUMPRODUCT(-('Diário 5º PA'!$E$4:$E$2000='Analítico Cp.'!$B95),-('Diário 5º PA'!$P$4:$P$2000=I$1),('Diário 5º PA'!$F$4:$F$2000))+SUMPRODUCT(-('Diário 6º PA'!$E$4:$E$2000='Analítico Cp.'!$B95),-('Diário 6º PA'!$P$4:$P$2000=I$1),('Diário 6º PA'!$F$4:$F$2000))+SUMPRODUCT(-('Comp.'!$D$5:$D$263='Analítico Cp.'!$B95),-('Comp.'!$J$5:$J$263=I$1),('Comp.'!$E$5:$E$263))</f>
        <v>0</v>
      </c>
      <c r="J95" s="11">
        <f>SUMPRODUCT(-('Diário 3º PA'!$E$4:$E$4242='Analítico Cp.'!$B95),-('Diário 3º PA'!$O$4:$O$4242=J$1),('Diário 3º PA'!$F$4:$F$4242))+SUMPRODUCT(-('Diário 4º PA'!$E$4:$E$2007='Analítico Cp.'!$B95),-('Diário 4º PA'!$P$4:$P$2007=J$1),('Diário 4º PA'!$F$4:$F$2007))+SUMPRODUCT(-('Diário 5º PA'!$E$4:$E$2000='Analítico Cp.'!$B95),-('Diário 5º PA'!$P$4:$P$2000=J$1),('Diário 5º PA'!$F$4:$F$2000))+SUMPRODUCT(-('Diário 6º PA'!$E$4:$E$2000='Analítico Cp.'!$B95),-('Diário 6º PA'!$P$4:$P$2000=J$1),('Diário 6º PA'!$F$4:$F$2000))+SUMPRODUCT(-('Comp.'!$D$5:$D$263='Analítico Cp.'!$B95),-('Comp.'!$J$5:$J$263=J$1),('Comp.'!$E$5:$E$263))</f>
        <v>0</v>
      </c>
      <c r="K95" s="11">
        <f>SUMPRODUCT(-('Diário 3º PA'!$E$4:$E$4242='Analítico Cp.'!$B95),-('Diário 3º PA'!$O$4:$O$4242=K$1),('Diário 3º PA'!$F$4:$F$4242))+SUMPRODUCT(-('Diário 4º PA'!$E$4:$E$2007='Analítico Cp.'!$B95),-('Diário 4º PA'!$P$4:$P$2007=K$1),('Diário 4º PA'!$F$4:$F$2007))+SUMPRODUCT(-('Diário 5º PA'!$E$4:$E$2000='Analítico Cp.'!$B95),-('Diário 5º PA'!$P$4:$P$2000=K$1),('Diário 5º PA'!$F$4:$F$2000))+SUMPRODUCT(-('Diário 6º PA'!$E$4:$E$2000='Analítico Cp.'!$B95),-('Diário 6º PA'!$P$4:$P$2000=K$1),('Diário 6º PA'!$F$4:$F$2000))+SUMPRODUCT(-('Comp.'!$D$5:$D$263='Analítico Cp.'!$B95),-('Comp.'!$J$5:$J$263=K$1),('Comp.'!$E$5:$E$263))</f>
        <v>0</v>
      </c>
      <c r="L95" s="11">
        <f>SUMPRODUCT(-('Diário 3º PA'!$E$4:$E$4242='Analítico Cp.'!$B95),-('Diário 3º PA'!$O$4:$O$4242=L$1),('Diário 3º PA'!$F$4:$F$4242))+SUMPRODUCT(-('Diário 4º PA'!$E$4:$E$2007='Analítico Cp.'!$B95),-('Diário 4º PA'!$P$4:$P$2007=L$1),('Diário 4º PA'!$F$4:$F$2007))+SUMPRODUCT(-('Diário 5º PA'!$E$4:$E$2000='Analítico Cp.'!$B95),-('Diário 5º PA'!$P$4:$P$2000=L$1),('Diário 5º PA'!$F$4:$F$2000))+SUMPRODUCT(-('Diário 6º PA'!$E$4:$E$2000='Analítico Cp.'!$B95),-('Diário 6º PA'!$P$4:$P$2000=L$1),('Diário 6º PA'!$F$4:$F$2000))+SUMPRODUCT(-('Comp.'!$D$5:$D$263='Analítico Cp.'!$B95),-('Comp.'!$J$5:$J$263=L$1),('Comp.'!$E$5:$E$263))</f>
        <v>0</v>
      </c>
      <c r="M95" s="11">
        <f>SUMPRODUCT(-('Diário 3º PA'!$E$4:$E$4242='Analítico Cp.'!$B95),-('Diário 3º PA'!$O$4:$O$4242=M$1),('Diário 3º PA'!$F$4:$F$4242))+SUMPRODUCT(-('Diário 4º PA'!$E$4:$E$2007='Analítico Cp.'!$B95),-('Diário 4º PA'!$P$4:$P$2007=M$1),('Diário 4º PA'!$F$4:$F$2007))+SUMPRODUCT(-('Diário 5º PA'!$E$4:$E$2000='Analítico Cp.'!$B95),-('Diário 5º PA'!$P$4:$P$2000=M$1),('Diário 5º PA'!$F$4:$F$2000))+SUMPRODUCT(-('Diário 6º PA'!$E$4:$E$2000='Analítico Cp.'!$B95),-('Diário 6º PA'!$P$4:$P$2000=M$1),('Diário 6º PA'!$F$4:$F$2000))+SUMPRODUCT(-('Comp.'!$D$5:$D$263='Analítico Cp.'!$B95),-('Comp.'!$J$5:$J$263=M$1),('Comp.'!$E$5:$E$263))</f>
        <v>0</v>
      </c>
      <c r="N95" s="11">
        <f>SUMPRODUCT(-('Diário 3º PA'!$E$4:$E$4242='Analítico Cp.'!$B95),-('Diário 3º PA'!$O$4:$O$4242=N$1),('Diário 3º PA'!$F$4:$F$4242))+SUMPRODUCT(-('Diário 4º PA'!$E$4:$E$2007='Analítico Cp.'!$B95),-('Diário 4º PA'!$P$4:$P$2007=N$1),('Diário 4º PA'!$F$4:$F$2007))+SUMPRODUCT(-('Diário 5º PA'!$E$4:$E$2000='Analítico Cp.'!$B95),-('Diário 5º PA'!$P$4:$P$2000=N$1),('Diário 5º PA'!$F$4:$F$2000))+SUMPRODUCT(-('Diário 6º PA'!$E$4:$E$2000='Analítico Cp.'!$B95),-('Diário 6º PA'!$P$4:$P$2000=N$1),('Diário 6º PA'!$F$4:$F$2000))+SUMPRODUCT(-('Comp.'!$D$5:$D$263='Analítico Cp.'!$B95),-('Comp.'!$J$5:$J$263=N$1),('Comp.'!$E$5:$E$263))</f>
        <v>0</v>
      </c>
      <c r="O95" s="12">
        <f t="shared" si="14"/>
        <v>0</v>
      </c>
      <c r="P95" s="168">
        <f t="shared" si="15"/>
        <v>0</v>
      </c>
    </row>
    <row r="96" spans="1:16" ht="23.25" customHeight="1" x14ac:dyDescent="0.2">
      <c r="A96" s="59" t="s">
        <v>287</v>
      </c>
      <c r="B96" s="103" t="s">
        <v>288</v>
      </c>
      <c r="C96" s="11">
        <f>SUMPRODUCT(-('Diário 3º PA'!$E$4:$E$4242='Analítico Cp.'!$B96),-('Diário 3º PA'!$O$4:$O$4242=C$1),('Diário 3º PA'!$F$4:$F$4242))+SUMPRODUCT(-('Diário 4º PA'!$E$4:$E$2007='Analítico Cp.'!$B96),-('Diário 4º PA'!$P$4:$P$2007=C$1),('Diário 4º PA'!$F$4:$F$2007))+SUMPRODUCT(-('Diário 5º PA'!$E$4:$E$2000='Analítico Cp.'!$B96),-('Diário 5º PA'!$P$4:$P$2000=C$1),('Diário 5º PA'!$F$4:$F$2000))+SUMPRODUCT(-('Diário 6º PA'!$E$4:$E$2000='Analítico Cp.'!$B96),-('Diário 6º PA'!$P$4:$P$2000=C$1),('Diário 6º PA'!$F$4:$F$2000))+SUMPRODUCT(-('Comp.'!$D$5:$D$263='Analítico Cp.'!$B96),-('Comp.'!$J$5:$J$263=C$1),('Comp.'!$E$5:$E$263))</f>
        <v>0</v>
      </c>
      <c r="D96" s="11">
        <f>SUMPRODUCT(-('Diário 3º PA'!$E$4:$E$4242='Analítico Cp.'!$B96),-('Diário 3º PA'!$O$4:$O$4242=D$1),('Diário 3º PA'!$F$4:$F$4242))+SUMPRODUCT(-('Diário 4º PA'!$E$4:$E$2007='Analítico Cp.'!$B96),-('Diário 4º PA'!$P$4:$P$2007=D$1),('Diário 4º PA'!$F$4:$F$2007))+SUMPRODUCT(-('Diário 5º PA'!$E$4:$E$2000='Analítico Cp.'!$B96),-('Diário 5º PA'!$P$4:$P$2000=D$1),('Diário 5º PA'!$F$4:$F$2000))+SUMPRODUCT(-('Diário 6º PA'!$E$4:$E$2000='Analítico Cp.'!$B96),-('Diário 6º PA'!$P$4:$P$2000=D$1),('Diário 6º PA'!$F$4:$F$2000))+SUMPRODUCT(-('Comp.'!$D$5:$D$263='Analítico Cp.'!$B96),-('Comp.'!$J$5:$J$263=D$1),('Comp.'!$E$5:$E$263))</f>
        <v>0</v>
      </c>
      <c r="E96" s="11">
        <f>SUMPRODUCT(-('Diário 3º PA'!$E$4:$E$4242='Analítico Cp.'!$B96),-('Diário 3º PA'!$O$4:$O$4242=E$1),('Diário 3º PA'!$F$4:$F$4242))+SUMPRODUCT(-('Diário 4º PA'!$E$4:$E$2007='Analítico Cp.'!$B96),-('Diário 4º PA'!$P$4:$P$2007=E$1),('Diário 4º PA'!$F$4:$F$2007))+SUMPRODUCT(-('Diário 5º PA'!$E$4:$E$2000='Analítico Cp.'!$B96),-('Diário 5º PA'!$P$4:$P$2000=E$1),('Diário 5º PA'!$F$4:$F$2000))+SUMPRODUCT(-('Diário 6º PA'!$E$4:$E$2000='Analítico Cp.'!$B96),-('Diário 6º PA'!$P$4:$P$2000=E$1),('Diário 6º PA'!$F$4:$F$2000))+SUMPRODUCT(-('Comp.'!$D$5:$D$263='Analítico Cp.'!$B96),-('Comp.'!$J$5:$J$263=E$1),('Comp.'!$E$5:$E$263))</f>
        <v>0</v>
      </c>
      <c r="F96" s="11">
        <f>SUMPRODUCT(-('Diário 3º PA'!$E$4:$E$4242='Analítico Cp.'!$B96),-('Diário 3º PA'!$O$4:$O$4242=F$1),('Diário 3º PA'!$F$4:$F$4242))+SUMPRODUCT(-('Diário 4º PA'!$E$4:$E$2007='Analítico Cp.'!$B96),-('Diário 4º PA'!$P$4:$P$2007=F$1),('Diário 4º PA'!$F$4:$F$2007))+SUMPRODUCT(-('Diário 5º PA'!$E$4:$E$2000='Analítico Cp.'!$B96),-('Diário 5º PA'!$P$4:$P$2000=F$1),('Diário 5º PA'!$F$4:$F$2000))+SUMPRODUCT(-('Diário 6º PA'!$E$4:$E$2000='Analítico Cp.'!$B96),-('Diário 6º PA'!$P$4:$P$2000=F$1),('Diário 6º PA'!$F$4:$F$2000))+SUMPRODUCT(-('Comp.'!$D$5:$D$263='Analítico Cp.'!$B96),-('Comp.'!$J$5:$J$263=F$1),('Comp.'!$E$5:$E$263))</f>
        <v>0</v>
      </c>
      <c r="G96" s="11">
        <f>SUMPRODUCT(-('Diário 3º PA'!$E$4:$E$4242='Analítico Cp.'!$B96),-('Diário 3º PA'!$O$4:$O$4242=G$1),('Diário 3º PA'!$F$4:$F$4242))+SUMPRODUCT(-('Diário 4º PA'!$E$4:$E$2007='Analítico Cp.'!$B96),-('Diário 4º PA'!$P$4:$P$2007=G$1),('Diário 4º PA'!$F$4:$F$2007))+SUMPRODUCT(-('Diário 5º PA'!$E$4:$E$2000='Analítico Cp.'!$B96),-('Diário 5º PA'!$P$4:$P$2000=G$1),('Diário 5º PA'!$F$4:$F$2000))+SUMPRODUCT(-('Diário 6º PA'!$E$4:$E$2000='Analítico Cp.'!$B96),-('Diário 6º PA'!$P$4:$P$2000=G$1),('Diário 6º PA'!$F$4:$F$2000))+SUMPRODUCT(-('Comp.'!$D$5:$D$263='Analítico Cp.'!$B96),-('Comp.'!$J$5:$J$263=G$1),('Comp.'!$E$5:$E$263))</f>
        <v>0</v>
      </c>
      <c r="H96" s="11">
        <f>SUMPRODUCT(-('Diário 3º PA'!$E$4:$E$4242='Analítico Cp.'!$B96),-('Diário 3º PA'!$O$4:$O$4242=H$1),('Diário 3º PA'!$F$4:$F$4242))+SUMPRODUCT(-('Diário 4º PA'!$E$4:$E$2007='Analítico Cp.'!$B96),-('Diário 4º PA'!$P$4:$P$2007=H$1),('Diário 4º PA'!$F$4:$F$2007))+SUMPRODUCT(-('Diário 5º PA'!$E$4:$E$2000='Analítico Cp.'!$B96),-('Diário 5º PA'!$P$4:$P$2000=H$1),('Diário 5º PA'!$F$4:$F$2000))+SUMPRODUCT(-('Diário 6º PA'!$E$4:$E$2000='Analítico Cp.'!$B96),-('Diário 6º PA'!$P$4:$P$2000=H$1),('Diário 6º PA'!$F$4:$F$2000))+SUMPRODUCT(-('Comp.'!$D$5:$D$263='Analítico Cp.'!$B96),-('Comp.'!$J$5:$J$263=H$1),('Comp.'!$E$5:$E$263))</f>
        <v>0</v>
      </c>
      <c r="I96" s="11">
        <f>SUMPRODUCT(-('Diário 3º PA'!$E$4:$E$4242='Analítico Cp.'!$B96),-('Diário 3º PA'!$O$4:$O$4242=I$1),('Diário 3º PA'!$F$4:$F$4242))+SUMPRODUCT(-('Diário 4º PA'!$E$4:$E$2007='Analítico Cp.'!$B96),-('Diário 4º PA'!$P$4:$P$2007=I$1),('Diário 4º PA'!$F$4:$F$2007))+SUMPRODUCT(-('Diário 5º PA'!$E$4:$E$2000='Analítico Cp.'!$B96),-('Diário 5º PA'!$P$4:$P$2000=I$1),('Diário 5º PA'!$F$4:$F$2000))+SUMPRODUCT(-('Diário 6º PA'!$E$4:$E$2000='Analítico Cp.'!$B96),-('Diário 6º PA'!$P$4:$P$2000=I$1),('Diário 6º PA'!$F$4:$F$2000))+SUMPRODUCT(-('Comp.'!$D$5:$D$263='Analítico Cp.'!$B96),-('Comp.'!$J$5:$J$263=I$1),('Comp.'!$E$5:$E$263))</f>
        <v>0</v>
      </c>
      <c r="J96" s="11">
        <f>SUMPRODUCT(-('Diário 3º PA'!$E$4:$E$4242='Analítico Cp.'!$B96),-('Diário 3º PA'!$O$4:$O$4242=J$1),('Diário 3º PA'!$F$4:$F$4242))+SUMPRODUCT(-('Diário 4º PA'!$E$4:$E$2007='Analítico Cp.'!$B96),-('Diário 4º PA'!$P$4:$P$2007=J$1),('Diário 4º PA'!$F$4:$F$2007))+SUMPRODUCT(-('Diário 5º PA'!$E$4:$E$2000='Analítico Cp.'!$B96),-('Diário 5º PA'!$P$4:$P$2000=J$1),('Diário 5º PA'!$F$4:$F$2000))+SUMPRODUCT(-('Diário 6º PA'!$E$4:$E$2000='Analítico Cp.'!$B96),-('Diário 6º PA'!$P$4:$P$2000=J$1),('Diário 6º PA'!$F$4:$F$2000))+SUMPRODUCT(-('Comp.'!$D$5:$D$263='Analítico Cp.'!$B96),-('Comp.'!$J$5:$J$263=J$1),('Comp.'!$E$5:$E$263))</f>
        <v>0</v>
      </c>
      <c r="K96" s="11">
        <f>SUMPRODUCT(-('Diário 3º PA'!$E$4:$E$4242='Analítico Cp.'!$B96),-('Diário 3º PA'!$O$4:$O$4242=K$1),('Diário 3º PA'!$F$4:$F$4242))+SUMPRODUCT(-('Diário 4º PA'!$E$4:$E$2007='Analítico Cp.'!$B96),-('Diário 4º PA'!$P$4:$P$2007=K$1),('Diário 4º PA'!$F$4:$F$2007))+SUMPRODUCT(-('Diário 5º PA'!$E$4:$E$2000='Analítico Cp.'!$B96),-('Diário 5º PA'!$P$4:$P$2000=K$1),('Diário 5º PA'!$F$4:$F$2000))+SUMPRODUCT(-('Diário 6º PA'!$E$4:$E$2000='Analítico Cp.'!$B96),-('Diário 6º PA'!$P$4:$P$2000=K$1),('Diário 6º PA'!$F$4:$F$2000))+SUMPRODUCT(-('Comp.'!$D$5:$D$263='Analítico Cp.'!$B96),-('Comp.'!$J$5:$J$263=K$1),('Comp.'!$E$5:$E$263))</f>
        <v>0</v>
      </c>
      <c r="L96" s="11">
        <f>SUMPRODUCT(-('Diário 3º PA'!$E$4:$E$4242='Analítico Cp.'!$B96),-('Diário 3º PA'!$O$4:$O$4242=L$1),('Diário 3º PA'!$F$4:$F$4242))+SUMPRODUCT(-('Diário 4º PA'!$E$4:$E$2007='Analítico Cp.'!$B96),-('Diário 4º PA'!$P$4:$P$2007=L$1),('Diário 4º PA'!$F$4:$F$2007))+SUMPRODUCT(-('Diário 5º PA'!$E$4:$E$2000='Analítico Cp.'!$B96),-('Diário 5º PA'!$P$4:$P$2000=L$1),('Diário 5º PA'!$F$4:$F$2000))+SUMPRODUCT(-('Diário 6º PA'!$E$4:$E$2000='Analítico Cp.'!$B96),-('Diário 6º PA'!$P$4:$P$2000=L$1),('Diário 6º PA'!$F$4:$F$2000))+SUMPRODUCT(-('Comp.'!$D$5:$D$263='Analítico Cp.'!$B96),-('Comp.'!$J$5:$J$263=L$1),('Comp.'!$E$5:$E$263))</f>
        <v>0</v>
      </c>
      <c r="M96" s="11">
        <f>SUMPRODUCT(-('Diário 3º PA'!$E$4:$E$4242='Analítico Cp.'!$B96),-('Diário 3º PA'!$O$4:$O$4242=M$1),('Diário 3º PA'!$F$4:$F$4242))+SUMPRODUCT(-('Diário 4º PA'!$E$4:$E$2007='Analítico Cp.'!$B96),-('Diário 4º PA'!$P$4:$P$2007=M$1),('Diário 4º PA'!$F$4:$F$2007))+SUMPRODUCT(-('Diário 5º PA'!$E$4:$E$2000='Analítico Cp.'!$B96),-('Diário 5º PA'!$P$4:$P$2000=M$1),('Diário 5º PA'!$F$4:$F$2000))+SUMPRODUCT(-('Diário 6º PA'!$E$4:$E$2000='Analítico Cp.'!$B96),-('Diário 6º PA'!$P$4:$P$2000=M$1),('Diário 6º PA'!$F$4:$F$2000))+SUMPRODUCT(-('Comp.'!$D$5:$D$263='Analítico Cp.'!$B96),-('Comp.'!$J$5:$J$263=M$1),('Comp.'!$E$5:$E$263))</f>
        <v>0</v>
      </c>
      <c r="N96" s="11">
        <f>SUMPRODUCT(-('Diário 3º PA'!$E$4:$E$4242='Analítico Cp.'!$B96),-('Diário 3º PA'!$O$4:$O$4242=N$1),('Diário 3º PA'!$F$4:$F$4242))+SUMPRODUCT(-('Diário 4º PA'!$E$4:$E$2007='Analítico Cp.'!$B96),-('Diário 4º PA'!$P$4:$P$2007=N$1),('Diário 4º PA'!$F$4:$F$2007))+SUMPRODUCT(-('Diário 5º PA'!$E$4:$E$2000='Analítico Cp.'!$B96),-('Diário 5º PA'!$P$4:$P$2000=N$1),('Diário 5º PA'!$F$4:$F$2000))+SUMPRODUCT(-('Diário 6º PA'!$E$4:$E$2000='Analítico Cp.'!$B96),-('Diário 6º PA'!$P$4:$P$2000=N$1),('Diário 6º PA'!$F$4:$F$2000))+SUMPRODUCT(-('Comp.'!$D$5:$D$263='Analítico Cp.'!$B96),-('Comp.'!$J$5:$J$263=N$1),('Comp.'!$E$5:$E$263))</f>
        <v>0</v>
      </c>
      <c r="O96" s="12">
        <f t="shared" si="14"/>
        <v>0</v>
      </c>
      <c r="P96" s="168">
        <f t="shared" si="15"/>
        <v>0</v>
      </c>
    </row>
    <row r="97" spans="1:16" ht="23.25" customHeight="1" x14ac:dyDescent="0.2">
      <c r="A97" s="59" t="s">
        <v>289</v>
      </c>
      <c r="B97" s="103" t="s">
        <v>290</v>
      </c>
      <c r="C97" s="11">
        <f>SUMPRODUCT(-('Diário 3º PA'!$E$4:$E$4242='Analítico Cp.'!$B97),-('Diário 3º PA'!$O$4:$O$4242=C$1),('Diário 3º PA'!$F$4:$F$4242))+SUMPRODUCT(-('Diário 4º PA'!$E$4:$E$2007='Analítico Cp.'!$B97),-('Diário 4º PA'!$P$4:$P$2007=C$1),('Diário 4º PA'!$F$4:$F$2007))+SUMPRODUCT(-('Diário 5º PA'!$E$4:$E$2000='Analítico Cp.'!$B97),-('Diário 5º PA'!$P$4:$P$2000=C$1),('Diário 5º PA'!$F$4:$F$2000))+SUMPRODUCT(-('Diário 6º PA'!$E$4:$E$2000='Analítico Cp.'!$B97),-('Diário 6º PA'!$P$4:$P$2000=C$1),('Diário 6º PA'!$F$4:$F$2000))+SUMPRODUCT(-('Comp.'!$D$5:$D$263='Analítico Cp.'!$B97),-('Comp.'!$J$5:$J$263=C$1),('Comp.'!$E$5:$E$263))</f>
        <v>35822.53</v>
      </c>
      <c r="D97" s="11">
        <f>SUMPRODUCT(-('Diário 3º PA'!$E$4:$E$4242='Analítico Cp.'!$B97),-('Diário 3º PA'!$O$4:$O$4242=D$1),('Diário 3º PA'!$F$4:$F$4242))+SUMPRODUCT(-('Diário 4º PA'!$E$4:$E$2007='Analítico Cp.'!$B97),-('Diário 4º PA'!$P$4:$P$2007=D$1),('Diário 4º PA'!$F$4:$F$2007))+SUMPRODUCT(-('Diário 5º PA'!$E$4:$E$2000='Analítico Cp.'!$B97),-('Diário 5º PA'!$P$4:$P$2000=D$1),('Diário 5º PA'!$F$4:$F$2000))+SUMPRODUCT(-('Diário 6º PA'!$E$4:$E$2000='Analítico Cp.'!$B97),-('Diário 6º PA'!$P$4:$P$2000=D$1),('Diário 6º PA'!$F$4:$F$2000))+SUMPRODUCT(-('Comp.'!$D$5:$D$263='Analítico Cp.'!$B97),-('Comp.'!$J$5:$J$263=D$1),('Comp.'!$E$5:$E$263))</f>
        <v>6984.8700000000008</v>
      </c>
      <c r="E97" s="11">
        <f>SUMPRODUCT(-('Diário 3º PA'!$E$4:$E$4242='Analítico Cp.'!$B97),-('Diário 3º PA'!$O$4:$O$4242=E$1),('Diário 3º PA'!$F$4:$F$4242))+SUMPRODUCT(-('Diário 4º PA'!$E$4:$E$2007='Analítico Cp.'!$B97),-('Diário 4º PA'!$P$4:$P$2007=E$1),('Diário 4º PA'!$F$4:$F$2007))+SUMPRODUCT(-('Diário 5º PA'!$E$4:$E$2000='Analítico Cp.'!$B97),-('Diário 5º PA'!$P$4:$P$2000=E$1),('Diário 5º PA'!$F$4:$F$2000))+SUMPRODUCT(-('Diário 6º PA'!$E$4:$E$2000='Analítico Cp.'!$B97),-('Diário 6º PA'!$P$4:$P$2000=E$1),('Diário 6º PA'!$F$4:$F$2000))+SUMPRODUCT(-('Comp.'!$D$5:$D$263='Analítico Cp.'!$B97),-('Comp.'!$J$5:$J$263=E$1),('Comp.'!$E$5:$E$263))</f>
        <v>23309.53</v>
      </c>
      <c r="F97" s="11">
        <f>SUMPRODUCT(-('Diário 3º PA'!$E$4:$E$4242='Analítico Cp.'!$B97),-('Diário 3º PA'!$O$4:$O$4242=F$1),('Diário 3º PA'!$F$4:$F$4242))+SUMPRODUCT(-('Diário 4º PA'!$E$4:$E$2007='Analítico Cp.'!$B97),-('Diário 4º PA'!$P$4:$P$2007=F$1),('Diário 4º PA'!$F$4:$F$2007))+SUMPRODUCT(-('Diário 5º PA'!$E$4:$E$2000='Analítico Cp.'!$B97),-('Diário 5º PA'!$P$4:$P$2000=F$1),('Diário 5º PA'!$F$4:$F$2000))+SUMPRODUCT(-('Diário 6º PA'!$E$4:$E$2000='Analítico Cp.'!$B97),-('Diário 6º PA'!$P$4:$P$2000=F$1),('Diário 6º PA'!$F$4:$F$2000))+SUMPRODUCT(-('Comp.'!$D$5:$D$263='Analítico Cp.'!$B97),-('Comp.'!$J$5:$J$263=F$1),('Comp.'!$E$5:$E$263))</f>
        <v>0</v>
      </c>
      <c r="G97" s="11">
        <f>SUMPRODUCT(-('Diário 3º PA'!$E$4:$E$4242='Analítico Cp.'!$B97),-('Diário 3º PA'!$O$4:$O$4242=G$1),('Diário 3º PA'!$F$4:$F$4242))+SUMPRODUCT(-('Diário 4º PA'!$E$4:$E$2007='Analítico Cp.'!$B97),-('Diário 4º PA'!$P$4:$P$2007=G$1),('Diário 4º PA'!$F$4:$F$2007))+SUMPRODUCT(-('Diário 5º PA'!$E$4:$E$2000='Analítico Cp.'!$B97),-('Diário 5º PA'!$P$4:$P$2000=G$1),('Diário 5º PA'!$F$4:$F$2000))+SUMPRODUCT(-('Diário 6º PA'!$E$4:$E$2000='Analítico Cp.'!$B97),-('Diário 6º PA'!$P$4:$P$2000=G$1),('Diário 6º PA'!$F$4:$F$2000))+SUMPRODUCT(-('Comp.'!$D$5:$D$263='Analítico Cp.'!$B97),-('Comp.'!$J$5:$J$263=G$1),('Comp.'!$E$5:$E$263))</f>
        <v>0</v>
      </c>
      <c r="H97" s="11">
        <f>SUMPRODUCT(-('Diário 3º PA'!$E$4:$E$4242='Analítico Cp.'!$B97),-('Diário 3º PA'!$O$4:$O$4242=H$1),('Diário 3º PA'!$F$4:$F$4242))+SUMPRODUCT(-('Diário 4º PA'!$E$4:$E$2007='Analítico Cp.'!$B97),-('Diário 4º PA'!$P$4:$P$2007=H$1),('Diário 4º PA'!$F$4:$F$2007))+SUMPRODUCT(-('Diário 5º PA'!$E$4:$E$2000='Analítico Cp.'!$B97),-('Diário 5º PA'!$P$4:$P$2000=H$1),('Diário 5º PA'!$F$4:$F$2000))+SUMPRODUCT(-('Diário 6º PA'!$E$4:$E$2000='Analítico Cp.'!$B97),-('Diário 6º PA'!$P$4:$P$2000=H$1),('Diário 6º PA'!$F$4:$F$2000))+SUMPRODUCT(-('Comp.'!$D$5:$D$263='Analítico Cp.'!$B97),-('Comp.'!$J$5:$J$263=H$1),('Comp.'!$E$5:$E$263))</f>
        <v>0</v>
      </c>
      <c r="I97" s="11">
        <f>SUMPRODUCT(-('Diário 3º PA'!$E$4:$E$4242='Analítico Cp.'!$B97),-('Diário 3º PA'!$O$4:$O$4242=I$1),('Diário 3º PA'!$F$4:$F$4242))+SUMPRODUCT(-('Diário 4º PA'!$E$4:$E$2007='Analítico Cp.'!$B97),-('Diário 4º PA'!$P$4:$P$2007=I$1),('Diário 4º PA'!$F$4:$F$2007))+SUMPRODUCT(-('Diário 5º PA'!$E$4:$E$2000='Analítico Cp.'!$B97),-('Diário 5º PA'!$P$4:$P$2000=I$1),('Diário 5º PA'!$F$4:$F$2000))+SUMPRODUCT(-('Diário 6º PA'!$E$4:$E$2000='Analítico Cp.'!$B97),-('Diário 6º PA'!$P$4:$P$2000=I$1),('Diário 6º PA'!$F$4:$F$2000))+SUMPRODUCT(-('Comp.'!$D$5:$D$263='Analítico Cp.'!$B97),-('Comp.'!$J$5:$J$263=I$1),('Comp.'!$E$5:$E$263))</f>
        <v>0</v>
      </c>
      <c r="J97" s="11">
        <f>SUMPRODUCT(-('Diário 3º PA'!$E$4:$E$4242='Analítico Cp.'!$B97),-('Diário 3º PA'!$O$4:$O$4242=J$1),('Diário 3º PA'!$F$4:$F$4242))+SUMPRODUCT(-('Diário 4º PA'!$E$4:$E$2007='Analítico Cp.'!$B97),-('Diário 4º PA'!$P$4:$P$2007=J$1),('Diário 4º PA'!$F$4:$F$2007))+SUMPRODUCT(-('Diário 5º PA'!$E$4:$E$2000='Analítico Cp.'!$B97),-('Diário 5º PA'!$P$4:$P$2000=J$1),('Diário 5º PA'!$F$4:$F$2000))+SUMPRODUCT(-('Diário 6º PA'!$E$4:$E$2000='Analítico Cp.'!$B97),-('Diário 6º PA'!$P$4:$P$2000=J$1),('Diário 6º PA'!$F$4:$F$2000))+SUMPRODUCT(-('Comp.'!$D$5:$D$263='Analítico Cp.'!$B97),-('Comp.'!$J$5:$J$263=J$1),('Comp.'!$E$5:$E$263))</f>
        <v>0</v>
      </c>
      <c r="K97" s="11">
        <f>SUMPRODUCT(-('Diário 3º PA'!$E$4:$E$4242='Analítico Cp.'!$B97),-('Diário 3º PA'!$O$4:$O$4242=K$1),('Diário 3º PA'!$F$4:$F$4242))+SUMPRODUCT(-('Diário 4º PA'!$E$4:$E$2007='Analítico Cp.'!$B97),-('Diário 4º PA'!$P$4:$P$2007=K$1),('Diário 4º PA'!$F$4:$F$2007))+SUMPRODUCT(-('Diário 5º PA'!$E$4:$E$2000='Analítico Cp.'!$B97),-('Diário 5º PA'!$P$4:$P$2000=K$1),('Diário 5º PA'!$F$4:$F$2000))+SUMPRODUCT(-('Diário 6º PA'!$E$4:$E$2000='Analítico Cp.'!$B97),-('Diário 6º PA'!$P$4:$P$2000=K$1),('Diário 6º PA'!$F$4:$F$2000))+SUMPRODUCT(-('Comp.'!$D$5:$D$263='Analítico Cp.'!$B97),-('Comp.'!$J$5:$J$263=K$1),('Comp.'!$E$5:$E$263))</f>
        <v>0</v>
      </c>
      <c r="L97" s="11">
        <f>SUMPRODUCT(-('Diário 3º PA'!$E$4:$E$4242='Analítico Cp.'!$B97),-('Diário 3º PA'!$O$4:$O$4242=L$1),('Diário 3º PA'!$F$4:$F$4242))+SUMPRODUCT(-('Diário 4º PA'!$E$4:$E$2007='Analítico Cp.'!$B97),-('Diário 4º PA'!$P$4:$P$2007=L$1),('Diário 4º PA'!$F$4:$F$2007))+SUMPRODUCT(-('Diário 5º PA'!$E$4:$E$2000='Analítico Cp.'!$B97),-('Diário 5º PA'!$P$4:$P$2000=L$1),('Diário 5º PA'!$F$4:$F$2000))+SUMPRODUCT(-('Diário 6º PA'!$E$4:$E$2000='Analítico Cp.'!$B97),-('Diário 6º PA'!$P$4:$P$2000=L$1),('Diário 6º PA'!$F$4:$F$2000))+SUMPRODUCT(-('Comp.'!$D$5:$D$263='Analítico Cp.'!$B97),-('Comp.'!$J$5:$J$263=L$1),('Comp.'!$E$5:$E$263))</f>
        <v>0</v>
      </c>
      <c r="M97" s="11">
        <f>SUMPRODUCT(-('Diário 3º PA'!$E$4:$E$4242='Analítico Cp.'!$B97),-('Diário 3º PA'!$O$4:$O$4242=M$1),('Diário 3º PA'!$F$4:$F$4242))+SUMPRODUCT(-('Diário 4º PA'!$E$4:$E$2007='Analítico Cp.'!$B97),-('Diário 4º PA'!$P$4:$P$2007=M$1),('Diário 4º PA'!$F$4:$F$2007))+SUMPRODUCT(-('Diário 5º PA'!$E$4:$E$2000='Analítico Cp.'!$B97),-('Diário 5º PA'!$P$4:$P$2000=M$1),('Diário 5º PA'!$F$4:$F$2000))+SUMPRODUCT(-('Diário 6º PA'!$E$4:$E$2000='Analítico Cp.'!$B97),-('Diário 6º PA'!$P$4:$P$2000=M$1),('Diário 6º PA'!$F$4:$F$2000))+SUMPRODUCT(-('Comp.'!$D$5:$D$263='Analítico Cp.'!$B97),-('Comp.'!$J$5:$J$263=M$1),('Comp.'!$E$5:$E$263))</f>
        <v>0</v>
      </c>
      <c r="N97" s="11">
        <f>SUMPRODUCT(-('Diário 3º PA'!$E$4:$E$4242='Analítico Cp.'!$B97),-('Diário 3º PA'!$O$4:$O$4242=N$1),('Diário 3º PA'!$F$4:$F$4242))+SUMPRODUCT(-('Diário 4º PA'!$E$4:$E$2007='Analítico Cp.'!$B97),-('Diário 4º PA'!$P$4:$P$2007=N$1),('Diário 4º PA'!$F$4:$F$2007))+SUMPRODUCT(-('Diário 5º PA'!$E$4:$E$2000='Analítico Cp.'!$B97),-('Diário 5º PA'!$P$4:$P$2000=N$1),('Diário 5º PA'!$F$4:$F$2000))+SUMPRODUCT(-('Diário 6º PA'!$E$4:$E$2000='Analítico Cp.'!$B97),-('Diário 6º PA'!$P$4:$P$2000=N$1),('Diário 6º PA'!$F$4:$F$2000))+SUMPRODUCT(-('Comp.'!$D$5:$D$263='Analítico Cp.'!$B97),-('Comp.'!$J$5:$J$263=N$1),('Comp.'!$E$5:$E$263))</f>
        <v>0</v>
      </c>
      <c r="O97" s="12">
        <f t="shared" si="14"/>
        <v>66116.929999999993</v>
      </c>
      <c r="P97" s="168">
        <f t="shared" si="15"/>
        <v>7.7978696049892026E-3</v>
      </c>
    </row>
    <row r="98" spans="1:16" ht="23.25" customHeight="1" x14ac:dyDescent="0.2">
      <c r="A98" s="59" t="s">
        <v>291</v>
      </c>
      <c r="B98" s="103" t="s">
        <v>292</v>
      </c>
      <c r="C98" s="11">
        <f>SUMPRODUCT(-('Diário 3º PA'!$E$4:$E$4242='Analítico Cp.'!$B98),-('Diário 3º PA'!$O$4:$O$4242=C$1),('Diário 3º PA'!$F$4:$F$4242))+SUMPRODUCT(-('Diário 4º PA'!$E$4:$E$2007='Analítico Cp.'!$B98),-('Diário 4º PA'!$P$4:$P$2007=C$1),('Diário 4º PA'!$F$4:$F$2007))+SUMPRODUCT(-('Diário 5º PA'!$E$4:$E$2000='Analítico Cp.'!$B98),-('Diário 5º PA'!$P$4:$P$2000=C$1),('Diário 5º PA'!$F$4:$F$2000))+SUMPRODUCT(-('Diário 6º PA'!$E$4:$E$2000='Analítico Cp.'!$B98),-('Diário 6º PA'!$P$4:$P$2000=C$1),('Diário 6º PA'!$F$4:$F$2000))+SUMPRODUCT(-('Comp.'!$D$5:$D$263='Analítico Cp.'!$B98),-('Comp.'!$J$5:$J$263=C$1),('Comp.'!$E$5:$E$263))</f>
        <v>596.58000000000004</v>
      </c>
      <c r="D98" s="11">
        <f>SUMPRODUCT(-('Diário 3º PA'!$E$4:$E$4242='Analítico Cp.'!$B98),-('Diário 3º PA'!$O$4:$O$4242=D$1),('Diário 3º PA'!$F$4:$F$4242))+SUMPRODUCT(-('Diário 4º PA'!$E$4:$E$2007='Analítico Cp.'!$B98),-('Diário 4º PA'!$P$4:$P$2007=D$1),('Diário 4º PA'!$F$4:$F$2007))+SUMPRODUCT(-('Diário 5º PA'!$E$4:$E$2000='Analítico Cp.'!$B98),-('Diário 5º PA'!$P$4:$P$2000=D$1),('Diário 5º PA'!$F$4:$F$2000))+SUMPRODUCT(-('Diário 6º PA'!$E$4:$E$2000='Analítico Cp.'!$B98),-('Diário 6º PA'!$P$4:$P$2000=D$1),('Diário 6º PA'!$F$4:$F$2000))+SUMPRODUCT(-('Comp.'!$D$5:$D$263='Analítico Cp.'!$B98),-('Comp.'!$J$5:$J$263=D$1),('Comp.'!$E$5:$E$263))</f>
        <v>679.78</v>
      </c>
      <c r="E98" s="11">
        <f>SUMPRODUCT(-('Diário 3º PA'!$E$4:$E$4242='Analítico Cp.'!$B98),-('Diário 3º PA'!$O$4:$O$4242=E$1),('Diário 3º PA'!$F$4:$F$4242))+SUMPRODUCT(-('Diário 4º PA'!$E$4:$E$2007='Analítico Cp.'!$B98),-('Diário 4º PA'!$P$4:$P$2007=E$1),('Diário 4º PA'!$F$4:$F$2007))+SUMPRODUCT(-('Diário 5º PA'!$E$4:$E$2000='Analítico Cp.'!$B98),-('Diário 5º PA'!$P$4:$P$2000=E$1),('Diário 5º PA'!$F$4:$F$2000))+SUMPRODUCT(-('Diário 6º PA'!$E$4:$E$2000='Analítico Cp.'!$B98),-('Diário 6º PA'!$P$4:$P$2000=E$1),('Diário 6º PA'!$F$4:$F$2000))+SUMPRODUCT(-('Comp.'!$D$5:$D$263='Analítico Cp.'!$B98),-('Comp.'!$J$5:$J$263=E$1),('Comp.'!$E$5:$E$263))</f>
        <v>269</v>
      </c>
      <c r="F98" s="11">
        <f>SUMPRODUCT(-('Diário 3º PA'!$E$4:$E$4242='Analítico Cp.'!$B98),-('Diário 3º PA'!$O$4:$O$4242=F$1),('Diário 3º PA'!$F$4:$F$4242))+SUMPRODUCT(-('Diário 4º PA'!$E$4:$E$2007='Analítico Cp.'!$B98),-('Diário 4º PA'!$P$4:$P$2007=F$1),('Diário 4º PA'!$F$4:$F$2007))+SUMPRODUCT(-('Diário 5º PA'!$E$4:$E$2000='Analítico Cp.'!$B98),-('Diário 5º PA'!$P$4:$P$2000=F$1),('Diário 5º PA'!$F$4:$F$2000))+SUMPRODUCT(-('Diário 6º PA'!$E$4:$E$2000='Analítico Cp.'!$B98),-('Diário 6º PA'!$P$4:$P$2000=F$1),('Diário 6º PA'!$F$4:$F$2000))+SUMPRODUCT(-('Comp.'!$D$5:$D$263='Analítico Cp.'!$B98),-('Comp.'!$J$5:$J$263=F$1),('Comp.'!$E$5:$E$263))</f>
        <v>0</v>
      </c>
      <c r="G98" s="11">
        <f>SUMPRODUCT(-('Diário 3º PA'!$E$4:$E$4242='Analítico Cp.'!$B98),-('Diário 3º PA'!$O$4:$O$4242=G$1),('Diário 3º PA'!$F$4:$F$4242))+SUMPRODUCT(-('Diário 4º PA'!$E$4:$E$2007='Analítico Cp.'!$B98),-('Diário 4º PA'!$P$4:$P$2007=G$1),('Diário 4º PA'!$F$4:$F$2007))+SUMPRODUCT(-('Diário 5º PA'!$E$4:$E$2000='Analítico Cp.'!$B98),-('Diário 5º PA'!$P$4:$P$2000=G$1),('Diário 5º PA'!$F$4:$F$2000))+SUMPRODUCT(-('Diário 6º PA'!$E$4:$E$2000='Analítico Cp.'!$B98),-('Diário 6º PA'!$P$4:$P$2000=G$1),('Diário 6º PA'!$F$4:$F$2000))+SUMPRODUCT(-('Comp.'!$D$5:$D$263='Analítico Cp.'!$B98),-('Comp.'!$J$5:$J$263=G$1),('Comp.'!$E$5:$E$263))</f>
        <v>0</v>
      </c>
      <c r="H98" s="11">
        <f>SUMPRODUCT(-('Diário 3º PA'!$E$4:$E$4242='Analítico Cp.'!$B98),-('Diário 3º PA'!$O$4:$O$4242=H$1),('Diário 3º PA'!$F$4:$F$4242))+SUMPRODUCT(-('Diário 4º PA'!$E$4:$E$2007='Analítico Cp.'!$B98),-('Diário 4º PA'!$P$4:$P$2007=H$1),('Diário 4º PA'!$F$4:$F$2007))+SUMPRODUCT(-('Diário 5º PA'!$E$4:$E$2000='Analítico Cp.'!$B98),-('Diário 5º PA'!$P$4:$P$2000=H$1),('Diário 5º PA'!$F$4:$F$2000))+SUMPRODUCT(-('Diário 6º PA'!$E$4:$E$2000='Analítico Cp.'!$B98),-('Diário 6º PA'!$P$4:$P$2000=H$1),('Diário 6º PA'!$F$4:$F$2000))+SUMPRODUCT(-('Comp.'!$D$5:$D$263='Analítico Cp.'!$B98),-('Comp.'!$J$5:$J$263=H$1),('Comp.'!$E$5:$E$263))</f>
        <v>0</v>
      </c>
      <c r="I98" s="11">
        <f>SUMPRODUCT(-('Diário 3º PA'!$E$4:$E$4242='Analítico Cp.'!$B98),-('Diário 3º PA'!$O$4:$O$4242=I$1),('Diário 3º PA'!$F$4:$F$4242))+SUMPRODUCT(-('Diário 4º PA'!$E$4:$E$2007='Analítico Cp.'!$B98),-('Diário 4º PA'!$P$4:$P$2007=I$1),('Diário 4º PA'!$F$4:$F$2007))+SUMPRODUCT(-('Diário 5º PA'!$E$4:$E$2000='Analítico Cp.'!$B98),-('Diário 5º PA'!$P$4:$P$2000=I$1),('Diário 5º PA'!$F$4:$F$2000))+SUMPRODUCT(-('Diário 6º PA'!$E$4:$E$2000='Analítico Cp.'!$B98),-('Diário 6º PA'!$P$4:$P$2000=I$1),('Diário 6º PA'!$F$4:$F$2000))+SUMPRODUCT(-('Comp.'!$D$5:$D$263='Analítico Cp.'!$B98),-('Comp.'!$J$5:$J$263=I$1),('Comp.'!$E$5:$E$263))</f>
        <v>0</v>
      </c>
      <c r="J98" s="11">
        <f>SUMPRODUCT(-('Diário 3º PA'!$E$4:$E$4242='Analítico Cp.'!$B98),-('Diário 3º PA'!$O$4:$O$4242=J$1),('Diário 3º PA'!$F$4:$F$4242))+SUMPRODUCT(-('Diário 4º PA'!$E$4:$E$2007='Analítico Cp.'!$B98),-('Diário 4º PA'!$P$4:$P$2007=J$1),('Diário 4º PA'!$F$4:$F$2007))+SUMPRODUCT(-('Diário 5º PA'!$E$4:$E$2000='Analítico Cp.'!$B98),-('Diário 5º PA'!$P$4:$P$2000=J$1),('Diário 5º PA'!$F$4:$F$2000))+SUMPRODUCT(-('Diário 6º PA'!$E$4:$E$2000='Analítico Cp.'!$B98),-('Diário 6º PA'!$P$4:$P$2000=J$1),('Diário 6º PA'!$F$4:$F$2000))+SUMPRODUCT(-('Comp.'!$D$5:$D$263='Analítico Cp.'!$B98),-('Comp.'!$J$5:$J$263=J$1),('Comp.'!$E$5:$E$263))</f>
        <v>0</v>
      </c>
      <c r="K98" s="11">
        <f>SUMPRODUCT(-('Diário 3º PA'!$E$4:$E$4242='Analítico Cp.'!$B98),-('Diário 3º PA'!$O$4:$O$4242=K$1),('Diário 3º PA'!$F$4:$F$4242))+SUMPRODUCT(-('Diário 4º PA'!$E$4:$E$2007='Analítico Cp.'!$B98),-('Diário 4º PA'!$P$4:$P$2007=K$1),('Diário 4º PA'!$F$4:$F$2007))+SUMPRODUCT(-('Diário 5º PA'!$E$4:$E$2000='Analítico Cp.'!$B98),-('Diário 5º PA'!$P$4:$P$2000=K$1),('Diário 5º PA'!$F$4:$F$2000))+SUMPRODUCT(-('Diário 6º PA'!$E$4:$E$2000='Analítico Cp.'!$B98),-('Diário 6º PA'!$P$4:$P$2000=K$1),('Diário 6º PA'!$F$4:$F$2000))+SUMPRODUCT(-('Comp.'!$D$5:$D$263='Analítico Cp.'!$B98),-('Comp.'!$J$5:$J$263=K$1),('Comp.'!$E$5:$E$263))</f>
        <v>0</v>
      </c>
      <c r="L98" s="11">
        <f>SUMPRODUCT(-('Diário 3º PA'!$E$4:$E$4242='Analítico Cp.'!$B98),-('Diário 3º PA'!$O$4:$O$4242=L$1),('Diário 3º PA'!$F$4:$F$4242))+SUMPRODUCT(-('Diário 4º PA'!$E$4:$E$2007='Analítico Cp.'!$B98),-('Diário 4º PA'!$P$4:$P$2007=L$1),('Diário 4º PA'!$F$4:$F$2007))+SUMPRODUCT(-('Diário 5º PA'!$E$4:$E$2000='Analítico Cp.'!$B98),-('Diário 5º PA'!$P$4:$P$2000=L$1),('Diário 5º PA'!$F$4:$F$2000))+SUMPRODUCT(-('Diário 6º PA'!$E$4:$E$2000='Analítico Cp.'!$B98),-('Diário 6º PA'!$P$4:$P$2000=L$1),('Diário 6º PA'!$F$4:$F$2000))+SUMPRODUCT(-('Comp.'!$D$5:$D$263='Analítico Cp.'!$B98),-('Comp.'!$J$5:$J$263=L$1),('Comp.'!$E$5:$E$263))</f>
        <v>0</v>
      </c>
      <c r="M98" s="11">
        <f>SUMPRODUCT(-('Diário 3º PA'!$E$4:$E$4242='Analítico Cp.'!$B98),-('Diário 3º PA'!$O$4:$O$4242=M$1),('Diário 3º PA'!$F$4:$F$4242))+SUMPRODUCT(-('Diário 4º PA'!$E$4:$E$2007='Analítico Cp.'!$B98),-('Diário 4º PA'!$P$4:$P$2007=M$1),('Diário 4º PA'!$F$4:$F$2007))+SUMPRODUCT(-('Diário 5º PA'!$E$4:$E$2000='Analítico Cp.'!$B98),-('Diário 5º PA'!$P$4:$P$2000=M$1),('Diário 5º PA'!$F$4:$F$2000))+SUMPRODUCT(-('Diário 6º PA'!$E$4:$E$2000='Analítico Cp.'!$B98),-('Diário 6º PA'!$P$4:$P$2000=M$1),('Diário 6º PA'!$F$4:$F$2000))+SUMPRODUCT(-('Comp.'!$D$5:$D$263='Analítico Cp.'!$B98),-('Comp.'!$J$5:$J$263=M$1),('Comp.'!$E$5:$E$263))</f>
        <v>0</v>
      </c>
      <c r="N98" s="11">
        <f>SUMPRODUCT(-('Diário 3º PA'!$E$4:$E$4242='Analítico Cp.'!$B98),-('Diário 3º PA'!$O$4:$O$4242=N$1),('Diário 3º PA'!$F$4:$F$4242))+SUMPRODUCT(-('Diário 4º PA'!$E$4:$E$2007='Analítico Cp.'!$B98),-('Diário 4º PA'!$P$4:$P$2007=N$1),('Diário 4º PA'!$F$4:$F$2007))+SUMPRODUCT(-('Diário 5º PA'!$E$4:$E$2000='Analítico Cp.'!$B98),-('Diário 5º PA'!$P$4:$P$2000=N$1),('Diário 5º PA'!$F$4:$F$2000))+SUMPRODUCT(-('Diário 6º PA'!$E$4:$E$2000='Analítico Cp.'!$B98),-('Diário 6º PA'!$P$4:$P$2000=N$1),('Diário 6º PA'!$F$4:$F$2000))+SUMPRODUCT(-('Comp.'!$D$5:$D$263='Analítico Cp.'!$B98),-('Comp.'!$J$5:$J$263=N$1),('Comp.'!$E$5:$E$263))</f>
        <v>0</v>
      </c>
      <c r="O98" s="12">
        <f t="shared" si="14"/>
        <v>1545.3600000000001</v>
      </c>
      <c r="P98" s="168">
        <f t="shared" si="15"/>
        <v>1.8226066716597574E-4</v>
      </c>
    </row>
    <row r="99" spans="1:16" ht="23.25" customHeight="1" x14ac:dyDescent="0.2">
      <c r="A99" s="59" t="s">
        <v>293</v>
      </c>
      <c r="B99" s="103" t="s">
        <v>294</v>
      </c>
      <c r="C99" s="11">
        <f>SUMPRODUCT(-('Diário 3º PA'!$E$4:$E$4242='Analítico Cp.'!$B99),-('Diário 3º PA'!$O$4:$O$4242=C$1),('Diário 3º PA'!$F$4:$F$4242))+SUMPRODUCT(-('Diário 4º PA'!$E$4:$E$2007='Analítico Cp.'!$B99),-('Diário 4º PA'!$P$4:$P$2007=C$1),('Diário 4º PA'!$F$4:$F$2007))+SUMPRODUCT(-('Diário 5º PA'!$E$4:$E$2000='Analítico Cp.'!$B99),-('Diário 5º PA'!$P$4:$P$2000=C$1),('Diário 5º PA'!$F$4:$F$2000))+SUMPRODUCT(-('Diário 6º PA'!$E$4:$E$2000='Analítico Cp.'!$B99),-('Diário 6º PA'!$P$4:$P$2000=C$1),('Diário 6º PA'!$F$4:$F$2000))+SUMPRODUCT(-('Comp.'!$D$5:$D$263='Analítico Cp.'!$B99),-('Comp.'!$J$5:$J$263=C$1),('Comp.'!$E$5:$E$263))</f>
        <v>569804.87999999989</v>
      </c>
      <c r="D99" s="11">
        <f>SUMPRODUCT(-('Diário 3º PA'!$E$4:$E$4242='Analítico Cp.'!$B99),-('Diário 3º PA'!$O$4:$O$4242=D$1),('Diário 3º PA'!$F$4:$F$4242))+SUMPRODUCT(-('Diário 4º PA'!$E$4:$E$2007='Analítico Cp.'!$B99),-('Diário 4º PA'!$P$4:$P$2007=D$1),('Diário 4º PA'!$F$4:$F$2007))+SUMPRODUCT(-('Diário 5º PA'!$E$4:$E$2000='Analítico Cp.'!$B99),-('Diário 5º PA'!$P$4:$P$2000=D$1),('Diário 5º PA'!$F$4:$F$2000))+SUMPRODUCT(-('Diário 6º PA'!$E$4:$E$2000='Analítico Cp.'!$B99),-('Diário 6º PA'!$P$4:$P$2000=D$1),('Diário 6º PA'!$F$4:$F$2000))+SUMPRODUCT(-('Comp.'!$D$5:$D$263='Analítico Cp.'!$B99),-('Comp.'!$J$5:$J$263=D$1),('Comp.'!$E$5:$E$263))</f>
        <v>533291.81999999995</v>
      </c>
      <c r="E99" s="11">
        <f>SUMPRODUCT(-('Diário 3º PA'!$E$4:$E$4242='Analítico Cp.'!$B99),-('Diário 3º PA'!$O$4:$O$4242=E$1),('Diário 3º PA'!$F$4:$F$4242))+SUMPRODUCT(-('Diário 4º PA'!$E$4:$E$2007='Analítico Cp.'!$B99),-('Diário 4º PA'!$P$4:$P$2007=E$1),('Diário 4º PA'!$F$4:$F$2007))+SUMPRODUCT(-('Diário 5º PA'!$E$4:$E$2000='Analítico Cp.'!$B99),-('Diário 5º PA'!$P$4:$P$2000=E$1),('Diário 5º PA'!$F$4:$F$2000))+SUMPRODUCT(-('Diário 6º PA'!$E$4:$E$2000='Analítico Cp.'!$B99),-('Diário 6º PA'!$P$4:$P$2000=E$1),('Diário 6º PA'!$F$4:$F$2000))+SUMPRODUCT(-('Comp.'!$D$5:$D$263='Analítico Cp.'!$B99),-('Comp.'!$J$5:$J$263=E$1),('Comp.'!$E$5:$E$263))</f>
        <v>1218623.3200000003</v>
      </c>
      <c r="F99" s="11">
        <f>SUMPRODUCT(-('Diário 3º PA'!$E$4:$E$4242='Analítico Cp.'!$B99),-('Diário 3º PA'!$O$4:$O$4242=F$1),('Diário 3º PA'!$F$4:$F$4242))+SUMPRODUCT(-('Diário 4º PA'!$E$4:$E$2007='Analítico Cp.'!$B99),-('Diário 4º PA'!$P$4:$P$2007=F$1),('Diário 4º PA'!$F$4:$F$2007))+SUMPRODUCT(-('Diário 5º PA'!$E$4:$E$2000='Analítico Cp.'!$B99),-('Diário 5º PA'!$P$4:$P$2000=F$1),('Diário 5º PA'!$F$4:$F$2000))+SUMPRODUCT(-('Diário 6º PA'!$E$4:$E$2000='Analítico Cp.'!$B99),-('Diário 6º PA'!$P$4:$P$2000=F$1),('Diário 6º PA'!$F$4:$F$2000))+SUMPRODUCT(-('Comp.'!$D$5:$D$263='Analítico Cp.'!$B99),-('Comp.'!$J$5:$J$263=F$1),('Comp.'!$E$5:$E$263))</f>
        <v>0</v>
      </c>
      <c r="G99" s="11">
        <f>SUMPRODUCT(-('Diário 3º PA'!$E$4:$E$4242='Analítico Cp.'!$B99),-('Diário 3º PA'!$O$4:$O$4242=G$1),('Diário 3º PA'!$F$4:$F$4242))+SUMPRODUCT(-('Diário 4º PA'!$E$4:$E$2007='Analítico Cp.'!$B99),-('Diário 4º PA'!$P$4:$P$2007=G$1),('Diário 4º PA'!$F$4:$F$2007))+SUMPRODUCT(-('Diário 5º PA'!$E$4:$E$2000='Analítico Cp.'!$B99),-('Diário 5º PA'!$P$4:$P$2000=G$1),('Diário 5º PA'!$F$4:$F$2000))+SUMPRODUCT(-('Diário 6º PA'!$E$4:$E$2000='Analítico Cp.'!$B99),-('Diário 6º PA'!$P$4:$P$2000=G$1),('Diário 6º PA'!$F$4:$F$2000))+SUMPRODUCT(-('Comp.'!$D$5:$D$263='Analítico Cp.'!$B99),-('Comp.'!$J$5:$J$263=G$1),('Comp.'!$E$5:$E$263))</f>
        <v>0</v>
      </c>
      <c r="H99" s="11">
        <f>SUMPRODUCT(-('Diário 3º PA'!$E$4:$E$4242='Analítico Cp.'!$B99),-('Diário 3º PA'!$O$4:$O$4242=H$1),('Diário 3º PA'!$F$4:$F$4242))+SUMPRODUCT(-('Diário 4º PA'!$E$4:$E$2007='Analítico Cp.'!$B99),-('Diário 4º PA'!$P$4:$P$2007=H$1),('Diário 4º PA'!$F$4:$F$2007))+SUMPRODUCT(-('Diário 5º PA'!$E$4:$E$2000='Analítico Cp.'!$B99),-('Diário 5º PA'!$P$4:$P$2000=H$1),('Diário 5º PA'!$F$4:$F$2000))+SUMPRODUCT(-('Diário 6º PA'!$E$4:$E$2000='Analítico Cp.'!$B99),-('Diário 6º PA'!$P$4:$P$2000=H$1),('Diário 6º PA'!$F$4:$F$2000))+SUMPRODUCT(-('Comp.'!$D$5:$D$263='Analítico Cp.'!$B99),-('Comp.'!$J$5:$J$263=H$1),('Comp.'!$E$5:$E$263))</f>
        <v>0</v>
      </c>
      <c r="I99" s="11">
        <f>SUMPRODUCT(-('Diário 3º PA'!$E$4:$E$4242='Analítico Cp.'!$B99),-('Diário 3º PA'!$O$4:$O$4242=I$1),('Diário 3º PA'!$F$4:$F$4242))+SUMPRODUCT(-('Diário 4º PA'!$E$4:$E$2007='Analítico Cp.'!$B99),-('Diário 4º PA'!$P$4:$P$2007=I$1),('Diário 4º PA'!$F$4:$F$2007))+SUMPRODUCT(-('Diário 5º PA'!$E$4:$E$2000='Analítico Cp.'!$B99),-('Diário 5º PA'!$P$4:$P$2000=I$1),('Diário 5º PA'!$F$4:$F$2000))+SUMPRODUCT(-('Diário 6º PA'!$E$4:$E$2000='Analítico Cp.'!$B99),-('Diário 6º PA'!$P$4:$P$2000=I$1),('Diário 6º PA'!$F$4:$F$2000))+SUMPRODUCT(-('Comp.'!$D$5:$D$263='Analítico Cp.'!$B99),-('Comp.'!$J$5:$J$263=I$1),('Comp.'!$E$5:$E$263))</f>
        <v>0</v>
      </c>
      <c r="J99" s="11">
        <f>SUMPRODUCT(-('Diário 3º PA'!$E$4:$E$4242='Analítico Cp.'!$B99),-('Diário 3º PA'!$O$4:$O$4242=J$1),('Diário 3º PA'!$F$4:$F$4242))+SUMPRODUCT(-('Diário 4º PA'!$E$4:$E$2007='Analítico Cp.'!$B99),-('Diário 4º PA'!$P$4:$P$2007=J$1),('Diário 4º PA'!$F$4:$F$2007))+SUMPRODUCT(-('Diário 5º PA'!$E$4:$E$2000='Analítico Cp.'!$B99),-('Diário 5º PA'!$P$4:$P$2000=J$1),('Diário 5º PA'!$F$4:$F$2000))+SUMPRODUCT(-('Diário 6º PA'!$E$4:$E$2000='Analítico Cp.'!$B99),-('Diário 6º PA'!$P$4:$P$2000=J$1),('Diário 6º PA'!$F$4:$F$2000))+SUMPRODUCT(-('Comp.'!$D$5:$D$263='Analítico Cp.'!$B99),-('Comp.'!$J$5:$J$263=J$1),('Comp.'!$E$5:$E$263))</f>
        <v>0</v>
      </c>
      <c r="K99" s="11">
        <f>SUMPRODUCT(-('Diário 3º PA'!$E$4:$E$4242='Analítico Cp.'!$B99),-('Diário 3º PA'!$O$4:$O$4242=K$1),('Diário 3º PA'!$F$4:$F$4242))+SUMPRODUCT(-('Diário 4º PA'!$E$4:$E$2007='Analítico Cp.'!$B99),-('Diário 4º PA'!$P$4:$P$2007=K$1),('Diário 4º PA'!$F$4:$F$2007))+SUMPRODUCT(-('Diário 5º PA'!$E$4:$E$2000='Analítico Cp.'!$B99),-('Diário 5º PA'!$P$4:$P$2000=K$1),('Diário 5º PA'!$F$4:$F$2000))+SUMPRODUCT(-('Diário 6º PA'!$E$4:$E$2000='Analítico Cp.'!$B99),-('Diário 6º PA'!$P$4:$P$2000=K$1),('Diário 6º PA'!$F$4:$F$2000))+SUMPRODUCT(-('Comp.'!$D$5:$D$263='Analítico Cp.'!$B99),-('Comp.'!$J$5:$J$263=K$1),('Comp.'!$E$5:$E$263))</f>
        <v>0</v>
      </c>
      <c r="L99" s="11">
        <f>SUMPRODUCT(-('Diário 3º PA'!$E$4:$E$4242='Analítico Cp.'!$B99),-('Diário 3º PA'!$O$4:$O$4242=L$1),('Diário 3º PA'!$F$4:$F$4242))+SUMPRODUCT(-('Diário 4º PA'!$E$4:$E$2007='Analítico Cp.'!$B99),-('Diário 4º PA'!$P$4:$P$2007=L$1),('Diário 4º PA'!$F$4:$F$2007))+SUMPRODUCT(-('Diário 5º PA'!$E$4:$E$2000='Analítico Cp.'!$B99),-('Diário 5º PA'!$P$4:$P$2000=L$1),('Diário 5º PA'!$F$4:$F$2000))+SUMPRODUCT(-('Diário 6º PA'!$E$4:$E$2000='Analítico Cp.'!$B99),-('Diário 6º PA'!$P$4:$P$2000=L$1),('Diário 6º PA'!$F$4:$F$2000))+SUMPRODUCT(-('Comp.'!$D$5:$D$263='Analítico Cp.'!$B99),-('Comp.'!$J$5:$J$263=L$1),('Comp.'!$E$5:$E$263))</f>
        <v>0</v>
      </c>
      <c r="M99" s="11">
        <f>SUMPRODUCT(-('Diário 3º PA'!$E$4:$E$4242='Analítico Cp.'!$B99),-('Diário 3º PA'!$O$4:$O$4242=M$1),('Diário 3º PA'!$F$4:$F$4242))+SUMPRODUCT(-('Diário 4º PA'!$E$4:$E$2007='Analítico Cp.'!$B99),-('Diário 4º PA'!$P$4:$P$2007=M$1),('Diário 4º PA'!$F$4:$F$2007))+SUMPRODUCT(-('Diário 5º PA'!$E$4:$E$2000='Analítico Cp.'!$B99),-('Diário 5º PA'!$P$4:$P$2000=M$1),('Diário 5º PA'!$F$4:$F$2000))+SUMPRODUCT(-('Diário 6º PA'!$E$4:$E$2000='Analítico Cp.'!$B99),-('Diário 6º PA'!$P$4:$P$2000=M$1),('Diário 6º PA'!$F$4:$F$2000))+SUMPRODUCT(-('Comp.'!$D$5:$D$263='Analítico Cp.'!$B99),-('Comp.'!$J$5:$J$263=M$1),('Comp.'!$E$5:$E$263))</f>
        <v>0</v>
      </c>
      <c r="N99" s="11">
        <f>SUMPRODUCT(-('Diário 3º PA'!$E$4:$E$4242='Analítico Cp.'!$B99),-('Diário 3º PA'!$O$4:$O$4242=N$1),('Diário 3º PA'!$F$4:$F$4242))+SUMPRODUCT(-('Diário 4º PA'!$E$4:$E$2007='Analítico Cp.'!$B99),-('Diário 4º PA'!$P$4:$P$2007=N$1),('Diário 4º PA'!$F$4:$F$2007))+SUMPRODUCT(-('Diário 5º PA'!$E$4:$E$2000='Analítico Cp.'!$B99),-('Diário 5º PA'!$P$4:$P$2000=N$1),('Diário 5º PA'!$F$4:$F$2000))+SUMPRODUCT(-('Diário 6º PA'!$E$4:$E$2000='Analítico Cp.'!$B99),-('Diário 6º PA'!$P$4:$P$2000=N$1),('Diário 6º PA'!$F$4:$F$2000))+SUMPRODUCT(-('Comp.'!$D$5:$D$263='Analítico Cp.'!$B99),-('Comp.'!$J$5:$J$263=N$1),('Comp.'!$E$5:$E$263))</f>
        <v>0</v>
      </c>
      <c r="O99" s="12">
        <f t="shared" si="14"/>
        <v>2321720.02</v>
      </c>
      <c r="P99" s="168">
        <f t="shared" si="15"/>
        <v>0.27382502447183993</v>
      </c>
    </row>
    <row r="100" spans="1:16" ht="23.25" customHeight="1" x14ac:dyDescent="0.2">
      <c r="A100" s="59" t="s">
        <v>295</v>
      </c>
      <c r="B100" s="103" t="s">
        <v>296</v>
      </c>
      <c r="C100" s="11">
        <f>SUMPRODUCT(-('Diário 3º PA'!$E$4:$E$4242='Analítico Cp.'!$B100),-('Diário 3º PA'!$O$4:$O$4242=C$1),('Diário 3º PA'!$F$4:$F$4242))+SUMPRODUCT(-('Diário 4º PA'!$E$4:$E$2007='Analítico Cp.'!$B100),-('Diário 4º PA'!$P$4:$P$2007=C$1),('Diário 4º PA'!$F$4:$F$2007))+SUMPRODUCT(-('Diário 5º PA'!$E$4:$E$2000='Analítico Cp.'!$B100),-('Diário 5º PA'!$P$4:$P$2000=C$1),('Diário 5º PA'!$F$4:$F$2000))+SUMPRODUCT(-('Diário 6º PA'!$E$4:$E$2000='Analítico Cp.'!$B100),-('Diário 6º PA'!$P$4:$P$2000=C$1),('Diário 6º PA'!$F$4:$F$2000))+SUMPRODUCT(-('Comp.'!$D$5:$D$263='Analítico Cp.'!$B100),-('Comp.'!$J$5:$J$263=C$1),('Comp.'!$E$5:$E$263))</f>
        <v>112.7</v>
      </c>
      <c r="D100" s="11">
        <f>SUMPRODUCT(-('Diário 3º PA'!$E$4:$E$4242='Analítico Cp.'!$B100),-('Diário 3º PA'!$O$4:$O$4242=D$1),('Diário 3º PA'!$F$4:$F$4242))+SUMPRODUCT(-('Diário 4º PA'!$E$4:$E$2007='Analítico Cp.'!$B100),-('Diário 4º PA'!$P$4:$P$2007=D$1),('Diário 4º PA'!$F$4:$F$2007))+SUMPRODUCT(-('Diário 5º PA'!$E$4:$E$2000='Analítico Cp.'!$B100),-('Diário 5º PA'!$P$4:$P$2000=D$1),('Diário 5º PA'!$F$4:$F$2000))+SUMPRODUCT(-('Diário 6º PA'!$E$4:$E$2000='Analítico Cp.'!$B100),-('Diário 6º PA'!$P$4:$P$2000=D$1),('Diário 6º PA'!$F$4:$F$2000))+SUMPRODUCT(-('Comp.'!$D$5:$D$263='Analítico Cp.'!$B100),-('Comp.'!$J$5:$J$263=D$1),('Comp.'!$E$5:$E$263))</f>
        <v>492</v>
      </c>
      <c r="E100" s="11">
        <f>SUMPRODUCT(-('Diário 3º PA'!$E$4:$E$4242='Analítico Cp.'!$B100),-('Diário 3º PA'!$O$4:$O$4242=E$1),('Diário 3º PA'!$F$4:$F$4242))+SUMPRODUCT(-('Diário 4º PA'!$E$4:$E$2007='Analítico Cp.'!$B100),-('Diário 4º PA'!$P$4:$P$2007=E$1),('Diário 4º PA'!$F$4:$F$2007))+SUMPRODUCT(-('Diário 5º PA'!$E$4:$E$2000='Analítico Cp.'!$B100),-('Diário 5º PA'!$P$4:$P$2000=E$1),('Diário 5º PA'!$F$4:$F$2000))+SUMPRODUCT(-('Diário 6º PA'!$E$4:$E$2000='Analítico Cp.'!$B100),-('Diário 6º PA'!$P$4:$P$2000=E$1),('Diário 6º PA'!$F$4:$F$2000))+SUMPRODUCT(-('Comp.'!$D$5:$D$263='Analítico Cp.'!$B100),-('Comp.'!$J$5:$J$263=E$1),('Comp.'!$E$5:$E$263))</f>
        <v>10001</v>
      </c>
      <c r="F100" s="11">
        <f>SUMPRODUCT(-('Diário 3º PA'!$E$4:$E$4242='Analítico Cp.'!$B100),-('Diário 3º PA'!$O$4:$O$4242=F$1),('Diário 3º PA'!$F$4:$F$4242))+SUMPRODUCT(-('Diário 4º PA'!$E$4:$E$2007='Analítico Cp.'!$B100),-('Diário 4º PA'!$P$4:$P$2007=F$1),('Diário 4º PA'!$F$4:$F$2007))+SUMPRODUCT(-('Diário 5º PA'!$E$4:$E$2000='Analítico Cp.'!$B100),-('Diário 5º PA'!$P$4:$P$2000=F$1),('Diário 5º PA'!$F$4:$F$2000))+SUMPRODUCT(-('Diário 6º PA'!$E$4:$E$2000='Analítico Cp.'!$B100),-('Diário 6º PA'!$P$4:$P$2000=F$1),('Diário 6º PA'!$F$4:$F$2000))+SUMPRODUCT(-('Comp.'!$D$5:$D$263='Analítico Cp.'!$B100),-('Comp.'!$J$5:$J$263=F$1),('Comp.'!$E$5:$E$263))</f>
        <v>0</v>
      </c>
      <c r="G100" s="11">
        <f>SUMPRODUCT(-('Diário 3º PA'!$E$4:$E$4242='Analítico Cp.'!$B100),-('Diário 3º PA'!$O$4:$O$4242=G$1),('Diário 3º PA'!$F$4:$F$4242))+SUMPRODUCT(-('Diário 4º PA'!$E$4:$E$2007='Analítico Cp.'!$B100),-('Diário 4º PA'!$P$4:$P$2007=G$1),('Diário 4º PA'!$F$4:$F$2007))+SUMPRODUCT(-('Diário 5º PA'!$E$4:$E$2000='Analítico Cp.'!$B100),-('Diário 5º PA'!$P$4:$P$2000=G$1),('Diário 5º PA'!$F$4:$F$2000))+SUMPRODUCT(-('Diário 6º PA'!$E$4:$E$2000='Analítico Cp.'!$B100),-('Diário 6º PA'!$P$4:$P$2000=G$1),('Diário 6º PA'!$F$4:$F$2000))+SUMPRODUCT(-('Comp.'!$D$5:$D$263='Analítico Cp.'!$B100),-('Comp.'!$J$5:$J$263=G$1),('Comp.'!$E$5:$E$263))</f>
        <v>0</v>
      </c>
      <c r="H100" s="11">
        <f>SUMPRODUCT(-('Diário 3º PA'!$E$4:$E$4242='Analítico Cp.'!$B100),-('Diário 3º PA'!$O$4:$O$4242=H$1),('Diário 3º PA'!$F$4:$F$4242))+SUMPRODUCT(-('Diário 4º PA'!$E$4:$E$2007='Analítico Cp.'!$B100),-('Diário 4º PA'!$P$4:$P$2007=H$1),('Diário 4º PA'!$F$4:$F$2007))+SUMPRODUCT(-('Diário 5º PA'!$E$4:$E$2000='Analítico Cp.'!$B100),-('Diário 5º PA'!$P$4:$P$2000=H$1),('Diário 5º PA'!$F$4:$F$2000))+SUMPRODUCT(-('Diário 6º PA'!$E$4:$E$2000='Analítico Cp.'!$B100),-('Diário 6º PA'!$P$4:$P$2000=H$1),('Diário 6º PA'!$F$4:$F$2000))+SUMPRODUCT(-('Comp.'!$D$5:$D$263='Analítico Cp.'!$B100),-('Comp.'!$J$5:$J$263=H$1),('Comp.'!$E$5:$E$263))</f>
        <v>0</v>
      </c>
      <c r="I100" s="11">
        <f>SUMPRODUCT(-('Diário 3º PA'!$E$4:$E$4242='Analítico Cp.'!$B100),-('Diário 3º PA'!$O$4:$O$4242=I$1),('Diário 3º PA'!$F$4:$F$4242))+SUMPRODUCT(-('Diário 4º PA'!$E$4:$E$2007='Analítico Cp.'!$B100),-('Diário 4º PA'!$P$4:$P$2007=I$1),('Diário 4º PA'!$F$4:$F$2007))+SUMPRODUCT(-('Diário 5º PA'!$E$4:$E$2000='Analítico Cp.'!$B100),-('Diário 5º PA'!$P$4:$P$2000=I$1),('Diário 5º PA'!$F$4:$F$2000))+SUMPRODUCT(-('Diário 6º PA'!$E$4:$E$2000='Analítico Cp.'!$B100),-('Diário 6º PA'!$P$4:$P$2000=I$1),('Diário 6º PA'!$F$4:$F$2000))+SUMPRODUCT(-('Comp.'!$D$5:$D$263='Analítico Cp.'!$B100),-('Comp.'!$J$5:$J$263=I$1),('Comp.'!$E$5:$E$263))</f>
        <v>0</v>
      </c>
      <c r="J100" s="11">
        <f>SUMPRODUCT(-('Diário 3º PA'!$E$4:$E$4242='Analítico Cp.'!$B100),-('Diário 3º PA'!$O$4:$O$4242=J$1),('Diário 3º PA'!$F$4:$F$4242))+SUMPRODUCT(-('Diário 4º PA'!$E$4:$E$2007='Analítico Cp.'!$B100),-('Diário 4º PA'!$P$4:$P$2007=J$1),('Diário 4º PA'!$F$4:$F$2007))+SUMPRODUCT(-('Diário 5º PA'!$E$4:$E$2000='Analítico Cp.'!$B100),-('Diário 5º PA'!$P$4:$P$2000=J$1),('Diário 5º PA'!$F$4:$F$2000))+SUMPRODUCT(-('Diário 6º PA'!$E$4:$E$2000='Analítico Cp.'!$B100),-('Diário 6º PA'!$P$4:$P$2000=J$1),('Diário 6º PA'!$F$4:$F$2000))+SUMPRODUCT(-('Comp.'!$D$5:$D$263='Analítico Cp.'!$B100),-('Comp.'!$J$5:$J$263=J$1),('Comp.'!$E$5:$E$263))</f>
        <v>0</v>
      </c>
      <c r="K100" s="11">
        <f>SUMPRODUCT(-('Diário 3º PA'!$E$4:$E$4242='Analítico Cp.'!$B100),-('Diário 3º PA'!$O$4:$O$4242=K$1),('Diário 3º PA'!$F$4:$F$4242))+SUMPRODUCT(-('Diário 4º PA'!$E$4:$E$2007='Analítico Cp.'!$B100),-('Diário 4º PA'!$P$4:$P$2007=K$1),('Diário 4º PA'!$F$4:$F$2007))+SUMPRODUCT(-('Diário 5º PA'!$E$4:$E$2000='Analítico Cp.'!$B100),-('Diário 5º PA'!$P$4:$P$2000=K$1),('Diário 5º PA'!$F$4:$F$2000))+SUMPRODUCT(-('Diário 6º PA'!$E$4:$E$2000='Analítico Cp.'!$B100),-('Diário 6º PA'!$P$4:$P$2000=K$1),('Diário 6º PA'!$F$4:$F$2000))+SUMPRODUCT(-('Comp.'!$D$5:$D$263='Analítico Cp.'!$B100),-('Comp.'!$J$5:$J$263=K$1),('Comp.'!$E$5:$E$263))</f>
        <v>0</v>
      </c>
      <c r="L100" s="11">
        <f>SUMPRODUCT(-('Diário 3º PA'!$E$4:$E$4242='Analítico Cp.'!$B100),-('Diário 3º PA'!$O$4:$O$4242=L$1),('Diário 3º PA'!$F$4:$F$4242))+SUMPRODUCT(-('Diário 4º PA'!$E$4:$E$2007='Analítico Cp.'!$B100),-('Diário 4º PA'!$P$4:$P$2007=L$1),('Diário 4º PA'!$F$4:$F$2007))+SUMPRODUCT(-('Diário 5º PA'!$E$4:$E$2000='Analítico Cp.'!$B100),-('Diário 5º PA'!$P$4:$P$2000=L$1),('Diário 5º PA'!$F$4:$F$2000))+SUMPRODUCT(-('Diário 6º PA'!$E$4:$E$2000='Analítico Cp.'!$B100),-('Diário 6º PA'!$P$4:$P$2000=L$1),('Diário 6º PA'!$F$4:$F$2000))+SUMPRODUCT(-('Comp.'!$D$5:$D$263='Analítico Cp.'!$B100),-('Comp.'!$J$5:$J$263=L$1),('Comp.'!$E$5:$E$263))</f>
        <v>0</v>
      </c>
      <c r="M100" s="11">
        <f>SUMPRODUCT(-('Diário 3º PA'!$E$4:$E$4242='Analítico Cp.'!$B100),-('Diário 3º PA'!$O$4:$O$4242=M$1),('Diário 3º PA'!$F$4:$F$4242))+SUMPRODUCT(-('Diário 4º PA'!$E$4:$E$2007='Analítico Cp.'!$B100),-('Diário 4º PA'!$P$4:$P$2007=M$1),('Diário 4º PA'!$F$4:$F$2007))+SUMPRODUCT(-('Diário 5º PA'!$E$4:$E$2000='Analítico Cp.'!$B100),-('Diário 5º PA'!$P$4:$P$2000=M$1),('Diário 5º PA'!$F$4:$F$2000))+SUMPRODUCT(-('Diário 6º PA'!$E$4:$E$2000='Analítico Cp.'!$B100),-('Diário 6º PA'!$P$4:$P$2000=M$1),('Diário 6º PA'!$F$4:$F$2000))+SUMPRODUCT(-('Comp.'!$D$5:$D$263='Analítico Cp.'!$B100),-('Comp.'!$J$5:$J$263=M$1),('Comp.'!$E$5:$E$263))</f>
        <v>0</v>
      </c>
      <c r="N100" s="11">
        <f>SUMPRODUCT(-('Diário 3º PA'!$E$4:$E$4242='Analítico Cp.'!$B100),-('Diário 3º PA'!$O$4:$O$4242=N$1),('Diário 3º PA'!$F$4:$F$4242))+SUMPRODUCT(-('Diário 4º PA'!$E$4:$E$2007='Analítico Cp.'!$B100),-('Diário 4º PA'!$P$4:$P$2007=N$1),('Diário 4º PA'!$F$4:$F$2007))+SUMPRODUCT(-('Diário 5º PA'!$E$4:$E$2000='Analítico Cp.'!$B100),-('Diário 5º PA'!$P$4:$P$2000=N$1),('Diário 5º PA'!$F$4:$F$2000))+SUMPRODUCT(-('Diário 6º PA'!$E$4:$E$2000='Analítico Cp.'!$B100),-('Diário 6º PA'!$P$4:$P$2000=N$1),('Diário 6º PA'!$F$4:$F$2000))+SUMPRODUCT(-('Comp.'!$D$5:$D$263='Analítico Cp.'!$B100),-('Comp.'!$J$5:$J$263=N$1),('Comp.'!$E$5:$E$263))</f>
        <v>0</v>
      </c>
      <c r="O100" s="12">
        <f t="shared" si="14"/>
        <v>10605.7</v>
      </c>
      <c r="P100" s="168">
        <f t="shared" si="15"/>
        <v>1.2508424947987452E-3</v>
      </c>
    </row>
    <row r="101" spans="1:16" ht="23.25" customHeight="1" x14ac:dyDescent="0.2">
      <c r="A101" s="59" t="s">
        <v>297</v>
      </c>
      <c r="B101" s="103" t="s">
        <v>298</v>
      </c>
      <c r="C101" s="11">
        <f>SUMPRODUCT(-('Diário 3º PA'!$E$4:$E$4242='Analítico Cp.'!$B101),-('Diário 3º PA'!$O$4:$O$4242=C$1),('Diário 3º PA'!$F$4:$F$4242))+SUMPRODUCT(-('Diário 4º PA'!$E$4:$E$2007='Analítico Cp.'!$B101),-('Diário 4º PA'!$P$4:$P$2007=C$1),('Diário 4º PA'!$F$4:$F$2007))+SUMPRODUCT(-('Diário 5º PA'!$E$4:$E$2000='Analítico Cp.'!$B101),-('Diário 5º PA'!$P$4:$P$2000=C$1),('Diário 5º PA'!$F$4:$F$2000))+SUMPRODUCT(-('Diário 6º PA'!$E$4:$E$2000='Analítico Cp.'!$B101),-('Diário 6º PA'!$P$4:$P$2000=C$1),('Diário 6º PA'!$F$4:$F$2000))+SUMPRODUCT(-('Comp.'!$D$5:$D$263='Analítico Cp.'!$B101),-('Comp.'!$J$5:$J$263=C$1),('Comp.'!$E$5:$E$263))</f>
        <v>3006.6</v>
      </c>
      <c r="D101" s="11">
        <f>SUMPRODUCT(-('Diário 3º PA'!$E$4:$E$4242='Analítico Cp.'!$B101),-('Diário 3º PA'!$O$4:$O$4242=D$1),('Diário 3º PA'!$F$4:$F$4242))+SUMPRODUCT(-('Diário 4º PA'!$E$4:$E$2007='Analítico Cp.'!$B101),-('Diário 4º PA'!$P$4:$P$2007=D$1),('Diário 4º PA'!$F$4:$F$2007))+SUMPRODUCT(-('Diário 5º PA'!$E$4:$E$2000='Analítico Cp.'!$B101),-('Diário 5º PA'!$P$4:$P$2000=D$1),('Diário 5º PA'!$F$4:$F$2000))+SUMPRODUCT(-('Diário 6º PA'!$E$4:$E$2000='Analítico Cp.'!$B101),-('Diário 6º PA'!$P$4:$P$2000=D$1),('Diário 6º PA'!$F$4:$F$2000))+SUMPRODUCT(-('Comp.'!$D$5:$D$263='Analítico Cp.'!$B101),-('Comp.'!$J$5:$J$263=D$1),('Comp.'!$E$5:$E$263))</f>
        <v>4658.9799999999996</v>
      </c>
      <c r="E101" s="11">
        <f>SUMPRODUCT(-('Diário 3º PA'!$E$4:$E$4242='Analítico Cp.'!$B101),-('Diário 3º PA'!$O$4:$O$4242=E$1),('Diário 3º PA'!$F$4:$F$4242))+SUMPRODUCT(-('Diário 4º PA'!$E$4:$E$2007='Analítico Cp.'!$B101),-('Diário 4º PA'!$P$4:$P$2007=E$1),('Diário 4º PA'!$F$4:$F$2007))+SUMPRODUCT(-('Diário 5º PA'!$E$4:$E$2000='Analítico Cp.'!$B101),-('Diário 5º PA'!$P$4:$P$2000=E$1),('Diário 5º PA'!$F$4:$F$2000))+SUMPRODUCT(-('Diário 6º PA'!$E$4:$E$2000='Analítico Cp.'!$B101),-('Diário 6º PA'!$P$4:$P$2000=E$1),('Diário 6º PA'!$F$4:$F$2000))+SUMPRODUCT(-('Comp.'!$D$5:$D$263='Analítico Cp.'!$B101),-('Comp.'!$J$5:$J$263=E$1),('Comp.'!$E$5:$E$263))</f>
        <v>4650.68</v>
      </c>
      <c r="F101" s="11">
        <f>SUMPRODUCT(-('Diário 3º PA'!$E$4:$E$4242='Analítico Cp.'!$B101),-('Diário 3º PA'!$O$4:$O$4242=F$1),('Diário 3º PA'!$F$4:$F$4242))+SUMPRODUCT(-('Diário 4º PA'!$E$4:$E$2007='Analítico Cp.'!$B101),-('Diário 4º PA'!$P$4:$P$2007=F$1),('Diário 4º PA'!$F$4:$F$2007))+SUMPRODUCT(-('Diário 5º PA'!$E$4:$E$2000='Analítico Cp.'!$B101),-('Diário 5º PA'!$P$4:$P$2000=F$1),('Diário 5º PA'!$F$4:$F$2000))+SUMPRODUCT(-('Diário 6º PA'!$E$4:$E$2000='Analítico Cp.'!$B101),-('Diário 6º PA'!$P$4:$P$2000=F$1),('Diário 6º PA'!$F$4:$F$2000))+SUMPRODUCT(-('Comp.'!$D$5:$D$263='Analítico Cp.'!$B101),-('Comp.'!$J$5:$J$263=F$1),('Comp.'!$E$5:$E$263))</f>
        <v>0</v>
      </c>
      <c r="G101" s="11">
        <f>SUMPRODUCT(-('Diário 3º PA'!$E$4:$E$4242='Analítico Cp.'!$B101),-('Diário 3º PA'!$O$4:$O$4242=G$1),('Diário 3º PA'!$F$4:$F$4242))+SUMPRODUCT(-('Diário 4º PA'!$E$4:$E$2007='Analítico Cp.'!$B101),-('Diário 4º PA'!$P$4:$P$2007=G$1),('Diário 4º PA'!$F$4:$F$2007))+SUMPRODUCT(-('Diário 5º PA'!$E$4:$E$2000='Analítico Cp.'!$B101),-('Diário 5º PA'!$P$4:$P$2000=G$1),('Diário 5º PA'!$F$4:$F$2000))+SUMPRODUCT(-('Diário 6º PA'!$E$4:$E$2000='Analítico Cp.'!$B101),-('Diário 6º PA'!$P$4:$P$2000=G$1),('Diário 6º PA'!$F$4:$F$2000))+SUMPRODUCT(-('Comp.'!$D$5:$D$263='Analítico Cp.'!$B101),-('Comp.'!$J$5:$J$263=G$1),('Comp.'!$E$5:$E$263))</f>
        <v>0</v>
      </c>
      <c r="H101" s="11">
        <f>SUMPRODUCT(-('Diário 3º PA'!$E$4:$E$4242='Analítico Cp.'!$B101),-('Diário 3º PA'!$O$4:$O$4242=H$1),('Diário 3º PA'!$F$4:$F$4242))+SUMPRODUCT(-('Diário 4º PA'!$E$4:$E$2007='Analítico Cp.'!$B101),-('Diário 4º PA'!$P$4:$P$2007=H$1),('Diário 4º PA'!$F$4:$F$2007))+SUMPRODUCT(-('Diário 5º PA'!$E$4:$E$2000='Analítico Cp.'!$B101),-('Diário 5º PA'!$P$4:$P$2000=H$1),('Diário 5º PA'!$F$4:$F$2000))+SUMPRODUCT(-('Diário 6º PA'!$E$4:$E$2000='Analítico Cp.'!$B101),-('Diário 6º PA'!$P$4:$P$2000=H$1),('Diário 6º PA'!$F$4:$F$2000))+SUMPRODUCT(-('Comp.'!$D$5:$D$263='Analítico Cp.'!$B101),-('Comp.'!$J$5:$J$263=H$1),('Comp.'!$E$5:$E$263))</f>
        <v>0</v>
      </c>
      <c r="I101" s="11">
        <f>SUMPRODUCT(-('Diário 3º PA'!$E$4:$E$4242='Analítico Cp.'!$B101),-('Diário 3º PA'!$O$4:$O$4242=I$1),('Diário 3º PA'!$F$4:$F$4242))+SUMPRODUCT(-('Diário 4º PA'!$E$4:$E$2007='Analítico Cp.'!$B101),-('Diário 4º PA'!$P$4:$P$2007=I$1),('Diário 4º PA'!$F$4:$F$2007))+SUMPRODUCT(-('Diário 5º PA'!$E$4:$E$2000='Analítico Cp.'!$B101),-('Diário 5º PA'!$P$4:$P$2000=I$1),('Diário 5º PA'!$F$4:$F$2000))+SUMPRODUCT(-('Diário 6º PA'!$E$4:$E$2000='Analítico Cp.'!$B101),-('Diário 6º PA'!$P$4:$P$2000=I$1),('Diário 6º PA'!$F$4:$F$2000))+SUMPRODUCT(-('Comp.'!$D$5:$D$263='Analítico Cp.'!$B101),-('Comp.'!$J$5:$J$263=I$1),('Comp.'!$E$5:$E$263))</f>
        <v>0</v>
      </c>
      <c r="J101" s="11">
        <f>SUMPRODUCT(-('Diário 3º PA'!$E$4:$E$4242='Analítico Cp.'!$B101),-('Diário 3º PA'!$O$4:$O$4242=J$1),('Diário 3º PA'!$F$4:$F$4242))+SUMPRODUCT(-('Diário 4º PA'!$E$4:$E$2007='Analítico Cp.'!$B101),-('Diário 4º PA'!$P$4:$P$2007=J$1),('Diário 4º PA'!$F$4:$F$2007))+SUMPRODUCT(-('Diário 5º PA'!$E$4:$E$2000='Analítico Cp.'!$B101),-('Diário 5º PA'!$P$4:$P$2000=J$1),('Diário 5º PA'!$F$4:$F$2000))+SUMPRODUCT(-('Diário 6º PA'!$E$4:$E$2000='Analítico Cp.'!$B101),-('Diário 6º PA'!$P$4:$P$2000=J$1),('Diário 6º PA'!$F$4:$F$2000))+SUMPRODUCT(-('Comp.'!$D$5:$D$263='Analítico Cp.'!$B101),-('Comp.'!$J$5:$J$263=J$1),('Comp.'!$E$5:$E$263))</f>
        <v>0</v>
      </c>
      <c r="K101" s="11">
        <f>SUMPRODUCT(-('Diário 3º PA'!$E$4:$E$4242='Analítico Cp.'!$B101),-('Diário 3º PA'!$O$4:$O$4242=K$1),('Diário 3º PA'!$F$4:$F$4242))+SUMPRODUCT(-('Diário 4º PA'!$E$4:$E$2007='Analítico Cp.'!$B101),-('Diário 4º PA'!$P$4:$P$2007=K$1),('Diário 4º PA'!$F$4:$F$2007))+SUMPRODUCT(-('Diário 5º PA'!$E$4:$E$2000='Analítico Cp.'!$B101),-('Diário 5º PA'!$P$4:$P$2000=K$1),('Diário 5º PA'!$F$4:$F$2000))+SUMPRODUCT(-('Diário 6º PA'!$E$4:$E$2000='Analítico Cp.'!$B101),-('Diário 6º PA'!$P$4:$P$2000=K$1),('Diário 6º PA'!$F$4:$F$2000))+SUMPRODUCT(-('Comp.'!$D$5:$D$263='Analítico Cp.'!$B101),-('Comp.'!$J$5:$J$263=K$1),('Comp.'!$E$5:$E$263))</f>
        <v>0</v>
      </c>
      <c r="L101" s="11">
        <f>SUMPRODUCT(-('Diário 3º PA'!$E$4:$E$4242='Analítico Cp.'!$B101),-('Diário 3º PA'!$O$4:$O$4242=L$1),('Diário 3º PA'!$F$4:$F$4242))+SUMPRODUCT(-('Diário 4º PA'!$E$4:$E$2007='Analítico Cp.'!$B101),-('Diário 4º PA'!$P$4:$P$2007=L$1),('Diário 4º PA'!$F$4:$F$2007))+SUMPRODUCT(-('Diário 5º PA'!$E$4:$E$2000='Analítico Cp.'!$B101),-('Diário 5º PA'!$P$4:$P$2000=L$1),('Diário 5º PA'!$F$4:$F$2000))+SUMPRODUCT(-('Diário 6º PA'!$E$4:$E$2000='Analítico Cp.'!$B101),-('Diário 6º PA'!$P$4:$P$2000=L$1),('Diário 6º PA'!$F$4:$F$2000))+SUMPRODUCT(-('Comp.'!$D$5:$D$263='Analítico Cp.'!$B101),-('Comp.'!$J$5:$J$263=L$1),('Comp.'!$E$5:$E$263))</f>
        <v>0</v>
      </c>
      <c r="M101" s="11">
        <f>SUMPRODUCT(-('Diário 3º PA'!$E$4:$E$4242='Analítico Cp.'!$B101),-('Diário 3º PA'!$O$4:$O$4242=M$1),('Diário 3º PA'!$F$4:$F$4242))+SUMPRODUCT(-('Diário 4º PA'!$E$4:$E$2007='Analítico Cp.'!$B101),-('Diário 4º PA'!$P$4:$P$2007=M$1),('Diário 4º PA'!$F$4:$F$2007))+SUMPRODUCT(-('Diário 5º PA'!$E$4:$E$2000='Analítico Cp.'!$B101),-('Diário 5º PA'!$P$4:$P$2000=M$1),('Diário 5º PA'!$F$4:$F$2000))+SUMPRODUCT(-('Diário 6º PA'!$E$4:$E$2000='Analítico Cp.'!$B101),-('Diário 6º PA'!$P$4:$P$2000=M$1),('Diário 6º PA'!$F$4:$F$2000))+SUMPRODUCT(-('Comp.'!$D$5:$D$263='Analítico Cp.'!$B101),-('Comp.'!$J$5:$J$263=M$1),('Comp.'!$E$5:$E$263))</f>
        <v>0</v>
      </c>
      <c r="N101" s="11">
        <f>SUMPRODUCT(-('Diário 3º PA'!$E$4:$E$4242='Analítico Cp.'!$B101),-('Diário 3º PA'!$O$4:$O$4242=N$1),('Diário 3º PA'!$F$4:$F$4242))+SUMPRODUCT(-('Diário 4º PA'!$E$4:$E$2007='Analítico Cp.'!$B101),-('Diário 4º PA'!$P$4:$P$2007=N$1),('Diário 4º PA'!$F$4:$F$2007))+SUMPRODUCT(-('Diário 5º PA'!$E$4:$E$2000='Analítico Cp.'!$B101),-('Diário 5º PA'!$P$4:$P$2000=N$1),('Diário 5º PA'!$F$4:$F$2000))+SUMPRODUCT(-('Diário 6º PA'!$E$4:$E$2000='Analítico Cp.'!$B101),-('Diário 6º PA'!$P$4:$P$2000=N$1),('Diário 6º PA'!$F$4:$F$2000))+SUMPRODUCT(-('Comp.'!$D$5:$D$263='Analítico Cp.'!$B101),-('Comp.'!$J$5:$J$263=N$1),('Comp.'!$E$5:$E$263))</f>
        <v>0</v>
      </c>
      <c r="O101" s="12">
        <f t="shared" si="14"/>
        <v>12316.26</v>
      </c>
      <c r="P101" s="168">
        <f t="shared" si="15"/>
        <v>1.4525869471124012E-3</v>
      </c>
    </row>
    <row r="102" spans="1:16" ht="23.25" customHeight="1" x14ac:dyDescent="0.2">
      <c r="A102" s="59" t="s">
        <v>299</v>
      </c>
      <c r="B102" s="103" t="s">
        <v>300</v>
      </c>
      <c r="C102" s="11">
        <f>SUMPRODUCT(-('Diário 3º PA'!$E$4:$E$4242='Analítico Cp.'!$B102),-('Diário 3º PA'!$O$4:$O$4242=C$1),('Diário 3º PA'!$F$4:$F$4242))+SUMPRODUCT(-('Diário 4º PA'!$E$4:$E$2007='Analítico Cp.'!$B102),-('Diário 4º PA'!$P$4:$P$2007=C$1),('Diário 4º PA'!$F$4:$F$2007))+SUMPRODUCT(-('Diário 5º PA'!$E$4:$E$2000='Analítico Cp.'!$B102),-('Diário 5º PA'!$P$4:$P$2000=C$1),('Diário 5º PA'!$F$4:$F$2000))+SUMPRODUCT(-('Diário 6º PA'!$E$4:$E$2000='Analítico Cp.'!$B102),-('Diário 6º PA'!$P$4:$P$2000=C$1),('Diário 6º PA'!$F$4:$F$2000))+SUMPRODUCT(-('Comp.'!$D$5:$D$263='Analítico Cp.'!$B102),-('Comp.'!$J$5:$J$263=C$1),('Comp.'!$E$5:$E$263))</f>
        <v>22842.18</v>
      </c>
      <c r="D102" s="11">
        <f>SUMPRODUCT(-('Diário 3º PA'!$E$4:$E$4242='Analítico Cp.'!$B102),-('Diário 3º PA'!$O$4:$O$4242=D$1),('Diário 3º PA'!$F$4:$F$4242))+SUMPRODUCT(-('Diário 4º PA'!$E$4:$E$2007='Analítico Cp.'!$B102),-('Diário 4º PA'!$P$4:$P$2007=D$1),('Diário 4º PA'!$F$4:$F$2007))+SUMPRODUCT(-('Diário 5º PA'!$E$4:$E$2000='Analítico Cp.'!$B102),-('Diário 5º PA'!$P$4:$P$2000=D$1),('Diário 5º PA'!$F$4:$F$2000))+SUMPRODUCT(-('Diário 6º PA'!$E$4:$E$2000='Analítico Cp.'!$B102),-('Diário 6º PA'!$P$4:$P$2000=D$1),('Diário 6º PA'!$F$4:$F$2000))+SUMPRODUCT(-('Comp.'!$D$5:$D$263='Analítico Cp.'!$B102),-('Comp.'!$J$5:$J$263=D$1),('Comp.'!$E$5:$E$263))</f>
        <v>14826.450000000003</v>
      </c>
      <c r="E102" s="11">
        <f>SUMPRODUCT(-('Diário 3º PA'!$E$4:$E$4242='Analítico Cp.'!$B102),-('Diário 3º PA'!$O$4:$O$4242=E$1),('Diário 3º PA'!$F$4:$F$4242))+SUMPRODUCT(-('Diário 4º PA'!$E$4:$E$2007='Analítico Cp.'!$B102),-('Diário 4º PA'!$P$4:$P$2007=E$1),('Diário 4º PA'!$F$4:$F$2007))+SUMPRODUCT(-('Diário 5º PA'!$E$4:$E$2000='Analítico Cp.'!$B102),-('Diário 5º PA'!$P$4:$P$2000=E$1),('Diário 5º PA'!$F$4:$F$2000))+SUMPRODUCT(-('Diário 6º PA'!$E$4:$E$2000='Analítico Cp.'!$B102),-('Diário 6º PA'!$P$4:$P$2000=E$1),('Diário 6º PA'!$F$4:$F$2000))+SUMPRODUCT(-('Comp.'!$D$5:$D$263='Analítico Cp.'!$B102),-('Comp.'!$J$5:$J$263=E$1),('Comp.'!$E$5:$E$263))</f>
        <v>20461.32</v>
      </c>
      <c r="F102" s="11">
        <f>SUMPRODUCT(-('Diário 3º PA'!$E$4:$E$4242='Analítico Cp.'!$B102),-('Diário 3º PA'!$O$4:$O$4242=F$1),('Diário 3º PA'!$F$4:$F$4242))+SUMPRODUCT(-('Diário 4º PA'!$E$4:$E$2007='Analítico Cp.'!$B102),-('Diário 4º PA'!$P$4:$P$2007=F$1),('Diário 4º PA'!$F$4:$F$2007))+SUMPRODUCT(-('Diário 5º PA'!$E$4:$E$2000='Analítico Cp.'!$B102),-('Diário 5º PA'!$P$4:$P$2000=F$1),('Diário 5º PA'!$F$4:$F$2000))+SUMPRODUCT(-('Diário 6º PA'!$E$4:$E$2000='Analítico Cp.'!$B102),-('Diário 6º PA'!$P$4:$P$2000=F$1),('Diário 6º PA'!$F$4:$F$2000))+SUMPRODUCT(-('Comp.'!$D$5:$D$263='Analítico Cp.'!$B102),-('Comp.'!$J$5:$J$263=F$1),('Comp.'!$E$5:$E$263))</f>
        <v>0</v>
      </c>
      <c r="G102" s="11">
        <f>SUMPRODUCT(-('Diário 3º PA'!$E$4:$E$4242='Analítico Cp.'!$B102),-('Diário 3º PA'!$O$4:$O$4242=G$1),('Diário 3º PA'!$F$4:$F$4242))+SUMPRODUCT(-('Diário 4º PA'!$E$4:$E$2007='Analítico Cp.'!$B102),-('Diário 4º PA'!$P$4:$P$2007=G$1),('Diário 4º PA'!$F$4:$F$2007))+SUMPRODUCT(-('Diário 5º PA'!$E$4:$E$2000='Analítico Cp.'!$B102),-('Diário 5º PA'!$P$4:$P$2000=G$1),('Diário 5º PA'!$F$4:$F$2000))+SUMPRODUCT(-('Diário 6º PA'!$E$4:$E$2000='Analítico Cp.'!$B102),-('Diário 6º PA'!$P$4:$P$2000=G$1),('Diário 6º PA'!$F$4:$F$2000))+SUMPRODUCT(-('Comp.'!$D$5:$D$263='Analítico Cp.'!$B102),-('Comp.'!$J$5:$J$263=G$1),('Comp.'!$E$5:$E$263))</f>
        <v>0</v>
      </c>
      <c r="H102" s="11">
        <f>SUMPRODUCT(-('Diário 3º PA'!$E$4:$E$4242='Analítico Cp.'!$B102),-('Diário 3º PA'!$O$4:$O$4242=H$1),('Diário 3º PA'!$F$4:$F$4242))+SUMPRODUCT(-('Diário 4º PA'!$E$4:$E$2007='Analítico Cp.'!$B102),-('Diário 4º PA'!$P$4:$P$2007=H$1),('Diário 4º PA'!$F$4:$F$2007))+SUMPRODUCT(-('Diário 5º PA'!$E$4:$E$2000='Analítico Cp.'!$B102),-('Diário 5º PA'!$P$4:$P$2000=H$1),('Diário 5º PA'!$F$4:$F$2000))+SUMPRODUCT(-('Diário 6º PA'!$E$4:$E$2000='Analítico Cp.'!$B102),-('Diário 6º PA'!$P$4:$P$2000=H$1),('Diário 6º PA'!$F$4:$F$2000))+SUMPRODUCT(-('Comp.'!$D$5:$D$263='Analítico Cp.'!$B102),-('Comp.'!$J$5:$J$263=H$1),('Comp.'!$E$5:$E$263))</f>
        <v>0</v>
      </c>
      <c r="I102" s="11">
        <f>SUMPRODUCT(-('Diário 3º PA'!$E$4:$E$4242='Analítico Cp.'!$B102),-('Diário 3º PA'!$O$4:$O$4242=I$1),('Diário 3º PA'!$F$4:$F$4242))+SUMPRODUCT(-('Diário 4º PA'!$E$4:$E$2007='Analítico Cp.'!$B102),-('Diário 4º PA'!$P$4:$P$2007=I$1),('Diário 4º PA'!$F$4:$F$2007))+SUMPRODUCT(-('Diário 5º PA'!$E$4:$E$2000='Analítico Cp.'!$B102),-('Diário 5º PA'!$P$4:$P$2000=I$1),('Diário 5º PA'!$F$4:$F$2000))+SUMPRODUCT(-('Diário 6º PA'!$E$4:$E$2000='Analítico Cp.'!$B102),-('Diário 6º PA'!$P$4:$P$2000=I$1),('Diário 6º PA'!$F$4:$F$2000))+SUMPRODUCT(-('Comp.'!$D$5:$D$263='Analítico Cp.'!$B102),-('Comp.'!$J$5:$J$263=I$1),('Comp.'!$E$5:$E$263))</f>
        <v>0</v>
      </c>
      <c r="J102" s="11">
        <f>SUMPRODUCT(-('Diário 3º PA'!$E$4:$E$4242='Analítico Cp.'!$B102),-('Diário 3º PA'!$O$4:$O$4242=J$1),('Diário 3º PA'!$F$4:$F$4242))+SUMPRODUCT(-('Diário 4º PA'!$E$4:$E$2007='Analítico Cp.'!$B102),-('Diário 4º PA'!$P$4:$P$2007=J$1),('Diário 4º PA'!$F$4:$F$2007))+SUMPRODUCT(-('Diário 5º PA'!$E$4:$E$2000='Analítico Cp.'!$B102),-('Diário 5º PA'!$P$4:$P$2000=J$1),('Diário 5º PA'!$F$4:$F$2000))+SUMPRODUCT(-('Diário 6º PA'!$E$4:$E$2000='Analítico Cp.'!$B102),-('Diário 6º PA'!$P$4:$P$2000=J$1),('Diário 6º PA'!$F$4:$F$2000))+SUMPRODUCT(-('Comp.'!$D$5:$D$263='Analítico Cp.'!$B102),-('Comp.'!$J$5:$J$263=J$1),('Comp.'!$E$5:$E$263))</f>
        <v>0</v>
      </c>
      <c r="K102" s="11">
        <f>SUMPRODUCT(-('Diário 3º PA'!$E$4:$E$4242='Analítico Cp.'!$B102),-('Diário 3º PA'!$O$4:$O$4242=K$1),('Diário 3º PA'!$F$4:$F$4242))+SUMPRODUCT(-('Diário 4º PA'!$E$4:$E$2007='Analítico Cp.'!$B102),-('Diário 4º PA'!$P$4:$P$2007=K$1),('Diário 4º PA'!$F$4:$F$2007))+SUMPRODUCT(-('Diário 5º PA'!$E$4:$E$2000='Analítico Cp.'!$B102),-('Diário 5º PA'!$P$4:$P$2000=K$1),('Diário 5º PA'!$F$4:$F$2000))+SUMPRODUCT(-('Diário 6º PA'!$E$4:$E$2000='Analítico Cp.'!$B102),-('Diário 6º PA'!$P$4:$P$2000=K$1),('Diário 6º PA'!$F$4:$F$2000))+SUMPRODUCT(-('Comp.'!$D$5:$D$263='Analítico Cp.'!$B102),-('Comp.'!$J$5:$J$263=K$1),('Comp.'!$E$5:$E$263))</f>
        <v>0</v>
      </c>
      <c r="L102" s="11">
        <f>SUMPRODUCT(-('Diário 3º PA'!$E$4:$E$4242='Analítico Cp.'!$B102),-('Diário 3º PA'!$O$4:$O$4242=L$1),('Diário 3º PA'!$F$4:$F$4242))+SUMPRODUCT(-('Diário 4º PA'!$E$4:$E$2007='Analítico Cp.'!$B102),-('Diário 4º PA'!$P$4:$P$2007=L$1),('Diário 4º PA'!$F$4:$F$2007))+SUMPRODUCT(-('Diário 5º PA'!$E$4:$E$2000='Analítico Cp.'!$B102),-('Diário 5º PA'!$P$4:$P$2000=L$1),('Diário 5º PA'!$F$4:$F$2000))+SUMPRODUCT(-('Diário 6º PA'!$E$4:$E$2000='Analítico Cp.'!$B102),-('Diário 6º PA'!$P$4:$P$2000=L$1),('Diário 6º PA'!$F$4:$F$2000))+SUMPRODUCT(-('Comp.'!$D$5:$D$263='Analítico Cp.'!$B102),-('Comp.'!$J$5:$J$263=L$1),('Comp.'!$E$5:$E$263))</f>
        <v>0</v>
      </c>
      <c r="M102" s="11">
        <f>SUMPRODUCT(-('Diário 3º PA'!$E$4:$E$4242='Analítico Cp.'!$B102),-('Diário 3º PA'!$O$4:$O$4242=M$1),('Diário 3º PA'!$F$4:$F$4242))+SUMPRODUCT(-('Diário 4º PA'!$E$4:$E$2007='Analítico Cp.'!$B102),-('Diário 4º PA'!$P$4:$P$2007=M$1),('Diário 4º PA'!$F$4:$F$2007))+SUMPRODUCT(-('Diário 5º PA'!$E$4:$E$2000='Analítico Cp.'!$B102),-('Diário 5º PA'!$P$4:$P$2000=M$1),('Diário 5º PA'!$F$4:$F$2000))+SUMPRODUCT(-('Diário 6º PA'!$E$4:$E$2000='Analítico Cp.'!$B102),-('Diário 6º PA'!$P$4:$P$2000=M$1),('Diário 6º PA'!$F$4:$F$2000))+SUMPRODUCT(-('Comp.'!$D$5:$D$263='Analítico Cp.'!$B102),-('Comp.'!$J$5:$J$263=M$1),('Comp.'!$E$5:$E$263))</f>
        <v>0</v>
      </c>
      <c r="N102" s="11">
        <f>SUMPRODUCT(-('Diário 3º PA'!$E$4:$E$4242='Analítico Cp.'!$B102),-('Diário 3º PA'!$O$4:$O$4242=N$1),('Diário 3º PA'!$F$4:$F$4242))+SUMPRODUCT(-('Diário 4º PA'!$E$4:$E$2007='Analítico Cp.'!$B102),-('Diário 4º PA'!$P$4:$P$2007=N$1),('Diário 4º PA'!$F$4:$F$2007))+SUMPRODUCT(-('Diário 5º PA'!$E$4:$E$2000='Analítico Cp.'!$B102),-('Diário 5º PA'!$P$4:$P$2000=N$1),('Diário 5º PA'!$F$4:$F$2000))+SUMPRODUCT(-('Diário 6º PA'!$E$4:$E$2000='Analítico Cp.'!$B102),-('Diário 6º PA'!$P$4:$P$2000=N$1),('Diário 6º PA'!$F$4:$F$2000))+SUMPRODUCT(-('Comp.'!$D$5:$D$263='Analítico Cp.'!$B102),-('Comp.'!$J$5:$J$263=N$1),('Comp.'!$E$5:$E$263))</f>
        <v>0</v>
      </c>
      <c r="O102" s="12">
        <f t="shared" si="14"/>
        <v>58129.950000000004</v>
      </c>
      <c r="P102" s="168">
        <f t="shared" si="15"/>
        <v>6.8558804869576096E-3</v>
      </c>
    </row>
    <row r="103" spans="1:16" ht="23.25" customHeight="1" x14ac:dyDescent="0.2">
      <c r="A103" s="59" t="s">
        <v>301</v>
      </c>
      <c r="B103" s="104" t="s">
        <v>302</v>
      </c>
      <c r="C103" s="11">
        <f>SUMPRODUCT(-('Diário 3º PA'!$E$4:$E$4242='Analítico Cp.'!$B103),-('Diário 3º PA'!$O$4:$O$4242=C$1),('Diário 3º PA'!$F$4:$F$4242))+SUMPRODUCT(-('Diário 4º PA'!$E$4:$E$2007='Analítico Cp.'!$B103),-('Diário 4º PA'!$P$4:$P$2007=C$1),('Diário 4º PA'!$F$4:$F$2007))+SUMPRODUCT(-('Diário 5º PA'!$E$4:$E$2000='Analítico Cp.'!$B103),-('Diário 5º PA'!$P$4:$P$2000=C$1),('Diário 5º PA'!$F$4:$F$2000))+SUMPRODUCT(-('Diário 6º PA'!$E$4:$E$2000='Analítico Cp.'!$B103),-('Diário 6º PA'!$P$4:$P$2000=C$1),('Diário 6º PA'!$F$4:$F$2000))+SUMPRODUCT(-('Comp.'!$D$5:$D$263='Analítico Cp.'!$B103),-('Comp.'!$J$5:$J$263=C$1),('Comp.'!$E$5:$E$263))</f>
        <v>0</v>
      </c>
      <c r="D103" s="11">
        <f>SUMPRODUCT(-('Diário 3º PA'!$E$4:$E$4242='Analítico Cp.'!$B103),-('Diário 3º PA'!$O$4:$O$4242=D$1),('Diário 3º PA'!$F$4:$F$4242))+SUMPRODUCT(-('Diário 4º PA'!$E$4:$E$2007='Analítico Cp.'!$B103),-('Diário 4º PA'!$P$4:$P$2007=D$1),('Diário 4º PA'!$F$4:$F$2007))+SUMPRODUCT(-('Diário 5º PA'!$E$4:$E$2000='Analítico Cp.'!$B103),-('Diário 5º PA'!$P$4:$P$2000=D$1),('Diário 5º PA'!$F$4:$F$2000))+SUMPRODUCT(-('Diário 6º PA'!$E$4:$E$2000='Analítico Cp.'!$B103),-('Diário 6º PA'!$P$4:$P$2000=D$1),('Diário 6º PA'!$F$4:$F$2000))+SUMPRODUCT(-('Comp.'!$D$5:$D$263='Analítico Cp.'!$B103),-('Comp.'!$J$5:$J$263=D$1),('Comp.'!$E$5:$E$263))</f>
        <v>0</v>
      </c>
      <c r="E103" s="11">
        <f>SUMPRODUCT(-('Diário 3º PA'!$E$4:$E$4242='Analítico Cp.'!$B103),-('Diário 3º PA'!$O$4:$O$4242=E$1),('Diário 3º PA'!$F$4:$F$4242))+SUMPRODUCT(-('Diário 4º PA'!$E$4:$E$2007='Analítico Cp.'!$B103),-('Diário 4º PA'!$P$4:$P$2007=E$1),('Diário 4º PA'!$F$4:$F$2007))+SUMPRODUCT(-('Diário 5º PA'!$E$4:$E$2000='Analítico Cp.'!$B103),-('Diário 5º PA'!$P$4:$P$2000=E$1),('Diário 5º PA'!$F$4:$F$2000))+SUMPRODUCT(-('Diário 6º PA'!$E$4:$E$2000='Analítico Cp.'!$B103),-('Diário 6º PA'!$P$4:$P$2000=E$1),('Diário 6º PA'!$F$4:$F$2000))+SUMPRODUCT(-('Comp.'!$D$5:$D$263='Analítico Cp.'!$B103),-('Comp.'!$J$5:$J$263=E$1),('Comp.'!$E$5:$E$263))</f>
        <v>0</v>
      </c>
      <c r="F103" s="11">
        <f>SUMPRODUCT(-('Diário 3º PA'!$E$4:$E$4242='Analítico Cp.'!$B103),-('Diário 3º PA'!$O$4:$O$4242=F$1),('Diário 3º PA'!$F$4:$F$4242))+SUMPRODUCT(-('Diário 4º PA'!$E$4:$E$2007='Analítico Cp.'!$B103),-('Diário 4º PA'!$P$4:$P$2007=F$1),('Diário 4º PA'!$F$4:$F$2007))+SUMPRODUCT(-('Diário 5º PA'!$E$4:$E$2000='Analítico Cp.'!$B103),-('Diário 5º PA'!$P$4:$P$2000=F$1),('Diário 5º PA'!$F$4:$F$2000))+SUMPRODUCT(-('Diário 6º PA'!$E$4:$E$2000='Analítico Cp.'!$B103),-('Diário 6º PA'!$P$4:$P$2000=F$1),('Diário 6º PA'!$F$4:$F$2000))+SUMPRODUCT(-('Comp.'!$D$5:$D$263='Analítico Cp.'!$B103),-('Comp.'!$J$5:$J$263=F$1),('Comp.'!$E$5:$E$263))</f>
        <v>0</v>
      </c>
      <c r="G103" s="11">
        <f>SUMPRODUCT(-('Diário 3º PA'!$E$4:$E$4242='Analítico Cp.'!$B103),-('Diário 3º PA'!$O$4:$O$4242=G$1),('Diário 3º PA'!$F$4:$F$4242))+SUMPRODUCT(-('Diário 4º PA'!$E$4:$E$2007='Analítico Cp.'!$B103),-('Diário 4º PA'!$P$4:$P$2007=G$1),('Diário 4º PA'!$F$4:$F$2007))+SUMPRODUCT(-('Diário 5º PA'!$E$4:$E$2000='Analítico Cp.'!$B103),-('Diário 5º PA'!$P$4:$P$2000=G$1),('Diário 5º PA'!$F$4:$F$2000))+SUMPRODUCT(-('Diário 6º PA'!$E$4:$E$2000='Analítico Cp.'!$B103),-('Diário 6º PA'!$P$4:$P$2000=G$1),('Diário 6º PA'!$F$4:$F$2000))+SUMPRODUCT(-('Comp.'!$D$5:$D$263='Analítico Cp.'!$B103),-('Comp.'!$J$5:$J$263=G$1),('Comp.'!$E$5:$E$263))</f>
        <v>0</v>
      </c>
      <c r="H103" s="11">
        <f>SUMPRODUCT(-('Diário 3º PA'!$E$4:$E$4242='Analítico Cp.'!$B103),-('Diário 3º PA'!$O$4:$O$4242=H$1),('Diário 3º PA'!$F$4:$F$4242))+SUMPRODUCT(-('Diário 4º PA'!$E$4:$E$2007='Analítico Cp.'!$B103),-('Diário 4º PA'!$P$4:$P$2007=H$1),('Diário 4º PA'!$F$4:$F$2007))+SUMPRODUCT(-('Diário 5º PA'!$E$4:$E$2000='Analítico Cp.'!$B103),-('Diário 5º PA'!$P$4:$P$2000=H$1),('Diário 5º PA'!$F$4:$F$2000))+SUMPRODUCT(-('Diário 6º PA'!$E$4:$E$2000='Analítico Cp.'!$B103),-('Diário 6º PA'!$P$4:$P$2000=H$1),('Diário 6º PA'!$F$4:$F$2000))+SUMPRODUCT(-('Comp.'!$D$5:$D$263='Analítico Cp.'!$B103),-('Comp.'!$J$5:$J$263=H$1),('Comp.'!$E$5:$E$263))</f>
        <v>0</v>
      </c>
      <c r="I103" s="11">
        <f>SUMPRODUCT(-('Diário 3º PA'!$E$4:$E$4242='Analítico Cp.'!$B103),-('Diário 3º PA'!$O$4:$O$4242=I$1),('Diário 3º PA'!$F$4:$F$4242))+SUMPRODUCT(-('Diário 4º PA'!$E$4:$E$2007='Analítico Cp.'!$B103),-('Diário 4º PA'!$P$4:$P$2007=I$1),('Diário 4º PA'!$F$4:$F$2007))+SUMPRODUCT(-('Diário 5º PA'!$E$4:$E$2000='Analítico Cp.'!$B103),-('Diário 5º PA'!$P$4:$P$2000=I$1),('Diário 5º PA'!$F$4:$F$2000))+SUMPRODUCT(-('Diário 6º PA'!$E$4:$E$2000='Analítico Cp.'!$B103),-('Diário 6º PA'!$P$4:$P$2000=I$1),('Diário 6º PA'!$F$4:$F$2000))+SUMPRODUCT(-('Comp.'!$D$5:$D$263='Analítico Cp.'!$B103),-('Comp.'!$J$5:$J$263=I$1),('Comp.'!$E$5:$E$263))</f>
        <v>0</v>
      </c>
      <c r="J103" s="11">
        <f>SUMPRODUCT(-('Diário 3º PA'!$E$4:$E$4242='Analítico Cp.'!$B103),-('Diário 3º PA'!$O$4:$O$4242=J$1),('Diário 3º PA'!$F$4:$F$4242))+SUMPRODUCT(-('Diário 4º PA'!$E$4:$E$2007='Analítico Cp.'!$B103),-('Diário 4º PA'!$P$4:$P$2007=J$1),('Diário 4º PA'!$F$4:$F$2007))+SUMPRODUCT(-('Diário 5º PA'!$E$4:$E$2000='Analítico Cp.'!$B103),-('Diário 5º PA'!$P$4:$P$2000=J$1),('Diário 5º PA'!$F$4:$F$2000))+SUMPRODUCT(-('Diário 6º PA'!$E$4:$E$2000='Analítico Cp.'!$B103),-('Diário 6º PA'!$P$4:$P$2000=J$1),('Diário 6º PA'!$F$4:$F$2000))+SUMPRODUCT(-('Comp.'!$D$5:$D$263='Analítico Cp.'!$B103),-('Comp.'!$J$5:$J$263=J$1),('Comp.'!$E$5:$E$263))</f>
        <v>0</v>
      </c>
      <c r="K103" s="11">
        <f>SUMPRODUCT(-('Diário 3º PA'!$E$4:$E$4242='Analítico Cp.'!$B103),-('Diário 3º PA'!$O$4:$O$4242=K$1),('Diário 3º PA'!$F$4:$F$4242))+SUMPRODUCT(-('Diário 4º PA'!$E$4:$E$2007='Analítico Cp.'!$B103),-('Diário 4º PA'!$P$4:$P$2007=K$1),('Diário 4º PA'!$F$4:$F$2007))+SUMPRODUCT(-('Diário 5º PA'!$E$4:$E$2000='Analítico Cp.'!$B103),-('Diário 5º PA'!$P$4:$P$2000=K$1),('Diário 5º PA'!$F$4:$F$2000))+SUMPRODUCT(-('Diário 6º PA'!$E$4:$E$2000='Analítico Cp.'!$B103),-('Diário 6º PA'!$P$4:$P$2000=K$1),('Diário 6º PA'!$F$4:$F$2000))+SUMPRODUCT(-('Comp.'!$D$5:$D$263='Analítico Cp.'!$B103),-('Comp.'!$J$5:$J$263=K$1),('Comp.'!$E$5:$E$263))</f>
        <v>0</v>
      </c>
      <c r="L103" s="11">
        <f>SUMPRODUCT(-('Diário 3º PA'!$E$4:$E$4242='Analítico Cp.'!$B103),-('Diário 3º PA'!$O$4:$O$4242=L$1),('Diário 3º PA'!$F$4:$F$4242))+SUMPRODUCT(-('Diário 4º PA'!$E$4:$E$2007='Analítico Cp.'!$B103),-('Diário 4º PA'!$P$4:$P$2007=L$1),('Diário 4º PA'!$F$4:$F$2007))+SUMPRODUCT(-('Diário 5º PA'!$E$4:$E$2000='Analítico Cp.'!$B103),-('Diário 5º PA'!$P$4:$P$2000=L$1),('Diário 5º PA'!$F$4:$F$2000))+SUMPRODUCT(-('Diário 6º PA'!$E$4:$E$2000='Analítico Cp.'!$B103),-('Diário 6º PA'!$P$4:$P$2000=L$1),('Diário 6º PA'!$F$4:$F$2000))+SUMPRODUCT(-('Comp.'!$D$5:$D$263='Analítico Cp.'!$B103),-('Comp.'!$J$5:$J$263=L$1),('Comp.'!$E$5:$E$263))</f>
        <v>0</v>
      </c>
      <c r="M103" s="11">
        <f>SUMPRODUCT(-('Diário 3º PA'!$E$4:$E$4242='Analítico Cp.'!$B103),-('Diário 3º PA'!$O$4:$O$4242=M$1),('Diário 3º PA'!$F$4:$F$4242))+SUMPRODUCT(-('Diário 4º PA'!$E$4:$E$2007='Analítico Cp.'!$B103),-('Diário 4º PA'!$P$4:$P$2007=M$1),('Diário 4º PA'!$F$4:$F$2007))+SUMPRODUCT(-('Diário 5º PA'!$E$4:$E$2000='Analítico Cp.'!$B103),-('Diário 5º PA'!$P$4:$P$2000=M$1),('Diário 5º PA'!$F$4:$F$2000))+SUMPRODUCT(-('Diário 6º PA'!$E$4:$E$2000='Analítico Cp.'!$B103),-('Diário 6º PA'!$P$4:$P$2000=M$1),('Diário 6º PA'!$F$4:$F$2000))+SUMPRODUCT(-('Comp.'!$D$5:$D$263='Analítico Cp.'!$B103),-('Comp.'!$J$5:$J$263=M$1),('Comp.'!$E$5:$E$263))</f>
        <v>0</v>
      </c>
      <c r="N103" s="11">
        <f>SUMPRODUCT(-('Diário 3º PA'!$E$4:$E$4242='Analítico Cp.'!$B103),-('Diário 3º PA'!$O$4:$O$4242=N$1),('Diário 3º PA'!$F$4:$F$4242))+SUMPRODUCT(-('Diário 4º PA'!$E$4:$E$2007='Analítico Cp.'!$B103),-('Diário 4º PA'!$P$4:$P$2007=N$1),('Diário 4º PA'!$F$4:$F$2007))+SUMPRODUCT(-('Diário 5º PA'!$E$4:$E$2000='Analítico Cp.'!$B103),-('Diário 5º PA'!$P$4:$P$2000=N$1),('Diário 5º PA'!$F$4:$F$2000))+SUMPRODUCT(-('Diário 6º PA'!$E$4:$E$2000='Analítico Cp.'!$B103),-('Diário 6º PA'!$P$4:$P$2000=N$1),('Diário 6º PA'!$F$4:$F$2000))+SUMPRODUCT(-('Comp.'!$D$5:$D$263='Analítico Cp.'!$B103),-('Comp.'!$J$5:$J$263=N$1),('Comp.'!$E$5:$E$263))</f>
        <v>0</v>
      </c>
      <c r="O103" s="12">
        <f t="shared" si="14"/>
        <v>0</v>
      </c>
      <c r="P103" s="168">
        <f t="shared" si="15"/>
        <v>0</v>
      </c>
    </row>
    <row r="104" spans="1:16" ht="23.25" customHeight="1" x14ac:dyDescent="0.2">
      <c r="A104" s="59" t="s">
        <v>303</v>
      </c>
      <c r="B104" s="105" t="s">
        <v>304</v>
      </c>
      <c r="C104" s="11">
        <f>SUMPRODUCT(-('Diário 3º PA'!$E$4:$E$4242='Analítico Cp.'!$B104),-('Diário 3º PA'!$O$4:$O$4242=C$1),('Diário 3º PA'!$F$4:$F$4242))+SUMPRODUCT(-('Diário 4º PA'!$E$4:$E$2007='Analítico Cp.'!$B104),-('Diário 4º PA'!$P$4:$P$2007=C$1),('Diário 4º PA'!$F$4:$F$2007))+SUMPRODUCT(-('Diário 5º PA'!$E$4:$E$2000='Analítico Cp.'!$B104),-('Diário 5º PA'!$P$4:$P$2000=C$1),('Diário 5º PA'!$F$4:$F$2000))+SUMPRODUCT(-('Diário 6º PA'!$E$4:$E$2000='Analítico Cp.'!$B104),-('Diário 6º PA'!$P$4:$P$2000=C$1),('Diário 6º PA'!$F$4:$F$2000))+SUMPRODUCT(-('Comp.'!$D$5:$D$263='Analítico Cp.'!$B104),-('Comp.'!$J$5:$J$263=C$1),('Comp.'!$E$5:$E$263))</f>
        <v>0</v>
      </c>
      <c r="D104" s="11">
        <f>SUMPRODUCT(-('Diário 3º PA'!$E$4:$E$4242='Analítico Cp.'!$B104),-('Diário 3º PA'!$O$4:$O$4242=D$1),('Diário 3º PA'!$F$4:$F$4242))+SUMPRODUCT(-('Diário 4º PA'!$E$4:$E$2007='Analítico Cp.'!$B104),-('Diário 4º PA'!$P$4:$P$2007=D$1),('Diário 4º PA'!$F$4:$F$2007))+SUMPRODUCT(-('Diário 5º PA'!$E$4:$E$2000='Analítico Cp.'!$B104),-('Diário 5º PA'!$P$4:$P$2000=D$1),('Diário 5º PA'!$F$4:$F$2000))+SUMPRODUCT(-('Diário 6º PA'!$E$4:$E$2000='Analítico Cp.'!$B104),-('Diário 6º PA'!$P$4:$P$2000=D$1),('Diário 6º PA'!$F$4:$F$2000))+SUMPRODUCT(-('Comp.'!$D$5:$D$263='Analítico Cp.'!$B104),-('Comp.'!$J$5:$J$263=D$1),('Comp.'!$E$5:$E$263))</f>
        <v>0</v>
      </c>
      <c r="E104" s="11">
        <f>SUMPRODUCT(-('Diário 3º PA'!$E$4:$E$4242='Analítico Cp.'!$B104),-('Diário 3º PA'!$O$4:$O$4242=E$1),('Diário 3º PA'!$F$4:$F$4242))+SUMPRODUCT(-('Diário 4º PA'!$E$4:$E$2007='Analítico Cp.'!$B104),-('Diário 4º PA'!$P$4:$P$2007=E$1),('Diário 4º PA'!$F$4:$F$2007))+SUMPRODUCT(-('Diário 5º PA'!$E$4:$E$2000='Analítico Cp.'!$B104),-('Diário 5º PA'!$P$4:$P$2000=E$1),('Diário 5º PA'!$F$4:$F$2000))+SUMPRODUCT(-('Diário 6º PA'!$E$4:$E$2000='Analítico Cp.'!$B104),-('Diário 6º PA'!$P$4:$P$2000=E$1),('Diário 6º PA'!$F$4:$F$2000))+SUMPRODUCT(-('Comp.'!$D$5:$D$263='Analítico Cp.'!$B104),-('Comp.'!$J$5:$J$263=E$1),('Comp.'!$E$5:$E$263))</f>
        <v>0</v>
      </c>
      <c r="F104" s="11">
        <f>SUMPRODUCT(-('Diário 3º PA'!$E$4:$E$4242='Analítico Cp.'!$B104),-('Diário 3º PA'!$O$4:$O$4242=F$1),('Diário 3º PA'!$F$4:$F$4242))+SUMPRODUCT(-('Diário 4º PA'!$E$4:$E$2007='Analítico Cp.'!$B104),-('Diário 4º PA'!$P$4:$P$2007=F$1),('Diário 4º PA'!$F$4:$F$2007))+SUMPRODUCT(-('Diário 5º PA'!$E$4:$E$2000='Analítico Cp.'!$B104),-('Diário 5º PA'!$P$4:$P$2000=F$1),('Diário 5º PA'!$F$4:$F$2000))+SUMPRODUCT(-('Diário 6º PA'!$E$4:$E$2000='Analítico Cp.'!$B104),-('Diário 6º PA'!$P$4:$P$2000=F$1),('Diário 6º PA'!$F$4:$F$2000))+SUMPRODUCT(-('Comp.'!$D$5:$D$263='Analítico Cp.'!$B104),-('Comp.'!$J$5:$J$263=F$1),('Comp.'!$E$5:$E$263))</f>
        <v>0</v>
      </c>
      <c r="G104" s="11">
        <f>SUMPRODUCT(-('Diário 3º PA'!$E$4:$E$4242='Analítico Cp.'!$B104),-('Diário 3º PA'!$O$4:$O$4242=G$1),('Diário 3º PA'!$F$4:$F$4242))+SUMPRODUCT(-('Diário 4º PA'!$E$4:$E$2007='Analítico Cp.'!$B104),-('Diário 4º PA'!$P$4:$P$2007=G$1),('Diário 4º PA'!$F$4:$F$2007))+SUMPRODUCT(-('Diário 5º PA'!$E$4:$E$2000='Analítico Cp.'!$B104),-('Diário 5º PA'!$P$4:$P$2000=G$1),('Diário 5º PA'!$F$4:$F$2000))+SUMPRODUCT(-('Diário 6º PA'!$E$4:$E$2000='Analítico Cp.'!$B104),-('Diário 6º PA'!$P$4:$P$2000=G$1),('Diário 6º PA'!$F$4:$F$2000))+SUMPRODUCT(-('Comp.'!$D$5:$D$263='Analítico Cp.'!$B104),-('Comp.'!$J$5:$J$263=G$1),('Comp.'!$E$5:$E$263))</f>
        <v>0</v>
      </c>
      <c r="H104" s="11">
        <f>SUMPRODUCT(-('Diário 3º PA'!$E$4:$E$4242='Analítico Cp.'!$B104),-('Diário 3º PA'!$O$4:$O$4242=H$1),('Diário 3º PA'!$F$4:$F$4242))+SUMPRODUCT(-('Diário 4º PA'!$E$4:$E$2007='Analítico Cp.'!$B104),-('Diário 4º PA'!$P$4:$P$2007=H$1),('Diário 4º PA'!$F$4:$F$2007))+SUMPRODUCT(-('Diário 5º PA'!$E$4:$E$2000='Analítico Cp.'!$B104),-('Diário 5º PA'!$P$4:$P$2000=H$1),('Diário 5º PA'!$F$4:$F$2000))+SUMPRODUCT(-('Diário 6º PA'!$E$4:$E$2000='Analítico Cp.'!$B104),-('Diário 6º PA'!$P$4:$P$2000=H$1),('Diário 6º PA'!$F$4:$F$2000))+SUMPRODUCT(-('Comp.'!$D$5:$D$263='Analítico Cp.'!$B104),-('Comp.'!$J$5:$J$263=H$1),('Comp.'!$E$5:$E$263))</f>
        <v>0</v>
      </c>
      <c r="I104" s="11">
        <f>SUMPRODUCT(-('Diário 3º PA'!$E$4:$E$4242='Analítico Cp.'!$B104),-('Diário 3º PA'!$O$4:$O$4242=I$1),('Diário 3º PA'!$F$4:$F$4242))+SUMPRODUCT(-('Diário 4º PA'!$E$4:$E$2007='Analítico Cp.'!$B104),-('Diário 4º PA'!$P$4:$P$2007=I$1),('Diário 4º PA'!$F$4:$F$2007))+SUMPRODUCT(-('Diário 5º PA'!$E$4:$E$2000='Analítico Cp.'!$B104),-('Diário 5º PA'!$P$4:$P$2000=I$1),('Diário 5º PA'!$F$4:$F$2000))+SUMPRODUCT(-('Diário 6º PA'!$E$4:$E$2000='Analítico Cp.'!$B104),-('Diário 6º PA'!$P$4:$P$2000=I$1),('Diário 6º PA'!$F$4:$F$2000))+SUMPRODUCT(-('Comp.'!$D$5:$D$263='Analítico Cp.'!$B104),-('Comp.'!$J$5:$J$263=I$1),('Comp.'!$E$5:$E$263))</f>
        <v>0</v>
      </c>
      <c r="J104" s="11">
        <f>SUMPRODUCT(-('Diário 3º PA'!$E$4:$E$4242='Analítico Cp.'!$B104),-('Diário 3º PA'!$O$4:$O$4242=J$1),('Diário 3º PA'!$F$4:$F$4242))+SUMPRODUCT(-('Diário 4º PA'!$E$4:$E$2007='Analítico Cp.'!$B104),-('Diário 4º PA'!$P$4:$P$2007=J$1),('Diário 4º PA'!$F$4:$F$2007))+SUMPRODUCT(-('Diário 5º PA'!$E$4:$E$2000='Analítico Cp.'!$B104),-('Diário 5º PA'!$P$4:$P$2000=J$1),('Diário 5º PA'!$F$4:$F$2000))+SUMPRODUCT(-('Diário 6º PA'!$E$4:$E$2000='Analítico Cp.'!$B104),-('Diário 6º PA'!$P$4:$P$2000=J$1),('Diário 6º PA'!$F$4:$F$2000))+SUMPRODUCT(-('Comp.'!$D$5:$D$263='Analítico Cp.'!$B104),-('Comp.'!$J$5:$J$263=J$1),('Comp.'!$E$5:$E$263))</f>
        <v>0</v>
      </c>
      <c r="K104" s="11">
        <f>SUMPRODUCT(-('Diário 3º PA'!$E$4:$E$4242='Analítico Cp.'!$B104),-('Diário 3º PA'!$O$4:$O$4242=K$1),('Diário 3º PA'!$F$4:$F$4242))+SUMPRODUCT(-('Diário 4º PA'!$E$4:$E$2007='Analítico Cp.'!$B104),-('Diário 4º PA'!$P$4:$P$2007=K$1),('Diário 4º PA'!$F$4:$F$2007))+SUMPRODUCT(-('Diário 5º PA'!$E$4:$E$2000='Analítico Cp.'!$B104),-('Diário 5º PA'!$P$4:$P$2000=K$1),('Diário 5º PA'!$F$4:$F$2000))+SUMPRODUCT(-('Diário 6º PA'!$E$4:$E$2000='Analítico Cp.'!$B104),-('Diário 6º PA'!$P$4:$P$2000=K$1),('Diário 6º PA'!$F$4:$F$2000))+SUMPRODUCT(-('Comp.'!$D$5:$D$263='Analítico Cp.'!$B104),-('Comp.'!$J$5:$J$263=K$1),('Comp.'!$E$5:$E$263))</f>
        <v>0</v>
      </c>
      <c r="L104" s="11">
        <f>SUMPRODUCT(-('Diário 3º PA'!$E$4:$E$4242='Analítico Cp.'!$B104),-('Diário 3º PA'!$O$4:$O$4242=L$1),('Diário 3º PA'!$F$4:$F$4242))+SUMPRODUCT(-('Diário 4º PA'!$E$4:$E$2007='Analítico Cp.'!$B104),-('Diário 4º PA'!$P$4:$P$2007=L$1),('Diário 4º PA'!$F$4:$F$2007))+SUMPRODUCT(-('Diário 5º PA'!$E$4:$E$2000='Analítico Cp.'!$B104),-('Diário 5º PA'!$P$4:$P$2000=L$1),('Diário 5º PA'!$F$4:$F$2000))+SUMPRODUCT(-('Diário 6º PA'!$E$4:$E$2000='Analítico Cp.'!$B104),-('Diário 6º PA'!$P$4:$P$2000=L$1),('Diário 6º PA'!$F$4:$F$2000))+SUMPRODUCT(-('Comp.'!$D$5:$D$263='Analítico Cp.'!$B104),-('Comp.'!$J$5:$J$263=L$1),('Comp.'!$E$5:$E$263))</f>
        <v>0</v>
      </c>
      <c r="M104" s="11">
        <f>SUMPRODUCT(-('Diário 3º PA'!$E$4:$E$4242='Analítico Cp.'!$B104),-('Diário 3º PA'!$O$4:$O$4242=M$1),('Diário 3º PA'!$F$4:$F$4242))+SUMPRODUCT(-('Diário 4º PA'!$E$4:$E$2007='Analítico Cp.'!$B104),-('Diário 4º PA'!$P$4:$P$2007=M$1),('Diário 4º PA'!$F$4:$F$2007))+SUMPRODUCT(-('Diário 5º PA'!$E$4:$E$2000='Analítico Cp.'!$B104),-('Diário 5º PA'!$P$4:$P$2000=M$1),('Diário 5º PA'!$F$4:$F$2000))+SUMPRODUCT(-('Diário 6º PA'!$E$4:$E$2000='Analítico Cp.'!$B104),-('Diário 6º PA'!$P$4:$P$2000=M$1),('Diário 6º PA'!$F$4:$F$2000))+SUMPRODUCT(-('Comp.'!$D$5:$D$263='Analítico Cp.'!$B104),-('Comp.'!$J$5:$J$263=M$1),('Comp.'!$E$5:$E$263))</f>
        <v>0</v>
      </c>
      <c r="N104" s="11">
        <f>SUMPRODUCT(-('Diário 3º PA'!$E$4:$E$4242='Analítico Cp.'!$B104),-('Diário 3º PA'!$O$4:$O$4242=N$1),('Diário 3º PA'!$F$4:$F$4242))+SUMPRODUCT(-('Diário 4º PA'!$E$4:$E$2007='Analítico Cp.'!$B104),-('Diário 4º PA'!$P$4:$P$2007=N$1),('Diário 4º PA'!$F$4:$F$2007))+SUMPRODUCT(-('Diário 5º PA'!$E$4:$E$2000='Analítico Cp.'!$B104),-('Diário 5º PA'!$P$4:$P$2000=N$1),('Diário 5º PA'!$F$4:$F$2000))+SUMPRODUCT(-('Diário 6º PA'!$E$4:$E$2000='Analítico Cp.'!$B104),-('Diário 6º PA'!$P$4:$P$2000=N$1),('Diário 6º PA'!$F$4:$F$2000))+SUMPRODUCT(-('Comp.'!$D$5:$D$263='Analítico Cp.'!$B104),-('Comp.'!$J$5:$J$263=N$1),('Comp.'!$E$5:$E$263))</f>
        <v>0</v>
      </c>
      <c r="O104" s="12">
        <f t="shared" si="14"/>
        <v>0</v>
      </c>
      <c r="P104" s="168">
        <f t="shared" si="15"/>
        <v>0</v>
      </c>
    </row>
    <row r="105" spans="1:16" ht="23.25" customHeight="1" x14ac:dyDescent="0.2">
      <c r="A105" s="59" t="s">
        <v>305</v>
      </c>
      <c r="B105" s="104" t="s">
        <v>306</v>
      </c>
      <c r="C105" s="11">
        <f>SUMPRODUCT(-('Diário 3º PA'!$E$4:$E$4242='Analítico Cp.'!$B105),-('Diário 3º PA'!$O$4:$O$4242=C$1),('Diário 3º PA'!$F$4:$F$4242))+SUMPRODUCT(-('Diário 4º PA'!$E$4:$E$2007='Analítico Cp.'!$B105),-('Diário 4º PA'!$P$4:$P$2007=C$1),('Diário 4º PA'!$F$4:$F$2007))+SUMPRODUCT(-('Diário 5º PA'!$E$4:$E$2000='Analítico Cp.'!$B105),-('Diário 5º PA'!$P$4:$P$2000=C$1),('Diário 5º PA'!$F$4:$F$2000))+SUMPRODUCT(-('Diário 6º PA'!$E$4:$E$2000='Analítico Cp.'!$B105),-('Diário 6º PA'!$P$4:$P$2000=C$1),('Diário 6º PA'!$F$4:$F$2000))+SUMPRODUCT(-('Comp.'!$D$5:$D$263='Analítico Cp.'!$B105),-('Comp.'!$J$5:$J$263=C$1),('Comp.'!$E$5:$E$263))</f>
        <v>0</v>
      </c>
      <c r="D105" s="11">
        <f>SUMPRODUCT(-('Diário 3º PA'!$E$4:$E$4242='Analítico Cp.'!$B105),-('Diário 3º PA'!$O$4:$O$4242=D$1),('Diário 3º PA'!$F$4:$F$4242))+SUMPRODUCT(-('Diário 4º PA'!$E$4:$E$2007='Analítico Cp.'!$B105),-('Diário 4º PA'!$P$4:$P$2007=D$1),('Diário 4º PA'!$F$4:$F$2007))+SUMPRODUCT(-('Diário 5º PA'!$E$4:$E$2000='Analítico Cp.'!$B105),-('Diário 5º PA'!$P$4:$P$2000=D$1),('Diário 5º PA'!$F$4:$F$2000))+SUMPRODUCT(-('Diário 6º PA'!$E$4:$E$2000='Analítico Cp.'!$B105),-('Diário 6º PA'!$P$4:$P$2000=D$1),('Diário 6º PA'!$F$4:$F$2000))+SUMPRODUCT(-('Comp.'!$D$5:$D$263='Analítico Cp.'!$B105),-('Comp.'!$J$5:$J$263=D$1),('Comp.'!$E$5:$E$263))</f>
        <v>0</v>
      </c>
      <c r="E105" s="11">
        <f>SUMPRODUCT(-('Diário 3º PA'!$E$4:$E$4242='Analítico Cp.'!$B105),-('Diário 3º PA'!$O$4:$O$4242=E$1),('Diário 3º PA'!$F$4:$F$4242))+SUMPRODUCT(-('Diário 4º PA'!$E$4:$E$2007='Analítico Cp.'!$B105),-('Diário 4º PA'!$P$4:$P$2007=E$1),('Diário 4º PA'!$F$4:$F$2007))+SUMPRODUCT(-('Diário 5º PA'!$E$4:$E$2000='Analítico Cp.'!$B105),-('Diário 5º PA'!$P$4:$P$2000=E$1),('Diário 5º PA'!$F$4:$F$2000))+SUMPRODUCT(-('Diário 6º PA'!$E$4:$E$2000='Analítico Cp.'!$B105),-('Diário 6º PA'!$P$4:$P$2000=E$1),('Diário 6º PA'!$F$4:$F$2000))+SUMPRODUCT(-('Comp.'!$D$5:$D$263='Analítico Cp.'!$B105),-('Comp.'!$J$5:$J$263=E$1),('Comp.'!$E$5:$E$263))</f>
        <v>0</v>
      </c>
      <c r="F105" s="11">
        <f>SUMPRODUCT(-('Diário 3º PA'!$E$4:$E$4242='Analítico Cp.'!$B105),-('Diário 3º PA'!$O$4:$O$4242=F$1),('Diário 3º PA'!$F$4:$F$4242))+SUMPRODUCT(-('Diário 4º PA'!$E$4:$E$2007='Analítico Cp.'!$B105),-('Diário 4º PA'!$P$4:$P$2007=F$1),('Diário 4º PA'!$F$4:$F$2007))+SUMPRODUCT(-('Diário 5º PA'!$E$4:$E$2000='Analítico Cp.'!$B105),-('Diário 5º PA'!$P$4:$P$2000=F$1),('Diário 5º PA'!$F$4:$F$2000))+SUMPRODUCT(-('Diário 6º PA'!$E$4:$E$2000='Analítico Cp.'!$B105),-('Diário 6º PA'!$P$4:$P$2000=F$1),('Diário 6º PA'!$F$4:$F$2000))+SUMPRODUCT(-('Comp.'!$D$5:$D$263='Analítico Cp.'!$B105),-('Comp.'!$J$5:$J$263=F$1),('Comp.'!$E$5:$E$263))</f>
        <v>0</v>
      </c>
      <c r="G105" s="11">
        <f>SUMPRODUCT(-('Diário 3º PA'!$E$4:$E$4242='Analítico Cp.'!$B105),-('Diário 3º PA'!$O$4:$O$4242=G$1),('Diário 3º PA'!$F$4:$F$4242))+SUMPRODUCT(-('Diário 4º PA'!$E$4:$E$2007='Analítico Cp.'!$B105),-('Diário 4º PA'!$P$4:$P$2007=G$1),('Diário 4º PA'!$F$4:$F$2007))+SUMPRODUCT(-('Diário 5º PA'!$E$4:$E$2000='Analítico Cp.'!$B105),-('Diário 5º PA'!$P$4:$P$2000=G$1),('Diário 5º PA'!$F$4:$F$2000))+SUMPRODUCT(-('Diário 6º PA'!$E$4:$E$2000='Analítico Cp.'!$B105),-('Diário 6º PA'!$P$4:$P$2000=G$1),('Diário 6º PA'!$F$4:$F$2000))+SUMPRODUCT(-('Comp.'!$D$5:$D$263='Analítico Cp.'!$B105),-('Comp.'!$J$5:$J$263=G$1),('Comp.'!$E$5:$E$263))</f>
        <v>0</v>
      </c>
      <c r="H105" s="11">
        <f>SUMPRODUCT(-('Diário 3º PA'!$E$4:$E$4242='Analítico Cp.'!$B105),-('Diário 3º PA'!$O$4:$O$4242=H$1),('Diário 3º PA'!$F$4:$F$4242))+SUMPRODUCT(-('Diário 4º PA'!$E$4:$E$2007='Analítico Cp.'!$B105),-('Diário 4º PA'!$P$4:$P$2007=H$1),('Diário 4º PA'!$F$4:$F$2007))+SUMPRODUCT(-('Diário 5º PA'!$E$4:$E$2000='Analítico Cp.'!$B105),-('Diário 5º PA'!$P$4:$P$2000=H$1),('Diário 5º PA'!$F$4:$F$2000))+SUMPRODUCT(-('Diário 6º PA'!$E$4:$E$2000='Analítico Cp.'!$B105),-('Diário 6º PA'!$P$4:$P$2000=H$1),('Diário 6º PA'!$F$4:$F$2000))+SUMPRODUCT(-('Comp.'!$D$5:$D$263='Analítico Cp.'!$B105),-('Comp.'!$J$5:$J$263=H$1),('Comp.'!$E$5:$E$263))</f>
        <v>0</v>
      </c>
      <c r="I105" s="11">
        <f>SUMPRODUCT(-('Diário 3º PA'!$E$4:$E$4242='Analítico Cp.'!$B105),-('Diário 3º PA'!$O$4:$O$4242=I$1),('Diário 3º PA'!$F$4:$F$4242))+SUMPRODUCT(-('Diário 4º PA'!$E$4:$E$2007='Analítico Cp.'!$B105),-('Diário 4º PA'!$P$4:$P$2007=I$1),('Diário 4º PA'!$F$4:$F$2007))+SUMPRODUCT(-('Diário 5º PA'!$E$4:$E$2000='Analítico Cp.'!$B105),-('Diário 5º PA'!$P$4:$P$2000=I$1),('Diário 5º PA'!$F$4:$F$2000))+SUMPRODUCT(-('Diário 6º PA'!$E$4:$E$2000='Analítico Cp.'!$B105),-('Diário 6º PA'!$P$4:$P$2000=I$1),('Diário 6º PA'!$F$4:$F$2000))+SUMPRODUCT(-('Comp.'!$D$5:$D$263='Analítico Cp.'!$B105),-('Comp.'!$J$5:$J$263=I$1),('Comp.'!$E$5:$E$263))</f>
        <v>0</v>
      </c>
      <c r="J105" s="11">
        <f>SUMPRODUCT(-('Diário 3º PA'!$E$4:$E$4242='Analítico Cp.'!$B105),-('Diário 3º PA'!$O$4:$O$4242=J$1),('Diário 3º PA'!$F$4:$F$4242))+SUMPRODUCT(-('Diário 4º PA'!$E$4:$E$2007='Analítico Cp.'!$B105),-('Diário 4º PA'!$P$4:$P$2007=J$1),('Diário 4º PA'!$F$4:$F$2007))+SUMPRODUCT(-('Diário 5º PA'!$E$4:$E$2000='Analítico Cp.'!$B105),-('Diário 5º PA'!$P$4:$P$2000=J$1),('Diário 5º PA'!$F$4:$F$2000))+SUMPRODUCT(-('Diário 6º PA'!$E$4:$E$2000='Analítico Cp.'!$B105),-('Diário 6º PA'!$P$4:$P$2000=J$1),('Diário 6º PA'!$F$4:$F$2000))+SUMPRODUCT(-('Comp.'!$D$5:$D$263='Analítico Cp.'!$B105),-('Comp.'!$J$5:$J$263=J$1),('Comp.'!$E$5:$E$263))</f>
        <v>0</v>
      </c>
      <c r="K105" s="11">
        <f>SUMPRODUCT(-('Diário 3º PA'!$E$4:$E$4242='Analítico Cp.'!$B105),-('Diário 3º PA'!$O$4:$O$4242=K$1),('Diário 3º PA'!$F$4:$F$4242))+SUMPRODUCT(-('Diário 4º PA'!$E$4:$E$2007='Analítico Cp.'!$B105),-('Diário 4º PA'!$P$4:$P$2007=K$1),('Diário 4º PA'!$F$4:$F$2007))+SUMPRODUCT(-('Diário 5º PA'!$E$4:$E$2000='Analítico Cp.'!$B105),-('Diário 5º PA'!$P$4:$P$2000=K$1),('Diário 5º PA'!$F$4:$F$2000))+SUMPRODUCT(-('Diário 6º PA'!$E$4:$E$2000='Analítico Cp.'!$B105),-('Diário 6º PA'!$P$4:$P$2000=K$1),('Diário 6º PA'!$F$4:$F$2000))+SUMPRODUCT(-('Comp.'!$D$5:$D$263='Analítico Cp.'!$B105),-('Comp.'!$J$5:$J$263=K$1),('Comp.'!$E$5:$E$263))</f>
        <v>0</v>
      </c>
      <c r="L105" s="11">
        <f>SUMPRODUCT(-('Diário 3º PA'!$E$4:$E$4242='Analítico Cp.'!$B105),-('Diário 3º PA'!$O$4:$O$4242=L$1),('Diário 3º PA'!$F$4:$F$4242))+SUMPRODUCT(-('Diário 4º PA'!$E$4:$E$2007='Analítico Cp.'!$B105),-('Diário 4º PA'!$P$4:$P$2007=L$1),('Diário 4º PA'!$F$4:$F$2007))+SUMPRODUCT(-('Diário 5º PA'!$E$4:$E$2000='Analítico Cp.'!$B105),-('Diário 5º PA'!$P$4:$P$2000=L$1),('Diário 5º PA'!$F$4:$F$2000))+SUMPRODUCT(-('Diário 6º PA'!$E$4:$E$2000='Analítico Cp.'!$B105),-('Diário 6º PA'!$P$4:$P$2000=L$1),('Diário 6º PA'!$F$4:$F$2000))+SUMPRODUCT(-('Comp.'!$D$5:$D$263='Analítico Cp.'!$B105),-('Comp.'!$J$5:$J$263=L$1),('Comp.'!$E$5:$E$263))</f>
        <v>0</v>
      </c>
      <c r="M105" s="11">
        <f>SUMPRODUCT(-('Diário 3º PA'!$E$4:$E$4242='Analítico Cp.'!$B105),-('Diário 3º PA'!$O$4:$O$4242=M$1),('Diário 3º PA'!$F$4:$F$4242))+SUMPRODUCT(-('Diário 4º PA'!$E$4:$E$2007='Analítico Cp.'!$B105),-('Diário 4º PA'!$P$4:$P$2007=M$1),('Diário 4º PA'!$F$4:$F$2007))+SUMPRODUCT(-('Diário 5º PA'!$E$4:$E$2000='Analítico Cp.'!$B105),-('Diário 5º PA'!$P$4:$P$2000=M$1),('Diário 5º PA'!$F$4:$F$2000))+SUMPRODUCT(-('Diário 6º PA'!$E$4:$E$2000='Analítico Cp.'!$B105),-('Diário 6º PA'!$P$4:$P$2000=M$1),('Diário 6º PA'!$F$4:$F$2000))+SUMPRODUCT(-('Comp.'!$D$5:$D$263='Analítico Cp.'!$B105),-('Comp.'!$J$5:$J$263=M$1),('Comp.'!$E$5:$E$263))</f>
        <v>0</v>
      </c>
      <c r="N105" s="11">
        <f>SUMPRODUCT(-('Diário 3º PA'!$E$4:$E$4242='Analítico Cp.'!$B105),-('Diário 3º PA'!$O$4:$O$4242=N$1),('Diário 3º PA'!$F$4:$F$4242))+SUMPRODUCT(-('Diário 4º PA'!$E$4:$E$2007='Analítico Cp.'!$B105),-('Diário 4º PA'!$P$4:$P$2007=N$1),('Diário 4º PA'!$F$4:$F$2007))+SUMPRODUCT(-('Diário 5º PA'!$E$4:$E$2000='Analítico Cp.'!$B105),-('Diário 5º PA'!$P$4:$P$2000=N$1),('Diário 5º PA'!$F$4:$F$2000))+SUMPRODUCT(-('Diário 6º PA'!$E$4:$E$2000='Analítico Cp.'!$B105),-('Diário 6º PA'!$P$4:$P$2000=N$1),('Diário 6º PA'!$F$4:$F$2000))+SUMPRODUCT(-('Comp.'!$D$5:$D$263='Analítico Cp.'!$B105),-('Comp.'!$J$5:$J$263=N$1),('Comp.'!$E$5:$E$263))</f>
        <v>0</v>
      </c>
      <c r="O105" s="12">
        <f t="shared" si="14"/>
        <v>0</v>
      </c>
      <c r="P105" s="168">
        <f t="shared" si="15"/>
        <v>0</v>
      </c>
    </row>
    <row r="106" spans="1:16" ht="23.25" customHeight="1" x14ac:dyDescent="0.2">
      <c r="A106" s="59" t="s">
        <v>307</v>
      </c>
      <c r="B106" s="103" t="s">
        <v>308</v>
      </c>
      <c r="C106" s="11">
        <f>SUMPRODUCT(-('Diário 3º PA'!$E$4:$E$4242='Analítico Cp.'!$B106),-('Diário 3º PA'!$O$4:$O$4242=C$1),('Diário 3º PA'!$F$4:$F$4242))+SUMPRODUCT(-('Diário 4º PA'!$E$4:$E$2007='Analítico Cp.'!$B106),-('Diário 4º PA'!$P$4:$P$2007=C$1),('Diário 4º PA'!$F$4:$F$2007))+SUMPRODUCT(-('Diário 5º PA'!$E$4:$E$2000='Analítico Cp.'!$B106),-('Diário 5º PA'!$P$4:$P$2000=C$1),('Diário 5º PA'!$F$4:$F$2000))+SUMPRODUCT(-('Diário 6º PA'!$E$4:$E$2000='Analítico Cp.'!$B106),-('Diário 6º PA'!$P$4:$P$2000=C$1),('Diário 6º PA'!$F$4:$F$2000))+SUMPRODUCT(-('Comp.'!$D$5:$D$263='Analítico Cp.'!$B106),-('Comp.'!$J$5:$J$263=C$1),('Comp.'!$E$5:$E$263))</f>
        <v>0</v>
      </c>
      <c r="D106" s="11">
        <f>SUMPRODUCT(-('Diário 3º PA'!$E$4:$E$4242='Analítico Cp.'!$B106),-('Diário 3º PA'!$O$4:$O$4242=D$1),('Diário 3º PA'!$F$4:$F$4242))+SUMPRODUCT(-('Diário 4º PA'!$E$4:$E$2007='Analítico Cp.'!$B106),-('Diário 4º PA'!$P$4:$P$2007=D$1),('Diário 4º PA'!$F$4:$F$2007))+SUMPRODUCT(-('Diário 5º PA'!$E$4:$E$2000='Analítico Cp.'!$B106),-('Diário 5º PA'!$P$4:$P$2000=D$1),('Diário 5º PA'!$F$4:$F$2000))+SUMPRODUCT(-('Diário 6º PA'!$E$4:$E$2000='Analítico Cp.'!$B106),-('Diário 6º PA'!$P$4:$P$2000=D$1),('Diário 6º PA'!$F$4:$F$2000))+SUMPRODUCT(-('Comp.'!$D$5:$D$263='Analítico Cp.'!$B106),-('Comp.'!$J$5:$J$263=D$1),('Comp.'!$E$5:$E$263))</f>
        <v>0</v>
      </c>
      <c r="E106" s="11">
        <f>SUMPRODUCT(-('Diário 3º PA'!$E$4:$E$4242='Analítico Cp.'!$B106),-('Diário 3º PA'!$O$4:$O$4242=E$1),('Diário 3º PA'!$F$4:$F$4242))+SUMPRODUCT(-('Diário 4º PA'!$E$4:$E$2007='Analítico Cp.'!$B106),-('Diário 4º PA'!$P$4:$P$2007=E$1),('Diário 4º PA'!$F$4:$F$2007))+SUMPRODUCT(-('Diário 5º PA'!$E$4:$E$2000='Analítico Cp.'!$B106),-('Diário 5º PA'!$P$4:$P$2000=E$1),('Diário 5º PA'!$F$4:$F$2000))+SUMPRODUCT(-('Diário 6º PA'!$E$4:$E$2000='Analítico Cp.'!$B106),-('Diário 6º PA'!$P$4:$P$2000=E$1),('Diário 6º PA'!$F$4:$F$2000))+SUMPRODUCT(-('Comp.'!$D$5:$D$263='Analítico Cp.'!$B106),-('Comp.'!$J$5:$J$263=E$1),('Comp.'!$E$5:$E$263))</f>
        <v>0</v>
      </c>
      <c r="F106" s="11">
        <f>SUMPRODUCT(-('Diário 3º PA'!$E$4:$E$4242='Analítico Cp.'!$B106),-('Diário 3º PA'!$O$4:$O$4242=F$1),('Diário 3º PA'!$F$4:$F$4242))+SUMPRODUCT(-('Diário 4º PA'!$E$4:$E$2007='Analítico Cp.'!$B106),-('Diário 4º PA'!$P$4:$P$2007=F$1),('Diário 4º PA'!$F$4:$F$2007))+SUMPRODUCT(-('Diário 5º PA'!$E$4:$E$2000='Analítico Cp.'!$B106),-('Diário 5º PA'!$P$4:$P$2000=F$1),('Diário 5º PA'!$F$4:$F$2000))+SUMPRODUCT(-('Diário 6º PA'!$E$4:$E$2000='Analítico Cp.'!$B106),-('Diário 6º PA'!$P$4:$P$2000=F$1),('Diário 6º PA'!$F$4:$F$2000))+SUMPRODUCT(-('Comp.'!$D$5:$D$263='Analítico Cp.'!$B106),-('Comp.'!$J$5:$J$263=F$1),('Comp.'!$E$5:$E$263))</f>
        <v>0</v>
      </c>
      <c r="G106" s="11">
        <f>SUMPRODUCT(-('Diário 3º PA'!$E$4:$E$4242='Analítico Cp.'!$B106),-('Diário 3º PA'!$O$4:$O$4242=G$1),('Diário 3º PA'!$F$4:$F$4242))+SUMPRODUCT(-('Diário 4º PA'!$E$4:$E$2007='Analítico Cp.'!$B106),-('Diário 4º PA'!$P$4:$P$2007=G$1),('Diário 4º PA'!$F$4:$F$2007))+SUMPRODUCT(-('Diário 5º PA'!$E$4:$E$2000='Analítico Cp.'!$B106),-('Diário 5º PA'!$P$4:$P$2000=G$1),('Diário 5º PA'!$F$4:$F$2000))+SUMPRODUCT(-('Diário 6º PA'!$E$4:$E$2000='Analítico Cp.'!$B106),-('Diário 6º PA'!$P$4:$P$2000=G$1),('Diário 6º PA'!$F$4:$F$2000))+SUMPRODUCT(-('Comp.'!$D$5:$D$263='Analítico Cp.'!$B106),-('Comp.'!$J$5:$J$263=G$1),('Comp.'!$E$5:$E$263))</f>
        <v>0</v>
      </c>
      <c r="H106" s="11">
        <f>SUMPRODUCT(-('Diário 3º PA'!$E$4:$E$4242='Analítico Cp.'!$B106),-('Diário 3º PA'!$O$4:$O$4242=H$1),('Diário 3º PA'!$F$4:$F$4242))+SUMPRODUCT(-('Diário 4º PA'!$E$4:$E$2007='Analítico Cp.'!$B106),-('Diário 4º PA'!$P$4:$P$2007=H$1),('Diário 4º PA'!$F$4:$F$2007))+SUMPRODUCT(-('Diário 5º PA'!$E$4:$E$2000='Analítico Cp.'!$B106),-('Diário 5º PA'!$P$4:$P$2000=H$1),('Diário 5º PA'!$F$4:$F$2000))+SUMPRODUCT(-('Diário 6º PA'!$E$4:$E$2000='Analítico Cp.'!$B106),-('Diário 6º PA'!$P$4:$P$2000=H$1),('Diário 6º PA'!$F$4:$F$2000))+SUMPRODUCT(-('Comp.'!$D$5:$D$263='Analítico Cp.'!$B106),-('Comp.'!$J$5:$J$263=H$1),('Comp.'!$E$5:$E$263))</f>
        <v>0</v>
      </c>
      <c r="I106" s="11">
        <f>SUMPRODUCT(-('Diário 3º PA'!$E$4:$E$4242='Analítico Cp.'!$B106),-('Diário 3º PA'!$O$4:$O$4242=I$1),('Diário 3º PA'!$F$4:$F$4242))+SUMPRODUCT(-('Diário 4º PA'!$E$4:$E$2007='Analítico Cp.'!$B106),-('Diário 4º PA'!$P$4:$P$2007=I$1),('Diário 4º PA'!$F$4:$F$2007))+SUMPRODUCT(-('Diário 5º PA'!$E$4:$E$2000='Analítico Cp.'!$B106),-('Diário 5º PA'!$P$4:$P$2000=I$1),('Diário 5º PA'!$F$4:$F$2000))+SUMPRODUCT(-('Diário 6º PA'!$E$4:$E$2000='Analítico Cp.'!$B106),-('Diário 6º PA'!$P$4:$P$2000=I$1),('Diário 6º PA'!$F$4:$F$2000))+SUMPRODUCT(-('Comp.'!$D$5:$D$263='Analítico Cp.'!$B106),-('Comp.'!$J$5:$J$263=I$1),('Comp.'!$E$5:$E$263))</f>
        <v>0</v>
      </c>
      <c r="J106" s="11">
        <f>SUMPRODUCT(-('Diário 3º PA'!$E$4:$E$4242='Analítico Cp.'!$B106),-('Diário 3º PA'!$O$4:$O$4242=J$1),('Diário 3º PA'!$F$4:$F$4242))+SUMPRODUCT(-('Diário 4º PA'!$E$4:$E$2007='Analítico Cp.'!$B106),-('Diário 4º PA'!$P$4:$P$2007=J$1),('Diário 4º PA'!$F$4:$F$2007))+SUMPRODUCT(-('Diário 5º PA'!$E$4:$E$2000='Analítico Cp.'!$B106),-('Diário 5º PA'!$P$4:$P$2000=J$1),('Diário 5º PA'!$F$4:$F$2000))+SUMPRODUCT(-('Diário 6º PA'!$E$4:$E$2000='Analítico Cp.'!$B106),-('Diário 6º PA'!$P$4:$P$2000=J$1),('Diário 6º PA'!$F$4:$F$2000))+SUMPRODUCT(-('Comp.'!$D$5:$D$263='Analítico Cp.'!$B106),-('Comp.'!$J$5:$J$263=J$1),('Comp.'!$E$5:$E$263))</f>
        <v>0</v>
      </c>
      <c r="K106" s="11">
        <f>SUMPRODUCT(-('Diário 3º PA'!$E$4:$E$4242='Analítico Cp.'!$B106),-('Diário 3º PA'!$O$4:$O$4242=K$1),('Diário 3º PA'!$F$4:$F$4242))+SUMPRODUCT(-('Diário 4º PA'!$E$4:$E$2007='Analítico Cp.'!$B106),-('Diário 4º PA'!$P$4:$P$2007=K$1),('Diário 4º PA'!$F$4:$F$2007))+SUMPRODUCT(-('Diário 5º PA'!$E$4:$E$2000='Analítico Cp.'!$B106),-('Diário 5º PA'!$P$4:$P$2000=K$1),('Diário 5º PA'!$F$4:$F$2000))+SUMPRODUCT(-('Diário 6º PA'!$E$4:$E$2000='Analítico Cp.'!$B106),-('Diário 6º PA'!$P$4:$P$2000=K$1),('Diário 6º PA'!$F$4:$F$2000))+SUMPRODUCT(-('Comp.'!$D$5:$D$263='Analítico Cp.'!$B106),-('Comp.'!$J$5:$J$263=K$1),('Comp.'!$E$5:$E$263))</f>
        <v>0</v>
      </c>
      <c r="L106" s="11">
        <f>SUMPRODUCT(-('Diário 3º PA'!$E$4:$E$4242='Analítico Cp.'!$B106),-('Diário 3º PA'!$O$4:$O$4242=L$1),('Diário 3º PA'!$F$4:$F$4242))+SUMPRODUCT(-('Diário 4º PA'!$E$4:$E$2007='Analítico Cp.'!$B106),-('Diário 4º PA'!$P$4:$P$2007=L$1),('Diário 4º PA'!$F$4:$F$2007))+SUMPRODUCT(-('Diário 5º PA'!$E$4:$E$2000='Analítico Cp.'!$B106),-('Diário 5º PA'!$P$4:$P$2000=L$1),('Diário 5º PA'!$F$4:$F$2000))+SUMPRODUCT(-('Diário 6º PA'!$E$4:$E$2000='Analítico Cp.'!$B106),-('Diário 6º PA'!$P$4:$P$2000=L$1),('Diário 6º PA'!$F$4:$F$2000))+SUMPRODUCT(-('Comp.'!$D$5:$D$263='Analítico Cp.'!$B106),-('Comp.'!$J$5:$J$263=L$1),('Comp.'!$E$5:$E$263))</f>
        <v>0</v>
      </c>
      <c r="M106" s="11">
        <f>SUMPRODUCT(-('Diário 3º PA'!$E$4:$E$4242='Analítico Cp.'!$B106),-('Diário 3º PA'!$O$4:$O$4242=M$1),('Diário 3º PA'!$F$4:$F$4242))+SUMPRODUCT(-('Diário 4º PA'!$E$4:$E$2007='Analítico Cp.'!$B106),-('Diário 4º PA'!$P$4:$P$2007=M$1),('Diário 4º PA'!$F$4:$F$2007))+SUMPRODUCT(-('Diário 5º PA'!$E$4:$E$2000='Analítico Cp.'!$B106),-('Diário 5º PA'!$P$4:$P$2000=M$1),('Diário 5º PA'!$F$4:$F$2000))+SUMPRODUCT(-('Diário 6º PA'!$E$4:$E$2000='Analítico Cp.'!$B106),-('Diário 6º PA'!$P$4:$P$2000=M$1),('Diário 6º PA'!$F$4:$F$2000))+SUMPRODUCT(-('Comp.'!$D$5:$D$263='Analítico Cp.'!$B106),-('Comp.'!$J$5:$J$263=M$1),('Comp.'!$E$5:$E$263))</f>
        <v>0</v>
      </c>
      <c r="N106" s="11">
        <f>SUMPRODUCT(-('Diário 3º PA'!$E$4:$E$4242='Analítico Cp.'!$B106),-('Diário 3º PA'!$O$4:$O$4242=N$1),('Diário 3º PA'!$F$4:$F$4242))+SUMPRODUCT(-('Diário 4º PA'!$E$4:$E$2007='Analítico Cp.'!$B106),-('Diário 4º PA'!$P$4:$P$2007=N$1),('Diário 4º PA'!$F$4:$F$2007))+SUMPRODUCT(-('Diário 5º PA'!$E$4:$E$2000='Analítico Cp.'!$B106),-('Diário 5º PA'!$P$4:$P$2000=N$1),('Diário 5º PA'!$F$4:$F$2000))+SUMPRODUCT(-('Diário 6º PA'!$E$4:$E$2000='Analítico Cp.'!$B106),-('Diário 6º PA'!$P$4:$P$2000=N$1),('Diário 6º PA'!$F$4:$F$2000))+SUMPRODUCT(-('Comp.'!$D$5:$D$263='Analítico Cp.'!$B106),-('Comp.'!$J$5:$J$263=N$1),('Comp.'!$E$5:$E$263))</f>
        <v>0</v>
      </c>
      <c r="O106" s="12">
        <f t="shared" si="14"/>
        <v>0</v>
      </c>
      <c r="P106" s="168">
        <f t="shared" si="15"/>
        <v>0</v>
      </c>
    </row>
    <row r="107" spans="1:16" ht="23.25" customHeight="1" x14ac:dyDescent="0.2">
      <c r="A107" s="59" t="s">
        <v>309</v>
      </c>
      <c r="B107" s="103" t="s">
        <v>310</v>
      </c>
      <c r="C107" s="11">
        <f>SUMPRODUCT(-('Diário 3º PA'!$E$4:$E$4242='Analítico Cp.'!$B107),-('Diário 3º PA'!$O$4:$O$4242=C$1),('Diário 3º PA'!$F$4:$F$4242))+SUMPRODUCT(-('Diário 4º PA'!$E$4:$E$2007='Analítico Cp.'!$B107),-('Diário 4º PA'!$P$4:$P$2007=C$1),('Diário 4º PA'!$F$4:$F$2007))+SUMPRODUCT(-('Diário 5º PA'!$E$4:$E$2000='Analítico Cp.'!$B107),-('Diário 5º PA'!$P$4:$P$2000=C$1),('Diário 5º PA'!$F$4:$F$2000))+SUMPRODUCT(-('Diário 6º PA'!$E$4:$E$2000='Analítico Cp.'!$B107),-('Diário 6º PA'!$P$4:$P$2000=C$1),('Diário 6º PA'!$F$4:$F$2000))+SUMPRODUCT(-('Comp.'!$D$5:$D$263='Analítico Cp.'!$B107),-('Comp.'!$J$5:$J$263=C$1),('Comp.'!$E$5:$E$263))</f>
        <v>5128.4400000000005</v>
      </c>
      <c r="D107" s="11">
        <f>SUMPRODUCT(-('Diário 3º PA'!$E$4:$E$4242='Analítico Cp.'!$B107),-('Diário 3º PA'!$O$4:$O$4242=D$1),('Diário 3º PA'!$F$4:$F$4242))+SUMPRODUCT(-('Diário 4º PA'!$E$4:$E$2007='Analítico Cp.'!$B107),-('Diário 4º PA'!$P$4:$P$2007=D$1),('Diário 4º PA'!$F$4:$F$2007))+SUMPRODUCT(-('Diário 5º PA'!$E$4:$E$2000='Analítico Cp.'!$B107),-('Diário 5º PA'!$P$4:$P$2000=D$1),('Diário 5º PA'!$F$4:$F$2000))+SUMPRODUCT(-('Diário 6º PA'!$E$4:$E$2000='Analítico Cp.'!$B107),-('Diário 6º PA'!$P$4:$P$2000=D$1),('Diário 6º PA'!$F$4:$F$2000))+SUMPRODUCT(-('Comp.'!$D$5:$D$263='Analítico Cp.'!$B107),-('Comp.'!$J$5:$J$263=D$1),('Comp.'!$E$5:$E$263))</f>
        <v>8992.3700000000008</v>
      </c>
      <c r="E107" s="11">
        <f>SUMPRODUCT(-('Diário 3º PA'!$E$4:$E$4242='Analítico Cp.'!$B107),-('Diário 3º PA'!$O$4:$O$4242=E$1),('Diário 3º PA'!$F$4:$F$4242))+SUMPRODUCT(-('Diário 4º PA'!$E$4:$E$2007='Analítico Cp.'!$B107),-('Diário 4º PA'!$P$4:$P$2007=E$1),('Diário 4º PA'!$F$4:$F$2007))+SUMPRODUCT(-('Diário 5º PA'!$E$4:$E$2000='Analítico Cp.'!$B107),-('Diário 5º PA'!$P$4:$P$2000=E$1),('Diário 5º PA'!$F$4:$F$2000))+SUMPRODUCT(-('Diário 6º PA'!$E$4:$E$2000='Analítico Cp.'!$B107),-('Diário 6º PA'!$P$4:$P$2000=E$1),('Diário 6º PA'!$F$4:$F$2000))+SUMPRODUCT(-('Comp.'!$D$5:$D$263='Analítico Cp.'!$B107),-('Comp.'!$J$5:$J$263=E$1),('Comp.'!$E$5:$E$263))</f>
        <v>5749.8600000000006</v>
      </c>
      <c r="F107" s="11">
        <f>SUMPRODUCT(-('Diário 3º PA'!$E$4:$E$4242='Analítico Cp.'!$B107),-('Diário 3º PA'!$O$4:$O$4242=F$1),('Diário 3º PA'!$F$4:$F$4242))+SUMPRODUCT(-('Diário 4º PA'!$E$4:$E$2007='Analítico Cp.'!$B107),-('Diário 4º PA'!$P$4:$P$2007=F$1),('Diário 4º PA'!$F$4:$F$2007))+SUMPRODUCT(-('Diário 5º PA'!$E$4:$E$2000='Analítico Cp.'!$B107),-('Diário 5º PA'!$P$4:$P$2000=F$1),('Diário 5º PA'!$F$4:$F$2000))+SUMPRODUCT(-('Diário 6º PA'!$E$4:$E$2000='Analítico Cp.'!$B107),-('Diário 6º PA'!$P$4:$P$2000=F$1),('Diário 6º PA'!$F$4:$F$2000))+SUMPRODUCT(-('Comp.'!$D$5:$D$263='Analítico Cp.'!$B107),-('Comp.'!$J$5:$J$263=F$1),('Comp.'!$E$5:$E$263))</f>
        <v>0</v>
      </c>
      <c r="G107" s="11">
        <f>SUMPRODUCT(-('Diário 3º PA'!$E$4:$E$4242='Analítico Cp.'!$B107),-('Diário 3º PA'!$O$4:$O$4242=G$1),('Diário 3º PA'!$F$4:$F$4242))+SUMPRODUCT(-('Diário 4º PA'!$E$4:$E$2007='Analítico Cp.'!$B107),-('Diário 4º PA'!$P$4:$P$2007=G$1),('Diário 4º PA'!$F$4:$F$2007))+SUMPRODUCT(-('Diário 5º PA'!$E$4:$E$2000='Analítico Cp.'!$B107),-('Diário 5º PA'!$P$4:$P$2000=G$1),('Diário 5º PA'!$F$4:$F$2000))+SUMPRODUCT(-('Diário 6º PA'!$E$4:$E$2000='Analítico Cp.'!$B107),-('Diário 6º PA'!$P$4:$P$2000=G$1),('Diário 6º PA'!$F$4:$F$2000))+SUMPRODUCT(-('Comp.'!$D$5:$D$263='Analítico Cp.'!$B107),-('Comp.'!$J$5:$J$263=G$1),('Comp.'!$E$5:$E$263))</f>
        <v>0</v>
      </c>
      <c r="H107" s="11">
        <f>SUMPRODUCT(-('Diário 3º PA'!$E$4:$E$4242='Analítico Cp.'!$B107),-('Diário 3º PA'!$O$4:$O$4242=H$1),('Diário 3º PA'!$F$4:$F$4242))+SUMPRODUCT(-('Diário 4º PA'!$E$4:$E$2007='Analítico Cp.'!$B107),-('Diário 4º PA'!$P$4:$P$2007=H$1),('Diário 4º PA'!$F$4:$F$2007))+SUMPRODUCT(-('Diário 5º PA'!$E$4:$E$2000='Analítico Cp.'!$B107),-('Diário 5º PA'!$P$4:$P$2000=H$1),('Diário 5º PA'!$F$4:$F$2000))+SUMPRODUCT(-('Diário 6º PA'!$E$4:$E$2000='Analítico Cp.'!$B107),-('Diário 6º PA'!$P$4:$P$2000=H$1),('Diário 6º PA'!$F$4:$F$2000))+SUMPRODUCT(-('Comp.'!$D$5:$D$263='Analítico Cp.'!$B107),-('Comp.'!$J$5:$J$263=H$1),('Comp.'!$E$5:$E$263))</f>
        <v>0</v>
      </c>
      <c r="I107" s="11">
        <f>SUMPRODUCT(-('Diário 3º PA'!$E$4:$E$4242='Analítico Cp.'!$B107),-('Diário 3º PA'!$O$4:$O$4242=I$1),('Diário 3º PA'!$F$4:$F$4242))+SUMPRODUCT(-('Diário 4º PA'!$E$4:$E$2007='Analítico Cp.'!$B107),-('Diário 4º PA'!$P$4:$P$2007=I$1),('Diário 4º PA'!$F$4:$F$2007))+SUMPRODUCT(-('Diário 5º PA'!$E$4:$E$2000='Analítico Cp.'!$B107),-('Diário 5º PA'!$P$4:$P$2000=I$1),('Diário 5º PA'!$F$4:$F$2000))+SUMPRODUCT(-('Diário 6º PA'!$E$4:$E$2000='Analítico Cp.'!$B107),-('Diário 6º PA'!$P$4:$P$2000=I$1),('Diário 6º PA'!$F$4:$F$2000))+SUMPRODUCT(-('Comp.'!$D$5:$D$263='Analítico Cp.'!$B107),-('Comp.'!$J$5:$J$263=I$1),('Comp.'!$E$5:$E$263))</f>
        <v>0</v>
      </c>
      <c r="J107" s="11">
        <f>SUMPRODUCT(-('Diário 3º PA'!$E$4:$E$4242='Analítico Cp.'!$B107),-('Diário 3º PA'!$O$4:$O$4242=J$1),('Diário 3º PA'!$F$4:$F$4242))+SUMPRODUCT(-('Diário 4º PA'!$E$4:$E$2007='Analítico Cp.'!$B107),-('Diário 4º PA'!$P$4:$P$2007=J$1),('Diário 4º PA'!$F$4:$F$2007))+SUMPRODUCT(-('Diário 5º PA'!$E$4:$E$2000='Analítico Cp.'!$B107),-('Diário 5º PA'!$P$4:$P$2000=J$1),('Diário 5º PA'!$F$4:$F$2000))+SUMPRODUCT(-('Diário 6º PA'!$E$4:$E$2000='Analítico Cp.'!$B107),-('Diário 6º PA'!$P$4:$P$2000=J$1),('Diário 6º PA'!$F$4:$F$2000))+SUMPRODUCT(-('Comp.'!$D$5:$D$263='Analítico Cp.'!$B107),-('Comp.'!$J$5:$J$263=J$1),('Comp.'!$E$5:$E$263))</f>
        <v>0</v>
      </c>
      <c r="K107" s="11">
        <f>SUMPRODUCT(-('Diário 3º PA'!$E$4:$E$4242='Analítico Cp.'!$B107),-('Diário 3º PA'!$O$4:$O$4242=K$1),('Diário 3º PA'!$F$4:$F$4242))+SUMPRODUCT(-('Diário 4º PA'!$E$4:$E$2007='Analítico Cp.'!$B107),-('Diário 4º PA'!$P$4:$P$2007=K$1),('Diário 4º PA'!$F$4:$F$2007))+SUMPRODUCT(-('Diário 5º PA'!$E$4:$E$2000='Analítico Cp.'!$B107),-('Diário 5º PA'!$P$4:$P$2000=K$1),('Diário 5º PA'!$F$4:$F$2000))+SUMPRODUCT(-('Diário 6º PA'!$E$4:$E$2000='Analítico Cp.'!$B107),-('Diário 6º PA'!$P$4:$P$2000=K$1),('Diário 6º PA'!$F$4:$F$2000))+SUMPRODUCT(-('Comp.'!$D$5:$D$263='Analítico Cp.'!$B107),-('Comp.'!$J$5:$J$263=K$1),('Comp.'!$E$5:$E$263))</f>
        <v>0</v>
      </c>
      <c r="L107" s="11">
        <f>SUMPRODUCT(-('Diário 3º PA'!$E$4:$E$4242='Analítico Cp.'!$B107),-('Diário 3º PA'!$O$4:$O$4242=L$1),('Diário 3º PA'!$F$4:$F$4242))+SUMPRODUCT(-('Diário 4º PA'!$E$4:$E$2007='Analítico Cp.'!$B107),-('Diário 4º PA'!$P$4:$P$2007=L$1),('Diário 4º PA'!$F$4:$F$2007))+SUMPRODUCT(-('Diário 5º PA'!$E$4:$E$2000='Analítico Cp.'!$B107),-('Diário 5º PA'!$P$4:$P$2000=L$1),('Diário 5º PA'!$F$4:$F$2000))+SUMPRODUCT(-('Diário 6º PA'!$E$4:$E$2000='Analítico Cp.'!$B107),-('Diário 6º PA'!$P$4:$P$2000=L$1),('Diário 6º PA'!$F$4:$F$2000))+SUMPRODUCT(-('Comp.'!$D$5:$D$263='Analítico Cp.'!$B107),-('Comp.'!$J$5:$J$263=L$1),('Comp.'!$E$5:$E$263))</f>
        <v>0</v>
      </c>
      <c r="M107" s="11">
        <f>SUMPRODUCT(-('Diário 3º PA'!$E$4:$E$4242='Analítico Cp.'!$B107),-('Diário 3º PA'!$O$4:$O$4242=M$1),('Diário 3º PA'!$F$4:$F$4242))+SUMPRODUCT(-('Diário 4º PA'!$E$4:$E$2007='Analítico Cp.'!$B107),-('Diário 4º PA'!$P$4:$P$2007=M$1),('Diário 4º PA'!$F$4:$F$2007))+SUMPRODUCT(-('Diário 5º PA'!$E$4:$E$2000='Analítico Cp.'!$B107),-('Diário 5º PA'!$P$4:$P$2000=M$1),('Diário 5º PA'!$F$4:$F$2000))+SUMPRODUCT(-('Diário 6º PA'!$E$4:$E$2000='Analítico Cp.'!$B107),-('Diário 6º PA'!$P$4:$P$2000=M$1),('Diário 6º PA'!$F$4:$F$2000))+SUMPRODUCT(-('Comp.'!$D$5:$D$263='Analítico Cp.'!$B107),-('Comp.'!$J$5:$J$263=M$1),('Comp.'!$E$5:$E$263))</f>
        <v>0</v>
      </c>
      <c r="N107" s="11">
        <f>SUMPRODUCT(-('Diário 3º PA'!$E$4:$E$4242='Analítico Cp.'!$B107),-('Diário 3º PA'!$O$4:$O$4242=N$1),('Diário 3º PA'!$F$4:$F$4242))+SUMPRODUCT(-('Diário 4º PA'!$E$4:$E$2007='Analítico Cp.'!$B107),-('Diário 4º PA'!$P$4:$P$2007=N$1),('Diário 4º PA'!$F$4:$F$2007))+SUMPRODUCT(-('Diário 5º PA'!$E$4:$E$2000='Analítico Cp.'!$B107),-('Diário 5º PA'!$P$4:$P$2000=N$1),('Diário 5º PA'!$F$4:$F$2000))+SUMPRODUCT(-('Diário 6º PA'!$E$4:$E$2000='Analítico Cp.'!$B107),-('Diário 6º PA'!$P$4:$P$2000=N$1),('Diário 6º PA'!$F$4:$F$2000))+SUMPRODUCT(-('Comp.'!$D$5:$D$263='Analítico Cp.'!$B107),-('Comp.'!$J$5:$J$263=N$1),('Comp.'!$E$5:$E$263))</f>
        <v>0</v>
      </c>
      <c r="O107" s="12">
        <f t="shared" si="14"/>
        <v>19870.670000000002</v>
      </c>
      <c r="P107" s="168">
        <f t="shared" si="15"/>
        <v>2.343558504966441E-3</v>
      </c>
    </row>
    <row r="108" spans="1:16" ht="23.25" customHeight="1" x14ac:dyDescent="0.2">
      <c r="A108" s="59" t="s">
        <v>311</v>
      </c>
      <c r="B108" s="103" t="s">
        <v>312</v>
      </c>
      <c r="C108" s="11">
        <f>SUMPRODUCT(-('Diário 3º PA'!$E$4:$E$4242='Analítico Cp.'!$B108),-('Diário 3º PA'!$O$4:$O$4242=C$1),('Diário 3º PA'!$F$4:$F$4242))+SUMPRODUCT(-('Diário 4º PA'!$E$4:$E$2007='Analítico Cp.'!$B108),-('Diário 4º PA'!$P$4:$P$2007=C$1),('Diário 4º PA'!$F$4:$F$2007))+SUMPRODUCT(-('Diário 5º PA'!$E$4:$E$2000='Analítico Cp.'!$B108),-('Diário 5º PA'!$P$4:$P$2000=C$1),('Diário 5º PA'!$F$4:$F$2000))+SUMPRODUCT(-('Diário 6º PA'!$E$4:$E$2000='Analítico Cp.'!$B108),-('Diário 6º PA'!$P$4:$P$2000=C$1),('Diário 6º PA'!$F$4:$F$2000))+SUMPRODUCT(-('Comp.'!$D$5:$D$263='Analítico Cp.'!$B108),-('Comp.'!$J$5:$J$263=C$1),('Comp.'!$E$5:$E$263))</f>
        <v>0</v>
      </c>
      <c r="D108" s="11">
        <f>SUMPRODUCT(-('Diário 3º PA'!$E$4:$E$4242='Analítico Cp.'!$B108),-('Diário 3º PA'!$O$4:$O$4242=D$1),('Diário 3º PA'!$F$4:$F$4242))+SUMPRODUCT(-('Diário 4º PA'!$E$4:$E$2007='Analítico Cp.'!$B108),-('Diário 4º PA'!$P$4:$P$2007=D$1),('Diário 4º PA'!$F$4:$F$2007))+SUMPRODUCT(-('Diário 5º PA'!$E$4:$E$2000='Analítico Cp.'!$B108),-('Diário 5º PA'!$P$4:$P$2000=D$1),('Diário 5º PA'!$F$4:$F$2000))+SUMPRODUCT(-('Diário 6º PA'!$E$4:$E$2000='Analítico Cp.'!$B108),-('Diário 6º PA'!$P$4:$P$2000=D$1),('Diário 6º PA'!$F$4:$F$2000))+SUMPRODUCT(-('Comp.'!$D$5:$D$263='Analítico Cp.'!$B108),-('Comp.'!$J$5:$J$263=D$1),('Comp.'!$E$5:$E$263))</f>
        <v>0</v>
      </c>
      <c r="E108" s="11">
        <f>SUMPRODUCT(-('Diário 3º PA'!$E$4:$E$4242='Analítico Cp.'!$B108),-('Diário 3º PA'!$O$4:$O$4242=E$1),('Diário 3º PA'!$F$4:$F$4242))+SUMPRODUCT(-('Diário 4º PA'!$E$4:$E$2007='Analítico Cp.'!$B108),-('Diário 4º PA'!$P$4:$P$2007=E$1),('Diário 4º PA'!$F$4:$F$2007))+SUMPRODUCT(-('Diário 5º PA'!$E$4:$E$2000='Analítico Cp.'!$B108),-('Diário 5º PA'!$P$4:$P$2000=E$1),('Diário 5º PA'!$F$4:$F$2000))+SUMPRODUCT(-('Diário 6º PA'!$E$4:$E$2000='Analítico Cp.'!$B108),-('Diário 6º PA'!$P$4:$P$2000=E$1),('Diário 6º PA'!$F$4:$F$2000))+SUMPRODUCT(-('Comp.'!$D$5:$D$263='Analítico Cp.'!$B108),-('Comp.'!$J$5:$J$263=E$1),('Comp.'!$E$5:$E$263))</f>
        <v>0</v>
      </c>
      <c r="F108" s="11">
        <f>SUMPRODUCT(-('Diário 3º PA'!$E$4:$E$4242='Analítico Cp.'!$B108),-('Diário 3º PA'!$O$4:$O$4242=F$1),('Diário 3º PA'!$F$4:$F$4242))+SUMPRODUCT(-('Diário 4º PA'!$E$4:$E$2007='Analítico Cp.'!$B108),-('Diário 4º PA'!$P$4:$P$2007=F$1),('Diário 4º PA'!$F$4:$F$2007))+SUMPRODUCT(-('Diário 5º PA'!$E$4:$E$2000='Analítico Cp.'!$B108),-('Diário 5º PA'!$P$4:$P$2000=F$1),('Diário 5º PA'!$F$4:$F$2000))+SUMPRODUCT(-('Diário 6º PA'!$E$4:$E$2000='Analítico Cp.'!$B108),-('Diário 6º PA'!$P$4:$P$2000=F$1),('Diário 6º PA'!$F$4:$F$2000))+SUMPRODUCT(-('Comp.'!$D$5:$D$263='Analítico Cp.'!$B108),-('Comp.'!$J$5:$J$263=F$1),('Comp.'!$E$5:$E$263))</f>
        <v>0</v>
      </c>
      <c r="G108" s="11">
        <f>SUMPRODUCT(-('Diário 3º PA'!$E$4:$E$4242='Analítico Cp.'!$B108),-('Diário 3º PA'!$O$4:$O$4242=G$1),('Diário 3º PA'!$F$4:$F$4242))+SUMPRODUCT(-('Diário 4º PA'!$E$4:$E$2007='Analítico Cp.'!$B108),-('Diário 4º PA'!$P$4:$P$2007=G$1),('Diário 4º PA'!$F$4:$F$2007))+SUMPRODUCT(-('Diário 5º PA'!$E$4:$E$2000='Analítico Cp.'!$B108),-('Diário 5º PA'!$P$4:$P$2000=G$1),('Diário 5º PA'!$F$4:$F$2000))+SUMPRODUCT(-('Diário 6º PA'!$E$4:$E$2000='Analítico Cp.'!$B108),-('Diário 6º PA'!$P$4:$P$2000=G$1),('Diário 6º PA'!$F$4:$F$2000))+SUMPRODUCT(-('Comp.'!$D$5:$D$263='Analítico Cp.'!$B108),-('Comp.'!$J$5:$J$263=G$1),('Comp.'!$E$5:$E$263))</f>
        <v>0</v>
      </c>
      <c r="H108" s="11">
        <f>SUMPRODUCT(-('Diário 3º PA'!$E$4:$E$4242='Analítico Cp.'!$B108),-('Diário 3º PA'!$O$4:$O$4242=H$1),('Diário 3º PA'!$F$4:$F$4242))+SUMPRODUCT(-('Diário 4º PA'!$E$4:$E$2007='Analítico Cp.'!$B108),-('Diário 4º PA'!$P$4:$P$2007=H$1),('Diário 4º PA'!$F$4:$F$2007))+SUMPRODUCT(-('Diário 5º PA'!$E$4:$E$2000='Analítico Cp.'!$B108),-('Diário 5º PA'!$P$4:$P$2000=H$1),('Diário 5º PA'!$F$4:$F$2000))+SUMPRODUCT(-('Diário 6º PA'!$E$4:$E$2000='Analítico Cp.'!$B108),-('Diário 6º PA'!$P$4:$P$2000=H$1),('Diário 6º PA'!$F$4:$F$2000))+SUMPRODUCT(-('Comp.'!$D$5:$D$263='Analítico Cp.'!$B108),-('Comp.'!$J$5:$J$263=H$1),('Comp.'!$E$5:$E$263))</f>
        <v>0</v>
      </c>
      <c r="I108" s="11">
        <f>SUMPRODUCT(-('Diário 3º PA'!$E$4:$E$4242='Analítico Cp.'!$B108),-('Diário 3º PA'!$O$4:$O$4242=I$1),('Diário 3º PA'!$F$4:$F$4242))+SUMPRODUCT(-('Diário 4º PA'!$E$4:$E$2007='Analítico Cp.'!$B108),-('Diário 4º PA'!$P$4:$P$2007=I$1),('Diário 4º PA'!$F$4:$F$2007))+SUMPRODUCT(-('Diário 5º PA'!$E$4:$E$2000='Analítico Cp.'!$B108),-('Diário 5º PA'!$P$4:$P$2000=I$1),('Diário 5º PA'!$F$4:$F$2000))+SUMPRODUCT(-('Diário 6º PA'!$E$4:$E$2000='Analítico Cp.'!$B108),-('Diário 6º PA'!$P$4:$P$2000=I$1),('Diário 6º PA'!$F$4:$F$2000))+SUMPRODUCT(-('Comp.'!$D$5:$D$263='Analítico Cp.'!$B108),-('Comp.'!$J$5:$J$263=I$1),('Comp.'!$E$5:$E$263))</f>
        <v>0</v>
      </c>
      <c r="J108" s="11">
        <f>SUMPRODUCT(-('Diário 3º PA'!$E$4:$E$4242='Analítico Cp.'!$B108),-('Diário 3º PA'!$O$4:$O$4242=J$1),('Diário 3º PA'!$F$4:$F$4242))+SUMPRODUCT(-('Diário 4º PA'!$E$4:$E$2007='Analítico Cp.'!$B108),-('Diário 4º PA'!$P$4:$P$2007=J$1),('Diário 4º PA'!$F$4:$F$2007))+SUMPRODUCT(-('Diário 5º PA'!$E$4:$E$2000='Analítico Cp.'!$B108),-('Diário 5º PA'!$P$4:$P$2000=J$1),('Diário 5º PA'!$F$4:$F$2000))+SUMPRODUCT(-('Diário 6º PA'!$E$4:$E$2000='Analítico Cp.'!$B108),-('Diário 6º PA'!$P$4:$P$2000=J$1),('Diário 6º PA'!$F$4:$F$2000))+SUMPRODUCT(-('Comp.'!$D$5:$D$263='Analítico Cp.'!$B108),-('Comp.'!$J$5:$J$263=J$1),('Comp.'!$E$5:$E$263))</f>
        <v>0</v>
      </c>
      <c r="K108" s="11">
        <f>SUMPRODUCT(-('Diário 3º PA'!$E$4:$E$4242='Analítico Cp.'!$B108),-('Diário 3º PA'!$O$4:$O$4242=K$1),('Diário 3º PA'!$F$4:$F$4242))+SUMPRODUCT(-('Diário 4º PA'!$E$4:$E$2007='Analítico Cp.'!$B108),-('Diário 4º PA'!$P$4:$P$2007=K$1),('Diário 4º PA'!$F$4:$F$2007))+SUMPRODUCT(-('Diário 5º PA'!$E$4:$E$2000='Analítico Cp.'!$B108),-('Diário 5º PA'!$P$4:$P$2000=K$1),('Diário 5º PA'!$F$4:$F$2000))+SUMPRODUCT(-('Diário 6º PA'!$E$4:$E$2000='Analítico Cp.'!$B108),-('Diário 6º PA'!$P$4:$P$2000=K$1),('Diário 6º PA'!$F$4:$F$2000))+SUMPRODUCT(-('Comp.'!$D$5:$D$263='Analítico Cp.'!$B108),-('Comp.'!$J$5:$J$263=K$1),('Comp.'!$E$5:$E$263))</f>
        <v>0</v>
      </c>
      <c r="L108" s="11">
        <f>SUMPRODUCT(-('Diário 3º PA'!$E$4:$E$4242='Analítico Cp.'!$B108),-('Diário 3º PA'!$O$4:$O$4242=L$1),('Diário 3º PA'!$F$4:$F$4242))+SUMPRODUCT(-('Diário 4º PA'!$E$4:$E$2007='Analítico Cp.'!$B108),-('Diário 4º PA'!$P$4:$P$2007=L$1),('Diário 4º PA'!$F$4:$F$2007))+SUMPRODUCT(-('Diário 5º PA'!$E$4:$E$2000='Analítico Cp.'!$B108),-('Diário 5º PA'!$P$4:$P$2000=L$1),('Diário 5º PA'!$F$4:$F$2000))+SUMPRODUCT(-('Diário 6º PA'!$E$4:$E$2000='Analítico Cp.'!$B108),-('Diário 6º PA'!$P$4:$P$2000=L$1),('Diário 6º PA'!$F$4:$F$2000))+SUMPRODUCT(-('Comp.'!$D$5:$D$263='Analítico Cp.'!$B108),-('Comp.'!$J$5:$J$263=L$1),('Comp.'!$E$5:$E$263))</f>
        <v>0</v>
      </c>
      <c r="M108" s="11">
        <f>SUMPRODUCT(-('Diário 3º PA'!$E$4:$E$4242='Analítico Cp.'!$B108),-('Diário 3º PA'!$O$4:$O$4242=M$1),('Diário 3º PA'!$F$4:$F$4242))+SUMPRODUCT(-('Diário 4º PA'!$E$4:$E$2007='Analítico Cp.'!$B108),-('Diário 4º PA'!$P$4:$P$2007=M$1),('Diário 4º PA'!$F$4:$F$2007))+SUMPRODUCT(-('Diário 5º PA'!$E$4:$E$2000='Analítico Cp.'!$B108),-('Diário 5º PA'!$P$4:$P$2000=M$1),('Diário 5º PA'!$F$4:$F$2000))+SUMPRODUCT(-('Diário 6º PA'!$E$4:$E$2000='Analítico Cp.'!$B108),-('Diário 6º PA'!$P$4:$P$2000=M$1),('Diário 6º PA'!$F$4:$F$2000))+SUMPRODUCT(-('Comp.'!$D$5:$D$263='Analítico Cp.'!$B108),-('Comp.'!$J$5:$J$263=M$1),('Comp.'!$E$5:$E$263))</f>
        <v>0</v>
      </c>
      <c r="N108" s="11">
        <f>SUMPRODUCT(-('Diário 3º PA'!$E$4:$E$4242='Analítico Cp.'!$B108),-('Diário 3º PA'!$O$4:$O$4242=N$1),('Diário 3º PA'!$F$4:$F$4242))+SUMPRODUCT(-('Diário 4º PA'!$E$4:$E$2007='Analítico Cp.'!$B108),-('Diário 4º PA'!$P$4:$P$2007=N$1),('Diário 4º PA'!$F$4:$F$2007))+SUMPRODUCT(-('Diário 5º PA'!$E$4:$E$2000='Analítico Cp.'!$B108),-('Diário 5º PA'!$P$4:$P$2000=N$1),('Diário 5º PA'!$F$4:$F$2000))+SUMPRODUCT(-('Diário 6º PA'!$E$4:$E$2000='Analítico Cp.'!$B108),-('Diário 6º PA'!$P$4:$P$2000=N$1),('Diário 6º PA'!$F$4:$F$2000))+SUMPRODUCT(-('Comp.'!$D$5:$D$263='Analítico Cp.'!$B108),-('Comp.'!$J$5:$J$263=N$1),('Comp.'!$E$5:$E$263))</f>
        <v>0</v>
      </c>
      <c r="O108" s="12">
        <f t="shared" si="14"/>
        <v>0</v>
      </c>
      <c r="P108" s="168">
        <f t="shared" si="15"/>
        <v>0</v>
      </c>
    </row>
    <row r="109" spans="1:16" ht="23.25" customHeight="1" x14ac:dyDescent="0.2">
      <c r="A109" s="59" t="s">
        <v>313</v>
      </c>
      <c r="B109" s="103" t="s">
        <v>314</v>
      </c>
      <c r="C109" s="11">
        <f>SUMPRODUCT(-('Diário 3º PA'!$E$4:$E$4242='Analítico Cp.'!$B109),-('Diário 3º PA'!$O$4:$O$4242=C$1),('Diário 3º PA'!$F$4:$F$4242))+SUMPRODUCT(-('Diário 4º PA'!$E$4:$E$2007='Analítico Cp.'!$B109),-('Diário 4º PA'!$P$4:$P$2007=C$1),('Diário 4º PA'!$F$4:$F$2007))+SUMPRODUCT(-('Diário 5º PA'!$E$4:$E$2000='Analítico Cp.'!$B109),-('Diário 5º PA'!$P$4:$P$2000=C$1),('Diário 5º PA'!$F$4:$F$2000))+SUMPRODUCT(-('Diário 6º PA'!$E$4:$E$2000='Analítico Cp.'!$B109),-('Diário 6º PA'!$P$4:$P$2000=C$1),('Diário 6º PA'!$F$4:$F$2000))+SUMPRODUCT(-('Comp.'!$D$5:$D$263='Analítico Cp.'!$B109),-('Comp.'!$J$5:$J$263=C$1),('Comp.'!$E$5:$E$263))</f>
        <v>0</v>
      </c>
      <c r="D109" s="11">
        <f>SUMPRODUCT(-('Diário 3º PA'!$E$4:$E$4242='Analítico Cp.'!$B109),-('Diário 3º PA'!$O$4:$O$4242=D$1),('Diário 3º PA'!$F$4:$F$4242))+SUMPRODUCT(-('Diário 4º PA'!$E$4:$E$2007='Analítico Cp.'!$B109),-('Diário 4º PA'!$P$4:$P$2007=D$1),('Diário 4º PA'!$F$4:$F$2007))+SUMPRODUCT(-('Diário 5º PA'!$E$4:$E$2000='Analítico Cp.'!$B109),-('Diário 5º PA'!$P$4:$P$2000=D$1),('Diário 5º PA'!$F$4:$F$2000))+SUMPRODUCT(-('Diário 6º PA'!$E$4:$E$2000='Analítico Cp.'!$B109),-('Diário 6º PA'!$P$4:$P$2000=D$1),('Diário 6º PA'!$F$4:$F$2000))+SUMPRODUCT(-('Comp.'!$D$5:$D$263='Analítico Cp.'!$B109),-('Comp.'!$J$5:$J$263=D$1),('Comp.'!$E$5:$E$263))</f>
        <v>0</v>
      </c>
      <c r="E109" s="11">
        <f>SUMPRODUCT(-('Diário 3º PA'!$E$4:$E$4242='Analítico Cp.'!$B109),-('Diário 3º PA'!$O$4:$O$4242=E$1),('Diário 3º PA'!$F$4:$F$4242))+SUMPRODUCT(-('Diário 4º PA'!$E$4:$E$2007='Analítico Cp.'!$B109),-('Diário 4º PA'!$P$4:$P$2007=E$1),('Diário 4º PA'!$F$4:$F$2007))+SUMPRODUCT(-('Diário 5º PA'!$E$4:$E$2000='Analítico Cp.'!$B109),-('Diário 5º PA'!$P$4:$P$2000=E$1),('Diário 5º PA'!$F$4:$F$2000))+SUMPRODUCT(-('Diário 6º PA'!$E$4:$E$2000='Analítico Cp.'!$B109),-('Diário 6º PA'!$P$4:$P$2000=E$1),('Diário 6º PA'!$F$4:$F$2000))+SUMPRODUCT(-('Comp.'!$D$5:$D$263='Analítico Cp.'!$B109),-('Comp.'!$J$5:$J$263=E$1),('Comp.'!$E$5:$E$263))</f>
        <v>0</v>
      </c>
      <c r="F109" s="11">
        <f>SUMPRODUCT(-('Diário 3º PA'!$E$4:$E$4242='Analítico Cp.'!$B109),-('Diário 3º PA'!$O$4:$O$4242=F$1),('Diário 3º PA'!$F$4:$F$4242))+SUMPRODUCT(-('Diário 4º PA'!$E$4:$E$2007='Analítico Cp.'!$B109),-('Diário 4º PA'!$P$4:$P$2007=F$1),('Diário 4º PA'!$F$4:$F$2007))+SUMPRODUCT(-('Diário 5º PA'!$E$4:$E$2000='Analítico Cp.'!$B109),-('Diário 5º PA'!$P$4:$P$2000=F$1),('Diário 5º PA'!$F$4:$F$2000))+SUMPRODUCT(-('Diário 6º PA'!$E$4:$E$2000='Analítico Cp.'!$B109),-('Diário 6º PA'!$P$4:$P$2000=F$1),('Diário 6º PA'!$F$4:$F$2000))+SUMPRODUCT(-('Comp.'!$D$5:$D$263='Analítico Cp.'!$B109),-('Comp.'!$J$5:$J$263=F$1),('Comp.'!$E$5:$E$263))</f>
        <v>0</v>
      </c>
      <c r="G109" s="11">
        <f>SUMPRODUCT(-('Diário 3º PA'!$E$4:$E$4242='Analítico Cp.'!$B109),-('Diário 3º PA'!$O$4:$O$4242=G$1),('Diário 3º PA'!$F$4:$F$4242))+SUMPRODUCT(-('Diário 4º PA'!$E$4:$E$2007='Analítico Cp.'!$B109),-('Diário 4º PA'!$P$4:$P$2007=G$1),('Diário 4º PA'!$F$4:$F$2007))+SUMPRODUCT(-('Diário 5º PA'!$E$4:$E$2000='Analítico Cp.'!$B109),-('Diário 5º PA'!$P$4:$P$2000=G$1),('Diário 5º PA'!$F$4:$F$2000))+SUMPRODUCT(-('Diário 6º PA'!$E$4:$E$2000='Analítico Cp.'!$B109),-('Diário 6º PA'!$P$4:$P$2000=G$1),('Diário 6º PA'!$F$4:$F$2000))+SUMPRODUCT(-('Comp.'!$D$5:$D$263='Analítico Cp.'!$B109),-('Comp.'!$J$5:$J$263=G$1),('Comp.'!$E$5:$E$263))</f>
        <v>0</v>
      </c>
      <c r="H109" s="11">
        <f>SUMPRODUCT(-('Diário 3º PA'!$E$4:$E$4242='Analítico Cp.'!$B109),-('Diário 3º PA'!$O$4:$O$4242=H$1),('Diário 3º PA'!$F$4:$F$4242))+SUMPRODUCT(-('Diário 4º PA'!$E$4:$E$2007='Analítico Cp.'!$B109),-('Diário 4º PA'!$P$4:$P$2007=H$1),('Diário 4º PA'!$F$4:$F$2007))+SUMPRODUCT(-('Diário 5º PA'!$E$4:$E$2000='Analítico Cp.'!$B109),-('Diário 5º PA'!$P$4:$P$2000=H$1),('Diário 5º PA'!$F$4:$F$2000))+SUMPRODUCT(-('Diário 6º PA'!$E$4:$E$2000='Analítico Cp.'!$B109),-('Diário 6º PA'!$P$4:$P$2000=H$1),('Diário 6º PA'!$F$4:$F$2000))+SUMPRODUCT(-('Comp.'!$D$5:$D$263='Analítico Cp.'!$B109),-('Comp.'!$J$5:$J$263=H$1),('Comp.'!$E$5:$E$263))</f>
        <v>0</v>
      </c>
      <c r="I109" s="11">
        <f>SUMPRODUCT(-('Diário 3º PA'!$E$4:$E$4242='Analítico Cp.'!$B109),-('Diário 3º PA'!$O$4:$O$4242=I$1),('Diário 3º PA'!$F$4:$F$4242))+SUMPRODUCT(-('Diário 4º PA'!$E$4:$E$2007='Analítico Cp.'!$B109),-('Diário 4º PA'!$P$4:$P$2007=I$1),('Diário 4º PA'!$F$4:$F$2007))+SUMPRODUCT(-('Diário 5º PA'!$E$4:$E$2000='Analítico Cp.'!$B109),-('Diário 5º PA'!$P$4:$P$2000=I$1),('Diário 5º PA'!$F$4:$F$2000))+SUMPRODUCT(-('Diário 6º PA'!$E$4:$E$2000='Analítico Cp.'!$B109),-('Diário 6º PA'!$P$4:$P$2000=I$1),('Diário 6º PA'!$F$4:$F$2000))+SUMPRODUCT(-('Comp.'!$D$5:$D$263='Analítico Cp.'!$B109),-('Comp.'!$J$5:$J$263=I$1),('Comp.'!$E$5:$E$263))</f>
        <v>0</v>
      </c>
      <c r="J109" s="11">
        <f>SUMPRODUCT(-('Diário 3º PA'!$E$4:$E$4242='Analítico Cp.'!$B109),-('Diário 3º PA'!$O$4:$O$4242=J$1),('Diário 3º PA'!$F$4:$F$4242))+SUMPRODUCT(-('Diário 4º PA'!$E$4:$E$2007='Analítico Cp.'!$B109),-('Diário 4º PA'!$P$4:$P$2007=J$1),('Diário 4º PA'!$F$4:$F$2007))+SUMPRODUCT(-('Diário 5º PA'!$E$4:$E$2000='Analítico Cp.'!$B109),-('Diário 5º PA'!$P$4:$P$2000=J$1),('Diário 5º PA'!$F$4:$F$2000))+SUMPRODUCT(-('Diário 6º PA'!$E$4:$E$2000='Analítico Cp.'!$B109),-('Diário 6º PA'!$P$4:$P$2000=J$1),('Diário 6º PA'!$F$4:$F$2000))+SUMPRODUCT(-('Comp.'!$D$5:$D$263='Analítico Cp.'!$B109),-('Comp.'!$J$5:$J$263=J$1),('Comp.'!$E$5:$E$263))</f>
        <v>0</v>
      </c>
      <c r="K109" s="11">
        <f>SUMPRODUCT(-('Diário 3º PA'!$E$4:$E$4242='Analítico Cp.'!$B109),-('Diário 3º PA'!$O$4:$O$4242=K$1),('Diário 3º PA'!$F$4:$F$4242))+SUMPRODUCT(-('Diário 4º PA'!$E$4:$E$2007='Analítico Cp.'!$B109),-('Diário 4º PA'!$P$4:$P$2007=K$1),('Diário 4º PA'!$F$4:$F$2007))+SUMPRODUCT(-('Diário 5º PA'!$E$4:$E$2000='Analítico Cp.'!$B109),-('Diário 5º PA'!$P$4:$P$2000=K$1),('Diário 5º PA'!$F$4:$F$2000))+SUMPRODUCT(-('Diário 6º PA'!$E$4:$E$2000='Analítico Cp.'!$B109),-('Diário 6º PA'!$P$4:$P$2000=K$1),('Diário 6º PA'!$F$4:$F$2000))+SUMPRODUCT(-('Comp.'!$D$5:$D$263='Analítico Cp.'!$B109),-('Comp.'!$J$5:$J$263=K$1),('Comp.'!$E$5:$E$263))</f>
        <v>0</v>
      </c>
      <c r="L109" s="11">
        <f>SUMPRODUCT(-('Diário 3º PA'!$E$4:$E$4242='Analítico Cp.'!$B109),-('Diário 3º PA'!$O$4:$O$4242=L$1),('Diário 3º PA'!$F$4:$F$4242))+SUMPRODUCT(-('Diário 4º PA'!$E$4:$E$2007='Analítico Cp.'!$B109),-('Diário 4º PA'!$P$4:$P$2007=L$1),('Diário 4º PA'!$F$4:$F$2007))+SUMPRODUCT(-('Diário 5º PA'!$E$4:$E$2000='Analítico Cp.'!$B109),-('Diário 5º PA'!$P$4:$P$2000=L$1),('Diário 5º PA'!$F$4:$F$2000))+SUMPRODUCT(-('Diário 6º PA'!$E$4:$E$2000='Analítico Cp.'!$B109),-('Diário 6º PA'!$P$4:$P$2000=L$1),('Diário 6º PA'!$F$4:$F$2000))+SUMPRODUCT(-('Comp.'!$D$5:$D$263='Analítico Cp.'!$B109),-('Comp.'!$J$5:$J$263=L$1),('Comp.'!$E$5:$E$263))</f>
        <v>0</v>
      </c>
      <c r="M109" s="11">
        <f>SUMPRODUCT(-('Diário 3º PA'!$E$4:$E$4242='Analítico Cp.'!$B109),-('Diário 3º PA'!$O$4:$O$4242=M$1),('Diário 3º PA'!$F$4:$F$4242))+SUMPRODUCT(-('Diário 4º PA'!$E$4:$E$2007='Analítico Cp.'!$B109),-('Diário 4º PA'!$P$4:$P$2007=M$1),('Diário 4º PA'!$F$4:$F$2007))+SUMPRODUCT(-('Diário 5º PA'!$E$4:$E$2000='Analítico Cp.'!$B109),-('Diário 5º PA'!$P$4:$P$2000=M$1),('Diário 5º PA'!$F$4:$F$2000))+SUMPRODUCT(-('Diário 6º PA'!$E$4:$E$2000='Analítico Cp.'!$B109),-('Diário 6º PA'!$P$4:$P$2000=M$1),('Diário 6º PA'!$F$4:$F$2000))+SUMPRODUCT(-('Comp.'!$D$5:$D$263='Analítico Cp.'!$B109),-('Comp.'!$J$5:$J$263=M$1),('Comp.'!$E$5:$E$263))</f>
        <v>0</v>
      </c>
      <c r="N109" s="11">
        <f>SUMPRODUCT(-('Diário 3º PA'!$E$4:$E$4242='Analítico Cp.'!$B109),-('Diário 3º PA'!$O$4:$O$4242=N$1),('Diário 3º PA'!$F$4:$F$4242))+SUMPRODUCT(-('Diário 4º PA'!$E$4:$E$2007='Analítico Cp.'!$B109),-('Diário 4º PA'!$P$4:$P$2007=N$1),('Diário 4º PA'!$F$4:$F$2007))+SUMPRODUCT(-('Diário 5º PA'!$E$4:$E$2000='Analítico Cp.'!$B109),-('Diário 5º PA'!$P$4:$P$2000=N$1),('Diário 5º PA'!$F$4:$F$2000))+SUMPRODUCT(-('Diário 6º PA'!$E$4:$E$2000='Analítico Cp.'!$B109),-('Diário 6º PA'!$P$4:$P$2000=N$1),('Diário 6º PA'!$F$4:$F$2000))+SUMPRODUCT(-('Comp.'!$D$5:$D$263='Analítico Cp.'!$B109),-('Comp.'!$J$5:$J$263=N$1),('Comp.'!$E$5:$E$263))</f>
        <v>0</v>
      </c>
      <c r="O109" s="12">
        <f t="shared" si="14"/>
        <v>0</v>
      </c>
      <c r="P109" s="168">
        <f t="shared" si="15"/>
        <v>0</v>
      </c>
    </row>
    <row r="110" spans="1:16" ht="23.25" customHeight="1" x14ac:dyDescent="0.2">
      <c r="A110" s="59" t="s">
        <v>315</v>
      </c>
      <c r="B110" s="103" t="s">
        <v>316</v>
      </c>
      <c r="C110" s="11">
        <f>SUMPRODUCT(-('Diário 3º PA'!$E$4:$E$4242='Analítico Cp.'!$B110),-('Diário 3º PA'!$O$4:$O$4242=C$1),('Diário 3º PA'!$F$4:$F$4242))+SUMPRODUCT(-('Diário 4º PA'!$E$4:$E$2007='Analítico Cp.'!$B110),-('Diário 4º PA'!$P$4:$P$2007=C$1),('Diário 4º PA'!$F$4:$F$2007))+SUMPRODUCT(-('Diário 5º PA'!$E$4:$E$2000='Analítico Cp.'!$B110),-('Diário 5º PA'!$P$4:$P$2000=C$1),('Diário 5º PA'!$F$4:$F$2000))+SUMPRODUCT(-('Diário 6º PA'!$E$4:$E$2000='Analítico Cp.'!$B110),-('Diário 6º PA'!$P$4:$P$2000=C$1),('Diário 6º PA'!$F$4:$F$2000))+SUMPRODUCT(-('Comp.'!$D$5:$D$263='Analítico Cp.'!$B110),-('Comp.'!$J$5:$J$263=C$1),('Comp.'!$E$5:$E$263))</f>
        <v>0</v>
      </c>
      <c r="D110" s="11">
        <f>SUMPRODUCT(-('Diário 3º PA'!$E$4:$E$4242='Analítico Cp.'!$B110),-('Diário 3º PA'!$O$4:$O$4242=D$1),('Diário 3º PA'!$F$4:$F$4242))+SUMPRODUCT(-('Diário 4º PA'!$E$4:$E$2007='Analítico Cp.'!$B110),-('Diário 4º PA'!$P$4:$P$2007=D$1),('Diário 4º PA'!$F$4:$F$2007))+SUMPRODUCT(-('Diário 5º PA'!$E$4:$E$2000='Analítico Cp.'!$B110),-('Diário 5º PA'!$P$4:$P$2000=D$1),('Diário 5º PA'!$F$4:$F$2000))+SUMPRODUCT(-('Diário 6º PA'!$E$4:$E$2000='Analítico Cp.'!$B110),-('Diário 6º PA'!$P$4:$P$2000=D$1),('Diário 6º PA'!$F$4:$F$2000))+SUMPRODUCT(-('Comp.'!$D$5:$D$263='Analítico Cp.'!$B110),-('Comp.'!$J$5:$J$263=D$1),('Comp.'!$E$5:$E$263))</f>
        <v>0</v>
      </c>
      <c r="E110" s="11">
        <f>SUMPRODUCT(-('Diário 3º PA'!$E$4:$E$4242='Analítico Cp.'!$B110),-('Diário 3º PA'!$O$4:$O$4242=E$1),('Diário 3º PA'!$F$4:$F$4242))+SUMPRODUCT(-('Diário 4º PA'!$E$4:$E$2007='Analítico Cp.'!$B110),-('Diário 4º PA'!$P$4:$P$2007=E$1),('Diário 4º PA'!$F$4:$F$2007))+SUMPRODUCT(-('Diário 5º PA'!$E$4:$E$2000='Analítico Cp.'!$B110),-('Diário 5º PA'!$P$4:$P$2000=E$1),('Diário 5º PA'!$F$4:$F$2000))+SUMPRODUCT(-('Diário 6º PA'!$E$4:$E$2000='Analítico Cp.'!$B110),-('Diário 6º PA'!$P$4:$P$2000=E$1),('Diário 6º PA'!$F$4:$F$2000))+SUMPRODUCT(-('Comp.'!$D$5:$D$263='Analítico Cp.'!$B110),-('Comp.'!$J$5:$J$263=E$1),('Comp.'!$E$5:$E$263))</f>
        <v>0</v>
      </c>
      <c r="F110" s="11">
        <f>SUMPRODUCT(-('Diário 3º PA'!$E$4:$E$4242='Analítico Cp.'!$B110),-('Diário 3º PA'!$O$4:$O$4242=F$1),('Diário 3º PA'!$F$4:$F$4242))+SUMPRODUCT(-('Diário 4º PA'!$E$4:$E$2007='Analítico Cp.'!$B110),-('Diário 4º PA'!$P$4:$P$2007=F$1),('Diário 4º PA'!$F$4:$F$2007))+SUMPRODUCT(-('Diário 5º PA'!$E$4:$E$2000='Analítico Cp.'!$B110),-('Diário 5º PA'!$P$4:$P$2000=F$1),('Diário 5º PA'!$F$4:$F$2000))+SUMPRODUCT(-('Diário 6º PA'!$E$4:$E$2000='Analítico Cp.'!$B110),-('Diário 6º PA'!$P$4:$P$2000=F$1),('Diário 6º PA'!$F$4:$F$2000))+SUMPRODUCT(-('Comp.'!$D$5:$D$263='Analítico Cp.'!$B110),-('Comp.'!$J$5:$J$263=F$1),('Comp.'!$E$5:$E$263))</f>
        <v>0</v>
      </c>
      <c r="G110" s="11">
        <f>SUMPRODUCT(-('Diário 3º PA'!$E$4:$E$4242='Analítico Cp.'!$B110),-('Diário 3º PA'!$O$4:$O$4242=G$1),('Diário 3º PA'!$F$4:$F$4242))+SUMPRODUCT(-('Diário 4º PA'!$E$4:$E$2007='Analítico Cp.'!$B110),-('Diário 4º PA'!$P$4:$P$2007=G$1),('Diário 4º PA'!$F$4:$F$2007))+SUMPRODUCT(-('Diário 5º PA'!$E$4:$E$2000='Analítico Cp.'!$B110),-('Diário 5º PA'!$P$4:$P$2000=G$1),('Diário 5º PA'!$F$4:$F$2000))+SUMPRODUCT(-('Diário 6º PA'!$E$4:$E$2000='Analítico Cp.'!$B110),-('Diário 6º PA'!$P$4:$P$2000=G$1),('Diário 6º PA'!$F$4:$F$2000))+SUMPRODUCT(-('Comp.'!$D$5:$D$263='Analítico Cp.'!$B110),-('Comp.'!$J$5:$J$263=G$1),('Comp.'!$E$5:$E$263))</f>
        <v>0</v>
      </c>
      <c r="H110" s="11">
        <f>SUMPRODUCT(-('Diário 3º PA'!$E$4:$E$4242='Analítico Cp.'!$B110),-('Diário 3º PA'!$O$4:$O$4242=H$1),('Diário 3º PA'!$F$4:$F$4242))+SUMPRODUCT(-('Diário 4º PA'!$E$4:$E$2007='Analítico Cp.'!$B110),-('Diário 4º PA'!$P$4:$P$2007=H$1),('Diário 4º PA'!$F$4:$F$2007))+SUMPRODUCT(-('Diário 5º PA'!$E$4:$E$2000='Analítico Cp.'!$B110),-('Diário 5º PA'!$P$4:$P$2000=H$1),('Diário 5º PA'!$F$4:$F$2000))+SUMPRODUCT(-('Diário 6º PA'!$E$4:$E$2000='Analítico Cp.'!$B110),-('Diário 6º PA'!$P$4:$P$2000=H$1),('Diário 6º PA'!$F$4:$F$2000))+SUMPRODUCT(-('Comp.'!$D$5:$D$263='Analítico Cp.'!$B110),-('Comp.'!$J$5:$J$263=H$1),('Comp.'!$E$5:$E$263))</f>
        <v>0</v>
      </c>
      <c r="I110" s="11">
        <f>SUMPRODUCT(-('Diário 3º PA'!$E$4:$E$4242='Analítico Cp.'!$B110),-('Diário 3º PA'!$O$4:$O$4242=I$1),('Diário 3º PA'!$F$4:$F$4242))+SUMPRODUCT(-('Diário 4º PA'!$E$4:$E$2007='Analítico Cp.'!$B110),-('Diário 4º PA'!$P$4:$P$2007=I$1),('Diário 4º PA'!$F$4:$F$2007))+SUMPRODUCT(-('Diário 5º PA'!$E$4:$E$2000='Analítico Cp.'!$B110),-('Diário 5º PA'!$P$4:$P$2000=I$1),('Diário 5º PA'!$F$4:$F$2000))+SUMPRODUCT(-('Diário 6º PA'!$E$4:$E$2000='Analítico Cp.'!$B110),-('Diário 6º PA'!$P$4:$P$2000=I$1),('Diário 6º PA'!$F$4:$F$2000))+SUMPRODUCT(-('Comp.'!$D$5:$D$263='Analítico Cp.'!$B110),-('Comp.'!$J$5:$J$263=I$1),('Comp.'!$E$5:$E$263))</f>
        <v>0</v>
      </c>
      <c r="J110" s="11">
        <f>SUMPRODUCT(-('Diário 3º PA'!$E$4:$E$4242='Analítico Cp.'!$B110),-('Diário 3º PA'!$O$4:$O$4242=J$1),('Diário 3º PA'!$F$4:$F$4242))+SUMPRODUCT(-('Diário 4º PA'!$E$4:$E$2007='Analítico Cp.'!$B110),-('Diário 4º PA'!$P$4:$P$2007=J$1),('Diário 4º PA'!$F$4:$F$2007))+SUMPRODUCT(-('Diário 5º PA'!$E$4:$E$2000='Analítico Cp.'!$B110),-('Diário 5º PA'!$P$4:$P$2000=J$1),('Diário 5º PA'!$F$4:$F$2000))+SUMPRODUCT(-('Diário 6º PA'!$E$4:$E$2000='Analítico Cp.'!$B110),-('Diário 6º PA'!$P$4:$P$2000=J$1),('Diário 6º PA'!$F$4:$F$2000))+SUMPRODUCT(-('Comp.'!$D$5:$D$263='Analítico Cp.'!$B110),-('Comp.'!$J$5:$J$263=J$1),('Comp.'!$E$5:$E$263))</f>
        <v>0</v>
      </c>
      <c r="K110" s="11">
        <f>SUMPRODUCT(-('Diário 3º PA'!$E$4:$E$4242='Analítico Cp.'!$B110),-('Diário 3º PA'!$O$4:$O$4242=K$1),('Diário 3º PA'!$F$4:$F$4242))+SUMPRODUCT(-('Diário 4º PA'!$E$4:$E$2007='Analítico Cp.'!$B110),-('Diário 4º PA'!$P$4:$P$2007=K$1),('Diário 4º PA'!$F$4:$F$2007))+SUMPRODUCT(-('Diário 5º PA'!$E$4:$E$2000='Analítico Cp.'!$B110),-('Diário 5º PA'!$P$4:$P$2000=K$1),('Diário 5º PA'!$F$4:$F$2000))+SUMPRODUCT(-('Diário 6º PA'!$E$4:$E$2000='Analítico Cp.'!$B110),-('Diário 6º PA'!$P$4:$P$2000=K$1),('Diário 6º PA'!$F$4:$F$2000))+SUMPRODUCT(-('Comp.'!$D$5:$D$263='Analítico Cp.'!$B110),-('Comp.'!$J$5:$J$263=K$1),('Comp.'!$E$5:$E$263))</f>
        <v>0</v>
      </c>
      <c r="L110" s="11">
        <f>SUMPRODUCT(-('Diário 3º PA'!$E$4:$E$4242='Analítico Cp.'!$B110),-('Diário 3º PA'!$O$4:$O$4242=L$1),('Diário 3º PA'!$F$4:$F$4242))+SUMPRODUCT(-('Diário 4º PA'!$E$4:$E$2007='Analítico Cp.'!$B110),-('Diário 4º PA'!$P$4:$P$2007=L$1),('Diário 4º PA'!$F$4:$F$2007))+SUMPRODUCT(-('Diário 5º PA'!$E$4:$E$2000='Analítico Cp.'!$B110),-('Diário 5º PA'!$P$4:$P$2000=L$1),('Diário 5º PA'!$F$4:$F$2000))+SUMPRODUCT(-('Diário 6º PA'!$E$4:$E$2000='Analítico Cp.'!$B110),-('Diário 6º PA'!$P$4:$P$2000=L$1),('Diário 6º PA'!$F$4:$F$2000))+SUMPRODUCT(-('Comp.'!$D$5:$D$263='Analítico Cp.'!$B110),-('Comp.'!$J$5:$J$263=L$1),('Comp.'!$E$5:$E$263))</f>
        <v>0</v>
      </c>
      <c r="M110" s="11">
        <f>SUMPRODUCT(-('Diário 3º PA'!$E$4:$E$4242='Analítico Cp.'!$B110),-('Diário 3º PA'!$O$4:$O$4242=M$1),('Diário 3º PA'!$F$4:$F$4242))+SUMPRODUCT(-('Diário 4º PA'!$E$4:$E$2007='Analítico Cp.'!$B110),-('Diário 4º PA'!$P$4:$P$2007=M$1),('Diário 4º PA'!$F$4:$F$2007))+SUMPRODUCT(-('Diário 5º PA'!$E$4:$E$2000='Analítico Cp.'!$B110),-('Diário 5º PA'!$P$4:$P$2000=M$1),('Diário 5º PA'!$F$4:$F$2000))+SUMPRODUCT(-('Diário 6º PA'!$E$4:$E$2000='Analítico Cp.'!$B110),-('Diário 6º PA'!$P$4:$P$2000=M$1),('Diário 6º PA'!$F$4:$F$2000))+SUMPRODUCT(-('Comp.'!$D$5:$D$263='Analítico Cp.'!$B110),-('Comp.'!$J$5:$J$263=M$1),('Comp.'!$E$5:$E$263))</f>
        <v>0</v>
      </c>
      <c r="N110" s="11">
        <f>SUMPRODUCT(-('Diário 3º PA'!$E$4:$E$4242='Analítico Cp.'!$B110),-('Diário 3º PA'!$O$4:$O$4242=N$1),('Diário 3º PA'!$F$4:$F$4242))+SUMPRODUCT(-('Diário 4º PA'!$E$4:$E$2007='Analítico Cp.'!$B110),-('Diário 4º PA'!$P$4:$P$2007=N$1),('Diário 4º PA'!$F$4:$F$2007))+SUMPRODUCT(-('Diário 5º PA'!$E$4:$E$2000='Analítico Cp.'!$B110),-('Diário 5º PA'!$P$4:$P$2000=N$1),('Diário 5º PA'!$F$4:$F$2000))+SUMPRODUCT(-('Diário 6º PA'!$E$4:$E$2000='Analítico Cp.'!$B110),-('Diário 6º PA'!$P$4:$P$2000=N$1),('Diário 6º PA'!$F$4:$F$2000))+SUMPRODUCT(-('Comp.'!$D$5:$D$263='Analítico Cp.'!$B110),-('Comp.'!$J$5:$J$263=N$1),('Comp.'!$E$5:$E$263))</f>
        <v>0</v>
      </c>
      <c r="O110" s="12">
        <f t="shared" si="14"/>
        <v>0</v>
      </c>
      <c r="P110" s="168">
        <f t="shared" si="15"/>
        <v>0</v>
      </c>
    </row>
    <row r="111" spans="1:16" ht="23.25" customHeight="1" x14ac:dyDescent="0.2">
      <c r="A111" s="59" t="s">
        <v>317</v>
      </c>
      <c r="B111" s="103" t="s">
        <v>318</v>
      </c>
      <c r="C111" s="11">
        <f>SUMPRODUCT(-('Diário 3º PA'!$E$4:$E$4242='Analítico Cp.'!$B111),-('Diário 3º PA'!$O$4:$O$4242=C$1),('Diário 3º PA'!$F$4:$F$4242))+SUMPRODUCT(-('Diário 4º PA'!$E$4:$E$2007='Analítico Cp.'!$B111),-('Diário 4º PA'!$P$4:$P$2007=C$1),('Diário 4º PA'!$F$4:$F$2007))+SUMPRODUCT(-('Diário 5º PA'!$E$4:$E$2000='Analítico Cp.'!$B111),-('Diário 5º PA'!$P$4:$P$2000=C$1),('Diário 5º PA'!$F$4:$F$2000))+SUMPRODUCT(-('Diário 6º PA'!$E$4:$E$2000='Analítico Cp.'!$B111),-('Diário 6º PA'!$P$4:$P$2000=C$1),('Diário 6º PA'!$F$4:$F$2000))+SUMPRODUCT(-('Comp.'!$D$5:$D$263='Analítico Cp.'!$B111),-('Comp.'!$J$5:$J$263=C$1),('Comp.'!$E$5:$E$263))</f>
        <v>0</v>
      </c>
      <c r="D111" s="11">
        <f>SUMPRODUCT(-('Diário 3º PA'!$E$4:$E$4242='Analítico Cp.'!$B111),-('Diário 3º PA'!$O$4:$O$4242=D$1),('Diário 3º PA'!$F$4:$F$4242))+SUMPRODUCT(-('Diário 4º PA'!$E$4:$E$2007='Analítico Cp.'!$B111),-('Diário 4º PA'!$P$4:$P$2007=D$1),('Diário 4º PA'!$F$4:$F$2007))+SUMPRODUCT(-('Diário 5º PA'!$E$4:$E$2000='Analítico Cp.'!$B111),-('Diário 5º PA'!$P$4:$P$2000=D$1),('Diário 5º PA'!$F$4:$F$2000))+SUMPRODUCT(-('Diário 6º PA'!$E$4:$E$2000='Analítico Cp.'!$B111),-('Diário 6º PA'!$P$4:$P$2000=D$1),('Diário 6º PA'!$F$4:$F$2000))+SUMPRODUCT(-('Comp.'!$D$5:$D$263='Analítico Cp.'!$B111),-('Comp.'!$J$5:$J$263=D$1),('Comp.'!$E$5:$E$263))</f>
        <v>4425</v>
      </c>
      <c r="E111" s="11">
        <f>SUMPRODUCT(-('Diário 3º PA'!$E$4:$E$4242='Analítico Cp.'!$B111),-('Diário 3º PA'!$O$4:$O$4242=E$1),('Diário 3º PA'!$F$4:$F$4242))+SUMPRODUCT(-('Diário 4º PA'!$E$4:$E$2007='Analítico Cp.'!$B111),-('Diário 4º PA'!$P$4:$P$2007=E$1),('Diário 4º PA'!$F$4:$F$2007))+SUMPRODUCT(-('Diário 5º PA'!$E$4:$E$2000='Analítico Cp.'!$B111),-('Diário 5º PA'!$P$4:$P$2000=E$1),('Diário 5º PA'!$F$4:$F$2000))+SUMPRODUCT(-('Diário 6º PA'!$E$4:$E$2000='Analítico Cp.'!$B111),-('Diário 6º PA'!$P$4:$P$2000=E$1),('Diário 6º PA'!$F$4:$F$2000))+SUMPRODUCT(-('Comp.'!$D$5:$D$263='Analítico Cp.'!$B111),-('Comp.'!$J$5:$J$263=E$1),('Comp.'!$E$5:$E$263))</f>
        <v>0</v>
      </c>
      <c r="F111" s="11">
        <f>SUMPRODUCT(-('Diário 3º PA'!$E$4:$E$4242='Analítico Cp.'!$B111),-('Diário 3º PA'!$O$4:$O$4242=F$1),('Diário 3º PA'!$F$4:$F$4242))+SUMPRODUCT(-('Diário 4º PA'!$E$4:$E$2007='Analítico Cp.'!$B111),-('Diário 4º PA'!$P$4:$P$2007=F$1),('Diário 4º PA'!$F$4:$F$2007))+SUMPRODUCT(-('Diário 5º PA'!$E$4:$E$2000='Analítico Cp.'!$B111),-('Diário 5º PA'!$P$4:$P$2000=F$1),('Diário 5º PA'!$F$4:$F$2000))+SUMPRODUCT(-('Diário 6º PA'!$E$4:$E$2000='Analítico Cp.'!$B111),-('Diário 6º PA'!$P$4:$P$2000=F$1),('Diário 6º PA'!$F$4:$F$2000))+SUMPRODUCT(-('Comp.'!$D$5:$D$263='Analítico Cp.'!$B111),-('Comp.'!$J$5:$J$263=F$1),('Comp.'!$E$5:$E$263))</f>
        <v>0</v>
      </c>
      <c r="G111" s="11">
        <f>SUMPRODUCT(-('Diário 3º PA'!$E$4:$E$4242='Analítico Cp.'!$B111),-('Diário 3º PA'!$O$4:$O$4242=G$1),('Diário 3º PA'!$F$4:$F$4242))+SUMPRODUCT(-('Diário 4º PA'!$E$4:$E$2007='Analítico Cp.'!$B111),-('Diário 4º PA'!$P$4:$P$2007=G$1),('Diário 4º PA'!$F$4:$F$2007))+SUMPRODUCT(-('Diário 5º PA'!$E$4:$E$2000='Analítico Cp.'!$B111),-('Diário 5º PA'!$P$4:$P$2000=G$1),('Diário 5º PA'!$F$4:$F$2000))+SUMPRODUCT(-('Diário 6º PA'!$E$4:$E$2000='Analítico Cp.'!$B111),-('Diário 6º PA'!$P$4:$P$2000=G$1),('Diário 6º PA'!$F$4:$F$2000))+SUMPRODUCT(-('Comp.'!$D$5:$D$263='Analítico Cp.'!$B111),-('Comp.'!$J$5:$J$263=G$1),('Comp.'!$E$5:$E$263))</f>
        <v>0</v>
      </c>
      <c r="H111" s="11">
        <f>SUMPRODUCT(-('Diário 3º PA'!$E$4:$E$4242='Analítico Cp.'!$B111),-('Diário 3º PA'!$O$4:$O$4242=H$1),('Diário 3º PA'!$F$4:$F$4242))+SUMPRODUCT(-('Diário 4º PA'!$E$4:$E$2007='Analítico Cp.'!$B111),-('Diário 4º PA'!$P$4:$P$2007=H$1),('Diário 4º PA'!$F$4:$F$2007))+SUMPRODUCT(-('Diário 5º PA'!$E$4:$E$2000='Analítico Cp.'!$B111),-('Diário 5º PA'!$P$4:$P$2000=H$1),('Diário 5º PA'!$F$4:$F$2000))+SUMPRODUCT(-('Diário 6º PA'!$E$4:$E$2000='Analítico Cp.'!$B111),-('Diário 6º PA'!$P$4:$P$2000=H$1),('Diário 6º PA'!$F$4:$F$2000))+SUMPRODUCT(-('Comp.'!$D$5:$D$263='Analítico Cp.'!$B111),-('Comp.'!$J$5:$J$263=H$1),('Comp.'!$E$5:$E$263))</f>
        <v>0</v>
      </c>
      <c r="I111" s="11">
        <f>SUMPRODUCT(-('Diário 3º PA'!$E$4:$E$4242='Analítico Cp.'!$B111),-('Diário 3º PA'!$O$4:$O$4242=I$1),('Diário 3º PA'!$F$4:$F$4242))+SUMPRODUCT(-('Diário 4º PA'!$E$4:$E$2007='Analítico Cp.'!$B111),-('Diário 4º PA'!$P$4:$P$2007=I$1),('Diário 4º PA'!$F$4:$F$2007))+SUMPRODUCT(-('Diário 5º PA'!$E$4:$E$2000='Analítico Cp.'!$B111),-('Diário 5º PA'!$P$4:$P$2000=I$1),('Diário 5º PA'!$F$4:$F$2000))+SUMPRODUCT(-('Diário 6º PA'!$E$4:$E$2000='Analítico Cp.'!$B111),-('Diário 6º PA'!$P$4:$P$2000=I$1),('Diário 6º PA'!$F$4:$F$2000))+SUMPRODUCT(-('Comp.'!$D$5:$D$263='Analítico Cp.'!$B111),-('Comp.'!$J$5:$J$263=I$1),('Comp.'!$E$5:$E$263))</f>
        <v>0</v>
      </c>
      <c r="J111" s="11">
        <f>SUMPRODUCT(-('Diário 3º PA'!$E$4:$E$4242='Analítico Cp.'!$B111),-('Diário 3º PA'!$O$4:$O$4242=J$1),('Diário 3º PA'!$F$4:$F$4242))+SUMPRODUCT(-('Diário 4º PA'!$E$4:$E$2007='Analítico Cp.'!$B111),-('Diário 4º PA'!$P$4:$P$2007=J$1),('Diário 4º PA'!$F$4:$F$2007))+SUMPRODUCT(-('Diário 5º PA'!$E$4:$E$2000='Analítico Cp.'!$B111),-('Diário 5º PA'!$P$4:$P$2000=J$1),('Diário 5º PA'!$F$4:$F$2000))+SUMPRODUCT(-('Diário 6º PA'!$E$4:$E$2000='Analítico Cp.'!$B111),-('Diário 6º PA'!$P$4:$P$2000=J$1),('Diário 6º PA'!$F$4:$F$2000))+SUMPRODUCT(-('Comp.'!$D$5:$D$263='Analítico Cp.'!$B111),-('Comp.'!$J$5:$J$263=J$1),('Comp.'!$E$5:$E$263))</f>
        <v>0</v>
      </c>
      <c r="K111" s="11">
        <f>SUMPRODUCT(-('Diário 3º PA'!$E$4:$E$4242='Analítico Cp.'!$B111),-('Diário 3º PA'!$O$4:$O$4242=K$1),('Diário 3º PA'!$F$4:$F$4242))+SUMPRODUCT(-('Diário 4º PA'!$E$4:$E$2007='Analítico Cp.'!$B111),-('Diário 4º PA'!$P$4:$P$2007=K$1),('Diário 4º PA'!$F$4:$F$2007))+SUMPRODUCT(-('Diário 5º PA'!$E$4:$E$2000='Analítico Cp.'!$B111),-('Diário 5º PA'!$P$4:$P$2000=K$1),('Diário 5º PA'!$F$4:$F$2000))+SUMPRODUCT(-('Diário 6º PA'!$E$4:$E$2000='Analítico Cp.'!$B111),-('Diário 6º PA'!$P$4:$P$2000=K$1),('Diário 6º PA'!$F$4:$F$2000))+SUMPRODUCT(-('Comp.'!$D$5:$D$263='Analítico Cp.'!$B111),-('Comp.'!$J$5:$J$263=K$1),('Comp.'!$E$5:$E$263))</f>
        <v>0</v>
      </c>
      <c r="L111" s="11">
        <f>SUMPRODUCT(-('Diário 3º PA'!$E$4:$E$4242='Analítico Cp.'!$B111),-('Diário 3º PA'!$O$4:$O$4242=L$1),('Diário 3º PA'!$F$4:$F$4242))+SUMPRODUCT(-('Diário 4º PA'!$E$4:$E$2007='Analítico Cp.'!$B111),-('Diário 4º PA'!$P$4:$P$2007=L$1),('Diário 4º PA'!$F$4:$F$2007))+SUMPRODUCT(-('Diário 5º PA'!$E$4:$E$2000='Analítico Cp.'!$B111),-('Diário 5º PA'!$P$4:$P$2000=L$1),('Diário 5º PA'!$F$4:$F$2000))+SUMPRODUCT(-('Diário 6º PA'!$E$4:$E$2000='Analítico Cp.'!$B111),-('Diário 6º PA'!$P$4:$P$2000=L$1),('Diário 6º PA'!$F$4:$F$2000))+SUMPRODUCT(-('Comp.'!$D$5:$D$263='Analítico Cp.'!$B111),-('Comp.'!$J$5:$J$263=L$1),('Comp.'!$E$5:$E$263))</f>
        <v>0</v>
      </c>
      <c r="M111" s="11">
        <f>SUMPRODUCT(-('Diário 3º PA'!$E$4:$E$4242='Analítico Cp.'!$B111),-('Diário 3º PA'!$O$4:$O$4242=M$1),('Diário 3º PA'!$F$4:$F$4242))+SUMPRODUCT(-('Diário 4º PA'!$E$4:$E$2007='Analítico Cp.'!$B111),-('Diário 4º PA'!$P$4:$P$2007=M$1),('Diário 4º PA'!$F$4:$F$2007))+SUMPRODUCT(-('Diário 5º PA'!$E$4:$E$2000='Analítico Cp.'!$B111),-('Diário 5º PA'!$P$4:$P$2000=M$1),('Diário 5º PA'!$F$4:$F$2000))+SUMPRODUCT(-('Diário 6º PA'!$E$4:$E$2000='Analítico Cp.'!$B111),-('Diário 6º PA'!$P$4:$P$2000=M$1),('Diário 6º PA'!$F$4:$F$2000))+SUMPRODUCT(-('Comp.'!$D$5:$D$263='Analítico Cp.'!$B111),-('Comp.'!$J$5:$J$263=M$1),('Comp.'!$E$5:$E$263))</f>
        <v>0</v>
      </c>
      <c r="N111" s="11">
        <f>SUMPRODUCT(-('Diário 3º PA'!$E$4:$E$4242='Analítico Cp.'!$B111),-('Diário 3º PA'!$O$4:$O$4242=N$1),('Diário 3º PA'!$F$4:$F$4242))+SUMPRODUCT(-('Diário 4º PA'!$E$4:$E$2007='Analítico Cp.'!$B111),-('Diário 4º PA'!$P$4:$P$2007=N$1),('Diário 4º PA'!$F$4:$F$2007))+SUMPRODUCT(-('Diário 5º PA'!$E$4:$E$2000='Analítico Cp.'!$B111),-('Diário 5º PA'!$P$4:$P$2000=N$1),('Diário 5º PA'!$F$4:$F$2000))+SUMPRODUCT(-('Diário 6º PA'!$E$4:$E$2000='Analítico Cp.'!$B111),-('Diário 6º PA'!$P$4:$P$2000=N$1),('Diário 6º PA'!$F$4:$F$2000))+SUMPRODUCT(-('Comp.'!$D$5:$D$263='Analítico Cp.'!$B111),-('Comp.'!$J$5:$J$263=N$1),('Comp.'!$E$5:$E$263))</f>
        <v>0</v>
      </c>
      <c r="O111" s="12">
        <f t="shared" si="14"/>
        <v>4425</v>
      </c>
      <c r="P111" s="168">
        <f t="shared" si="15"/>
        <v>5.2188710217000733E-4</v>
      </c>
    </row>
    <row r="112" spans="1:16" ht="23.25" customHeight="1" x14ac:dyDescent="0.2">
      <c r="A112" s="59" t="s">
        <v>319</v>
      </c>
      <c r="B112" s="103" t="s">
        <v>320</v>
      </c>
      <c r="C112" s="11">
        <f>SUMPRODUCT(-('Diário 3º PA'!$E$4:$E$4242='Analítico Cp.'!$B112),-('Diário 3º PA'!$O$4:$O$4242=C$1),('Diário 3º PA'!$F$4:$F$4242))+SUMPRODUCT(-('Diário 4º PA'!$E$4:$E$2007='Analítico Cp.'!$B112),-('Diário 4º PA'!$P$4:$P$2007=C$1),('Diário 4º PA'!$F$4:$F$2007))+SUMPRODUCT(-('Diário 5º PA'!$E$4:$E$2000='Analítico Cp.'!$B112),-('Diário 5º PA'!$P$4:$P$2000=C$1),('Diário 5º PA'!$F$4:$F$2000))+SUMPRODUCT(-('Diário 6º PA'!$E$4:$E$2000='Analítico Cp.'!$B112),-('Diário 6º PA'!$P$4:$P$2000=C$1),('Diário 6º PA'!$F$4:$F$2000))+SUMPRODUCT(-('Comp.'!$D$5:$D$263='Analítico Cp.'!$B112),-('Comp.'!$J$5:$J$263=C$1),('Comp.'!$E$5:$E$263))</f>
        <v>31500</v>
      </c>
      <c r="D112" s="11">
        <f>SUMPRODUCT(-('Diário 3º PA'!$E$4:$E$4242='Analítico Cp.'!$B112),-('Diário 3º PA'!$O$4:$O$4242=D$1),('Diário 3º PA'!$F$4:$F$4242))+SUMPRODUCT(-('Diário 4º PA'!$E$4:$E$2007='Analítico Cp.'!$B112),-('Diário 4º PA'!$P$4:$P$2007=D$1),('Diário 4º PA'!$F$4:$F$2007))+SUMPRODUCT(-('Diário 5º PA'!$E$4:$E$2000='Analítico Cp.'!$B112),-('Diário 5º PA'!$P$4:$P$2000=D$1),('Diário 5º PA'!$F$4:$F$2000))+SUMPRODUCT(-('Diário 6º PA'!$E$4:$E$2000='Analítico Cp.'!$B112),-('Diário 6º PA'!$P$4:$P$2000=D$1),('Diário 6º PA'!$F$4:$F$2000))+SUMPRODUCT(-('Comp.'!$D$5:$D$263='Analítico Cp.'!$B112),-('Comp.'!$J$5:$J$263=D$1),('Comp.'!$E$5:$E$263))</f>
        <v>16179</v>
      </c>
      <c r="E112" s="11">
        <f>SUMPRODUCT(-('Diário 3º PA'!$E$4:$E$4242='Analítico Cp.'!$B112),-('Diário 3º PA'!$O$4:$O$4242=E$1),('Diário 3º PA'!$F$4:$F$4242))+SUMPRODUCT(-('Diário 4º PA'!$E$4:$E$2007='Analítico Cp.'!$B112),-('Diário 4º PA'!$P$4:$P$2007=E$1),('Diário 4º PA'!$F$4:$F$2007))+SUMPRODUCT(-('Diário 5º PA'!$E$4:$E$2000='Analítico Cp.'!$B112),-('Diário 5º PA'!$P$4:$P$2000=E$1),('Diário 5º PA'!$F$4:$F$2000))+SUMPRODUCT(-('Diário 6º PA'!$E$4:$E$2000='Analítico Cp.'!$B112),-('Diário 6º PA'!$P$4:$P$2000=E$1),('Diário 6º PA'!$F$4:$F$2000))+SUMPRODUCT(-('Comp.'!$D$5:$D$263='Analítico Cp.'!$B112),-('Comp.'!$J$5:$J$263=E$1),('Comp.'!$E$5:$E$263))</f>
        <v>20689.879999999997</v>
      </c>
      <c r="F112" s="11">
        <f>SUMPRODUCT(-('Diário 3º PA'!$E$4:$E$4242='Analítico Cp.'!$B112),-('Diário 3º PA'!$O$4:$O$4242=F$1),('Diário 3º PA'!$F$4:$F$4242))+SUMPRODUCT(-('Diário 4º PA'!$E$4:$E$2007='Analítico Cp.'!$B112),-('Diário 4º PA'!$P$4:$P$2007=F$1),('Diário 4º PA'!$F$4:$F$2007))+SUMPRODUCT(-('Diário 5º PA'!$E$4:$E$2000='Analítico Cp.'!$B112),-('Diário 5º PA'!$P$4:$P$2000=F$1),('Diário 5º PA'!$F$4:$F$2000))+SUMPRODUCT(-('Diário 6º PA'!$E$4:$E$2000='Analítico Cp.'!$B112),-('Diário 6º PA'!$P$4:$P$2000=F$1),('Diário 6º PA'!$F$4:$F$2000))+SUMPRODUCT(-('Comp.'!$D$5:$D$263='Analítico Cp.'!$B112),-('Comp.'!$J$5:$J$263=F$1),('Comp.'!$E$5:$E$263))</f>
        <v>0</v>
      </c>
      <c r="G112" s="11">
        <f>SUMPRODUCT(-('Diário 3º PA'!$E$4:$E$4242='Analítico Cp.'!$B112),-('Diário 3º PA'!$O$4:$O$4242=G$1),('Diário 3º PA'!$F$4:$F$4242))+SUMPRODUCT(-('Diário 4º PA'!$E$4:$E$2007='Analítico Cp.'!$B112),-('Diário 4º PA'!$P$4:$P$2007=G$1),('Diário 4º PA'!$F$4:$F$2007))+SUMPRODUCT(-('Diário 5º PA'!$E$4:$E$2000='Analítico Cp.'!$B112),-('Diário 5º PA'!$P$4:$P$2000=G$1),('Diário 5º PA'!$F$4:$F$2000))+SUMPRODUCT(-('Diário 6º PA'!$E$4:$E$2000='Analítico Cp.'!$B112),-('Diário 6º PA'!$P$4:$P$2000=G$1),('Diário 6º PA'!$F$4:$F$2000))+SUMPRODUCT(-('Comp.'!$D$5:$D$263='Analítico Cp.'!$B112),-('Comp.'!$J$5:$J$263=G$1),('Comp.'!$E$5:$E$263))</f>
        <v>0</v>
      </c>
      <c r="H112" s="11">
        <f>SUMPRODUCT(-('Diário 3º PA'!$E$4:$E$4242='Analítico Cp.'!$B112),-('Diário 3º PA'!$O$4:$O$4242=H$1),('Diário 3º PA'!$F$4:$F$4242))+SUMPRODUCT(-('Diário 4º PA'!$E$4:$E$2007='Analítico Cp.'!$B112),-('Diário 4º PA'!$P$4:$P$2007=H$1),('Diário 4º PA'!$F$4:$F$2007))+SUMPRODUCT(-('Diário 5º PA'!$E$4:$E$2000='Analítico Cp.'!$B112),-('Diário 5º PA'!$P$4:$P$2000=H$1),('Diário 5º PA'!$F$4:$F$2000))+SUMPRODUCT(-('Diário 6º PA'!$E$4:$E$2000='Analítico Cp.'!$B112),-('Diário 6º PA'!$P$4:$P$2000=H$1),('Diário 6º PA'!$F$4:$F$2000))+SUMPRODUCT(-('Comp.'!$D$5:$D$263='Analítico Cp.'!$B112),-('Comp.'!$J$5:$J$263=H$1),('Comp.'!$E$5:$E$263))</f>
        <v>0</v>
      </c>
      <c r="I112" s="11">
        <f>SUMPRODUCT(-('Diário 3º PA'!$E$4:$E$4242='Analítico Cp.'!$B112),-('Diário 3º PA'!$O$4:$O$4242=I$1),('Diário 3º PA'!$F$4:$F$4242))+SUMPRODUCT(-('Diário 4º PA'!$E$4:$E$2007='Analítico Cp.'!$B112),-('Diário 4º PA'!$P$4:$P$2007=I$1),('Diário 4º PA'!$F$4:$F$2007))+SUMPRODUCT(-('Diário 5º PA'!$E$4:$E$2000='Analítico Cp.'!$B112),-('Diário 5º PA'!$P$4:$P$2000=I$1),('Diário 5º PA'!$F$4:$F$2000))+SUMPRODUCT(-('Diário 6º PA'!$E$4:$E$2000='Analítico Cp.'!$B112),-('Diário 6º PA'!$P$4:$P$2000=I$1),('Diário 6º PA'!$F$4:$F$2000))+SUMPRODUCT(-('Comp.'!$D$5:$D$263='Analítico Cp.'!$B112),-('Comp.'!$J$5:$J$263=I$1),('Comp.'!$E$5:$E$263))</f>
        <v>0</v>
      </c>
      <c r="J112" s="11">
        <f>SUMPRODUCT(-('Diário 3º PA'!$E$4:$E$4242='Analítico Cp.'!$B112),-('Diário 3º PA'!$O$4:$O$4242=J$1),('Diário 3º PA'!$F$4:$F$4242))+SUMPRODUCT(-('Diário 4º PA'!$E$4:$E$2007='Analítico Cp.'!$B112),-('Diário 4º PA'!$P$4:$P$2007=J$1),('Diário 4º PA'!$F$4:$F$2007))+SUMPRODUCT(-('Diário 5º PA'!$E$4:$E$2000='Analítico Cp.'!$B112),-('Diário 5º PA'!$P$4:$P$2000=J$1),('Diário 5º PA'!$F$4:$F$2000))+SUMPRODUCT(-('Diário 6º PA'!$E$4:$E$2000='Analítico Cp.'!$B112),-('Diário 6º PA'!$P$4:$P$2000=J$1),('Diário 6º PA'!$F$4:$F$2000))+SUMPRODUCT(-('Comp.'!$D$5:$D$263='Analítico Cp.'!$B112),-('Comp.'!$J$5:$J$263=J$1),('Comp.'!$E$5:$E$263))</f>
        <v>0</v>
      </c>
      <c r="K112" s="11">
        <f>SUMPRODUCT(-('Diário 3º PA'!$E$4:$E$4242='Analítico Cp.'!$B112),-('Diário 3º PA'!$O$4:$O$4242=K$1),('Diário 3º PA'!$F$4:$F$4242))+SUMPRODUCT(-('Diário 4º PA'!$E$4:$E$2007='Analítico Cp.'!$B112),-('Diário 4º PA'!$P$4:$P$2007=K$1),('Diário 4º PA'!$F$4:$F$2007))+SUMPRODUCT(-('Diário 5º PA'!$E$4:$E$2000='Analítico Cp.'!$B112),-('Diário 5º PA'!$P$4:$P$2000=K$1),('Diário 5º PA'!$F$4:$F$2000))+SUMPRODUCT(-('Diário 6º PA'!$E$4:$E$2000='Analítico Cp.'!$B112),-('Diário 6º PA'!$P$4:$P$2000=K$1),('Diário 6º PA'!$F$4:$F$2000))+SUMPRODUCT(-('Comp.'!$D$5:$D$263='Analítico Cp.'!$B112),-('Comp.'!$J$5:$J$263=K$1),('Comp.'!$E$5:$E$263))</f>
        <v>0</v>
      </c>
      <c r="L112" s="11">
        <f>SUMPRODUCT(-('Diário 3º PA'!$E$4:$E$4242='Analítico Cp.'!$B112),-('Diário 3º PA'!$O$4:$O$4242=L$1),('Diário 3º PA'!$F$4:$F$4242))+SUMPRODUCT(-('Diário 4º PA'!$E$4:$E$2007='Analítico Cp.'!$B112),-('Diário 4º PA'!$P$4:$P$2007=L$1),('Diário 4º PA'!$F$4:$F$2007))+SUMPRODUCT(-('Diário 5º PA'!$E$4:$E$2000='Analítico Cp.'!$B112),-('Diário 5º PA'!$P$4:$P$2000=L$1),('Diário 5º PA'!$F$4:$F$2000))+SUMPRODUCT(-('Diário 6º PA'!$E$4:$E$2000='Analítico Cp.'!$B112),-('Diário 6º PA'!$P$4:$P$2000=L$1),('Diário 6º PA'!$F$4:$F$2000))+SUMPRODUCT(-('Comp.'!$D$5:$D$263='Analítico Cp.'!$B112),-('Comp.'!$J$5:$J$263=L$1),('Comp.'!$E$5:$E$263))</f>
        <v>0</v>
      </c>
      <c r="M112" s="11">
        <f>SUMPRODUCT(-('Diário 3º PA'!$E$4:$E$4242='Analítico Cp.'!$B112),-('Diário 3º PA'!$O$4:$O$4242=M$1),('Diário 3º PA'!$F$4:$F$4242))+SUMPRODUCT(-('Diário 4º PA'!$E$4:$E$2007='Analítico Cp.'!$B112),-('Diário 4º PA'!$P$4:$P$2007=M$1),('Diário 4º PA'!$F$4:$F$2007))+SUMPRODUCT(-('Diário 5º PA'!$E$4:$E$2000='Analítico Cp.'!$B112),-('Diário 5º PA'!$P$4:$P$2000=M$1),('Diário 5º PA'!$F$4:$F$2000))+SUMPRODUCT(-('Diário 6º PA'!$E$4:$E$2000='Analítico Cp.'!$B112),-('Diário 6º PA'!$P$4:$P$2000=M$1),('Diário 6º PA'!$F$4:$F$2000))+SUMPRODUCT(-('Comp.'!$D$5:$D$263='Analítico Cp.'!$B112),-('Comp.'!$J$5:$J$263=M$1),('Comp.'!$E$5:$E$263))</f>
        <v>0</v>
      </c>
      <c r="N112" s="11">
        <f>SUMPRODUCT(-('Diário 3º PA'!$E$4:$E$4242='Analítico Cp.'!$B112),-('Diário 3º PA'!$O$4:$O$4242=N$1),('Diário 3º PA'!$F$4:$F$4242))+SUMPRODUCT(-('Diário 4º PA'!$E$4:$E$2007='Analítico Cp.'!$B112),-('Diário 4º PA'!$P$4:$P$2007=N$1),('Diário 4º PA'!$F$4:$F$2007))+SUMPRODUCT(-('Diário 5º PA'!$E$4:$E$2000='Analítico Cp.'!$B112),-('Diário 5º PA'!$P$4:$P$2000=N$1),('Diário 5º PA'!$F$4:$F$2000))+SUMPRODUCT(-('Diário 6º PA'!$E$4:$E$2000='Analítico Cp.'!$B112),-('Diário 6º PA'!$P$4:$P$2000=N$1),('Diário 6º PA'!$F$4:$F$2000))+SUMPRODUCT(-('Comp.'!$D$5:$D$263='Analítico Cp.'!$B112),-('Comp.'!$J$5:$J$263=N$1),('Comp.'!$E$5:$E$263))</f>
        <v>0</v>
      </c>
      <c r="O112" s="12">
        <f t="shared" si="14"/>
        <v>68368.88</v>
      </c>
      <c r="P112" s="168">
        <f t="shared" si="15"/>
        <v>8.0634659122732141E-3</v>
      </c>
    </row>
    <row r="113" spans="1:16" ht="23.25" customHeight="1" x14ac:dyDescent="0.2">
      <c r="A113" s="59" t="s">
        <v>321</v>
      </c>
      <c r="B113" s="103" t="s">
        <v>322</v>
      </c>
      <c r="C113" s="11">
        <f>SUMPRODUCT(-('Diário 3º PA'!$E$4:$E$4242='Analítico Cp.'!$B113),-('Diário 3º PA'!$O$4:$O$4242=C$1),('Diário 3º PA'!$F$4:$F$4242))+SUMPRODUCT(-('Diário 4º PA'!$E$4:$E$2007='Analítico Cp.'!$B113),-('Diário 4º PA'!$P$4:$P$2007=C$1),('Diário 4º PA'!$F$4:$F$2007))+SUMPRODUCT(-('Diário 5º PA'!$E$4:$E$2000='Analítico Cp.'!$B113),-('Diário 5º PA'!$P$4:$P$2000=C$1),('Diário 5º PA'!$F$4:$F$2000))+SUMPRODUCT(-('Diário 6º PA'!$E$4:$E$2000='Analítico Cp.'!$B113),-('Diário 6º PA'!$P$4:$P$2000=C$1),('Diário 6º PA'!$F$4:$F$2000))+SUMPRODUCT(-('Comp.'!$D$5:$D$263='Analítico Cp.'!$B113),-('Comp.'!$J$5:$J$263=C$1),('Comp.'!$E$5:$E$263))</f>
        <v>0</v>
      </c>
      <c r="D113" s="11">
        <f>SUMPRODUCT(-('Diário 3º PA'!$E$4:$E$4242='Analítico Cp.'!$B113),-('Diário 3º PA'!$O$4:$O$4242=D$1),('Diário 3º PA'!$F$4:$F$4242))+SUMPRODUCT(-('Diário 4º PA'!$E$4:$E$2007='Analítico Cp.'!$B113),-('Diário 4º PA'!$P$4:$P$2007=D$1),('Diário 4º PA'!$F$4:$F$2007))+SUMPRODUCT(-('Diário 5º PA'!$E$4:$E$2000='Analítico Cp.'!$B113),-('Diário 5º PA'!$P$4:$P$2000=D$1),('Diário 5º PA'!$F$4:$F$2000))+SUMPRODUCT(-('Diário 6º PA'!$E$4:$E$2000='Analítico Cp.'!$B113),-('Diário 6º PA'!$P$4:$P$2000=D$1),('Diário 6º PA'!$F$4:$F$2000))+SUMPRODUCT(-('Comp.'!$D$5:$D$263='Analítico Cp.'!$B113),-('Comp.'!$J$5:$J$263=D$1),('Comp.'!$E$5:$E$263))</f>
        <v>0</v>
      </c>
      <c r="E113" s="11">
        <f>SUMPRODUCT(-('Diário 3º PA'!$E$4:$E$4242='Analítico Cp.'!$B113),-('Diário 3º PA'!$O$4:$O$4242=E$1),('Diário 3º PA'!$F$4:$F$4242))+SUMPRODUCT(-('Diário 4º PA'!$E$4:$E$2007='Analítico Cp.'!$B113),-('Diário 4º PA'!$P$4:$P$2007=E$1),('Diário 4º PA'!$F$4:$F$2007))+SUMPRODUCT(-('Diário 5º PA'!$E$4:$E$2000='Analítico Cp.'!$B113),-('Diário 5º PA'!$P$4:$P$2000=E$1),('Diário 5º PA'!$F$4:$F$2000))+SUMPRODUCT(-('Diário 6º PA'!$E$4:$E$2000='Analítico Cp.'!$B113),-('Diário 6º PA'!$P$4:$P$2000=E$1),('Diário 6º PA'!$F$4:$F$2000))+SUMPRODUCT(-('Comp.'!$D$5:$D$263='Analítico Cp.'!$B113),-('Comp.'!$J$5:$J$263=E$1),('Comp.'!$E$5:$E$263))</f>
        <v>0</v>
      </c>
      <c r="F113" s="11">
        <f>SUMPRODUCT(-('Diário 3º PA'!$E$4:$E$4242='Analítico Cp.'!$B113),-('Diário 3º PA'!$O$4:$O$4242=F$1),('Diário 3º PA'!$F$4:$F$4242))+SUMPRODUCT(-('Diário 4º PA'!$E$4:$E$2007='Analítico Cp.'!$B113),-('Diário 4º PA'!$P$4:$P$2007=F$1),('Diário 4º PA'!$F$4:$F$2007))+SUMPRODUCT(-('Diário 5º PA'!$E$4:$E$2000='Analítico Cp.'!$B113),-('Diário 5º PA'!$P$4:$P$2000=F$1),('Diário 5º PA'!$F$4:$F$2000))+SUMPRODUCT(-('Diário 6º PA'!$E$4:$E$2000='Analítico Cp.'!$B113),-('Diário 6º PA'!$P$4:$P$2000=F$1),('Diário 6º PA'!$F$4:$F$2000))+SUMPRODUCT(-('Comp.'!$D$5:$D$263='Analítico Cp.'!$B113),-('Comp.'!$J$5:$J$263=F$1),('Comp.'!$E$5:$E$263))</f>
        <v>0</v>
      </c>
      <c r="G113" s="11">
        <f>SUMPRODUCT(-('Diário 3º PA'!$E$4:$E$4242='Analítico Cp.'!$B113),-('Diário 3º PA'!$O$4:$O$4242=G$1),('Diário 3º PA'!$F$4:$F$4242))+SUMPRODUCT(-('Diário 4º PA'!$E$4:$E$2007='Analítico Cp.'!$B113),-('Diário 4º PA'!$P$4:$P$2007=G$1),('Diário 4º PA'!$F$4:$F$2007))+SUMPRODUCT(-('Diário 5º PA'!$E$4:$E$2000='Analítico Cp.'!$B113),-('Diário 5º PA'!$P$4:$P$2000=G$1),('Diário 5º PA'!$F$4:$F$2000))+SUMPRODUCT(-('Diário 6º PA'!$E$4:$E$2000='Analítico Cp.'!$B113),-('Diário 6º PA'!$P$4:$P$2000=G$1),('Diário 6º PA'!$F$4:$F$2000))+SUMPRODUCT(-('Comp.'!$D$5:$D$263='Analítico Cp.'!$B113),-('Comp.'!$J$5:$J$263=G$1),('Comp.'!$E$5:$E$263))</f>
        <v>0</v>
      </c>
      <c r="H113" s="11">
        <f>SUMPRODUCT(-('Diário 3º PA'!$E$4:$E$4242='Analítico Cp.'!$B113),-('Diário 3º PA'!$O$4:$O$4242=H$1),('Diário 3º PA'!$F$4:$F$4242))+SUMPRODUCT(-('Diário 4º PA'!$E$4:$E$2007='Analítico Cp.'!$B113),-('Diário 4º PA'!$P$4:$P$2007=H$1),('Diário 4º PA'!$F$4:$F$2007))+SUMPRODUCT(-('Diário 5º PA'!$E$4:$E$2000='Analítico Cp.'!$B113),-('Diário 5º PA'!$P$4:$P$2000=H$1),('Diário 5º PA'!$F$4:$F$2000))+SUMPRODUCT(-('Diário 6º PA'!$E$4:$E$2000='Analítico Cp.'!$B113),-('Diário 6º PA'!$P$4:$P$2000=H$1),('Diário 6º PA'!$F$4:$F$2000))+SUMPRODUCT(-('Comp.'!$D$5:$D$263='Analítico Cp.'!$B113),-('Comp.'!$J$5:$J$263=H$1),('Comp.'!$E$5:$E$263))</f>
        <v>0</v>
      </c>
      <c r="I113" s="11">
        <f>SUMPRODUCT(-('Diário 3º PA'!$E$4:$E$4242='Analítico Cp.'!$B113),-('Diário 3º PA'!$O$4:$O$4242=I$1),('Diário 3º PA'!$F$4:$F$4242))+SUMPRODUCT(-('Diário 4º PA'!$E$4:$E$2007='Analítico Cp.'!$B113),-('Diário 4º PA'!$P$4:$P$2007=I$1),('Diário 4º PA'!$F$4:$F$2007))+SUMPRODUCT(-('Diário 5º PA'!$E$4:$E$2000='Analítico Cp.'!$B113),-('Diário 5º PA'!$P$4:$P$2000=I$1),('Diário 5º PA'!$F$4:$F$2000))+SUMPRODUCT(-('Diário 6º PA'!$E$4:$E$2000='Analítico Cp.'!$B113),-('Diário 6º PA'!$P$4:$P$2000=I$1),('Diário 6º PA'!$F$4:$F$2000))+SUMPRODUCT(-('Comp.'!$D$5:$D$263='Analítico Cp.'!$B113),-('Comp.'!$J$5:$J$263=I$1),('Comp.'!$E$5:$E$263))</f>
        <v>0</v>
      </c>
      <c r="J113" s="11">
        <f>SUMPRODUCT(-('Diário 3º PA'!$E$4:$E$4242='Analítico Cp.'!$B113),-('Diário 3º PA'!$O$4:$O$4242=J$1),('Diário 3º PA'!$F$4:$F$4242))+SUMPRODUCT(-('Diário 4º PA'!$E$4:$E$2007='Analítico Cp.'!$B113),-('Diário 4º PA'!$P$4:$P$2007=J$1),('Diário 4º PA'!$F$4:$F$2007))+SUMPRODUCT(-('Diário 5º PA'!$E$4:$E$2000='Analítico Cp.'!$B113),-('Diário 5º PA'!$P$4:$P$2000=J$1),('Diário 5º PA'!$F$4:$F$2000))+SUMPRODUCT(-('Diário 6º PA'!$E$4:$E$2000='Analítico Cp.'!$B113),-('Diário 6º PA'!$P$4:$P$2000=J$1),('Diário 6º PA'!$F$4:$F$2000))+SUMPRODUCT(-('Comp.'!$D$5:$D$263='Analítico Cp.'!$B113),-('Comp.'!$J$5:$J$263=J$1),('Comp.'!$E$5:$E$263))</f>
        <v>0</v>
      </c>
      <c r="K113" s="11">
        <f>SUMPRODUCT(-('Diário 3º PA'!$E$4:$E$4242='Analítico Cp.'!$B113),-('Diário 3º PA'!$O$4:$O$4242=K$1),('Diário 3º PA'!$F$4:$F$4242))+SUMPRODUCT(-('Diário 4º PA'!$E$4:$E$2007='Analítico Cp.'!$B113),-('Diário 4º PA'!$P$4:$P$2007=K$1),('Diário 4º PA'!$F$4:$F$2007))+SUMPRODUCT(-('Diário 5º PA'!$E$4:$E$2000='Analítico Cp.'!$B113),-('Diário 5º PA'!$P$4:$P$2000=K$1),('Diário 5º PA'!$F$4:$F$2000))+SUMPRODUCT(-('Diário 6º PA'!$E$4:$E$2000='Analítico Cp.'!$B113),-('Diário 6º PA'!$P$4:$P$2000=K$1),('Diário 6º PA'!$F$4:$F$2000))+SUMPRODUCT(-('Comp.'!$D$5:$D$263='Analítico Cp.'!$B113),-('Comp.'!$J$5:$J$263=K$1),('Comp.'!$E$5:$E$263))</f>
        <v>0</v>
      </c>
      <c r="L113" s="11">
        <f>SUMPRODUCT(-('Diário 3º PA'!$E$4:$E$4242='Analítico Cp.'!$B113),-('Diário 3º PA'!$O$4:$O$4242=L$1),('Diário 3º PA'!$F$4:$F$4242))+SUMPRODUCT(-('Diário 4º PA'!$E$4:$E$2007='Analítico Cp.'!$B113),-('Diário 4º PA'!$P$4:$P$2007=L$1),('Diário 4º PA'!$F$4:$F$2007))+SUMPRODUCT(-('Diário 5º PA'!$E$4:$E$2000='Analítico Cp.'!$B113),-('Diário 5º PA'!$P$4:$P$2000=L$1),('Diário 5º PA'!$F$4:$F$2000))+SUMPRODUCT(-('Diário 6º PA'!$E$4:$E$2000='Analítico Cp.'!$B113),-('Diário 6º PA'!$P$4:$P$2000=L$1),('Diário 6º PA'!$F$4:$F$2000))+SUMPRODUCT(-('Comp.'!$D$5:$D$263='Analítico Cp.'!$B113),-('Comp.'!$J$5:$J$263=L$1),('Comp.'!$E$5:$E$263))</f>
        <v>0</v>
      </c>
      <c r="M113" s="11">
        <f>SUMPRODUCT(-('Diário 3º PA'!$E$4:$E$4242='Analítico Cp.'!$B113),-('Diário 3º PA'!$O$4:$O$4242=M$1),('Diário 3º PA'!$F$4:$F$4242))+SUMPRODUCT(-('Diário 4º PA'!$E$4:$E$2007='Analítico Cp.'!$B113),-('Diário 4º PA'!$P$4:$P$2007=M$1),('Diário 4º PA'!$F$4:$F$2007))+SUMPRODUCT(-('Diário 5º PA'!$E$4:$E$2000='Analítico Cp.'!$B113),-('Diário 5º PA'!$P$4:$P$2000=M$1),('Diário 5º PA'!$F$4:$F$2000))+SUMPRODUCT(-('Diário 6º PA'!$E$4:$E$2000='Analítico Cp.'!$B113),-('Diário 6º PA'!$P$4:$P$2000=M$1),('Diário 6º PA'!$F$4:$F$2000))+SUMPRODUCT(-('Comp.'!$D$5:$D$263='Analítico Cp.'!$B113),-('Comp.'!$J$5:$J$263=M$1),('Comp.'!$E$5:$E$263))</f>
        <v>0</v>
      </c>
      <c r="N113" s="11">
        <f>SUMPRODUCT(-('Diário 3º PA'!$E$4:$E$4242='Analítico Cp.'!$B113),-('Diário 3º PA'!$O$4:$O$4242=N$1),('Diário 3º PA'!$F$4:$F$4242))+SUMPRODUCT(-('Diário 4º PA'!$E$4:$E$2007='Analítico Cp.'!$B113),-('Diário 4º PA'!$P$4:$P$2007=N$1),('Diário 4º PA'!$F$4:$F$2007))+SUMPRODUCT(-('Diário 5º PA'!$E$4:$E$2000='Analítico Cp.'!$B113),-('Diário 5º PA'!$P$4:$P$2000=N$1),('Diário 5º PA'!$F$4:$F$2000))+SUMPRODUCT(-('Diário 6º PA'!$E$4:$E$2000='Analítico Cp.'!$B113),-('Diário 6º PA'!$P$4:$P$2000=N$1),('Diário 6º PA'!$F$4:$F$2000))+SUMPRODUCT(-('Comp.'!$D$5:$D$263='Analítico Cp.'!$B113),-('Comp.'!$J$5:$J$263=N$1),('Comp.'!$E$5:$E$263))</f>
        <v>0</v>
      </c>
      <c r="O113" s="12">
        <f t="shared" si="14"/>
        <v>0</v>
      </c>
      <c r="P113" s="168">
        <f t="shared" si="15"/>
        <v>0</v>
      </c>
    </row>
    <row r="114" spans="1:16" ht="23.25" customHeight="1" x14ac:dyDescent="0.2">
      <c r="A114" s="59" t="s">
        <v>323</v>
      </c>
      <c r="B114" s="103" t="s">
        <v>324</v>
      </c>
      <c r="C114" s="11">
        <f>SUMPRODUCT(-('Diário 3º PA'!$E$4:$E$4242='Analítico Cp.'!$B114),-('Diário 3º PA'!$O$4:$O$4242=C$1),('Diário 3º PA'!$F$4:$F$4242))+SUMPRODUCT(-('Diário 4º PA'!$E$4:$E$2007='Analítico Cp.'!$B114),-('Diário 4º PA'!$P$4:$P$2007=C$1),('Diário 4º PA'!$F$4:$F$2007))+SUMPRODUCT(-('Diário 5º PA'!$E$4:$E$2000='Analítico Cp.'!$B114),-('Diário 5º PA'!$P$4:$P$2000=C$1),('Diário 5º PA'!$F$4:$F$2000))+SUMPRODUCT(-('Diário 6º PA'!$E$4:$E$2000='Analítico Cp.'!$B114),-('Diário 6º PA'!$P$4:$P$2000=C$1),('Diário 6º PA'!$F$4:$F$2000))+SUMPRODUCT(-('Comp.'!$D$5:$D$263='Analítico Cp.'!$B114),-('Comp.'!$J$5:$J$263=C$1),('Comp.'!$E$5:$E$263))</f>
        <v>0</v>
      </c>
      <c r="D114" s="11">
        <f>SUMPRODUCT(-('Diário 3º PA'!$E$4:$E$4242='Analítico Cp.'!$B114),-('Diário 3º PA'!$O$4:$O$4242=D$1),('Diário 3º PA'!$F$4:$F$4242))+SUMPRODUCT(-('Diário 4º PA'!$E$4:$E$2007='Analítico Cp.'!$B114),-('Diário 4º PA'!$P$4:$P$2007=D$1),('Diário 4º PA'!$F$4:$F$2007))+SUMPRODUCT(-('Diário 5º PA'!$E$4:$E$2000='Analítico Cp.'!$B114),-('Diário 5º PA'!$P$4:$P$2000=D$1),('Diário 5º PA'!$F$4:$F$2000))+SUMPRODUCT(-('Diário 6º PA'!$E$4:$E$2000='Analítico Cp.'!$B114),-('Diário 6º PA'!$P$4:$P$2000=D$1),('Diário 6º PA'!$F$4:$F$2000))+SUMPRODUCT(-('Comp.'!$D$5:$D$263='Analítico Cp.'!$B114),-('Comp.'!$J$5:$J$263=D$1),('Comp.'!$E$5:$E$263))</f>
        <v>0</v>
      </c>
      <c r="E114" s="11">
        <f>SUMPRODUCT(-('Diário 3º PA'!$E$4:$E$4242='Analítico Cp.'!$B114),-('Diário 3º PA'!$O$4:$O$4242=E$1),('Diário 3º PA'!$F$4:$F$4242))+SUMPRODUCT(-('Diário 4º PA'!$E$4:$E$2007='Analítico Cp.'!$B114),-('Diário 4º PA'!$P$4:$P$2007=E$1),('Diário 4º PA'!$F$4:$F$2007))+SUMPRODUCT(-('Diário 5º PA'!$E$4:$E$2000='Analítico Cp.'!$B114),-('Diário 5º PA'!$P$4:$P$2000=E$1),('Diário 5º PA'!$F$4:$F$2000))+SUMPRODUCT(-('Diário 6º PA'!$E$4:$E$2000='Analítico Cp.'!$B114),-('Diário 6º PA'!$P$4:$P$2000=E$1),('Diário 6º PA'!$F$4:$F$2000))+SUMPRODUCT(-('Comp.'!$D$5:$D$263='Analítico Cp.'!$B114),-('Comp.'!$J$5:$J$263=E$1),('Comp.'!$E$5:$E$263))</f>
        <v>76577.429999999993</v>
      </c>
      <c r="F114" s="11">
        <f>SUMPRODUCT(-('Diário 3º PA'!$E$4:$E$4242='Analítico Cp.'!$B114),-('Diário 3º PA'!$O$4:$O$4242=F$1),('Diário 3º PA'!$F$4:$F$4242))+SUMPRODUCT(-('Diário 4º PA'!$E$4:$E$2007='Analítico Cp.'!$B114),-('Diário 4º PA'!$P$4:$P$2007=F$1),('Diário 4º PA'!$F$4:$F$2007))+SUMPRODUCT(-('Diário 5º PA'!$E$4:$E$2000='Analítico Cp.'!$B114),-('Diário 5º PA'!$P$4:$P$2000=F$1),('Diário 5º PA'!$F$4:$F$2000))+SUMPRODUCT(-('Diário 6º PA'!$E$4:$E$2000='Analítico Cp.'!$B114),-('Diário 6º PA'!$P$4:$P$2000=F$1),('Diário 6º PA'!$F$4:$F$2000))+SUMPRODUCT(-('Comp.'!$D$5:$D$263='Analítico Cp.'!$B114),-('Comp.'!$J$5:$J$263=F$1),('Comp.'!$E$5:$E$263))</f>
        <v>0</v>
      </c>
      <c r="G114" s="11">
        <f>SUMPRODUCT(-('Diário 3º PA'!$E$4:$E$4242='Analítico Cp.'!$B114),-('Diário 3º PA'!$O$4:$O$4242=G$1),('Diário 3º PA'!$F$4:$F$4242))+SUMPRODUCT(-('Diário 4º PA'!$E$4:$E$2007='Analítico Cp.'!$B114),-('Diário 4º PA'!$P$4:$P$2007=G$1),('Diário 4º PA'!$F$4:$F$2007))+SUMPRODUCT(-('Diário 5º PA'!$E$4:$E$2000='Analítico Cp.'!$B114),-('Diário 5º PA'!$P$4:$P$2000=G$1),('Diário 5º PA'!$F$4:$F$2000))+SUMPRODUCT(-('Diário 6º PA'!$E$4:$E$2000='Analítico Cp.'!$B114),-('Diário 6º PA'!$P$4:$P$2000=G$1),('Diário 6º PA'!$F$4:$F$2000))+SUMPRODUCT(-('Comp.'!$D$5:$D$263='Analítico Cp.'!$B114),-('Comp.'!$J$5:$J$263=G$1),('Comp.'!$E$5:$E$263))</f>
        <v>0</v>
      </c>
      <c r="H114" s="11">
        <f>SUMPRODUCT(-('Diário 3º PA'!$E$4:$E$4242='Analítico Cp.'!$B114),-('Diário 3º PA'!$O$4:$O$4242=H$1),('Diário 3º PA'!$F$4:$F$4242))+SUMPRODUCT(-('Diário 4º PA'!$E$4:$E$2007='Analítico Cp.'!$B114),-('Diário 4º PA'!$P$4:$P$2007=H$1),('Diário 4º PA'!$F$4:$F$2007))+SUMPRODUCT(-('Diário 5º PA'!$E$4:$E$2000='Analítico Cp.'!$B114),-('Diário 5º PA'!$P$4:$P$2000=H$1),('Diário 5º PA'!$F$4:$F$2000))+SUMPRODUCT(-('Diário 6º PA'!$E$4:$E$2000='Analítico Cp.'!$B114),-('Diário 6º PA'!$P$4:$P$2000=H$1),('Diário 6º PA'!$F$4:$F$2000))+SUMPRODUCT(-('Comp.'!$D$5:$D$263='Analítico Cp.'!$B114),-('Comp.'!$J$5:$J$263=H$1),('Comp.'!$E$5:$E$263))</f>
        <v>0</v>
      </c>
      <c r="I114" s="11">
        <f>SUMPRODUCT(-('Diário 3º PA'!$E$4:$E$4242='Analítico Cp.'!$B114),-('Diário 3º PA'!$O$4:$O$4242=I$1),('Diário 3º PA'!$F$4:$F$4242))+SUMPRODUCT(-('Diário 4º PA'!$E$4:$E$2007='Analítico Cp.'!$B114),-('Diário 4º PA'!$P$4:$P$2007=I$1),('Diário 4º PA'!$F$4:$F$2007))+SUMPRODUCT(-('Diário 5º PA'!$E$4:$E$2000='Analítico Cp.'!$B114),-('Diário 5º PA'!$P$4:$P$2000=I$1),('Diário 5º PA'!$F$4:$F$2000))+SUMPRODUCT(-('Diário 6º PA'!$E$4:$E$2000='Analítico Cp.'!$B114),-('Diário 6º PA'!$P$4:$P$2000=I$1),('Diário 6º PA'!$F$4:$F$2000))+SUMPRODUCT(-('Comp.'!$D$5:$D$263='Analítico Cp.'!$B114),-('Comp.'!$J$5:$J$263=I$1),('Comp.'!$E$5:$E$263))</f>
        <v>0</v>
      </c>
      <c r="J114" s="11">
        <f>SUMPRODUCT(-('Diário 3º PA'!$E$4:$E$4242='Analítico Cp.'!$B114),-('Diário 3º PA'!$O$4:$O$4242=J$1),('Diário 3º PA'!$F$4:$F$4242))+SUMPRODUCT(-('Diário 4º PA'!$E$4:$E$2007='Analítico Cp.'!$B114),-('Diário 4º PA'!$P$4:$P$2007=J$1),('Diário 4º PA'!$F$4:$F$2007))+SUMPRODUCT(-('Diário 5º PA'!$E$4:$E$2000='Analítico Cp.'!$B114),-('Diário 5º PA'!$P$4:$P$2000=J$1),('Diário 5º PA'!$F$4:$F$2000))+SUMPRODUCT(-('Diário 6º PA'!$E$4:$E$2000='Analítico Cp.'!$B114),-('Diário 6º PA'!$P$4:$P$2000=J$1),('Diário 6º PA'!$F$4:$F$2000))+SUMPRODUCT(-('Comp.'!$D$5:$D$263='Analítico Cp.'!$B114),-('Comp.'!$J$5:$J$263=J$1),('Comp.'!$E$5:$E$263))</f>
        <v>0</v>
      </c>
      <c r="K114" s="11">
        <f>SUMPRODUCT(-('Diário 3º PA'!$E$4:$E$4242='Analítico Cp.'!$B114),-('Diário 3º PA'!$O$4:$O$4242=K$1),('Diário 3º PA'!$F$4:$F$4242))+SUMPRODUCT(-('Diário 4º PA'!$E$4:$E$2007='Analítico Cp.'!$B114),-('Diário 4º PA'!$P$4:$P$2007=K$1),('Diário 4º PA'!$F$4:$F$2007))+SUMPRODUCT(-('Diário 5º PA'!$E$4:$E$2000='Analítico Cp.'!$B114),-('Diário 5º PA'!$P$4:$P$2000=K$1),('Diário 5º PA'!$F$4:$F$2000))+SUMPRODUCT(-('Diário 6º PA'!$E$4:$E$2000='Analítico Cp.'!$B114),-('Diário 6º PA'!$P$4:$P$2000=K$1),('Diário 6º PA'!$F$4:$F$2000))+SUMPRODUCT(-('Comp.'!$D$5:$D$263='Analítico Cp.'!$B114),-('Comp.'!$J$5:$J$263=K$1),('Comp.'!$E$5:$E$263))</f>
        <v>0</v>
      </c>
      <c r="L114" s="11">
        <f>SUMPRODUCT(-('Diário 3º PA'!$E$4:$E$4242='Analítico Cp.'!$B114),-('Diário 3º PA'!$O$4:$O$4242=L$1),('Diário 3º PA'!$F$4:$F$4242))+SUMPRODUCT(-('Diário 4º PA'!$E$4:$E$2007='Analítico Cp.'!$B114),-('Diário 4º PA'!$P$4:$P$2007=L$1),('Diário 4º PA'!$F$4:$F$2007))+SUMPRODUCT(-('Diário 5º PA'!$E$4:$E$2000='Analítico Cp.'!$B114),-('Diário 5º PA'!$P$4:$P$2000=L$1),('Diário 5º PA'!$F$4:$F$2000))+SUMPRODUCT(-('Diário 6º PA'!$E$4:$E$2000='Analítico Cp.'!$B114),-('Diário 6º PA'!$P$4:$P$2000=L$1),('Diário 6º PA'!$F$4:$F$2000))+SUMPRODUCT(-('Comp.'!$D$5:$D$263='Analítico Cp.'!$B114),-('Comp.'!$J$5:$J$263=L$1),('Comp.'!$E$5:$E$263))</f>
        <v>0</v>
      </c>
      <c r="M114" s="11">
        <f>SUMPRODUCT(-('Diário 3º PA'!$E$4:$E$4242='Analítico Cp.'!$B114),-('Diário 3º PA'!$O$4:$O$4242=M$1),('Diário 3º PA'!$F$4:$F$4242))+SUMPRODUCT(-('Diário 4º PA'!$E$4:$E$2007='Analítico Cp.'!$B114),-('Diário 4º PA'!$P$4:$P$2007=M$1),('Diário 4º PA'!$F$4:$F$2007))+SUMPRODUCT(-('Diário 5º PA'!$E$4:$E$2000='Analítico Cp.'!$B114),-('Diário 5º PA'!$P$4:$P$2000=M$1),('Diário 5º PA'!$F$4:$F$2000))+SUMPRODUCT(-('Diário 6º PA'!$E$4:$E$2000='Analítico Cp.'!$B114),-('Diário 6º PA'!$P$4:$P$2000=M$1),('Diário 6º PA'!$F$4:$F$2000))+SUMPRODUCT(-('Comp.'!$D$5:$D$263='Analítico Cp.'!$B114),-('Comp.'!$J$5:$J$263=M$1),('Comp.'!$E$5:$E$263))</f>
        <v>0</v>
      </c>
      <c r="N114" s="11">
        <f>SUMPRODUCT(-('Diário 3º PA'!$E$4:$E$4242='Analítico Cp.'!$B114),-('Diário 3º PA'!$O$4:$O$4242=N$1),('Diário 3º PA'!$F$4:$F$4242))+SUMPRODUCT(-('Diário 4º PA'!$E$4:$E$2007='Analítico Cp.'!$B114),-('Diário 4º PA'!$P$4:$P$2007=N$1),('Diário 4º PA'!$F$4:$F$2007))+SUMPRODUCT(-('Diário 5º PA'!$E$4:$E$2000='Analítico Cp.'!$B114),-('Diário 5º PA'!$P$4:$P$2000=N$1),('Diário 5º PA'!$F$4:$F$2000))+SUMPRODUCT(-('Diário 6º PA'!$E$4:$E$2000='Analítico Cp.'!$B114),-('Diário 6º PA'!$P$4:$P$2000=N$1),('Diário 6º PA'!$F$4:$F$2000))+SUMPRODUCT(-('Comp.'!$D$5:$D$263='Analítico Cp.'!$B114),-('Comp.'!$J$5:$J$263=N$1),('Comp.'!$E$5:$E$263))</f>
        <v>0</v>
      </c>
      <c r="O114" s="12">
        <f t="shared" si="14"/>
        <v>76577.429999999993</v>
      </c>
      <c r="P114" s="168">
        <f t="shared" si="15"/>
        <v>9.0315871264014871E-3</v>
      </c>
    </row>
    <row r="115" spans="1:16" ht="23.25" customHeight="1" x14ac:dyDescent="0.2">
      <c r="A115" s="59" t="s">
        <v>325</v>
      </c>
      <c r="B115" s="103" t="s">
        <v>326</v>
      </c>
      <c r="C115" s="11">
        <f>SUMPRODUCT(-('Diário 3º PA'!$E$4:$E$4242='Analítico Cp.'!$B115),-('Diário 3º PA'!$O$4:$O$4242=C$1),('Diário 3º PA'!$F$4:$F$4242))+SUMPRODUCT(-('Diário 4º PA'!$E$4:$E$2007='Analítico Cp.'!$B115),-('Diário 4º PA'!$P$4:$P$2007=C$1),('Diário 4º PA'!$F$4:$F$2007))+SUMPRODUCT(-('Diário 5º PA'!$E$4:$E$2000='Analítico Cp.'!$B115),-('Diário 5º PA'!$P$4:$P$2000=C$1),('Diário 5º PA'!$F$4:$F$2000))+SUMPRODUCT(-('Diário 6º PA'!$E$4:$E$2000='Analítico Cp.'!$B115),-('Diário 6º PA'!$P$4:$P$2000=C$1),('Diário 6º PA'!$F$4:$F$2000))+SUMPRODUCT(-('Comp.'!$D$5:$D$263='Analítico Cp.'!$B115),-('Comp.'!$J$5:$J$263=C$1),('Comp.'!$E$5:$E$263))</f>
        <v>2655.4</v>
      </c>
      <c r="D115" s="11">
        <f>SUMPRODUCT(-('Diário 3º PA'!$E$4:$E$4242='Analítico Cp.'!$B115),-('Diário 3º PA'!$O$4:$O$4242=D$1),('Diário 3º PA'!$F$4:$F$4242))+SUMPRODUCT(-('Diário 4º PA'!$E$4:$E$2007='Analítico Cp.'!$B115),-('Diário 4º PA'!$P$4:$P$2007=D$1),('Diário 4º PA'!$F$4:$F$2007))+SUMPRODUCT(-('Diário 5º PA'!$E$4:$E$2000='Analítico Cp.'!$B115),-('Diário 5º PA'!$P$4:$P$2000=D$1),('Diário 5º PA'!$F$4:$F$2000))+SUMPRODUCT(-('Diário 6º PA'!$E$4:$E$2000='Analítico Cp.'!$B115),-('Diário 6º PA'!$P$4:$P$2000=D$1),('Diário 6º PA'!$F$4:$F$2000))+SUMPRODUCT(-('Comp.'!$D$5:$D$263='Analítico Cp.'!$B115),-('Comp.'!$J$5:$J$263=D$1),('Comp.'!$E$5:$E$263))</f>
        <v>2629.3</v>
      </c>
      <c r="E115" s="11">
        <f>SUMPRODUCT(-('Diário 3º PA'!$E$4:$E$4242='Analítico Cp.'!$B115),-('Diário 3º PA'!$O$4:$O$4242=E$1),('Diário 3º PA'!$F$4:$F$4242))+SUMPRODUCT(-('Diário 4º PA'!$E$4:$E$2007='Analítico Cp.'!$B115),-('Diário 4º PA'!$P$4:$P$2007=E$1),('Diário 4º PA'!$F$4:$F$2007))+SUMPRODUCT(-('Diário 5º PA'!$E$4:$E$2000='Analítico Cp.'!$B115),-('Diário 5º PA'!$P$4:$P$2000=E$1),('Diário 5º PA'!$F$4:$F$2000))+SUMPRODUCT(-('Diário 6º PA'!$E$4:$E$2000='Analítico Cp.'!$B115),-('Diário 6º PA'!$P$4:$P$2000=E$1),('Diário 6º PA'!$F$4:$F$2000))+SUMPRODUCT(-('Comp.'!$D$5:$D$263='Analítico Cp.'!$B115),-('Comp.'!$J$5:$J$263=E$1),('Comp.'!$E$5:$E$263))</f>
        <v>2629.3</v>
      </c>
      <c r="F115" s="11">
        <f>SUMPRODUCT(-('Diário 3º PA'!$E$4:$E$4242='Analítico Cp.'!$B115),-('Diário 3º PA'!$O$4:$O$4242=F$1),('Diário 3º PA'!$F$4:$F$4242))+SUMPRODUCT(-('Diário 4º PA'!$E$4:$E$2007='Analítico Cp.'!$B115),-('Diário 4º PA'!$P$4:$P$2007=F$1),('Diário 4º PA'!$F$4:$F$2007))+SUMPRODUCT(-('Diário 5º PA'!$E$4:$E$2000='Analítico Cp.'!$B115),-('Diário 5º PA'!$P$4:$P$2000=F$1),('Diário 5º PA'!$F$4:$F$2000))+SUMPRODUCT(-('Diário 6º PA'!$E$4:$E$2000='Analítico Cp.'!$B115),-('Diário 6º PA'!$P$4:$P$2000=F$1),('Diário 6º PA'!$F$4:$F$2000))+SUMPRODUCT(-('Comp.'!$D$5:$D$263='Analítico Cp.'!$B115),-('Comp.'!$J$5:$J$263=F$1),('Comp.'!$E$5:$E$263))</f>
        <v>0</v>
      </c>
      <c r="G115" s="11">
        <f>SUMPRODUCT(-('Diário 3º PA'!$E$4:$E$4242='Analítico Cp.'!$B115),-('Diário 3º PA'!$O$4:$O$4242=G$1),('Diário 3º PA'!$F$4:$F$4242))+SUMPRODUCT(-('Diário 4º PA'!$E$4:$E$2007='Analítico Cp.'!$B115),-('Diário 4º PA'!$P$4:$P$2007=G$1),('Diário 4º PA'!$F$4:$F$2007))+SUMPRODUCT(-('Diário 5º PA'!$E$4:$E$2000='Analítico Cp.'!$B115),-('Diário 5º PA'!$P$4:$P$2000=G$1),('Diário 5º PA'!$F$4:$F$2000))+SUMPRODUCT(-('Diário 6º PA'!$E$4:$E$2000='Analítico Cp.'!$B115),-('Diário 6º PA'!$P$4:$P$2000=G$1),('Diário 6º PA'!$F$4:$F$2000))+SUMPRODUCT(-('Comp.'!$D$5:$D$263='Analítico Cp.'!$B115),-('Comp.'!$J$5:$J$263=G$1),('Comp.'!$E$5:$E$263))</f>
        <v>0</v>
      </c>
      <c r="H115" s="11">
        <f>SUMPRODUCT(-('Diário 3º PA'!$E$4:$E$4242='Analítico Cp.'!$B115),-('Diário 3º PA'!$O$4:$O$4242=H$1),('Diário 3º PA'!$F$4:$F$4242))+SUMPRODUCT(-('Diário 4º PA'!$E$4:$E$2007='Analítico Cp.'!$B115),-('Diário 4º PA'!$P$4:$P$2007=H$1),('Diário 4º PA'!$F$4:$F$2007))+SUMPRODUCT(-('Diário 5º PA'!$E$4:$E$2000='Analítico Cp.'!$B115),-('Diário 5º PA'!$P$4:$P$2000=H$1),('Diário 5º PA'!$F$4:$F$2000))+SUMPRODUCT(-('Diário 6º PA'!$E$4:$E$2000='Analítico Cp.'!$B115),-('Diário 6º PA'!$P$4:$P$2000=H$1),('Diário 6º PA'!$F$4:$F$2000))+SUMPRODUCT(-('Comp.'!$D$5:$D$263='Analítico Cp.'!$B115),-('Comp.'!$J$5:$J$263=H$1),('Comp.'!$E$5:$E$263))</f>
        <v>0</v>
      </c>
      <c r="I115" s="11">
        <f>SUMPRODUCT(-('Diário 3º PA'!$E$4:$E$4242='Analítico Cp.'!$B115),-('Diário 3º PA'!$O$4:$O$4242=I$1),('Diário 3º PA'!$F$4:$F$4242))+SUMPRODUCT(-('Diário 4º PA'!$E$4:$E$2007='Analítico Cp.'!$B115),-('Diário 4º PA'!$P$4:$P$2007=I$1),('Diário 4º PA'!$F$4:$F$2007))+SUMPRODUCT(-('Diário 5º PA'!$E$4:$E$2000='Analítico Cp.'!$B115),-('Diário 5º PA'!$P$4:$P$2000=I$1),('Diário 5º PA'!$F$4:$F$2000))+SUMPRODUCT(-('Diário 6º PA'!$E$4:$E$2000='Analítico Cp.'!$B115),-('Diário 6º PA'!$P$4:$P$2000=I$1),('Diário 6º PA'!$F$4:$F$2000))+SUMPRODUCT(-('Comp.'!$D$5:$D$263='Analítico Cp.'!$B115),-('Comp.'!$J$5:$J$263=I$1),('Comp.'!$E$5:$E$263))</f>
        <v>0</v>
      </c>
      <c r="J115" s="11">
        <f>SUMPRODUCT(-('Diário 3º PA'!$E$4:$E$4242='Analítico Cp.'!$B115),-('Diário 3º PA'!$O$4:$O$4242=J$1),('Diário 3º PA'!$F$4:$F$4242))+SUMPRODUCT(-('Diário 4º PA'!$E$4:$E$2007='Analítico Cp.'!$B115),-('Diário 4º PA'!$P$4:$P$2007=J$1),('Diário 4º PA'!$F$4:$F$2007))+SUMPRODUCT(-('Diário 5º PA'!$E$4:$E$2000='Analítico Cp.'!$B115),-('Diário 5º PA'!$P$4:$P$2000=J$1),('Diário 5º PA'!$F$4:$F$2000))+SUMPRODUCT(-('Diário 6º PA'!$E$4:$E$2000='Analítico Cp.'!$B115),-('Diário 6º PA'!$P$4:$P$2000=J$1),('Diário 6º PA'!$F$4:$F$2000))+SUMPRODUCT(-('Comp.'!$D$5:$D$263='Analítico Cp.'!$B115),-('Comp.'!$J$5:$J$263=J$1),('Comp.'!$E$5:$E$263))</f>
        <v>0</v>
      </c>
      <c r="K115" s="11">
        <f>SUMPRODUCT(-('Diário 3º PA'!$E$4:$E$4242='Analítico Cp.'!$B115),-('Diário 3º PA'!$O$4:$O$4242=K$1),('Diário 3º PA'!$F$4:$F$4242))+SUMPRODUCT(-('Diário 4º PA'!$E$4:$E$2007='Analítico Cp.'!$B115),-('Diário 4º PA'!$P$4:$P$2007=K$1),('Diário 4º PA'!$F$4:$F$2007))+SUMPRODUCT(-('Diário 5º PA'!$E$4:$E$2000='Analítico Cp.'!$B115),-('Diário 5º PA'!$P$4:$P$2000=K$1),('Diário 5º PA'!$F$4:$F$2000))+SUMPRODUCT(-('Diário 6º PA'!$E$4:$E$2000='Analítico Cp.'!$B115),-('Diário 6º PA'!$P$4:$P$2000=K$1),('Diário 6º PA'!$F$4:$F$2000))+SUMPRODUCT(-('Comp.'!$D$5:$D$263='Analítico Cp.'!$B115),-('Comp.'!$J$5:$J$263=K$1),('Comp.'!$E$5:$E$263))</f>
        <v>0</v>
      </c>
      <c r="L115" s="11">
        <f>SUMPRODUCT(-('Diário 3º PA'!$E$4:$E$4242='Analítico Cp.'!$B115),-('Diário 3º PA'!$O$4:$O$4242=L$1),('Diário 3º PA'!$F$4:$F$4242))+SUMPRODUCT(-('Diário 4º PA'!$E$4:$E$2007='Analítico Cp.'!$B115),-('Diário 4º PA'!$P$4:$P$2007=L$1),('Diário 4º PA'!$F$4:$F$2007))+SUMPRODUCT(-('Diário 5º PA'!$E$4:$E$2000='Analítico Cp.'!$B115),-('Diário 5º PA'!$P$4:$P$2000=L$1),('Diário 5º PA'!$F$4:$F$2000))+SUMPRODUCT(-('Diário 6º PA'!$E$4:$E$2000='Analítico Cp.'!$B115),-('Diário 6º PA'!$P$4:$P$2000=L$1),('Diário 6º PA'!$F$4:$F$2000))+SUMPRODUCT(-('Comp.'!$D$5:$D$263='Analítico Cp.'!$B115),-('Comp.'!$J$5:$J$263=L$1),('Comp.'!$E$5:$E$263))</f>
        <v>0</v>
      </c>
      <c r="M115" s="11">
        <f>SUMPRODUCT(-('Diário 3º PA'!$E$4:$E$4242='Analítico Cp.'!$B115),-('Diário 3º PA'!$O$4:$O$4242=M$1),('Diário 3º PA'!$F$4:$F$4242))+SUMPRODUCT(-('Diário 4º PA'!$E$4:$E$2007='Analítico Cp.'!$B115),-('Diário 4º PA'!$P$4:$P$2007=M$1),('Diário 4º PA'!$F$4:$F$2007))+SUMPRODUCT(-('Diário 5º PA'!$E$4:$E$2000='Analítico Cp.'!$B115),-('Diário 5º PA'!$P$4:$P$2000=M$1),('Diário 5º PA'!$F$4:$F$2000))+SUMPRODUCT(-('Diário 6º PA'!$E$4:$E$2000='Analítico Cp.'!$B115),-('Diário 6º PA'!$P$4:$P$2000=M$1),('Diário 6º PA'!$F$4:$F$2000))+SUMPRODUCT(-('Comp.'!$D$5:$D$263='Analítico Cp.'!$B115),-('Comp.'!$J$5:$J$263=M$1),('Comp.'!$E$5:$E$263))</f>
        <v>0</v>
      </c>
      <c r="N115" s="11">
        <f>SUMPRODUCT(-('Diário 3º PA'!$E$4:$E$4242='Analítico Cp.'!$B115),-('Diário 3º PA'!$O$4:$O$4242=N$1),('Diário 3º PA'!$F$4:$F$4242))+SUMPRODUCT(-('Diário 4º PA'!$E$4:$E$2007='Analítico Cp.'!$B115),-('Diário 4º PA'!$P$4:$P$2007=N$1),('Diário 4º PA'!$F$4:$F$2007))+SUMPRODUCT(-('Diário 5º PA'!$E$4:$E$2000='Analítico Cp.'!$B115),-('Diário 5º PA'!$P$4:$P$2000=N$1),('Diário 5º PA'!$F$4:$F$2000))+SUMPRODUCT(-('Diário 6º PA'!$E$4:$E$2000='Analítico Cp.'!$B115),-('Diário 6º PA'!$P$4:$P$2000=N$1),('Diário 6º PA'!$F$4:$F$2000))+SUMPRODUCT(-('Comp.'!$D$5:$D$263='Analítico Cp.'!$B115),-('Comp.'!$J$5:$J$263=N$1),('Comp.'!$E$5:$E$263))</f>
        <v>0</v>
      </c>
      <c r="O115" s="12">
        <f t="shared" si="14"/>
        <v>7914.0000000000009</v>
      </c>
      <c r="P115" s="168">
        <f t="shared" si="15"/>
        <v>9.3338181391490146E-4</v>
      </c>
    </row>
    <row r="116" spans="1:16" ht="23.25" customHeight="1" x14ac:dyDescent="0.2">
      <c r="A116" s="59" t="s">
        <v>327</v>
      </c>
      <c r="B116" s="103" t="s">
        <v>328</v>
      </c>
      <c r="C116" s="11">
        <f>SUMPRODUCT(-('Diário 3º PA'!$E$4:$E$4242='Analítico Cp.'!$B116),-('Diário 3º PA'!$O$4:$O$4242=C$1),('Diário 3º PA'!$F$4:$F$4242))+SUMPRODUCT(-('Diário 4º PA'!$E$4:$E$2007='Analítico Cp.'!$B116),-('Diário 4º PA'!$P$4:$P$2007=C$1),('Diário 4º PA'!$F$4:$F$2007))+SUMPRODUCT(-('Diário 5º PA'!$E$4:$E$2000='Analítico Cp.'!$B116),-('Diário 5º PA'!$P$4:$P$2000=C$1),('Diário 5º PA'!$F$4:$F$2000))+SUMPRODUCT(-('Diário 6º PA'!$E$4:$E$2000='Analítico Cp.'!$B116),-('Diário 6º PA'!$P$4:$P$2000=C$1),('Diário 6º PA'!$F$4:$F$2000))+SUMPRODUCT(-('Comp.'!$D$5:$D$263='Analítico Cp.'!$B116),-('Comp.'!$J$5:$J$263=C$1),('Comp.'!$E$5:$E$263))</f>
        <v>22136.320000000003</v>
      </c>
      <c r="D116" s="11">
        <f>SUMPRODUCT(-('Diário 3º PA'!$E$4:$E$4242='Analítico Cp.'!$B116),-('Diário 3º PA'!$O$4:$O$4242=D$1),('Diário 3º PA'!$F$4:$F$4242))+SUMPRODUCT(-('Diário 4º PA'!$E$4:$E$2007='Analítico Cp.'!$B116),-('Diário 4º PA'!$P$4:$P$2007=D$1),('Diário 4º PA'!$F$4:$F$2007))+SUMPRODUCT(-('Diário 5º PA'!$E$4:$E$2000='Analítico Cp.'!$B116),-('Diário 5º PA'!$P$4:$P$2000=D$1),('Diário 5º PA'!$F$4:$F$2000))+SUMPRODUCT(-('Diário 6º PA'!$E$4:$E$2000='Analítico Cp.'!$B116),-('Diário 6º PA'!$P$4:$P$2000=D$1),('Diário 6º PA'!$F$4:$F$2000))+SUMPRODUCT(-('Comp.'!$D$5:$D$263='Analítico Cp.'!$B116),-('Comp.'!$J$5:$J$263=D$1),('Comp.'!$E$5:$E$263))</f>
        <v>110115.64</v>
      </c>
      <c r="E116" s="11">
        <f>SUMPRODUCT(-('Diário 3º PA'!$E$4:$E$4242='Analítico Cp.'!$B116),-('Diário 3º PA'!$O$4:$O$4242=E$1),('Diário 3º PA'!$F$4:$F$4242))+SUMPRODUCT(-('Diário 4º PA'!$E$4:$E$2007='Analítico Cp.'!$B116),-('Diário 4º PA'!$P$4:$P$2007=E$1),('Diário 4º PA'!$F$4:$F$2007))+SUMPRODUCT(-('Diário 5º PA'!$E$4:$E$2000='Analítico Cp.'!$B116),-('Diário 5º PA'!$P$4:$P$2000=E$1),('Diário 5º PA'!$F$4:$F$2000))+SUMPRODUCT(-('Diário 6º PA'!$E$4:$E$2000='Analítico Cp.'!$B116),-('Diário 6º PA'!$P$4:$P$2000=E$1),('Diário 6º PA'!$F$4:$F$2000))+SUMPRODUCT(-('Comp.'!$D$5:$D$263='Analítico Cp.'!$B116),-('Comp.'!$J$5:$J$263=E$1),('Comp.'!$E$5:$E$263))</f>
        <v>1325.5700000000002</v>
      </c>
      <c r="F116" s="11">
        <f>SUMPRODUCT(-('Diário 3º PA'!$E$4:$E$4242='Analítico Cp.'!$B116),-('Diário 3º PA'!$O$4:$O$4242=F$1),('Diário 3º PA'!$F$4:$F$4242))+SUMPRODUCT(-('Diário 4º PA'!$E$4:$E$2007='Analítico Cp.'!$B116),-('Diário 4º PA'!$P$4:$P$2007=F$1),('Diário 4º PA'!$F$4:$F$2007))+SUMPRODUCT(-('Diário 5º PA'!$E$4:$E$2000='Analítico Cp.'!$B116),-('Diário 5º PA'!$P$4:$P$2000=F$1),('Diário 5º PA'!$F$4:$F$2000))+SUMPRODUCT(-('Diário 6º PA'!$E$4:$E$2000='Analítico Cp.'!$B116),-('Diário 6º PA'!$P$4:$P$2000=F$1),('Diário 6º PA'!$F$4:$F$2000))+SUMPRODUCT(-('Comp.'!$D$5:$D$263='Analítico Cp.'!$B116),-('Comp.'!$J$5:$J$263=F$1),('Comp.'!$E$5:$E$263))</f>
        <v>0</v>
      </c>
      <c r="G116" s="11">
        <f>SUMPRODUCT(-('Diário 3º PA'!$E$4:$E$4242='Analítico Cp.'!$B116),-('Diário 3º PA'!$O$4:$O$4242=G$1),('Diário 3º PA'!$F$4:$F$4242))+SUMPRODUCT(-('Diário 4º PA'!$E$4:$E$2007='Analítico Cp.'!$B116),-('Diário 4º PA'!$P$4:$P$2007=G$1),('Diário 4º PA'!$F$4:$F$2007))+SUMPRODUCT(-('Diário 5º PA'!$E$4:$E$2000='Analítico Cp.'!$B116),-('Diário 5º PA'!$P$4:$P$2000=G$1),('Diário 5º PA'!$F$4:$F$2000))+SUMPRODUCT(-('Diário 6º PA'!$E$4:$E$2000='Analítico Cp.'!$B116),-('Diário 6º PA'!$P$4:$P$2000=G$1),('Diário 6º PA'!$F$4:$F$2000))+SUMPRODUCT(-('Comp.'!$D$5:$D$263='Analítico Cp.'!$B116),-('Comp.'!$J$5:$J$263=G$1),('Comp.'!$E$5:$E$263))</f>
        <v>0</v>
      </c>
      <c r="H116" s="11">
        <f>SUMPRODUCT(-('Diário 3º PA'!$E$4:$E$4242='Analítico Cp.'!$B116),-('Diário 3º PA'!$O$4:$O$4242=H$1),('Diário 3º PA'!$F$4:$F$4242))+SUMPRODUCT(-('Diário 4º PA'!$E$4:$E$2007='Analítico Cp.'!$B116),-('Diário 4º PA'!$P$4:$P$2007=H$1),('Diário 4º PA'!$F$4:$F$2007))+SUMPRODUCT(-('Diário 5º PA'!$E$4:$E$2000='Analítico Cp.'!$B116),-('Diário 5º PA'!$P$4:$P$2000=H$1),('Diário 5º PA'!$F$4:$F$2000))+SUMPRODUCT(-('Diário 6º PA'!$E$4:$E$2000='Analítico Cp.'!$B116),-('Diário 6º PA'!$P$4:$P$2000=H$1),('Diário 6º PA'!$F$4:$F$2000))+SUMPRODUCT(-('Comp.'!$D$5:$D$263='Analítico Cp.'!$B116),-('Comp.'!$J$5:$J$263=H$1),('Comp.'!$E$5:$E$263))</f>
        <v>0</v>
      </c>
      <c r="I116" s="11">
        <f>SUMPRODUCT(-('Diário 3º PA'!$E$4:$E$4242='Analítico Cp.'!$B116),-('Diário 3º PA'!$O$4:$O$4242=I$1),('Diário 3º PA'!$F$4:$F$4242))+SUMPRODUCT(-('Diário 4º PA'!$E$4:$E$2007='Analítico Cp.'!$B116),-('Diário 4º PA'!$P$4:$P$2007=I$1),('Diário 4º PA'!$F$4:$F$2007))+SUMPRODUCT(-('Diário 5º PA'!$E$4:$E$2000='Analítico Cp.'!$B116),-('Diário 5º PA'!$P$4:$P$2000=I$1),('Diário 5º PA'!$F$4:$F$2000))+SUMPRODUCT(-('Diário 6º PA'!$E$4:$E$2000='Analítico Cp.'!$B116),-('Diário 6º PA'!$P$4:$P$2000=I$1),('Diário 6º PA'!$F$4:$F$2000))+SUMPRODUCT(-('Comp.'!$D$5:$D$263='Analítico Cp.'!$B116),-('Comp.'!$J$5:$J$263=I$1),('Comp.'!$E$5:$E$263))</f>
        <v>0</v>
      </c>
      <c r="J116" s="11">
        <f>SUMPRODUCT(-('Diário 3º PA'!$E$4:$E$4242='Analítico Cp.'!$B116),-('Diário 3º PA'!$O$4:$O$4242=J$1),('Diário 3º PA'!$F$4:$F$4242))+SUMPRODUCT(-('Diário 4º PA'!$E$4:$E$2007='Analítico Cp.'!$B116),-('Diário 4º PA'!$P$4:$P$2007=J$1),('Diário 4º PA'!$F$4:$F$2007))+SUMPRODUCT(-('Diário 5º PA'!$E$4:$E$2000='Analítico Cp.'!$B116),-('Diário 5º PA'!$P$4:$P$2000=J$1),('Diário 5º PA'!$F$4:$F$2000))+SUMPRODUCT(-('Diário 6º PA'!$E$4:$E$2000='Analítico Cp.'!$B116),-('Diário 6º PA'!$P$4:$P$2000=J$1),('Diário 6º PA'!$F$4:$F$2000))+SUMPRODUCT(-('Comp.'!$D$5:$D$263='Analítico Cp.'!$B116),-('Comp.'!$J$5:$J$263=J$1),('Comp.'!$E$5:$E$263))</f>
        <v>0</v>
      </c>
      <c r="K116" s="11">
        <f>SUMPRODUCT(-('Diário 3º PA'!$E$4:$E$4242='Analítico Cp.'!$B116),-('Diário 3º PA'!$O$4:$O$4242=K$1),('Diário 3º PA'!$F$4:$F$4242))+SUMPRODUCT(-('Diário 4º PA'!$E$4:$E$2007='Analítico Cp.'!$B116),-('Diário 4º PA'!$P$4:$P$2007=K$1),('Diário 4º PA'!$F$4:$F$2007))+SUMPRODUCT(-('Diário 5º PA'!$E$4:$E$2000='Analítico Cp.'!$B116),-('Diário 5º PA'!$P$4:$P$2000=K$1),('Diário 5º PA'!$F$4:$F$2000))+SUMPRODUCT(-('Diário 6º PA'!$E$4:$E$2000='Analítico Cp.'!$B116),-('Diário 6º PA'!$P$4:$P$2000=K$1),('Diário 6º PA'!$F$4:$F$2000))+SUMPRODUCT(-('Comp.'!$D$5:$D$263='Analítico Cp.'!$B116),-('Comp.'!$J$5:$J$263=K$1),('Comp.'!$E$5:$E$263))</f>
        <v>0</v>
      </c>
      <c r="L116" s="11">
        <f>SUMPRODUCT(-('Diário 3º PA'!$E$4:$E$4242='Analítico Cp.'!$B116),-('Diário 3º PA'!$O$4:$O$4242=L$1),('Diário 3º PA'!$F$4:$F$4242))+SUMPRODUCT(-('Diário 4º PA'!$E$4:$E$2007='Analítico Cp.'!$B116),-('Diário 4º PA'!$P$4:$P$2007=L$1),('Diário 4º PA'!$F$4:$F$2007))+SUMPRODUCT(-('Diário 5º PA'!$E$4:$E$2000='Analítico Cp.'!$B116),-('Diário 5º PA'!$P$4:$P$2000=L$1),('Diário 5º PA'!$F$4:$F$2000))+SUMPRODUCT(-('Diário 6º PA'!$E$4:$E$2000='Analítico Cp.'!$B116),-('Diário 6º PA'!$P$4:$P$2000=L$1),('Diário 6º PA'!$F$4:$F$2000))+SUMPRODUCT(-('Comp.'!$D$5:$D$263='Analítico Cp.'!$B116),-('Comp.'!$J$5:$J$263=L$1),('Comp.'!$E$5:$E$263))</f>
        <v>0</v>
      </c>
      <c r="M116" s="11">
        <f>SUMPRODUCT(-('Diário 3º PA'!$E$4:$E$4242='Analítico Cp.'!$B116),-('Diário 3º PA'!$O$4:$O$4242=M$1),('Diário 3º PA'!$F$4:$F$4242))+SUMPRODUCT(-('Diário 4º PA'!$E$4:$E$2007='Analítico Cp.'!$B116),-('Diário 4º PA'!$P$4:$P$2007=M$1),('Diário 4º PA'!$F$4:$F$2007))+SUMPRODUCT(-('Diário 5º PA'!$E$4:$E$2000='Analítico Cp.'!$B116),-('Diário 5º PA'!$P$4:$P$2000=M$1),('Diário 5º PA'!$F$4:$F$2000))+SUMPRODUCT(-('Diário 6º PA'!$E$4:$E$2000='Analítico Cp.'!$B116),-('Diário 6º PA'!$P$4:$P$2000=M$1),('Diário 6º PA'!$F$4:$F$2000))+SUMPRODUCT(-('Comp.'!$D$5:$D$263='Analítico Cp.'!$B116),-('Comp.'!$J$5:$J$263=M$1),('Comp.'!$E$5:$E$263))</f>
        <v>0</v>
      </c>
      <c r="N116" s="11">
        <f>SUMPRODUCT(-('Diário 3º PA'!$E$4:$E$4242='Analítico Cp.'!$B116),-('Diário 3º PA'!$O$4:$O$4242=N$1),('Diário 3º PA'!$F$4:$F$4242))+SUMPRODUCT(-('Diário 4º PA'!$E$4:$E$2007='Analítico Cp.'!$B116),-('Diário 4º PA'!$P$4:$P$2007=N$1),('Diário 4º PA'!$F$4:$F$2007))+SUMPRODUCT(-('Diário 5º PA'!$E$4:$E$2000='Analítico Cp.'!$B116),-('Diário 5º PA'!$P$4:$P$2000=N$1),('Diário 5º PA'!$F$4:$F$2000))+SUMPRODUCT(-('Diário 6º PA'!$E$4:$E$2000='Analítico Cp.'!$B116),-('Diário 6º PA'!$P$4:$P$2000=N$1),('Diário 6º PA'!$F$4:$F$2000))+SUMPRODUCT(-('Comp.'!$D$5:$D$263='Analítico Cp.'!$B116),-('Comp.'!$J$5:$J$263=N$1),('Comp.'!$E$5:$E$263))</f>
        <v>0</v>
      </c>
      <c r="O116" s="12">
        <f t="shared" si="14"/>
        <v>133577.53</v>
      </c>
      <c r="P116" s="168">
        <f t="shared" si="15"/>
        <v>1.5754212439938357E-2</v>
      </c>
    </row>
    <row r="117" spans="1:16" ht="23.25" customHeight="1" x14ac:dyDescent="0.2">
      <c r="A117" s="59" t="s">
        <v>329</v>
      </c>
      <c r="B117" s="103" t="s">
        <v>330</v>
      </c>
      <c r="C117" s="11">
        <f>SUMPRODUCT(-('Diário 3º PA'!$E$4:$E$4242='Analítico Cp.'!$B117),-('Diário 3º PA'!$O$4:$O$4242=C$1),('Diário 3º PA'!$F$4:$F$4242))+SUMPRODUCT(-('Diário 4º PA'!$E$4:$E$2007='Analítico Cp.'!$B117),-('Diário 4º PA'!$P$4:$P$2007=C$1),('Diário 4º PA'!$F$4:$F$2007))+SUMPRODUCT(-('Diário 5º PA'!$E$4:$E$2000='Analítico Cp.'!$B117),-('Diário 5º PA'!$P$4:$P$2000=C$1),('Diário 5º PA'!$F$4:$F$2000))+SUMPRODUCT(-('Diário 6º PA'!$E$4:$E$2000='Analítico Cp.'!$B117),-('Diário 6º PA'!$P$4:$P$2000=C$1),('Diário 6º PA'!$F$4:$F$2000))+SUMPRODUCT(-('Comp.'!$D$5:$D$263='Analítico Cp.'!$B117),-('Comp.'!$J$5:$J$263=C$1),('Comp.'!$E$5:$E$263))</f>
        <v>0</v>
      </c>
      <c r="D117" s="11">
        <f>SUMPRODUCT(-('Diário 3º PA'!$E$4:$E$4242='Analítico Cp.'!$B117),-('Diário 3º PA'!$O$4:$O$4242=D$1),('Diário 3º PA'!$F$4:$F$4242))+SUMPRODUCT(-('Diário 4º PA'!$E$4:$E$2007='Analítico Cp.'!$B117),-('Diário 4º PA'!$P$4:$P$2007=D$1),('Diário 4º PA'!$F$4:$F$2007))+SUMPRODUCT(-('Diário 5º PA'!$E$4:$E$2000='Analítico Cp.'!$B117),-('Diário 5º PA'!$P$4:$P$2000=D$1),('Diário 5º PA'!$F$4:$F$2000))+SUMPRODUCT(-('Diário 6º PA'!$E$4:$E$2000='Analítico Cp.'!$B117),-('Diário 6º PA'!$P$4:$P$2000=D$1),('Diário 6º PA'!$F$4:$F$2000))+SUMPRODUCT(-('Comp.'!$D$5:$D$263='Analítico Cp.'!$B117),-('Comp.'!$J$5:$J$263=D$1),('Comp.'!$E$5:$E$263))</f>
        <v>0</v>
      </c>
      <c r="E117" s="11">
        <f>SUMPRODUCT(-('Diário 3º PA'!$E$4:$E$4242='Analítico Cp.'!$B117),-('Diário 3º PA'!$O$4:$O$4242=E$1),('Diário 3º PA'!$F$4:$F$4242))+SUMPRODUCT(-('Diário 4º PA'!$E$4:$E$2007='Analítico Cp.'!$B117),-('Diário 4º PA'!$P$4:$P$2007=E$1),('Diário 4º PA'!$F$4:$F$2007))+SUMPRODUCT(-('Diário 5º PA'!$E$4:$E$2000='Analítico Cp.'!$B117),-('Diário 5º PA'!$P$4:$P$2000=E$1),('Diário 5º PA'!$F$4:$F$2000))+SUMPRODUCT(-('Diário 6º PA'!$E$4:$E$2000='Analítico Cp.'!$B117),-('Diário 6º PA'!$P$4:$P$2000=E$1),('Diário 6º PA'!$F$4:$F$2000))+SUMPRODUCT(-('Comp.'!$D$5:$D$263='Analítico Cp.'!$B117),-('Comp.'!$J$5:$J$263=E$1),('Comp.'!$E$5:$E$263))</f>
        <v>0</v>
      </c>
      <c r="F117" s="11">
        <f>SUMPRODUCT(-('Diário 3º PA'!$E$4:$E$4242='Analítico Cp.'!$B117),-('Diário 3º PA'!$O$4:$O$4242=F$1),('Diário 3º PA'!$F$4:$F$4242))+SUMPRODUCT(-('Diário 4º PA'!$E$4:$E$2007='Analítico Cp.'!$B117),-('Diário 4º PA'!$P$4:$P$2007=F$1),('Diário 4º PA'!$F$4:$F$2007))+SUMPRODUCT(-('Diário 5º PA'!$E$4:$E$2000='Analítico Cp.'!$B117),-('Diário 5º PA'!$P$4:$P$2000=F$1),('Diário 5º PA'!$F$4:$F$2000))+SUMPRODUCT(-('Diário 6º PA'!$E$4:$E$2000='Analítico Cp.'!$B117),-('Diário 6º PA'!$P$4:$P$2000=F$1),('Diário 6º PA'!$F$4:$F$2000))+SUMPRODUCT(-('Comp.'!$D$5:$D$263='Analítico Cp.'!$B117),-('Comp.'!$J$5:$J$263=F$1),('Comp.'!$E$5:$E$263))</f>
        <v>0</v>
      </c>
      <c r="G117" s="11">
        <f>SUMPRODUCT(-('Diário 3º PA'!$E$4:$E$4242='Analítico Cp.'!$B117),-('Diário 3º PA'!$O$4:$O$4242=G$1),('Diário 3º PA'!$F$4:$F$4242))+SUMPRODUCT(-('Diário 4º PA'!$E$4:$E$2007='Analítico Cp.'!$B117),-('Diário 4º PA'!$P$4:$P$2007=G$1),('Diário 4º PA'!$F$4:$F$2007))+SUMPRODUCT(-('Diário 5º PA'!$E$4:$E$2000='Analítico Cp.'!$B117),-('Diário 5º PA'!$P$4:$P$2000=G$1),('Diário 5º PA'!$F$4:$F$2000))+SUMPRODUCT(-('Diário 6º PA'!$E$4:$E$2000='Analítico Cp.'!$B117),-('Diário 6º PA'!$P$4:$P$2000=G$1),('Diário 6º PA'!$F$4:$F$2000))+SUMPRODUCT(-('Comp.'!$D$5:$D$263='Analítico Cp.'!$B117),-('Comp.'!$J$5:$J$263=G$1),('Comp.'!$E$5:$E$263))</f>
        <v>0</v>
      </c>
      <c r="H117" s="11">
        <f>SUMPRODUCT(-('Diário 3º PA'!$E$4:$E$4242='Analítico Cp.'!$B117),-('Diário 3º PA'!$O$4:$O$4242=H$1),('Diário 3º PA'!$F$4:$F$4242))+SUMPRODUCT(-('Diário 4º PA'!$E$4:$E$2007='Analítico Cp.'!$B117),-('Diário 4º PA'!$P$4:$P$2007=H$1),('Diário 4º PA'!$F$4:$F$2007))+SUMPRODUCT(-('Diário 5º PA'!$E$4:$E$2000='Analítico Cp.'!$B117),-('Diário 5º PA'!$P$4:$P$2000=H$1),('Diário 5º PA'!$F$4:$F$2000))+SUMPRODUCT(-('Diário 6º PA'!$E$4:$E$2000='Analítico Cp.'!$B117),-('Diário 6º PA'!$P$4:$P$2000=H$1),('Diário 6º PA'!$F$4:$F$2000))+SUMPRODUCT(-('Comp.'!$D$5:$D$263='Analítico Cp.'!$B117),-('Comp.'!$J$5:$J$263=H$1),('Comp.'!$E$5:$E$263))</f>
        <v>0</v>
      </c>
      <c r="I117" s="11">
        <f>SUMPRODUCT(-('Diário 3º PA'!$E$4:$E$4242='Analítico Cp.'!$B117),-('Diário 3º PA'!$O$4:$O$4242=I$1),('Diário 3º PA'!$F$4:$F$4242))+SUMPRODUCT(-('Diário 4º PA'!$E$4:$E$2007='Analítico Cp.'!$B117),-('Diário 4º PA'!$P$4:$P$2007=I$1),('Diário 4º PA'!$F$4:$F$2007))+SUMPRODUCT(-('Diário 5º PA'!$E$4:$E$2000='Analítico Cp.'!$B117),-('Diário 5º PA'!$P$4:$P$2000=I$1),('Diário 5º PA'!$F$4:$F$2000))+SUMPRODUCT(-('Diário 6º PA'!$E$4:$E$2000='Analítico Cp.'!$B117),-('Diário 6º PA'!$P$4:$P$2000=I$1),('Diário 6º PA'!$F$4:$F$2000))+SUMPRODUCT(-('Comp.'!$D$5:$D$263='Analítico Cp.'!$B117),-('Comp.'!$J$5:$J$263=I$1),('Comp.'!$E$5:$E$263))</f>
        <v>0</v>
      </c>
      <c r="J117" s="11">
        <f>SUMPRODUCT(-('Diário 3º PA'!$E$4:$E$4242='Analítico Cp.'!$B117),-('Diário 3º PA'!$O$4:$O$4242=J$1),('Diário 3º PA'!$F$4:$F$4242))+SUMPRODUCT(-('Diário 4º PA'!$E$4:$E$2007='Analítico Cp.'!$B117),-('Diário 4º PA'!$P$4:$P$2007=J$1),('Diário 4º PA'!$F$4:$F$2007))+SUMPRODUCT(-('Diário 5º PA'!$E$4:$E$2000='Analítico Cp.'!$B117),-('Diário 5º PA'!$P$4:$P$2000=J$1),('Diário 5º PA'!$F$4:$F$2000))+SUMPRODUCT(-('Diário 6º PA'!$E$4:$E$2000='Analítico Cp.'!$B117),-('Diário 6º PA'!$P$4:$P$2000=J$1),('Diário 6º PA'!$F$4:$F$2000))+SUMPRODUCT(-('Comp.'!$D$5:$D$263='Analítico Cp.'!$B117),-('Comp.'!$J$5:$J$263=J$1),('Comp.'!$E$5:$E$263))</f>
        <v>0</v>
      </c>
      <c r="K117" s="11">
        <f>SUMPRODUCT(-('Diário 3º PA'!$E$4:$E$4242='Analítico Cp.'!$B117),-('Diário 3º PA'!$O$4:$O$4242=K$1),('Diário 3º PA'!$F$4:$F$4242))+SUMPRODUCT(-('Diário 4º PA'!$E$4:$E$2007='Analítico Cp.'!$B117),-('Diário 4º PA'!$P$4:$P$2007=K$1),('Diário 4º PA'!$F$4:$F$2007))+SUMPRODUCT(-('Diário 5º PA'!$E$4:$E$2000='Analítico Cp.'!$B117),-('Diário 5º PA'!$P$4:$P$2000=K$1),('Diário 5º PA'!$F$4:$F$2000))+SUMPRODUCT(-('Diário 6º PA'!$E$4:$E$2000='Analítico Cp.'!$B117),-('Diário 6º PA'!$P$4:$P$2000=K$1),('Diário 6º PA'!$F$4:$F$2000))+SUMPRODUCT(-('Comp.'!$D$5:$D$263='Analítico Cp.'!$B117),-('Comp.'!$J$5:$J$263=K$1),('Comp.'!$E$5:$E$263))</f>
        <v>0</v>
      </c>
      <c r="L117" s="11">
        <f>SUMPRODUCT(-('Diário 3º PA'!$E$4:$E$4242='Analítico Cp.'!$B117),-('Diário 3º PA'!$O$4:$O$4242=L$1),('Diário 3º PA'!$F$4:$F$4242))+SUMPRODUCT(-('Diário 4º PA'!$E$4:$E$2007='Analítico Cp.'!$B117),-('Diário 4º PA'!$P$4:$P$2007=L$1),('Diário 4º PA'!$F$4:$F$2007))+SUMPRODUCT(-('Diário 5º PA'!$E$4:$E$2000='Analítico Cp.'!$B117),-('Diário 5º PA'!$P$4:$P$2000=L$1),('Diário 5º PA'!$F$4:$F$2000))+SUMPRODUCT(-('Diário 6º PA'!$E$4:$E$2000='Analítico Cp.'!$B117),-('Diário 6º PA'!$P$4:$P$2000=L$1),('Diário 6º PA'!$F$4:$F$2000))+SUMPRODUCT(-('Comp.'!$D$5:$D$263='Analítico Cp.'!$B117),-('Comp.'!$J$5:$J$263=L$1),('Comp.'!$E$5:$E$263))</f>
        <v>0</v>
      </c>
      <c r="M117" s="11">
        <f>SUMPRODUCT(-('Diário 3º PA'!$E$4:$E$4242='Analítico Cp.'!$B117),-('Diário 3º PA'!$O$4:$O$4242=M$1),('Diário 3º PA'!$F$4:$F$4242))+SUMPRODUCT(-('Diário 4º PA'!$E$4:$E$2007='Analítico Cp.'!$B117),-('Diário 4º PA'!$P$4:$P$2007=M$1),('Diário 4º PA'!$F$4:$F$2007))+SUMPRODUCT(-('Diário 5º PA'!$E$4:$E$2000='Analítico Cp.'!$B117),-('Diário 5º PA'!$P$4:$P$2000=M$1),('Diário 5º PA'!$F$4:$F$2000))+SUMPRODUCT(-('Diário 6º PA'!$E$4:$E$2000='Analítico Cp.'!$B117),-('Diário 6º PA'!$P$4:$P$2000=M$1),('Diário 6º PA'!$F$4:$F$2000))+SUMPRODUCT(-('Comp.'!$D$5:$D$263='Analítico Cp.'!$B117),-('Comp.'!$J$5:$J$263=M$1),('Comp.'!$E$5:$E$263))</f>
        <v>0</v>
      </c>
      <c r="N117" s="11">
        <f>SUMPRODUCT(-('Diário 3º PA'!$E$4:$E$4242='Analítico Cp.'!$B117),-('Diário 3º PA'!$O$4:$O$4242=N$1),('Diário 3º PA'!$F$4:$F$4242))+SUMPRODUCT(-('Diário 4º PA'!$E$4:$E$2007='Analítico Cp.'!$B117),-('Diário 4º PA'!$P$4:$P$2007=N$1),('Diário 4º PA'!$F$4:$F$2007))+SUMPRODUCT(-('Diário 5º PA'!$E$4:$E$2000='Analítico Cp.'!$B117),-('Diário 5º PA'!$P$4:$P$2000=N$1),('Diário 5º PA'!$F$4:$F$2000))+SUMPRODUCT(-('Diário 6º PA'!$E$4:$E$2000='Analítico Cp.'!$B117),-('Diário 6º PA'!$P$4:$P$2000=N$1),('Diário 6º PA'!$F$4:$F$2000))+SUMPRODUCT(-('Comp.'!$D$5:$D$263='Analítico Cp.'!$B117),-('Comp.'!$J$5:$J$263=N$1),('Comp.'!$E$5:$E$263))</f>
        <v>0</v>
      </c>
      <c r="O117" s="12">
        <f t="shared" si="14"/>
        <v>0</v>
      </c>
      <c r="P117" s="168">
        <f t="shared" si="15"/>
        <v>0</v>
      </c>
    </row>
    <row r="118" spans="1:16" ht="23.25" customHeight="1" x14ac:dyDescent="0.2">
      <c r="A118" s="59" t="s">
        <v>331</v>
      </c>
      <c r="B118" s="103" t="s">
        <v>332</v>
      </c>
      <c r="C118" s="11">
        <f>SUMPRODUCT(-('Diário 3º PA'!$E$4:$E$4242='Analítico Cp.'!$B118),-('Diário 3º PA'!$O$4:$O$4242=C$1),('Diário 3º PA'!$F$4:$F$4242))+SUMPRODUCT(-('Diário 4º PA'!$E$4:$E$2007='Analítico Cp.'!$B118),-('Diário 4º PA'!$P$4:$P$2007=C$1),('Diário 4º PA'!$F$4:$F$2007))+SUMPRODUCT(-('Diário 5º PA'!$E$4:$E$2000='Analítico Cp.'!$B118),-('Diário 5º PA'!$P$4:$P$2000=C$1),('Diário 5º PA'!$F$4:$F$2000))+SUMPRODUCT(-('Diário 6º PA'!$E$4:$E$2000='Analítico Cp.'!$B118),-('Diário 6º PA'!$P$4:$P$2000=C$1),('Diário 6º PA'!$F$4:$F$2000))+SUMPRODUCT(-('Comp.'!$D$5:$D$263='Analítico Cp.'!$B118),-('Comp.'!$J$5:$J$263=C$1),('Comp.'!$E$5:$E$263))</f>
        <v>4356.2700000000004</v>
      </c>
      <c r="D118" s="11">
        <f>SUMPRODUCT(-('Diário 3º PA'!$E$4:$E$4242='Analítico Cp.'!$B118),-('Diário 3º PA'!$O$4:$O$4242=D$1),('Diário 3º PA'!$F$4:$F$4242))+SUMPRODUCT(-('Diário 4º PA'!$E$4:$E$2007='Analítico Cp.'!$B118),-('Diário 4º PA'!$P$4:$P$2007=D$1),('Diário 4º PA'!$F$4:$F$2007))+SUMPRODUCT(-('Diário 5º PA'!$E$4:$E$2000='Analítico Cp.'!$B118),-('Diário 5º PA'!$P$4:$P$2000=D$1),('Diário 5º PA'!$F$4:$F$2000))+SUMPRODUCT(-('Diário 6º PA'!$E$4:$E$2000='Analítico Cp.'!$B118),-('Diário 6º PA'!$P$4:$P$2000=D$1),('Diário 6º PA'!$F$4:$F$2000))+SUMPRODUCT(-('Comp.'!$D$5:$D$263='Analítico Cp.'!$B118),-('Comp.'!$J$5:$J$263=D$1),('Comp.'!$E$5:$E$263))</f>
        <v>923.68000000000006</v>
      </c>
      <c r="E118" s="11">
        <f>SUMPRODUCT(-('Diário 3º PA'!$E$4:$E$4242='Analítico Cp.'!$B118),-('Diário 3º PA'!$O$4:$O$4242=E$1),('Diário 3º PA'!$F$4:$F$4242))+SUMPRODUCT(-('Diário 4º PA'!$E$4:$E$2007='Analítico Cp.'!$B118),-('Diário 4º PA'!$P$4:$P$2007=E$1),('Diário 4º PA'!$F$4:$F$2007))+SUMPRODUCT(-('Diário 5º PA'!$E$4:$E$2000='Analítico Cp.'!$B118),-('Diário 5º PA'!$P$4:$P$2000=E$1),('Diário 5º PA'!$F$4:$F$2000))+SUMPRODUCT(-('Diário 6º PA'!$E$4:$E$2000='Analítico Cp.'!$B118),-('Diário 6º PA'!$P$4:$P$2000=E$1),('Diário 6º PA'!$F$4:$F$2000))+SUMPRODUCT(-('Comp.'!$D$5:$D$263='Analítico Cp.'!$B118),-('Comp.'!$J$5:$J$263=E$1),('Comp.'!$E$5:$E$263))</f>
        <v>2825.98</v>
      </c>
      <c r="F118" s="11">
        <f>SUMPRODUCT(-('Diário 3º PA'!$E$4:$E$4242='Analítico Cp.'!$B118),-('Diário 3º PA'!$O$4:$O$4242=F$1),('Diário 3º PA'!$F$4:$F$4242))+SUMPRODUCT(-('Diário 4º PA'!$E$4:$E$2007='Analítico Cp.'!$B118),-('Diário 4º PA'!$P$4:$P$2007=F$1),('Diário 4º PA'!$F$4:$F$2007))+SUMPRODUCT(-('Diário 5º PA'!$E$4:$E$2000='Analítico Cp.'!$B118),-('Diário 5º PA'!$P$4:$P$2000=F$1),('Diário 5º PA'!$F$4:$F$2000))+SUMPRODUCT(-('Diário 6º PA'!$E$4:$E$2000='Analítico Cp.'!$B118),-('Diário 6º PA'!$P$4:$P$2000=F$1),('Diário 6º PA'!$F$4:$F$2000))+SUMPRODUCT(-('Comp.'!$D$5:$D$263='Analítico Cp.'!$B118),-('Comp.'!$J$5:$J$263=F$1),('Comp.'!$E$5:$E$263))</f>
        <v>0</v>
      </c>
      <c r="G118" s="11">
        <f>SUMPRODUCT(-('Diário 3º PA'!$E$4:$E$4242='Analítico Cp.'!$B118),-('Diário 3º PA'!$O$4:$O$4242=G$1),('Diário 3º PA'!$F$4:$F$4242))+SUMPRODUCT(-('Diário 4º PA'!$E$4:$E$2007='Analítico Cp.'!$B118),-('Diário 4º PA'!$P$4:$P$2007=G$1),('Diário 4º PA'!$F$4:$F$2007))+SUMPRODUCT(-('Diário 5º PA'!$E$4:$E$2000='Analítico Cp.'!$B118),-('Diário 5º PA'!$P$4:$P$2000=G$1),('Diário 5º PA'!$F$4:$F$2000))+SUMPRODUCT(-('Diário 6º PA'!$E$4:$E$2000='Analítico Cp.'!$B118),-('Diário 6º PA'!$P$4:$P$2000=G$1),('Diário 6º PA'!$F$4:$F$2000))+SUMPRODUCT(-('Comp.'!$D$5:$D$263='Analítico Cp.'!$B118),-('Comp.'!$J$5:$J$263=G$1),('Comp.'!$E$5:$E$263))</f>
        <v>0</v>
      </c>
      <c r="H118" s="11">
        <f>SUMPRODUCT(-('Diário 3º PA'!$E$4:$E$4242='Analítico Cp.'!$B118),-('Diário 3º PA'!$O$4:$O$4242=H$1),('Diário 3º PA'!$F$4:$F$4242))+SUMPRODUCT(-('Diário 4º PA'!$E$4:$E$2007='Analítico Cp.'!$B118),-('Diário 4º PA'!$P$4:$P$2007=H$1),('Diário 4º PA'!$F$4:$F$2007))+SUMPRODUCT(-('Diário 5º PA'!$E$4:$E$2000='Analítico Cp.'!$B118),-('Diário 5º PA'!$P$4:$P$2000=H$1),('Diário 5º PA'!$F$4:$F$2000))+SUMPRODUCT(-('Diário 6º PA'!$E$4:$E$2000='Analítico Cp.'!$B118),-('Diário 6º PA'!$P$4:$P$2000=H$1),('Diário 6º PA'!$F$4:$F$2000))+SUMPRODUCT(-('Comp.'!$D$5:$D$263='Analítico Cp.'!$B118),-('Comp.'!$J$5:$J$263=H$1),('Comp.'!$E$5:$E$263))</f>
        <v>0</v>
      </c>
      <c r="I118" s="11">
        <f>SUMPRODUCT(-('Diário 3º PA'!$E$4:$E$4242='Analítico Cp.'!$B118),-('Diário 3º PA'!$O$4:$O$4242=I$1),('Diário 3º PA'!$F$4:$F$4242))+SUMPRODUCT(-('Diário 4º PA'!$E$4:$E$2007='Analítico Cp.'!$B118),-('Diário 4º PA'!$P$4:$P$2007=I$1),('Diário 4º PA'!$F$4:$F$2007))+SUMPRODUCT(-('Diário 5º PA'!$E$4:$E$2000='Analítico Cp.'!$B118),-('Diário 5º PA'!$P$4:$P$2000=I$1),('Diário 5º PA'!$F$4:$F$2000))+SUMPRODUCT(-('Diário 6º PA'!$E$4:$E$2000='Analítico Cp.'!$B118),-('Diário 6º PA'!$P$4:$P$2000=I$1),('Diário 6º PA'!$F$4:$F$2000))+SUMPRODUCT(-('Comp.'!$D$5:$D$263='Analítico Cp.'!$B118),-('Comp.'!$J$5:$J$263=I$1),('Comp.'!$E$5:$E$263))</f>
        <v>0</v>
      </c>
      <c r="J118" s="11">
        <f>SUMPRODUCT(-('Diário 3º PA'!$E$4:$E$4242='Analítico Cp.'!$B118),-('Diário 3º PA'!$O$4:$O$4242=J$1),('Diário 3º PA'!$F$4:$F$4242))+SUMPRODUCT(-('Diário 4º PA'!$E$4:$E$2007='Analítico Cp.'!$B118),-('Diário 4º PA'!$P$4:$P$2007=J$1),('Diário 4º PA'!$F$4:$F$2007))+SUMPRODUCT(-('Diário 5º PA'!$E$4:$E$2000='Analítico Cp.'!$B118),-('Diário 5º PA'!$P$4:$P$2000=J$1),('Diário 5º PA'!$F$4:$F$2000))+SUMPRODUCT(-('Diário 6º PA'!$E$4:$E$2000='Analítico Cp.'!$B118),-('Diário 6º PA'!$P$4:$P$2000=J$1),('Diário 6º PA'!$F$4:$F$2000))+SUMPRODUCT(-('Comp.'!$D$5:$D$263='Analítico Cp.'!$B118),-('Comp.'!$J$5:$J$263=J$1),('Comp.'!$E$5:$E$263))</f>
        <v>0</v>
      </c>
      <c r="K118" s="11">
        <f>SUMPRODUCT(-('Diário 3º PA'!$E$4:$E$4242='Analítico Cp.'!$B118),-('Diário 3º PA'!$O$4:$O$4242=K$1),('Diário 3º PA'!$F$4:$F$4242))+SUMPRODUCT(-('Diário 4º PA'!$E$4:$E$2007='Analítico Cp.'!$B118),-('Diário 4º PA'!$P$4:$P$2007=K$1),('Diário 4º PA'!$F$4:$F$2007))+SUMPRODUCT(-('Diário 5º PA'!$E$4:$E$2000='Analítico Cp.'!$B118),-('Diário 5º PA'!$P$4:$P$2000=K$1),('Diário 5º PA'!$F$4:$F$2000))+SUMPRODUCT(-('Diário 6º PA'!$E$4:$E$2000='Analítico Cp.'!$B118),-('Diário 6º PA'!$P$4:$P$2000=K$1),('Diário 6º PA'!$F$4:$F$2000))+SUMPRODUCT(-('Comp.'!$D$5:$D$263='Analítico Cp.'!$B118),-('Comp.'!$J$5:$J$263=K$1),('Comp.'!$E$5:$E$263))</f>
        <v>0</v>
      </c>
      <c r="L118" s="11">
        <f>SUMPRODUCT(-('Diário 3º PA'!$E$4:$E$4242='Analítico Cp.'!$B118),-('Diário 3º PA'!$O$4:$O$4242=L$1),('Diário 3º PA'!$F$4:$F$4242))+SUMPRODUCT(-('Diário 4º PA'!$E$4:$E$2007='Analítico Cp.'!$B118),-('Diário 4º PA'!$P$4:$P$2007=L$1),('Diário 4º PA'!$F$4:$F$2007))+SUMPRODUCT(-('Diário 5º PA'!$E$4:$E$2000='Analítico Cp.'!$B118),-('Diário 5º PA'!$P$4:$P$2000=L$1),('Diário 5º PA'!$F$4:$F$2000))+SUMPRODUCT(-('Diário 6º PA'!$E$4:$E$2000='Analítico Cp.'!$B118),-('Diário 6º PA'!$P$4:$P$2000=L$1),('Diário 6º PA'!$F$4:$F$2000))+SUMPRODUCT(-('Comp.'!$D$5:$D$263='Analítico Cp.'!$B118),-('Comp.'!$J$5:$J$263=L$1),('Comp.'!$E$5:$E$263))</f>
        <v>0</v>
      </c>
      <c r="M118" s="11">
        <f>SUMPRODUCT(-('Diário 3º PA'!$E$4:$E$4242='Analítico Cp.'!$B118),-('Diário 3º PA'!$O$4:$O$4242=M$1),('Diário 3º PA'!$F$4:$F$4242))+SUMPRODUCT(-('Diário 4º PA'!$E$4:$E$2007='Analítico Cp.'!$B118),-('Diário 4º PA'!$P$4:$P$2007=M$1),('Diário 4º PA'!$F$4:$F$2007))+SUMPRODUCT(-('Diário 5º PA'!$E$4:$E$2000='Analítico Cp.'!$B118),-('Diário 5º PA'!$P$4:$P$2000=M$1),('Diário 5º PA'!$F$4:$F$2000))+SUMPRODUCT(-('Diário 6º PA'!$E$4:$E$2000='Analítico Cp.'!$B118),-('Diário 6º PA'!$P$4:$P$2000=M$1),('Diário 6º PA'!$F$4:$F$2000))+SUMPRODUCT(-('Comp.'!$D$5:$D$263='Analítico Cp.'!$B118),-('Comp.'!$J$5:$J$263=M$1),('Comp.'!$E$5:$E$263))</f>
        <v>0</v>
      </c>
      <c r="N118" s="11">
        <f>SUMPRODUCT(-('Diário 3º PA'!$E$4:$E$4242='Analítico Cp.'!$B118),-('Diário 3º PA'!$O$4:$O$4242=N$1),('Diário 3º PA'!$F$4:$F$4242))+SUMPRODUCT(-('Diário 4º PA'!$E$4:$E$2007='Analítico Cp.'!$B118),-('Diário 4º PA'!$P$4:$P$2007=N$1),('Diário 4º PA'!$F$4:$F$2007))+SUMPRODUCT(-('Diário 5º PA'!$E$4:$E$2000='Analítico Cp.'!$B118),-('Diário 5º PA'!$P$4:$P$2000=N$1),('Diário 5º PA'!$F$4:$F$2000))+SUMPRODUCT(-('Diário 6º PA'!$E$4:$E$2000='Analítico Cp.'!$B118),-('Diário 6º PA'!$P$4:$P$2000=N$1),('Diário 6º PA'!$F$4:$F$2000))+SUMPRODUCT(-('Comp.'!$D$5:$D$263='Analítico Cp.'!$B118),-('Comp.'!$J$5:$J$263=N$1),('Comp.'!$E$5:$E$263))</f>
        <v>0</v>
      </c>
      <c r="O118" s="12">
        <f t="shared" si="14"/>
        <v>8105.93</v>
      </c>
      <c r="P118" s="168">
        <f t="shared" si="15"/>
        <v>9.560181509814527E-4</v>
      </c>
    </row>
    <row r="119" spans="1:16" ht="23.25" customHeight="1" x14ac:dyDescent="0.2">
      <c r="A119" s="59" t="s">
        <v>333</v>
      </c>
      <c r="B119" s="103" t="s">
        <v>334</v>
      </c>
      <c r="C119" s="11">
        <f>SUMPRODUCT(-('Diário 3º PA'!$E$4:$E$4242='Analítico Cp.'!$B119),-('Diário 3º PA'!$O$4:$O$4242=C$1),('Diário 3º PA'!$F$4:$F$4242))+SUMPRODUCT(-('Diário 4º PA'!$E$4:$E$2007='Analítico Cp.'!$B119),-('Diário 4º PA'!$P$4:$P$2007=C$1),('Diário 4º PA'!$F$4:$F$2007))+SUMPRODUCT(-('Diário 5º PA'!$E$4:$E$2000='Analítico Cp.'!$B119),-('Diário 5º PA'!$P$4:$P$2000=C$1),('Diário 5º PA'!$F$4:$F$2000))+SUMPRODUCT(-('Diário 6º PA'!$E$4:$E$2000='Analítico Cp.'!$B119),-('Diário 6º PA'!$P$4:$P$2000=C$1),('Diário 6º PA'!$F$4:$F$2000))+SUMPRODUCT(-('Comp.'!$D$5:$D$263='Analítico Cp.'!$B119),-('Comp.'!$J$5:$J$263=C$1),('Comp.'!$E$5:$E$263))</f>
        <v>4929.3000000000011</v>
      </c>
      <c r="D119" s="11">
        <f>SUMPRODUCT(-('Diário 3º PA'!$E$4:$E$4242='Analítico Cp.'!$B119),-('Diário 3º PA'!$O$4:$O$4242=D$1),('Diário 3º PA'!$F$4:$F$4242))+SUMPRODUCT(-('Diário 4º PA'!$E$4:$E$2007='Analítico Cp.'!$B119),-('Diário 4º PA'!$P$4:$P$2007=D$1),('Diário 4º PA'!$F$4:$F$2007))+SUMPRODUCT(-('Diário 5º PA'!$E$4:$E$2000='Analítico Cp.'!$B119),-('Diário 5º PA'!$P$4:$P$2000=D$1),('Diário 5º PA'!$F$4:$F$2000))+SUMPRODUCT(-('Diário 6º PA'!$E$4:$E$2000='Analítico Cp.'!$B119),-('Diário 6º PA'!$P$4:$P$2000=D$1),('Diário 6º PA'!$F$4:$F$2000))+SUMPRODUCT(-('Comp.'!$D$5:$D$263='Analítico Cp.'!$B119),-('Comp.'!$J$5:$J$263=D$1),('Comp.'!$E$5:$E$263))</f>
        <v>8122.1</v>
      </c>
      <c r="E119" s="11">
        <f>SUMPRODUCT(-('Diário 3º PA'!$E$4:$E$4242='Analítico Cp.'!$B119),-('Diário 3º PA'!$O$4:$O$4242=E$1),('Diário 3º PA'!$F$4:$F$4242))+SUMPRODUCT(-('Diário 4º PA'!$E$4:$E$2007='Analítico Cp.'!$B119),-('Diário 4º PA'!$P$4:$P$2007=E$1),('Diário 4º PA'!$F$4:$F$2007))+SUMPRODUCT(-('Diário 5º PA'!$E$4:$E$2000='Analítico Cp.'!$B119),-('Diário 5º PA'!$P$4:$P$2000=E$1),('Diário 5º PA'!$F$4:$F$2000))+SUMPRODUCT(-('Diário 6º PA'!$E$4:$E$2000='Analítico Cp.'!$B119),-('Diário 6º PA'!$P$4:$P$2000=E$1),('Diário 6º PA'!$F$4:$F$2000))+SUMPRODUCT(-('Comp.'!$D$5:$D$263='Analítico Cp.'!$B119),-('Comp.'!$J$5:$J$263=E$1),('Comp.'!$E$5:$E$263))</f>
        <v>8819.3100000000031</v>
      </c>
      <c r="F119" s="11">
        <f>SUMPRODUCT(-('Diário 3º PA'!$E$4:$E$4242='Analítico Cp.'!$B119),-('Diário 3º PA'!$O$4:$O$4242=F$1),('Diário 3º PA'!$F$4:$F$4242))+SUMPRODUCT(-('Diário 4º PA'!$E$4:$E$2007='Analítico Cp.'!$B119),-('Diário 4º PA'!$P$4:$P$2007=F$1),('Diário 4º PA'!$F$4:$F$2007))+SUMPRODUCT(-('Diário 5º PA'!$E$4:$E$2000='Analítico Cp.'!$B119),-('Diário 5º PA'!$P$4:$P$2000=F$1),('Diário 5º PA'!$F$4:$F$2000))+SUMPRODUCT(-('Diário 6º PA'!$E$4:$E$2000='Analítico Cp.'!$B119),-('Diário 6º PA'!$P$4:$P$2000=F$1),('Diário 6º PA'!$F$4:$F$2000))+SUMPRODUCT(-('Comp.'!$D$5:$D$263='Analítico Cp.'!$B119),-('Comp.'!$J$5:$J$263=F$1),('Comp.'!$E$5:$E$263))</f>
        <v>0</v>
      </c>
      <c r="G119" s="11">
        <f>SUMPRODUCT(-('Diário 3º PA'!$E$4:$E$4242='Analítico Cp.'!$B119),-('Diário 3º PA'!$O$4:$O$4242=G$1),('Diário 3º PA'!$F$4:$F$4242))+SUMPRODUCT(-('Diário 4º PA'!$E$4:$E$2007='Analítico Cp.'!$B119),-('Diário 4º PA'!$P$4:$P$2007=G$1),('Diário 4º PA'!$F$4:$F$2007))+SUMPRODUCT(-('Diário 5º PA'!$E$4:$E$2000='Analítico Cp.'!$B119),-('Diário 5º PA'!$P$4:$P$2000=G$1),('Diário 5º PA'!$F$4:$F$2000))+SUMPRODUCT(-('Diário 6º PA'!$E$4:$E$2000='Analítico Cp.'!$B119),-('Diário 6º PA'!$P$4:$P$2000=G$1),('Diário 6º PA'!$F$4:$F$2000))+SUMPRODUCT(-('Comp.'!$D$5:$D$263='Analítico Cp.'!$B119),-('Comp.'!$J$5:$J$263=G$1),('Comp.'!$E$5:$E$263))</f>
        <v>0</v>
      </c>
      <c r="H119" s="11">
        <f>SUMPRODUCT(-('Diário 3º PA'!$E$4:$E$4242='Analítico Cp.'!$B119),-('Diário 3º PA'!$O$4:$O$4242=H$1),('Diário 3º PA'!$F$4:$F$4242))+SUMPRODUCT(-('Diário 4º PA'!$E$4:$E$2007='Analítico Cp.'!$B119),-('Diário 4º PA'!$P$4:$P$2007=H$1),('Diário 4º PA'!$F$4:$F$2007))+SUMPRODUCT(-('Diário 5º PA'!$E$4:$E$2000='Analítico Cp.'!$B119),-('Diário 5º PA'!$P$4:$P$2000=H$1),('Diário 5º PA'!$F$4:$F$2000))+SUMPRODUCT(-('Diário 6º PA'!$E$4:$E$2000='Analítico Cp.'!$B119),-('Diário 6º PA'!$P$4:$P$2000=H$1),('Diário 6º PA'!$F$4:$F$2000))+SUMPRODUCT(-('Comp.'!$D$5:$D$263='Analítico Cp.'!$B119),-('Comp.'!$J$5:$J$263=H$1),('Comp.'!$E$5:$E$263))</f>
        <v>0</v>
      </c>
      <c r="I119" s="11">
        <f>SUMPRODUCT(-('Diário 3º PA'!$E$4:$E$4242='Analítico Cp.'!$B119),-('Diário 3º PA'!$O$4:$O$4242=I$1),('Diário 3º PA'!$F$4:$F$4242))+SUMPRODUCT(-('Diário 4º PA'!$E$4:$E$2007='Analítico Cp.'!$B119),-('Diário 4º PA'!$P$4:$P$2007=I$1),('Diário 4º PA'!$F$4:$F$2007))+SUMPRODUCT(-('Diário 5º PA'!$E$4:$E$2000='Analítico Cp.'!$B119),-('Diário 5º PA'!$P$4:$P$2000=I$1),('Diário 5º PA'!$F$4:$F$2000))+SUMPRODUCT(-('Diário 6º PA'!$E$4:$E$2000='Analítico Cp.'!$B119),-('Diário 6º PA'!$P$4:$P$2000=I$1),('Diário 6º PA'!$F$4:$F$2000))+SUMPRODUCT(-('Comp.'!$D$5:$D$263='Analítico Cp.'!$B119),-('Comp.'!$J$5:$J$263=I$1),('Comp.'!$E$5:$E$263))</f>
        <v>0</v>
      </c>
      <c r="J119" s="11">
        <f>SUMPRODUCT(-('Diário 3º PA'!$E$4:$E$4242='Analítico Cp.'!$B119),-('Diário 3º PA'!$O$4:$O$4242=J$1),('Diário 3º PA'!$F$4:$F$4242))+SUMPRODUCT(-('Diário 4º PA'!$E$4:$E$2007='Analítico Cp.'!$B119),-('Diário 4º PA'!$P$4:$P$2007=J$1),('Diário 4º PA'!$F$4:$F$2007))+SUMPRODUCT(-('Diário 5º PA'!$E$4:$E$2000='Analítico Cp.'!$B119),-('Diário 5º PA'!$P$4:$P$2000=J$1),('Diário 5º PA'!$F$4:$F$2000))+SUMPRODUCT(-('Diário 6º PA'!$E$4:$E$2000='Analítico Cp.'!$B119),-('Diário 6º PA'!$P$4:$P$2000=J$1),('Diário 6º PA'!$F$4:$F$2000))+SUMPRODUCT(-('Comp.'!$D$5:$D$263='Analítico Cp.'!$B119),-('Comp.'!$J$5:$J$263=J$1),('Comp.'!$E$5:$E$263))</f>
        <v>0</v>
      </c>
      <c r="K119" s="11">
        <f>SUMPRODUCT(-('Diário 3º PA'!$E$4:$E$4242='Analítico Cp.'!$B119),-('Diário 3º PA'!$O$4:$O$4242=K$1),('Diário 3º PA'!$F$4:$F$4242))+SUMPRODUCT(-('Diário 4º PA'!$E$4:$E$2007='Analítico Cp.'!$B119),-('Diário 4º PA'!$P$4:$P$2007=K$1),('Diário 4º PA'!$F$4:$F$2007))+SUMPRODUCT(-('Diário 5º PA'!$E$4:$E$2000='Analítico Cp.'!$B119),-('Diário 5º PA'!$P$4:$P$2000=K$1),('Diário 5º PA'!$F$4:$F$2000))+SUMPRODUCT(-('Diário 6º PA'!$E$4:$E$2000='Analítico Cp.'!$B119),-('Diário 6º PA'!$P$4:$P$2000=K$1),('Diário 6º PA'!$F$4:$F$2000))+SUMPRODUCT(-('Comp.'!$D$5:$D$263='Analítico Cp.'!$B119),-('Comp.'!$J$5:$J$263=K$1),('Comp.'!$E$5:$E$263))</f>
        <v>0</v>
      </c>
      <c r="L119" s="11">
        <f>SUMPRODUCT(-('Diário 3º PA'!$E$4:$E$4242='Analítico Cp.'!$B119),-('Diário 3º PA'!$O$4:$O$4242=L$1),('Diário 3º PA'!$F$4:$F$4242))+SUMPRODUCT(-('Diário 4º PA'!$E$4:$E$2007='Analítico Cp.'!$B119),-('Diário 4º PA'!$P$4:$P$2007=L$1),('Diário 4º PA'!$F$4:$F$2007))+SUMPRODUCT(-('Diário 5º PA'!$E$4:$E$2000='Analítico Cp.'!$B119),-('Diário 5º PA'!$P$4:$P$2000=L$1),('Diário 5º PA'!$F$4:$F$2000))+SUMPRODUCT(-('Diário 6º PA'!$E$4:$E$2000='Analítico Cp.'!$B119),-('Diário 6º PA'!$P$4:$P$2000=L$1),('Diário 6º PA'!$F$4:$F$2000))+SUMPRODUCT(-('Comp.'!$D$5:$D$263='Analítico Cp.'!$B119),-('Comp.'!$J$5:$J$263=L$1),('Comp.'!$E$5:$E$263))</f>
        <v>0</v>
      </c>
      <c r="M119" s="11">
        <f>SUMPRODUCT(-('Diário 3º PA'!$E$4:$E$4242='Analítico Cp.'!$B119),-('Diário 3º PA'!$O$4:$O$4242=M$1),('Diário 3º PA'!$F$4:$F$4242))+SUMPRODUCT(-('Diário 4º PA'!$E$4:$E$2007='Analítico Cp.'!$B119),-('Diário 4º PA'!$P$4:$P$2007=M$1),('Diário 4º PA'!$F$4:$F$2007))+SUMPRODUCT(-('Diário 5º PA'!$E$4:$E$2000='Analítico Cp.'!$B119),-('Diário 5º PA'!$P$4:$P$2000=M$1),('Diário 5º PA'!$F$4:$F$2000))+SUMPRODUCT(-('Diário 6º PA'!$E$4:$E$2000='Analítico Cp.'!$B119),-('Diário 6º PA'!$P$4:$P$2000=M$1),('Diário 6º PA'!$F$4:$F$2000))+SUMPRODUCT(-('Comp.'!$D$5:$D$263='Analítico Cp.'!$B119),-('Comp.'!$J$5:$J$263=M$1),('Comp.'!$E$5:$E$263))</f>
        <v>0</v>
      </c>
      <c r="N119" s="11">
        <f>SUMPRODUCT(-('Diário 3º PA'!$E$4:$E$4242='Analítico Cp.'!$B119),-('Diário 3º PA'!$O$4:$O$4242=N$1),('Diário 3º PA'!$F$4:$F$4242))+SUMPRODUCT(-('Diário 4º PA'!$E$4:$E$2007='Analítico Cp.'!$B119),-('Diário 4º PA'!$P$4:$P$2007=N$1),('Diário 4º PA'!$F$4:$F$2007))+SUMPRODUCT(-('Diário 5º PA'!$E$4:$E$2000='Analítico Cp.'!$B119),-('Diário 5º PA'!$P$4:$P$2000=N$1),('Diário 5º PA'!$F$4:$F$2000))+SUMPRODUCT(-('Diário 6º PA'!$E$4:$E$2000='Analítico Cp.'!$B119),-('Diário 6º PA'!$P$4:$P$2000=N$1),('Diário 6º PA'!$F$4:$F$2000))+SUMPRODUCT(-('Comp.'!$D$5:$D$263='Analítico Cp.'!$B119),-('Comp.'!$J$5:$J$263=N$1),('Comp.'!$E$5:$E$263))</f>
        <v>0</v>
      </c>
      <c r="O119" s="12">
        <f t="shared" si="14"/>
        <v>21870.710000000006</v>
      </c>
      <c r="P119" s="168">
        <f t="shared" si="15"/>
        <v>2.5794443987120011E-3</v>
      </c>
    </row>
    <row r="120" spans="1:16" ht="23.25" customHeight="1" x14ac:dyDescent="0.2">
      <c r="A120" s="59" t="s">
        <v>335</v>
      </c>
      <c r="B120" s="103" t="s">
        <v>336</v>
      </c>
      <c r="C120" s="11">
        <f>SUMPRODUCT(-('Diário 3º PA'!$E$4:$E$4242='Analítico Cp.'!$B120),-('Diário 3º PA'!$O$4:$O$4242=C$1),('Diário 3º PA'!$F$4:$F$4242))+SUMPRODUCT(-('Diário 4º PA'!$E$4:$E$2007='Analítico Cp.'!$B120),-('Diário 4º PA'!$P$4:$P$2007=C$1),('Diário 4º PA'!$F$4:$F$2007))+SUMPRODUCT(-('Diário 5º PA'!$E$4:$E$2000='Analítico Cp.'!$B120),-('Diário 5º PA'!$P$4:$P$2000=C$1),('Diário 5º PA'!$F$4:$F$2000))+SUMPRODUCT(-('Diário 6º PA'!$E$4:$E$2000='Analítico Cp.'!$B120),-('Diário 6º PA'!$P$4:$P$2000=C$1),('Diário 6º PA'!$F$4:$F$2000))+SUMPRODUCT(-('Comp.'!$D$5:$D$263='Analítico Cp.'!$B120),-('Comp.'!$J$5:$J$263=C$1),('Comp.'!$E$5:$E$263))</f>
        <v>0</v>
      </c>
      <c r="D120" s="11">
        <f>SUMPRODUCT(-('Diário 3º PA'!$E$4:$E$4242='Analítico Cp.'!$B120),-('Diário 3º PA'!$O$4:$O$4242=D$1),('Diário 3º PA'!$F$4:$F$4242))+SUMPRODUCT(-('Diário 4º PA'!$E$4:$E$2007='Analítico Cp.'!$B120),-('Diário 4º PA'!$P$4:$P$2007=D$1),('Diário 4º PA'!$F$4:$F$2007))+SUMPRODUCT(-('Diário 5º PA'!$E$4:$E$2000='Analítico Cp.'!$B120),-('Diário 5º PA'!$P$4:$P$2000=D$1),('Diário 5º PA'!$F$4:$F$2000))+SUMPRODUCT(-('Diário 6º PA'!$E$4:$E$2000='Analítico Cp.'!$B120),-('Diário 6º PA'!$P$4:$P$2000=D$1),('Diário 6º PA'!$F$4:$F$2000))+SUMPRODUCT(-('Comp.'!$D$5:$D$263='Analítico Cp.'!$B120),-('Comp.'!$J$5:$J$263=D$1),('Comp.'!$E$5:$E$263))</f>
        <v>0</v>
      </c>
      <c r="E120" s="11">
        <f>SUMPRODUCT(-('Diário 3º PA'!$E$4:$E$4242='Analítico Cp.'!$B120),-('Diário 3º PA'!$O$4:$O$4242=E$1),('Diário 3º PA'!$F$4:$F$4242))+SUMPRODUCT(-('Diário 4º PA'!$E$4:$E$2007='Analítico Cp.'!$B120),-('Diário 4º PA'!$P$4:$P$2007=E$1),('Diário 4º PA'!$F$4:$F$2007))+SUMPRODUCT(-('Diário 5º PA'!$E$4:$E$2000='Analítico Cp.'!$B120),-('Diário 5º PA'!$P$4:$P$2000=E$1),('Diário 5º PA'!$F$4:$F$2000))+SUMPRODUCT(-('Diário 6º PA'!$E$4:$E$2000='Analítico Cp.'!$B120),-('Diário 6º PA'!$P$4:$P$2000=E$1),('Diário 6º PA'!$F$4:$F$2000))+SUMPRODUCT(-('Comp.'!$D$5:$D$263='Analítico Cp.'!$B120),-('Comp.'!$J$5:$J$263=E$1),('Comp.'!$E$5:$E$263))</f>
        <v>0</v>
      </c>
      <c r="F120" s="11">
        <f>SUMPRODUCT(-('Diário 3º PA'!$E$4:$E$4242='Analítico Cp.'!$B120),-('Diário 3º PA'!$O$4:$O$4242=F$1),('Diário 3º PA'!$F$4:$F$4242))+SUMPRODUCT(-('Diário 4º PA'!$E$4:$E$2007='Analítico Cp.'!$B120),-('Diário 4º PA'!$P$4:$P$2007=F$1),('Diário 4º PA'!$F$4:$F$2007))+SUMPRODUCT(-('Diário 5º PA'!$E$4:$E$2000='Analítico Cp.'!$B120),-('Diário 5º PA'!$P$4:$P$2000=F$1),('Diário 5º PA'!$F$4:$F$2000))+SUMPRODUCT(-('Diário 6º PA'!$E$4:$E$2000='Analítico Cp.'!$B120),-('Diário 6º PA'!$P$4:$P$2000=F$1),('Diário 6º PA'!$F$4:$F$2000))+SUMPRODUCT(-('Comp.'!$D$5:$D$263='Analítico Cp.'!$B120),-('Comp.'!$J$5:$J$263=F$1),('Comp.'!$E$5:$E$263))</f>
        <v>0</v>
      </c>
      <c r="G120" s="11">
        <f>SUMPRODUCT(-('Diário 3º PA'!$E$4:$E$4242='Analítico Cp.'!$B120),-('Diário 3º PA'!$O$4:$O$4242=G$1),('Diário 3º PA'!$F$4:$F$4242))+SUMPRODUCT(-('Diário 4º PA'!$E$4:$E$2007='Analítico Cp.'!$B120),-('Diário 4º PA'!$P$4:$P$2007=G$1),('Diário 4º PA'!$F$4:$F$2007))+SUMPRODUCT(-('Diário 5º PA'!$E$4:$E$2000='Analítico Cp.'!$B120),-('Diário 5º PA'!$P$4:$P$2000=G$1),('Diário 5º PA'!$F$4:$F$2000))+SUMPRODUCT(-('Diário 6º PA'!$E$4:$E$2000='Analítico Cp.'!$B120),-('Diário 6º PA'!$P$4:$P$2000=G$1),('Diário 6º PA'!$F$4:$F$2000))+SUMPRODUCT(-('Comp.'!$D$5:$D$263='Analítico Cp.'!$B120),-('Comp.'!$J$5:$J$263=G$1),('Comp.'!$E$5:$E$263))</f>
        <v>0</v>
      </c>
      <c r="H120" s="11">
        <f>SUMPRODUCT(-('Diário 3º PA'!$E$4:$E$4242='Analítico Cp.'!$B120),-('Diário 3º PA'!$O$4:$O$4242=H$1),('Diário 3º PA'!$F$4:$F$4242))+SUMPRODUCT(-('Diário 4º PA'!$E$4:$E$2007='Analítico Cp.'!$B120),-('Diário 4º PA'!$P$4:$P$2007=H$1),('Diário 4º PA'!$F$4:$F$2007))+SUMPRODUCT(-('Diário 5º PA'!$E$4:$E$2000='Analítico Cp.'!$B120),-('Diário 5º PA'!$P$4:$P$2000=H$1),('Diário 5º PA'!$F$4:$F$2000))+SUMPRODUCT(-('Diário 6º PA'!$E$4:$E$2000='Analítico Cp.'!$B120),-('Diário 6º PA'!$P$4:$P$2000=H$1),('Diário 6º PA'!$F$4:$F$2000))+SUMPRODUCT(-('Comp.'!$D$5:$D$263='Analítico Cp.'!$B120),-('Comp.'!$J$5:$J$263=H$1),('Comp.'!$E$5:$E$263))</f>
        <v>0</v>
      </c>
      <c r="I120" s="11">
        <f>SUMPRODUCT(-('Diário 3º PA'!$E$4:$E$4242='Analítico Cp.'!$B120),-('Diário 3º PA'!$O$4:$O$4242=I$1),('Diário 3º PA'!$F$4:$F$4242))+SUMPRODUCT(-('Diário 4º PA'!$E$4:$E$2007='Analítico Cp.'!$B120),-('Diário 4º PA'!$P$4:$P$2007=I$1),('Diário 4º PA'!$F$4:$F$2007))+SUMPRODUCT(-('Diário 5º PA'!$E$4:$E$2000='Analítico Cp.'!$B120),-('Diário 5º PA'!$P$4:$P$2000=I$1),('Diário 5º PA'!$F$4:$F$2000))+SUMPRODUCT(-('Diário 6º PA'!$E$4:$E$2000='Analítico Cp.'!$B120),-('Diário 6º PA'!$P$4:$P$2000=I$1),('Diário 6º PA'!$F$4:$F$2000))+SUMPRODUCT(-('Comp.'!$D$5:$D$263='Analítico Cp.'!$B120),-('Comp.'!$J$5:$J$263=I$1),('Comp.'!$E$5:$E$263))</f>
        <v>0</v>
      </c>
      <c r="J120" s="11">
        <f>SUMPRODUCT(-('Diário 3º PA'!$E$4:$E$4242='Analítico Cp.'!$B120),-('Diário 3º PA'!$O$4:$O$4242=J$1),('Diário 3º PA'!$F$4:$F$4242))+SUMPRODUCT(-('Diário 4º PA'!$E$4:$E$2007='Analítico Cp.'!$B120),-('Diário 4º PA'!$P$4:$P$2007=J$1),('Diário 4º PA'!$F$4:$F$2007))+SUMPRODUCT(-('Diário 5º PA'!$E$4:$E$2000='Analítico Cp.'!$B120),-('Diário 5º PA'!$P$4:$P$2000=J$1),('Diário 5º PA'!$F$4:$F$2000))+SUMPRODUCT(-('Diário 6º PA'!$E$4:$E$2000='Analítico Cp.'!$B120),-('Diário 6º PA'!$P$4:$P$2000=J$1),('Diário 6º PA'!$F$4:$F$2000))+SUMPRODUCT(-('Comp.'!$D$5:$D$263='Analítico Cp.'!$B120),-('Comp.'!$J$5:$J$263=J$1),('Comp.'!$E$5:$E$263))</f>
        <v>0</v>
      </c>
      <c r="K120" s="11">
        <f>SUMPRODUCT(-('Diário 3º PA'!$E$4:$E$4242='Analítico Cp.'!$B120),-('Diário 3º PA'!$O$4:$O$4242=K$1),('Diário 3º PA'!$F$4:$F$4242))+SUMPRODUCT(-('Diário 4º PA'!$E$4:$E$2007='Analítico Cp.'!$B120),-('Diário 4º PA'!$P$4:$P$2007=K$1),('Diário 4º PA'!$F$4:$F$2007))+SUMPRODUCT(-('Diário 5º PA'!$E$4:$E$2000='Analítico Cp.'!$B120),-('Diário 5º PA'!$P$4:$P$2000=K$1),('Diário 5º PA'!$F$4:$F$2000))+SUMPRODUCT(-('Diário 6º PA'!$E$4:$E$2000='Analítico Cp.'!$B120),-('Diário 6º PA'!$P$4:$P$2000=K$1),('Diário 6º PA'!$F$4:$F$2000))+SUMPRODUCT(-('Comp.'!$D$5:$D$263='Analítico Cp.'!$B120),-('Comp.'!$J$5:$J$263=K$1),('Comp.'!$E$5:$E$263))</f>
        <v>0</v>
      </c>
      <c r="L120" s="11">
        <f>SUMPRODUCT(-('Diário 3º PA'!$E$4:$E$4242='Analítico Cp.'!$B120),-('Diário 3º PA'!$O$4:$O$4242=L$1),('Diário 3º PA'!$F$4:$F$4242))+SUMPRODUCT(-('Diário 4º PA'!$E$4:$E$2007='Analítico Cp.'!$B120),-('Diário 4º PA'!$P$4:$P$2007=L$1),('Diário 4º PA'!$F$4:$F$2007))+SUMPRODUCT(-('Diário 5º PA'!$E$4:$E$2000='Analítico Cp.'!$B120),-('Diário 5º PA'!$P$4:$P$2000=L$1),('Diário 5º PA'!$F$4:$F$2000))+SUMPRODUCT(-('Diário 6º PA'!$E$4:$E$2000='Analítico Cp.'!$B120),-('Diário 6º PA'!$P$4:$P$2000=L$1),('Diário 6º PA'!$F$4:$F$2000))+SUMPRODUCT(-('Comp.'!$D$5:$D$263='Analítico Cp.'!$B120),-('Comp.'!$J$5:$J$263=L$1),('Comp.'!$E$5:$E$263))</f>
        <v>0</v>
      </c>
      <c r="M120" s="11">
        <f>SUMPRODUCT(-('Diário 3º PA'!$E$4:$E$4242='Analítico Cp.'!$B120),-('Diário 3º PA'!$O$4:$O$4242=M$1),('Diário 3º PA'!$F$4:$F$4242))+SUMPRODUCT(-('Diário 4º PA'!$E$4:$E$2007='Analítico Cp.'!$B120),-('Diário 4º PA'!$P$4:$P$2007=M$1),('Diário 4º PA'!$F$4:$F$2007))+SUMPRODUCT(-('Diário 5º PA'!$E$4:$E$2000='Analítico Cp.'!$B120),-('Diário 5º PA'!$P$4:$P$2000=M$1),('Diário 5º PA'!$F$4:$F$2000))+SUMPRODUCT(-('Diário 6º PA'!$E$4:$E$2000='Analítico Cp.'!$B120),-('Diário 6º PA'!$P$4:$P$2000=M$1),('Diário 6º PA'!$F$4:$F$2000))+SUMPRODUCT(-('Comp.'!$D$5:$D$263='Analítico Cp.'!$B120),-('Comp.'!$J$5:$J$263=M$1),('Comp.'!$E$5:$E$263))</f>
        <v>0</v>
      </c>
      <c r="N120" s="11">
        <f>SUMPRODUCT(-('Diário 3º PA'!$E$4:$E$4242='Analítico Cp.'!$B120),-('Diário 3º PA'!$O$4:$O$4242=N$1),('Diário 3º PA'!$F$4:$F$4242))+SUMPRODUCT(-('Diário 4º PA'!$E$4:$E$2007='Analítico Cp.'!$B120),-('Diário 4º PA'!$P$4:$P$2007=N$1),('Diário 4º PA'!$F$4:$F$2007))+SUMPRODUCT(-('Diário 5º PA'!$E$4:$E$2000='Analítico Cp.'!$B120),-('Diário 5º PA'!$P$4:$P$2000=N$1),('Diário 5º PA'!$F$4:$F$2000))+SUMPRODUCT(-('Diário 6º PA'!$E$4:$E$2000='Analítico Cp.'!$B120),-('Diário 6º PA'!$P$4:$P$2000=N$1),('Diário 6º PA'!$F$4:$F$2000))+SUMPRODUCT(-('Comp.'!$D$5:$D$263='Analítico Cp.'!$B120),-('Comp.'!$J$5:$J$263=N$1),('Comp.'!$E$5:$E$263))</f>
        <v>0</v>
      </c>
      <c r="O120" s="12">
        <f t="shared" ref="O120:O137" si="16">SUM(C120:N120)</f>
        <v>0</v>
      </c>
      <c r="P120" s="168">
        <f t="shared" si="15"/>
        <v>0</v>
      </c>
    </row>
    <row r="121" spans="1:16" ht="23.25" customHeight="1" x14ac:dyDescent="0.2">
      <c r="A121" s="59" t="s">
        <v>337</v>
      </c>
      <c r="B121" s="103" t="s">
        <v>338</v>
      </c>
      <c r="C121" s="11">
        <f>SUMPRODUCT(-('Diário 3º PA'!$E$4:$E$4242='Analítico Cp.'!$B121),-('Diário 3º PA'!$O$4:$O$4242=C$1),('Diário 3º PA'!$F$4:$F$4242))+SUMPRODUCT(-('Diário 4º PA'!$E$4:$E$2007='Analítico Cp.'!$B121),-('Diário 4º PA'!$P$4:$P$2007=C$1),('Diário 4º PA'!$F$4:$F$2007))+SUMPRODUCT(-('Diário 5º PA'!$E$4:$E$2000='Analítico Cp.'!$B121),-('Diário 5º PA'!$P$4:$P$2000=C$1),('Diário 5º PA'!$F$4:$F$2000))+SUMPRODUCT(-('Diário 6º PA'!$E$4:$E$2000='Analítico Cp.'!$B121),-('Diário 6º PA'!$P$4:$P$2000=C$1),('Diário 6º PA'!$F$4:$F$2000))+SUMPRODUCT(-('Comp.'!$D$5:$D$263='Analítico Cp.'!$B121),-('Comp.'!$J$5:$J$263=C$1),('Comp.'!$E$5:$E$263))</f>
        <v>0</v>
      </c>
      <c r="D121" s="11">
        <f>SUMPRODUCT(-('Diário 3º PA'!$E$4:$E$4242='Analítico Cp.'!$B121),-('Diário 3º PA'!$O$4:$O$4242=D$1),('Diário 3º PA'!$F$4:$F$4242))+SUMPRODUCT(-('Diário 4º PA'!$E$4:$E$2007='Analítico Cp.'!$B121),-('Diário 4º PA'!$P$4:$P$2007=D$1),('Diário 4º PA'!$F$4:$F$2007))+SUMPRODUCT(-('Diário 5º PA'!$E$4:$E$2000='Analítico Cp.'!$B121),-('Diário 5º PA'!$P$4:$P$2000=D$1),('Diário 5º PA'!$F$4:$F$2000))+SUMPRODUCT(-('Diário 6º PA'!$E$4:$E$2000='Analítico Cp.'!$B121),-('Diário 6º PA'!$P$4:$P$2000=D$1),('Diário 6º PA'!$F$4:$F$2000))+SUMPRODUCT(-('Comp.'!$D$5:$D$263='Analítico Cp.'!$B121),-('Comp.'!$J$5:$J$263=D$1),('Comp.'!$E$5:$E$263))</f>
        <v>0</v>
      </c>
      <c r="E121" s="11">
        <f>SUMPRODUCT(-('Diário 3º PA'!$E$4:$E$4242='Analítico Cp.'!$B121),-('Diário 3º PA'!$O$4:$O$4242=E$1),('Diário 3º PA'!$F$4:$F$4242))+SUMPRODUCT(-('Diário 4º PA'!$E$4:$E$2007='Analítico Cp.'!$B121),-('Diário 4º PA'!$P$4:$P$2007=E$1),('Diário 4º PA'!$F$4:$F$2007))+SUMPRODUCT(-('Diário 5º PA'!$E$4:$E$2000='Analítico Cp.'!$B121),-('Diário 5º PA'!$P$4:$P$2000=E$1),('Diário 5º PA'!$F$4:$F$2000))+SUMPRODUCT(-('Diário 6º PA'!$E$4:$E$2000='Analítico Cp.'!$B121),-('Diário 6º PA'!$P$4:$P$2000=E$1),('Diário 6º PA'!$F$4:$F$2000))+SUMPRODUCT(-('Comp.'!$D$5:$D$263='Analítico Cp.'!$B121),-('Comp.'!$J$5:$J$263=E$1),('Comp.'!$E$5:$E$263))</f>
        <v>0</v>
      </c>
      <c r="F121" s="11">
        <f>SUMPRODUCT(-('Diário 3º PA'!$E$4:$E$4242='Analítico Cp.'!$B121),-('Diário 3º PA'!$O$4:$O$4242=F$1),('Diário 3º PA'!$F$4:$F$4242))+SUMPRODUCT(-('Diário 4º PA'!$E$4:$E$2007='Analítico Cp.'!$B121),-('Diário 4º PA'!$P$4:$P$2007=F$1),('Diário 4º PA'!$F$4:$F$2007))+SUMPRODUCT(-('Diário 5º PA'!$E$4:$E$2000='Analítico Cp.'!$B121),-('Diário 5º PA'!$P$4:$P$2000=F$1),('Diário 5º PA'!$F$4:$F$2000))+SUMPRODUCT(-('Diário 6º PA'!$E$4:$E$2000='Analítico Cp.'!$B121),-('Diário 6º PA'!$P$4:$P$2000=F$1),('Diário 6º PA'!$F$4:$F$2000))+SUMPRODUCT(-('Comp.'!$D$5:$D$263='Analítico Cp.'!$B121),-('Comp.'!$J$5:$J$263=F$1),('Comp.'!$E$5:$E$263))</f>
        <v>0</v>
      </c>
      <c r="G121" s="11">
        <f>SUMPRODUCT(-('Diário 3º PA'!$E$4:$E$4242='Analítico Cp.'!$B121),-('Diário 3º PA'!$O$4:$O$4242=G$1),('Diário 3º PA'!$F$4:$F$4242))+SUMPRODUCT(-('Diário 4º PA'!$E$4:$E$2007='Analítico Cp.'!$B121),-('Diário 4º PA'!$P$4:$P$2007=G$1),('Diário 4º PA'!$F$4:$F$2007))+SUMPRODUCT(-('Diário 5º PA'!$E$4:$E$2000='Analítico Cp.'!$B121),-('Diário 5º PA'!$P$4:$P$2000=G$1),('Diário 5º PA'!$F$4:$F$2000))+SUMPRODUCT(-('Diário 6º PA'!$E$4:$E$2000='Analítico Cp.'!$B121),-('Diário 6º PA'!$P$4:$P$2000=G$1),('Diário 6º PA'!$F$4:$F$2000))+SUMPRODUCT(-('Comp.'!$D$5:$D$263='Analítico Cp.'!$B121),-('Comp.'!$J$5:$J$263=G$1),('Comp.'!$E$5:$E$263))</f>
        <v>0</v>
      </c>
      <c r="H121" s="11">
        <f>SUMPRODUCT(-('Diário 3º PA'!$E$4:$E$4242='Analítico Cp.'!$B121),-('Diário 3º PA'!$O$4:$O$4242=H$1),('Diário 3º PA'!$F$4:$F$4242))+SUMPRODUCT(-('Diário 4º PA'!$E$4:$E$2007='Analítico Cp.'!$B121),-('Diário 4º PA'!$P$4:$P$2007=H$1),('Diário 4º PA'!$F$4:$F$2007))+SUMPRODUCT(-('Diário 5º PA'!$E$4:$E$2000='Analítico Cp.'!$B121),-('Diário 5º PA'!$P$4:$P$2000=H$1),('Diário 5º PA'!$F$4:$F$2000))+SUMPRODUCT(-('Diário 6º PA'!$E$4:$E$2000='Analítico Cp.'!$B121),-('Diário 6º PA'!$P$4:$P$2000=H$1),('Diário 6º PA'!$F$4:$F$2000))+SUMPRODUCT(-('Comp.'!$D$5:$D$263='Analítico Cp.'!$B121),-('Comp.'!$J$5:$J$263=H$1),('Comp.'!$E$5:$E$263))</f>
        <v>0</v>
      </c>
      <c r="I121" s="11">
        <f>SUMPRODUCT(-('Diário 3º PA'!$E$4:$E$4242='Analítico Cp.'!$B121),-('Diário 3º PA'!$O$4:$O$4242=I$1),('Diário 3º PA'!$F$4:$F$4242))+SUMPRODUCT(-('Diário 4º PA'!$E$4:$E$2007='Analítico Cp.'!$B121),-('Diário 4º PA'!$P$4:$P$2007=I$1),('Diário 4º PA'!$F$4:$F$2007))+SUMPRODUCT(-('Diário 5º PA'!$E$4:$E$2000='Analítico Cp.'!$B121),-('Diário 5º PA'!$P$4:$P$2000=I$1),('Diário 5º PA'!$F$4:$F$2000))+SUMPRODUCT(-('Diário 6º PA'!$E$4:$E$2000='Analítico Cp.'!$B121),-('Diário 6º PA'!$P$4:$P$2000=I$1),('Diário 6º PA'!$F$4:$F$2000))+SUMPRODUCT(-('Comp.'!$D$5:$D$263='Analítico Cp.'!$B121),-('Comp.'!$J$5:$J$263=I$1),('Comp.'!$E$5:$E$263))</f>
        <v>0</v>
      </c>
      <c r="J121" s="11">
        <f>SUMPRODUCT(-('Diário 3º PA'!$E$4:$E$4242='Analítico Cp.'!$B121),-('Diário 3º PA'!$O$4:$O$4242=J$1),('Diário 3º PA'!$F$4:$F$4242))+SUMPRODUCT(-('Diário 4º PA'!$E$4:$E$2007='Analítico Cp.'!$B121),-('Diário 4º PA'!$P$4:$P$2007=J$1),('Diário 4º PA'!$F$4:$F$2007))+SUMPRODUCT(-('Diário 5º PA'!$E$4:$E$2000='Analítico Cp.'!$B121),-('Diário 5º PA'!$P$4:$P$2000=J$1),('Diário 5º PA'!$F$4:$F$2000))+SUMPRODUCT(-('Diário 6º PA'!$E$4:$E$2000='Analítico Cp.'!$B121),-('Diário 6º PA'!$P$4:$P$2000=J$1),('Diário 6º PA'!$F$4:$F$2000))+SUMPRODUCT(-('Comp.'!$D$5:$D$263='Analítico Cp.'!$B121),-('Comp.'!$J$5:$J$263=J$1),('Comp.'!$E$5:$E$263))</f>
        <v>0</v>
      </c>
      <c r="K121" s="11">
        <f>SUMPRODUCT(-('Diário 3º PA'!$E$4:$E$4242='Analítico Cp.'!$B121),-('Diário 3º PA'!$O$4:$O$4242=K$1),('Diário 3º PA'!$F$4:$F$4242))+SUMPRODUCT(-('Diário 4º PA'!$E$4:$E$2007='Analítico Cp.'!$B121),-('Diário 4º PA'!$P$4:$P$2007=K$1),('Diário 4º PA'!$F$4:$F$2007))+SUMPRODUCT(-('Diário 5º PA'!$E$4:$E$2000='Analítico Cp.'!$B121),-('Diário 5º PA'!$P$4:$P$2000=K$1),('Diário 5º PA'!$F$4:$F$2000))+SUMPRODUCT(-('Diário 6º PA'!$E$4:$E$2000='Analítico Cp.'!$B121),-('Diário 6º PA'!$P$4:$P$2000=K$1),('Diário 6º PA'!$F$4:$F$2000))+SUMPRODUCT(-('Comp.'!$D$5:$D$263='Analítico Cp.'!$B121),-('Comp.'!$J$5:$J$263=K$1),('Comp.'!$E$5:$E$263))</f>
        <v>0</v>
      </c>
      <c r="L121" s="11">
        <f>SUMPRODUCT(-('Diário 3º PA'!$E$4:$E$4242='Analítico Cp.'!$B121),-('Diário 3º PA'!$O$4:$O$4242=L$1),('Diário 3º PA'!$F$4:$F$4242))+SUMPRODUCT(-('Diário 4º PA'!$E$4:$E$2007='Analítico Cp.'!$B121),-('Diário 4º PA'!$P$4:$P$2007=L$1),('Diário 4º PA'!$F$4:$F$2007))+SUMPRODUCT(-('Diário 5º PA'!$E$4:$E$2000='Analítico Cp.'!$B121),-('Diário 5º PA'!$P$4:$P$2000=L$1),('Diário 5º PA'!$F$4:$F$2000))+SUMPRODUCT(-('Diário 6º PA'!$E$4:$E$2000='Analítico Cp.'!$B121),-('Diário 6º PA'!$P$4:$P$2000=L$1),('Diário 6º PA'!$F$4:$F$2000))+SUMPRODUCT(-('Comp.'!$D$5:$D$263='Analítico Cp.'!$B121),-('Comp.'!$J$5:$J$263=L$1),('Comp.'!$E$5:$E$263))</f>
        <v>0</v>
      </c>
      <c r="M121" s="11">
        <f>SUMPRODUCT(-('Diário 3º PA'!$E$4:$E$4242='Analítico Cp.'!$B121),-('Diário 3º PA'!$O$4:$O$4242=M$1),('Diário 3º PA'!$F$4:$F$4242))+SUMPRODUCT(-('Diário 4º PA'!$E$4:$E$2007='Analítico Cp.'!$B121),-('Diário 4º PA'!$P$4:$P$2007=M$1),('Diário 4º PA'!$F$4:$F$2007))+SUMPRODUCT(-('Diário 5º PA'!$E$4:$E$2000='Analítico Cp.'!$B121),-('Diário 5º PA'!$P$4:$P$2000=M$1),('Diário 5º PA'!$F$4:$F$2000))+SUMPRODUCT(-('Diário 6º PA'!$E$4:$E$2000='Analítico Cp.'!$B121),-('Diário 6º PA'!$P$4:$P$2000=M$1),('Diário 6º PA'!$F$4:$F$2000))+SUMPRODUCT(-('Comp.'!$D$5:$D$263='Analítico Cp.'!$B121),-('Comp.'!$J$5:$J$263=M$1),('Comp.'!$E$5:$E$263))</f>
        <v>0</v>
      </c>
      <c r="N121" s="11">
        <f>SUMPRODUCT(-('Diário 3º PA'!$E$4:$E$4242='Analítico Cp.'!$B121),-('Diário 3º PA'!$O$4:$O$4242=N$1),('Diário 3º PA'!$F$4:$F$4242))+SUMPRODUCT(-('Diário 4º PA'!$E$4:$E$2007='Analítico Cp.'!$B121),-('Diário 4º PA'!$P$4:$P$2007=N$1),('Diário 4º PA'!$F$4:$F$2007))+SUMPRODUCT(-('Diário 5º PA'!$E$4:$E$2000='Analítico Cp.'!$B121),-('Diário 5º PA'!$P$4:$P$2000=N$1),('Diário 5º PA'!$F$4:$F$2000))+SUMPRODUCT(-('Diário 6º PA'!$E$4:$E$2000='Analítico Cp.'!$B121),-('Diário 6º PA'!$P$4:$P$2000=N$1),('Diário 6º PA'!$F$4:$F$2000))+SUMPRODUCT(-('Comp.'!$D$5:$D$263='Analítico Cp.'!$B121),-('Comp.'!$J$5:$J$263=N$1),('Comp.'!$E$5:$E$263))</f>
        <v>0</v>
      </c>
      <c r="O121" s="12">
        <f t="shared" si="16"/>
        <v>0</v>
      </c>
      <c r="P121" s="168">
        <f t="shared" si="15"/>
        <v>0</v>
      </c>
    </row>
    <row r="122" spans="1:16" ht="23.25" customHeight="1" x14ac:dyDescent="0.2">
      <c r="A122" s="59" t="s">
        <v>339</v>
      </c>
      <c r="B122" s="103" t="s">
        <v>340</v>
      </c>
      <c r="C122" s="11">
        <f>SUMPRODUCT(-('Diário 3º PA'!$E$4:$E$4242='Analítico Cp.'!$B122),-('Diário 3º PA'!$O$4:$O$4242=C$1),('Diário 3º PA'!$F$4:$F$4242))+SUMPRODUCT(-('Diário 4º PA'!$E$4:$E$2007='Analítico Cp.'!$B122),-('Diário 4º PA'!$P$4:$P$2007=C$1),('Diário 4º PA'!$F$4:$F$2007))+SUMPRODUCT(-('Diário 5º PA'!$E$4:$E$2000='Analítico Cp.'!$B122),-('Diário 5º PA'!$P$4:$P$2000=C$1),('Diário 5º PA'!$F$4:$F$2000))+SUMPRODUCT(-('Diário 6º PA'!$E$4:$E$2000='Analítico Cp.'!$B122),-('Diário 6º PA'!$P$4:$P$2000=C$1),('Diário 6º PA'!$F$4:$F$2000))+SUMPRODUCT(-('Comp.'!$D$5:$D$263='Analítico Cp.'!$B122),-('Comp.'!$J$5:$J$263=C$1),('Comp.'!$E$5:$E$263))</f>
        <v>0</v>
      </c>
      <c r="D122" s="11">
        <f>SUMPRODUCT(-('Diário 3º PA'!$E$4:$E$4242='Analítico Cp.'!$B122),-('Diário 3º PA'!$O$4:$O$4242=D$1),('Diário 3º PA'!$F$4:$F$4242))+SUMPRODUCT(-('Diário 4º PA'!$E$4:$E$2007='Analítico Cp.'!$B122),-('Diário 4º PA'!$P$4:$P$2007=D$1),('Diário 4º PA'!$F$4:$F$2007))+SUMPRODUCT(-('Diário 5º PA'!$E$4:$E$2000='Analítico Cp.'!$B122),-('Diário 5º PA'!$P$4:$P$2000=D$1),('Diário 5º PA'!$F$4:$F$2000))+SUMPRODUCT(-('Diário 6º PA'!$E$4:$E$2000='Analítico Cp.'!$B122),-('Diário 6º PA'!$P$4:$P$2000=D$1),('Diário 6º PA'!$F$4:$F$2000))+SUMPRODUCT(-('Comp.'!$D$5:$D$263='Analítico Cp.'!$B122),-('Comp.'!$J$5:$J$263=D$1),('Comp.'!$E$5:$E$263))</f>
        <v>0</v>
      </c>
      <c r="E122" s="11">
        <f>SUMPRODUCT(-('Diário 3º PA'!$E$4:$E$4242='Analítico Cp.'!$B122),-('Diário 3º PA'!$O$4:$O$4242=E$1),('Diário 3º PA'!$F$4:$F$4242))+SUMPRODUCT(-('Diário 4º PA'!$E$4:$E$2007='Analítico Cp.'!$B122),-('Diário 4º PA'!$P$4:$P$2007=E$1),('Diário 4º PA'!$F$4:$F$2007))+SUMPRODUCT(-('Diário 5º PA'!$E$4:$E$2000='Analítico Cp.'!$B122),-('Diário 5º PA'!$P$4:$P$2000=E$1),('Diário 5º PA'!$F$4:$F$2000))+SUMPRODUCT(-('Diário 6º PA'!$E$4:$E$2000='Analítico Cp.'!$B122),-('Diário 6º PA'!$P$4:$P$2000=E$1),('Diário 6º PA'!$F$4:$F$2000))+SUMPRODUCT(-('Comp.'!$D$5:$D$263='Analítico Cp.'!$B122),-('Comp.'!$J$5:$J$263=E$1),('Comp.'!$E$5:$E$263))</f>
        <v>0</v>
      </c>
      <c r="F122" s="11">
        <f>SUMPRODUCT(-('Diário 3º PA'!$E$4:$E$4242='Analítico Cp.'!$B122),-('Diário 3º PA'!$O$4:$O$4242=F$1),('Diário 3º PA'!$F$4:$F$4242))+SUMPRODUCT(-('Diário 4º PA'!$E$4:$E$2007='Analítico Cp.'!$B122),-('Diário 4º PA'!$P$4:$P$2007=F$1),('Diário 4º PA'!$F$4:$F$2007))+SUMPRODUCT(-('Diário 5º PA'!$E$4:$E$2000='Analítico Cp.'!$B122),-('Diário 5º PA'!$P$4:$P$2000=F$1),('Diário 5º PA'!$F$4:$F$2000))+SUMPRODUCT(-('Diário 6º PA'!$E$4:$E$2000='Analítico Cp.'!$B122),-('Diário 6º PA'!$P$4:$P$2000=F$1),('Diário 6º PA'!$F$4:$F$2000))+SUMPRODUCT(-('Comp.'!$D$5:$D$263='Analítico Cp.'!$B122),-('Comp.'!$J$5:$J$263=F$1),('Comp.'!$E$5:$E$263))</f>
        <v>0</v>
      </c>
      <c r="G122" s="11">
        <f>SUMPRODUCT(-('Diário 3º PA'!$E$4:$E$4242='Analítico Cp.'!$B122),-('Diário 3º PA'!$O$4:$O$4242=G$1),('Diário 3º PA'!$F$4:$F$4242))+SUMPRODUCT(-('Diário 4º PA'!$E$4:$E$2007='Analítico Cp.'!$B122),-('Diário 4º PA'!$P$4:$P$2007=G$1),('Diário 4º PA'!$F$4:$F$2007))+SUMPRODUCT(-('Diário 5º PA'!$E$4:$E$2000='Analítico Cp.'!$B122),-('Diário 5º PA'!$P$4:$P$2000=G$1),('Diário 5º PA'!$F$4:$F$2000))+SUMPRODUCT(-('Diário 6º PA'!$E$4:$E$2000='Analítico Cp.'!$B122),-('Diário 6º PA'!$P$4:$P$2000=G$1),('Diário 6º PA'!$F$4:$F$2000))+SUMPRODUCT(-('Comp.'!$D$5:$D$263='Analítico Cp.'!$B122),-('Comp.'!$J$5:$J$263=G$1),('Comp.'!$E$5:$E$263))</f>
        <v>0</v>
      </c>
      <c r="H122" s="11">
        <f>SUMPRODUCT(-('Diário 3º PA'!$E$4:$E$4242='Analítico Cp.'!$B122),-('Diário 3º PA'!$O$4:$O$4242=H$1),('Diário 3º PA'!$F$4:$F$4242))+SUMPRODUCT(-('Diário 4º PA'!$E$4:$E$2007='Analítico Cp.'!$B122),-('Diário 4º PA'!$P$4:$P$2007=H$1),('Diário 4º PA'!$F$4:$F$2007))+SUMPRODUCT(-('Diário 5º PA'!$E$4:$E$2000='Analítico Cp.'!$B122),-('Diário 5º PA'!$P$4:$P$2000=H$1),('Diário 5º PA'!$F$4:$F$2000))+SUMPRODUCT(-('Diário 6º PA'!$E$4:$E$2000='Analítico Cp.'!$B122),-('Diário 6º PA'!$P$4:$P$2000=H$1),('Diário 6º PA'!$F$4:$F$2000))+SUMPRODUCT(-('Comp.'!$D$5:$D$263='Analítico Cp.'!$B122),-('Comp.'!$J$5:$J$263=H$1),('Comp.'!$E$5:$E$263))</f>
        <v>0</v>
      </c>
      <c r="I122" s="11">
        <f>SUMPRODUCT(-('Diário 3º PA'!$E$4:$E$4242='Analítico Cp.'!$B122),-('Diário 3º PA'!$O$4:$O$4242=I$1),('Diário 3º PA'!$F$4:$F$4242))+SUMPRODUCT(-('Diário 4º PA'!$E$4:$E$2007='Analítico Cp.'!$B122),-('Diário 4º PA'!$P$4:$P$2007=I$1),('Diário 4º PA'!$F$4:$F$2007))+SUMPRODUCT(-('Diário 5º PA'!$E$4:$E$2000='Analítico Cp.'!$B122),-('Diário 5º PA'!$P$4:$P$2000=I$1),('Diário 5º PA'!$F$4:$F$2000))+SUMPRODUCT(-('Diário 6º PA'!$E$4:$E$2000='Analítico Cp.'!$B122),-('Diário 6º PA'!$P$4:$P$2000=I$1),('Diário 6º PA'!$F$4:$F$2000))+SUMPRODUCT(-('Comp.'!$D$5:$D$263='Analítico Cp.'!$B122),-('Comp.'!$J$5:$J$263=I$1),('Comp.'!$E$5:$E$263))</f>
        <v>0</v>
      </c>
      <c r="J122" s="11">
        <f>SUMPRODUCT(-('Diário 3º PA'!$E$4:$E$4242='Analítico Cp.'!$B122),-('Diário 3º PA'!$O$4:$O$4242=J$1),('Diário 3º PA'!$F$4:$F$4242))+SUMPRODUCT(-('Diário 4º PA'!$E$4:$E$2007='Analítico Cp.'!$B122),-('Diário 4º PA'!$P$4:$P$2007=J$1),('Diário 4º PA'!$F$4:$F$2007))+SUMPRODUCT(-('Diário 5º PA'!$E$4:$E$2000='Analítico Cp.'!$B122),-('Diário 5º PA'!$P$4:$P$2000=J$1),('Diário 5º PA'!$F$4:$F$2000))+SUMPRODUCT(-('Diário 6º PA'!$E$4:$E$2000='Analítico Cp.'!$B122),-('Diário 6º PA'!$P$4:$P$2000=J$1),('Diário 6º PA'!$F$4:$F$2000))+SUMPRODUCT(-('Comp.'!$D$5:$D$263='Analítico Cp.'!$B122),-('Comp.'!$J$5:$J$263=J$1),('Comp.'!$E$5:$E$263))</f>
        <v>0</v>
      </c>
      <c r="K122" s="11">
        <f>SUMPRODUCT(-('Diário 3º PA'!$E$4:$E$4242='Analítico Cp.'!$B122),-('Diário 3º PA'!$O$4:$O$4242=K$1),('Diário 3º PA'!$F$4:$F$4242))+SUMPRODUCT(-('Diário 4º PA'!$E$4:$E$2007='Analítico Cp.'!$B122),-('Diário 4º PA'!$P$4:$P$2007=K$1),('Diário 4º PA'!$F$4:$F$2007))+SUMPRODUCT(-('Diário 5º PA'!$E$4:$E$2000='Analítico Cp.'!$B122),-('Diário 5º PA'!$P$4:$P$2000=K$1),('Diário 5º PA'!$F$4:$F$2000))+SUMPRODUCT(-('Diário 6º PA'!$E$4:$E$2000='Analítico Cp.'!$B122),-('Diário 6º PA'!$P$4:$P$2000=K$1),('Diário 6º PA'!$F$4:$F$2000))+SUMPRODUCT(-('Comp.'!$D$5:$D$263='Analítico Cp.'!$B122),-('Comp.'!$J$5:$J$263=K$1),('Comp.'!$E$5:$E$263))</f>
        <v>0</v>
      </c>
      <c r="L122" s="11">
        <f>SUMPRODUCT(-('Diário 3º PA'!$E$4:$E$4242='Analítico Cp.'!$B122),-('Diário 3º PA'!$O$4:$O$4242=L$1),('Diário 3º PA'!$F$4:$F$4242))+SUMPRODUCT(-('Diário 4º PA'!$E$4:$E$2007='Analítico Cp.'!$B122),-('Diário 4º PA'!$P$4:$P$2007=L$1),('Diário 4º PA'!$F$4:$F$2007))+SUMPRODUCT(-('Diário 5º PA'!$E$4:$E$2000='Analítico Cp.'!$B122),-('Diário 5º PA'!$P$4:$P$2000=L$1),('Diário 5º PA'!$F$4:$F$2000))+SUMPRODUCT(-('Diário 6º PA'!$E$4:$E$2000='Analítico Cp.'!$B122),-('Diário 6º PA'!$P$4:$P$2000=L$1),('Diário 6º PA'!$F$4:$F$2000))+SUMPRODUCT(-('Comp.'!$D$5:$D$263='Analítico Cp.'!$B122),-('Comp.'!$J$5:$J$263=L$1),('Comp.'!$E$5:$E$263))</f>
        <v>0</v>
      </c>
      <c r="M122" s="11">
        <f>SUMPRODUCT(-('Diário 3º PA'!$E$4:$E$4242='Analítico Cp.'!$B122),-('Diário 3º PA'!$O$4:$O$4242=M$1),('Diário 3º PA'!$F$4:$F$4242))+SUMPRODUCT(-('Diário 4º PA'!$E$4:$E$2007='Analítico Cp.'!$B122),-('Diário 4º PA'!$P$4:$P$2007=M$1),('Diário 4º PA'!$F$4:$F$2007))+SUMPRODUCT(-('Diário 5º PA'!$E$4:$E$2000='Analítico Cp.'!$B122),-('Diário 5º PA'!$P$4:$P$2000=M$1),('Diário 5º PA'!$F$4:$F$2000))+SUMPRODUCT(-('Diário 6º PA'!$E$4:$E$2000='Analítico Cp.'!$B122),-('Diário 6º PA'!$P$4:$P$2000=M$1),('Diário 6º PA'!$F$4:$F$2000))+SUMPRODUCT(-('Comp.'!$D$5:$D$263='Analítico Cp.'!$B122),-('Comp.'!$J$5:$J$263=M$1),('Comp.'!$E$5:$E$263))</f>
        <v>0</v>
      </c>
      <c r="N122" s="11">
        <f>SUMPRODUCT(-('Diário 3º PA'!$E$4:$E$4242='Analítico Cp.'!$B122),-('Diário 3º PA'!$O$4:$O$4242=N$1),('Diário 3º PA'!$F$4:$F$4242))+SUMPRODUCT(-('Diário 4º PA'!$E$4:$E$2007='Analítico Cp.'!$B122),-('Diário 4º PA'!$P$4:$P$2007=N$1),('Diário 4º PA'!$F$4:$F$2007))+SUMPRODUCT(-('Diário 5º PA'!$E$4:$E$2000='Analítico Cp.'!$B122),-('Diário 5º PA'!$P$4:$P$2000=N$1),('Diário 5º PA'!$F$4:$F$2000))+SUMPRODUCT(-('Diário 6º PA'!$E$4:$E$2000='Analítico Cp.'!$B122),-('Diário 6º PA'!$P$4:$P$2000=N$1),('Diário 6º PA'!$F$4:$F$2000))+SUMPRODUCT(-('Comp.'!$D$5:$D$263='Analítico Cp.'!$B122),-('Comp.'!$J$5:$J$263=N$1),('Comp.'!$E$5:$E$263))</f>
        <v>0</v>
      </c>
      <c r="O122" s="12">
        <f t="shared" si="16"/>
        <v>0</v>
      </c>
      <c r="P122" s="168">
        <f t="shared" si="15"/>
        <v>0</v>
      </c>
    </row>
    <row r="123" spans="1:16" ht="23.25" customHeight="1" x14ac:dyDescent="0.2">
      <c r="A123" s="59" t="s">
        <v>341</v>
      </c>
      <c r="B123" s="103" t="s">
        <v>342</v>
      </c>
      <c r="C123" s="11">
        <f>SUMPRODUCT(-('Diário 3º PA'!$E$4:$E$4242='Analítico Cp.'!$B123),-('Diário 3º PA'!$O$4:$O$4242=C$1),('Diário 3º PA'!$F$4:$F$4242))+SUMPRODUCT(-('Diário 4º PA'!$E$4:$E$2007='Analítico Cp.'!$B123),-('Diário 4º PA'!$P$4:$P$2007=C$1),('Diário 4º PA'!$F$4:$F$2007))+SUMPRODUCT(-('Diário 5º PA'!$E$4:$E$2000='Analítico Cp.'!$B123),-('Diário 5º PA'!$P$4:$P$2000=C$1),('Diário 5º PA'!$F$4:$F$2000))+SUMPRODUCT(-('Diário 6º PA'!$E$4:$E$2000='Analítico Cp.'!$B123),-('Diário 6º PA'!$P$4:$P$2000=C$1),('Diário 6º PA'!$F$4:$F$2000))+SUMPRODUCT(-('Comp.'!$D$5:$D$263='Analítico Cp.'!$B123),-('Comp.'!$J$5:$J$263=C$1),('Comp.'!$E$5:$E$263))</f>
        <v>0</v>
      </c>
      <c r="D123" s="11">
        <f>SUMPRODUCT(-('Diário 3º PA'!$E$4:$E$4242='Analítico Cp.'!$B123),-('Diário 3º PA'!$O$4:$O$4242=D$1),('Diário 3º PA'!$F$4:$F$4242))+SUMPRODUCT(-('Diário 4º PA'!$E$4:$E$2007='Analítico Cp.'!$B123),-('Diário 4º PA'!$P$4:$P$2007=D$1),('Diário 4º PA'!$F$4:$F$2007))+SUMPRODUCT(-('Diário 5º PA'!$E$4:$E$2000='Analítico Cp.'!$B123),-('Diário 5º PA'!$P$4:$P$2000=D$1),('Diário 5º PA'!$F$4:$F$2000))+SUMPRODUCT(-('Diário 6º PA'!$E$4:$E$2000='Analítico Cp.'!$B123),-('Diário 6º PA'!$P$4:$P$2000=D$1),('Diário 6º PA'!$F$4:$F$2000))+SUMPRODUCT(-('Comp.'!$D$5:$D$263='Analítico Cp.'!$B123),-('Comp.'!$J$5:$J$263=D$1),('Comp.'!$E$5:$E$263))</f>
        <v>0</v>
      </c>
      <c r="E123" s="11">
        <f>SUMPRODUCT(-('Diário 3º PA'!$E$4:$E$4242='Analítico Cp.'!$B123),-('Diário 3º PA'!$O$4:$O$4242=E$1),('Diário 3º PA'!$F$4:$F$4242))+SUMPRODUCT(-('Diário 4º PA'!$E$4:$E$2007='Analítico Cp.'!$B123),-('Diário 4º PA'!$P$4:$P$2007=E$1),('Diário 4º PA'!$F$4:$F$2007))+SUMPRODUCT(-('Diário 5º PA'!$E$4:$E$2000='Analítico Cp.'!$B123),-('Diário 5º PA'!$P$4:$P$2000=E$1),('Diário 5º PA'!$F$4:$F$2000))+SUMPRODUCT(-('Diário 6º PA'!$E$4:$E$2000='Analítico Cp.'!$B123),-('Diário 6º PA'!$P$4:$P$2000=E$1),('Diário 6º PA'!$F$4:$F$2000))+SUMPRODUCT(-('Comp.'!$D$5:$D$263='Analítico Cp.'!$B123),-('Comp.'!$J$5:$J$263=E$1),('Comp.'!$E$5:$E$263))</f>
        <v>0</v>
      </c>
      <c r="F123" s="11">
        <f>SUMPRODUCT(-('Diário 3º PA'!$E$4:$E$4242='Analítico Cp.'!$B123),-('Diário 3º PA'!$O$4:$O$4242=F$1),('Diário 3º PA'!$F$4:$F$4242))+SUMPRODUCT(-('Diário 4º PA'!$E$4:$E$2007='Analítico Cp.'!$B123),-('Diário 4º PA'!$P$4:$P$2007=F$1),('Diário 4º PA'!$F$4:$F$2007))+SUMPRODUCT(-('Diário 5º PA'!$E$4:$E$2000='Analítico Cp.'!$B123),-('Diário 5º PA'!$P$4:$P$2000=F$1),('Diário 5º PA'!$F$4:$F$2000))+SUMPRODUCT(-('Diário 6º PA'!$E$4:$E$2000='Analítico Cp.'!$B123),-('Diário 6º PA'!$P$4:$P$2000=F$1),('Diário 6º PA'!$F$4:$F$2000))+SUMPRODUCT(-('Comp.'!$D$5:$D$263='Analítico Cp.'!$B123),-('Comp.'!$J$5:$J$263=F$1),('Comp.'!$E$5:$E$263))</f>
        <v>0</v>
      </c>
      <c r="G123" s="11">
        <f>SUMPRODUCT(-('Diário 3º PA'!$E$4:$E$4242='Analítico Cp.'!$B123),-('Diário 3º PA'!$O$4:$O$4242=G$1),('Diário 3º PA'!$F$4:$F$4242))+SUMPRODUCT(-('Diário 4º PA'!$E$4:$E$2007='Analítico Cp.'!$B123),-('Diário 4º PA'!$P$4:$P$2007=G$1),('Diário 4º PA'!$F$4:$F$2007))+SUMPRODUCT(-('Diário 5º PA'!$E$4:$E$2000='Analítico Cp.'!$B123),-('Diário 5º PA'!$P$4:$P$2000=G$1),('Diário 5º PA'!$F$4:$F$2000))+SUMPRODUCT(-('Diário 6º PA'!$E$4:$E$2000='Analítico Cp.'!$B123),-('Diário 6º PA'!$P$4:$P$2000=G$1),('Diário 6º PA'!$F$4:$F$2000))+SUMPRODUCT(-('Comp.'!$D$5:$D$263='Analítico Cp.'!$B123),-('Comp.'!$J$5:$J$263=G$1),('Comp.'!$E$5:$E$263))</f>
        <v>0</v>
      </c>
      <c r="H123" s="11">
        <f>SUMPRODUCT(-('Diário 3º PA'!$E$4:$E$4242='Analítico Cp.'!$B123),-('Diário 3º PA'!$O$4:$O$4242=H$1),('Diário 3º PA'!$F$4:$F$4242))+SUMPRODUCT(-('Diário 4º PA'!$E$4:$E$2007='Analítico Cp.'!$B123),-('Diário 4º PA'!$P$4:$P$2007=H$1),('Diário 4º PA'!$F$4:$F$2007))+SUMPRODUCT(-('Diário 5º PA'!$E$4:$E$2000='Analítico Cp.'!$B123),-('Diário 5º PA'!$P$4:$P$2000=H$1),('Diário 5º PA'!$F$4:$F$2000))+SUMPRODUCT(-('Diário 6º PA'!$E$4:$E$2000='Analítico Cp.'!$B123),-('Diário 6º PA'!$P$4:$P$2000=H$1),('Diário 6º PA'!$F$4:$F$2000))+SUMPRODUCT(-('Comp.'!$D$5:$D$263='Analítico Cp.'!$B123),-('Comp.'!$J$5:$J$263=H$1),('Comp.'!$E$5:$E$263))</f>
        <v>0</v>
      </c>
      <c r="I123" s="11">
        <f>SUMPRODUCT(-('Diário 3º PA'!$E$4:$E$4242='Analítico Cp.'!$B123),-('Diário 3º PA'!$O$4:$O$4242=I$1),('Diário 3º PA'!$F$4:$F$4242))+SUMPRODUCT(-('Diário 4º PA'!$E$4:$E$2007='Analítico Cp.'!$B123),-('Diário 4º PA'!$P$4:$P$2007=I$1),('Diário 4º PA'!$F$4:$F$2007))+SUMPRODUCT(-('Diário 5º PA'!$E$4:$E$2000='Analítico Cp.'!$B123),-('Diário 5º PA'!$P$4:$P$2000=I$1),('Diário 5º PA'!$F$4:$F$2000))+SUMPRODUCT(-('Diário 6º PA'!$E$4:$E$2000='Analítico Cp.'!$B123),-('Diário 6º PA'!$P$4:$P$2000=I$1),('Diário 6º PA'!$F$4:$F$2000))+SUMPRODUCT(-('Comp.'!$D$5:$D$263='Analítico Cp.'!$B123),-('Comp.'!$J$5:$J$263=I$1),('Comp.'!$E$5:$E$263))</f>
        <v>0</v>
      </c>
      <c r="J123" s="11">
        <f>SUMPRODUCT(-('Diário 3º PA'!$E$4:$E$4242='Analítico Cp.'!$B123),-('Diário 3º PA'!$O$4:$O$4242=J$1),('Diário 3º PA'!$F$4:$F$4242))+SUMPRODUCT(-('Diário 4º PA'!$E$4:$E$2007='Analítico Cp.'!$B123),-('Diário 4º PA'!$P$4:$P$2007=J$1),('Diário 4º PA'!$F$4:$F$2007))+SUMPRODUCT(-('Diário 5º PA'!$E$4:$E$2000='Analítico Cp.'!$B123),-('Diário 5º PA'!$P$4:$P$2000=J$1),('Diário 5º PA'!$F$4:$F$2000))+SUMPRODUCT(-('Diário 6º PA'!$E$4:$E$2000='Analítico Cp.'!$B123),-('Diário 6º PA'!$P$4:$P$2000=J$1),('Diário 6º PA'!$F$4:$F$2000))+SUMPRODUCT(-('Comp.'!$D$5:$D$263='Analítico Cp.'!$B123),-('Comp.'!$J$5:$J$263=J$1),('Comp.'!$E$5:$E$263))</f>
        <v>0</v>
      </c>
      <c r="K123" s="11">
        <f>SUMPRODUCT(-('Diário 3º PA'!$E$4:$E$4242='Analítico Cp.'!$B123),-('Diário 3º PA'!$O$4:$O$4242=K$1),('Diário 3º PA'!$F$4:$F$4242))+SUMPRODUCT(-('Diário 4º PA'!$E$4:$E$2007='Analítico Cp.'!$B123),-('Diário 4º PA'!$P$4:$P$2007=K$1),('Diário 4º PA'!$F$4:$F$2007))+SUMPRODUCT(-('Diário 5º PA'!$E$4:$E$2000='Analítico Cp.'!$B123),-('Diário 5º PA'!$P$4:$P$2000=K$1),('Diário 5º PA'!$F$4:$F$2000))+SUMPRODUCT(-('Diário 6º PA'!$E$4:$E$2000='Analítico Cp.'!$B123),-('Diário 6º PA'!$P$4:$P$2000=K$1),('Diário 6º PA'!$F$4:$F$2000))+SUMPRODUCT(-('Comp.'!$D$5:$D$263='Analítico Cp.'!$B123),-('Comp.'!$J$5:$J$263=K$1),('Comp.'!$E$5:$E$263))</f>
        <v>0</v>
      </c>
      <c r="L123" s="11">
        <f>SUMPRODUCT(-('Diário 3º PA'!$E$4:$E$4242='Analítico Cp.'!$B123),-('Diário 3º PA'!$O$4:$O$4242=L$1),('Diário 3º PA'!$F$4:$F$4242))+SUMPRODUCT(-('Diário 4º PA'!$E$4:$E$2007='Analítico Cp.'!$B123),-('Diário 4º PA'!$P$4:$P$2007=L$1),('Diário 4º PA'!$F$4:$F$2007))+SUMPRODUCT(-('Diário 5º PA'!$E$4:$E$2000='Analítico Cp.'!$B123),-('Diário 5º PA'!$P$4:$P$2000=L$1),('Diário 5º PA'!$F$4:$F$2000))+SUMPRODUCT(-('Diário 6º PA'!$E$4:$E$2000='Analítico Cp.'!$B123),-('Diário 6º PA'!$P$4:$P$2000=L$1),('Diário 6º PA'!$F$4:$F$2000))+SUMPRODUCT(-('Comp.'!$D$5:$D$263='Analítico Cp.'!$B123),-('Comp.'!$J$5:$J$263=L$1),('Comp.'!$E$5:$E$263))</f>
        <v>0</v>
      </c>
      <c r="M123" s="11">
        <f>SUMPRODUCT(-('Diário 3º PA'!$E$4:$E$4242='Analítico Cp.'!$B123),-('Diário 3º PA'!$O$4:$O$4242=M$1),('Diário 3º PA'!$F$4:$F$4242))+SUMPRODUCT(-('Diário 4º PA'!$E$4:$E$2007='Analítico Cp.'!$B123),-('Diário 4º PA'!$P$4:$P$2007=M$1),('Diário 4º PA'!$F$4:$F$2007))+SUMPRODUCT(-('Diário 5º PA'!$E$4:$E$2000='Analítico Cp.'!$B123),-('Diário 5º PA'!$P$4:$P$2000=M$1),('Diário 5º PA'!$F$4:$F$2000))+SUMPRODUCT(-('Diário 6º PA'!$E$4:$E$2000='Analítico Cp.'!$B123),-('Diário 6º PA'!$P$4:$P$2000=M$1),('Diário 6º PA'!$F$4:$F$2000))+SUMPRODUCT(-('Comp.'!$D$5:$D$263='Analítico Cp.'!$B123),-('Comp.'!$J$5:$J$263=M$1),('Comp.'!$E$5:$E$263))</f>
        <v>0</v>
      </c>
      <c r="N123" s="11">
        <f>SUMPRODUCT(-('Diário 3º PA'!$E$4:$E$4242='Analítico Cp.'!$B123),-('Diário 3º PA'!$O$4:$O$4242=N$1),('Diário 3º PA'!$F$4:$F$4242))+SUMPRODUCT(-('Diário 4º PA'!$E$4:$E$2007='Analítico Cp.'!$B123),-('Diário 4º PA'!$P$4:$P$2007=N$1),('Diário 4º PA'!$F$4:$F$2007))+SUMPRODUCT(-('Diário 5º PA'!$E$4:$E$2000='Analítico Cp.'!$B123),-('Diário 5º PA'!$P$4:$P$2000=N$1),('Diário 5º PA'!$F$4:$F$2000))+SUMPRODUCT(-('Diário 6º PA'!$E$4:$E$2000='Analítico Cp.'!$B123),-('Diário 6º PA'!$P$4:$P$2000=N$1),('Diário 6º PA'!$F$4:$F$2000))+SUMPRODUCT(-('Comp.'!$D$5:$D$263='Analítico Cp.'!$B123),-('Comp.'!$J$5:$J$263=N$1),('Comp.'!$E$5:$E$263))</f>
        <v>0</v>
      </c>
      <c r="O123" s="12">
        <f t="shared" si="16"/>
        <v>0</v>
      </c>
      <c r="P123" s="168">
        <f t="shared" ref="P123:P138" si="17">IF($O$157=0,0,O123/$O$157)</f>
        <v>0</v>
      </c>
    </row>
    <row r="124" spans="1:16" ht="33.75" x14ac:dyDescent="0.2">
      <c r="A124" s="59" t="s">
        <v>343</v>
      </c>
      <c r="B124" s="103" t="s">
        <v>344</v>
      </c>
      <c r="C124" s="11">
        <f>SUMPRODUCT(-('Diário 3º PA'!$E$4:$E$4242='Analítico Cp.'!$B124),-('Diário 3º PA'!$O$4:$O$4242=C$1),('Diário 3º PA'!$F$4:$F$4242))+SUMPRODUCT(-('Diário 4º PA'!$E$4:$E$2007='Analítico Cp.'!$B124),-('Diário 4º PA'!$P$4:$P$2007=C$1),('Diário 4º PA'!$F$4:$F$2007))+SUMPRODUCT(-('Diário 5º PA'!$E$4:$E$2000='Analítico Cp.'!$B124),-('Diário 5º PA'!$P$4:$P$2000=C$1),('Diário 5º PA'!$F$4:$F$2000))+SUMPRODUCT(-('Diário 6º PA'!$E$4:$E$2000='Analítico Cp.'!$B124),-('Diário 6º PA'!$P$4:$P$2000=C$1),('Diário 6º PA'!$F$4:$F$2000))+SUMPRODUCT(-('Comp.'!$D$5:$D$263='Analítico Cp.'!$B124),-('Comp.'!$J$5:$J$263=C$1),('Comp.'!$E$5:$E$263))</f>
        <v>4486.0499999999993</v>
      </c>
      <c r="D124" s="11">
        <f>SUMPRODUCT(-('Diário 3º PA'!$E$4:$E$4242='Analítico Cp.'!$B124),-('Diário 3º PA'!$O$4:$O$4242=D$1),('Diário 3º PA'!$F$4:$F$4242))+SUMPRODUCT(-('Diário 4º PA'!$E$4:$E$2007='Analítico Cp.'!$B124),-('Diário 4º PA'!$P$4:$P$2007=D$1),('Diário 4º PA'!$F$4:$F$2007))+SUMPRODUCT(-('Diário 5º PA'!$E$4:$E$2000='Analítico Cp.'!$B124),-('Diário 5º PA'!$P$4:$P$2000=D$1),('Diário 5º PA'!$F$4:$F$2000))+SUMPRODUCT(-('Diário 6º PA'!$E$4:$E$2000='Analítico Cp.'!$B124),-('Diário 6º PA'!$P$4:$P$2000=D$1),('Diário 6º PA'!$F$4:$F$2000))+SUMPRODUCT(-('Comp.'!$D$5:$D$263='Analítico Cp.'!$B124),-('Comp.'!$J$5:$J$263=D$1),('Comp.'!$E$5:$E$263))</f>
        <v>648.75</v>
      </c>
      <c r="E124" s="11">
        <f>SUMPRODUCT(-('Diário 3º PA'!$E$4:$E$4242='Analítico Cp.'!$B124),-('Diário 3º PA'!$O$4:$O$4242=E$1),('Diário 3º PA'!$F$4:$F$4242))+SUMPRODUCT(-('Diário 4º PA'!$E$4:$E$2007='Analítico Cp.'!$B124),-('Diário 4º PA'!$P$4:$P$2007=E$1),('Diário 4º PA'!$F$4:$F$2007))+SUMPRODUCT(-('Diário 5º PA'!$E$4:$E$2000='Analítico Cp.'!$B124),-('Diário 5º PA'!$P$4:$P$2000=E$1),('Diário 5º PA'!$F$4:$F$2000))+SUMPRODUCT(-('Diário 6º PA'!$E$4:$E$2000='Analítico Cp.'!$B124),-('Diário 6º PA'!$P$4:$P$2000=E$1),('Diário 6º PA'!$F$4:$F$2000))+SUMPRODUCT(-('Comp.'!$D$5:$D$263='Analítico Cp.'!$B124),-('Comp.'!$J$5:$J$263=E$1),('Comp.'!$E$5:$E$263))</f>
        <v>0</v>
      </c>
      <c r="F124" s="11">
        <f>SUMPRODUCT(-('Diário 3º PA'!$E$4:$E$4242='Analítico Cp.'!$B124),-('Diário 3º PA'!$O$4:$O$4242=F$1),('Diário 3º PA'!$F$4:$F$4242))+SUMPRODUCT(-('Diário 4º PA'!$E$4:$E$2007='Analítico Cp.'!$B124),-('Diário 4º PA'!$P$4:$P$2007=F$1),('Diário 4º PA'!$F$4:$F$2007))+SUMPRODUCT(-('Diário 5º PA'!$E$4:$E$2000='Analítico Cp.'!$B124),-('Diário 5º PA'!$P$4:$P$2000=F$1),('Diário 5º PA'!$F$4:$F$2000))+SUMPRODUCT(-('Diário 6º PA'!$E$4:$E$2000='Analítico Cp.'!$B124),-('Diário 6º PA'!$P$4:$P$2000=F$1),('Diário 6º PA'!$F$4:$F$2000))+SUMPRODUCT(-('Comp.'!$D$5:$D$263='Analítico Cp.'!$B124),-('Comp.'!$J$5:$J$263=F$1),('Comp.'!$E$5:$E$263))</f>
        <v>0</v>
      </c>
      <c r="G124" s="11">
        <f>SUMPRODUCT(-('Diário 3º PA'!$E$4:$E$4242='Analítico Cp.'!$B124),-('Diário 3º PA'!$O$4:$O$4242=G$1),('Diário 3º PA'!$F$4:$F$4242))+SUMPRODUCT(-('Diário 4º PA'!$E$4:$E$2007='Analítico Cp.'!$B124),-('Diário 4º PA'!$P$4:$P$2007=G$1),('Diário 4º PA'!$F$4:$F$2007))+SUMPRODUCT(-('Diário 5º PA'!$E$4:$E$2000='Analítico Cp.'!$B124),-('Diário 5º PA'!$P$4:$P$2000=G$1),('Diário 5º PA'!$F$4:$F$2000))+SUMPRODUCT(-('Diário 6º PA'!$E$4:$E$2000='Analítico Cp.'!$B124),-('Diário 6º PA'!$P$4:$P$2000=G$1),('Diário 6º PA'!$F$4:$F$2000))+SUMPRODUCT(-('Comp.'!$D$5:$D$263='Analítico Cp.'!$B124),-('Comp.'!$J$5:$J$263=G$1),('Comp.'!$E$5:$E$263))</f>
        <v>0</v>
      </c>
      <c r="H124" s="11">
        <f>SUMPRODUCT(-('Diário 3º PA'!$E$4:$E$4242='Analítico Cp.'!$B124),-('Diário 3º PA'!$O$4:$O$4242=H$1),('Diário 3º PA'!$F$4:$F$4242))+SUMPRODUCT(-('Diário 4º PA'!$E$4:$E$2007='Analítico Cp.'!$B124),-('Diário 4º PA'!$P$4:$P$2007=H$1),('Diário 4º PA'!$F$4:$F$2007))+SUMPRODUCT(-('Diário 5º PA'!$E$4:$E$2000='Analítico Cp.'!$B124),-('Diário 5º PA'!$P$4:$P$2000=H$1),('Diário 5º PA'!$F$4:$F$2000))+SUMPRODUCT(-('Diário 6º PA'!$E$4:$E$2000='Analítico Cp.'!$B124),-('Diário 6º PA'!$P$4:$P$2000=H$1),('Diário 6º PA'!$F$4:$F$2000))+SUMPRODUCT(-('Comp.'!$D$5:$D$263='Analítico Cp.'!$B124),-('Comp.'!$J$5:$J$263=H$1),('Comp.'!$E$5:$E$263))</f>
        <v>0</v>
      </c>
      <c r="I124" s="11">
        <f>SUMPRODUCT(-('Diário 3º PA'!$E$4:$E$4242='Analítico Cp.'!$B124),-('Diário 3º PA'!$O$4:$O$4242=I$1),('Diário 3º PA'!$F$4:$F$4242))+SUMPRODUCT(-('Diário 4º PA'!$E$4:$E$2007='Analítico Cp.'!$B124),-('Diário 4º PA'!$P$4:$P$2007=I$1),('Diário 4º PA'!$F$4:$F$2007))+SUMPRODUCT(-('Diário 5º PA'!$E$4:$E$2000='Analítico Cp.'!$B124),-('Diário 5º PA'!$P$4:$P$2000=I$1),('Diário 5º PA'!$F$4:$F$2000))+SUMPRODUCT(-('Diário 6º PA'!$E$4:$E$2000='Analítico Cp.'!$B124),-('Diário 6º PA'!$P$4:$P$2000=I$1),('Diário 6º PA'!$F$4:$F$2000))+SUMPRODUCT(-('Comp.'!$D$5:$D$263='Analítico Cp.'!$B124),-('Comp.'!$J$5:$J$263=I$1),('Comp.'!$E$5:$E$263))</f>
        <v>0</v>
      </c>
      <c r="J124" s="11">
        <f>SUMPRODUCT(-('Diário 3º PA'!$E$4:$E$4242='Analítico Cp.'!$B124),-('Diário 3º PA'!$O$4:$O$4242=J$1),('Diário 3º PA'!$F$4:$F$4242))+SUMPRODUCT(-('Diário 4º PA'!$E$4:$E$2007='Analítico Cp.'!$B124),-('Diário 4º PA'!$P$4:$P$2007=J$1),('Diário 4º PA'!$F$4:$F$2007))+SUMPRODUCT(-('Diário 5º PA'!$E$4:$E$2000='Analítico Cp.'!$B124),-('Diário 5º PA'!$P$4:$P$2000=J$1),('Diário 5º PA'!$F$4:$F$2000))+SUMPRODUCT(-('Diário 6º PA'!$E$4:$E$2000='Analítico Cp.'!$B124),-('Diário 6º PA'!$P$4:$P$2000=J$1),('Diário 6º PA'!$F$4:$F$2000))+SUMPRODUCT(-('Comp.'!$D$5:$D$263='Analítico Cp.'!$B124),-('Comp.'!$J$5:$J$263=J$1),('Comp.'!$E$5:$E$263))</f>
        <v>0</v>
      </c>
      <c r="K124" s="11">
        <f>SUMPRODUCT(-('Diário 3º PA'!$E$4:$E$4242='Analítico Cp.'!$B124),-('Diário 3º PA'!$O$4:$O$4242=K$1),('Diário 3º PA'!$F$4:$F$4242))+SUMPRODUCT(-('Diário 4º PA'!$E$4:$E$2007='Analítico Cp.'!$B124),-('Diário 4º PA'!$P$4:$P$2007=K$1),('Diário 4º PA'!$F$4:$F$2007))+SUMPRODUCT(-('Diário 5º PA'!$E$4:$E$2000='Analítico Cp.'!$B124),-('Diário 5º PA'!$P$4:$P$2000=K$1),('Diário 5º PA'!$F$4:$F$2000))+SUMPRODUCT(-('Diário 6º PA'!$E$4:$E$2000='Analítico Cp.'!$B124),-('Diário 6º PA'!$P$4:$P$2000=K$1),('Diário 6º PA'!$F$4:$F$2000))+SUMPRODUCT(-('Comp.'!$D$5:$D$263='Analítico Cp.'!$B124),-('Comp.'!$J$5:$J$263=K$1),('Comp.'!$E$5:$E$263))</f>
        <v>0</v>
      </c>
      <c r="L124" s="11">
        <f>SUMPRODUCT(-('Diário 3º PA'!$E$4:$E$4242='Analítico Cp.'!$B124),-('Diário 3º PA'!$O$4:$O$4242=L$1),('Diário 3º PA'!$F$4:$F$4242))+SUMPRODUCT(-('Diário 4º PA'!$E$4:$E$2007='Analítico Cp.'!$B124),-('Diário 4º PA'!$P$4:$P$2007=L$1),('Diário 4º PA'!$F$4:$F$2007))+SUMPRODUCT(-('Diário 5º PA'!$E$4:$E$2000='Analítico Cp.'!$B124),-('Diário 5º PA'!$P$4:$P$2000=L$1),('Diário 5º PA'!$F$4:$F$2000))+SUMPRODUCT(-('Diário 6º PA'!$E$4:$E$2000='Analítico Cp.'!$B124),-('Diário 6º PA'!$P$4:$P$2000=L$1),('Diário 6º PA'!$F$4:$F$2000))+SUMPRODUCT(-('Comp.'!$D$5:$D$263='Analítico Cp.'!$B124),-('Comp.'!$J$5:$J$263=L$1),('Comp.'!$E$5:$E$263))</f>
        <v>0</v>
      </c>
      <c r="M124" s="11">
        <f>SUMPRODUCT(-('Diário 3º PA'!$E$4:$E$4242='Analítico Cp.'!$B124),-('Diário 3º PA'!$O$4:$O$4242=M$1),('Diário 3º PA'!$F$4:$F$4242))+SUMPRODUCT(-('Diário 4º PA'!$E$4:$E$2007='Analítico Cp.'!$B124),-('Diário 4º PA'!$P$4:$P$2007=M$1),('Diário 4º PA'!$F$4:$F$2007))+SUMPRODUCT(-('Diário 5º PA'!$E$4:$E$2000='Analítico Cp.'!$B124),-('Diário 5º PA'!$P$4:$P$2000=M$1),('Diário 5º PA'!$F$4:$F$2000))+SUMPRODUCT(-('Diário 6º PA'!$E$4:$E$2000='Analítico Cp.'!$B124),-('Diário 6º PA'!$P$4:$P$2000=M$1),('Diário 6º PA'!$F$4:$F$2000))+SUMPRODUCT(-('Comp.'!$D$5:$D$263='Analítico Cp.'!$B124),-('Comp.'!$J$5:$J$263=M$1),('Comp.'!$E$5:$E$263))</f>
        <v>0</v>
      </c>
      <c r="N124" s="11">
        <f>SUMPRODUCT(-('Diário 3º PA'!$E$4:$E$4242='Analítico Cp.'!$B124),-('Diário 3º PA'!$O$4:$O$4242=N$1),('Diário 3º PA'!$F$4:$F$4242))+SUMPRODUCT(-('Diário 4º PA'!$E$4:$E$2007='Analítico Cp.'!$B124),-('Diário 4º PA'!$P$4:$P$2007=N$1),('Diário 4º PA'!$F$4:$F$2007))+SUMPRODUCT(-('Diário 5º PA'!$E$4:$E$2000='Analítico Cp.'!$B124),-('Diário 5º PA'!$P$4:$P$2000=N$1),('Diário 5º PA'!$F$4:$F$2000))+SUMPRODUCT(-('Diário 6º PA'!$E$4:$E$2000='Analítico Cp.'!$B124),-('Diário 6º PA'!$P$4:$P$2000=N$1),('Diário 6º PA'!$F$4:$F$2000))+SUMPRODUCT(-('Comp.'!$D$5:$D$263='Analítico Cp.'!$B124),-('Comp.'!$J$5:$J$263=N$1),('Comp.'!$E$5:$E$263))</f>
        <v>0</v>
      </c>
      <c r="O124" s="12">
        <f t="shared" si="16"/>
        <v>5134.7999999999993</v>
      </c>
      <c r="P124" s="168">
        <f t="shared" si="17"/>
        <v>6.0560133157571826E-4</v>
      </c>
    </row>
    <row r="125" spans="1:16" ht="23.25" customHeight="1" x14ac:dyDescent="0.2">
      <c r="A125" s="59" t="s">
        <v>345</v>
      </c>
      <c r="B125" s="103" t="s">
        <v>346</v>
      </c>
      <c r="C125" s="11">
        <f>SUMPRODUCT(-('Diário 3º PA'!$E$4:$E$4242='Analítico Cp.'!$B125),-('Diário 3º PA'!$O$4:$O$4242=C$1),('Diário 3º PA'!$F$4:$F$4242))+SUMPRODUCT(-('Diário 4º PA'!$E$4:$E$2007='Analítico Cp.'!$B125),-('Diário 4º PA'!$P$4:$P$2007=C$1),('Diário 4º PA'!$F$4:$F$2007))+SUMPRODUCT(-('Diário 5º PA'!$E$4:$E$2000='Analítico Cp.'!$B125),-('Diário 5º PA'!$P$4:$P$2000=C$1),('Diário 5º PA'!$F$4:$F$2000))+SUMPRODUCT(-('Diário 6º PA'!$E$4:$E$2000='Analítico Cp.'!$B125),-('Diário 6º PA'!$P$4:$P$2000=C$1),('Diário 6º PA'!$F$4:$F$2000))+SUMPRODUCT(-('Comp.'!$D$5:$D$263='Analítico Cp.'!$B125),-('Comp.'!$J$5:$J$263=C$1),('Comp.'!$E$5:$E$263))</f>
        <v>67153.399999999994</v>
      </c>
      <c r="D125" s="11">
        <f>SUMPRODUCT(-('Diário 3º PA'!$E$4:$E$4242='Analítico Cp.'!$B125),-('Diário 3º PA'!$O$4:$O$4242=D$1),('Diário 3º PA'!$F$4:$F$4242))+SUMPRODUCT(-('Diário 4º PA'!$E$4:$E$2007='Analítico Cp.'!$B125),-('Diário 4º PA'!$P$4:$P$2007=D$1),('Diário 4º PA'!$F$4:$F$2007))+SUMPRODUCT(-('Diário 5º PA'!$E$4:$E$2000='Analítico Cp.'!$B125),-('Diário 5º PA'!$P$4:$P$2000=D$1),('Diário 5º PA'!$F$4:$F$2000))+SUMPRODUCT(-('Diário 6º PA'!$E$4:$E$2000='Analítico Cp.'!$B125),-('Diário 6º PA'!$P$4:$P$2000=D$1),('Diário 6º PA'!$F$4:$F$2000))+SUMPRODUCT(-('Comp.'!$D$5:$D$263='Analítico Cp.'!$B125),-('Comp.'!$J$5:$J$263=D$1),('Comp.'!$E$5:$E$263))</f>
        <v>17512.55</v>
      </c>
      <c r="E125" s="11">
        <f>SUMPRODUCT(-('Diário 3º PA'!$E$4:$E$4242='Analítico Cp.'!$B125),-('Diário 3º PA'!$O$4:$O$4242=E$1),('Diário 3º PA'!$F$4:$F$4242))+SUMPRODUCT(-('Diário 4º PA'!$E$4:$E$2007='Analítico Cp.'!$B125),-('Diário 4º PA'!$P$4:$P$2007=E$1),('Diário 4º PA'!$F$4:$F$2007))+SUMPRODUCT(-('Diário 5º PA'!$E$4:$E$2000='Analítico Cp.'!$B125),-('Diário 5º PA'!$P$4:$P$2000=E$1),('Diário 5º PA'!$F$4:$F$2000))+SUMPRODUCT(-('Diário 6º PA'!$E$4:$E$2000='Analítico Cp.'!$B125),-('Diário 6º PA'!$P$4:$P$2000=E$1),('Diário 6º PA'!$F$4:$F$2000))+SUMPRODUCT(-('Comp.'!$D$5:$D$263='Analítico Cp.'!$B125),-('Comp.'!$J$5:$J$263=E$1),('Comp.'!$E$5:$E$263))</f>
        <v>62869.71</v>
      </c>
      <c r="F125" s="11">
        <f>SUMPRODUCT(-('Diário 3º PA'!$E$4:$E$4242='Analítico Cp.'!$B125),-('Diário 3º PA'!$O$4:$O$4242=F$1),('Diário 3º PA'!$F$4:$F$4242))+SUMPRODUCT(-('Diário 4º PA'!$E$4:$E$2007='Analítico Cp.'!$B125),-('Diário 4º PA'!$P$4:$P$2007=F$1),('Diário 4º PA'!$F$4:$F$2007))+SUMPRODUCT(-('Diário 5º PA'!$E$4:$E$2000='Analítico Cp.'!$B125),-('Diário 5º PA'!$P$4:$P$2000=F$1),('Diário 5º PA'!$F$4:$F$2000))+SUMPRODUCT(-('Diário 6º PA'!$E$4:$E$2000='Analítico Cp.'!$B125),-('Diário 6º PA'!$P$4:$P$2000=F$1),('Diário 6º PA'!$F$4:$F$2000))+SUMPRODUCT(-('Comp.'!$D$5:$D$263='Analítico Cp.'!$B125),-('Comp.'!$J$5:$J$263=F$1),('Comp.'!$E$5:$E$263))</f>
        <v>0</v>
      </c>
      <c r="G125" s="11">
        <f>SUMPRODUCT(-('Diário 3º PA'!$E$4:$E$4242='Analítico Cp.'!$B125),-('Diário 3º PA'!$O$4:$O$4242=G$1),('Diário 3º PA'!$F$4:$F$4242))+SUMPRODUCT(-('Diário 4º PA'!$E$4:$E$2007='Analítico Cp.'!$B125),-('Diário 4º PA'!$P$4:$P$2007=G$1),('Diário 4º PA'!$F$4:$F$2007))+SUMPRODUCT(-('Diário 5º PA'!$E$4:$E$2000='Analítico Cp.'!$B125),-('Diário 5º PA'!$P$4:$P$2000=G$1),('Diário 5º PA'!$F$4:$F$2000))+SUMPRODUCT(-('Diário 6º PA'!$E$4:$E$2000='Analítico Cp.'!$B125),-('Diário 6º PA'!$P$4:$P$2000=G$1),('Diário 6º PA'!$F$4:$F$2000))+SUMPRODUCT(-('Comp.'!$D$5:$D$263='Analítico Cp.'!$B125),-('Comp.'!$J$5:$J$263=G$1),('Comp.'!$E$5:$E$263))</f>
        <v>0</v>
      </c>
      <c r="H125" s="11">
        <f>SUMPRODUCT(-('Diário 3º PA'!$E$4:$E$4242='Analítico Cp.'!$B125),-('Diário 3º PA'!$O$4:$O$4242=H$1),('Diário 3º PA'!$F$4:$F$4242))+SUMPRODUCT(-('Diário 4º PA'!$E$4:$E$2007='Analítico Cp.'!$B125),-('Diário 4º PA'!$P$4:$P$2007=H$1),('Diário 4º PA'!$F$4:$F$2007))+SUMPRODUCT(-('Diário 5º PA'!$E$4:$E$2000='Analítico Cp.'!$B125),-('Diário 5º PA'!$P$4:$P$2000=H$1),('Diário 5º PA'!$F$4:$F$2000))+SUMPRODUCT(-('Diário 6º PA'!$E$4:$E$2000='Analítico Cp.'!$B125),-('Diário 6º PA'!$P$4:$P$2000=H$1),('Diário 6º PA'!$F$4:$F$2000))+SUMPRODUCT(-('Comp.'!$D$5:$D$263='Analítico Cp.'!$B125),-('Comp.'!$J$5:$J$263=H$1),('Comp.'!$E$5:$E$263))</f>
        <v>0</v>
      </c>
      <c r="I125" s="11">
        <f>SUMPRODUCT(-('Diário 3º PA'!$E$4:$E$4242='Analítico Cp.'!$B125),-('Diário 3º PA'!$O$4:$O$4242=I$1),('Diário 3º PA'!$F$4:$F$4242))+SUMPRODUCT(-('Diário 4º PA'!$E$4:$E$2007='Analítico Cp.'!$B125),-('Diário 4º PA'!$P$4:$P$2007=I$1),('Diário 4º PA'!$F$4:$F$2007))+SUMPRODUCT(-('Diário 5º PA'!$E$4:$E$2000='Analítico Cp.'!$B125),-('Diário 5º PA'!$P$4:$P$2000=I$1),('Diário 5º PA'!$F$4:$F$2000))+SUMPRODUCT(-('Diário 6º PA'!$E$4:$E$2000='Analítico Cp.'!$B125),-('Diário 6º PA'!$P$4:$P$2000=I$1),('Diário 6º PA'!$F$4:$F$2000))+SUMPRODUCT(-('Comp.'!$D$5:$D$263='Analítico Cp.'!$B125),-('Comp.'!$J$5:$J$263=I$1),('Comp.'!$E$5:$E$263))</f>
        <v>0</v>
      </c>
      <c r="J125" s="11">
        <f>SUMPRODUCT(-('Diário 3º PA'!$E$4:$E$4242='Analítico Cp.'!$B125),-('Diário 3º PA'!$O$4:$O$4242=J$1),('Diário 3º PA'!$F$4:$F$4242))+SUMPRODUCT(-('Diário 4º PA'!$E$4:$E$2007='Analítico Cp.'!$B125),-('Diário 4º PA'!$P$4:$P$2007=J$1),('Diário 4º PA'!$F$4:$F$2007))+SUMPRODUCT(-('Diário 5º PA'!$E$4:$E$2000='Analítico Cp.'!$B125),-('Diário 5º PA'!$P$4:$P$2000=J$1),('Diário 5º PA'!$F$4:$F$2000))+SUMPRODUCT(-('Diário 6º PA'!$E$4:$E$2000='Analítico Cp.'!$B125),-('Diário 6º PA'!$P$4:$P$2000=J$1),('Diário 6º PA'!$F$4:$F$2000))+SUMPRODUCT(-('Comp.'!$D$5:$D$263='Analítico Cp.'!$B125),-('Comp.'!$J$5:$J$263=J$1),('Comp.'!$E$5:$E$263))</f>
        <v>0</v>
      </c>
      <c r="K125" s="11">
        <f>SUMPRODUCT(-('Diário 3º PA'!$E$4:$E$4242='Analítico Cp.'!$B125),-('Diário 3º PA'!$O$4:$O$4242=K$1),('Diário 3º PA'!$F$4:$F$4242))+SUMPRODUCT(-('Diário 4º PA'!$E$4:$E$2007='Analítico Cp.'!$B125),-('Diário 4º PA'!$P$4:$P$2007=K$1),('Diário 4º PA'!$F$4:$F$2007))+SUMPRODUCT(-('Diário 5º PA'!$E$4:$E$2000='Analítico Cp.'!$B125),-('Diário 5º PA'!$P$4:$P$2000=K$1),('Diário 5º PA'!$F$4:$F$2000))+SUMPRODUCT(-('Diário 6º PA'!$E$4:$E$2000='Analítico Cp.'!$B125),-('Diário 6º PA'!$P$4:$P$2000=K$1),('Diário 6º PA'!$F$4:$F$2000))+SUMPRODUCT(-('Comp.'!$D$5:$D$263='Analítico Cp.'!$B125),-('Comp.'!$J$5:$J$263=K$1),('Comp.'!$E$5:$E$263))</f>
        <v>0</v>
      </c>
      <c r="L125" s="11">
        <f>SUMPRODUCT(-('Diário 3º PA'!$E$4:$E$4242='Analítico Cp.'!$B125),-('Diário 3º PA'!$O$4:$O$4242=L$1),('Diário 3º PA'!$F$4:$F$4242))+SUMPRODUCT(-('Diário 4º PA'!$E$4:$E$2007='Analítico Cp.'!$B125),-('Diário 4º PA'!$P$4:$P$2007=L$1),('Diário 4º PA'!$F$4:$F$2007))+SUMPRODUCT(-('Diário 5º PA'!$E$4:$E$2000='Analítico Cp.'!$B125),-('Diário 5º PA'!$P$4:$P$2000=L$1),('Diário 5º PA'!$F$4:$F$2000))+SUMPRODUCT(-('Diário 6º PA'!$E$4:$E$2000='Analítico Cp.'!$B125),-('Diário 6º PA'!$P$4:$P$2000=L$1),('Diário 6º PA'!$F$4:$F$2000))+SUMPRODUCT(-('Comp.'!$D$5:$D$263='Analítico Cp.'!$B125),-('Comp.'!$J$5:$J$263=L$1),('Comp.'!$E$5:$E$263))</f>
        <v>0</v>
      </c>
      <c r="M125" s="11">
        <f>SUMPRODUCT(-('Diário 3º PA'!$E$4:$E$4242='Analítico Cp.'!$B125),-('Diário 3º PA'!$O$4:$O$4242=M$1),('Diário 3º PA'!$F$4:$F$4242))+SUMPRODUCT(-('Diário 4º PA'!$E$4:$E$2007='Analítico Cp.'!$B125),-('Diário 4º PA'!$P$4:$P$2007=M$1),('Diário 4º PA'!$F$4:$F$2007))+SUMPRODUCT(-('Diário 5º PA'!$E$4:$E$2000='Analítico Cp.'!$B125),-('Diário 5º PA'!$P$4:$P$2000=M$1),('Diário 5º PA'!$F$4:$F$2000))+SUMPRODUCT(-('Diário 6º PA'!$E$4:$E$2000='Analítico Cp.'!$B125),-('Diário 6º PA'!$P$4:$P$2000=M$1),('Diário 6º PA'!$F$4:$F$2000))+SUMPRODUCT(-('Comp.'!$D$5:$D$263='Analítico Cp.'!$B125),-('Comp.'!$J$5:$J$263=M$1),('Comp.'!$E$5:$E$263))</f>
        <v>0</v>
      </c>
      <c r="N125" s="11">
        <f>SUMPRODUCT(-('Diário 3º PA'!$E$4:$E$4242='Analítico Cp.'!$B125),-('Diário 3º PA'!$O$4:$O$4242=N$1),('Diário 3º PA'!$F$4:$F$4242))+SUMPRODUCT(-('Diário 4º PA'!$E$4:$E$2007='Analítico Cp.'!$B125),-('Diário 4º PA'!$P$4:$P$2007=N$1),('Diário 4º PA'!$F$4:$F$2007))+SUMPRODUCT(-('Diário 5º PA'!$E$4:$E$2000='Analítico Cp.'!$B125),-('Diário 5º PA'!$P$4:$P$2000=N$1),('Diário 5º PA'!$F$4:$F$2000))+SUMPRODUCT(-('Diário 6º PA'!$E$4:$E$2000='Analítico Cp.'!$B125),-('Diário 6º PA'!$P$4:$P$2000=N$1),('Diário 6º PA'!$F$4:$F$2000))+SUMPRODUCT(-('Comp.'!$D$5:$D$263='Analítico Cp.'!$B125),-('Comp.'!$J$5:$J$263=N$1),('Comp.'!$E$5:$E$263))</f>
        <v>0</v>
      </c>
      <c r="O125" s="12">
        <f t="shared" si="16"/>
        <v>147535.66</v>
      </c>
      <c r="P125" s="168">
        <f t="shared" si="17"/>
        <v>1.7400442500370501E-2</v>
      </c>
    </row>
    <row r="126" spans="1:16" ht="23.25" customHeight="1" x14ac:dyDescent="0.2">
      <c r="A126" s="59" t="s">
        <v>347</v>
      </c>
      <c r="B126" s="103" t="s">
        <v>348</v>
      </c>
      <c r="C126" s="11">
        <f>SUMPRODUCT(-('Diário 3º PA'!$E$4:$E$4242='Analítico Cp.'!$B126),-('Diário 3º PA'!$O$4:$O$4242=C$1),('Diário 3º PA'!$F$4:$F$4242))+SUMPRODUCT(-('Diário 4º PA'!$E$4:$E$2007='Analítico Cp.'!$B126),-('Diário 4º PA'!$P$4:$P$2007=C$1),('Diário 4º PA'!$F$4:$F$2007))+SUMPRODUCT(-('Diário 5º PA'!$E$4:$E$2000='Analítico Cp.'!$B126),-('Diário 5º PA'!$P$4:$P$2000=C$1),('Diário 5º PA'!$F$4:$F$2000))+SUMPRODUCT(-('Diário 6º PA'!$E$4:$E$2000='Analítico Cp.'!$B126),-('Diário 6º PA'!$P$4:$P$2000=C$1),('Diário 6º PA'!$F$4:$F$2000))+SUMPRODUCT(-('Comp.'!$D$5:$D$263='Analítico Cp.'!$B126),-('Comp.'!$J$5:$J$263=C$1),('Comp.'!$E$5:$E$263))</f>
        <v>838</v>
      </c>
      <c r="D126" s="11">
        <f>SUMPRODUCT(-('Diário 3º PA'!$E$4:$E$4242='Analítico Cp.'!$B126),-('Diário 3º PA'!$O$4:$O$4242=D$1),('Diário 3º PA'!$F$4:$F$4242))+SUMPRODUCT(-('Diário 4º PA'!$E$4:$E$2007='Analítico Cp.'!$B126),-('Diário 4º PA'!$P$4:$P$2007=D$1),('Diário 4º PA'!$F$4:$F$2007))+SUMPRODUCT(-('Diário 5º PA'!$E$4:$E$2000='Analítico Cp.'!$B126),-('Diário 5º PA'!$P$4:$P$2000=D$1),('Diário 5º PA'!$F$4:$F$2000))+SUMPRODUCT(-('Diário 6º PA'!$E$4:$E$2000='Analítico Cp.'!$B126),-('Diário 6º PA'!$P$4:$P$2000=D$1),('Diário 6º PA'!$F$4:$F$2000))+SUMPRODUCT(-('Comp.'!$D$5:$D$263='Analítico Cp.'!$B126),-('Comp.'!$J$5:$J$263=D$1),('Comp.'!$E$5:$E$263))</f>
        <v>0</v>
      </c>
      <c r="E126" s="11">
        <f>SUMPRODUCT(-('Diário 3º PA'!$E$4:$E$4242='Analítico Cp.'!$B126),-('Diário 3º PA'!$O$4:$O$4242=E$1),('Diário 3º PA'!$F$4:$F$4242))+SUMPRODUCT(-('Diário 4º PA'!$E$4:$E$2007='Analítico Cp.'!$B126),-('Diário 4º PA'!$P$4:$P$2007=E$1),('Diário 4º PA'!$F$4:$F$2007))+SUMPRODUCT(-('Diário 5º PA'!$E$4:$E$2000='Analítico Cp.'!$B126),-('Diário 5º PA'!$P$4:$P$2000=E$1),('Diário 5º PA'!$F$4:$F$2000))+SUMPRODUCT(-('Diário 6º PA'!$E$4:$E$2000='Analítico Cp.'!$B126),-('Diário 6º PA'!$P$4:$P$2000=E$1),('Diário 6º PA'!$F$4:$F$2000))+SUMPRODUCT(-('Comp.'!$D$5:$D$263='Analítico Cp.'!$B126),-('Comp.'!$J$5:$J$263=E$1),('Comp.'!$E$5:$E$263))</f>
        <v>0</v>
      </c>
      <c r="F126" s="11">
        <f>SUMPRODUCT(-('Diário 3º PA'!$E$4:$E$4242='Analítico Cp.'!$B126),-('Diário 3º PA'!$O$4:$O$4242=F$1),('Diário 3º PA'!$F$4:$F$4242))+SUMPRODUCT(-('Diário 4º PA'!$E$4:$E$2007='Analítico Cp.'!$B126),-('Diário 4º PA'!$P$4:$P$2007=F$1),('Diário 4º PA'!$F$4:$F$2007))+SUMPRODUCT(-('Diário 5º PA'!$E$4:$E$2000='Analítico Cp.'!$B126),-('Diário 5º PA'!$P$4:$P$2000=F$1),('Diário 5º PA'!$F$4:$F$2000))+SUMPRODUCT(-('Diário 6º PA'!$E$4:$E$2000='Analítico Cp.'!$B126),-('Diário 6º PA'!$P$4:$P$2000=F$1),('Diário 6º PA'!$F$4:$F$2000))+SUMPRODUCT(-('Comp.'!$D$5:$D$263='Analítico Cp.'!$B126),-('Comp.'!$J$5:$J$263=F$1),('Comp.'!$E$5:$E$263))</f>
        <v>0</v>
      </c>
      <c r="G126" s="11">
        <f>SUMPRODUCT(-('Diário 3º PA'!$E$4:$E$4242='Analítico Cp.'!$B126),-('Diário 3º PA'!$O$4:$O$4242=G$1),('Diário 3º PA'!$F$4:$F$4242))+SUMPRODUCT(-('Diário 4º PA'!$E$4:$E$2007='Analítico Cp.'!$B126),-('Diário 4º PA'!$P$4:$P$2007=G$1),('Diário 4º PA'!$F$4:$F$2007))+SUMPRODUCT(-('Diário 5º PA'!$E$4:$E$2000='Analítico Cp.'!$B126),-('Diário 5º PA'!$P$4:$P$2000=G$1),('Diário 5º PA'!$F$4:$F$2000))+SUMPRODUCT(-('Diário 6º PA'!$E$4:$E$2000='Analítico Cp.'!$B126),-('Diário 6º PA'!$P$4:$P$2000=G$1),('Diário 6º PA'!$F$4:$F$2000))+SUMPRODUCT(-('Comp.'!$D$5:$D$263='Analítico Cp.'!$B126),-('Comp.'!$J$5:$J$263=G$1),('Comp.'!$E$5:$E$263))</f>
        <v>0</v>
      </c>
      <c r="H126" s="11">
        <f>SUMPRODUCT(-('Diário 3º PA'!$E$4:$E$4242='Analítico Cp.'!$B126),-('Diário 3º PA'!$O$4:$O$4242=H$1),('Diário 3º PA'!$F$4:$F$4242))+SUMPRODUCT(-('Diário 4º PA'!$E$4:$E$2007='Analítico Cp.'!$B126),-('Diário 4º PA'!$P$4:$P$2007=H$1),('Diário 4º PA'!$F$4:$F$2007))+SUMPRODUCT(-('Diário 5º PA'!$E$4:$E$2000='Analítico Cp.'!$B126),-('Diário 5º PA'!$P$4:$P$2000=H$1),('Diário 5º PA'!$F$4:$F$2000))+SUMPRODUCT(-('Diário 6º PA'!$E$4:$E$2000='Analítico Cp.'!$B126),-('Diário 6º PA'!$P$4:$P$2000=H$1),('Diário 6º PA'!$F$4:$F$2000))+SUMPRODUCT(-('Comp.'!$D$5:$D$263='Analítico Cp.'!$B126),-('Comp.'!$J$5:$J$263=H$1),('Comp.'!$E$5:$E$263))</f>
        <v>0</v>
      </c>
      <c r="I126" s="11">
        <f>SUMPRODUCT(-('Diário 3º PA'!$E$4:$E$4242='Analítico Cp.'!$B126),-('Diário 3º PA'!$O$4:$O$4242=I$1),('Diário 3º PA'!$F$4:$F$4242))+SUMPRODUCT(-('Diário 4º PA'!$E$4:$E$2007='Analítico Cp.'!$B126),-('Diário 4º PA'!$P$4:$P$2007=I$1),('Diário 4º PA'!$F$4:$F$2007))+SUMPRODUCT(-('Diário 5º PA'!$E$4:$E$2000='Analítico Cp.'!$B126),-('Diário 5º PA'!$P$4:$P$2000=I$1),('Diário 5º PA'!$F$4:$F$2000))+SUMPRODUCT(-('Diário 6º PA'!$E$4:$E$2000='Analítico Cp.'!$B126),-('Diário 6º PA'!$P$4:$P$2000=I$1),('Diário 6º PA'!$F$4:$F$2000))+SUMPRODUCT(-('Comp.'!$D$5:$D$263='Analítico Cp.'!$B126),-('Comp.'!$J$5:$J$263=I$1),('Comp.'!$E$5:$E$263))</f>
        <v>0</v>
      </c>
      <c r="J126" s="11">
        <f>SUMPRODUCT(-('Diário 3º PA'!$E$4:$E$4242='Analítico Cp.'!$B126),-('Diário 3º PA'!$O$4:$O$4242=J$1),('Diário 3º PA'!$F$4:$F$4242))+SUMPRODUCT(-('Diário 4º PA'!$E$4:$E$2007='Analítico Cp.'!$B126),-('Diário 4º PA'!$P$4:$P$2007=J$1),('Diário 4º PA'!$F$4:$F$2007))+SUMPRODUCT(-('Diário 5º PA'!$E$4:$E$2000='Analítico Cp.'!$B126),-('Diário 5º PA'!$P$4:$P$2000=J$1),('Diário 5º PA'!$F$4:$F$2000))+SUMPRODUCT(-('Diário 6º PA'!$E$4:$E$2000='Analítico Cp.'!$B126),-('Diário 6º PA'!$P$4:$P$2000=J$1),('Diário 6º PA'!$F$4:$F$2000))+SUMPRODUCT(-('Comp.'!$D$5:$D$263='Analítico Cp.'!$B126),-('Comp.'!$J$5:$J$263=J$1),('Comp.'!$E$5:$E$263))</f>
        <v>0</v>
      </c>
      <c r="K126" s="11">
        <f>SUMPRODUCT(-('Diário 3º PA'!$E$4:$E$4242='Analítico Cp.'!$B126),-('Diário 3º PA'!$O$4:$O$4242=K$1),('Diário 3º PA'!$F$4:$F$4242))+SUMPRODUCT(-('Diário 4º PA'!$E$4:$E$2007='Analítico Cp.'!$B126),-('Diário 4º PA'!$P$4:$P$2007=K$1),('Diário 4º PA'!$F$4:$F$2007))+SUMPRODUCT(-('Diário 5º PA'!$E$4:$E$2000='Analítico Cp.'!$B126),-('Diário 5º PA'!$P$4:$P$2000=K$1),('Diário 5º PA'!$F$4:$F$2000))+SUMPRODUCT(-('Diário 6º PA'!$E$4:$E$2000='Analítico Cp.'!$B126),-('Diário 6º PA'!$P$4:$P$2000=K$1),('Diário 6º PA'!$F$4:$F$2000))+SUMPRODUCT(-('Comp.'!$D$5:$D$263='Analítico Cp.'!$B126),-('Comp.'!$J$5:$J$263=K$1),('Comp.'!$E$5:$E$263))</f>
        <v>0</v>
      </c>
      <c r="L126" s="11">
        <f>SUMPRODUCT(-('Diário 3º PA'!$E$4:$E$4242='Analítico Cp.'!$B126),-('Diário 3º PA'!$O$4:$O$4242=L$1),('Diário 3º PA'!$F$4:$F$4242))+SUMPRODUCT(-('Diário 4º PA'!$E$4:$E$2007='Analítico Cp.'!$B126),-('Diário 4º PA'!$P$4:$P$2007=L$1),('Diário 4º PA'!$F$4:$F$2007))+SUMPRODUCT(-('Diário 5º PA'!$E$4:$E$2000='Analítico Cp.'!$B126),-('Diário 5º PA'!$P$4:$P$2000=L$1),('Diário 5º PA'!$F$4:$F$2000))+SUMPRODUCT(-('Diário 6º PA'!$E$4:$E$2000='Analítico Cp.'!$B126),-('Diário 6º PA'!$P$4:$P$2000=L$1),('Diário 6º PA'!$F$4:$F$2000))+SUMPRODUCT(-('Comp.'!$D$5:$D$263='Analítico Cp.'!$B126),-('Comp.'!$J$5:$J$263=L$1),('Comp.'!$E$5:$E$263))</f>
        <v>0</v>
      </c>
      <c r="M126" s="11">
        <f>SUMPRODUCT(-('Diário 3º PA'!$E$4:$E$4242='Analítico Cp.'!$B126),-('Diário 3º PA'!$O$4:$O$4242=M$1),('Diário 3º PA'!$F$4:$F$4242))+SUMPRODUCT(-('Diário 4º PA'!$E$4:$E$2007='Analítico Cp.'!$B126),-('Diário 4º PA'!$P$4:$P$2007=M$1),('Diário 4º PA'!$F$4:$F$2007))+SUMPRODUCT(-('Diário 5º PA'!$E$4:$E$2000='Analítico Cp.'!$B126),-('Diário 5º PA'!$P$4:$P$2000=M$1),('Diário 5º PA'!$F$4:$F$2000))+SUMPRODUCT(-('Diário 6º PA'!$E$4:$E$2000='Analítico Cp.'!$B126),-('Diário 6º PA'!$P$4:$P$2000=M$1),('Diário 6º PA'!$F$4:$F$2000))+SUMPRODUCT(-('Comp.'!$D$5:$D$263='Analítico Cp.'!$B126),-('Comp.'!$J$5:$J$263=M$1),('Comp.'!$E$5:$E$263))</f>
        <v>0</v>
      </c>
      <c r="N126" s="11">
        <f>SUMPRODUCT(-('Diário 3º PA'!$E$4:$E$4242='Analítico Cp.'!$B126),-('Diário 3º PA'!$O$4:$O$4242=N$1),('Diário 3º PA'!$F$4:$F$4242))+SUMPRODUCT(-('Diário 4º PA'!$E$4:$E$2007='Analítico Cp.'!$B126),-('Diário 4º PA'!$P$4:$P$2007=N$1),('Diário 4º PA'!$F$4:$F$2007))+SUMPRODUCT(-('Diário 5º PA'!$E$4:$E$2000='Analítico Cp.'!$B126),-('Diário 5º PA'!$P$4:$P$2000=N$1),('Diário 5º PA'!$F$4:$F$2000))+SUMPRODUCT(-('Diário 6º PA'!$E$4:$E$2000='Analítico Cp.'!$B126),-('Diário 6º PA'!$P$4:$P$2000=N$1),('Diário 6º PA'!$F$4:$F$2000))+SUMPRODUCT(-('Comp.'!$D$5:$D$263='Analítico Cp.'!$B126),-('Comp.'!$J$5:$J$263=N$1),('Comp.'!$E$5:$E$263))</f>
        <v>0</v>
      </c>
      <c r="O126" s="12">
        <f t="shared" si="16"/>
        <v>838</v>
      </c>
      <c r="P126" s="168">
        <f t="shared" si="17"/>
        <v>9.8834212795133601E-5</v>
      </c>
    </row>
    <row r="127" spans="1:16" ht="23.25" customHeight="1" x14ac:dyDescent="0.2">
      <c r="A127" s="59" t="s">
        <v>349</v>
      </c>
      <c r="B127" s="103" t="s">
        <v>350</v>
      </c>
      <c r="C127" s="11">
        <f>SUMPRODUCT(-('Diário 3º PA'!$E$4:$E$4242='Analítico Cp.'!$B127),-('Diário 3º PA'!$O$4:$O$4242=C$1),('Diário 3º PA'!$F$4:$F$4242))+SUMPRODUCT(-('Diário 4º PA'!$E$4:$E$2007='Analítico Cp.'!$B127),-('Diário 4º PA'!$P$4:$P$2007=C$1),('Diário 4º PA'!$F$4:$F$2007))+SUMPRODUCT(-('Diário 5º PA'!$E$4:$E$2000='Analítico Cp.'!$B127),-('Diário 5º PA'!$P$4:$P$2000=C$1),('Diário 5º PA'!$F$4:$F$2000))+SUMPRODUCT(-('Diário 6º PA'!$E$4:$E$2000='Analítico Cp.'!$B127),-('Diário 6º PA'!$P$4:$P$2000=C$1),('Diário 6º PA'!$F$4:$F$2000))+SUMPRODUCT(-('Comp.'!$D$5:$D$263='Analítico Cp.'!$B127),-('Comp.'!$J$5:$J$263=C$1),('Comp.'!$E$5:$E$263))</f>
        <v>603</v>
      </c>
      <c r="D127" s="11">
        <f>SUMPRODUCT(-('Diário 3º PA'!$E$4:$E$4242='Analítico Cp.'!$B127),-('Diário 3º PA'!$O$4:$O$4242=D$1),('Diário 3º PA'!$F$4:$F$4242))+SUMPRODUCT(-('Diário 4º PA'!$E$4:$E$2007='Analítico Cp.'!$B127),-('Diário 4º PA'!$P$4:$P$2007=D$1),('Diário 4º PA'!$F$4:$F$2007))+SUMPRODUCT(-('Diário 5º PA'!$E$4:$E$2000='Analítico Cp.'!$B127),-('Diário 5º PA'!$P$4:$P$2000=D$1),('Diário 5º PA'!$F$4:$F$2000))+SUMPRODUCT(-('Diário 6º PA'!$E$4:$E$2000='Analítico Cp.'!$B127),-('Diário 6º PA'!$P$4:$P$2000=D$1),('Diário 6º PA'!$F$4:$F$2000))+SUMPRODUCT(-('Comp.'!$D$5:$D$263='Analítico Cp.'!$B127),-('Comp.'!$J$5:$J$263=D$1),('Comp.'!$E$5:$E$263))</f>
        <v>110</v>
      </c>
      <c r="E127" s="11">
        <f>SUMPRODUCT(-('Diário 3º PA'!$E$4:$E$4242='Analítico Cp.'!$B127),-('Diário 3º PA'!$O$4:$O$4242=E$1),('Diário 3º PA'!$F$4:$F$4242))+SUMPRODUCT(-('Diário 4º PA'!$E$4:$E$2007='Analítico Cp.'!$B127),-('Diário 4º PA'!$P$4:$P$2007=E$1),('Diário 4º PA'!$F$4:$F$2007))+SUMPRODUCT(-('Diário 5º PA'!$E$4:$E$2000='Analítico Cp.'!$B127),-('Diário 5º PA'!$P$4:$P$2000=E$1),('Diário 5º PA'!$F$4:$F$2000))+SUMPRODUCT(-('Diário 6º PA'!$E$4:$E$2000='Analítico Cp.'!$B127),-('Diário 6º PA'!$P$4:$P$2000=E$1),('Diário 6º PA'!$F$4:$F$2000))+SUMPRODUCT(-('Comp.'!$D$5:$D$263='Analítico Cp.'!$B127),-('Comp.'!$J$5:$J$263=E$1),('Comp.'!$E$5:$E$263))</f>
        <v>128</v>
      </c>
      <c r="F127" s="11">
        <f>SUMPRODUCT(-('Diário 3º PA'!$E$4:$E$4242='Analítico Cp.'!$B127),-('Diário 3º PA'!$O$4:$O$4242=F$1),('Diário 3º PA'!$F$4:$F$4242))+SUMPRODUCT(-('Diário 4º PA'!$E$4:$E$2007='Analítico Cp.'!$B127),-('Diário 4º PA'!$P$4:$P$2007=F$1),('Diário 4º PA'!$F$4:$F$2007))+SUMPRODUCT(-('Diário 5º PA'!$E$4:$E$2000='Analítico Cp.'!$B127),-('Diário 5º PA'!$P$4:$P$2000=F$1),('Diário 5º PA'!$F$4:$F$2000))+SUMPRODUCT(-('Diário 6º PA'!$E$4:$E$2000='Analítico Cp.'!$B127),-('Diário 6º PA'!$P$4:$P$2000=F$1),('Diário 6º PA'!$F$4:$F$2000))+SUMPRODUCT(-('Comp.'!$D$5:$D$263='Analítico Cp.'!$B127),-('Comp.'!$J$5:$J$263=F$1),('Comp.'!$E$5:$E$263))</f>
        <v>0</v>
      </c>
      <c r="G127" s="11">
        <f>SUMPRODUCT(-('Diário 3º PA'!$E$4:$E$4242='Analítico Cp.'!$B127),-('Diário 3º PA'!$O$4:$O$4242=G$1),('Diário 3º PA'!$F$4:$F$4242))+SUMPRODUCT(-('Diário 4º PA'!$E$4:$E$2007='Analítico Cp.'!$B127),-('Diário 4º PA'!$P$4:$P$2007=G$1),('Diário 4º PA'!$F$4:$F$2007))+SUMPRODUCT(-('Diário 5º PA'!$E$4:$E$2000='Analítico Cp.'!$B127),-('Diário 5º PA'!$P$4:$P$2000=G$1),('Diário 5º PA'!$F$4:$F$2000))+SUMPRODUCT(-('Diário 6º PA'!$E$4:$E$2000='Analítico Cp.'!$B127),-('Diário 6º PA'!$P$4:$P$2000=G$1),('Diário 6º PA'!$F$4:$F$2000))+SUMPRODUCT(-('Comp.'!$D$5:$D$263='Analítico Cp.'!$B127),-('Comp.'!$J$5:$J$263=G$1),('Comp.'!$E$5:$E$263))</f>
        <v>0</v>
      </c>
      <c r="H127" s="11">
        <f>SUMPRODUCT(-('Diário 3º PA'!$E$4:$E$4242='Analítico Cp.'!$B127),-('Diário 3º PA'!$O$4:$O$4242=H$1),('Diário 3º PA'!$F$4:$F$4242))+SUMPRODUCT(-('Diário 4º PA'!$E$4:$E$2007='Analítico Cp.'!$B127),-('Diário 4º PA'!$P$4:$P$2007=H$1),('Diário 4º PA'!$F$4:$F$2007))+SUMPRODUCT(-('Diário 5º PA'!$E$4:$E$2000='Analítico Cp.'!$B127),-('Diário 5º PA'!$P$4:$P$2000=H$1),('Diário 5º PA'!$F$4:$F$2000))+SUMPRODUCT(-('Diário 6º PA'!$E$4:$E$2000='Analítico Cp.'!$B127),-('Diário 6º PA'!$P$4:$P$2000=H$1),('Diário 6º PA'!$F$4:$F$2000))+SUMPRODUCT(-('Comp.'!$D$5:$D$263='Analítico Cp.'!$B127),-('Comp.'!$J$5:$J$263=H$1),('Comp.'!$E$5:$E$263))</f>
        <v>0</v>
      </c>
      <c r="I127" s="11">
        <f>SUMPRODUCT(-('Diário 3º PA'!$E$4:$E$4242='Analítico Cp.'!$B127),-('Diário 3º PA'!$O$4:$O$4242=I$1),('Diário 3º PA'!$F$4:$F$4242))+SUMPRODUCT(-('Diário 4º PA'!$E$4:$E$2007='Analítico Cp.'!$B127),-('Diário 4º PA'!$P$4:$P$2007=I$1),('Diário 4º PA'!$F$4:$F$2007))+SUMPRODUCT(-('Diário 5º PA'!$E$4:$E$2000='Analítico Cp.'!$B127),-('Diário 5º PA'!$P$4:$P$2000=I$1),('Diário 5º PA'!$F$4:$F$2000))+SUMPRODUCT(-('Diário 6º PA'!$E$4:$E$2000='Analítico Cp.'!$B127),-('Diário 6º PA'!$P$4:$P$2000=I$1),('Diário 6º PA'!$F$4:$F$2000))+SUMPRODUCT(-('Comp.'!$D$5:$D$263='Analítico Cp.'!$B127),-('Comp.'!$J$5:$J$263=I$1),('Comp.'!$E$5:$E$263))</f>
        <v>0</v>
      </c>
      <c r="J127" s="11">
        <f>SUMPRODUCT(-('Diário 3º PA'!$E$4:$E$4242='Analítico Cp.'!$B127),-('Diário 3º PA'!$O$4:$O$4242=J$1),('Diário 3º PA'!$F$4:$F$4242))+SUMPRODUCT(-('Diário 4º PA'!$E$4:$E$2007='Analítico Cp.'!$B127),-('Diário 4º PA'!$P$4:$P$2007=J$1),('Diário 4º PA'!$F$4:$F$2007))+SUMPRODUCT(-('Diário 5º PA'!$E$4:$E$2000='Analítico Cp.'!$B127),-('Diário 5º PA'!$P$4:$P$2000=J$1),('Diário 5º PA'!$F$4:$F$2000))+SUMPRODUCT(-('Diário 6º PA'!$E$4:$E$2000='Analítico Cp.'!$B127),-('Diário 6º PA'!$P$4:$P$2000=J$1),('Diário 6º PA'!$F$4:$F$2000))+SUMPRODUCT(-('Comp.'!$D$5:$D$263='Analítico Cp.'!$B127),-('Comp.'!$J$5:$J$263=J$1),('Comp.'!$E$5:$E$263))</f>
        <v>0</v>
      </c>
      <c r="K127" s="11">
        <f>SUMPRODUCT(-('Diário 3º PA'!$E$4:$E$4242='Analítico Cp.'!$B127),-('Diário 3º PA'!$O$4:$O$4242=K$1),('Diário 3º PA'!$F$4:$F$4242))+SUMPRODUCT(-('Diário 4º PA'!$E$4:$E$2007='Analítico Cp.'!$B127),-('Diário 4º PA'!$P$4:$P$2007=K$1),('Diário 4º PA'!$F$4:$F$2007))+SUMPRODUCT(-('Diário 5º PA'!$E$4:$E$2000='Analítico Cp.'!$B127),-('Diário 5º PA'!$P$4:$P$2000=K$1),('Diário 5º PA'!$F$4:$F$2000))+SUMPRODUCT(-('Diário 6º PA'!$E$4:$E$2000='Analítico Cp.'!$B127),-('Diário 6º PA'!$P$4:$P$2000=K$1),('Diário 6º PA'!$F$4:$F$2000))+SUMPRODUCT(-('Comp.'!$D$5:$D$263='Analítico Cp.'!$B127),-('Comp.'!$J$5:$J$263=K$1),('Comp.'!$E$5:$E$263))</f>
        <v>0</v>
      </c>
      <c r="L127" s="11">
        <f>SUMPRODUCT(-('Diário 3º PA'!$E$4:$E$4242='Analítico Cp.'!$B127),-('Diário 3º PA'!$O$4:$O$4242=L$1),('Diário 3º PA'!$F$4:$F$4242))+SUMPRODUCT(-('Diário 4º PA'!$E$4:$E$2007='Analítico Cp.'!$B127),-('Diário 4º PA'!$P$4:$P$2007=L$1),('Diário 4º PA'!$F$4:$F$2007))+SUMPRODUCT(-('Diário 5º PA'!$E$4:$E$2000='Analítico Cp.'!$B127),-('Diário 5º PA'!$P$4:$P$2000=L$1),('Diário 5º PA'!$F$4:$F$2000))+SUMPRODUCT(-('Diário 6º PA'!$E$4:$E$2000='Analítico Cp.'!$B127),-('Diário 6º PA'!$P$4:$P$2000=L$1),('Diário 6º PA'!$F$4:$F$2000))+SUMPRODUCT(-('Comp.'!$D$5:$D$263='Analítico Cp.'!$B127),-('Comp.'!$J$5:$J$263=L$1),('Comp.'!$E$5:$E$263))</f>
        <v>0</v>
      </c>
      <c r="M127" s="11">
        <f>SUMPRODUCT(-('Diário 3º PA'!$E$4:$E$4242='Analítico Cp.'!$B127),-('Diário 3º PA'!$O$4:$O$4242=M$1),('Diário 3º PA'!$F$4:$F$4242))+SUMPRODUCT(-('Diário 4º PA'!$E$4:$E$2007='Analítico Cp.'!$B127),-('Diário 4º PA'!$P$4:$P$2007=M$1),('Diário 4º PA'!$F$4:$F$2007))+SUMPRODUCT(-('Diário 5º PA'!$E$4:$E$2000='Analítico Cp.'!$B127),-('Diário 5º PA'!$P$4:$P$2000=M$1),('Diário 5º PA'!$F$4:$F$2000))+SUMPRODUCT(-('Diário 6º PA'!$E$4:$E$2000='Analítico Cp.'!$B127),-('Diário 6º PA'!$P$4:$P$2000=M$1),('Diário 6º PA'!$F$4:$F$2000))+SUMPRODUCT(-('Comp.'!$D$5:$D$263='Analítico Cp.'!$B127),-('Comp.'!$J$5:$J$263=M$1),('Comp.'!$E$5:$E$263))</f>
        <v>0</v>
      </c>
      <c r="N127" s="11">
        <f>SUMPRODUCT(-('Diário 3º PA'!$E$4:$E$4242='Analítico Cp.'!$B127),-('Diário 3º PA'!$O$4:$O$4242=N$1),('Diário 3º PA'!$F$4:$F$4242))+SUMPRODUCT(-('Diário 4º PA'!$E$4:$E$2007='Analítico Cp.'!$B127),-('Diário 4º PA'!$P$4:$P$2007=N$1),('Diário 4º PA'!$F$4:$F$2007))+SUMPRODUCT(-('Diário 5º PA'!$E$4:$E$2000='Analítico Cp.'!$B127),-('Diário 5º PA'!$P$4:$P$2000=N$1),('Diário 5º PA'!$F$4:$F$2000))+SUMPRODUCT(-('Diário 6º PA'!$E$4:$E$2000='Analítico Cp.'!$B127),-('Diário 6º PA'!$P$4:$P$2000=N$1),('Diário 6º PA'!$F$4:$F$2000))+SUMPRODUCT(-('Comp.'!$D$5:$D$263='Analítico Cp.'!$B127),-('Comp.'!$J$5:$J$263=N$1),('Comp.'!$E$5:$E$263))</f>
        <v>0</v>
      </c>
      <c r="O127" s="12">
        <f t="shared" si="16"/>
        <v>841</v>
      </c>
      <c r="P127" s="168">
        <f t="shared" si="17"/>
        <v>9.9188034559316658E-5</v>
      </c>
    </row>
    <row r="128" spans="1:16" ht="23.25" customHeight="1" x14ac:dyDescent="0.2">
      <c r="A128" s="59" t="s">
        <v>351</v>
      </c>
      <c r="B128" s="103" t="s">
        <v>352</v>
      </c>
      <c r="C128" s="11">
        <f>SUMPRODUCT(-('Diário 3º PA'!$E$4:$E$4242='Analítico Cp.'!$B128),-('Diário 3º PA'!$O$4:$O$4242=C$1),('Diário 3º PA'!$F$4:$F$4242))+SUMPRODUCT(-('Diário 4º PA'!$E$4:$E$2007='Analítico Cp.'!$B128),-('Diário 4º PA'!$P$4:$P$2007=C$1),('Diário 4º PA'!$F$4:$F$2007))+SUMPRODUCT(-('Diário 5º PA'!$E$4:$E$2000='Analítico Cp.'!$B128),-('Diário 5º PA'!$P$4:$P$2000=C$1),('Diário 5º PA'!$F$4:$F$2000))+SUMPRODUCT(-('Diário 6º PA'!$E$4:$E$2000='Analítico Cp.'!$B128),-('Diário 6º PA'!$P$4:$P$2000=C$1),('Diário 6º PA'!$F$4:$F$2000))+SUMPRODUCT(-('Comp.'!$D$5:$D$263='Analítico Cp.'!$B128),-('Comp.'!$J$5:$J$263=C$1),('Comp.'!$E$5:$E$263))</f>
        <v>24189.48</v>
      </c>
      <c r="D128" s="11">
        <f>SUMPRODUCT(-('Diário 3º PA'!$E$4:$E$4242='Analítico Cp.'!$B128),-('Diário 3º PA'!$O$4:$O$4242=D$1),('Diário 3º PA'!$F$4:$F$4242))+SUMPRODUCT(-('Diário 4º PA'!$E$4:$E$2007='Analítico Cp.'!$B128),-('Diário 4º PA'!$P$4:$P$2007=D$1),('Diário 4º PA'!$F$4:$F$2007))+SUMPRODUCT(-('Diário 5º PA'!$E$4:$E$2000='Analítico Cp.'!$B128),-('Diário 5º PA'!$P$4:$P$2000=D$1),('Diário 5º PA'!$F$4:$F$2000))+SUMPRODUCT(-('Diário 6º PA'!$E$4:$E$2000='Analítico Cp.'!$B128),-('Diário 6º PA'!$P$4:$P$2000=D$1),('Diário 6º PA'!$F$4:$F$2000))+SUMPRODUCT(-('Comp.'!$D$5:$D$263='Analítico Cp.'!$B128),-('Comp.'!$J$5:$J$263=D$1),('Comp.'!$E$5:$E$263))</f>
        <v>0</v>
      </c>
      <c r="E128" s="11">
        <f>SUMPRODUCT(-('Diário 3º PA'!$E$4:$E$4242='Analítico Cp.'!$B128),-('Diário 3º PA'!$O$4:$O$4242=E$1),('Diário 3º PA'!$F$4:$F$4242))+SUMPRODUCT(-('Diário 4º PA'!$E$4:$E$2007='Analítico Cp.'!$B128),-('Diário 4º PA'!$P$4:$P$2007=E$1),('Diário 4º PA'!$F$4:$F$2007))+SUMPRODUCT(-('Diário 5º PA'!$E$4:$E$2000='Analítico Cp.'!$B128),-('Diário 5º PA'!$P$4:$P$2000=E$1),('Diário 5º PA'!$F$4:$F$2000))+SUMPRODUCT(-('Diário 6º PA'!$E$4:$E$2000='Analítico Cp.'!$B128),-('Diário 6º PA'!$P$4:$P$2000=E$1),('Diário 6º PA'!$F$4:$F$2000))+SUMPRODUCT(-('Comp.'!$D$5:$D$263='Analítico Cp.'!$B128),-('Comp.'!$J$5:$J$263=E$1),('Comp.'!$E$5:$E$263))</f>
        <v>0</v>
      </c>
      <c r="F128" s="11">
        <f>SUMPRODUCT(-('Diário 3º PA'!$E$4:$E$4242='Analítico Cp.'!$B128),-('Diário 3º PA'!$O$4:$O$4242=F$1),('Diário 3º PA'!$F$4:$F$4242))+SUMPRODUCT(-('Diário 4º PA'!$E$4:$E$2007='Analítico Cp.'!$B128),-('Diário 4º PA'!$P$4:$P$2007=F$1),('Diário 4º PA'!$F$4:$F$2007))+SUMPRODUCT(-('Diário 5º PA'!$E$4:$E$2000='Analítico Cp.'!$B128),-('Diário 5º PA'!$P$4:$P$2000=F$1),('Diário 5º PA'!$F$4:$F$2000))+SUMPRODUCT(-('Diário 6º PA'!$E$4:$E$2000='Analítico Cp.'!$B128),-('Diário 6º PA'!$P$4:$P$2000=F$1),('Diário 6º PA'!$F$4:$F$2000))+SUMPRODUCT(-('Comp.'!$D$5:$D$263='Analítico Cp.'!$B128),-('Comp.'!$J$5:$J$263=F$1),('Comp.'!$E$5:$E$263))</f>
        <v>0</v>
      </c>
      <c r="G128" s="11">
        <f>SUMPRODUCT(-('Diário 3º PA'!$E$4:$E$4242='Analítico Cp.'!$B128),-('Diário 3º PA'!$O$4:$O$4242=G$1),('Diário 3º PA'!$F$4:$F$4242))+SUMPRODUCT(-('Diário 4º PA'!$E$4:$E$2007='Analítico Cp.'!$B128),-('Diário 4º PA'!$P$4:$P$2007=G$1),('Diário 4º PA'!$F$4:$F$2007))+SUMPRODUCT(-('Diário 5º PA'!$E$4:$E$2000='Analítico Cp.'!$B128),-('Diário 5º PA'!$P$4:$P$2000=G$1),('Diário 5º PA'!$F$4:$F$2000))+SUMPRODUCT(-('Diário 6º PA'!$E$4:$E$2000='Analítico Cp.'!$B128),-('Diário 6º PA'!$P$4:$P$2000=G$1),('Diário 6º PA'!$F$4:$F$2000))+SUMPRODUCT(-('Comp.'!$D$5:$D$263='Analítico Cp.'!$B128),-('Comp.'!$J$5:$J$263=G$1),('Comp.'!$E$5:$E$263))</f>
        <v>0</v>
      </c>
      <c r="H128" s="11">
        <f>SUMPRODUCT(-('Diário 3º PA'!$E$4:$E$4242='Analítico Cp.'!$B128),-('Diário 3º PA'!$O$4:$O$4242=H$1),('Diário 3º PA'!$F$4:$F$4242))+SUMPRODUCT(-('Diário 4º PA'!$E$4:$E$2007='Analítico Cp.'!$B128),-('Diário 4º PA'!$P$4:$P$2007=H$1),('Diário 4º PA'!$F$4:$F$2007))+SUMPRODUCT(-('Diário 5º PA'!$E$4:$E$2000='Analítico Cp.'!$B128),-('Diário 5º PA'!$P$4:$P$2000=H$1),('Diário 5º PA'!$F$4:$F$2000))+SUMPRODUCT(-('Diário 6º PA'!$E$4:$E$2000='Analítico Cp.'!$B128),-('Diário 6º PA'!$P$4:$P$2000=H$1),('Diário 6º PA'!$F$4:$F$2000))+SUMPRODUCT(-('Comp.'!$D$5:$D$263='Analítico Cp.'!$B128),-('Comp.'!$J$5:$J$263=H$1),('Comp.'!$E$5:$E$263))</f>
        <v>0</v>
      </c>
      <c r="I128" s="11">
        <f>SUMPRODUCT(-('Diário 3º PA'!$E$4:$E$4242='Analítico Cp.'!$B128),-('Diário 3º PA'!$O$4:$O$4242=I$1),('Diário 3º PA'!$F$4:$F$4242))+SUMPRODUCT(-('Diário 4º PA'!$E$4:$E$2007='Analítico Cp.'!$B128),-('Diário 4º PA'!$P$4:$P$2007=I$1),('Diário 4º PA'!$F$4:$F$2007))+SUMPRODUCT(-('Diário 5º PA'!$E$4:$E$2000='Analítico Cp.'!$B128),-('Diário 5º PA'!$P$4:$P$2000=I$1),('Diário 5º PA'!$F$4:$F$2000))+SUMPRODUCT(-('Diário 6º PA'!$E$4:$E$2000='Analítico Cp.'!$B128),-('Diário 6º PA'!$P$4:$P$2000=I$1),('Diário 6º PA'!$F$4:$F$2000))+SUMPRODUCT(-('Comp.'!$D$5:$D$263='Analítico Cp.'!$B128),-('Comp.'!$J$5:$J$263=I$1),('Comp.'!$E$5:$E$263))</f>
        <v>0</v>
      </c>
      <c r="J128" s="11">
        <f>SUMPRODUCT(-('Diário 3º PA'!$E$4:$E$4242='Analítico Cp.'!$B128),-('Diário 3º PA'!$O$4:$O$4242=J$1),('Diário 3º PA'!$F$4:$F$4242))+SUMPRODUCT(-('Diário 4º PA'!$E$4:$E$2007='Analítico Cp.'!$B128),-('Diário 4º PA'!$P$4:$P$2007=J$1),('Diário 4º PA'!$F$4:$F$2007))+SUMPRODUCT(-('Diário 5º PA'!$E$4:$E$2000='Analítico Cp.'!$B128),-('Diário 5º PA'!$P$4:$P$2000=J$1),('Diário 5º PA'!$F$4:$F$2000))+SUMPRODUCT(-('Diário 6º PA'!$E$4:$E$2000='Analítico Cp.'!$B128),-('Diário 6º PA'!$P$4:$P$2000=J$1),('Diário 6º PA'!$F$4:$F$2000))+SUMPRODUCT(-('Comp.'!$D$5:$D$263='Analítico Cp.'!$B128),-('Comp.'!$J$5:$J$263=J$1),('Comp.'!$E$5:$E$263))</f>
        <v>0</v>
      </c>
      <c r="K128" s="11">
        <f>SUMPRODUCT(-('Diário 3º PA'!$E$4:$E$4242='Analítico Cp.'!$B128),-('Diário 3º PA'!$O$4:$O$4242=K$1),('Diário 3º PA'!$F$4:$F$4242))+SUMPRODUCT(-('Diário 4º PA'!$E$4:$E$2007='Analítico Cp.'!$B128),-('Diário 4º PA'!$P$4:$P$2007=K$1),('Diário 4º PA'!$F$4:$F$2007))+SUMPRODUCT(-('Diário 5º PA'!$E$4:$E$2000='Analítico Cp.'!$B128),-('Diário 5º PA'!$P$4:$P$2000=K$1),('Diário 5º PA'!$F$4:$F$2000))+SUMPRODUCT(-('Diário 6º PA'!$E$4:$E$2000='Analítico Cp.'!$B128),-('Diário 6º PA'!$P$4:$P$2000=K$1),('Diário 6º PA'!$F$4:$F$2000))+SUMPRODUCT(-('Comp.'!$D$5:$D$263='Analítico Cp.'!$B128),-('Comp.'!$J$5:$J$263=K$1),('Comp.'!$E$5:$E$263))</f>
        <v>0</v>
      </c>
      <c r="L128" s="11">
        <f>SUMPRODUCT(-('Diário 3º PA'!$E$4:$E$4242='Analítico Cp.'!$B128),-('Diário 3º PA'!$O$4:$O$4242=L$1),('Diário 3º PA'!$F$4:$F$4242))+SUMPRODUCT(-('Diário 4º PA'!$E$4:$E$2007='Analítico Cp.'!$B128),-('Diário 4º PA'!$P$4:$P$2007=L$1),('Diário 4º PA'!$F$4:$F$2007))+SUMPRODUCT(-('Diário 5º PA'!$E$4:$E$2000='Analítico Cp.'!$B128),-('Diário 5º PA'!$P$4:$P$2000=L$1),('Diário 5º PA'!$F$4:$F$2000))+SUMPRODUCT(-('Diário 6º PA'!$E$4:$E$2000='Analítico Cp.'!$B128),-('Diário 6º PA'!$P$4:$P$2000=L$1),('Diário 6º PA'!$F$4:$F$2000))+SUMPRODUCT(-('Comp.'!$D$5:$D$263='Analítico Cp.'!$B128),-('Comp.'!$J$5:$J$263=L$1),('Comp.'!$E$5:$E$263))</f>
        <v>0</v>
      </c>
      <c r="M128" s="11">
        <f>SUMPRODUCT(-('Diário 3º PA'!$E$4:$E$4242='Analítico Cp.'!$B128),-('Diário 3º PA'!$O$4:$O$4242=M$1),('Diário 3º PA'!$F$4:$F$4242))+SUMPRODUCT(-('Diário 4º PA'!$E$4:$E$2007='Analítico Cp.'!$B128),-('Diário 4º PA'!$P$4:$P$2007=M$1),('Diário 4º PA'!$F$4:$F$2007))+SUMPRODUCT(-('Diário 5º PA'!$E$4:$E$2000='Analítico Cp.'!$B128),-('Diário 5º PA'!$P$4:$P$2000=M$1),('Diário 5º PA'!$F$4:$F$2000))+SUMPRODUCT(-('Diário 6º PA'!$E$4:$E$2000='Analítico Cp.'!$B128),-('Diário 6º PA'!$P$4:$P$2000=M$1),('Diário 6º PA'!$F$4:$F$2000))+SUMPRODUCT(-('Comp.'!$D$5:$D$263='Analítico Cp.'!$B128),-('Comp.'!$J$5:$J$263=M$1),('Comp.'!$E$5:$E$263))</f>
        <v>0</v>
      </c>
      <c r="N128" s="11">
        <f>SUMPRODUCT(-('Diário 3º PA'!$E$4:$E$4242='Analítico Cp.'!$B128),-('Diário 3º PA'!$O$4:$O$4242=N$1),('Diário 3º PA'!$F$4:$F$4242))+SUMPRODUCT(-('Diário 4º PA'!$E$4:$E$2007='Analítico Cp.'!$B128),-('Diário 4º PA'!$P$4:$P$2007=N$1),('Diário 4º PA'!$F$4:$F$2007))+SUMPRODUCT(-('Diário 5º PA'!$E$4:$E$2000='Analítico Cp.'!$B128),-('Diário 5º PA'!$P$4:$P$2000=N$1),('Diário 5º PA'!$F$4:$F$2000))+SUMPRODUCT(-('Diário 6º PA'!$E$4:$E$2000='Analítico Cp.'!$B128),-('Diário 6º PA'!$P$4:$P$2000=N$1),('Diário 6º PA'!$F$4:$F$2000))+SUMPRODUCT(-('Comp.'!$D$5:$D$263='Analítico Cp.'!$B128),-('Comp.'!$J$5:$J$263=N$1),('Comp.'!$E$5:$E$263))</f>
        <v>0</v>
      </c>
      <c r="O128" s="12">
        <f t="shared" si="16"/>
        <v>24189.48</v>
      </c>
      <c r="P128" s="168">
        <f t="shared" si="17"/>
        <v>2.8529214960902483E-3</v>
      </c>
    </row>
    <row r="129" spans="1:16" ht="23.25" customHeight="1" x14ac:dyDescent="0.2">
      <c r="A129" s="59" t="s">
        <v>353</v>
      </c>
      <c r="B129" s="103" t="s">
        <v>354</v>
      </c>
      <c r="C129" s="11">
        <f>SUMPRODUCT(-('Diário 3º PA'!$E$4:$E$4242='Analítico Cp.'!$B129),-('Diário 3º PA'!$O$4:$O$4242=C$1),('Diário 3º PA'!$F$4:$F$4242))+SUMPRODUCT(-('Diário 4º PA'!$E$4:$E$2007='Analítico Cp.'!$B129),-('Diário 4º PA'!$P$4:$P$2007=C$1),('Diário 4º PA'!$F$4:$F$2007))+SUMPRODUCT(-('Diário 5º PA'!$E$4:$E$2000='Analítico Cp.'!$B129),-('Diário 5º PA'!$P$4:$P$2000=C$1),('Diário 5º PA'!$F$4:$F$2000))+SUMPRODUCT(-('Diário 6º PA'!$E$4:$E$2000='Analítico Cp.'!$B129),-('Diário 6º PA'!$P$4:$P$2000=C$1),('Diário 6º PA'!$F$4:$F$2000))+SUMPRODUCT(-('Comp.'!$D$5:$D$263='Analítico Cp.'!$B129),-('Comp.'!$J$5:$J$263=C$1),('Comp.'!$E$5:$E$263))</f>
        <v>6705.79</v>
      </c>
      <c r="D129" s="11">
        <f>SUMPRODUCT(-('Diário 3º PA'!$E$4:$E$4242='Analítico Cp.'!$B129),-('Diário 3º PA'!$O$4:$O$4242=D$1),('Diário 3º PA'!$F$4:$F$4242))+SUMPRODUCT(-('Diário 4º PA'!$E$4:$E$2007='Analítico Cp.'!$B129),-('Diário 4º PA'!$P$4:$P$2007=D$1),('Diário 4º PA'!$F$4:$F$2007))+SUMPRODUCT(-('Diário 5º PA'!$E$4:$E$2000='Analítico Cp.'!$B129),-('Diário 5º PA'!$P$4:$P$2000=D$1),('Diário 5º PA'!$F$4:$F$2000))+SUMPRODUCT(-('Diário 6º PA'!$E$4:$E$2000='Analítico Cp.'!$B129),-('Diário 6º PA'!$P$4:$P$2000=D$1),('Diário 6º PA'!$F$4:$F$2000))+SUMPRODUCT(-('Comp.'!$D$5:$D$263='Analítico Cp.'!$B129),-('Comp.'!$J$5:$J$263=D$1),('Comp.'!$E$5:$E$263))</f>
        <v>0</v>
      </c>
      <c r="E129" s="11">
        <f>SUMPRODUCT(-('Diário 3º PA'!$E$4:$E$4242='Analítico Cp.'!$B129),-('Diário 3º PA'!$O$4:$O$4242=E$1),('Diário 3º PA'!$F$4:$F$4242))+SUMPRODUCT(-('Diário 4º PA'!$E$4:$E$2007='Analítico Cp.'!$B129),-('Diário 4º PA'!$P$4:$P$2007=E$1),('Diário 4º PA'!$F$4:$F$2007))+SUMPRODUCT(-('Diário 5º PA'!$E$4:$E$2000='Analítico Cp.'!$B129),-('Diário 5º PA'!$P$4:$P$2000=E$1),('Diário 5º PA'!$F$4:$F$2000))+SUMPRODUCT(-('Diário 6º PA'!$E$4:$E$2000='Analítico Cp.'!$B129),-('Diário 6º PA'!$P$4:$P$2000=E$1),('Diário 6º PA'!$F$4:$F$2000))+SUMPRODUCT(-('Comp.'!$D$5:$D$263='Analítico Cp.'!$B129),-('Comp.'!$J$5:$J$263=E$1),('Comp.'!$E$5:$E$263))</f>
        <v>71964.7</v>
      </c>
      <c r="F129" s="11">
        <f>SUMPRODUCT(-('Diário 3º PA'!$E$4:$E$4242='Analítico Cp.'!$B129),-('Diário 3º PA'!$O$4:$O$4242=F$1),('Diário 3º PA'!$F$4:$F$4242))+SUMPRODUCT(-('Diário 4º PA'!$E$4:$E$2007='Analítico Cp.'!$B129),-('Diário 4º PA'!$P$4:$P$2007=F$1),('Diário 4º PA'!$F$4:$F$2007))+SUMPRODUCT(-('Diário 5º PA'!$E$4:$E$2000='Analítico Cp.'!$B129),-('Diário 5º PA'!$P$4:$P$2000=F$1),('Diário 5º PA'!$F$4:$F$2000))+SUMPRODUCT(-('Diário 6º PA'!$E$4:$E$2000='Analítico Cp.'!$B129),-('Diário 6º PA'!$P$4:$P$2000=F$1),('Diário 6º PA'!$F$4:$F$2000))+SUMPRODUCT(-('Comp.'!$D$5:$D$263='Analítico Cp.'!$B129),-('Comp.'!$J$5:$J$263=F$1),('Comp.'!$E$5:$E$263))</f>
        <v>0</v>
      </c>
      <c r="G129" s="11">
        <f>SUMPRODUCT(-('Diário 3º PA'!$E$4:$E$4242='Analítico Cp.'!$B129),-('Diário 3º PA'!$O$4:$O$4242=G$1),('Diário 3º PA'!$F$4:$F$4242))+SUMPRODUCT(-('Diário 4º PA'!$E$4:$E$2007='Analítico Cp.'!$B129),-('Diário 4º PA'!$P$4:$P$2007=G$1),('Diário 4º PA'!$F$4:$F$2007))+SUMPRODUCT(-('Diário 5º PA'!$E$4:$E$2000='Analítico Cp.'!$B129),-('Diário 5º PA'!$P$4:$P$2000=G$1),('Diário 5º PA'!$F$4:$F$2000))+SUMPRODUCT(-('Diário 6º PA'!$E$4:$E$2000='Analítico Cp.'!$B129),-('Diário 6º PA'!$P$4:$P$2000=G$1),('Diário 6º PA'!$F$4:$F$2000))+SUMPRODUCT(-('Comp.'!$D$5:$D$263='Analítico Cp.'!$B129),-('Comp.'!$J$5:$J$263=G$1),('Comp.'!$E$5:$E$263))</f>
        <v>0</v>
      </c>
      <c r="H129" s="11">
        <f>SUMPRODUCT(-('Diário 3º PA'!$E$4:$E$4242='Analítico Cp.'!$B129),-('Diário 3º PA'!$O$4:$O$4242=H$1),('Diário 3º PA'!$F$4:$F$4242))+SUMPRODUCT(-('Diário 4º PA'!$E$4:$E$2007='Analítico Cp.'!$B129),-('Diário 4º PA'!$P$4:$P$2007=H$1),('Diário 4º PA'!$F$4:$F$2007))+SUMPRODUCT(-('Diário 5º PA'!$E$4:$E$2000='Analítico Cp.'!$B129),-('Diário 5º PA'!$P$4:$P$2000=H$1),('Diário 5º PA'!$F$4:$F$2000))+SUMPRODUCT(-('Diário 6º PA'!$E$4:$E$2000='Analítico Cp.'!$B129),-('Diário 6º PA'!$P$4:$P$2000=H$1),('Diário 6º PA'!$F$4:$F$2000))+SUMPRODUCT(-('Comp.'!$D$5:$D$263='Analítico Cp.'!$B129),-('Comp.'!$J$5:$J$263=H$1),('Comp.'!$E$5:$E$263))</f>
        <v>0</v>
      </c>
      <c r="I129" s="11">
        <f>SUMPRODUCT(-('Diário 3º PA'!$E$4:$E$4242='Analítico Cp.'!$B129),-('Diário 3º PA'!$O$4:$O$4242=I$1),('Diário 3º PA'!$F$4:$F$4242))+SUMPRODUCT(-('Diário 4º PA'!$E$4:$E$2007='Analítico Cp.'!$B129),-('Diário 4º PA'!$P$4:$P$2007=I$1),('Diário 4º PA'!$F$4:$F$2007))+SUMPRODUCT(-('Diário 5º PA'!$E$4:$E$2000='Analítico Cp.'!$B129),-('Diário 5º PA'!$P$4:$P$2000=I$1),('Diário 5º PA'!$F$4:$F$2000))+SUMPRODUCT(-('Diário 6º PA'!$E$4:$E$2000='Analítico Cp.'!$B129),-('Diário 6º PA'!$P$4:$P$2000=I$1),('Diário 6º PA'!$F$4:$F$2000))+SUMPRODUCT(-('Comp.'!$D$5:$D$263='Analítico Cp.'!$B129),-('Comp.'!$J$5:$J$263=I$1),('Comp.'!$E$5:$E$263))</f>
        <v>0</v>
      </c>
      <c r="J129" s="11">
        <f>SUMPRODUCT(-('Diário 3º PA'!$E$4:$E$4242='Analítico Cp.'!$B129),-('Diário 3º PA'!$O$4:$O$4242=J$1),('Diário 3º PA'!$F$4:$F$4242))+SUMPRODUCT(-('Diário 4º PA'!$E$4:$E$2007='Analítico Cp.'!$B129),-('Diário 4º PA'!$P$4:$P$2007=J$1),('Diário 4º PA'!$F$4:$F$2007))+SUMPRODUCT(-('Diário 5º PA'!$E$4:$E$2000='Analítico Cp.'!$B129),-('Diário 5º PA'!$P$4:$P$2000=J$1),('Diário 5º PA'!$F$4:$F$2000))+SUMPRODUCT(-('Diário 6º PA'!$E$4:$E$2000='Analítico Cp.'!$B129),-('Diário 6º PA'!$P$4:$P$2000=J$1),('Diário 6º PA'!$F$4:$F$2000))+SUMPRODUCT(-('Comp.'!$D$5:$D$263='Analítico Cp.'!$B129),-('Comp.'!$J$5:$J$263=J$1),('Comp.'!$E$5:$E$263))</f>
        <v>0</v>
      </c>
      <c r="K129" s="11">
        <f>SUMPRODUCT(-('Diário 3º PA'!$E$4:$E$4242='Analítico Cp.'!$B129),-('Diário 3º PA'!$O$4:$O$4242=K$1),('Diário 3º PA'!$F$4:$F$4242))+SUMPRODUCT(-('Diário 4º PA'!$E$4:$E$2007='Analítico Cp.'!$B129),-('Diário 4º PA'!$P$4:$P$2007=K$1),('Diário 4º PA'!$F$4:$F$2007))+SUMPRODUCT(-('Diário 5º PA'!$E$4:$E$2000='Analítico Cp.'!$B129),-('Diário 5º PA'!$P$4:$P$2000=K$1),('Diário 5º PA'!$F$4:$F$2000))+SUMPRODUCT(-('Diário 6º PA'!$E$4:$E$2000='Analítico Cp.'!$B129),-('Diário 6º PA'!$P$4:$P$2000=K$1),('Diário 6º PA'!$F$4:$F$2000))+SUMPRODUCT(-('Comp.'!$D$5:$D$263='Analítico Cp.'!$B129),-('Comp.'!$J$5:$J$263=K$1),('Comp.'!$E$5:$E$263))</f>
        <v>0</v>
      </c>
      <c r="L129" s="11">
        <f>SUMPRODUCT(-('Diário 3º PA'!$E$4:$E$4242='Analítico Cp.'!$B129),-('Diário 3º PA'!$O$4:$O$4242=L$1),('Diário 3º PA'!$F$4:$F$4242))+SUMPRODUCT(-('Diário 4º PA'!$E$4:$E$2007='Analítico Cp.'!$B129),-('Diário 4º PA'!$P$4:$P$2007=L$1),('Diário 4º PA'!$F$4:$F$2007))+SUMPRODUCT(-('Diário 5º PA'!$E$4:$E$2000='Analítico Cp.'!$B129),-('Diário 5º PA'!$P$4:$P$2000=L$1),('Diário 5º PA'!$F$4:$F$2000))+SUMPRODUCT(-('Diário 6º PA'!$E$4:$E$2000='Analítico Cp.'!$B129),-('Diário 6º PA'!$P$4:$P$2000=L$1),('Diário 6º PA'!$F$4:$F$2000))+SUMPRODUCT(-('Comp.'!$D$5:$D$263='Analítico Cp.'!$B129),-('Comp.'!$J$5:$J$263=L$1),('Comp.'!$E$5:$E$263))</f>
        <v>0</v>
      </c>
      <c r="M129" s="11">
        <f>SUMPRODUCT(-('Diário 3º PA'!$E$4:$E$4242='Analítico Cp.'!$B129),-('Diário 3º PA'!$O$4:$O$4242=M$1),('Diário 3º PA'!$F$4:$F$4242))+SUMPRODUCT(-('Diário 4º PA'!$E$4:$E$2007='Analítico Cp.'!$B129),-('Diário 4º PA'!$P$4:$P$2007=M$1),('Diário 4º PA'!$F$4:$F$2007))+SUMPRODUCT(-('Diário 5º PA'!$E$4:$E$2000='Analítico Cp.'!$B129),-('Diário 5º PA'!$P$4:$P$2000=M$1),('Diário 5º PA'!$F$4:$F$2000))+SUMPRODUCT(-('Diário 6º PA'!$E$4:$E$2000='Analítico Cp.'!$B129),-('Diário 6º PA'!$P$4:$P$2000=M$1),('Diário 6º PA'!$F$4:$F$2000))+SUMPRODUCT(-('Comp.'!$D$5:$D$263='Analítico Cp.'!$B129),-('Comp.'!$J$5:$J$263=M$1),('Comp.'!$E$5:$E$263))</f>
        <v>0</v>
      </c>
      <c r="N129" s="11">
        <f>SUMPRODUCT(-('Diário 3º PA'!$E$4:$E$4242='Analítico Cp.'!$B129),-('Diário 3º PA'!$O$4:$O$4242=N$1),('Diário 3º PA'!$F$4:$F$4242))+SUMPRODUCT(-('Diário 4º PA'!$E$4:$E$2007='Analítico Cp.'!$B129),-('Diário 4º PA'!$P$4:$P$2007=N$1),('Diário 4º PA'!$F$4:$F$2007))+SUMPRODUCT(-('Diário 5º PA'!$E$4:$E$2000='Analítico Cp.'!$B129),-('Diário 5º PA'!$P$4:$P$2000=N$1),('Diário 5º PA'!$F$4:$F$2000))+SUMPRODUCT(-('Diário 6º PA'!$E$4:$E$2000='Analítico Cp.'!$B129),-('Diário 6º PA'!$P$4:$P$2000=N$1),('Diário 6º PA'!$F$4:$F$2000))+SUMPRODUCT(-('Comp.'!$D$5:$D$263='Analítico Cp.'!$B129),-('Comp.'!$J$5:$J$263=N$1),('Comp.'!$E$5:$E$263))</f>
        <v>0</v>
      </c>
      <c r="O129" s="12">
        <f t="shared" si="16"/>
        <v>78670.489999999991</v>
      </c>
      <c r="P129" s="168">
        <f t="shared" si="17"/>
        <v>9.2784438536484826E-3</v>
      </c>
    </row>
    <row r="130" spans="1:16" ht="23.25" customHeight="1" x14ac:dyDescent="0.2">
      <c r="A130" s="59" t="s">
        <v>355</v>
      </c>
      <c r="B130" s="103" t="s">
        <v>356</v>
      </c>
      <c r="C130" s="11">
        <f>SUMPRODUCT(-('Diário 3º PA'!$E$4:$E$4242='Analítico Cp.'!$B130),-('Diário 3º PA'!$O$4:$O$4242=C$1),('Diário 3º PA'!$F$4:$F$4242))+SUMPRODUCT(-('Diário 4º PA'!$E$4:$E$2007='Analítico Cp.'!$B130),-('Diário 4º PA'!$P$4:$P$2007=C$1),('Diário 4º PA'!$F$4:$F$2007))+SUMPRODUCT(-('Diário 5º PA'!$E$4:$E$2000='Analítico Cp.'!$B130),-('Diário 5º PA'!$P$4:$P$2000=C$1),('Diário 5º PA'!$F$4:$F$2000))+SUMPRODUCT(-('Diário 6º PA'!$E$4:$E$2000='Analítico Cp.'!$B130),-('Diário 6º PA'!$P$4:$P$2000=C$1),('Diário 6º PA'!$F$4:$F$2000))+SUMPRODUCT(-('Comp.'!$D$5:$D$263='Analítico Cp.'!$B130),-('Comp.'!$J$5:$J$263=C$1),('Comp.'!$E$5:$E$263))</f>
        <v>2495.25</v>
      </c>
      <c r="D130" s="11">
        <f>SUMPRODUCT(-('Diário 3º PA'!$E$4:$E$4242='Analítico Cp.'!$B130),-('Diário 3º PA'!$O$4:$O$4242=D$1),('Diário 3º PA'!$F$4:$F$4242))+SUMPRODUCT(-('Diário 4º PA'!$E$4:$E$2007='Analítico Cp.'!$B130),-('Diário 4º PA'!$P$4:$P$2007=D$1),('Diário 4º PA'!$F$4:$F$2007))+SUMPRODUCT(-('Diário 5º PA'!$E$4:$E$2000='Analítico Cp.'!$B130),-('Diário 5º PA'!$P$4:$P$2000=D$1),('Diário 5º PA'!$F$4:$F$2000))+SUMPRODUCT(-('Diário 6º PA'!$E$4:$E$2000='Analítico Cp.'!$B130),-('Diário 6º PA'!$P$4:$P$2000=D$1),('Diário 6º PA'!$F$4:$F$2000))+SUMPRODUCT(-('Comp.'!$D$5:$D$263='Analítico Cp.'!$B130),-('Comp.'!$J$5:$J$263=D$1),('Comp.'!$E$5:$E$263))</f>
        <v>14503.720000000001</v>
      </c>
      <c r="E130" s="11">
        <f>SUMPRODUCT(-('Diário 3º PA'!$E$4:$E$4242='Analítico Cp.'!$B130),-('Diário 3º PA'!$O$4:$O$4242=E$1),('Diário 3º PA'!$F$4:$F$4242))+SUMPRODUCT(-('Diário 4º PA'!$E$4:$E$2007='Analítico Cp.'!$B130),-('Diário 4º PA'!$P$4:$P$2007=E$1),('Diário 4º PA'!$F$4:$F$2007))+SUMPRODUCT(-('Diário 5º PA'!$E$4:$E$2000='Analítico Cp.'!$B130),-('Diário 5º PA'!$P$4:$P$2000=E$1),('Diário 5º PA'!$F$4:$F$2000))+SUMPRODUCT(-('Diário 6º PA'!$E$4:$E$2000='Analítico Cp.'!$B130),-('Diário 6º PA'!$P$4:$P$2000=E$1),('Diário 6º PA'!$F$4:$F$2000))+SUMPRODUCT(-('Comp.'!$D$5:$D$263='Analítico Cp.'!$B130),-('Comp.'!$J$5:$J$263=E$1),('Comp.'!$E$5:$E$263))</f>
        <v>7248.4299999999994</v>
      </c>
      <c r="F130" s="11">
        <f>SUMPRODUCT(-('Diário 3º PA'!$E$4:$E$4242='Analítico Cp.'!$B130),-('Diário 3º PA'!$O$4:$O$4242=F$1),('Diário 3º PA'!$F$4:$F$4242))+SUMPRODUCT(-('Diário 4º PA'!$E$4:$E$2007='Analítico Cp.'!$B130),-('Diário 4º PA'!$P$4:$P$2007=F$1),('Diário 4º PA'!$F$4:$F$2007))+SUMPRODUCT(-('Diário 5º PA'!$E$4:$E$2000='Analítico Cp.'!$B130),-('Diário 5º PA'!$P$4:$P$2000=F$1),('Diário 5º PA'!$F$4:$F$2000))+SUMPRODUCT(-('Diário 6º PA'!$E$4:$E$2000='Analítico Cp.'!$B130),-('Diário 6º PA'!$P$4:$P$2000=F$1),('Diário 6º PA'!$F$4:$F$2000))+SUMPRODUCT(-('Comp.'!$D$5:$D$263='Analítico Cp.'!$B130),-('Comp.'!$J$5:$J$263=F$1),('Comp.'!$E$5:$E$263))</f>
        <v>0</v>
      </c>
      <c r="G130" s="11">
        <f>SUMPRODUCT(-('Diário 3º PA'!$E$4:$E$4242='Analítico Cp.'!$B130),-('Diário 3º PA'!$O$4:$O$4242=G$1),('Diário 3º PA'!$F$4:$F$4242))+SUMPRODUCT(-('Diário 4º PA'!$E$4:$E$2007='Analítico Cp.'!$B130),-('Diário 4º PA'!$P$4:$P$2007=G$1),('Diário 4º PA'!$F$4:$F$2007))+SUMPRODUCT(-('Diário 5º PA'!$E$4:$E$2000='Analítico Cp.'!$B130),-('Diário 5º PA'!$P$4:$P$2000=G$1),('Diário 5º PA'!$F$4:$F$2000))+SUMPRODUCT(-('Diário 6º PA'!$E$4:$E$2000='Analítico Cp.'!$B130),-('Diário 6º PA'!$P$4:$P$2000=G$1),('Diário 6º PA'!$F$4:$F$2000))+SUMPRODUCT(-('Comp.'!$D$5:$D$263='Analítico Cp.'!$B130),-('Comp.'!$J$5:$J$263=G$1),('Comp.'!$E$5:$E$263))</f>
        <v>0</v>
      </c>
      <c r="H130" s="11">
        <f>SUMPRODUCT(-('Diário 3º PA'!$E$4:$E$4242='Analítico Cp.'!$B130),-('Diário 3º PA'!$O$4:$O$4242=H$1),('Diário 3º PA'!$F$4:$F$4242))+SUMPRODUCT(-('Diário 4º PA'!$E$4:$E$2007='Analítico Cp.'!$B130),-('Diário 4º PA'!$P$4:$P$2007=H$1),('Diário 4º PA'!$F$4:$F$2007))+SUMPRODUCT(-('Diário 5º PA'!$E$4:$E$2000='Analítico Cp.'!$B130),-('Diário 5º PA'!$P$4:$P$2000=H$1),('Diário 5º PA'!$F$4:$F$2000))+SUMPRODUCT(-('Diário 6º PA'!$E$4:$E$2000='Analítico Cp.'!$B130),-('Diário 6º PA'!$P$4:$P$2000=H$1),('Diário 6º PA'!$F$4:$F$2000))+SUMPRODUCT(-('Comp.'!$D$5:$D$263='Analítico Cp.'!$B130),-('Comp.'!$J$5:$J$263=H$1),('Comp.'!$E$5:$E$263))</f>
        <v>0</v>
      </c>
      <c r="I130" s="11">
        <f>SUMPRODUCT(-('Diário 3º PA'!$E$4:$E$4242='Analítico Cp.'!$B130),-('Diário 3º PA'!$O$4:$O$4242=I$1),('Diário 3º PA'!$F$4:$F$4242))+SUMPRODUCT(-('Diário 4º PA'!$E$4:$E$2007='Analítico Cp.'!$B130),-('Diário 4º PA'!$P$4:$P$2007=I$1),('Diário 4º PA'!$F$4:$F$2007))+SUMPRODUCT(-('Diário 5º PA'!$E$4:$E$2000='Analítico Cp.'!$B130),-('Diário 5º PA'!$P$4:$P$2000=I$1),('Diário 5º PA'!$F$4:$F$2000))+SUMPRODUCT(-('Diário 6º PA'!$E$4:$E$2000='Analítico Cp.'!$B130),-('Diário 6º PA'!$P$4:$P$2000=I$1),('Diário 6º PA'!$F$4:$F$2000))+SUMPRODUCT(-('Comp.'!$D$5:$D$263='Analítico Cp.'!$B130),-('Comp.'!$J$5:$J$263=I$1),('Comp.'!$E$5:$E$263))</f>
        <v>0</v>
      </c>
      <c r="J130" s="11">
        <f>SUMPRODUCT(-('Diário 3º PA'!$E$4:$E$4242='Analítico Cp.'!$B130),-('Diário 3º PA'!$O$4:$O$4242=J$1),('Diário 3º PA'!$F$4:$F$4242))+SUMPRODUCT(-('Diário 4º PA'!$E$4:$E$2007='Analítico Cp.'!$B130),-('Diário 4º PA'!$P$4:$P$2007=J$1),('Diário 4º PA'!$F$4:$F$2007))+SUMPRODUCT(-('Diário 5º PA'!$E$4:$E$2000='Analítico Cp.'!$B130),-('Diário 5º PA'!$P$4:$P$2000=J$1),('Diário 5º PA'!$F$4:$F$2000))+SUMPRODUCT(-('Diário 6º PA'!$E$4:$E$2000='Analítico Cp.'!$B130),-('Diário 6º PA'!$P$4:$P$2000=J$1),('Diário 6º PA'!$F$4:$F$2000))+SUMPRODUCT(-('Comp.'!$D$5:$D$263='Analítico Cp.'!$B130),-('Comp.'!$J$5:$J$263=J$1),('Comp.'!$E$5:$E$263))</f>
        <v>0</v>
      </c>
      <c r="K130" s="11">
        <f>SUMPRODUCT(-('Diário 3º PA'!$E$4:$E$4242='Analítico Cp.'!$B130),-('Diário 3º PA'!$O$4:$O$4242=K$1),('Diário 3º PA'!$F$4:$F$4242))+SUMPRODUCT(-('Diário 4º PA'!$E$4:$E$2007='Analítico Cp.'!$B130),-('Diário 4º PA'!$P$4:$P$2007=K$1),('Diário 4º PA'!$F$4:$F$2007))+SUMPRODUCT(-('Diário 5º PA'!$E$4:$E$2000='Analítico Cp.'!$B130),-('Diário 5º PA'!$P$4:$P$2000=K$1),('Diário 5º PA'!$F$4:$F$2000))+SUMPRODUCT(-('Diário 6º PA'!$E$4:$E$2000='Analítico Cp.'!$B130),-('Diário 6º PA'!$P$4:$P$2000=K$1),('Diário 6º PA'!$F$4:$F$2000))+SUMPRODUCT(-('Comp.'!$D$5:$D$263='Analítico Cp.'!$B130),-('Comp.'!$J$5:$J$263=K$1),('Comp.'!$E$5:$E$263))</f>
        <v>0</v>
      </c>
      <c r="L130" s="11">
        <f>SUMPRODUCT(-('Diário 3º PA'!$E$4:$E$4242='Analítico Cp.'!$B130),-('Diário 3º PA'!$O$4:$O$4242=L$1),('Diário 3º PA'!$F$4:$F$4242))+SUMPRODUCT(-('Diário 4º PA'!$E$4:$E$2007='Analítico Cp.'!$B130),-('Diário 4º PA'!$P$4:$P$2007=L$1),('Diário 4º PA'!$F$4:$F$2007))+SUMPRODUCT(-('Diário 5º PA'!$E$4:$E$2000='Analítico Cp.'!$B130),-('Diário 5º PA'!$P$4:$P$2000=L$1),('Diário 5º PA'!$F$4:$F$2000))+SUMPRODUCT(-('Diário 6º PA'!$E$4:$E$2000='Analítico Cp.'!$B130),-('Diário 6º PA'!$P$4:$P$2000=L$1),('Diário 6º PA'!$F$4:$F$2000))+SUMPRODUCT(-('Comp.'!$D$5:$D$263='Analítico Cp.'!$B130),-('Comp.'!$J$5:$J$263=L$1),('Comp.'!$E$5:$E$263))</f>
        <v>0</v>
      </c>
      <c r="M130" s="11">
        <f>SUMPRODUCT(-('Diário 3º PA'!$E$4:$E$4242='Analítico Cp.'!$B130),-('Diário 3º PA'!$O$4:$O$4242=M$1),('Diário 3º PA'!$F$4:$F$4242))+SUMPRODUCT(-('Diário 4º PA'!$E$4:$E$2007='Analítico Cp.'!$B130),-('Diário 4º PA'!$P$4:$P$2007=M$1),('Diário 4º PA'!$F$4:$F$2007))+SUMPRODUCT(-('Diário 5º PA'!$E$4:$E$2000='Analítico Cp.'!$B130),-('Diário 5º PA'!$P$4:$P$2000=M$1),('Diário 5º PA'!$F$4:$F$2000))+SUMPRODUCT(-('Diário 6º PA'!$E$4:$E$2000='Analítico Cp.'!$B130),-('Diário 6º PA'!$P$4:$P$2000=M$1),('Diário 6º PA'!$F$4:$F$2000))+SUMPRODUCT(-('Comp.'!$D$5:$D$263='Analítico Cp.'!$B130),-('Comp.'!$J$5:$J$263=M$1),('Comp.'!$E$5:$E$263))</f>
        <v>0</v>
      </c>
      <c r="N130" s="11">
        <f>SUMPRODUCT(-('Diário 3º PA'!$E$4:$E$4242='Analítico Cp.'!$B130),-('Diário 3º PA'!$O$4:$O$4242=N$1),('Diário 3º PA'!$F$4:$F$4242))+SUMPRODUCT(-('Diário 4º PA'!$E$4:$E$2007='Analítico Cp.'!$B130),-('Diário 4º PA'!$P$4:$P$2007=N$1),('Diário 4º PA'!$F$4:$F$2007))+SUMPRODUCT(-('Diário 5º PA'!$E$4:$E$2000='Analítico Cp.'!$B130),-('Diário 5º PA'!$P$4:$P$2000=N$1),('Diário 5º PA'!$F$4:$F$2000))+SUMPRODUCT(-('Diário 6º PA'!$E$4:$E$2000='Analítico Cp.'!$B130),-('Diário 6º PA'!$P$4:$P$2000=N$1),('Diário 6º PA'!$F$4:$F$2000))+SUMPRODUCT(-('Comp.'!$D$5:$D$263='Analítico Cp.'!$B130),-('Comp.'!$J$5:$J$263=N$1),('Comp.'!$E$5:$E$263))</f>
        <v>0</v>
      </c>
      <c r="O130" s="12">
        <f t="shared" si="16"/>
        <v>24247.4</v>
      </c>
      <c r="P130" s="168">
        <f t="shared" si="17"/>
        <v>2.8597526149507428E-3</v>
      </c>
    </row>
    <row r="131" spans="1:16" ht="23.25" customHeight="1" x14ac:dyDescent="0.2">
      <c r="A131" s="59" t="s">
        <v>357</v>
      </c>
      <c r="B131" s="103" t="s">
        <v>358</v>
      </c>
      <c r="C131" s="11">
        <f>SUMPRODUCT(-('Diário 3º PA'!$E$4:$E$4242='Analítico Cp.'!$B131),-('Diário 3º PA'!$O$4:$O$4242=C$1),('Diário 3º PA'!$F$4:$F$4242))+SUMPRODUCT(-('Diário 4º PA'!$E$4:$E$2007='Analítico Cp.'!$B131),-('Diário 4º PA'!$P$4:$P$2007=C$1),('Diário 4º PA'!$F$4:$F$2007))+SUMPRODUCT(-('Diário 5º PA'!$E$4:$E$2000='Analítico Cp.'!$B131),-('Diário 5º PA'!$P$4:$P$2000=C$1),('Diário 5º PA'!$F$4:$F$2000))+SUMPRODUCT(-('Diário 6º PA'!$E$4:$E$2000='Analítico Cp.'!$B131),-('Diário 6º PA'!$P$4:$P$2000=C$1),('Diário 6º PA'!$F$4:$F$2000))+SUMPRODUCT(-('Comp.'!$D$5:$D$263='Analítico Cp.'!$B131),-('Comp.'!$J$5:$J$263=C$1),('Comp.'!$E$5:$E$263))</f>
        <v>4912.46</v>
      </c>
      <c r="D131" s="11">
        <f>SUMPRODUCT(-('Diário 3º PA'!$E$4:$E$4242='Analítico Cp.'!$B131),-('Diário 3º PA'!$O$4:$O$4242=D$1),('Diário 3º PA'!$F$4:$F$4242))+SUMPRODUCT(-('Diário 4º PA'!$E$4:$E$2007='Analítico Cp.'!$B131),-('Diário 4º PA'!$P$4:$P$2007=D$1),('Diário 4º PA'!$F$4:$F$2007))+SUMPRODUCT(-('Diário 5º PA'!$E$4:$E$2000='Analítico Cp.'!$B131),-('Diário 5º PA'!$P$4:$P$2000=D$1),('Diário 5º PA'!$F$4:$F$2000))+SUMPRODUCT(-('Diário 6º PA'!$E$4:$E$2000='Analítico Cp.'!$B131),-('Diário 6º PA'!$P$4:$P$2000=D$1),('Diário 6º PA'!$F$4:$F$2000))+SUMPRODUCT(-('Comp.'!$D$5:$D$263='Analítico Cp.'!$B131),-('Comp.'!$J$5:$J$263=D$1),('Comp.'!$E$5:$E$263))</f>
        <v>3407.57</v>
      </c>
      <c r="E131" s="11">
        <f>SUMPRODUCT(-('Diário 3º PA'!$E$4:$E$4242='Analítico Cp.'!$B131),-('Diário 3º PA'!$O$4:$O$4242=E$1),('Diário 3º PA'!$F$4:$F$4242))+SUMPRODUCT(-('Diário 4º PA'!$E$4:$E$2007='Analítico Cp.'!$B131),-('Diário 4º PA'!$P$4:$P$2007=E$1),('Diário 4º PA'!$F$4:$F$2007))+SUMPRODUCT(-('Diário 5º PA'!$E$4:$E$2000='Analítico Cp.'!$B131),-('Diário 5º PA'!$P$4:$P$2000=E$1),('Diário 5º PA'!$F$4:$F$2000))+SUMPRODUCT(-('Diário 6º PA'!$E$4:$E$2000='Analítico Cp.'!$B131),-('Diário 6º PA'!$P$4:$P$2000=E$1),('Diário 6º PA'!$F$4:$F$2000))+SUMPRODUCT(-('Comp.'!$D$5:$D$263='Analítico Cp.'!$B131),-('Comp.'!$J$5:$J$263=E$1),('Comp.'!$E$5:$E$263))</f>
        <v>1476.1299999999999</v>
      </c>
      <c r="F131" s="11">
        <f>SUMPRODUCT(-('Diário 3º PA'!$E$4:$E$4242='Analítico Cp.'!$B131),-('Diário 3º PA'!$O$4:$O$4242=F$1),('Diário 3º PA'!$F$4:$F$4242))+SUMPRODUCT(-('Diário 4º PA'!$E$4:$E$2007='Analítico Cp.'!$B131),-('Diário 4º PA'!$P$4:$P$2007=F$1),('Diário 4º PA'!$F$4:$F$2007))+SUMPRODUCT(-('Diário 5º PA'!$E$4:$E$2000='Analítico Cp.'!$B131),-('Diário 5º PA'!$P$4:$P$2000=F$1),('Diário 5º PA'!$F$4:$F$2000))+SUMPRODUCT(-('Diário 6º PA'!$E$4:$E$2000='Analítico Cp.'!$B131),-('Diário 6º PA'!$P$4:$P$2000=F$1),('Diário 6º PA'!$F$4:$F$2000))+SUMPRODUCT(-('Comp.'!$D$5:$D$263='Analítico Cp.'!$B131),-('Comp.'!$J$5:$J$263=F$1),('Comp.'!$E$5:$E$263))</f>
        <v>0</v>
      </c>
      <c r="G131" s="11">
        <f>SUMPRODUCT(-('Diário 3º PA'!$E$4:$E$4242='Analítico Cp.'!$B131),-('Diário 3º PA'!$O$4:$O$4242=G$1),('Diário 3º PA'!$F$4:$F$4242))+SUMPRODUCT(-('Diário 4º PA'!$E$4:$E$2007='Analítico Cp.'!$B131),-('Diário 4º PA'!$P$4:$P$2007=G$1),('Diário 4º PA'!$F$4:$F$2007))+SUMPRODUCT(-('Diário 5º PA'!$E$4:$E$2000='Analítico Cp.'!$B131),-('Diário 5º PA'!$P$4:$P$2000=G$1),('Diário 5º PA'!$F$4:$F$2000))+SUMPRODUCT(-('Diário 6º PA'!$E$4:$E$2000='Analítico Cp.'!$B131),-('Diário 6º PA'!$P$4:$P$2000=G$1),('Diário 6º PA'!$F$4:$F$2000))+SUMPRODUCT(-('Comp.'!$D$5:$D$263='Analítico Cp.'!$B131),-('Comp.'!$J$5:$J$263=G$1),('Comp.'!$E$5:$E$263))</f>
        <v>0</v>
      </c>
      <c r="H131" s="11">
        <f>SUMPRODUCT(-('Diário 3º PA'!$E$4:$E$4242='Analítico Cp.'!$B131),-('Diário 3º PA'!$O$4:$O$4242=H$1),('Diário 3º PA'!$F$4:$F$4242))+SUMPRODUCT(-('Diário 4º PA'!$E$4:$E$2007='Analítico Cp.'!$B131),-('Diário 4º PA'!$P$4:$P$2007=H$1),('Diário 4º PA'!$F$4:$F$2007))+SUMPRODUCT(-('Diário 5º PA'!$E$4:$E$2000='Analítico Cp.'!$B131),-('Diário 5º PA'!$P$4:$P$2000=H$1),('Diário 5º PA'!$F$4:$F$2000))+SUMPRODUCT(-('Diário 6º PA'!$E$4:$E$2000='Analítico Cp.'!$B131),-('Diário 6º PA'!$P$4:$P$2000=H$1),('Diário 6º PA'!$F$4:$F$2000))+SUMPRODUCT(-('Comp.'!$D$5:$D$263='Analítico Cp.'!$B131),-('Comp.'!$J$5:$J$263=H$1),('Comp.'!$E$5:$E$263))</f>
        <v>0</v>
      </c>
      <c r="I131" s="11">
        <f>SUMPRODUCT(-('Diário 3º PA'!$E$4:$E$4242='Analítico Cp.'!$B131),-('Diário 3º PA'!$O$4:$O$4242=I$1),('Diário 3º PA'!$F$4:$F$4242))+SUMPRODUCT(-('Diário 4º PA'!$E$4:$E$2007='Analítico Cp.'!$B131),-('Diário 4º PA'!$P$4:$P$2007=I$1),('Diário 4º PA'!$F$4:$F$2007))+SUMPRODUCT(-('Diário 5º PA'!$E$4:$E$2000='Analítico Cp.'!$B131),-('Diário 5º PA'!$P$4:$P$2000=I$1),('Diário 5º PA'!$F$4:$F$2000))+SUMPRODUCT(-('Diário 6º PA'!$E$4:$E$2000='Analítico Cp.'!$B131),-('Diário 6º PA'!$P$4:$P$2000=I$1),('Diário 6º PA'!$F$4:$F$2000))+SUMPRODUCT(-('Comp.'!$D$5:$D$263='Analítico Cp.'!$B131),-('Comp.'!$J$5:$J$263=I$1),('Comp.'!$E$5:$E$263))</f>
        <v>0</v>
      </c>
      <c r="J131" s="11">
        <f>SUMPRODUCT(-('Diário 3º PA'!$E$4:$E$4242='Analítico Cp.'!$B131),-('Diário 3º PA'!$O$4:$O$4242=J$1),('Diário 3º PA'!$F$4:$F$4242))+SUMPRODUCT(-('Diário 4º PA'!$E$4:$E$2007='Analítico Cp.'!$B131),-('Diário 4º PA'!$P$4:$P$2007=J$1),('Diário 4º PA'!$F$4:$F$2007))+SUMPRODUCT(-('Diário 5º PA'!$E$4:$E$2000='Analítico Cp.'!$B131),-('Diário 5º PA'!$P$4:$P$2000=J$1),('Diário 5º PA'!$F$4:$F$2000))+SUMPRODUCT(-('Diário 6º PA'!$E$4:$E$2000='Analítico Cp.'!$B131),-('Diário 6º PA'!$P$4:$P$2000=J$1),('Diário 6º PA'!$F$4:$F$2000))+SUMPRODUCT(-('Comp.'!$D$5:$D$263='Analítico Cp.'!$B131),-('Comp.'!$J$5:$J$263=J$1),('Comp.'!$E$5:$E$263))</f>
        <v>0</v>
      </c>
      <c r="K131" s="11">
        <f>SUMPRODUCT(-('Diário 3º PA'!$E$4:$E$4242='Analítico Cp.'!$B131),-('Diário 3º PA'!$O$4:$O$4242=K$1),('Diário 3º PA'!$F$4:$F$4242))+SUMPRODUCT(-('Diário 4º PA'!$E$4:$E$2007='Analítico Cp.'!$B131),-('Diário 4º PA'!$P$4:$P$2007=K$1),('Diário 4º PA'!$F$4:$F$2007))+SUMPRODUCT(-('Diário 5º PA'!$E$4:$E$2000='Analítico Cp.'!$B131),-('Diário 5º PA'!$P$4:$P$2000=K$1),('Diário 5º PA'!$F$4:$F$2000))+SUMPRODUCT(-('Diário 6º PA'!$E$4:$E$2000='Analítico Cp.'!$B131),-('Diário 6º PA'!$P$4:$P$2000=K$1),('Diário 6º PA'!$F$4:$F$2000))+SUMPRODUCT(-('Comp.'!$D$5:$D$263='Analítico Cp.'!$B131),-('Comp.'!$J$5:$J$263=K$1),('Comp.'!$E$5:$E$263))</f>
        <v>0</v>
      </c>
      <c r="L131" s="11">
        <f>SUMPRODUCT(-('Diário 3º PA'!$E$4:$E$4242='Analítico Cp.'!$B131),-('Diário 3º PA'!$O$4:$O$4242=L$1),('Diário 3º PA'!$F$4:$F$4242))+SUMPRODUCT(-('Diário 4º PA'!$E$4:$E$2007='Analítico Cp.'!$B131),-('Diário 4º PA'!$P$4:$P$2007=L$1),('Diário 4º PA'!$F$4:$F$2007))+SUMPRODUCT(-('Diário 5º PA'!$E$4:$E$2000='Analítico Cp.'!$B131),-('Diário 5º PA'!$P$4:$P$2000=L$1),('Diário 5º PA'!$F$4:$F$2000))+SUMPRODUCT(-('Diário 6º PA'!$E$4:$E$2000='Analítico Cp.'!$B131),-('Diário 6º PA'!$P$4:$P$2000=L$1),('Diário 6º PA'!$F$4:$F$2000))+SUMPRODUCT(-('Comp.'!$D$5:$D$263='Analítico Cp.'!$B131),-('Comp.'!$J$5:$J$263=L$1),('Comp.'!$E$5:$E$263))</f>
        <v>0</v>
      </c>
      <c r="M131" s="11">
        <f>SUMPRODUCT(-('Diário 3º PA'!$E$4:$E$4242='Analítico Cp.'!$B131),-('Diário 3º PA'!$O$4:$O$4242=M$1),('Diário 3º PA'!$F$4:$F$4242))+SUMPRODUCT(-('Diário 4º PA'!$E$4:$E$2007='Analítico Cp.'!$B131),-('Diário 4º PA'!$P$4:$P$2007=M$1),('Diário 4º PA'!$F$4:$F$2007))+SUMPRODUCT(-('Diário 5º PA'!$E$4:$E$2000='Analítico Cp.'!$B131),-('Diário 5º PA'!$P$4:$P$2000=M$1),('Diário 5º PA'!$F$4:$F$2000))+SUMPRODUCT(-('Diário 6º PA'!$E$4:$E$2000='Analítico Cp.'!$B131),-('Diário 6º PA'!$P$4:$P$2000=M$1),('Diário 6º PA'!$F$4:$F$2000))+SUMPRODUCT(-('Comp.'!$D$5:$D$263='Analítico Cp.'!$B131),-('Comp.'!$J$5:$J$263=M$1),('Comp.'!$E$5:$E$263))</f>
        <v>0</v>
      </c>
      <c r="N131" s="11">
        <f>SUMPRODUCT(-('Diário 3º PA'!$E$4:$E$4242='Analítico Cp.'!$B131),-('Diário 3º PA'!$O$4:$O$4242=N$1),('Diário 3º PA'!$F$4:$F$4242))+SUMPRODUCT(-('Diário 4º PA'!$E$4:$E$2007='Analítico Cp.'!$B131),-('Diário 4º PA'!$P$4:$P$2007=N$1),('Diário 4º PA'!$F$4:$F$2007))+SUMPRODUCT(-('Diário 5º PA'!$E$4:$E$2000='Analítico Cp.'!$B131),-('Diário 5º PA'!$P$4:$P$2000=N$1),('Diário 5º PA'!$F$4:$F$2000))+SUMPRODUCT(-('Diário 6º PA'!$E$4:$E$2000='Analítico Cp.'!$B131),-('Diário 6º PA'!$P$4:$P$2000=N$1),('Diário 6º PA'!$F$4:$F$2000))+SUMPRODUCT(-('Comp.'!$D$5:$D$263='Analítico Cp.'!$B131),-('Comp.'!$J$5:$J$263=N$1),('Comp.'!$E$5:$E$263))</f>
        <v>0</v>
      </c>
      <c r="O131" s="12">
        <f t="shared" si="16"/>
        <v>9796.16</v>
      </c>
      <c r="P131" s="168">
        <f t="shared" si="17"/>
        <v>1.1553648711398281E-3</v>
      </c>
    </row>
    <row r="132" spans="1:16" ht="23.25" customHeight="1" x14ac:dyDescent="0.2">
      <c r="A132" s="59" t="s">
        <v>359</v>
      </c>
      <c r="B132" s="103" t="s">
        <v>360</v>
      </c>
      <c r="C132" s="11">
        <f>SUMPRODUCT(-('Diário 3º PA'!$E$4:$E$4242='Analítico Cp.'!$B132),-('Diário 3º PA'!$O$4:$O$4242=C$1),('Diário 3º PA'!$F$4:$F$4242))+SUMPRODUCT(-('Diário 4º PA'!$E$4:$E$2007='Analítico Cp.'!$B132),-('Diário 4º PA'!$P$4:$P$2007=C$1),('Diário 4º PA'!$F$4:$F$2007))+SUMPRODUCT(-('Diário 5º PA'!$E$4:$E$2000='Analítico Cp.'!$B132),-('Diário 5º PA'!$P$4:$P$2000=C$1),('Diário 5º PA'!$F$4:$F$2000))+SUMPRODUCT(-('Diário 6º PA'!$E$4:$E$2000='Analítico Cp.'!$B132),-('Diário 6º PA'!$P$4:$P$2000=C$1),('Diário 6º PA'!$F$4:$F$2000))+SUMPRODUCT(-('Comp.'!$D$5:$D$263='Analítico Cp.'!$B132),-('Comp.'!$J$5:$J$263=C$1),('Comp.'!$E$5:$E$263))</f>
        <v>27756.530000000002</v>
      </c>
      <c r="D132" s="11">
        <f>SUMPRODUCT(-('Diário 3º PA'!$E$4:$E$4242='Analítico Cp.'!$B132),-('Diário 3º PA'!$O$4:$O$4242=D$1),('Diário 3º PA'!$F$4:$F$4242))+SUMPRODUCT(-('Diário 4º PA'!$E$4:$E$2007='Analítico Cp.'!$B132),-('Diário 4º PA'!$P$4:$P$2007=D$1),('Diário 4º PA'!$F$4:$F$2007))+SUMPRODUCT(-('Diário 5º PA'!$E$4:$E$2000='Analítico Cp.'!$B132),-('Diário 5º PA'!$P$4:$P$2000=D$1),('Diário 5º PA'!$F$4:$F$2000))+SUMPRODUCT(-('Diário 6º PA'!$E$4:$E$2000='Analítico Cp.'!$B132),-('Diário 6º PA'!$P$4:$P$2000=D$1),('Diário 6º PA'!$F$4:$F$2000))+SUMPRODUCT(-('Comp.'!$D$5:$D$263='Analítico Cp.'!$B132),-('Comp.'!$J$5:$J$263=D$1),('Comp.'!$E$5:$E$263))</f>
        <v>11925.32</v>
      </c>
      <c r="E132" s="11">
        <f>SUMPRODUCT(-('Diário 3º PA'!$E$4:$E$4242='Analítico Cp.'!$B132),-('Diário 3º PA'!$O$4:$O$4242=E$1),('Diário 3º PA'!$F$4:$F$4242))+SUMPRODUCT(-('Diário 4º PA'!$E$4:$E$2007='Analítico Cp.'!$B132),-('Diário 4º PA'!$P$4:$P$2007=E$1),('Diário 4º PA'!$F$4:$F$2007))+SUMPRODUCT(-('Diário 5º PA'!$E$4:$E$2000='Analítico Cp.'!$B132),-('Diário 5º PA'!$P$4:$P$2000=E$1),('Diário 5º PA'!$F$4:$F$2000))+SUMPRODUCT(-('Diário 6º PA'!$E$4:$E$2000='Analítico Cp.'!$B132),-('Diário 6º PA'!$P$4:$P$2000=E$1),('Diário 6º PA'!$F$4:$F$2000))+SUMPRODUCT(-('Comp.'!$D$5:$D$263='Analítico Cp.'!$B132),-('Comp.'!$J$5:$J$263=E$1),('Comp.'!$E$5:$E$263))</f>
        <v>5096.7700000000004</v>
      </c>
      <c r="F132" s="11">
        <f>SUMPRODUCT(-('Diário 3º PA'!$E$4:$E$4242='Analítico Cp.'!$B132),-('Diário 3º PA'!$O$4:$O$4242=F$1),('Diário 3º PA'!$F$4:$F$4242))+SUMPRODUCT(-('Diário 4º PA'!$E$4:$E$2007='Analítico Cp.'!$B132),-('Diário 4º PA'!$P$4:$P$2007=F$1),('Diário 4º PA'!$F$4:$F$2007))+SUMPRODUCT(-('Diário 5º PA'!$E$4:$E$2000='Analítico Cp.'!$B132),-('Diário 5º PA'!$P$4:$P$2000=F$1),('Diário 5º PA'!$F$4:$F$2000))+SUMPRODUCT(-('Diário 6º PA'!$E$4:$E$2000='Analítico Cp.'!$B132),-('Diário 6º PA'!$P$4:$P$2000=F$1),('Diário 6º PA'!$F$4:$F$2000))+SUMPRODUCT(-('Comp.'!$D$5:$D$263='Analítico Cp.'!$B132),-('Comp.'!$J$5:$J$263=F$1),('Comp.'!$E$5:$E$263))</f>
        <v>0</v>
      </c>
      <c r="G132" s="11">
        <f>SUMPRODUCT(-('Diário 3º PA'!$E$4:$E$4242='Analítico Cp.'!$B132),-('Diário 3º PA'!$O$4:$O$4242=G$1),('Diário 3º PA'!$F$4:$F$4242))+SUMPRODUCT(-('Diário 4º PA'!$E$4:$E$2007='Analítico Cp.'!$B132),-('Diário 4º PA'!$P$4:$P$2007=G$1),('Diário 4º PA'!$F$4:$F$2007))+SUMPRODUCT(-('Diário 5º PA'!$E$4:$E$2000='Analítico Cp.'!$B132),-('Diário 5º PA'!$P$4:$P$2000=G$1),('Diário 5º PA'!$F$4:$F$2000))+SUMPRODUCT(-('Diário 6º PA'!$E$4:$E$2000='Analítico Cp.'!$B132),-('Diário 6º PA'!$P$4:$P$2000=G$1),('Diário 6º PA'!$F$4:$F$2000))+SUMPRODUCT(-('Comp.'!$D$5:$D$263='Analítico Cp.'!$B132),-('Comp.'!$J$5:$J$263=G$1),('Comp.'!$E$5:$E$263))</f>
        <v>0</v>
      </c>
      <c r="H132" s="11">
        <f>SUMPRODUCT(-('Diário 3º PA'!$E$4:$E$4242='Analítico Cp.'!$B132),-('Diário 3º PA'!$O$4:$O$4242=H$1),('Diário 3º PA'!$F$4:$F$4242))+SUMPRODUCT(-('Diário 4º PA'!$E$4:$E$2007='Analítico Cp.'!$B132),-('Diário 4º PA'!$P$4:$P$2007=H$1),('Diário 4º PA'!$F$4:$F$2007))+SUMPRODUCT(-('Diário 5º PA'!$E$4:$E$2000='Analítico Cp.'!$B132),-('Diário 5º PA'!$P$4:$P$2000=H$1),('Diário 5º PA'!$F$4:$F$2000))+SUMPRODUCT(-('Diário 6º PA'!$E$4:$E$2000='Analítico Cp.'!$B132),-('Diário 6º PA'!$P$4:$P$2000=H$1),('Diário 6º PA'!$F$4:$F$2000))+SUMPRODUCT(-('Comp.'!$D$5:$D$263='Analítico Cp.'!$B132),-('Comp.'!$J$5:$J$263=H$1),('Comp.'!$E$5:$E$263))</f>
        <v>0</v>
      </c>
      <c r="I132" s="11">
        <f>SUMPRODUCT(-('Diário 3º PA'!$E$4:$E$4242='Analítico Cp.'!$B132),-('Diário 3º PA'!$O$4:$O$4242=I$1),('Diário 3º PA'!$F$4:$F$4242))+SUMPRODUCT(-('Diário 4º PA'!$E$4:$E$2007='Analítico Cp.'!$B132),-('Diário 4º PA'!$P$4:$P$2007=I$1),('Diário 4º PA'!$F$4:$F$2007))+SUMPRODUCT(-('Diário 5º PA'!$E$4:$E$2000='Analítico Cp.'!$B132),-('Diário 5º PA'!$P$4:$P$2000=I$1),('Diário 5º PA'!$F$4:$F$2000))+SUMPRODUCT(-('Diário 6º PA'!$E$4:$E$2000='Analítico Cp.'!$B132),-('Diário 6º PA'!$P$4:$P$2000=I$1),('Diário 6º PA'!$F$4:$F$2000))+SUMPRODUCT(-('Comp.'!$D$5:$D$263='Analítico Cp.'!$B132),-('Comp.'!$J$5:$J$263=I$1),('Comp.'!$E$5:$E$263))</f>
        <v>0</v>
      </c>
      <c r="J132" s="11">
        <f>SUMPRODUCT(-('Diário 3º PA'!$E$4:$E$4242='Analítico Cp.'!$B132),-('Diário 3º PA'!$O$4:$O$4242=J$1),('Diário 3º PA'!$F$4:$F$4242))+SUMPRODUCT(-('Diário 4º PA'!$E$4:$E$2007='Analítico Cp.'!$B132),-('Diário 4º PA'!$P$4:$P$2007=J$1),('Diário 4º PA'!$F$4:$F$2007))+SUMPRODUCT(-('Diário 5º PA'!$E$4:$E$2000='Analítico Cp.'!$B132),-('Diário 5º PA'!$P$4:$P$2000=J$1),('Diário 5º PA'!$F$4:$F$2000))+SUMPRODUCT(-('Diário 6º PA'!$E$4:$E$2000='Analítico Cp.'!$B132),-('Diário 6º PA'!$P$4:$P$2000=J$1),('Diário 6º PA'!$F$4:$F$2000))+SUMPRODUCT(-('Comp.'!$D$5:$D$263='Analítico Cp.'!$B132),-('Comp.'!$J$5:$J$263=J$1),('Comp.'!$E$5:$E$263))</f>
        <v>0</v>
      </c>
      <c r="K132" s="11">
        <f>SUMPRODUCT(-('Diário 3º PA'!$E$4:$E$4242='Analítico Cp.'!$B132),-('Diário 3º PA'!$O$4:$O$4242=K$1),('Diário 3º PA'!$F$4:$F$4242))+SUMPRODUCT(-('Diário 4º PA'!$E$4:$E$2007='Analítico Cp.'!$B132),-('Diário 4º PA'!$P$4:$P$2007=K$1),('Diário 4º PA'!$F$4:$F$2007))+SUMPRODUCT(-('Diário 5º PA'!$E$4:$E$2000='Analítico Cp.'!$B132),-('Diário 5º PA'!$P$4:$P$2000=K$1),('Diário 5º PA'!$F$4:$F$2000))+SUMPRODUCT(-('Diário 6º PA'!$E$4:$E$2000='Analítico Cp.'!$B132),-('Diário 6º PA'!$P$4:$P$2000=K$1),('Diário 6º PA'!$F$4:$F$2000))+SUMPRODUCT(-('Comp.'!$D$5:$D$263='Analítico Cp.'!$B132),-('Comp.'!$J$5:$J$263=K$1),('Comp.'!$E$5:$E$263))</f>
        <v>0</v>
      </c>
      <c r="L132" s="11">
        <f>SUMPRODUCT(-('Diário 3º PA'!$E$4:$E$4242='Analítico Cp.'!$B132),-('Diário 3º PA'!$O$4:$O$4242=L$1),('Diário 3º PA'!$F$4:$F$4242))+SUMPRODUCT(-('Diário 4º PA'!$E$4:$E$2007='Analítico Cp.'!$B132),-('Diário 4º PA'!$P$4:$P$2007=L$1),('Diário 4º PA'!$F$4:$F$2007))+SUMPRODUCT(-('Diário 5º PA'!$E$4:$E$2000='Analítico Cp.'!$B132),-('Diário 5º PA'!$P$4:$P$2000=L$1),('Diário 5º PA'!$F$4:$F$2000))+SUMPRODUCT(-('Diário 6º PA'!$E$4:$E$2000='Analítico Cp.'!$B132),-('Diário 6º PA'!$P$4:$P$2000=L$1),('Diário 6º PA'!$F$4:$F$2000))+SUMPRODUCT(-('Comp.'!$D$5:$D$263='Analítico Cp.'!$B132),-('Comp.'!$J$5:$J$263=L$1),('Comp.'!$E$5:$E$263))</f>
        <v>0</v>
      </c>
      <c r="M132" s="11">
        <f>SUMPRODUCT(-('Diário 3º PA'!$E$4:$E$4242='Analítico Cp.'!$B132),-('Diário 3º PA'!$O$4:$O$4242=M$1),('Diário 3º PA'!$F$4:$F$4242))+SUMPRODUCT(-('Diário 4º PA'!$E$4:$E$2007='Analítico Cp.'!$B132),-('Diário 4º PA'!$P$4:$P$2007=M$1),('Diário 4º PA'!$F$4:$F$2007))+SUMPRODUCT(-('Diário 5º PA'!$E$4:$E$2000='Analítico Cp.'!$B132),-('Diário 5º PA'!$P$4:$P$2000=M$1),('Diário 5º PA'!$F$4:$F$2000))+SUMPRODUCT(-('Diário 6º PA'!$E$4:$E$2000='Analítico Cp.'!$B132),-('Diário 6º PA'!$P$4:$P$2000=M$1),('Diário 6º PA'!$F$4:$F$2000))+SUMPRODUCT(-('Comp.'!$D$5:$D$263='Analítico Cp.'!$B132),-('Comp.'!$J$5:$J$263=M$1),('Comp.'!$E$5:$E$263))</f>
        <v>0</v>
      </c>
      <c r="N132" s="11">
        <f>SUMPRODUCT(-('Diário 3º PA'!$E$4:$E$4242='Analítico Cp.'!$B132),-('Diário 3º PA'!$O$4:$O$4242=N$1),('Diário 3º PA'!$F$4:$F$4242))+SUMPRODUCT(-('Diário 4º PA'!$E$4:$E$2007='Analítico Cp.'!$B132),-('Diário 4º PA'!$P$4:$P$2007=N$1),('Diário 4º PA'!$F$4:$F$2007))+SUMPRODUCT(-('Diário 5º PA'!$E$4:$E$2000='Analítico Cp.'!$B132),-('Diário 5º PA'!$P$4:$P$2000=N$1),('Diário 5º PA'!$F$4:$F$2000))+SUMPRODUCT(-('Diário 6º PA'!$E$4:$E$2000='Analítico Cp.'!$B132),-('Diário 6º PA'!$P$4:$P$2000=N$1),('Diário 6º PA'!$F$4:$F$2000))+SUMPRODUCT(-('Comp.'!$D$5:$D$263='Analítico Cp.'!$B132),-('Comp.'!$J$5:$J$263=N$1),('Comp.'!$E$5:$E$263))</f>
        <v>0</v>
      </c>
      <c r="O132" s="12">
        <f t="shared" si="16"/>
        <v>44778.62000000001</v>
      </c>
      <c r="P132" s="168">
        <f t="shared" si="17"/>
        <v>5.2812167753608901E-3</v>
      </c>
    </row>
    <row r="133" spans="1:16" ht="23.25" customHeight="1" x14ac:dyDescent="0.2">
      <c r="A133" s="59" t="s">
        <v>361</v>
      </c>
      <c r="B133" s="103" t="s">
        <v>362</v>
      </c>
      <c r="C133" s="11">
        <f>SUMPRODUCT(-('Diário 3º PA'!$E$4:$E$4242='Analítico Cp.'!$B133),-('Diário 3º PA'!$O$4:$O$4242=C$1),('Diário 3º PA'!$F$4:$F$4242))+SUMPRODUCT(-('Diário 4º PA'!$E$4:$E$2007='Analítico Cp.'!$B133),-('Diário 4º PA'!$P$4:$P$2007=C$1),('Diário 4º PA'!$F$4:$F$2007))+SUMPRODUCT(-('Diário 5º PA'!$E$4:$E$2000='Analítico Cp.'!$B133),-('Diário 5º PA'!$P$4:$P$2000=C$1),('Diário 5º PA'!$F$4:$F$2000))+SUMPRODUCT(-('Diário 6º PA'!$E$4:$E$2000='Analítico Cp.'!$B133),-('Diário 6º PA'!$P$4:$P$2000=C$1),('Diário 6º PA'!$F$4:$F$2000))+SUMPRODUCT(-('Comp.'!$D$5:$D$263='Analítico Cp.'!$B133),-('Comp.'!$J$5:$J$263=C$1),('Comp.'!$E$5:$E$263))</f>
        <v>216</v>
      </c>
      <c r="D133" s="11">
        <f>SUMPRODUCT(-('Diário 3º PA'!$E$4:$E$4242='Analítico Cp.'!$B133),-('Diário 3º PA'!$O$4:$O$4242=D$1),('Diário 3º PA'!$F$4:$F$4242))+SUMPRODUCT(-('Diário 4º PA'!$E$4:$E$2007='Analítico Cp.'!$B133),-('Diário 4º PA'!$P$4:$P$2007=D$1),('Diário 4º PA'!$F$4:$F$2007))+SUMPRODUCT(-('Diário 5º PA'!$E$4:$E$2000='Analítico Cp.'!$B133),-('Diário 5º PA'!$P$4:$P$2000=D$1),('Diário 5º PA'!$F$4:$F$2000))+SUMPRODUCT(-('Diário 6º PA'!$E$4:$E$2000='Analítico Cp.'!$B133),-('Diário 6º PA'!$P$4:$P$2000=D$1),('Diário 6º PA'!$F$4:$F$2000))+SUMPRODUCT(-('Comp.'!$D$5:$D$263='Analítico Cp.'!$B133),-('Comp.'!$J$5:$J$263=D$1),('Comp.'!$E$5:$E$263))</f>
        <v>110.72</v>
      </c>
      <c r="E133" s="11">
        <f>SUMPRODUCT(-('Diário 3º PA'!$E$4:$E$4242='Analítico Cp.'!$B133),-('Diário 3º PA'!$O$4:$O$4242=E$1),('Diário 3º PA'!$F$4:$F$4242))+SUMPRODUCT(-('Diário 4º PA'!$E$4:$E$2007='Analítico Cp.'!$B133),-('Diário 4º PA'!$P$4:$P$2007=E$1),('Diário 4º PA'!$F$4:$F$2007))+SUMPRODUCT(-('Diário 5º PA'!$E$4:$E$2000='Analítico Cp.'!$B133),-('Diário 5º PA'!$P$4:$P$2000=E$1),('Diário 5º PA'!$F$4:$F$2000))+SUMPRODUCT(-('Diário 6º PA'!$E$4:$E$2000='Analítico Cp.'!$B133),-('Diário 6º PA'!$P$4:$P$2000=E$1),('Diário 6º PA'!$F$4:$F$2000))+SUMPRODUCT(-('Comp.'!$D$5:$D$263='Analítico Cp.'!$B133),-('Comp.'!$J$5:$J$263=E$1),('Comp.'!$E$5:$E$263))</f>
        <v>25</v>
      </c>
      <c r="F133" s="11">
        <f>SUMPRODUCT(-('Diário 3º PA'!$E$4:$E$4242='Analítico Cp.'!$B133),-('Diário 3º PA'!$O$4:$O$4242=F$1),('Diário 3º PA'!$F$4:$F$4242))+SUMPRODUCT(-('Diário 4º PA'!$E$4:$E$2007='Analítico Cp.'!$B133),-('Diário 4º PA'!$P$4:$P$2007=F$1),('Diário 4º PA'!$F$4:$F$2007))+SUMPRODUCT(-('Diário 5º PA'!$E$4:$E$2000='Analítico Cp.'!$B133),-('Diário 5º PA'!$P$4:$P$2000=F$1),('Diário 5º PA'!$F$4:$F$2000))+SUMPRODUCT(-('Diário 6º PA'!$E$4:$E$2000='Analítico Cp.'!$B133),-('Diário 6º PA'!$P$4:$P$2000=F$1),('Diário 6º PA'!$F$4:$F$2000))+SUMPRODUCT(-('Comp.'!$D$5:$D$263='Analítico Cp.'!$B133),-('Comp.'!$J$5:$J$263=F$1),('Comp.'!$E$5:$E$263))</f>
        <v>0</v>
      </c>
      <c r="G133" s="11">
        <f>SUMPRODUCT(-('Diário 3º PA'!$E$4:$E$4242='Analítico Cp.'!$B133),-('Diário 3º PA'!$O$4:$O$4242=G$1),('Diário 3º PA'!$F$4:$F$4242))+SUMPRODUCT(-('Diário 4º PA'!$E$4:$E$2007='Analítico Cp.'!$B133),-('Diário 4º PA'!$P$4:$P$2007=G$1),('Diário 4º PA'!$F$4:$F$2007))+SUMPRODUCT(-('Diário 5º PA'!$E$4:$E$2000='Analítico Cp.'!$B133),-('Diário 5º PA'!$P$4:$P$2000=G$1),('Diário 5º PA'!$F$4:$F$2000))+SUMPRODUCT(-('Diário 6º PA'!$E$4:$E$2000='Analítico Cp.'!$B133),-('Diário 6º PA'!$P$4:$P$2000=G$1),('Diário 6º PA'!$F$4:$F$2000))+SUMPRODUCT(-('Comp.'!$D$5:$D$263='Analítico Cp.'!$B133),-('Comp.'!$J$5:$J$263=G$1),('Comp.'!$E$5:$E$263))</f>
        <v>0</v>
      </c>
      <c r="H133" s="11">
        <f>SUMPRODUCT(-('Diário 3º PA'!$E$4:$E$4242='Analítico Cp.'!$B133),-('Diário 3º PA'!$O$4:$O$4242=H$1),('Diário 3º PA'!$F$4:$F$4242))+SUMPRODUCT(-('Diário 4º PA'!$E$4:$E$2007='Analítico Cp.'!$B133),-('Diário 4º PA'!$P$4:$P$2007=H$1),('Diário 4º PA'!$F$4:$F$2007))+SUMPRODUCT(-('Diário 5º PA'!$E$4:$E$2000='Analítico Cp.'!$B133),-('Diário 5º PA'!$P$4:$P$2000=H$1),('Diário 5º PA'!$F$4:$F$2000))+SUMPRODUCT(-('Diário 6º PA'!$E$4:$E$2000='Analítico Cp.'!$B133),-('Diário 6º PA'!$P$4:$P$2000=H$1),('Diário 6º PA'!$F$4:$F$2000))+SUMPRODUCT(-('Comp.'!$D$5:$D$263='Analítico Cp.'!$B133),-('Comp.'!$J$5:$J$263=H$1),('Comp.'!$E$5:$E$263))</f>
        <v>0</v>
      </c>
      <c r="I133" s="11">
        <f>SUMPRODUCT(-('Diário 3º PA'!$E$4:$E$4242='Analítico Cp.'!$B133),-('Diário 3º PA'!$O$4:$O$4242=I$1),('Diário 3º PA'!$F$4:$F$4242))+SUMPRODUCT(-('Diário 4º PA'!$E$4:$E$2007='Analítico Cp.'!$B133),-('Diário 4º PA'!$P$4:$P$2007=I$1),('Diário 4º PA'!$F$4:$F$2007))+SUMPRODUCT(-('Diário 5º PA'!$E$4:$E$2000='Analítico Cp.'!$B133),-('Diário 5º PA'!$P$4:$P$2000=I$1),('Diário 5º PA'!$F$4:$F$2000))+SUMPRODUCT(-('Diário 6º PA'!$E$4:$E$2000='Analítico Cp.'!$B133),-('Diário 6º PA'!$P$4:$P$2000=I$1),('Diário 6º PA'!$F$4:$F$2000))+SUMPRODUCT(-('Comp.'!$D$5:$D$263='Analítico Cp.'!$B133),-('Comp.'!$J$5:$J$263=I$1),('Comp.'!$E$5:$E$263))</f>
        <v>0</v>
      </c>
      <c r="J133" s="11">
        <f>SUMPRODUCT(-('Diário 3º PA'!$E$4:$E$4242='Analítico Cp.'!$B133),-('Diário 3º PA'!$O$4:$O$4242=J$1),('Diário 3º PA'!$F$4:$F$4242))+SUMPRODUCT(-('Diário 4º PA'!$E$4:$E$2007='Analítico Cp.'!$B133),-('Diário 4º PA'!$P$4:$P$2007=J$1),('Diário 4º PA'!$F$4:$F$2007))+SUMPRODUCT(-('Diário 5º PA'!$E$4:$E$2000='Analítico Cp.'!$B133),-('Diário 5º PA'!$P$4:$P$2000=J$1),('Diário 5º PA'!$F$4:$F$2000))+SUMPRODUCT(-('Diário 6º PA'!$E$4:$E$2000='Analítico Cp.'!$B133),-('Diário 6º PA'!$P$4:$P$2000=J$1),('Diário 6º PA'!$F$4:$F$2000))+SUMPRODUCT(-('Comp.'!$D$5:$D$263='Analítico Cp.'!$B133),-('Comp.'!$J$5:$J$263=J$1),('Comp.'!$E$5:$E$263))</f>
        <v>0</v>
      </c>
      <c r="K133" s="11">
        <f>SUMPRODUCT(-('Diário 3º PA'!$E$4:$E$4242='Analítico Cp.'!$B133),-('Diário 3º PA'!$O$4:$O$4242=K$1),('Diário 3º PA'!$F$4:$F$4242))+SUMPRODUCT(-('Diário 4º PA'!$E$4:$E$2007='Analítico Cp.'!$B133),-('Diário 4º PA'!$P$4:$P$2007=K$1),('Diário 4º PA'!$F$4:$F$2007))+SUMPRODUCT(-('Diário 5º PA'!$E$4:$E$2000='Analítico Cp.'!$B133),-('Diário 5º PA'!$P$4:$P$2000=K$1),('Diário 5º PA'!$F$4:$F$2000))+SUMPRODUCT(-('Diário 6º PA'!$E$4:$E$2000='Analítico Cp.'!$B133),-('Diário 6º PA'!$P$4:$P$2000=K$1),('Diário 6º PA'!$F$4:$F$2000))+SUMPRODUCT(-('Comp.'!$D$5:$D$263='Analítico Cp.'!$B133),-('Comp.'!$J$5:$J$263=K$1),('Comp.'!$E$5:$E$263))</f>
        <v>0</v>
      </c>
      <c r="L133" s="11">
        <f>SUMPRODUCT(-('Diário 3º PA'!$E$4:$E$4242='Analítico Cp.'!$B133),-('Diário 3º PA'!$O$4:$O$4242=L$1),('Diário 3º PA'!$F$4:$F$4242))+SUMPRODUCT(-('Diário 4º PA'!$E$4:$E$2007='Analítico Cp.'!$B133),-('Diário 4º PA'!$P$4:$P$2007=L$1),('Diário 4º PA'!$F$4:$F$2007))+SUMPRODUCT(-('Diário 5º PA'!$E$4:$E$2000='Analítico Cp.'!$B133),-('Diário 5º PA'!$P$4:$P$2000=L$1),('Diário 5º PA'!$F$4:$F$2000))+SUMPRODUCT(-('Diário 6º PA'!$E$4:$E$2000='Analítico Cp.'!$B133),-('Diário 6º PA'!$P$4:$P$2000=L$1),('Diário 6º PA'!$F$4:$F$2000))+SUMPRODUCT(-('Comp.'!$D$5:$D$263='Analítico Cp.'!$B133),-('Comp.'!$J$5:$J$263=L$1),('Comp.'!$E$5:$E$263))</f>
        <v>0</v>
      </c>
      <c r="M133" s="11">
        <f>SUMPRODUCT(-('Diário 3º PA'!$E$4:$E$4242='Analítico Cp.'!$B133),-('Diário 3º PA'!$O$4:$O$4242=M$1),('Diário 3º PA'!$F$4:$F$4242))+SUMPRODUCT(-('Diário 4º PA'!$E$4:$E$2007='Analítico Cp.'!$B133),-('Diário 4º PA'!$P$4:$P$2007=M$1),('Diário 4º PA'!$F$4:$F$2007))+SUMPRODUCT(-('Diário 5º PA'!$E$4:$E$2000='Analítico Cp.'!$B133),-('Diário 5º PA'!$P$4:$P$2000=M$1),('Diário 5º PA'!$F$4:$F$2000))+SUMPRODUCT(-('Diário 6º PA'!$E$4:$E$2000='Analítico Cp.'!$B133),-('Diário 6º PA'!$P$4:$P$2000=M$1),('Diário 6º PA'!$F$4:$F$2000))+SUMPRODUCT(-('Comp.'!$D$5:$D$263='Analítico Cp.'!$B133),-('Comp.'!$J$5:$J$263=M$1),('Comp.'!$E$5:$E$263))</f>
        <v>0</v>
      </c>
      <c r="N133" s="11">
        <f>SUMPRODUCT(-('Diário 3º PA'!$E$4:$E$4242='Analítico Cp.'!$B133),-('Diário 3º PA'!$O$4:$O$4242=N$1),('Diário 3º PA'!$F$4:$F$4242))+SUMPRODUCT(-('Diário 4º PA'!$E$4:$E$2007='Analítico Cp.'!$B133),-('Diário 4º PA'!$P$4:$P$2007=N$1),('Diário 4º PA'!$F$4:$F$2007))+SUMPRODUCT(-('Diário 5º PA'!$E$4:$E$2000='Analítico Cp.'!$B133),-('Diário 5º PA'!$P$4:$P$2000=N$1),('Diário 5º PA'!$F$4:$F$2000))+SUMPRODUCT(-('Diário 6º PA'!$E$4:$E$2000='Analítico Cp.'!$B133),-('Diário 6º PA'!$P$4:$P$2000=N$1),('Diário 6º PA'!$F$4:$F$2000))+SUMPRODUCT(-('Comp.'!$D$5:$D$263='Analítico Cp.'!$B133),-('Comp.'!$J$5:$J$263=N$1),('Comp.'!$E$5:$E$263))</f>
        <v>0</v>
      </c>
      <c r="O133" s="12">
        <f t="shared" si="16"/>
        <v>351.72</v>
      </c>
      <c r="P133" s="168">
        <f t="shared" si="17"/>
        <v>4.1482063632821472E-5</v>
      </c>
    </row>
    <row r="134" spans="1:16" ht="23.25" customHeight="1" x14ac:dyDescent="0.2">
      <c r="A134" s="59" t="s">
        <v>363</v>
      </c>
      <c r="B134" s="103" t="s">
        <v>364</v>
      </c>
      <c r="C134" s="11">
        <f>SUMPRODUCT(-('Diário 3º PA'!$E$4:$E$4242='Analítico Cp.'!$B134),-('Diário 3º PA'!$O$4:$O$4242=C$1),('Diário 3º PA'!$F$4:$F$4242))+SUMPRODUCT(-('Diário 4º PA'!$E$4:$E$2007='Analítico Cp.'!$B134),-('Diário 4º PA'!$P$4:$P$2007=C$1),('Diário 4º PA'!$F$4:$F$2007))+SUMPRODUCT(-('Diário 5º PA'!$E$4:$E$2000='Analítico Cp.'!$B134),-('Diário 5º PA'!$P$4:$P$2000=C$1),('Diário 5º PA'!$F$4:$F$2000))+SUMPRODUCT(-('Diário 6º PA'!$E$4:$E$2000='Analítico Cp.'!$B134),-('Diário 6º PA'!$P$4:$P$2000=C$1),('Diário 6º PA'!$F$4:$F$2000))+SUMPRODUCT(-('Comp.'!$D$5:$D$263='Analítico Cp.'!$B134),-('Comp.'!$J$5:$J$263=C$1),('Comp.'!$E$5:$E$263))</f>
        <v>0</v>
      </c>
      <c r="D134" s="11">
        <f>SUMPRODUCT(-('Diário 3º PA'!$E$4:$E$4242='Analítico Cp.'!$B134),-('Diário 3º PA'!$O$4:$O$4242=D$1),('Diário 3º PA'!$F$4:$F$4242))+SUMPRODUCT(-('Diário 4º PA'!$E$4:$E$2007='Analítico Cp.'!$B134),-('Diário 4º PA'!$P$4:$P$2007=D$1),('Diário 4º PA'!$F$4:$F$2007))+SUMPRODUCT(-('Diário 5º PA'!$E$4:$E$2000='Analítico Cp.'!$B134),-('Diário 5º PA'!$P$4:$P$2000=D$1),('Diário 5º PA'!$F$4:$F$2000))+SUMPRODUCT(-('Diário 6º PA'!$E$4:$E$2000='Analítico Cp.'!$B134),-('Diário 6º PA'!$P$4:$P$2000=D$1),('Diário 6º PA'!$F$4:$F$2000))+SUMPRODUCT(-('Comp.'!$D$5:$D$263='Analítico Cp.'!$B134),-('Comp.'!$J$5:$J$263=D$1),('Comp.'!$E$5:$E$263))</f>
        <v>0</v>
      </c>
      <c r="E134" s="11">
        <f>SUMPRODUCT(-('Diário 3º PA'!$E$4:$E$4242='Analítico Cp.'!$B134),-('Diário 3º PA'!$O$4:$O$4242=E$1),('Diário 3º PA'!$F$4:$F$4242))+SUMPRODUCT(-('Diário 4º PA'!$E$4:$E$2007='Analítico Cp.'!$B134),-('Diário 4º PA'!$P$4:$P$2007=E$1),('Diário 4º PA'!$F$4:$F$2007))+SUMPRODUCT(-('Diário 5º PA'!$E$4:$E$2000='Analítico Cp.'!$B134),-('Diário 5º PA'!$P$4:$P$2000=E$1),('Diário 5º PA'!$F$4:$F$2000))+SUMPRODUCT(-('Diário 6º PA'!$E$4:$E$2000='Analítico Cp.'!$B134),-('Diário 6º PA'!$P$4:$P$2000=E$1),('Diário 6º PA'!$F$4:$F$2000))+SUMPRODUCT(-('Comp.'!$D$5:$D$263='Analítico Cp.'!$B134),-('Comp.'!$J$5:$J$263=E$1),('Comp.'!$E$5:$E$263))</f>
        <v>0</v>
      </c>
      <c r="F134" s="11">
        <f>SUMPRODUCT(-('Diário 3º PA'!$E$4:$E$4242='Analítico Cp.'!$B134),-('Diário 3º PA'!$O$4:$O$4242=F$1),('Diário 3º PA'!$F$4:$F$4242))+SUMPRODUCT(-('Diário 4º PA'!$E$4:$E$2007='Analítico Cp.'!$B134),-('Diário 4º PA'!$P$4:$P$2007=F$1),('Diário 4º PA'!$F$4:$F$2007))+SUMPRODUCT(-('Diário 5º PA'!$E$4:$E$2000='Analítico Cp.'!$B134),-('Diário 5º PA'!$P$4:$P$2000=F$1),('Diário 5º PA'!$F$4:$F$2000))+SUMPRODUCT(-('Diário 6º PA'!$E$4:$E$2000='Analítico Cp.'!$B134),-('Diário 6º PA'!$P$4:$P$2000=F$1),('Diário 6º PA'!$F$4:$F$2000))+SUMPRODUCT(-('Comp.'!$D$5:$D$263='Analítico Cp.'!$B134),-('Comp.'!$J$5:$J$263=F$1),('Comp.'!$E$5:$E$263))</f>
        <v>0</v>
      </c>
      <c r="G134" s="11">
        <f>SUMPRODUCT(-('Diário 3º PA'!$E$4:$E$4242='Analítico Cp.'!$B134),-('Diário 3º PA'!$O$4:$O$4242=G$1),('Diário 3º PA'!$F$4:$F$4242))+SUMPRODUCT(-('Diário 4º PA'!$E$4:$E$2007='Analítico Cp.'!$B134),-('Diário 4º PA'!$P$4:$P$2007=G$1),('Diário 4º PA'!$F$4:$F$2007))+SUMPRODUCT(-('Diário 5º PA'!$E$4:$E$2000='Analítico Cp.'!$B134),-('Diário 5º PA'!$P$4:$P$2000=G$1),('Diário 5º PA'!$F$4:$F$2000))+SUMPRODUCT(-('Diário 6º PA'!$E$4:$E$2000='Analítico Cp.'!$B134),-('Diário 6º PA'!$P$4:$P$2000=G$1),('Diário 6º PA'!$F$4:$F$2000))+SUMPRODUCT(-('Comp.'!$D$5:$D$263='Analítico Cp.'!$B134),-('Comp.'!$J$5:$J$263=G$1),('Comp.'!$E$5:$E$263))</f>
        <v>0</v>
      </c>
      <c r="H134" s="11">
        <f>SUMPRODUCT(-('Diário 3º PA'!$E$4:$E$4242='Analítico Cp.'!$B134),-('Diário 3º PA'!$O$4:$O$4242=H$1),('Diário 3º PA'!$F$4:$F$4242))+SUMPRODUCT(-('Diário 4º PA'!$E$4:$E$2007='Analítico Cp.'!$B134),-('Diário 4º PA'!$P$4:$P$2007=H$1),('Diário 4º PA'!$F$4:$F$2007))+SUMPRODUCT(-('Diário 5º PA'!$E$4:$E$2000='Analítico Cp.'!$B134),-('Diário 5º PA'!$P$4:$P$2000=H$1),('Diário 5º PA'!$F$4:$F$2000))+SUMPRODUCT(-('Diário 6º PA'!$E$4:$E$2000='Analítico Cp.'!$B134),-('Diário 6º PA'!$P$4:$P$2000=H$1),('Diário 6º PA'!$F$4:$F$2000))+SUMPRODUCT(-('Comp.'!$D$5:$D$263='Analítico Cp.'!$B134),-('Comp.'!$J$5:$J$263=H$1),('Comp.'!$E$5:$E$263))</f>
        <v>0</v>
      </c>
      <c r="I134" s="11">
        <f>SUMPRODUCT(-('Diário 3º PA'!$E$4:$E$4242='Analítico Cp.'!$B134),-('Diário 3º PA'!$O$4:$O$4242=I$1),('Diário 3º PA'!$F$4:$F$4242))+SUMPRODUCT(-('Diário 4º PA'!$E$4:$E$2007='Analítico Cp.'!$B134),-('Diário 4º PA'!$P$4:$P$2007=I$1),('Diário 4º PA'!$F$4:$F$2007))+SUMPRODUCT(-('Diário 5º PA'!$E$4:$E$2000='Analítico Cp.'!$B134),-('Diário 5º PA'!$P$4:$P$2000=I$1),('Diário 5º PA'!$F$4:$F$2000))+SUMPRODUCT(-('Diário 6º PA'!$E$4:$E$2000='Analítico Cp.'!$B134),-('Diário 6º PA'!$P$4:$P$2000=I$1),('Diário 6º PA'!$F$4:$F$2000))+SUMPRODUCT(-('Comp.'!$D$5:$D$263='Analítico Cp.'!$B134),-('Comp.'!$J$5:$J$263=I$1),('Comp.'!$E$5:$E$263))</f>
        <v>0</v>
      </c>
      <c r="J134" s="11">
        <f>SUMPRODUCT(-('Diário 3º PA'!$E$4:$E$4242='Analítico Cp.'!$B134),-('Diário 3º PA'!$O$4:$O$4242=J$1),('Diário 3º PA'!$F$4:$F$4242))+SUMPRODUCT(-('Diário 4º PA'!$E$4:$E$2007='Analítico Cp.'!$B134),-('Diário 4º PA'!$P$4:$P$2007=J$1),('Diário 4º PA'!$F$4:$F$2007))+SUMPRODUCT(-('Diário 5º PA'!$E$4:$E$2000='Analítico Cp.'!$B134),-('Diário 5º PA'!$P$4:$P$2000=J$1),('Diário 5º PA'!$F$4:$F$2000))+SUMPRODUCT(-('Diário 6º PA'!$E$4:$E$2000='Analítico Cp.'!$B134),-('Diário 6º PA'!$P$4:$P$2000=J$1),('Diário 6º PA'!$F$4:$F$2000))+SUMPRODUCT(-('Comp.'!$D$5:$D$263='Analítico Cp.'!$B134),-('Comp.'!$J$5:$J$263=J$1),('Comp.'!$E$5:$E$263))</f>
        <v>0</v>
      </c>
      <c r="K134" s="11">
        <f>SUMPRODUCT(-('Diário 3º PA'!$E$4:$E$4242='Analítico Cp.'!$B134),-('Diário 3º PA'!$O$4:$O$4242=K$1),('Diário 3º PA'!$F$4:$F$4242))+SUMPRODUCT(-('Diário 4º PA'!$E$4:$E$2007='Analítico Cp.'!$B134),-('Diário 4º PA'!$P$4:$P$2007=K$1),('Diário 4º PA'!$F$4:$F$2007))+SUMPRODUCT(-('Diário 5º PA'!$E$4:$E$2000='Analítico Cp.'!$B134),-('Diário 5º PA'!$P$4:$P$2000=K$1),('Diário 5º PA'!$F$4:$F$2000))+SUMPRODUCT(-('Diário 6º PA'!$E$4:$E$2000='Analítico Cp.'!$B134),-('Diário 6º PA'!$P$4:$P$2000=K$1),('Diário 6º PA'!$F$4:$F$2000))+SUMPRODUCT(-('Comp.'!$D$5:$D$263='Analítico Cp.'!$B134),-('Comp.'!$J$5:$J$263=K$1),('Comp.'!$E$5:$E$263))</f>
        <v>0</v>
      </c>
      <c r="L134" s="11">
        <f>SUMPRODUCT(-('Diário 3º PA'!$E$4:$E$4242='Analítico Cp.'!$B134),-('Diário 3º PA'!$O$4:$O$4242=L$1),('Diário 3º PA'!$F$4:$F$4242))+SUMPRODUCT(-('Diário 4º PA'!$E$4:$E$2007='Analítico Cp.'!$B134),-('Diário 4º PA'!$P$4:$P$2007=L$1),('Diário 4º PA'!$F$4:$F$2007))+SUMPRODUCT(-('Diário 5º PA'!$E$4:$E$2000='Analítico Cp.'!$B134),-('Diário 5º PA'!$P$4:$P$2000=L$1),('Diário 5º PA'!$F$4:$F$2000))+SUMPRODUCT(-('Diário 6º PA'!$E$4:$E$2000='Analítico Cp.'!$B134),-('Diário 6º PA'!$P$4:$P$2000=L$1),('Diário 6º PA'!$F$4:$F$2000))+SUMPRODUCT(-('Comp.'!$D$5:$D$263='Analítico Cp.'!$B134),-('Comp.'!$J$5:$J$263=L$1),('Comp.'!$E$5:$E$263))</f>
        <v>0</v>
      </c>
      <c r="M134" s="11">
        <f>SUMPRODUCT(-('Diário 3º PA'!$E$4:$E$4242='Analítico Cp.'!$B134),-('Diário 3º PA'!$O$4:$O$4242=M$1),('Diário 3º PA'!$F$4:$F$4242))+SUMPRODUCT(-('Diário 4º PA'!$E$4:$E$2007='Analítico Cp.'!$B134),-('Diário 4º PA'!$P$4:$P$2007=M$1),('Diário 4º PA'!$F$4:$F$2007))+SUMPRODUCT(-('Diário 5º PA'!$E$4:$E$2000='Analítico Cp.'!$B134),-('Diário 5º PA'!$P$4:$P$2000=M$1),('Diário 5º PA'!$F$4:$F$2000))+SUMPRODUCT(-('Diário 6º PA'!$E$4:$E$2000='Analítico Cp.'!$B134),-('Diário 6º PA'!$P$4:$P$2000=M$1),('Diário 6º PA'!$F$4:$F$2000))+SUMPRODUCT(-('Comp.'!$D$5:$D$263='Analítico Cp.'!$B134),-('Comp.'!$J$5:$J$263=M$1),('Comp.'!$E$5:$E$263))</f>
        <v>0</v>
      </c>
      <c r="N134" s="11">
        <f>SUMPRODUCT(-('Diário 3º PA'!$E$4:$E$4242='Analítico Cp.'!$B134),-('Diário 3º PA'!$O$4:$O$4242=N$1),('Diário 3º PA'!$F$4:$F$4242))+SUMPRODUCT(-('Diário 4º PA'!$E$4:$E$2007='Analítico Cp.'!$B134),-('Diário 4º PA'!$P$4:$P$2007=N$1),('Diário 4º PA'!$F$4:$F$2007))+SUMPRODUCT(-('Diário 5º PA'!$E$4:$E$2000='Analítico Cp.'!$B134),-('Diário 5º PA'!$P$4:$P$2000=N$1),('Diário 5º PA'!$F$4:$F$2000))+SUMPRODUCT(-('Diário 6º PA'!$E$4:$E$2000='Analítico Cp.'!$B134),-('Diário 6º PA'!$P$4:$P$2000=N$1),('Diário 6º PA'!$F$4:$F$2000))+SUMPRODUCT(-('Comp.'!$D$5:$D$263='Analítico Cp.'!$B134),-('Comp.'!$J$5:$J$263=N$1),('Comp.'!$E$5:$E$263))</f>
        <v>0</v>
      </c>
      <c r="O134" s="12">
        <f t="shared" si="16"/>
        <v>0</v>
      </c>
      <c r="P134" s="168">
        <f t="shared" si="17"/>
        <v>0</v>
      </c>
    </row>
    <row r="135" spans="1:16" ht="23.25" customHeight="1" x14ac:dyDescent="0.2">
      <c r="A135" s="59" t="s">
        <v>365</v>
      </c>
      <c r="B135" s="103" t="s">
        <v>366</v>
      </c>
      <c r="C135" s="11">
        <f>SUMPRODUCT(-('Diário 3º PA'!$E$4:$E$4242='Analítico Cp.'!$B135),-('Diário 3º PA'!$O$4:$O$4242=C$1),('Diário 3º PA'!$F$4:$F$4242))+SUMPRODUCT(-('Diário 4º PA'!$E$4:$E$2007='Analítico Cp.'!$B135),-('Diário 4º PA'!$P$4:$P$2007=C$1),('Diário 4º PA'!$F$4:$F$2007))+SUMPRODUCT(-('Diário 5º PA'!$E$4:$E$2000='Analítico Cp.'!$B135),-('Diário 5º PA'!$P$4:$P$2000=C$1),('Diário 5º PA'!$F$4:$F$2000))+SUMPRODUCT(-('Diário 6º PA'!$E$4:$E$2000='Analítico Cp.'!$B135),-('Diário 6º PA'!$P$4:$P$2000=C$1),('Diário 6º PA'!$F$4:$F$2000))+SUMPRODUCT(-('Comp.'!$D$5:$D$263='Analítico Cp.'!$B135),-('Comp.'!$J$5:$J$263=C$1),('Comp.'!$E$5:$E$263))</f>
        <v>7037.28</v>
      </c>
      <c r="D135" s="11">
        <f>SUMPRODUCT(-('Diário 3º PA'!$E$4:$E$4242='Analítico Cp.'!$B135),-('Diário 3º PA'!$O$4:$O$4242=D$1),('Diário 3º PA'!$F$4:$F$4242))+SUMPRODUCT(-('Diário 4º PA'!$E$4:$E$2007='Analítico Cp.'!$B135),-('Diário 4º PA'!$P$4:$P$2007=D$1),('Diário 4º PA'!$F$4:$F$2007))+SUMPRODUCT(-('Diário 5º PA'!$E$4:$E$2000='Analítico Cp.'!$B135),-('Diário 5º PA'!$P$4:$P$2000=D$1),('Diário 5º PA'!$F$4:$F$2000))+SUMPRODUCT(-('Diário 6º PA'!$E$4:$E$2000='Analítico Cp.'!$B135),-('Diário 6º PA'!$P$4:$P$2000=D$1),('Diário 6º PA'!$F$4:$F$2000))+SUMPRODUCT(-('Comp.'!$D$5:$D$263='Analítico Cp.'!$B135),-('Comp.'!$J$5:$J$263=D$1),('Comp.'!$E$5:$E$263))</f>
        <v>7037.2799999999988</v>
      </c>
      <c r="E135" s="11">
        <f>SUMPRODUCT(-('Diário 3º PA'!$E$4:$E$4242='Analítico Cp.'!$B135),-('Diário 3º PA'!$O$4:$O$4242=E$1),('Diário 3º PA'!$F$4:$F$4242))+SUMPRODUCT(-('Diário 4º PA'!$E$4:$E$2007='Analítico Cp.'!$B135),-('Diário 4º PA'!$P$4:$P$2007=E$1),('Diário 4º PA'!$F$4:$F$2007))+SUMPRODUCT(-('Diário 5º PA'!$E$4:$E$2000='Analítico Cp.'!$B135),-('Diário 5º PA'!$P$4:$P$2000=E$1),('Diário 5º PA'!$F$4:$F$2000))+SUMPRODUCT(-('Diário 6º PA'!$E$4:$E$2000='Analítico Cp.'!$B135),-('Diário 6º PA'!$P$4:$P$2000=E$1),('Diário 6º PA'!$F$4:$F$2000))+SUMPRODUCT(-('Comp.'!$D$5:$D$263='Analítico Cp.'!$B135),-('Comp.'!$J$5:$J$263=E$1),('Comp.'!$E$5:$E$263))</f>
        <v>14444.96</v>
      </c>
      <c r="F135" s="11">
        <f>SUMPRODUCT(-('Diário 3º PA'!$E$4:$E$4242='Analítico Cp.'!$B135),-('Diário 3º PA'!$O$4:$O$4242=F$1),('Diário 3º PA'!$F$4:$F$4242))+SUMPRODUCT(-('Diário 4º PA'!$E$4:$E$2007='Analítico Cp.'!$B135),-('Diário 4º PA'!$P$4:$P$2007=F$1),('Diário 4º PA'!$F$4:$F$2007))+SUMPRODUCT(-('Diário 5º PA'!$E$4:$E$2000='Analítico Cp.'!$B135),-('Diário 5º PA'!$P$4:$P$2000=F$1),('Diário 5º PA'!$F$4:$F$2000))+SUMPRODUCT(-('Diário 6º PA'!$E$4:$E$2000='Analítico Cp.'!$B135),-('Diário 6º PA'!$P$4:$P$2000=F$1),('Diário 6º PA'!$F$4:$F$2000))+SUMPRODUCT(-('Comp.'!$D$5:$D$263='Analítico Cp.'!$B135),-('Comp.'!$J$5:$J$263=F$1),('Comp.'!$E$5:$E$263))</f>
        <v>0</v>
      </c>
      <c r="G135" s="11">
        <f>SUMPRODUCT(-('Diário 3º PA'!$E$4:$E$4242='Analítico Cp.'!$B135),-('Diário 3º PA'!$O$4:$O$4242=G$1),('Diário 3º PA'!$F$4:$F$4242))+SUMPRODUCT(-('Diário 4º PA'!$E$4:$E$2007='Analítico Cp.'!$B135),-('Diário 4º PA'!$P$4:$P$2007=G$1),('Diário 4º PA'!$F$4:$F$2007))+SUMPRODUCT(-('Diário 5º PA'!$E$4:$E$2000='Analítico Cp.'!$B135),-('Diário 5º PA'!$P$4:$P$2000=G$1),('Diário 5º PA'!$F$4:$F$2000))+SUMPRODUCT(-('Diário 6º PA'!$E$4:$E$2000='Analítico Cp.'!$B135),-('Diário 6º PA'!$P$4:$P$2000=G$1),('Diário 6º PA'!$F$4:$F$2000))+SUMPRODUCT(-('Comp.'!$D$5:$D$263='Analítico Cp.'!$B135),-('Comp.'!$J$5:$J$263=G$1),('Comp.'!$E$5:$E$263))</f>
        <v>0</v>
      </c>
      <c r="H135" s="11">
        <f>SUMPRODUCT(-('Diário 3º PA'!$E$4:$E$4242='Analítico Cp.'!$B135),-('Diário 3º PA'!$O$4:$O$4242=H$1),('Diário 3º PA'!$F$4:$F$4242))+SUMPRODUCT(-('Diário 4º PA'!$E$4:$E$2007='Analítico Cp.'!$B135),-('Diário 4º PA'!$P$4:$P$2007=H$1),('Diário 4º PA'!$F$4:$F$2007))+SUMPRODUCT(-('Diário 5º PA'!$E$4:$E$2000='Analítico Cp.'!$B135),-('Diário 5º PA'!$P$4:$P$2000=H$1),('Diário 5º PA'!$F$4:$F$2000))+SUMPRODUCT(-('Diário 6º PA'!$E$4:$E$2000='Analítico Cp.'!$B135),-('Diário 6º PA'!$P$4:$P$2000=H$1),('Diário 6º PA'!$F$4:$F$2000))+SUMPRODUCT(-('Comp.'!$D$5:$D$263='Analítico Cp.'!$B135),-('Comp.'!$J$5:$J$263=H$1),('Comp.'!$E$5:$E$263))</f>
        <v>0</v>
      </c>
      <c r="I135" s="11">
        <f>SUMPRODUCT(-('Diário 3º PA'!$E$4:$E$4242='Analítico Cp.'!$B135),-('Diário 3º PA'!$O$4:$O$4242=I$1),('Diário 3º PA'!$F$4:$F$4242))+SUMPRODUCT(-('Diário 4º PA'!$E$4:$E$2007='Analítico Cp.'!$B135),-('Diário 4º PA'!$P$4:$P$2007=I$1),('Diário 4º PA'!$F$4:$F$2007))+SUMPRODUCT(-('Diário 5º PA'!$E$4:$E$2000='Analítico Cp.'!$B135),-('Diário 5º PA'!$P$4:$P$2000=I$1),('Diário 5º PA'!$F$4:$F$2000))+SUMPRODUCT(-('Diário 6º PA'!$E$4:$E$2000='Analítico Cp.'!$B135),-('Diário 6º PA'!$P$4:$P$2000=I$1),('Diário 6º PA'!$F$4:$F$2000))+SUMPRODUCT(-('Comp.'!$D$5:$D$263='Analítico Cp.'!$B135),-('Comp.'!$J$5:$J$263=I$1),('Comp.'!$E$5:$E$263))</f>
        <v>0</v>
      </c>
      <c r="J135" s="11">
        <f>SUMPRODUCT(-('Diário 3º PA'!$E$4:$E$4242='Analítico Cp.'!$B135),-('Diário 3º PA'!$O$4:$O$4242=J$1),('Diário 3º PA'!$F$4:$F$4242))+SUMPRODUCT(-('Diário 4º PA'!$E$4:$E$2007='Analítico Cp.'!$B135),-('Diário 4º PA'!$P$4:$P$2007=J$1),('Diário 4º PA'!$F$4:$F$2007))+SUMPRODUCT(-('Diário 5º PA'!$E$4:$E$2000='Analítico Cp.'!$B135),-('Diário 5º PA'!$P$4:$P$2000=J$1),('Diário 5º PA'!$F$4:$F$2000))+SUMPRODUCT(-('Diário 6º PA'!$E$4:$E$2000='Analítico Cp.'!$B135),-('Diário 6º PA'!$P$4:$P$2000=J$1),('Diário 6º PA'!$F$4:$F$2000))+SUMPRODUCT(-('Comp.'!$D$5:$D$263='Analítico Cp.'!$B135),-('Comp.'!$J$5:$J$263=J$1),('Comp.'!$E$5:$E$263))</f>
        <v>0</v>
      </c>
      <c r="K135" s="11">
        <f>SUMPRODUCT(-('Diário 3º PA'!$E$4:$E$4242='Analítico Cp.'!$B135),-('Diário 3º PA'!$O$4:$O$4242=K$1),('Diário 3º PA'!$F$4:$F$4242))+SUMPRODUCT(-('Diário 4º PA'!$E$4:$E$2007='Analítico Cp.'!$B135),-('Diário 4º PA'!$P$4:$P$2007=K$1),('Diário 4º PA'!$F$4:$F$2007))+SUMPRODUCT(-('Diário 5º PA'!$E$4:$E$2000='Analítico Cp.'!$B135),-('Diário 5º PA'!$P$4:$P$2000=K$1),('Diário 5º PA'!$F$4:$F$2000))+SUMPRODUCT(-('Diário 6º PA'!$E$4:$E$2000='Analítico Cp.'!$B135),-('Diário 6º PA'!$P$4:$P$2000=K$1),('Diário 6º PA'!$F$4:$F$2000))+SUMPRODUCT(-('Comp.'!$D$5:$D$263='Analítico Cp.'!$B135),-('Comp.'!$J$5:$J$263=K$1),('Comp.'!$E$5:$E$263))</f>
        <v>0</v>
      </c>
      <c r="L135" s="11">
        <f>SUMPRODUCT(-('Diário 3º PA'!$E$4:$E$4242='Analítico Cp.'!$B135),-('Diário 3º PA'!$O$4:$O$4242=L$1),('Diário 3º PA'!$F$4:$F$4242))+SUMPRODUCT(-('Diário 4º PA'!$E$4:$E$2007='Analítico Cp.'!$B135),-('Diário 4º PA'!$P$4:$P$2007=L$1),('Diário 4º PA'!$F$4:$F$2007))+SUMPRODUCT(-('Diário 5º PA'!$E$4:$E$2000='Analítico Cp.'!$B135),-('Diário 5º PA'!$P$4:$P$2000=L$1),('Diário 5º PA'!$F$4:$F$2000))+SUMPRODUCT(-('Diário 6º PA'!$E$4:$E$2000='Analítico Cp.'!$B135),-('Diário 6º PA'!$P$4:$P$2000=L$1),('Diário 6º PA'!$F$4:$F$2000))+SUMPRODUCT(-('Comp.'!$D$5:$D$263='Analítico Cp.'!$B135),-('Comp.'!$J$5:$J$263=L$1),('Comp.'!$E$5:$E$263))</f>
        <v>0</v>
      </c>
      <c r="M135" s="11">
        <f>SUMPRODUCT(-('Diário 3º PA'!$E$4:$E$4242='Analítico Cp.'!$B135),-('Diário 3º PA'!$O$4:$O$4242=M$1),('Diário 3º PA'!$F$4:$F$4242))+SUMPRODUCT(-('Diário 4º PA'!$E$4:$E$2007='Analítico Cp.'!$B135),-('Diário 4º PA'!$P$4:$P$2007=M$1),('Diário 4º PA'!$F$4:$F$2007))+SUMPRODUCT(-('Diário 5º PA'!$E$4:$E$2000='Analítico Cp.'!$B135),-('Diário 5º PA'!$P$4:$P$2000=M$1),('Diário 5º PA'!$F$4:$F$2000))+SUMPRODUCT(-('Diário 6º PA'!$E$4:$E$2000='Analítico Cp.'!$B135),-('Diário 6º PA'!$P$4:$P$2000=M$1),('Diário 6º PA'!$F$4:$F$2000))+SUMPRODUCT(-('Comp.'!$D$5:$D$263='Analítico Cp.'!$B135),-('Comp.'!$J$5:$J$263=M$1),('Comp.'!$E$5:$E$263))</f>
        <v>0</v>
      </c>
      <c r="N135" s="11">
        <f>SUMPRODUCT(-('Diário 3º PA'!$E$4:$E$4242='Analítico Cp.'!$B135),-('Diário 3º PA'!$O$4:$O$4242=N$1),('Diário 3º PA'!$F$4:$F$4242))+SUMPRODUCT(-('Diário 4º PA'!$E$4:$E$2007='Analítico Cp.'!$B135),-('Diário 4º PA'!$P$4:$P$2007=N$1),('Diário 4º PA'!$F$4:$F$2007))+SUMPRODUCT(-('Diário 5º PA'!$E$4:$E$2000='Analítico Cp.'!$B135),-('Diário 5º PA'!$P$4:$P$2000=N$1),('Diário 5º PA'!$F$4:$F$2000))+SUMPRODUCT(-('Diário 6º PA'!$E$4:$E$2000='Analítico Cp.'!$B135),-('Diário 6º PA'!$P$4:$P$2000=N$1),('Diário 6º PA'!$F$4:$F$2000))+SUMPRODUCT(-('Comp.'!$D$5:$D$263='Analítico Cp.'!$B135),-('Comp.'!$J$5:$J$263=N$1),('Comp.'!$E$5:$E$263))</f>
        <v>0</v>
      </c>
      <c r="O135" s="12">
        <f t="shared" si="16"/>
        <v>28519.519999999997</v>
      </c>
      <c r="P135" s="168">
        <f t="shared" si="17"/>
        <v>3.363608960017981E-3</v>
      </c>
    </row>
    <row r="136" spans="1:16" ht="23.25" customHeight="1" x14ac:dyDescent="0.2">
      <c r="A136" s="59" t="s">
        <v>367</v>
      </c>
      <c r="B136" s="103" t="s">
        <v>368</v>
      </c>
      <c r="C136" s="11">
        <f>SUMPRODUCT(-('Diário 3º PA'!$E$4:$E$4242='Analítico Cp.'!$B136),-('Diário 3º PA'!$O$4:$O$4242=C$1),('Diário 3º PA'!$F$4:$F$4242))+SUMPRODUCT(-('Diário 4º PA'!$E$4:$E$2007='Analítico Cp.'!$B136),-('Diário 4º PA'!$P$4:$P$2007=C$1),('Diário 4º PA'!$F$4:$F$2007))+SUMPRODUCT(-('Diário 5º PA'!$E$4:$E$2000='Analítico Cp.'!$B136),-('Diário 5º PA'!$P$4:$P$2000=C$1),('Diário 5º PA'!$F$4:$F$2000))+SUMPRODUCT(-('Diário 6º PA'!$E$4:$E$2000='Analítico Cp.'!$B136),-('Diário 6º PA'!$P$4:$P$2000=C$1),('Diário 6º PA'!$F$4:$F$2000))+SUMPRODUCT(-('Comp.'!$D$5:$D$263='Analítico Cp.'!$B136),-('Comp.'!$J$5:$J$263=C$1),('Comp.'!$E$5:$E$263))</f>
        <v>1314.77</v>
      </c>
      <c r="D136" s="11">
        <f>SUMPRODUCT(-('Diário 3º PA'!$E$4:$E$4242='Analítico Cp.'!$B136),-('Diário 3º PA'!$O$4:$O$4242=D$1),('Diário 3º PA'!$F$4:$F$4242))+SUMPRODUCT(-('Diário 4º PA'!$E$4:$E$2007='Analítico Cp.'!$B136),-('Diário 4º PA'!$P$4:$P$2007=D$1),('Diário 4º PA'!$F$4:$F$2007))+SUMPRODUCT(-('Diário 5º PA'!$E$4:$E$2000='Analítico Cp.'!$B136),-('Diário 5º PA'!$P$4:$P$2000=D$1),('Diário 5º PA'!$F$4:$F$2000))+SUMPRODUCT(-('Diário 6º PA'!$E$4:$E$2000='Analítico Cp.'!$B136),-('Diário 6º PA'!$P$4:$P$2000=D$1),('Diário 6º PA'!$F$4:$F$2000))+SUMPRODUCT(-('Comp.'!$D$5:$D$263='Analítico Cp.'!$B136),-('Comp.'!$J$5:$J$263=D$1),('Comp.'!$E$5:$E$263))</f>
        <v>7698.21</v>
      </c>
      <c r="E136" s="11">
        <f>SUMPRODUCT(-('Diário 3º PA'!$E$4:$E$4242='Analítico Cp.'!$B136),-('Diário 3º PA'!$O$4:$O$4242=E$1),('Diário 3º PA'!$F$4:$F$4242))+SUMPRODUCT(-('Diário 4º PA'!$E$4:$E$2007='Analítico Cp.'!$B136),-('Diário 4º PA'!$P$4:$P$2007=E$1),('Diário 4º PA'!$F$4:$F$2007))+SUMPRODUCT(-('Diário 5º PA'!$E$4:$E$2000='Analítico Cp.'!$B136),-('Diário 5º PA'!$P$4:$P$2000=E$1),('Diário 5º PA'!$F$4:$F$2000))+SUMPRODUCT(-('Diário 6º PA'!$E$4:$E$2000='Analítico Cp.'!$B136),-('Diário 6º PA'!$P$4:$P$2000=E$1),('Diário 6º PA'!$F$4:$F$2000))+SUMPRODUCT(-('Comp.'!$D$5:$D$263='Analítico Cp.'!$B136),-('Comp.'!$J$5:$J$263=E$1),('Comp.'!$E$5:$E$263))</f>
        <v>17241.349999999999</v>
      </c>
      <c r="F136" s="11">
        <f>SUMPRODUCT(-('Diário 3º PA'!$E$4:$E$4242='Analítico Cp.'!$B136),-('Diário 3º PA'!$O$4:$O$4242=F$1),('Diário 3º PA'!$F$4:$F$4242))+SUMPRODUCT(-('Diário 4º PA'!$E$4:$E$2007='Analítico Cp.'!$B136),-('Diário 4º PA'!$P$4:$P$2007=F$1),('Diário 4º PA'!$F$4:$F$2007))+SUMPRODUCT(-('Diário 5º PA'!$E$4:$E$2000='Analítico Cp.'!$B136),-('Diário 5º PA'!$P$4:$P$2000=F$1),('Diário 5º PA'!$F$4:$F$2000))+SUMPRODUCT(-('Diário 6º PA'!$E$4:$E$2000='Analítico Cp.'!$B136),-('Diário 6º PA'!$P$4:$P$2000=F$1),('Diário 6º PA'!$F$4:$F$2000))+SUMPRODUCT(-('Comp.'!$D$5:$D$263='Analítico Cp.'!$B136),-('Comp.'!$J$5:$J$263=F$1),('Comp.'!$E$5:$E$263))</f>
        <v>0</v>
      </c>
      <c r="G136" s="11">
        <f>SUMPRODUCT(-('Diário 3º PA'!$E$4:$E$4242='Analítico Cp.'!$B136),-('Diário 3º PA'!$O$4:$O$4242=G$1),('Diário 3º PA'!$F$4:$F$4242))+SUMPRODUCT(-('Diário 4º PA'!$E$4:$E$2007='Analítico Cp.'!$B136),-('Diário 4º PA'!$P$4:$P$2007=G$1),('Diário 4º PA'!$F$4:$F$2007))+SUMPRODUCT(-('Diário 5º PA'!$E$4:$E$2000='Analítico Cp.'!$B136),-('Diário 5º PA'!$P$4:$P$2000=G$1),('Diário 5º PA'!$F$4:$F$2000))+SUMPRODUCT(-('Diário 6º PA'!$E$4:$E$2000='Analítico Cp.'!$B136),-('Diário 6º PA'!$P$4:$P$2000=G$1),('Diário 6º PA'!$F$4:$F$2000))+SUMPRODUCT(-('Comp.'!$D$5:$D$263='Analítico Cp.'!$B136),-('Comp.'!$J$5:$J$263=G$1),('Comp.'!$E$5:$E$263))</f>
        <v>0</v>
      </c>
      <c r="H136" s="11">
        <f>SUMPRODUCT(-('Diário 3º PA'!$E$4:$E$4242='Analítico Cp.'!$B136),-('Diário 3º PA'!$O$4:$O$4242=H$1),('Diário 3º PA'!$F$4:$F$4242))+SUMPRODUCT(-('Diário 4º PA'!$E$4:$E$2007='Analítico Cp.'!$B136),-('Diário 4º PA'!$P$4:$P$2007=H$1),('Diário 4º PA'!$F$4:$F$2007))+SUMPRODUCT(-('Diário 5º PA'!$E$4:$E$2000='Analítico Cp.'!$B136),-('Diário 5º PA'!$P$4:$P$2000=H$1),('Diário 5º PA'!$F$4:$F$2000))+SUMPRODUCT(-('Diário 6º PA'!$E$4:$E$2000='Analítico Cp.'!$B136),-('Diário 6º PA'!$P$4:$P$2000=H$1),('Diário 6º PA'!$F$4:$F$2000))+SUMPRODUCT(-('Comp.'!$D$5:$D$263='Analítico Cp.'!$B136),-('Comp.'!$J$5:$J$263=H$1),('Comp.'!$E$5:$E$263))</f>
        <v>0</v>
      </c>
      <c r="I136" s="11">
        <f>SUMPRODUCT(-('Diário 3º PA'!$E$4:$E$4242='Analítico Cp.'!$B136),-('Diário 3º PA'!$O$4:$O$4242=I$1),('Diário 3º PA'!$F$4:$F$4242))+SUMPRODUCT(-('Diário 4º PA'!$E$4:$E$2007='Analítico Cp.'!$B136),-('Diário 4º PA'!$P$4:$P$2007=I$1),('Diário 4º PA'!$F$4:$F$2007))+SUMPRODUCT(-('Diário 5º PA'!$E$4:$E$2000='Analítico Cp.'!$B136),-('Diário 5º PA'!$P$4:$P$2000=I$1),('Diário 5º PA'!$F$4:$F$2000))+SUMPRODUCT(-('Diário 6º PA'!$E$4:$E$2000='Analítico Cp.'!$B136),-('Diário 6º PA'!$P$4:$P$2000=I$1),('Diário 6º PA'!$F$4:$F$2000))+SUMPRODUCT(-('Comp.'!$D$5:$D$263='Analítico Cp.'!$B136),-('Comp.'!$J$5:$J$263=I$1),('Comp.'!$E$5:$E$263))</f>
        <v>0</v>
      </c>
      <c r="J136" s="11">
        <f>SUMPRODUCT(-('Diário 3º PA'!$E$4:$E$4242='Analítico Cp.'!$B136),-('Diário 3º PA'!$O$4:$O$4242=J$1),('Diário 3º PA'!$F$4:$F$4242))+SUMPRODUCT(-('Diário 4º PA'!$E$4:$E$2007='Analítico Cp.'!$B136),-('Diário 4º PA'!$P$4:$P$2007=J$1),('Diário 4º PA'!$F$4:$F$2007))+SUMPRODUCT(-('Diário 5º PA'!$E$4:$E$2000='Analítico Cp.'!$B136),-('Diário 5º PA'!$P$4:$P$2000=J$1),('Diário 5º PA'!$F$4:$F$2000))+SUMPRODUCT(-('Diário 6º PA'!$E$4:$E$2000='Analítico Cp.'!$B136),-('Diário 6º PA'!$P$4:$P$2000=J$1),('Diário 6º PA'!$F$4:$F$2000))+SUMPRODUCT(-('Comp.'!$D$5:$D$263='Analítico Cp.'!$B136),-('Comp.'!$J$5:$J$263=J$1),('Comp.'!$E$5:$E$263))</f>
        <v>0</v>
      </c>
      <c r="K136" s="11">
        <f>SUMPRODUCT(-('Diário 3º PA'!$E$4:$E$4242='Analítico Cp.'!$B136),-('Diário 3º PA'!$O$4:$O$4242=K$1),('Diário 3º PA'!$F$4:$F$4242))+SUMPRODUCT(-('Diário 4º PA'!$E$4:$E$2007='Analítico Cp.'!$B136),-('Diário 4º PA'!$P$4:$P$2007=K$1),('Diário 4º PA'!$F$4:$F$2007))+SUMPRODUCT(-('Diário 5º PA'!$E$4:$E$2000='Analítico Cp.'!$B136),-('Diário 5º PA'!$P$4:$P$2000=K$1),('Diário 5º PA'!$F$4:$F$2000))+SUMPRODUCT(-('Diário 6º PA'!$E$4:$E$2000='Analítico Cp.'!$B136),-('Diário 6º PA'!$P$4:$P$2000=K$1),('Diário 6º PA'!$F$4:$F$2000))+SUMPRODUCT(-('Comp.'!$D$5:$D$263='Analítico Cp.'!$B136),-('Comp.'!$J$5:$J$263=K$1),('Comp.'!$E$5:$E$263))</f>
        <v>0</v>
      </c>
      <c r="L136" s="11">
        <f>SUMPRODUCT(-('Diário 3º PA'!$E$4:$E$4242='Analítico Cp.'!$B136),-('Diário 3º PA'!$O$4:$O$4242=L$1),('Diário 3º PA'!$F$4:$F$4242))+SUMPRODUCT(-('Diário 4º PA'!$E$4:$E$2007='Analítico Cp.'!$B136),-('Diário 4º PA'!$P$4:$P$2007=L$1),('Diário 4º PA'!$F$4:$F$2007))+SUMPRODUCT(-('Diário 5º PA'!$E$4:$E$2000='Analítico Cp.'!$B136),-('Diário 5º PA'!$P$4:$P$2000=L$1),('Diário 5º PA'!$F$4:$F$2000))+SUMPRODUCT(-('Diário 6º PA'!$E$4:$E$2000='Analítico Cp.'!$B136),-('Diário 6º PA'!$P$4:$P$2000=L$1),('Diário 6º PA'!$F$4:$F$2000))+SUMPRODUCT(-('Comp.'!$D$5:$D$263='Analítico Cp.'!$B136),-('Comp.'!$J$5:$J$263=L$1),('Comp.'!$E$5:$E$263))</f>
        <v>0</v>
      </c>
      <c r="M136" s="11">
        <f>SUMPRODUCT(-('Diário 3º PA'!$E$4:$E$4242='Analítico Cp.'!$B136),-('Diário 3º PA'!$O$4:$O$4242=M$1),('Diário 3º PA'!$F$4:$F$4242))+SUMPRODUCT(-('Diário 4º PA'!$E$4:$E$2007='Analítico Cp.'!$B136),-('Diário 4º PA'!$P$4:$P$2007=M$1),('Diário 4º PA'!$F$4:$F$2007))+SUMPRODUCT(-('Diário 5º PA'!$E$4:$E$2000='Analítico Cp.'!$B136),-('Diário 5º PA'!$P$4:$P$2000=M$1),('Diário 5º PA'!$F$4:$F$2000))+SUMPRODUCT(-('Diário 6º PA'!$E$4:$E$2000='Analítico Cp.'!$B136),-('Diário 6º PA'!$P$4:$P$2000=M$1),('Diário 6º PA'!$F$4:$F$2000))+SUMPRODUCT(-('Comp.'!$D$5:$D$263='Analítico Cp.'!$B136),-('Comp.'!$J$5:$J$263=M$1),('Comp.'!$E$5:$E$263))</f>
        <v>0</v>
      </c>
      <c r="N136" s="11">
        <f>SUMPRODUCT(-('Diário 3º PA'!$E$4:$E$4242='Analítico Cp.'!$B136),-('Diário 3º PA'!$O$4:$O$4242=N$1),('Diário 3º PA'!$F$4:$F$4242))+SUMPRODUCT(-('Diário 4º PA'!$E$4:$E$2007='Analítico Cp.'!$B136),-('Diário 4º PA'!$P$4:$P$2007=N$1),('Diário 4º PA'!$F$4:$F$2007))+SUMPRODUCT(-('Diário 5º PA'!$E$4:$E$2000='Analítico Cp.'!$B136),-('Diário 5º PA'!$P$4:$P$2000=N$1),('Diário 5º PA'!$F$4:$F$2000))+SUMPRODUCT(-('Diário 6º PA'!$E$4:$E$2000='Analítico Cp.'!$B136),-('Diário 6º PA'!$P$4:$P$2000=N$1),('Diário 6º PA'!$F$4:$F$2000))+SUMPRODUCT(-('Comp.'!$D$5:$D$263='Analítico Cp.'!$B136),-('Comp.'!$J$5:$J$263=N$1),('Comp.'!$E$5:$E$263))</f>
        <v>0</v>
      </c>
      <c r="O136" s="12">
        <f t="shared" si="16"/>
        <v>26254.329999999998</v>
      </c>
      <c r="P136" s="168">
        <f t="shared" si="17"/>
        <v>3.0964511193480428E-3</v>
      </c>
    </row>
    <row r="137" spans="1:16" ht="23.25" customHeight="1" x14ac:dyDescent="0.2">
      <c r="A137" s="59" t="s">
        <v>369</v>
      </c>
      <c r="B137" s="103" t="s">
        <v>370</v>
      </c>
      <c r="C137" s="11">
        <f>SUMPRODUCT(-('Diário 3º PA'!$E$4:$E$4242='Analítico Cp.'!$B137),-('Diário 3º PA'!$O$4:$O$4242=C$1),('Diário 3º PA'!$F$4:$F$4242))+SUMPRODUCT(-('Diário 4º PA'!$E$4:$E$2007='Analítico Cp.'!$B137),-('Diário 4º PA'!$P$4:$P$2007=C$1),('Diário 4º PA'!$F$4:$F$2007))+SUMPRODUCT(-('Diário 5º PA'!$E$4:$E$2000='Analítico Cp.'!$B137),-('Diário 5º PA'!$P$4:$P$2000=C$1),('Diário 5º PA'!$F$4:$F$2000))+SUMPRODUCT(-('Diário 6º PA'!$E$4:$E$2000='Analítico Cp.'!$B137),-('Diário 6º PA'!$P$4:$P$2000=C$1),('Diário 6º PA'!$F$4:$F$2000))+SUMPRODUCT(-('Comp.'!$D$5:$D$263='Analítico Cp.'!$B137),-('Comp.'!$J$5:$J$263=C$1),('Comp.'!$E$5:$E$263))</f>
        <v>37303.160000000003</v>
      </c>
      <c r="D137" s="11">
        <f>SUMPRODUCT(-('Diário 3º PA'!$E$4:$E$4242='Analítico Cp.'!$B137),-('Diário 3º PA'!$O$4:$O$4242=D$1),('Diário 3º PA'!$F$4:$F$4242))+SUMPRODUCT(-('Diário 4º PA'!$E$4:$E$2007='Analítico Cp.'!$B137),-('Diário 4º PA'!$P$4:$P$2007=D$1),('Diário 4º PA'!$F$4:$F$2007))+SUMPRODUCT(-('Diário 5º PA'!$E$4:$E$2000='Analítico Cp.'!$B137),-('Diário 5º PA'!$P$4:$P$2000=D$1),('Diário 5º PA'!$F$4:$F$2000))+SUMPRODUCT(-('Diário 6º PA'!$E$4:$E$2000='Analítico Cp.'!$B137),-('Diário 6º PA'!$P$4:$P$2000=D$1),('Diário 6º PA'!$F$4:$F$2000))+SUMPRODUCT(-('Comp.'!$D$5:$D$263='Analítico Cp.'!$B137),-('Comp.'!$J$5:$J$263=D$1),('Comp.'!$E$5:$E$263))</f>
        <v>8408.7000000000007</v>
      </c>
      <c r="E137" s="11">
        <f>SUMPRODUCT(-('Diário 3º PA'!$E$4:$E$4242='Analítico Cp.'!$B137),-('Diário 3º PA'!$O$4:$O$4242=E$1),('Diário 3º PA'!$F$4:$F$4242))+SUMPRODUCT(-('Diário 4º PA'!$E$4:$E$2007='Analítico Cp.'!$B137),-('Diário 4º PA'!$P$4:$P$2007=E$1),('Diário 4º PA'!$F$4:$F$2007))+SUMPRODUCT(-('Diário 5º PA'!$E$4:$E$2000='Analítico Cp.'!$B137),-('Diário 5º PA'!$P$4:$P$2000=E$1),('Diário 5º PA'!$F$4:$F$2000))+SUMPRODUCT(-('Diário 6º PA'!$E$4:$E$2000='Analítico Cp.'!$B137),-('Diário 6º PA'!$P$4:$P$2000=E$1),('Diário 6º PA'!$F$4:$F$2000))+SUMPRODUCT(-('Comp.'!$D$5:$D$263='Analítico Cp.'!$B137),-('Comp.'!$J$5:$J$263=E$1),('Comp.'!$E$5:$E$263))</f>
        <v>11832.749999999998</v>
      </c>
      <c r="F137" s="11">
        <f>SUMPRODUCT(-('Diário 3º PA'!$E$4:$E$4242='Analítico Cp.'!$B137),-('Diário 3º PA'!$O$4:$O$4242=F$1),('Diário 3º PA'!$F$4:$F$4242))+SUMPRODUCT(-('Diário 4º PA'!$E$4:$E$2007='Analítico Cp.'!$B137),-('Diário 4º PA'!$P$4:$P$2007=F$1),('Diário 4º PA'!$F$4:$F$2007))+SUMPRODUCT(-('Diário 5º PA'!$E$4:$E$2000='Analítico Cp.'!$B137),-('Diário 5º PA'!$P$4:$P$2000=F$1),('Diário 5º PA'!$F$4:$F$2000))+SUMPRODUCT(-('Diário 6º PA'!$E$4:$E$2000='Analítico Cp.'!$B137),-('Diário 6º PA'!$P$4:$P$2000=F$1),('Diário 6º PA'!$F$4:$F$2000))+SUMPRODUCT(-('Comp.'!$D$5:$D$263='Analítico Cp.'!$B137),-('Comp.'!$J$5:$J$263=F$1),('Comp.'!$E$5:$E$263))</f>
        <v>0</v>
      </c>
      <c r="G137" s="11">
        <f>SUMPRODUCT(-('Diário 3º PA'!$E$4:$E$4242='Analítico Cp.'!$B137),-('Diário 3º PA'!$O$4:$O$4242=G$1),('Diário 3º PA'!$F$4:$F$4242))+SUMPRODUCT(-('Diário 4º PA'!$E$4:$E$2007='Analítico Cp.'!$B137),-('Diário 4º PA'!$P$4:$P$2007=G$1),('Diário 4º PA'!$F$4:$F$2007))+SUMPRODUCT(-('Diário 5º PA'!$E$4:$E$2000='Analítico Cp.'!$B137),-('Diário 5º PA'!$P$4:$P$2000=G$1),('Diário 5º PA'!$F$4:$F$2000))+SUMPRODUCT(-('Diário 6º PA'!$E$4:$E$2000='Analítico Cp.'!$B137),-('Diário 6º PA'!$P$4:$P$2000=G$1),('Diário 6º PA'!$F$4:$F$2000))+SUMPRODUCT(-('Comp.'!$D$5:$D$263='Analítico Cp.'!$B137),-('Comp.'!$J$5:$J$263=G$1),('Comp.'!$E$5:$E$263))</f>
        <v>0</v>
      </c>
      <c r="H137" s="11">
        <f>SUMPRODUCT(-('Diário 3º PA'!$E$4:$E$4242='Analítico Cp.'!$B137),-('Diário 3º PA'!$O$4:$O$4242=H$1),('Diário 3º PA'!$F$4:$F$4242))+SUMPRODUCT(-('Diário 4º PA'!$E$4:$E$2007='Analítico Cp.'!$B137),-('Diário 4º PA'!$P$4:$P$2007=H$1),('Diário 4º PA'!$F$4:$F$2007))+SUMPRODUCT(-('Diário 5º PA'!$E$4:$E$2000='Analítico Cp.'!$B137),-('Diário 5º PA'!$P$4:$P$2000=H$1),('Diário 5º PA'!$F$4:$F$2000))+SUMPRODUCT(-('Diário 6º PA'!$E$4:$E$2000='Analítico Cp.'!$B137),-('Diário 6º PA'!$P$4:$P$2000=H$1),('Diário 6º PA'!$F$4:$F$2000))+SUMPRODUCT(-('Comp.'!$D$5:$D$263='Analítico Cp.'!$B137),-('Comp.'!$J$5:$J$263=H$1),('Comp.'!$E$5:$E$263))</f>
        <v>0</v>
      </c>
      <c r="I137" s="11">
        <f>SUMPRODUCT(-('Diário 3º PA'!$E$4:$E$4242='Analítico Cp.'!$B137),-('Diário 3º PA'!$O$4:$O$4242=I$1),('Diário 3º PA'!$F$4:$F$4242))+SUMPRODUCT(-('Diário 4º PA'!$E$4:$E$2007='Analítico Cp.'!$B137),-('Diário 4º PA'!$P$4:$P$2007=I$1),('Diário 4º PA'!$F$4:$F$2007))+SUMPRODUCT(-('Diário 5º PA'!$E$4:$E$2000='Analítico Cp.'!$B137),-('Diário 5º PA'!$P$4:$P$2000=I$1),('Diário 5º PA'!$F$4:$F$2000))+SUMPRODUCT(-('Diário 6º PA'!$E$4:$E$2000='Analítico Cp.'!$B137),-('Diário 6º PA'!$P$4:$P$2000=I$1),('Diário 6º PA'!$F$4:$F$2000))+SUMPRODUCT(-('Comp.'!$D$5:$D$263='Analítico Cp.'!$B137),-('Comp.'!$J$5:$J$263=I$1),('Comp.'!$E$5:$E$263))</f>
        <v>0</v>
      </c>
      <c r="J137" s="11">
        <f>SUMPRODUCT(-('Diário 3º PA'!$E$4:$E$4242='Analítico Cp.'!$B137),-('Diário 3º PA'!$O$4:$O$4242=J$1),('Diário 3º PA'!$F$4:$F$4242))+SUMPRODUCT(-('Diário 4º PA'!$E$4:$E$2007='Analítico Cp.'!$B137),-('Diário 4º PA'!$P$4:$P$2007=J$1),('Diário 4º PA'!$F$4:$F$2007))+SUMPRODUCT(-('Diário 5º PA'!$E$4:$E$2000='Analítico Cp.'!$B137),-('Diário 5º PA'!$P$4:$P$2000=J$1),('Diário 5º PA'!$F$4:$F$2000))+SUMPRODUCT(-('Diário 6º PA'!$E$4:$E$2000='Analítico Cp.'!$B137),-('Diário 6º PA'!$P$4:$P$2000=J$1),('Diário 6º PA'!$F$4:$F$2000))+SUMPRODUCT(-('Comp.'!$D$5:$D$263='Analítico Cp.'!$B137),-('Comp.'!$J$5:$J$263=J$1),('Comp.'!$E$5:$E$263))</f>
        <v>0</v>
      </c>
      <c r="K137" s="11">
        <f>SUMPRODUCT(-('Diário 3º PA'!$E$4:$E$4242='Analítico Cp.'!$B137),-('Diário 3º PA'!$O$4:$O$4242=K$1),('Diário 3º PA'!$F$4:$F$4242))+SUMPRODUCT(-('Diário 4º PA'!$E$4:$E$2007='Analítico Cp.'!$B137),-('Diário 4º PA'!$P$4:$P$2007=K$1),('Diário 4º PA'!$F$4:$F$2007))+SUMPRODUCT(-('Diário 5º PA'!$E$4:$E$2000='Analítico Cp.'!$B137),-('Diário 5º PA'!$P$4:$P$2000=K$1),('Diário 5º PA'!$F$4:$F$2000))+SUMPRODUCT(-('Diário 6º PA'!$E$4:$E$2000='Analítico Cp.'!$B137),-('Diário 6º PA'!$P$4:$P$2000=K$1),('Diário 6º PA'!$F$4:$F$2000))+SUMPRODUCT(-('Comp.'!$D$5:$D$263='Analítico Cp.'!$B137),-('Comp.'!$J$5:$J$263=K$1),('Comp.'!$E$5:$E$263))</f>
        <v>0</v>
      </c>
      <c r="L137" s="11">
        <f>SUMPRODUCT(-('Diário 3º PA'!$E$4:$E$4242='Analítico Cp.'!$B137),-('Diário 3º PA'!$O$4:$O$4242=L$1),('Diário 3º PA'!$F$4:$F$4242))+SUMPRODUCT(-('Diário 4º PA'!$E$4:$E$2007='Analítico Cp.'!$B137),-('Diário 4º PA'!$P$4:$P$2007=L$1),('Diário 4º PA'!$F$4:$F$2007))+SUMPRODUCT(-('Diário 5º PA'!$E$4:$E$2000='Analítico Cp.'!$B137),-('Diário 5º PA'!$P$4:$P$2000=L$1),('Diário 5º PA'!$F$4:$F$2000))+SUMPRODUCT(-('Diário 6º PA'!$E$4:$E$2000='Analítico Cp.'!$B137),-('Diário 6º PA'!$P$4:$P$2000=L$1),('Diário 6º PA'!$F$4:$F$2000))+SUMPRODUCT(-('Comp.'!$D$5:$D$263='Analítico Cp.'!$B137),-('Comp.'!$J$5:$J$263=L$1),('Comp.'!$E$5:$E$263))</f>
        <v>0</v>
      </c>
      <c r="M137" s="11">
        <f>SUMPRODUCT(-('Diário 3º PA'!$E$4:$E$4242='Analítico Cp.'!$B137),-('Diário 3º PA'!$O$4:$O$4242=M$1),('Diário 3º PA'!$F$4:$F$4242))+SUMPRODUCT(-('Diário 4º PA'!$E$4:$E$2007='Analítico Cp.'!$B137),-('Diário 4º PA'!$P$4:$P$2007=M$1),('Diário 4º PA'!$F$4:$F$2007))+SUMPRODUCT(-('Diário 5º PA'!$E$4:$E$2000='Analítico Cp.'!$B137),-('Diário 5º PA'!$P$4:$P$2000=M$1),('Diário 5º PA'!$F$4:$F$2000))+SUMPRODUCT(-('Diário 6º PA'!$E$4:$E$2000='Analítico Cp.'!$B137),-('Diário 6º PA'!$P$4:$P$2000=M$1),('Diário 6º PA'!$F$4:$F$2000))+SUMPRODUCT(-('Comp.'!$D$5:$D$263='Analítico Cp.'!$B137),-('Comp.'!$J$5:$J$263=M$1),('Comp.'!$E$5:$E$263))</f>
        <v>0</v>
      </c>
      <c r="N137" s="11">
        <f>SUMPRODUCT(-('Diário 3º PA'!$E$4:$E$4242='Analítico Cp.'!$B137),-('Diário 3º PA'!$O$4:$O$4242=N$1),('Diário 3º PA'!$F$4:$F$4242))+SUMPRODUCT(-('Diário 4º PA'!$E$4:$E$2007='Analítico Cp.'!$B137),-('Diário 4º PA'!$P$4:$P$2007=N$1),('Diário 4º PA'!$F$4:$F$2007))+SUMPRODUCT(-('Diário 5º PA'!$E$4:$E$2000='Analítico Cp.'!$B137),-('Diário 5º PA'!$P$4:$P$2000=N$1),('Diário 5º PA'!$F$4:$F$2000))+SUMPRODUCT(-('Diário 6º PA'!$E$4:$E$2000='Analítico Cp.'!$B137),-('Diário 6º PA'!$P$4:$P$2000=N$1),('Diário 6º PA'!$F$4:$F$2000))+SUMPRODUCT(-('Comp.'!$D$5:$D$263='Analítico Cp.'!$B137),-('Comp.'!$J$5:$J$263=N$1),('Comp.'!$E$5:$E$263))</f>
        <v>0</v>
      </c>
      <c r="O137" s="12">
        <f t="shared" si="16"/>
        <v>57544.61</v>
      </c>
      <c r="P137" s="168">
        <f t="shared" si="17"/>
        <v>6.7868451431419728E-3</v>
      </c>
    </row>
    <row r="138" spans="1:16" ht="23.25" customHeight="1" thickBot="1" x14ac:dyDescent="0.25">
      <c r="A138" s="24"/>
      <c r="B138" s="25" t="s">
        <v>371</v>
      </c>
      <c r="C138" s="14">
        <f t="shared" ref="C138:O138" si="18">SUBTOTAL(109,C59:C137)</f>
        <v>1140621.8999999999</v>
      </c>
      <c r="D138" s="14">
        <f t="shared" si="18"/>
        <v>1040546.8299999998</v>
      </c>
      <c r="E138" s="14">
        <f t="shared" si="18"/>
        <v>2011834.1800000002</v>
      </c>
      <c r="F138" s="14">
        <f t="shared" si="18"/>
        <v>0</v>
      </c>
      <c r="G138" s="14">
        <f t="shared" si="18"/>
        <v>0</v>
      </c>
      <c r="H138" s="14">
        <f t="shared" si="18"/>
        <v>0</v>
      </c>
      <c r="I138" s="14">
        <f t="shared" si="18"/>
        <v>0</v>
      </c>
      <c r="J138" s="14">
        <f t="shared" si="18"/>
        <v>0</v>
      </c>
      <c r="K138" s="14">
        <f t="shared" si="18"/>
        <v>0</v>
      </c>
      <c r="L138" s="14">
        <f t="shared" si="18"/>
        <v>0</v>
      </c>
      <c r="M138" s="14">
        <f t="shared" si="18"/>
        <v>0</v>
      </c>
      <c r="N138" s="14">
        <f t="shared" si="18"/>
        <v>0</v>
      </c>
      <c r="O138" s="14">
        <f t="shared" si="18"/>
        <v>4193002.91</v>
      </c>
      <c r="P138" s="174">
        <f t="shared" si="17"/>
        <v>0.49452522894696233</v>
      </c>
    </row>
    <row r="139" spans="1:16" ht="23.25" customHeight="1" thickBot="1" x14ac:dyDescent="0.25">
      <c r="A139" s="35" t="s">
        <v>108</v>
      </c>
      <c r="B139" s="19" t="s">
        <v>109</v>
      </c>
      <c r="C139" s="62"/>
      <c r="D139" s="62"/>
      <c r="E139" s="62"/>
      <c r="F139" s="62"/>
      <c r="G139" s="62"/>
      <c r="H139" s="62"/>
      <c r="I139" s="62"/>
      <c r="J139" s="62"/>
      <c r="K139" s="62"/>
      <c r="L139" s="62"/>
      <c r="M139" s="62"/>
      <c r="N139" s="62"/>
      <c r="O139" s="62"/>
      <c r="P139" s="166"/>
    </row>
    <row r="140" spans="1:16" ht="23.25" customHeight="1" x14ac:dyDescent="0.2">
      <c r="A140" s="59" t="s">
        <v>372</v>
      </c>
      <c r="B140" s="57" t="s">
        <v>373</v>
      </c>
      <c r="C140" s="11">
        <f>SUMPRODUCT(-('Diário 3º PA'!$E$4:$E$4242='Analítico Cp.'!$B140),-('Diário 3º PA'!$O$4:$O$4242=C$1),('Diário 3º PA'!$F$4:$F$4242))+SUMPRODUCT(-('Diário 4º PA'!$E$4:$E$2007='Analítico Cp.'!$B140),-('Diário 4º PA'!$P$4:$P$2007=C$1),('Diário 4º PA'!$F$4:$F$2007))+SUMPRODUCT(-('Diário 5º PA'!$E$4:$E$2000='Analítico Cp.'!$B140),-('Diário 5º PA'!$P$4:$P$2000=C$1),('Diário 5º PA'!$F$4:$F$2000))+SUMPRODUCT(-('Diário 6º PA'!$E$4:$E$2000='Analítico Cp.'!$B140),-('Diário 6º PA'!$P$4:$P$2000=C$1),('Diário 6º PA'!$F$4:$F$2000))+SUMPRODUCT(-('Comp.'!$D$5:$D$263='Analítico Cp.'!$B140),-('Comp.'!$J$5:$J$263=C$1),('Comp.'!$E$5:$E$263))</f>
        <v>0</v>
      </c>
      <c r="D140" s="11">
        <f>SUMPRODUCT(-('Diário 3º PA'!$E$4:$E$4242='Analítico Cp.'!$B140),-('Diário 3º PA'!$O$4:$O$4242=D$1),('Diário 3º PA'!$F$4:$F$4242))+SUMPRODUCT(-('Diário 4º PA'!$E$4:$E$2007='Analítico Cp.'!$B140),-('Diário 4º PA'!$P$4:$P$2007=D$1),('Diário 4º PA'!$F$4:$F$2007))+SUMPRODUCT(-('Diário 5º PA'!$E$4:$E$2000='Analítico Cp.'!$B140),-('Diário 5º PA'!$P$4:$P$2000=D$1),('Diário 5º PA'!$F$4:$F$2000))+SUMPRODUCT(-('Diário 6º PA'!$E$4:$E$2000='Analítico Cp.'!$B140),-('Diário 6º PA'!$P$4:$P$2000=D$1),('Diário 6º PA'!$F$4:$F$2000))+SUMPRODUCT(-('Comp.'!$D$5:$D$263='Analítico Cp.'!$B140),-('Comp.'!$J$5:$J$263=D$1),('Comp.'!$E$5:$E$263))</f>
        <v>0</v>
      </c>
      <c r="E140" s="11">
        <f>SUMPRODUCT(-('Diário 3º PA'!$E$4:$E$4242='Analítico Cp.'!$B140),-('Diário 3º PA'!$O$4:$O$4242=E$1),('Diário 3º PA'!$F$4:$F$4242))+SUMPRODUCT(-('Diário 4º PA'!$E$4:$E$2007='Analítico Cp.'!$B140),-('Diário 4º PA'!$P$4:$P$2007=E$1),('Diário 4º PA'!$F$4:$F$2007))+SUMPRODUCT(-('Diário 5º PA'!$E$4:$E$2000='Analítico Cp.'!$B140),-('Diário 5º PA'!$P$4:$P$2000=E$1),('Diário 5º PA'!$F$4:$F$2000))+SUMPRODUCT(-('Diário 6º PA'!$E$4:$E$2000='Analítico Cp.'!$B140),-('Diário 6º PA'!$P$4:$P$2000=E$1),('Diário 6º PA'!$F$4:$F$2000))+SUMPRODUCT(-('Comp.'!$D$5:$D$263='Analítico Cp.'!$B140),-('Comp.'!$J$5:$J$263=E$1),('Comp.'!$E$5:$E$263))</f>
        <v>0</v>
      </c>
      <c r="F140" s="11">
        <f>SUMPRODUCT(-('Diário 3º PA'!$E$4:$E$4242='Analítico Cp.'!$B140),-('Diário 3º PA'!$O$4:$O$4242=F$1),('Diário 3º PA'!$F$4:$F$4242))+SUMPRODUCT(-('Diário 4º PA'!$E$4:$E$2007='Analítico Cp.'!$B140),-('Diário 4º PA'!$P$4:$P$2007=F$1),('Diário 4º PA'!$F$4:$F$2007))+SUMPRODUCT(-('Diário 5º PA'!$E$4:$E$2000='Analítico Cp.'!$B140),-('Diário 5º PA'!$P$4:$P$2000=F$1),('Diário 5º PA'!$F$4:$F$2000))+SUMPRODUCT(-('Diário 6º PA'!$E$4:$E$2000='Analítico Cp.'!$B140),-('Diário 6º PA'!$P$4:$P$2000=F$1),('Diário 6º PA'!$F$4:$F$2000))+SUMPRODUCT(-('Comp.'!$D$5:$D$263='Analítico Cp.'!$B140),-('Comp.'!$J$5:$J$263=F$1),('Comp.'!$E$5:$E$263))</f>
        <v>0</v>
      </c>
      <c r="G140" s="11">
        <f>SUMPRODUCT(-('Diário 3º PA'!$E$4:$E$4242='Analítico Cp.'!$B140),-('Diário 3º PA'!$O$4:$O$4242=G$1),('Diário 3º PA'!$F$4:$F$4242))+SUMPRODUCT(-('Diário 4º PA'!$E$4:$E$2007='Analítico Cp.'!$B140),-('Diário 4º PA'!$P$4:$P$2007=G$1),('Diário 4º PA'!$F$4:$F$2007))+SUMPRODUCT(-('Diário 5º PA'!$E$4:$E$2000='Analítico Cp.'!$B140),-('Diário 5º PA'!$P$4:$P$2000=G$1),('Diário 5º PA'!$F$4:$F$2000))+SUMPRODUCT(-('Diário 6º PA'!$E$4:$E$2000='Analítico Cp.'!$B140),-('Diário 6º PA'!$P$4:$P$2000=G$1),('Diário 6º PA'!$F$4:$F$2000))+SUMPRODUCT(-('Comp.'!$D$5:$D$263='Analítico Cp.'!$B140),-('Comp.'!$J$5:$J$263=G$1),('Comp.'!$E$5:$E$263))</f>
        <v>0</v>
      </c>
      <c r="H140" s="11">
        <f>SUMPRODUCT(-('Diário 3º PA'!$E$4:$E$4242='Analítico Cp.'!$B140),-('Diário 3º PA'!$O$4:$O$4242=H$1),('Diário 3º PA'!$F$4:$F$4242))+SUMPRODUCT(-('Diário 4º PA'!$E$4:$E$2007='Analítico Cp.'!$B140),-('Diário 4º PA'!$P$4:$P$2007=H$1),('Diário 4º PA'!$F$4:$F$2007))+SUMPRODUCT(-('Diário 5º PA'!$E$4:$E$2000='Analítico Cp.'!$B140),-('Diário 5º PA'!$P$4:$P$2000=H$1),('Diário 5º PA'!$F$4:$F$2000))+SUMPRODUCT(-('Diário 6º PA'!$E$4:$E$2000='Analítico Cp.'!$B140),-('Diário 6º PA'!$P$4:$P$2000=H$1),('Diário 6º PA'!$F$4:$F$2000))+SUMPRODUCT(-('Comp.'!$D$5:$D$263='Analítico Cp.'!$B140),-('Comp.'!$J$5:$J$263=H$1),('Comp.'!$E$5:$E$263))</f>
        <v>0</v>
      </c>
      <c r="I140" s="11">
        <f>SUMPRODUCT(-('Diário 3º PA'!$E$4:$E$4242='Analítico Cp.'!$B140),-('Diário 3º PA'!$O$4:$O$4242=I$1),('Diário 3º PA'!$F$4:$F$4242))+SUMPRODUCT(-('Diário 4º PA'!$E$4:$E$2007='Analítico Cp.'!$B140),-('Diário 4º PA'!$P$4:$P$2007=I$1),('Diário 4º PA'!$F$4:$F$2007))+SUMPRODUCT(-('Diário 5º PA'!$E$4:$E$2000='Analítico Cp.'!$B140),-('Diário 5º PA'!$P$4:$P$2000=I$1),('Diário 5º PA'!$F$4:$F$2000))+SUMPRODUCT(-('Diário 6º PA'!$E$4:$E$2000='Analítico Cp.'!$B140),-('Diário 6º PA'!$P$4:$P$2000=I$1),('Diário 6º PA'!$F$4:$F$2000))+SUMPRODUCT(-('Comp.'!$D$5:$D$263='Analítico Cp.'!$B140),-('Comp.'!$J$5:$J$263=I$1),('Comp.'!$E$5:$E$263))</f>
        <v>0</v>
      </c>
      <c r="J140" s="11">
        <f>SUMPRODUCT(-('Diário 3º PA'!$E$4:$E$4242='Analítico Cp.'!$B140),-('Diário 3º PA'!$O$4:$O$4242=J$1),('Diário 3º PA'!$F$4:$F$4242))+SUMPRODUCT(-('Diário 4º PA'!$E$4:$E$2007='Analítico Cp.'!$B140),-('Diário 4º PA'!$P$4:$P$2007=J$1),('Diário 4º PA'!$F$4:$F$2007))+SUMPRODUCT(-('Diário 5º PA'!$E$4:$E$2000='Analítico Cp.'!$B140),-('Diário 5º PA'!$P$4:$P$2000=J$1),('Diário 5º PA'!$F$4:$F$2000))+SUMPRODUCT(-('Diário 6º PA'!$E$4:$E$2000='Analítico Cp.'!$B140),-('Diário 6º PA'!$P$4:$P$2000=J$1),('Diário 6º PA'!$F$4:$F$2000))+SUMPRODUCT(-('Comp.'!$D$5:$D$263='Analítico Cp.'!$B140),-('Comp.'!$J$5:$J$263=J$1),('Comp.'!$E$5:$E$263))</f>
        <v>0</v>
      </c>
      <c r="K140" s="11">
        <f>SUMPRODUCT(-('Diário 3º PA'!$E$4:$E$4242='Analítico Cp.'!$B140),-('Diário 3º PA'!$O$4:$O$4242=K$1),('Diário 3º PA'!$F$4:$F$4242))+SUMPRODUCT(-('Diário 4º PA'!$E$4:$E$2007='Analítico Cp.'!$B140),-('Diário 4º PA'!$P$4:$P$2007=K$1),('Diário 4º PA'!$F$4:$F$2007))+SUMPRODUCT(-('Diário 5º PA'!$E$4:$E$2000='Analítico Cp.'!$B140),-('Diário 5º PA'!$P$4:$P$2000=K$1),('Diário 5º PA'!$F$4:$F$2000))+SUMPRODUCT(-('Diário 6º PA'!$E$4:$E$2000='Analítico Cp.'!$B140),-('Diário 6º PA'!$P$4:$P$2000=K$1),('Diário 6º PA'!$F$4:$F$2000))+SUMPRODUCT(-('Comp.'!$D$5:$D$263='Analítico Cp.'!$B140),-('Comp.'!$J$5:$J$263=K$1),('Comp.'!$E$5:$E$263))</f>
        <v>0</v>
      </c>
      <c r="L140" s="11">
        <f>SUMPRODUCT(-('Diário 3º PA'!$E$4:$E$4242='Analítico Cp.'!$B140),-('Diário 3º PA'!$O$4:$O$4242=L$1),('Diário 3º PA'!$F$4:$F$4242))+SUMPRODUCT(-('Diário 4º PA'!$E$4:$E$2007='Analítico Cp.'!$B140),-('Diário 4º PA'!$P$4:$P$2007=L$1),('Diário 4º PA'!$F$4:$F$2007))+SUMPRODUCT(-('Diário 5º PA'!$E$4:$E$2000='Analítico Cp.'!$B140),-('Diário 5º PA'!$P$4:$P$2000=L$1),('Diário 5º PA'!$F$4:$F$2000))+SUMPRODUCT(-('Diário 6º PA'!$E$4:$E$2000='Analítico Cp.'!$B140),-('Diário 6º PA'!$P$4:$P$2000=L$1),('Diário 6º PA'!$F$4:$F$2000))+SUMPRODUCT(-('Comp.'!$D$5:$D$263='Analítico Cp.'!$B140),-('Comp.'!$J$5:$J$263=L$1),('Comp.'!$E$5:$E$263))</f>
        <v>0</v>
      </c>
      <c r="M140" s="11">
        <f>SUMPRODUCT(-('Diário 3º PA'!$E$4:$E$4242='Analítico Cp.'!$B140),-('Diário 3º PA'!$O$4:$O$4242=M$1),('Diário 3º PA'!$F$4:$F$4242))+SUMPRODUCT(-('Diário 4º PA'!$E$4:$E$2007='Analítico Cp.'!$B140),-('Diário 4º PA'!$P$4:$P$2007=M$1),('Diário 4º PA'!$F$4:$F$2007))+SUMPRODUCT(-('Diário 5º PA'!$E$4:$E$2000='Analítico Cp.'!$B140),-('Diário 5º PA'!$P$4:$P$2000=M$1),('Diário 5º PA'!$F$4:$F$2000))+SUMPRODUCT(-('Diário 6º PA'!$E$4:$E$2000='Analítico Cp.'!$B140),-('Diário 6º PA'!$P$4:$P$2000=M$1),('Diário 6º PA'!$F$4:$F$2000))+SUMPRODUCT(-('Comp.'!$D$5:$D$263='Analítico Cp.'!$B140),-('Comp.'!$J$5:$J$263=M$1),('Comp.'!$E$5:$E$263))</f>
        <v>0</v>
      </c>
      <c r="N140" s="11">
        <f>SUMPRODUCT(-('Diário 3º PA'!$E$4:$E$4242='Analítico Cp.'!$B140),-('Diário 3º PA'!$O$4:$O$4242=N$1),('Diário 3º PA'!$F$4:$F$4242))+SUMPRODUCT(-('Diário 4º PA'!$E$4:$E$2007='Analítico Cp.'!$B140),-('Diário 4º PA'!$P$4:$P$2007=N$1),('Diário 4º PA'!$F$4:$F$2007))+SUMPRODUCT(-('Diário 5º PA'!$E$4:$E$2000='Analítico Cp.'!$B140),-('Diário 5º PA'!$P$4:$P$2000=N$1),('Diário 5º PA'!$F$4:$F$2000))+SUMPRODUCT(-('Diário 6º PA'!$E$4:$E$2000='Analítico Cp.'!$B140),-('Diário 6º PA'!$P$4:$P$2000=N$1),('Diário 6º PA'!$F$4:$F$2000))+SUMPRODUCT(-('Comp.'!$D$5:$D$263='Analítico Cp.'!$B140),-('Comp.'!$J$5:$J$263=N$1),('Comp.'!$E$5:$E$263))</f>
        <v>0</v>
      </c>
      <c r="O140" s="12">
        <f t="shared" ref="O140:O156" si="19">SUM(C140:N140)</f>
        <v>0</v>
      </c>
      <c r="P140" s="168">
        <f t="shared" ref="P140:P157" si="20">IF($O$157=0,0,O140/$O$157)</f>
        <v>0</v>
      </c>
    </row>
    <row r="141" spans="1:16" ht="23.25" customHeight="1" x14ac:dyDescent="0.2">
      <c r="A141" s="59" t="s">
        <v>374</v>
      </c>
      <c r="B141" s="57" t="s">
        <v>375</v>
      </c>
      <c r="C141" s="11">
        <f>SUMPRODUCT(-('Diário 3º PA'!$E$4:$E$4242='Analítico Cp.'!$B141),-('Diário 3º PA'!$O$4:$O$4242=C$1),('Diário 3º PA'!$F$4:$F$4242))+SUMPRODUCT(-('Diário 4º PA'!$E$4:$E$2007='Analítico Cp.'!$B141),-('Diário 4º PA'!$P$4:$P$2007=C$1),('Diário 4º PA'!$F$4:$F$2007))+SUMPRODUCT(-('Diário 5º PA'!$E$4:$E$2000='Analítico Cp.'!$B141),-('Diário 5º PA'!$P$4:$P$2000=C$1),('Diário 5º PA'!$F$4:$F$2000))+SUMPRODUCT(-('Diário 6º PA'!$E$4:$E$2000='Analítico Cp.'!$B141),-('Diário 6º PA'!$P$4:$P$2000=C$1),('Diário 6º PA'!$F$4:$F$2000))+SUMPRODUCT(-('Comp.'!$D$5:$D$263='Analítico Cp.'!$B141),-('Comp.'!$J$5:$J$263=C$1),('Comp.'!$E$5:$E$263))</f>
        <v>11739</v>
      </c>
      <c r="D141" s="11">
        <f>SUMPRODUCT(-('Diário 3º PA'!$E$4:$E$4242='Analítico Cp.'!$B141),-('Diário 3º PA'!$O$4:$O$4242=D$1),('Diário 3º PA'!$F$4:$F$4242))+SUMPRODUCT(-('Diário 4º PA'!$E$4:$E$2007='Analítico Cp.'!$B141),-('Diário 4º PA'!$P$4:$P$2007=D$1),('Diário 4º PA'!$F$4:$F$2007))+SUMPRODUCT(-('Diário 5º PA'!$E$4:$E$2000='Analítico Cp.'!$B141),-('Diário 5º PA'!$P$4:$P$2000=D$1),('Diário 5º PA'!$F$4:$F$2000))+SUMPRODUCT(-('Diário 6º PA'!$E$4:$E$2000='Analítico Cp.'!$B141),-('Diário 6º PA'!$P$4:$P$2000=D$1),('Diário 6º PA'!$F$4:$F$2000))+SUMPRODUCT(-('Comp.'!$D$5:$D$263='Analítico Cp.'!$B141),-('Comp.'!$J$5:$J$263=D$1),('Comp.'!$E$5:$E$263))</f>
        <v>25046.42</v>
      </c>
      <c r="E141" s="11">
        <f>SUMPRODUCT(-('Diário 3º PA'!$E$4:$E$4242='Analítico Cp.'!$B141),-('Diário 3º PA'!$O$4:$O$4242=E$1),('Diário 3º PA'!$F$4:$F$4242))+SUMPRODUCT(-('Diário 4º PA'!$E$4:$E$2007='Analítico Cp.'!$B141),-('Diário 4º PA'!$P$4:$P$2007=E$1),('Diário 4º PA'!$F$4:$F$2007))+SUMPRODUCT(-('Diário 5º PA'!$E$4:$E$2000='Analítico Cp.'!$B141),-('Diário 5º PA'!$P$4:$P$2000=E$1),('Diário 5º PA'!$F$4:$F$2000))+SUMPRODUCT(-('Diário 6º PA'!$E$4:$E$2000='Analítico Cp.'!$B141),-('Diário 6º PA'!$P$4:$P$2000=E$1),('Diário 6º PA'!$F$4:$F$2000))+SUMPRODUCT(-('Comp.'!$D$5:$D$263='Analítico Cp.'!$B141),-('Comp.'!$J$5:$J$263=E$1),('Comp.'!$E$5:$E$263))</f>
        <v>0</v>
      </c>
      <c r="F141" s="11">
        <f>SUMPRODUCT(-('Diário 3º PA'!$E$4:$E$4242='Analítico Cp.'!$B141),-('Diário 3º PA'!$O$4:$O$4242=F$1),('Diário 3º PA'!$F$4:$F$4242))+SUMPRODUCT(-('Diário 4º PA'!$E$4:$E$2007='Analítico Cp.'!$B141),-('Diário 4º PA'!$P$4:$P$2007=F$1),('Diário 4º PA'!$F$4:$F$2007))+SUMPRODUCT(-('Diário 5º PA'!$E$4:$E$2000='Analítico Cp.'!$B141),-('Diário 5º PA'!$P$4:$P$2000=F$1),('Diário 5º PA'!$F$4:$F$2000))+SUMPRODUCT(-('Diário 6º PA'!$E$4:$E$2000='Analítico Cp.'!$B141),-('Diário 6º PA'!$P$4:$P$2000=F$1),('Diário 6º PA'!$F$4:$F$2000))+SUMPRODUCT(-('Comp.'!$D$5:$D$263='Analítico Cp.'!$B141),-('Comp.'!$J$5:$J$263=F$1),('Comp.'!$E$5:$E$263))</f>
        <v>0</v>
      </c>
      <c r="G141" s="11">
        <f>SUMPRODUCT(-('Diário 3º PA'!$E$4:$E$4242='Analítico Cp.'!$B141),-('Diário 3º PA'!$O$4:$O$4242=G$1),('Diário 3º PA'!$F$4:$F$4242))+SUMPRODUCT(-('Diário 4º PA'!$E$4:$E$2007='Analítico Cp.'!$B141),-('Diário 4º PA'!$P$4:$P$2007=G$1),('Diário 4º PA'!$F$4:$F$2007))+SUMPRODUCT(-('Diário 5º PA'!$E$4:$E$2000='Analítico Cp.'!$B141),-('Diário 5º PA'!$P$4:$P$2000=G$1),('Diário 5º PA'!$F$4:$F$2000))+SUMPRODUCT(-('Diário 6º PA'!$E$4:$E$2000='Analítico Cp.'!$B141),-('Diário 6º PA'!$P$4:$P$2000=G$1),('Diário 6º PA'!$F$4:$F$2000))+SUMPRODUCT(-('Comp.'!$D$5:$D$263='Analítico Cp.'!$B141),-('Comp.'!$J$5:$J$263=G$1),('Comp.'!$E$5:$E$263))</f>
        <v>0</v>
      </c>
      <c r="H141" s="11">
        <f>SUMPRODUCT(-('Diário 3º PA'!$E$4:$E$4242='Analítico Cp.'!$B141),-('Diário 3º PA'!$O$4:$O$4242=H$1),('Diário 3º PA'!$F$4:$F$4242))+SUMPRODUCT(-('Diário 4º PA'!$E$4:$E$2007='Analítico Cp.'!$B141),-('Diário 4º PA'!$P$4:$P$2007=H$1),('Diário 4º PA'!$F$4:$F$2007))+SUMPRODUCT(-('Diário 5º PA'!$E$4:$E$2000='Analítico Cp.'!$B141),-('Diário 5º PA'!$P$4:$P$2000=H$1),('Diário 5º PA'!$F$4:$F$2000))+SUMPRODUCT(-('Diário 6º PA'!$E$4:$E$2000='Analítico Cp.'!$B141),-('Diário 6º PA'!$P$4:$P$2000=H$1),('Diário 6º PA'!$F$4:$F$2000))+SUMPRODUCT(-('Comp.'!$D$5:$D$263='Analítico Cp.'!$B141),-('Comp.'!$J$5:$J$263=H$1),('Comp.'!$E$5:$E$263))</f>
        <v>0</v>
      </c>
      <c r="I141" s="11">
        <f>SUMPRODUCT(-('Diário 3º PA'!$E$4:$E$4242='Analítico Cp.'!$B141),-('Diário 3º PA'!$O$4:$O$4242=I$1),('Diário 3º PA'!$F$4:$F$4242))+SUMPRODUCT(-('Diário 4º PA'!$E$4:$E$2007='Analítico Cp.'!$B141),-('Diário 4º PA'!$P$4:$P$2007=I$1),('Diário 4º PA'!$F$4:$F$2007))+SUMPRODUCT(-('Diário 5º PA'!$E$4:$E$2000='Analítico Cp.'!$B141),-('Diário 5º PA'!$P$4:$P$2000=I$1),('Diário 5º PA'!$F$4:$F$2000))+SUMPRODUCT(-('Diário 6º PA'!$E$4:$E$2000='Analítico Cp.'!$B141),-('Diário 6º PA'!$P$4:$P$2000=I$1),('Diário 6º PA'!$F$4:$F$2000))+SUMPRODUCT(-('Comp.'!$D$5:$D$263='Analítico Cp.'!$B141),-('Comp.'!$J$5:$J$263=I$1),('Comp.'!$E$5:$E$263))</f>
        <v>0</v>
      </c>
      <c r="J141" s="11">
        <f>SUMPRODUCT(-('Diário 3º PA'!$E$4:$E$4242='Analítico Cp.'!$B141),-('Diário 3º PA'!$O$4:$O$4242=J$1),('Diário 3º PA'!$F$4:$F$4242))+SUMPRODUCT(-('Diário 4º PA'!$E$4:$E$2007='Analítico Cp.'!$B141),-('Diário 4º PA'!$P$4:$P$2007=J$1),('Diário 4º PA'!$F$4:$F$2007))+SUMPRODUCT(-('Diário 5º PA'!$E$4:$E$2000='Analítico Cp.'!$B141),-('Diário 5º PA'!$P$4:$P$2000=J$1),('Diário 5º PA'!$F$4:$F$2000))+SUMPRODUCT(-('Diário 6º PA'!$E$4:$E$2000='Analítico Cp.'!$B141),-('Diário 6º PA'!$P$4:$P$2000=J$1),('Diário 6º PA'!$F$4:$F$2000))+SUMPRODUCT(-('Comp.'!$D$5:$D$263='Analítico Cp.'!$B141),-('Comp.'!$J$5:$J$263=J$1),('Comp.'!$E$5:$E$263))</f>
        <v>0</v>
      </c>
      <c r="K141" s="11">
        <f>SUMPRODUCT(-('Diário 3º PA'!$E$4:$E$4242='Analítico Cp.'!$B141),-('Diário 3º PA'!$O$4:$O$4242=K$1),('Diário 3º PA'!$F$4:$F$4242))+SUMPRODUCT(-('Diário 4º PA'!$E$4:$E$2007='Analítico Cp.'!$B141),-('Diário 4º PA'!$P$4:$P$2007=K$1),('Diário 4º PA'!$F$4:$F$2007))+SUMPRODUCT(-('Diário 5º PA'!$E$4:$E$2000='Analítico Cp.'!$B141),-('Diário 5º PA'!$P$4:$P$2000=K$1),('Diário 5º PA'!$F$4:$F$2000))+SUMPRODUCT(-('Diário 6º PA'!$E$4:$E$2000='Analítico Cp.'!$B141),-('Diário 6º PA'!$P$4:$P$2000=K$1),('Diário 6º PA'!$F$4:$F$2000))+SUMPRODUCT(-('Comp.'!$D$5:$D$263='Analítico Cp.'!$B141),-('Comp.'!$J$5:$J$263=K$1),('Comp.'!$E$5:$E$263))</f>
        <v>0</v>
      </c>
      <c r="L141" s="11">
        <f>SUMPRODUCT(-('Diário 3º PA'!$E$4:$E$4242='Analítico Cp.'!$B141),-('Diário 3º PA'!$O$4:$O$4242=L$1),('Diário 3º PA'!$F$4:$F$4242))+SUMPRODUCT(-('Diário 4º PA'!$E$4:$E$2007='Analítico Cp.'!$B141),-('Diário 4º PA'!$P$4:$P$2007=L$1),('Diário 4º PA'!$F$4:$F$2007))+SUMPRODUCT(-('Diário 5º PA'!$E$4:$E$2000='Analítico Cp.'!$B141),-('Diário 5º PA'!$P$4:$P$2000=L$1),('Diário 5º PA'!$F$4:$F$2000))+SUMPRODUCT(-('Diário 6º PA'!$E$4:$E$2000='Analítico Cp.'!$B141),-('Diário 6º PA'!$P$4:$P$2000=L$1),('Diário 6º PA'!$F$4:$F$2000))+SUMPRODUCT(-('Comp.'!$D$5:$D$263='Analítico Cp.'!$B141),-('Comp.'!$J$5:$J$263=L$1),('Comp.'!$E$5:$E$263))</f>
        <v>0</v>
      </c>
      <c r="M141" s="11">
        <f>SUMPRODUCT(-('Diário 3º PA'!$E$4:$E$4242='Analítico Cp.'!$B141),-('Diário 3º PA'!$O$4:$O$4242=M$1),('Diário 3º PA'!$F$4:$F$4242))+SUMPRODUCT(-('Diário 4º PA'!$E$4:$E$2007='Analítico Cp.'!$B141),-('Diário 4º PA'!$P$4:$P$2007=M$1),('Diário 4º PA'!$F$4:$F$2007))+SUMPRODUCT(-('Diário 5º PA'!$E$4:$E$2000='Analítico Cp.'!$B141),-('Diário 5º PA'!$P$4:$P$2000=M$1),('Diário 5º PA'!$F$4:$F$2000))+SUMPRODUCT(-('Diário 6º PA'!$E$4:$E$2000='Analítico Cp.'!$B141),-('Diário 6º PA'!$P$4:$P$2000=M$1),('Diário 6º PA'!$F$4:$F$2000))+SUMPRODUCT(-('Comp.'!$D$5:$D$263='Analítico Cp.'!$B141),-('Comp.'!$J$5:$J$263=M$1),('Comp.'!$E$5:$E$263))</f>
        <v>0</v>
      </c>
      <c r="N141" s="11">
        <f>SUMPRODUCT(-('Diário 3º PA'!$E$4:$E$4242='Analítico Cp.'!$B141),-('Diário 3º PA'!$O$4:$O$4242=N$1),('Diário 3º PA'!$F$4:$F$4242))+SUMPRODUCT(-('Diário 4º PA'!$E$4:$E$2007='Analítico Cp.'!$B141),-('Diário 4º PA'!$P$4:$P$2007=N$1),('Diário 4º PA'!$F$4:$F$2007))+SUMPRODUCT(-('Diário 5º PA'!$E$4:$E$2000='Analítico Cp.'!$B141),-('Diário 5º PA'!$P$4:$P$2000=N$1),('Diário 5º PA'!$F$4:$F$2000))+SUMPRODUCT(-('Diário 6º PA'!$E$4:$E$2000='Analítico Cp.'!$B141),-('Diário 6º PA'!$P$4:$P$2000=N$1),('Diário 6º PA'!$F$4:$F$2000))+SUMPRODUCT(-('Comp.'!$D$5:$D$263='Analítico Cp.'!$B141),-('Comp.'!$J$5:$J$263=N$1),('Comp.'!$E$5:$E$263))</f>
        <v>0</v>
      </c>
      <c r="O141" s="12">
        <f t="shared" si="19"/>
        <v>36785.42</v>
      </c>
      <c r="P141" s="168">
        <f t="shared" si="20"/>
        <v>4.3384940668715552E-3</v>
      </c>
    </row>
    <row r="142" spans="1:16" ht="23.25" customHeight="1" x14ac:dyDescent="0.2">
      <c r="A142" s="59" t="s">
        <v>376</v>
      </c>
      <c r="B142" s="57" t="s">
        <v>377</v>
      </c>
      <c r="C142" s="11">
        <f>SUMPRODUCT(-('Diário 3º PA'!$E$4:$E$4242='Analítico Cp.'!$B142),-('Diário 3º PA'!$O$4:$O$4242=C$1),('Diário 3º PA'!$F$4:$F$4242))+SUMPRODUCT(-('Diário 4º PA'!$E$4:$E$2007='Analítico Cp.'!$B142),-('Diário 4º PA'!$P$4:$P$2007=C$1),('Diário 4º PA'!$F$4:$F$2007))+SUMPRODUCT(-('Diário 5º PA'!$E$4:$E$2000='Analítico Cp.'!$B142),-('Diário 5º PA'!$P$4:$P$2000=C$1),('Diário 5º PA'!$F$4:$F$2000))+SUMPRODUCT(-('Diário 6º PA'!$E$4:$E$2000='Analítico Cp.'!$B142),-('Diário 6º PA'!$P$4:$P$2000=C$1),('Diário 6º PA'!$F$4:$F$2000))+SUMPRODUCT(-('Comp.'!$D$5:$D$263='Analítico Cp.'!$B142),-('Comp.'!$J$5:$J$263=C$1),('Comp.'!$E$5:$E$263))</f>
        <v>4845.1499999999996</v>
      </c>
      <c r="D142" s="11">
        <f>SUMPRODUCT(-('Diário 3º PA'!$E$4:$E$4242='Analítico Cp.'!$B142),-('Diário 3º PA'!$O$4:$O$4242=D$1),('Diário 3º PA'!$F$4:$F$4242))+SUMPRODUCT(-('Diário 4º PA'!$E$4:$E$2007='Analítico Cp.'!$B142),-('Diário 4º PA'!$P$4:$P$2007=D$1),('Diário 4º PA'!$F$4:$F$2007))+SUMPRODUCT(-('Diário 5º PA'!$E$4:$E$2000='Analítico Cp.'!$B142),-('Diário 5º PA'!$P$4:$P$2000=D$1),('Diário 5º PA'!$F$4:$F$2000))+SUMPRODUCT(-('Diário 6º PA'!$E$4:$E$2000='Analítico Cp.'!$B142),-('Diário 6º PA'!$P$4:$P$2000=D$1),('Diário 6º PA'!$F$4:$F$2000))+SUMPRODUCT(-('Comp.'!$D$5:$D$263='Analítico Cp.'!$B142),-('Comp.'!$J$5:$J$263=D$1),('Comp.'!$E$5:$E$263))</f>
        <v>22238</v>
      </c>
      <c r="E142" s="11">
        <f>SUMPRODUCT(-('Diário 3º PA'!$E$4:$E$4242='Analítico Cp.'!$B142),-('Diário 3º PA'!$O$4:$O$4242=E$1),('Diário 3º PA'!$F$4:$F$4242))+SUMPRODUCT(-('Diário 4º PA'!$E$4:$E$2007='Analítico Cp.'!$B142),-('Diário 4º PA'!$P$4:$P$2007=E$1),('Diário 4º PA'!$F$4:$F$2007))+SUMPRODUCT(-('Diário 5º PA'!$E$4:$E$2000='Analítico Cp.'!$B142),-('Diário 5º PA'!$P$4:$P$2000=E$1),('Diário 5º PA'!$F$4:$F$2000))+SUMPRODUCT(-('Diário 6º PA'!$E$4:$E$2000='Analítico Cp.'!$B142),-('Diário 6º PA'!$P$4:$P$2000=E$1),('Diário 6º PA'!$F$4:$F$2000))+SUMPRODUCT(-('Comp.'!$D$5:$D$263='Analítico Cp.'!$B142),-('Comp.'!$J$5:$J$263=E$1),('Comp.'!$E$5:$E$263))</f>
        <v>600</v>
      </c>
      <c r="F142" s="11">
        <f>SUMPRODUCT(-('Diário 3º PA'!$E$4:$E$4242='Analítico Cp.'!$B142),-('Diário 3º PA'!$O$4:$O$4242=F$1),('Diário 3º PA'!$F$4:$F$4242))+SUMPRODUCT(-('Diário 4º PA'!$E$4:$E$2007='Analítico Cp.'!$B142),-('Diário 4º PA'!$P$4:$P$2007=F$1),('Diário 4º PA'!$F$4:$F$2007))+SUMPRODUCT(-('Diário 5º PA'!$E$4:$E$2000='Analítico Cp.'!$B142),-('Diário 5º PA'!$P$4:$P$2000=F$1),('Diário 5º PA'!$F$4:$F$2000))+SUMPRODUCT(-('Diário 6º PA'!$E$4:$E$2000='Analítico Cp.'!$B142),-('Diário 6º PA'!$P$4:$P$2000=F$1),('Diário 6º PA'!$F$4:$F$2000))+SUMPRODUCT(-('Comp.'!$D$5:$D$263='Analítico Cp.'!$B142),-('Comp.'!$J$5:$J$263=F$1),('Comp.'!$E$5:$E$263))</f>
        <v>0</v>
      </c>
      <c r="G142" s="11">
        <f>SUMPRODUCT(-('Diário 3º PA'!$E$4:$E$4242='Analítico Cp.'!$B142),-('Diário 3º PA'!$O$4:$O$4242=G$1),('Diário 3º PA'!$F$4:$F$4242))+SUMPRODUCT(-('Diário 4º PA'!$E$4:$E$2007='Analítico Cp.'!$B142),-('Diário 4º PA'!$P$4:$P$2007=G$1),('Diário 4º PA'!$F$4:$F$2007))+SUMPRODUCT(-('Diário 5º PA'!$E$4:$E$2000='Analítico Cp.'!$B142),-('Diário 5º PA'!$P$4:$P$2000=G$1),('Diário 5º PA'!$F$4:$F$2000))+SUMPRODUCT(-('Diário 6º PA'!$E$4:$E$2000='Analítico Cp.'!$B142),-('Diário 6º PA'!$P$4:$P$2000=G$1),('Diário 6º PA'!$F$4:$F$2000))+SUMPRODUCT(-('Comp.'!$D$5:$D$263='Analítico Cp.'!$B142),-('Comp.'!$J$5:$J$263=G$1),('Comp.'!$E$5:$E$263))</f>
        <v>0</v>
      </c>
      <c r="H142" s="11">
        <f>SUMPRODUCT(-('Diário 3º PA'!$E$4:$E$4242='Analítico Cp.'!$B142),-('Diário 3º PA'!$O$4:$O$4242=H$1),('Diário 3º PA'!$F$4:$F$4242))+SUMPRODUCT(-('Diário 4º PA'!$E$4:$E$2007='Analítico Cp.'!$B142),-('Diário 4º PA'!$P$4:$P$2007=H$1),('Diário 4º PA'!$F$4:$F$2007))+SUMPRODUCT(-('Diário 5º PA'!$E$4:$E$2000='Analítico Cp.'!$B142),-('Diário 5º PA'!$P$4:$P$2000=H$1),('Diário 5º PA'!$F$4:$F$2000))+SUMPRODUCT(-('Diário 6º PA'!$E$4:$E$2000='Analítico Cp.'!$B142),-('Diário 6º PA'!$P$4:$P$2000=H$1),('Diário 6º PA'!$F$4:$F$2000))+SUMPRODUCT(-('Comp.'!$D$5:$D$263='Analítico Cp.'!$B142),-('Comp.'!$J$5:$J$263=H$1),('Comp.'!$E$5:$E$263))</f>
        <v>0</v>
      </c>
      <c r="I142" s="11">
        <f>SUMPRODUCT(-('Diário 3º PA'!$E$4:$E$4242='Analítico Cp.'!$B142),-('Diário 3º PA'!$O$4:$O$4242=I$1),('Diário 3º PA'!$F$4:$F$4242))+SUMPRODUCT(-('Diário 4º PA'!$E$4:$E$2007='Analítico Cp.'!$B142),-('Diário 4º PA'!$P$4:$P$2007=I$1),('Diário 4º PA'!$F$4:$F$2007))+SUMPRODUCT(-('Diário 5º PA'!$E$4:$E$2000='Analítico Cp.'!$B142),-('Diário 5º PA'!$P$4:$P$2000=I$1),('Diário 5º PA'!$F$4:$F$2000))+SUMPRODUCT(-('Diário 6º PA'!$E$4:$E$2000='Analítico Cp.'!$B142),-('Diário 6º PA'!$P$4:$P$2000=I$1),('Diário 6º PA'!$F$4:$F$2000))+SUMPRODUCT(-('Comp.'!$D$5:$D$263='Analítico Cp.'!$B142),-('Comp.'!$J$5:$J$263=I$1),('Comp.'!$E$5:$E$263))</f>
        <v>0</v>
      </c>
      <c r="J142" s="11">
        <f>SUMPRODUCT(-('Diário 3º PA'!$E$4:$E$4242='Analítico Cp.'!$B142),-('Diário 3º PA'!$O$4:$O$4242=J$1),('Diário 3º PA'!$F$4:$F$4242))+SUMPRODUCT(-('Diário 4º PA'!$E$4:$E$2007='Analítico Cp.'!$B142),-('Diário 4º PA'!$P$4:$P$2007=J$1),('Diário 4º PA'!$F$4:$F$2007))+SUMPRODUCT(-('Diário 5º PA'!$E$4:$E$2000='Analítico Cp.'!$B142),-('Diário 5º PA'!$P$4:$P$2000=J$1),('Diário 5º PA'!$F$4:$F$2000))+SUMPRODUCT(-('Diário 6º PA'!$E$4:$E$2000='Analítico Cp.'!$B142),-('Diário 6º PA'!$P$4:$P$2000=J$1),('Diário 6º PA'!$F$4:$F$2000))+SUMPRODUCT(-('Comp.'!$D$5:$D$263='Analítico Cp.'!$B142),-('Comp.'!$J$5:$J$263=J$1),('Comp.'!$E$5:$E$263))</f>
        <v>0</v>
      </c>
      <c r="K142" s="11">
        <f>SUMPRODUCT(-('Diário 3º PA'!$E$4:$E$4242='Analítico Cp.'!$B142),-('Diário 3º PA'!$O$4:$O$4242=K$1),('Diário 3º PA'!$F$4:$F$4242))+SUMPRODUCT(-('Diário 4º PA'!$E$4:$E$2007='Analítico Cp.'!$B142),-('Diário 4º PA'!$P$4:$P$2007=K$1),('Diário 4º PA'!$F$4:$F$2007))+SUMPRODUCT(-('Diário 5º PA'!$E$4:$E$2000='Analítico Cp.'!$B142),-('Diário 5º PA'!$P$4:$P$2000=K$1),('Diário 5º PA'!$F$4:$F$2000))+SUMPRODUCT(-('Diário 6º PA'!$E$4:$E$2000='Analítico Cp.'!$B142),-('Diário 6º PA'!$P$4:$P$2000=K$1),('Diário 6º PA'!$F$4:$F$2000))+SUMPRODUCT(-('Comp.'!$D$5:$D$263='Analítico Cp.'!$B142),-('Comp.'!$J$5:$J$263=K$1),('Comp.'!$E$5:$E$263))</f>
        <v>0</v>
      </c>
      <c r="L142" s="11">
        <f>SUMPRODUCT(-('Diário 3º PA'!$E$4:$E$4242='Analítico Cp.'!$B142),-('Diário 3º PA'!$O$4:$O$4242=L$1),('Diário 3º PA'!$F$4:$F$4242))+SUMPRODUCT(-('Diário 4º PA'!$E$4:$E$2007='Analítico Cp.'!$B142),-('Diário 4º PA'!$P$4:$P$2007=L$1),('Diário 4º PA'!$F$4:$F$2007))+SUMPRODUCT(-('Diário 5º PA'!$E$4:$E$2000='Analítico Cp.'!$B142),-('Diário 5º PA'!$P$4:$P$2000=L$1),('Diário 5º PA'!$F$4:$F$2000))+SUMPRODUCT(-('Diário 6º PA'!$E$4:$E$2000='Analítico Cp.'!$B142),-('Diário 6º PA'!$P$4:$P$2000=L$1),('Diário 6º PA'!$F$4:$F$2000))+SUMPRODUCT(-('Comp.'!$D$5:$D$263='Analítico Cp.'!$B142),-('Comp.'!$J$5:$J$263=L$1),('Comp.'!$E$5:$E$263))</f>
        <v>0</v>
      </c>
      <c r="M142" s="11">
        <f>SUMPRODUCT(-('Diário 3º PA'!$E$4:$E$4242='Analítico Cp.'!$B142),-('Diário 3º PA'!$O$4:$O$4242=M$1),('Diário 3º PA'!$F$4:$F$4242))+SUMPRODUCT(-('Diário 4º PA'!$E$4:$E$2007='Analítico Cp.'!$B142),-('Diário 4º PA'!$P$4:$P$2007=M$1),('Diário 4º PA'!$F$4:$F$2007))+SUMPRODUCT(-('Diário 5º PA'!$E$4:$E$2000='Analítico Cp.'!$B142),-('Diário 5º PA'!$P$4:$P$2000=M$1),('Diário 5º PA'!$F$4:$F$2000))+SUMPRODUCT(-('Diário 6º PA'!$E$4:$E$2000='Analítico Cp.'!$B142),-('Diário 6º PA'!$P$4:$P$2000=M$1),('Diário 6º PA'!$F$4:$F$2000))+SUMPRODUCT(-('Comp.'!$D$5:$D$263='Analítico Cp.'!$B142),-('Comp.'!$J$5:$J$263=M$1),('Comp.'!$E$5:$E$263))</f>
        <v>0</v>
      </c>
      <c r="N142" s="11">
        <f>SUMPRODUCT(-('Diário 3º PA'!$E$4:$E$4242='Analítico Cp.'!$B142),-('Diário 3º PA'!$O$4:$O$4242=N$1),('Diário 3º PA'!$F$4:$F$4242))+SUMPRODUCT(-('Diário 4º PA'!$E$4:$E$2007='Analítico Cp.'!$B142),-('Diário 4º PA'!$P$4:$P$2007=N$1),('Diário 4º PA'!$F$4:$F$2007))+SUMPRODUCT(-('Diário 5º PA'!$E$4:$E$2000='Analítico Cp.'!$B142),-('Diário 5º PA'!$P$4:$P$2000=N$1),('Diário 5º PA'!$F$4:$F$2000))+SUMPRODUCT(-('Diário 6º PA'!$E$4:$E$2000='Analítico Cp.'!$B142),-('Diário 6º PA'!$P$4:$P$2000=N$1),('Diário 6º PA'!$F$4:$F$2000))+SUMPRODUCT(-('Comp.'!$D$5:$D$263='Analítico Cp.'!$B142),-('Comp.'!$J$5:$J$263=N$1),('Comp.'!$E$5:$E$263))</f>
        <v>0</v>
      </c>
      <c r="O142" s="12">
        <f t="shared" si="19"/>
        <v>27683.15</v>
      </c>
      <c r="P142" s="168">
        <f t="shared" si="20"/>
        <v>3.2649669903813878E-3</v>
      </c>
    </row>
    <row r="143" spans="1:16" ht="23.25" customHeight="1" x14ac:dyDescent="0.2">
      <c r="A143" s="59" t="s">
        <v>378</v>
      </c>
      <c r="B143" s="57" t="s">
        <v>379</v>
      </c>
      <c r="C143" s="11">
        <f>SUMPRODUCT(-('Diário 3º PA'!$E$4:$E$4242='Analítico Cp.'!$B143),-('Diário 3º PA'!$O$4:$O$4242=C$1),('Diário 3º PA'!$F$4:$F$4242))+SUMPRODUCT(-('Diário 4º PA'!$E$4:$E$2007='Analítico Cp.'!$B143),-('Diário 4º PA'!$P$4:$P$2007=C$1),('Diário 4º PA'!$F$4:$F$2007))+SUMPRODUCT(-('Diário 5º PA'!$E$4:$E$2000='Analítico Cp.'!$B143),-('Diário 5º PA'!$P$4:$P$2000=C$1),('Diário 5º PA'!$F$4:$F$2000))+SUMPRODUCT(-('Diário 6º PA'!$E$4:$E$2000='Analítico Cp.'!$B143),-('Diário 6º PA'!$P$4:$P$2000=C$1),('Diário 6º PA'!$F$4:$F$2000))+SUMPRODUCT(-('Comp.'!$D$5:$D$263='Analítico Cp.'!$B143),-('Comp.'!$J$5:$J$263=C$1),('Comp.'!$E$5:$E$263))</f>
        <v>3813</v>
      </c>
      <c r="D143" s="11">
        <f>SUMPRODUCT(-('Diário 3º PA'!$E$4:$E$4242='Analítico Cp.'!$B143),-('Diário 3º PA'!$O$4:$O$4242=D$1),('Diário 3º PA'!$F$4:$F$4242))+SUMPRODUCT(-('Diário 4º PA'!$E$4:$E$2007='Analítico Cp.'!$B143),-('Diário 4º PA'!$P$4:$P$2007=D$1),('Diário 4º PA'!$F$4:$F$2007))+SUMPRODUCT(-('Diário 5º PA'!$E$4:$E$2000='Analítico Cp.'!$B143),-('Diário 5º PA'!$P$4:$P$2000=D$1),('Diário 5º PA'!$F$4:$F$2000))+SUMPRODUCT(-('Diário 6º PA'!$E$4:$E$2000='Analítico Cp.'!$B143),-('Diário 6º PA'!$P$4:$P$2000=D$1),('Diário 6º PA'!$F$4:$F$2000))+SUMPRODUCT(-('Comp.'!$D$5:$D$263='Analítico Cp.'!$B143),-('Comp.'!$J$5:$J$263=D$1),('Comp.'!$E$5:$E$263))</f>
        <v>1699</v>
      </c>
      <c r="E143" s="11">
        <f>SUMPRODUCT(-('Diário 3º PA'!$E$4:$E$4242='Analítico Cp.'!$B143),-('Diário 3º PA'!$O$4:$O$4242=E$1),('Diário 3º PA'!$F$4:$F$4242))+SUMPRODUCT(-('Diário 4º PA'!$E$4:$E$2007='Analítico Cp.'!$B143),-('Diário 4º PA'!$P$4:$P$2007=E$1),('Diário 4º PA'!$F$4:$F$2007))+SUMPRODUCT(-('Diário 5º PA'!$E$4:$E$2000='Analítico Cp.'!$B143),-('Diário 5º PA'!$P$4:$P$2000=E$1),('Diário 5º PA'!$F$4:$F$2000))+SUMPRODUCT(-('Diário 6º PA'!$E$4:$E$2000='Analítico Cp.'!$B143),-('Diário 6º PA'!$P$4:$P$2000=E$1),('Diário 6º PA'!$F$4:$F$2000))+SUMPRODUCT(-('Comp.'!$D$5:$D$263='Analítico Cp.'!$B143),-('Comp.'!$J$5:$J$263=E$1),('Comp.'!$E$5:$E$263))</f>
        <v>1530</v>
      </c>
      <c r="F143" s="11">
        <f>SUMPRODUCT(-('Diário 3º PA'!$E$4:$E$4242='Analítico Cp.'!$B143),-('Diário 3º PA'!$O$4:$O$4242=F$1),('Diário 3º PA'!$F$4:$F$4242))+SUMPRODUCT(-('Diário 4º PA'!$E$4:$E$2007='Analítico Cp.'!$B143),-('Diário 4º PA'!$P$4:$P$2007=F$1),('Diário 4º PA'!$F$4:$F$2007))+SUMPRODUCT(-('Diário 5º PA'!$E$4:$E$2000='Analítico Cp.'!$B143),-('Diário 5º PA'!$P$4:$P$2000=F$1),('Diário 5º PA'!$F$4:$F$2000))+SUMPRODUCT(-('Diário 6º PA'!$E$4:$E$2000='Analítico Cp.'!$B143),-('Diário 6º PA'!$P$4:$P$2000=F$1),('Diário 6º PA'!$F$4:$F$2000))+SUMPRODUCT(-('Comp.'!$D$5:$D$263='Analítico Cp.'!$B143),-('Comp.'!$J$5:$J$263=F$1),('Comp.'!$E$5:$E$263))</f>
        <v>0</v>
      </c>
      <c r="G143" s="11">
        <f>SUMPRODUCT(-('Diário 3º PA'!$E$4:$E$4242='Analítico Cp.'!$B143),-('Diário 3º PA'!$O$4:$O$4242=G$1),('Diário 3º PA'!$F$4:$F$4242))+SUMPRODUCT(-('Diário 4º PA'!$E$4:$E$2007='Analítico Cp.'!$B143),-('Diário 4º PA'!$P$4:$P$2007=G$1),('Diário 4º PA'!$F$4:$F$2007))+SUMPRODUCT(-('Diário 5º PA'!$E$4:$E$2000='Analítico Cp.'!$B143),-('Diário 5º PA'!$P$4:$P$2000=G$1),('Diário 5º PA'!$F$4:$F$2000))+SUMPRODUCT(-('Diário 6º PA'!$E$4:$E$2000='Analítico Cp.'!$B143),-('Diário 6º PA'!$P$4:$P$2000=G$1),('Diário 6º PA'!$F$4:$F$2000))+SUMPRODUCT(-('Comp.'!$D$5:$D$263='Analítico Cp.'!$B143),-('Comp.'!$J$5:$J$263=G$1),('Comp.'!$E$5:$E$263))</f>
        <v>0</v>
      </c>
      <c r="H143" s="11">
        <f>SUMPRODUCT(-('Diário 3º PA'!$E$4:$E$4242='Analítico Cp.'!$B143),-('Diário 3º PA'!$O$4:$O$4242=H$1),('Diário 3º PA'!$F$4:$F$4242))+SUMPRODUCT(-('Diário 4º PA'!$E$4:$E$2007='Analítico Cp.'!$B143),-('Diário 4º PA'!$P$4:$P$2007=H$1),('Diário 4º PA'!$F$4:$F$2007))+SUMPRODUCT(-('Diário 5º PA'!$E$4:$E$2000='Analítico Cp.'!$B143),-('Diário 5º PA'!$P$4:$P$2000=H$1),('Diário 5º PA'!$F$4:$F$2000))+SUMPRODUCT(-('Diário 6º PA'!$E$4:$E$2000='Analítico Cp.'!$B143),-('Diário 6º PA'!$P$4:$P$2000=H$1),('Diário 6º PA'!$F$4:$F$2000))+SUMPRODUCT(-('Comp.'!$D$5:$D$263='Analítico Cp.'!$B143),-('Comp.'!$J$5:$J$263=H$1),('Comp.'!$E$5:$E$263))</f>
        <v>0</v>
      </c>
      <c r="I143" s="11">
        <f>SUMPRODUCT(-('Diário 3º PA'!$E$4:$E$4242='Analítico Cp.'!$B143),-('Diário 3º PA'!$O$4:$O$4242=I$1),('Diário 3º PA'!$F$4:$F$4242))+SUMPRODUCT(-('Diário 4º PA'!$E$4:$E$2007='Analítico Cp.'!$B143),-('Diário 4º PA'!$P$4:$P$2007=I$1),('Diário 4º PA'!$F$4:$F$2007))+SUMPRODUCT(-('Diário 5º PA'!$E$4:$E$2000='Analítico Cp.'!$B143),-('Diário 5º PA'!$P$4:$P$2000=I$1),('Diário 5º PA'!$F$4:$F$2000))+SUMPRODUCT(-('Diário 6º PA'!$E$4:$E$2000='Analítico Cp.'!$B143),-('Diário 6º PA'!$P$4:$P$2000=I$1),('Diário 6º PA'!$F$4:$F$2000))+SUMPRODUCT(-('Comp.'!$D$5:$D$263='Analítico Cp.'!$B143),-('Comp.'!$J$5:$J$263=I$1),('Comp.'!$E$5:$E$263))</f>
        <v>0</v>
      </c>
      <c r="J143" s="11">
        <f>SUMPRODUCT(-('Diário 3º PA'!$E$4:$E$4242='Analítico Cp.'!$B143),-('Diário 3º PA'!$O$4:$O$4242=J$1),('Diário 3º PA'!$F$4:$F$4242))+SUMPRODUCT(-('Diário 4º PA'!$E$4:$E$2007='Analítico Cp.'!$B143),-('Diário 4º PA'!$P$4:$P$2007=J$1),('Diário 4º PA'!$F$4:$F$2007))+SUMPRODUCT(-('Diário 5º PA'!$E$4:$E$2000='Analítico Cp.'!$B143),-('Diário 5º PA'!$P$4:$P$2000=J$1),('Diário 5º PA'!$F$4:$F$2000))+SUMPRODUCT(-('Diário 6º PA'!$E$4:$E$2000='Analítico Cp.'!$B143),-('Diário 6º PA'!$P$4:$P$2000=J$1),('Diário 6º PA'!$F$4:$F$2000))+SUMPRODUCT(-('Comp.'!$D$5:$D$263='Analítico Cp.'!$B143),-('Comp.'!$J$5:$J$263=J$1),('Comp.'!$E$5:$E$263))</f>
        <v>0</v>
      </c>
      <c r="K143" s="11">
        <f>SUMPRODUCT(-('Diário 3º PA'!$E$4:$E$4242='Analítico Cp.'!$B143),-('Diário 3º PA'!$O$4:$O$4242=K$1),('Diário 3º PA'!$F$4:$F$4242))+SUMPRODUCT(-('Diário 4º PA'!$E$4:$E$2007='Analítico Cp.'!$B143),-('Diário 4º PA'!$P$4:$P$2007=K$1),('Diário 4º PA'!$F$4:$F$2007))+SUMPRODUCT(-('Diário 5º PA'!$E$4:$E$2000='Analítico Cp.'!$B143),-('Diário 5º PA'!$P$4:$P$2000=K$1),('Diário 5º PA'!$F$4:$F$2000))+SUMPRODUCT(-('Diário 6º PA'!$E$4:$E$2000='Analítico Cp.'!$B143),-('Diário 6º PA'!$P$4:$P$2000=K$1),('Diário 6º PA'!$F$4:$F$2000))+SUMPRODUCT(-('Comp.'!$D$5:$D$263='Analítico Cp.'!$B143),-('Comp.'!$J$5:$J$263=K$1),('Comp.'!$E$5:$E$263))</f>
        <v>0</v>
      </c>
      <c r="L143" s="11">
        <f>SUMPRODUCT(-('Diário 3º PA'!$E$4:$E$4242='Analítico Cp.'!$B143),-('Diário 3º PA'!$O$4:$O$4242=L$1),('Diário 3º PA'!$F$4:$F$4242))+SUMPRODUCT(-('Diário 4º PA'!$E$4:$E$2007='Analítico Cp.'!$B143),-('Diário 4º PA'!$P$4:$P$2007=L$1),('Diário 4º PA'!$F$4:$F$2007))+SUMPRODUCT(-('Diário 5º PA'!$E$4:$E$2000='Analítico Cp.'!$B143),-('Diário 5º PA'!$P$4:$P$2000=L$1),('Diário 5º PA'!$F$4:$F$2000))+SUMPRODUCT(-('Diário 6º PA'!$E$4:$E$2000='Analítico Cp.'!$B143),-('Diário 6º PA'!$P$4:$P$2000=L$1),('Diário 6º PA'!$F$4:$F$2000))+SUMPRODUCT(-('Comp.'!$D$5:$D$263='Analítico Cp.'!$B143),-('Comp.'!$J$5:$J$263=L$1),('Comp.'!$E$5:$E$263))</f>
        <v>0</v>
      </c>
      <c r="M143" s="11">
        <f>SUMPRODUCT(-('Diário 3º PA'!$E$4:$E$4242='Analítico Cp.'!$B143),-('Diário 3º PA'!$O$4:$O$4242=M$1),('Diário 3º PA'!$F$4:$F$4242))+SUMPRODUCT(-('Diário 4º PA'!$E$4:$E$2007='Analítico Cp.'!$B143),-('Diário 4º PA'!$P$4:$P$2007=M$1),('Diário 4º PA'!$F$4:$F$2007))+SUMPRODUCT(-('Diário 5º PA'!$E$4:$E$2000='Analítico Cp.'!$B143),-('Diário 5º PA'!$P$4:$P$2000=M$1),('Diário 5º PA'!$F$4:$F$2000))+SUMPRODUCT(-('Diário 6º PA'!$E$4:$E$2000='Analítico Cp.'!$B143),-('Diário 6º PA'!$P$4:$P$2000=M$1),('Diário 6º PA'!$F$4:$F$2000))+SUMPRODUCT(-('Comp.'!$D$5:$D$263='Analítico Cp.'!$B143),-('Comp.'!$J$5:$J$263=M$1),('Comp.'!$E$5:$E$263))</f>
        <v>0</v>
      </c>
      <c r="N143" s="11">
        <f>SUMPRODUCT(-('Diário 3º PA'!$E$4:$E$4242='Analítico Cp.'!$B143),-('Diário 3º PA'!$O$4:$O$4242=N$1),('Diário 3º PA'!$F$4:$F$4242))+SUMPRODUCT(-('Diário 4º PA'!$E$4:$E$2007='Analítico Cp.'!$B143),-('Diário 4º PA'!$P$4:$P$2007=N$1),('Diário 4º PA'!$F$4:$F$2007))+SUMPRODUCT(-('Diário 5º PA'!$E$4:$E$2000='Analítico Cp.'!$B143),-('Diário 5º PA'!$P$4:$P$2000=N$1),('Diário 5º PA'!$F$4:$F$2000))+SUMPRODUCT(-('Diário 6º PA'!$E$4:$E$2000='Analítico Cp.'!$B143),-('Diário 6º PA'!$P$4:$P$2000=N$1),('Diário 6º PA'!$F$4:$F$2000))+SUMPRODUCT(-('Comp.'!$D$5:$D$263='Analítico Cp.'!$B143),-('Comp.'!$J$5:$J$263=N$1),('Comp.'!$E$5:$E$263))</f>
        <v>0</v>
      </c>
      <c r="O143" s="12">
        <f t="shared" si="19"/>
        <v>7042</v>
      </c>
      <c r="P143" s="168">
        <f t="shared" si="20"/>
        <v>8.305376211256931E-4</v>
      </c>
    </row>
    <row r="144" spans="1:16" ht="23.25" customHeight="1" x14ac:dyDescent="0.2">
      <c r="A144" s="59" t="s">
        <v>380</v>
      </c>
      <c r="B144" s="57" t="s">
        <v>381</v>
      </c>
      <c r="C144" s="11">
        <f>SUMPRODUCT(-('Diário 3º PA'!$E$4:$E$4242='Analítico Cp.'!$B144),-('Diário 3º PA'!$O$4:$O$4242=C$1),('Diário 3º PA'!$F$4:$F$4242))+SUMPRODUCT(-('Diário 4º PA'!$E$4:$E$2007='Analítico Cp.'!$B144),-('Diário 4º PA'!$P$4:$P$2007=C$1),('Diário 4º PA'!$F$4:$F$2007))+SUMPRODUCT(-('Diário 5º PA'!$E$4:$E$2000='Analítico Cp.'!$B144),-('Diário 5º PA'!$P$4:$P$2000=C$1),('Diário 5º PA'!$F$4:$F$2000))+SUMPRODUCT(-('Diário 6º PA'!$E$4:$E$2000='Analítico Cp.'!$B144),-('Diário 6º PA'!$P$4:$P$2000=C$1),('Diário 6º PA'!$F$4:$F$2000))+SUMPRODUCT(-('Comp.'!$D$5:$D$263='Analítico Cp.'!$B144),-('Comp.'!$J$5:$J$263=C$1),('Comp.'!$E$5:$E$263))</f>
        <v>4488</v>
      </c>
      <c r="D144" s="11">
        <f>SUMPRODUCT(-('Diário 3º PA'!$E$4:$E$4242='Analítico Cp.'!$B144),-('Diário 3º PA'!$O$4:$O$4242=D$1),('Diário 3º PA'!$F$4:$F$4242))+SUMPRODUCT(-('Diário 4º PA'!$E$4:$E$2007='Analítico Cp.'!$B144),-('Diário 4º PA'!$P$4:$P$2007=D$1),('Diário 4º PA'!$F$4:$F$2007))+SUMPRODUCT(-('Diário 5º PA'!$E$4:$E$2000='Analítico Cp.'!$B144),-('Diário 5º PA'!$P$4:$P$2000=D$1),('Diário 5º PA'!$F$4:$F$2000))+SUMPRODUCT(-('Diário 6º PA'!$E$4:$E$2000='Analítico Cp.'!$B144),-('Diário 6º PA'!$P$4:$P$2000=D$1),('Diário 6º PA'!$F$4:$F$2000))+SUMPRODUCT(-('Comp.'!$D$5:$D$263='Analítico Cp.'!$B144),-('Comp.'!$J$5:$J$263=D$1),('Comp.'!$E$5:$E$263))</f>
        <v>8506.7900000000009</v>
      </c>
      <c r="E144" s="11">
        <f>SUMPRODUCT(-('Diário 3º PA'!$E$4:$E$4242='Analítico Cp.'!$B144),-('Diário 3º PA'!$O$4:$O$4242=E$1),('Diário 3º PA'!$F$4:$F$4242))+SUMPRODUCT(-('Diário 4º PA'!$E$4:$E$2007='Analítico Cp.'!$B144),-('Diário 4º PA'!$P$4:$P$2007=E$1),('Diário 4º PA'!$F$4:$F$2007))+SUMPRODUCT(-('Diário 5º PA'!$E$4:$E$2000='Analítico Cp.'!$B144),-('Diário 5º PA'!$P$4:$P$2000=E$1),('Diário 5º PA'!$F$4:$F$2000))+SUMPRODUCT(-('Diário 6º PA'!$E$4:$E$2000='Analítico Cp.'!$B144),-('Diário 6º PA'!$P$4:$P$2000=E$1),('Diário 6º PA'!$F$4:$F$2000))+SUMPRODUCT(-('Comp.'!$D$5:$D$263='Analítico Cp.'!$B144),-('Comp.'!$J$5:$J$263=E$1),('Comp.'!$E$5:$E$263))</f>
        <v>1185</v>
      </c>
      <c r="F144" s="11">
        <f>SUMPRODUCT(-('Diário 3º PA'!$E$4:$E$4242='Analítico Cp.'!$B144),-('Diário 3º PA'!$O$4:$O$4242=F$1),('Diário 3º PA'!$F$4:$F$4242))+SUMPRODUCT(-('Diário 4º PA'!$E$4:$E$2007='Analítico Cp.'!$B144),-('Diário 4º PA'!$P$4:$P$2007=F$1),('Diário 4º PA'!$F$4:$F$2007))+SUMPRODUCT(-('Diário 5º PA'!$E$4:$E$2000='Analítico Cp.'!$B144),-('Diário 5º PA'!$P$4:$P$2000=F$1),('Diário 5º PA'!$F$4:$F$2000))+SUMPRODUCT(-('Diário 6º PA'!$E$4:$E$2000='Analítico Cp.'!$B144),-('Diário 6º PA'!$P$4:$P$2000=F$1),('Diário 6º PA'!$F$4:$F$2000))+SUMPRODUCT(-('Comp.'!$D$5:$D$263='Analítico Cp.'!$B144),-('Comp.'!$J$5:$J$263=F$1),('Comp.'!$E$5:$E$263))</f>
        <v>0</v>
      </c>
      <c r="G144" s="11">
        <f>SUMPRODUCT(-('Diário 3º PA'!$E$4:$E$4242='Analítico Cp.'!$B144),-('Diário 3º PA'!$O$4:$O$4242=G$1),('Diário 3º PA'!$F$4:$F$4242))+SUMPRODUCT(-('Diário 4º PA'!$E$4:$E$2007='Analítico Cp.'!$B144),-('Diário 4º PA'!$P$4:$P$2007=G$1),('Diário 4º PA'!$F$4:$F$2007))+SUMPRODUCT(-('Diário 5º PA'!$E$4:$E$2000='Analítico Cp.'!$B144),-('Diário 5º PA'!$P$4:$P$2000=G$1),('Diário 5º PA'!$F$4:$F$2000))+SUMPRODUCT(-('Diário 6º PA'!$E$4:$E$2000='Analítico Cp.'!$B144),-('Diário 6º PA'!$P$4:$P$2000=G$1),('Diário 6º PA'!$F$4:$F$2000))+SUMPRODUCT(-('Comp.'!$D$5:$D$263='Analítico Cp.'!$B144),-('Comp.'!$J$5:$J$263=G$1),('Comp.'!$E$5:$E$263))</f>
        <v>0</v>
      </c>
      <c r="H144" s="11">
        <f>SUMPRODUCT(-('Diário 3º PA'!$E$4:$E$4242='Analítico Cp.'!$B144),-('Diário 3º PA'!$O$4:$O$4242=H$1),('Diário 3º PA'!$F$4:$F$4242))+SUMPRODUCT(-('Diário 4º PA'!$E$4:$E$2007='Analítico Cp.'!$B144),-('Diário 4º PA'!$P$4:$P$2007=H$1),('Diário 4º PA'!$F$4:$F$2007))+SUMPRODUCT(-('Diário 5º PA'!$E$4:$E$2000='Analítico Cp.'!$B144),-('Diário 5º PA'!$P$4:$P$2000=H$1),('Diário 5º PA'!$F$4:$F$2000))+SUMPRODUCT(-('Diário 6º PA'!$E$4:$E$2000='Analítico Cp.'!$B144),-('Diário 6º PA'!$P$4:$P$2000=H$1),('Diário 6º PA'!$F$4:$F$2000))+SUMPRODUCT(-('Comp.'!$D$5:$D$263='Analítico Cp.'!$B144),-('Comp.'!$J$5:$J$263=H$1),('Comp.'!$E$5:$E$263))</f>
        <v>0</v>
      </c>
      <c r="I144" s="11">
        <f>SUMPRODUCT(-('Diário 3º PA'!$E$4:$E$4242='Analítico Cp.'!$B144),-('Diário 3º PA'!$O$4:$O$4242=I$1),('Diário 3º PA'!$F$4:$F$4242))+SUMPRODUCT(-('Diário 4º PA'!$E$4:$E$2007='Analítico Cp.'!$B144),-('Diário 4º PA'!$P$4:$P$2007=I$1),('Diário 4º PA'!$F$4:$F$2007))+SUMPRODUCT(-('Diário 5º PA'!$E$4:$E$2000='Analítico Cp.'!$B144),-('Diário 5º PA'!$P$4:$P$2000=I$1),('Diário 5º PA'!$F$4:$F$2000))+SUMPRODUCT(-('Diário 6º PA'!$E$4:$E$2000='Analítico Cp.'!$B144),-('Diário 6º PA'!$P$4:$P$2000=I$1),('Diário 6º PA'!$F$4:$F$2000))+SUMPRODUCT(-('Comp.'!$D$5:$D$263='Analítico Cp.'!$B144),-('Comp.'!$J$5:$J$263=I$1),('Comp.'!$E$5:$E$263))</f>
        <v>0</v>
      </c>
      <c r="J144" s="11">
        <f>SUMPRODUCT(-('Diário 3º PA'!$E$4:$E$4242='Analítico Cp.'!$B144),-('Diário 3º PA'!$O$4:$O$4242=J$1),('Diário 3º PA'!$F$4:$F$4242))+SUMPRODUCT(-('Diário 4º PA'!$E$4:$E$2007='Analítico Cp.'!$B144),-('Diário 4º PA'!$P$4:$P$2007=J$1),('Diário 4º PA'!$F$4:$F$2007))+SUMPRODUCT(-('Diário 5º PA'!$E$4:$E$2000='Analítico Cp.'!$B144),-('Diário 5º PA'!$P$4:$P$2000=J$1),('Diário 5º PA'!$F$4:$F$2000))+SUMPRODUCT(-('Diário 6º PA'!$E$4:$E$2000='Analítico Cp.'!$B144),-('Diário 6º PA'!$P$4:$P$2000=J$1),('Diário 6º PA'!$F$4:$F$2000))+SUMPRODUCT(-('Comp.'!$D$5:$D$263='Analítico Cp.'!$B144),-('Comp.'!$J$5:$J$263=J$1),('Comp.'!$E$5:$E$263))</f>
        <v>0</v>
      </c>
      <c r="K144" s="11">
        <f>SUMPRODUCT(-('Diário 3º PA'!$E$4:$E$4242='Analítico Cp.'!$B144),-('Diário 3º PA'!$O$4:$O$4242=K$1),('Diário 3º PA'!$F$4:$F$4242))+SUMPRODUCT(-('Diário 4º PA'!$E$4:$E$2007='Analítico Cp.'!$B144),-('Diário 4º PA'!$P$4:$P$2007=K$1),('Diário 4º PA'!$F$4:$F$2007))+SUMPRODUCT(-('Diário 5º PA'!$E$4:$E$2000='Analítico Cp.'!$B144),-('Diário 5º PA'!$P$4:$P$2000=K$1),('Diário 5º PA'!$F$4:$F$2000))+SUMPRODUCT(-('Diário 6º PA'!$E$4:$E$2000='Analítico Cp.'!$B144),-('Diário 6º PA'!$P$4:$P$2000=K$1),('Diário 6º PA'!$F$4:$F$2000))+SUMPRODUCT(-('Comp.'!$D$5:$D$263='Analítico Cp.'!$B144),-('Comp.'!$J$5:$J$263=K$1),('Comp.'!$E$5:$E$263))</f>
        <v>0</v>
      </c>
      <c r="L144" s="11">
        <f>SUMPRODUCT(-('Diário 3º PA'!$E$4:$E$4242='Analítico Cp.'!$B144),-('Diário 3º PA'!$O$4:$O$4242=L$1),('Diário 3º PA'!$F$4:$F$4242))+SUMPRODUCT(-('Diário 4º PA'!$E$4:$E$2007='Analítico Cp.'!$B144),-('Diário 4º PA'!$P$4:$P$2007=L$1),('Diário 4º PA'!$F$4:$F$2007))+SUMPRODUCT(-('Diário 5º PA'!$E$4:$E$2000='Analítico Cp.'!$B144),-('Diário 5º PA'!$P$4:$P$2000=L$1),('Diário 5º PA'!$F$4:$F$2000))+SUMPRODUCT(-('Diário 6º PA'!$E$4:$E$2000='Analítico Cp.'!$B144),-('Diário 6º PA'!$P$4:$P$2000=L$1),('Diário 6º PA'!$F$4:$F$2000))+SUMPRODUCT(-('Comp.'!$D$5:$D$263='Analítico Cp.'!$B144),-('Comp.'!$J$5:$J$263=L$1),('Comp.'!$E$5:$E$263))</f>
        <v>0</v>
      </c>
      <c r="M144" s="11">
        <f>SUMPRODUCT(-('Diário 3º PA'!$E$4:$E$4242='Analítico Cp.'!$B144),-('Diário 3º PA'!$O$4:$O$4242=M$1),('Diário 3º PA'!$F$4:$F$4242))+SUMPRODUCT(-('Diário 4º PA'!$E$4:$E$2007='Analítico Cp.'!$B144),-('Diário 4º PA'!$P$4:$P$2007=M$1),('Diário 4º PA'!$F$4:$F$2007))+SUMPRODUCT(-('Diário 5º PA'!$E$4:$E$2000='Analítico Cp.'!$B144),-('Diário 5º PA'!$P$4:$P$2000=M$1),('Diário 5º PA'!$F$4:$F$2000))+SUMPRODUCT(-('Diário 6º PA'!$E$4:$E$2000='Analítico Cp.'!$B144),-('Diário 6º PA'!$P$4:$P$2000=M$1),('Diário 6º PA'!$F$4:$F$2000))+SUMPRODUCT(-('Comp.'!$D$5:$D$263='Analítico Cp.'!$B144),-('Comp.'!$J$5:$J$263=M$1),('Comp.'!$E$5:$E$263))</f>
        <v>0</v>
      </c>
      <c r="N144" s="11">
        <f>SUMPRODUCT(-('Diário 3º PA'!$E$4:$E$4242='Analítico Cp.'!$B144),-('Diário 3º PA'!$O$4:$O$4242=N$1),('Diário 3º PA'!$F$4:$F$4242))+SUMPRODUCT(-('Diário 4º PA'!$E$4:$E$2007='Analítico Cp.'!$B144),-('Diário 4º PA'!$P$4:$P$2007=N$1),('Diário 4º PA'!$F$4:$F$2007))+SUMPRODUCT(-('Diário 5º PA'!$E$4:$E$2000='Analítico Cp.'!$B144),-('Diário 5º PA'!$P$4:$P$2000=N$1),('Diário 5º PA'!$F$4:$F$2000))+SUMPRODUCT(-('Diário 6º PA'!$E$4:$E$2000='Analítico Cp.'!$B144),-('Diário 6º PA'!$P$4:$P$2000=N$1),('Diário 6º PA'!$F$4:$F$2000))+SUMPRODUCT(-('Comp.'!$D$5:$D$263='Analítico Cp.'!$B144),-('Comp.'!$J$5:$J$263=N$1),('Comp.'!$E$5:$E$263))</f>
        <v>0</v>
      </c>
      <c r="O144" s="12">
        <f t="shared" si="19"/>
        <v>14179.79</v>
      </c>
      <c r="P144" s="168">
        <f t="shared" si="20"/>
        <v>1.6723727711817511E-3</v>
      </c>
    </row>
    <row r="145" spans="1:16" ht="23.25" customHeight="1" x14ac:dyDescent="0.2">
      <c r="A145" s="59" t="s">
        <v>382</v>
      </c>
      <c r="B145" s="57" t="s">
        <v>383</v>
      </c>
      <c r="C145" s="11">
        <f>SUMPRODUCT(-('Diário 3º PA'!$E$4:$E$4242='Analítico Cp.'!$B145),-('Diário 3º PA'!$O$4:$O$4242=C$1),('Diário 3º PA'!$F$4:$F$4242))+SUMPRODUCT(-('Diário 4º PA'!$E$4:$E$2007='Analítico Cp.'!$B145),-('Diário 4º PA'!$P$4:$P$2007=C$1),('Diário 4º PA'!$F$4:$F$2007))+SUMPRODUCT(-('Diário 5º PA'!$E$4:$E$2000='Analítico Cp.'!$B145),-('Diário 5º PA'!$P$4:$P$2000=C$1),('Diário 5º PA'!$F$4:$F$2000))+SUMPRODUCT(-('Diário 6º PA'!$E$4:$E$2000='Analítico Cp.'!$B145),-('Diário 6º PA'!$P$4:$P$2000=C$1),('Diário 6º PA'!$F$4:$F$2000))+SUMPRODUCT(-('Comp.'!$D$5:$D$263='Analítico Cp.'!$B145),-('Comp.'!$J$5:$J$263=C$1),('Comp.'!$E$5:$E$263))</f>
        <v>0</v>
      </c>
      <c r="D145" s="11">
        <f>SUMPRODUCT(-('Diário 3º PA'!$E$4:$E$4242='Analítico Cp.'!$B145),-('Diário 3º PA'!$O$4:$O$4242=D$1),('Diário 3º PA'!$F$4:$F$4242))+SUMPRODUCT(-('Diário 4º PA'!$E$4:$E$2007='Analítico Cp.'!$B145),-('Diário 4º PA'!$P$4:$P$2007=D$1),('Diário 4º PA'!$F$4:$F$2007))+SUMPRODUCT(-('Diário 5º PA'!$E$4:$E$2000='Analítico Cp.'!$B145),-('Diário 5º PA'!$P$4:$P$2000=D$1),('Diário 5º PA'!$F$4:$F$2000))+SUMPRODUCT(-('Diário 6º PA'!$E$4:$E$2000='Analítico Cp.'!$B145),-('Diário 6º PA'!$P$4:$P$2000=D$1),('Diário 6º PA'!$F$4:$F$2000))+SUMPRODUCT(-('Comp.'!$D$5:$D$263='Analítico Cp.'!$B145),-('Comp.'!$J$5:$J$263=D$1),('Comp.'!$E$5:$E$263))</f>
        <v>0</v>
      </c>
      <c r="E145" s="11">
        <f>SUMPRODUCT(-('Diário 3º PA'!$E$4:$E$4242='Analítico Cp.'!$B145),-('Diário 3º PA'!$O$4:$O$4242=E$1),('Diário 3º PA'!$F$4:$F$4242))+SUMPRODUCT(-('Diário 4º PA'!$E$4:$E$2007='Analítico Cp.'!$B145),-('Diário 4º PA'!$P$4:$P$2007=E$1),('Diário 4º PA'!$F$4:$F$2007))+SUMPRODUCT(-('Diário 5º PA'!$E$4:$E$2000='Analítico Cp.'!$B145),-('Diário 5º PA'!$P$4:$P$2000=E$1),('Diário 5º PA'!$F$4:$F$2000))+SUMPRODUCT(-('Diário 6º PA'!$E$4:$E$2000='Analítico Cp.'!$B145),-('Diário 6º PA'!$P$4:$P$2000=E$1),('Diário 6º PA'!$F$4:$F$2000))+SUMPRODUCT(-('Comp.'!$D$5:$D$263='Analítico Cp.'!$B145),-('Comp.'!$J$5:$J$263=E$1),('Comp.'!$E$5:$E$263))</f>
        <v>0</v>
      </c>
      <c r="F145" s="11">
        <f>SUMPRODUCT(-('Diário 3º PA'!$E$4:$E$4242='Analítico Cp.'!$B145),-('Diário 3º PA'!$O$4:$O$4242=F$1),('Diário 3º PA'!$F$4:$F$4242))+SUMPRODUCT(-('Diário 4º PA'!$E$4:$E$2007='Analítico Cp.'!$B145),-('Diário 4º PA'!$P$4:$P$2007=F$1),('Diário 4º PA'!$F$4:$F$2007))+SUMPRODUCT(-('Diário 5º PA'!$E$4:$E$2000='Analítico Cp.'!$B145),-('Diário 5º PA'!$P$4:$P$2000=F$1),('Diário 5º PA'!$F$4:$F$2000))+SUMPRODUCT(-('Diário 6º PA'!$E$4:$E$2000='Analítico Cp.'!$B145),-('Diário 6º PA'!$P$4:$P$2000=F$1),('Diário 6º PA'!$F$4:$F$2000))+SUMPRODUCT(-('Comp.'!$D$5:$D$263='Analítico Cp.'!$B145),-('Comp.'!$J$5:$J$263=F$1),('Comp.'!$E$5:$E$263))</f>
        <v>0</v>
      </c>
      <c r="G145" s="11">
        <f>SUMPRODUCT(-('Diário 3º PA'!$E$4:$E$4242='Analítico Cp.'!$B145),-('Diário 3º PA'!$O$4:$O$4242=G$1),('Diário 3º PA'!$F$4:$F$4242))+SUMPRODUCT(-('Diário 4º PA'!$E$4:$E$2007='Analítico Cp.'!$B145),-('Diário 4º PA'!$P$4:$P$2007=G$1),('Diário 4º PA'!$F$4:$F$2007))+SUMPRODUCT(-('Diário 5º PA'!$E$4:$E$2000='Analítico Cp.'!$B145),-('Diário 5º PA'!$P$4:$P$2000=G$1),('Diário 5º PA'!$F$4:$F$2000))+SUMPRODUCT(-('Diário 6º PA'!$E$4:$E$2000='Analítico Cp.'!$B145),-('Diário 6º PA'!$P$4:$P$2000=G$1),('Diário 6º PA'!$F$4:$F$2000))+SUMPRODUCT(-('Comp.'!$D$5:$D$263='Analítico Cp.'!$B145),-('Comp.'!$J$5:$J$263=G$1),('Comp.'!$E$5:$E$263))</f>
        <v>0</v>
      </c>
      <c r="H145" s="11">
        <f>SUMPRODUCT(-('Diário 3º PA'!$E$4:$E$4242='Analítico Cp.'!$B145),-('Diário 3º PA'!$O$4:$O$4242=H$1),('Diário 3º PA'!$F$4:$F$4242))+SUMPRODUCT(-('Diário 4º PA'!$E$4:$E$2007='Analítico Cp.'!$B145),-('Diário 4º PA'!$P$4:$P$2007=H$1),('Diário 4º PA'!$F$4:$F$2007))+SUMPRODUCT(-('Diário 5º PA'!$E$4:$E$2000='Analítico Cp.'!$B145),-('Diário 5º PA'!$P$4:$P$2000=H$1),('Diário 5º PA'!$F$4:$F$2000))+SUMPRODUCT(-('Diário 6º PA'!$E$4:$E$2000='Analítico Cp.'!$B145),-('Diário 6º PA'!$P$4:$P$2000=H$1),('Diário 6º PA'!$F$4:$F$2000))+SUMPRODUCT(-('Comp.'!$D$5:$D$263='Analítico Cp.'!$B145),-('Comp.'!$J$5:$J$263=H$1),('Comp.'!$E$5:$E$263))</f>
        <v>0</v>
      </c>
      <c r="I145" s="11">
        <f>SUMPRODUCT(-('Diário 3º PA'!$E$4:$E$4242='Analítico Cp.'!$B145),-('Diário 3º PA'!$O$4:$O$4242=I$1),('Diário 3º PA'!$F$4:$F$4242))+SUMPRODUCT(-('Diário 4º PA'!$E$4:$E$2007='Analítico Cp.'!$B145),-('Diário 4º PA'!$P$4:$P$2007=I$1),('Diário 4º PA'!$F$4:$F$2007))+SUMPRODUCT(-('Diário 5º PA'!$E$4:$E$2000='Analítico Cp.'!$B145),-('Diário 5º PA'!$P$4:$P$2000=I$1),('Diário 5º PA'!$F$4:$F$2000))+SUMPRODUCT(-('Diário 6º PA'!$E$4:$E$2000='Analítico Cp.'!$B145),-('Diário 6º PA'!$P$4:$P$2000=I$1),('Diário 6º PA'!$F$4:$F$2000))+SUMPRODUCT(-('Comp.'!$D$5:$D$263='Analítico Cp.'!$B145),-('Comp.'!$J$5:$J$263=I$1),('Comp.'!$E$5:$E$263))</f>
        <v>0</v>
      </c>
      <c r="J145" s="11">
        <f>SUMPRODUCT(-('Diário 3º PA'!$E$4:$E$4242='Analítico Cp.'!$B145),-('Diário 3º PA'!$O$4:$O$4242=J$1),('Diário 3º PA'!$F$4:$F$4242))+SUMPRODUCT(-('Diário 4º PA'!$E$4:$E$2007='Analítico Cp.'!$B145),-('Diário 4º PA'!$P$4:$P$2007=J$1),('Diário 4º PA'!$F$4:$F$2007))+SUMPRODUCT(-('Diário 5º PA'!$E$4:$E$2000='Analítico Cp.'!$B145),-('Diário 5º PA'!$P$4:$P$2000=J$1),('Diário 5º PA'!$F$4:$F$2000))+SUMPRODUCT(-('Diário 6º PA'!$E$4:$E$2000='Analítico Cp.'!$B145),-('Diário 6º PA'!$P$4:$P$2000=J$1),('Diário 6º PA'!$F$4:$F$2000))+SUMPRODUCT(-('Comp.'!$D$5:$D$263='Analítico Cp.'!$B145),-('Comp.'!$J$5:$J$263=J$1),('Comp.'!$E$5:$E$263))</f>
        <v>0</v>
      </c>
      <c r="K145" s="11">
        <f>SUMPRODUCT(-('Diário 3º PA'!$E$4:$E$4242='Analítico Cp.'!$B145),-('Diário 3º PA'!$O$4:$O$4242=K$1),('Diário 3º PA'!$F$4:$F$4242))+SUMPRODUCT(-('Diário 4º PA'!$E$4:$E$2007='Analítico Cp.'!$B145),-('Diário 4º PA'!$P$4:$P$2007=K$1),('Diário 4º PA'!$F$4:$F$2007))+SUMPRODUCT(-('Diário 5º PA'!$E$4:$E$2000='Analítico Cp.'!$B145),-('Diário 5º PA'!$P$4:$P$2000=K$1),('Diário 5º PA'!$F$4:$F$2000))+SUMPRODUCT(-('Diário 6º PA'!$E$4:$E$2000='Analítico Cp.'!$B145),-('Diário 6º PA'!$P$4:$P$2000=K$1),('Diário 6º PA'!$F$4:$F$2000))+SUMPRODUCT(-('Comp.'!$D$5:$D$263='Analítico Cp.'!$B145),-('Comp.'!$J$5:$J$263=K$1),('Comp.'!$E$5:$E$263))</f>
        <v>0</v>
      </c>
      <c r="L145" s="11">
        <f>SUMPRODUCT(-('Diário 3º PA'!$E$4:$E$4242='Analítico Cp.'!$B145),-('Diário 3º PA'!$O$4:$O$4242=L$1),('Diário 3º PA'!$F$4:$F$4242))+SUMPRODUCT(-('Diário 4º PA'!$E$4:$E$2007='Analítico Cp.'!$B145),-('Diário 4º PA'!$P$4:$P$2007=L$1),('Diário 4º PA'!$F$4:$F$2007))+SUMPRODUCT(-('Diário 5º PA'!$E$4:$E$2000='Analítico Cp.'!$B145),-('Diário 5º PA'!$P$4:$P$2000=L$1),('Diário 5º PA'!$F$4:$F$2000))+SUMPRODUCT(-('Diário 6º PA'!$E$4:$E$2000='Analítico Cp.'!$B145),-('Diário 6º PA'!$P$4:$P$2000=L$1),('Diário 6º PA'!$F$4:$F$2000))+SUMPRODUCT(-('Comp.'!$D$5:$D$263='Analítico Cp.'!$B145),-('Comp.'!$J$5:$J$263=L$1),('Comp.'!$E$5:$E$263))</f>
        <v>0</v>
      </c>
      <c r="M145" s="11">
        <f>SUMPRODUCT(-('Diário 3º PA'!$E$4:$E$4242='Analítico Cp.'!$B145),-('Diário 3º PA'!$O$4:$O$4242=M$1),('Diário 3º PA'!$F$4:$F$4242))+SUMPRODUCT(-('Diário 4º PA'!$E$4:$E$2007='Analítico Cp.'!$B145),-('Diário 4º PA'!$P$4:$P$2007=M$1),('Diário 4º PA'!$F$4:$F$2007))+SUMPRODUCT(-('Diário 5º PA'!$E$4:$E$2000='Analítico Cp.'!$B145),-('Diário 5º PA'!$P$4:$P$2000=M$1),('Diário 5º PA'!$F$4:$F$2000))+SUMPRODUCT(-('Diário 6º PA'!$E$4:$E$2000='Analítico Cp.'!$B145),-('Diário 6º PA'!$P$4:$P$2000=M$1),('Diário 6º PA'!$F$4:$F$2000))+SUMPRODUCT(-('Comp.'!$D$5:$D$263='Analítico Cp.'!$B145),-('Comp.'!$J$5:$J$263=M$1),('Comp.'!$E$5:$E$263))</f>
        <v>0</v>
      </c>
      <c r="N145" s="11">
        <f>SUMPRODUCT(-('Diário 3º PA'!$E$4:$E$4242='Analítico Cp.'!$B145),-('Diário 3º PA'!$O$4:$O$4242=N$1),('Diário 3º PA'!$F$4:$F$4242))+SUMPRODUCT(-('Diário 4º PA'!$E$4:$E$2007='Analítico Cp.'!$B145),-('Diário 4º PA'!$P$4:$P$2007=N$1),('Diário 4º PA'!$F$4:$F$2007))+SUMPRODUCT(-('Diário 5º PA'!$E$4:$E$2000='Analítico Cp.'!$B145),-('Diário 5º PA'!$P$4:$P$2000=N$1),('Diário 5º PA'!$F$4:$F$2000))+SUMPRODUCT(-('Diário 6º PA'!$E$4:$E$2000='Analítico Cp.'!$B145),-('Diário 6º PA'!$P$4:$P$2000=N$1),('Diário 6º PA'!$F$4:$F$2000))+SUMPRODUCT(-('Comp.'!$D$5:$D$263='Analítico Cp.'!$B145),-('Comp.'!$J$5:$J$263=N$1),('Comp.'!$E$5:$E$263))</f>
        <v>0</v>
      </c>
      <c r="O145" s="12">
        <f t="shared" si="19"/>
        <v>0</v>
      </c>
      <c r="P145" s="168">
        <f t="shared" si="20"/>
        <v>0</v>
      </c>
    </row>
    <row r="146" spans="1:16" ht="23.25" customHeight="1" x14ac:dyDescent="0.2">
      <c r="A146" s="59" t="s">
        <v>384</v>
      </c>
      <c r="B146" s="57" t="s">
        <v>385</v>
      </c>
      <c r="C146" s="11">
        <f>SUMPRODUCT(-('Diário 3º PA'!$E$4:$E$4242='Analítico Cp.'!$B146),-('Diário 3º PA'!$O$4:$O$4242=C$1),('Diário 3º PA'!$F$4:$F$4242))+SUMPRODUCT(-('Diário 4º PA'!$E$4:$E$2007='Analítico Cp.'!$B146),-('Diário 4º PA'!$P$4:$P$2007=C$1),('Diário 4º PA'!$F$4:$F$2007))+SUMPRODUCT(-('Diário 5º PA'!$E$4:$E$2000='Analítico Cp.'!$B146),-('Diário 5º PA'!$P$4:$P$2000=C$1),('Diário 5º PA'!$F$4:$F$2000))+SUMPRODUCT(-('Diário 6º PA'!$E$4:$E$2000='Analítico Cp.'!$B146),-('Diário 6º PA'!$P$4:$P$2000=C$1),('Diário 6º PA'!$F$4:$F$2000))+SUMPRODUCT(-('Comp.'!$D$5:$D$263='Analítico Cp.'!$B146),-('Comp.'!$J$5:$J$263=C$1),('Comp.'!$E$5:$E$263))</f>
        <v>6110</v>
      </c>
      <c r="D146" s="11">
        <f>SUMPRODUCT(-('Diário 3º PA'!$E$4:$E$4242='Analítico Cp.'!$B146),-('Diário 3º PA'!$O$4:$O$4242=D$1),('Diário 3º PA'!$F$4:$F$4242))+SUMPRODUCT(-('Diário 4º PA'!$E$4:$E$2007='Analítico Cp.'!$B146),-('Diário 4º PA'!$P$4:$P$2007=D$1),('Diário 4º PA'!$F$4:$F$2007))+SUMPRODUCT(-('Diário 5º PA'!$E$4:$E$2000='Analítico Cp.'!$B146),-('Diário 5º PA'!$P$4:$P$2000=D$1),('Diário 5º PA'!$F$4:$F$2000))+SUMPRODUCT(-('Diário 6º PA'!$E$4:$E$2000='Analítico Cp.'!$B146),-('Diário 6º PA'!$P$4:$P$2000=D$1),('Diário 6º PA'!$F$4:$F$2000))+SUMPRODUCT(-('Comp.'!$D$5:$D$263='Analítico Cp.'!$B146),-('Comp.'!$J$5:$J$263=D$1),('Comp.'!$E$5:$E$263))</f>
        <v>0</v>
      </c>
      <c r="E146" s="11">
        <f>SUMPRODUCT(-('Diário 3º PA'!$E$4:$E$4242='Analítico Cp.'!$B146),-('Diário 3º PA'!$O$4:$O$4242=E$1),('Diário 3º PA'!$F$4:$F$4242))+SUMPRODUCT(-('Diário 4º PA'!$E$4:$E$2007='Analítico Cp.'!$B146),-('Diário 4º PA'!$P$4:$P$2007=E$1),('Diário 4º PA'!$F$4:$F$2007))+SUMPRODUCT(-('Diário 5º PA'!$E$4:$E$2000='Analítico Cp.'!$B146),-('Diário 5º PA'!$P$4:$P$2000=E$1),('Diário 5º PA'!$F$4:$F$2000))+SUMPRODUCT(-('Diário 6º PA'!$E$4:$E$2000='Analítico Cp.'!$B146),-('Diário 6º PA'!$P$4:$P$2000=E$1),('Diário 6º PA'!$F$4:$F$2000))+SUMPRODUCT(-('Comp.'!$D$5:$D$263='Analítico Cp.'!$B146),-('Comp.'!$J$5:$J$263=E$1),('Comp.'!$E$5:$E$263))</f>
        <v>67617</v>
      </c>
      <c r="F146" s="11">
        <f>SUMPRODUCT(-('Diário 3º PA'!$E$4:$E$4242='Analítico Cp.'!$B146),-('Diário 3º PA'!$O$4:$O$4242=F$1),('Diário 3º PA'!$F$4:$F$4242))+SUMPRODUCT(-('Diário 4º PA'!$E$4:$E$2007='Analítico Cp.'!$B146),-('Diário 4º PA'!$P$4:$P$2007=F$1),('Diário 4º PA'!$F$4:$F$2007))+SUMPRODUCT(-('Diário 5º PA'!$E$4:$E$2000='Analítico Cp.'!$B146),-('Diário 5º PA'!$P$4:$P$2000=F$1),('Diário 5º PA'!$F$4:$F$2000))+SUMPRODUCT(-('Diário 6º PA'!$E$4:$E$2000='Analítico Cp.'!$B146),-('Diário 6º PA'!$P$4:$P$2000=F$1),('Diário 6º PA'!$F$4:$F$2000))+SUMPRODUCT(-('Comp.'!$D$5:$D$263='Analítico Cp.'!$B146),-('Comp.'!$J$5:$J$263=F$1),('Comp.'!$E$5:$E$263))</f>
        <v>0</v>
      </c>
      <c r="G146" s="11">
        <f>SUMPRODUCT(-('Diário 3º PA'!$E$4:$E$4242='Analítico Cp.'!$B146),-('Diário 3º PA'!$O$4:$O$4242=G$1),('Diário 3º PA'!$F$4:$F$4242))+SUMPRODUCT(-('Diário 4º PA'!$E$4:$E$2007='Analítico Cp.'!$B146),-('Diário 4º PA'!$P$4:$P$2007=G$1),('Diário 4º PA'!$F$4:$F$2007))+SUMPRODUCT(-('Diário 5º PA'!$E$4:$E$2000='Analítico Cp.'!$B146),-('Diário 5º PA'!$P$4:$P$2000=G$1),('Diário 5º PA'!$F$4:$F$2000))+SUMPRODUCT(-('Diário 6º PA'!$E$4:$E$2000='Analítico Cp.'!$B146),-('Diário 6º PA'!$P$4:$P$2000=G$1),('Diário 6º PA'!$F$4:$F$2000))+SUMPRODUCT(-('Comp.'!$D$5:$D$263='Analítico Cp.'!$B146),-('Comp.'!$J$5:$J$263=G$1),('Comp.'!$E$5:$E$263))</f>
        <v>0</v>
      </c>
      <c r="H146" s="11">
        <f>SUMPRODUCT(-('Diário 3º PA'!$E$4:$E$4242='Analítico Cp.'!$B146),-('Diário 3º PA'!$O$4:$O$4242=H$1),('Diário 3º PA'!$F$4:$F$4242))+SUMPRODUCT(-('Diário 4º PA'!$E$4:$E$2007='Analítico Cp.'!$B146),-('Diário 4º PA'!$P$4:$P$2007=H$1),('Diário 4º PA'!$F$4:$F$2007))+SUMPRODUCT(-('Diário 5º PA'!$E$4:$E$2000='Analítico Cp.'!$B146),-('Diário 5º PA'!$P$4:$P$2000=H$1),('Diário 5º PA'!$F$4:$F$2000))+SUMPRODUCT(-('Diário 6º PA'!$E$4:$E$2000='Analítico Cp.'!$B146),-('Diário 6º PA'!$P$4:$P$2000=H$1),('Diário 6º PA'!$F$4:$F$2000))+SUMPRODUCT(-('Comp.'!$D$5:$D$263='Analítico Cp.'!$B146),-('Comp.'!$J$5:$J$263=H$1),('Comp.'!$E$5:$E$263))</f>
        <v>0</v>
      </c>
      <c r="I146" s="11">
        <f>SUMPRODUCT(-('Diário 3º PA'!$E$4:$E$4242='Analítico Cp.'!$B146),-('Diário 3º PA'!$O$4:$O$4242=I$1),('Diário 3º PA'!$F$4:$F$4242))+SUMPRODUCT(-('Diário 4º PA'!$E$4:$E$2007='Analítico Cp.'!$B146),-('Diário 4º PA'!$P$4:$P$2007=I$1),('Diário 4º PA'!$F$4:$F$2007))+SUMPRODUCT(-('Diário 5º PA'!$E$4:$E$2000='Analítico Cp.'!$B146),-('Diário 5º PA'!$P$4:$P$2000=I$1),('Diário 5º PA'!$F$4:$F$2000))+SUMPRODUCT(-('Diário 6º PA'!$E$4:$E$2000='Analítico Cp.'!$B146),-('Diário 6º PA'!$P$4:$P$2000=I$1),('Diário 6º PA'!$F$4:$F$2000))+SUMPRODUCT(-('Comp.'!$D$5:$D$263='Analítico Cp.'!$B146),-('Comp.'!$J$5:$J$263=I$1),('Comp.'!$E$5:$E$263))</f>
        <v>0</v>
      </c>
      <c r="J146" s="11">
        <f>SUMPRODUCT(-('Diário 3º PA'!$E$4:$E$4242='Analítico Cp.'!$B146),-('Diário 3º PA'!$O$4:$O$4242=J$1),('Diário 3º PA'!$F$4:$F$4242))+SUMPRODUCT(-('Diário 4º PA'!$E$4:$E$2007='Analítico Cp.'!$B146),-('Diário 4º PA'!$P$4:$P$2007=J$1),('Diário 4º PA'!$F$4:$F$2007))+SUMPRODUCT(-('Diário 5º PA'!$E$4:$E$2000='Analítico Cp.'!$B146),-('Diário 5º PA'!$P$4:$P$2000=J$1),('Diário 5º PA'!$F$4:$F$2000))+SUMPRODUCT(-('Diário 6º PA'!$E$4:$E$2000='Analítico Cp.'!$B146),-('Diário 6º PA'!$P$4:$P$2000=J$1),('Diário 6º PA'!$F$4:$F$2000))+SUMPRODUCT(-('Comp.'!$D$5:$D$263='Analítico Cp.'!$B146),-('Comp.'!$J$5:$J$263=J$1),('Comp.'!$E$5:$E$263))</f>
        <v>0</v>
      </c>
      <c r="K146" s="11">
        <f>SUMPRODUCT(-('Diário 3º PA'!$E$4:$E$4242='Analítico Cp.'!$B146),-('Diário 3º PA'!$O$4:$O$4242=K$1),('Diário 3º PA'!$F$4:$F$4242))+SUMPRODUCT(-('Diário 4º PA'!$E$4:$E$2007='Analítico Cp.'!$B146),-('Diário 4º PA'!$P$4:$P$2007=K$1),('Diário 4º PA'!$F$4:$F$2007))+SUMPRODUCT(-('Diário 5º PA'!$E$4:$E$2000='Analítico Cp.'!$B146),-('Diário 5º PA'!$P$4:$P$2000=K$1),('Diário 5º PA'!$F$4:$F$2000))+SUMPRODUCT(-('Diário 6º PA'!$E$4:$E$2000='Analítico Cp.'!$B146),-('Diário 6º PA'!$P$4:$P$2000=K$1),('Diário 6º PA'!$F$4:$F$2000))+SUMPRODUCT(-('Comp.'!$D$5:$D$263='Analítico Cp.'!$B146),-('Comp.'!$J$5:$J$263=K$1),('Comp.'!$E$5:$E$263))</f>
        <v>0</v>
      </c>
      <c r="L146" s="11">
        <f>SUMPRODUCT(-('Diário 3º PA'!$E$4:$E$4242='Analítico Cp.'!$B146),-('Diário 3º PA'!$O$4:$O$4242=L$1),('Diário 3º PA'!$F$4:$F$4242))+SUMPRODUCT(-('Diário 4º PA'!$E$4:$E$2007='Analítico Cp.'!$B146),-('Diário 4º PA'!$P$4:$P$2007=L$1),('Diário 4º PA'!$F$4:$F$2007))+SUMPRODUCT(-('Diário 5º PA'!$E$4:$E$2000='Analítico Cp.'!$B146),-('Diário 5º PA'!$P$4:$P$2000=L$1),('Diário 5º PA'!$F$4:$F$2000))+SUMPRODUCT(-('Diário 6º PA'!$E$4:$E$2000='Analítico Cp.'!$B146),-('Diário 6º PA'!$P$4:$P$2000=L$1),('Diário 6º PA'!$F$4:$F$2000))+SUMPRODUCT(-('Comp.'!$D$5:$D$263='Analítico Cp.'!$B146),-('Comp.'!$J$5:$J$263=L$1),('Comp.'!$E$5:$E$263))</f>
        <v>0</v>
      </c>
      <c r="M146" s="11">
        <f>SUMPRODUCT(-('Diário 3º PA'!$E$4:$E$4242='Analítico Cp.'!$B146),-('Diário 3º PA'!$O$4:$O$4242=M$1),('Diário 3º PA'!$F$4:$F$4242))+SUMPRODUCT(-('Diário 4º PA'!$E$4:$E$2007='Analítico Cp.'!$B146),-('Diário 4º PA'!$P$4:$P$2007=M$1),('Diário 4º PA'!$F$4:$F$2007))+SUMPRODUCT(-('Diário 5º PA'!$E$4:$E$2000='Analítico Cp.'!$B146),-('Diário 5º PA'!$P$4:$P$2000=M$1),('Diário 5º PA'!$F$4:$F$2000))+SUMPRODUCT(-('Diário 6º PA'!$E$4:$E$2000='Analítico Cp.'!$B146),-('Diário 6º PA'!$P$4:$P$2000=M$1),('Diário 6º PA'!$F$4:$F$2000))+SUMPRODUCT(-('Comp.'!$D$5:$D$263='Analítico Cp.'!$B146),-('Comp.'!$J$5:$J$263=M$1),('Comp.'!$E$5:$E$263))</f>
        <v>0</v>
      </c>
      <c r="N146" s="11">
        <f>SUMPRODUCT(-('Diário 3º PA'!$E$4:$E$4242='Analítico Cp.'!$B146),-('Diário 3º PA'!$O$4:$O$4242=N$1),('Diário 3º PA'!$F$4:$F$4242))+SUMPRODUCT(-('Diário 4º PA'!$E$4:$E$2007='Analítico Cp.'!$B146),-('Diário 4º PA'!$P$4:$P$2007=N$1),('Diário 4º PA'!$F$4:$F$2007))+SUMPRODUCT(-('Diário 5º PA'!$E$4:$E$2000='Analítico Cp.'!$B146),-('Diário 5º PA'!$P$4:$P$2000=N$1),('Diário 5º PA'!$F$4:$F$2000))+SUMPRODUCT(-('Diário 6º PA'!$E$4:$E$2000='Analítico Cp.'!$B146),-('Diário 6º PA'!$P$4:$P$2000=N$1),('Diário 6º PA'!$F$4:$F$2000))+SUMPRODUCT(-('Comp.'!$D$5:$D$263='Analítico Cp.'!$B146),-('Comp.'!$J$5:$J$263=N$1),('Comp.'!$E$5:$E$263))</f>
        <v>0</v>
      </c>
      <c r="O146" s="12">
        <f t="shared" si="19"/>
        <v>73727</v>
      </c>
      <c r="P146" s="168">
        <f t="shared" si="20"/>
        <v>8.6954057359747202E-3</v>
      </c>
    </row>
    <row r="147" spans="1:16" ht="23.25" customHeight="1" x14ac:dyDescent="0.2">
      <c r="A147" s="59" t="s">
        <v>386</v>
      </c>
      <c r="B147" s="57" t="s">
        <v>387</v>
      </c>
      <c r="C147" s="11">
        <f>SUMPRODUCT(-('Diário 3º PA'!$E$4:$E$4242='Analítico Cp.'!$B147),-('Diário 3º PA'!$O$4:$O$4242=C$1),('Diário 3º PA'!$F$4:$F$4242))+SUMPRODUCT(-('Diário 4º PA'!$E$4:$E$2007='Analítico Cp.'!$B147),-('Diário 4º PA'!$P$4:$P$2007=C$1),('Diário 4º PA'!$F$4:$F$2007))+SUMPRODUCT(-('Diário 5º PA'!$E$4:$E$2000='Analítico Cp.'!$B147),-('Diário 5º PA'!$P$4:$P$2000=C$1),('Diário 5º PA'!$F$4:$F$2000))+SUMPRODUCT(-('Diário 6º PA'!$E$4:$E$2000='Analítico Cp.'!$B147),-('Diário 6º PA'!$P$4:$P$2000=C$1),('Diário 6º PA'!$F$4:$F$2000))+SUMPRODUCT(-('Comp.'!$D$5:$D$263='Analítico Cp.'!$B147),-('Comp.'!$J$5:$J$263=C$1),('Comp.'!$E$5:$E$263))</f>
        <v>0</v>
      </c>
      <c r="D147" s="11">
        <f>SUMPRODUCT(-('Diário 3º PA'!$E$4:$E$4242='Analítico Cp.'!$B147),-('Diário 3º PA'!$O$4:$O$4242=D$1),('Diário 3º PA'!$F$4:$F$4242))+SUMPRODUCT(-('Diário 4º PA'!$E$4:$E$2007='Analítico Cp.'!$B147),-('Diário 4º PA'!$P$4:$P$2007=D$1),('Diário 4º PA'!$F$4:$F$2007))+SUMPRODUCT(-('Diário 5º PA'!$E$4:$E$2000='Analítico Cp.'!$B147),-('Diário 5º PA'!$P$4:$P$2000=D$1),('Diário 5º PA'!$F$4:$F$2000))+SUMPRODUCT(-('Diário 6º PA'!$E$4:$E$2000='Analítico Cp.'!$B147),-('Diário 6º PA'!$P$4:$P$2000=D$1),('Diário 6º PA'!$F$4:$F$2000))+SUMPRODUCT(-('Comp.'!$D$5:$D$263='Analítico Cp.'!$B147),-('Comp.'!$J$5:$J$263=D$1),('Comp.'!$E$5:$E$263))</f>
        <v>0</v>
      </c>
      <c r="E147" s="11">
        <f>SUMPRODUCT(-('Diário 3º PA'!$E$4:$E$4242='Analítico Cp.'!$B147),-('Diário 3º PA'!$O$4:$O$4242=E$1),('Diário 3º PA'!$F$4:$F$4242))+SUMPRODUCT(-('Diário 4º PA'!$E$4:$E$2007='Analítico Cp.'!$B147),-('Diário 4º PA'!$P$4:$P$2007=E$1),('Diário 4º PA'!$F$4:$F$2007))+SUMPRODUCT(-('Diário 5º PA'!$E$4:$E$2000='Analítico Cp.'!$B147),-('Diário 5º PA'!$P$4:$P$2000=E$1),('Diário 5º PA'!$F$4:$F$2000))+SUMPRODUCT(-('Diário 6º PA'!$E$4:$E$2000='Analítico Cp.'!$B147),-('Diário 6º PA'!$P$4:$P$2000=E$1),('Diário 6º PA'!$F$4:$F$2000))+SUMPRODUCT(-('Comp.'!$D$5:$D$263='Analítico Cp.'!$B147),-('Comp.'!$J$5:$J$263=E$1),('Comp.'!$E$5:$E$263))</f>
        <v>0</v>
      </c>
      <c r="F147" s="11">
        <f>SUMPRODUCT(-('Diário 3º PA'!$E$4:$E$4242='Analítico Cp.'!$B147),-('Diário 3º PA'!$O$4:$O$4242=F$1),('Diário 3º PA'!$F$4:$F$4242))+SUMPRODUCT(-('Diário 4º PA'!$E$4:$E$2007='Analítico Cp.'!$B147),-('Diário 4º PA'!$P$4:$P$2007=F$1),('Diário 4º PA'!$F$4:$F$2007))+SUMPRODUCT(-('Diário 5º PA'!$E$4:$E$2000='Analítico Cp.'!$B147),-('Diário 5º PA'!$P$4:$P$2000=F$1),('Diário 5º PA'!$F$4:$F$2000))+SUMPRODUCT(-('Diário 6º PA'!$E$4:$E$2000='Analítico Cp.'!$B147),-('Diário 6º PA'!$P$4:$P$2000=F$1),('Diário 6º PA'!$F$4:$F$2000))+SUMPRODUCT(-('Comp.'!$D$5:$D$263='Analítico Cp.'!$B147),-('Comp.'!$J$5:$J$263=F$1),('Comp.'!$E$5:$E$263))</f>
        <v>0</v>
      </c>
      <c r="G147" s="11">
        <f>SUMPRODUCT(-('Diário 3º PA'!$E$4:$E$4242='Analítico Cp.'!$B147),-('Diário 3º PA'!$O$4:$O$4242=G$1),('Diário 3º PA'!$F$4:$F$4242))+SUMPRODUCT(-('Diário 4º PA'!$E$4:$E$2007='Analítico Cp.'!$B147),-('Diário 4º PA'!$P$4:$P$2007=G$1),('Diário 4º PA'!$F$4:$F$2007))+SUMPRODUCT(-('Diário 5º PA'!$E$4:$E$2000='Analítico Cp.'!$B147),-('Diário 5º PA'!$P$4:$P$2000=G$1),('Diário 5º PA'!$F$4:$F$2000))+SUMPRODUCT(-('Diário 6º PA'!$E$4:$E$2000='Analítico Cp.'!$B147),-('Diário 6º PA'!$P$4:$P$2000=G$1),('Diário 6º PA'!$F$4:$F$2000))+SUMPRODUCT(-('Comp.'!$D$5:$D$263='Analítico Cp.'!$B147),-('Comp.'!$J$5:$J$263=G$1),('Comp.'!$E$5:$E$263))</f>
        <v>0</v>
      </c>
      <c r="H147" s="11">
        <f>SUMPRODUCT(-('Diário 3º PA'!$E$4:$E$4242='Analítico Cp.'!$B147),-('Diário 3º PA'!$O$4:$O$4242=H$1),('Diário 3º PA'!$F$4:$F$4242))+SUMPRODUCT(-('Diário 4º PA'!$E$4:$E$2007='Analítico Cp.'!$B147),-('Diário 4º PA'!$P$4:$P$2007=H$1),('Diário 4º PA'!$F$4:$F$2007))+SUMPRODUCT(-('Diário 5º PA'!$E$4:$E$2000='Analítico Cp.'!$B147),-('Diário 5º PA'!$P$4:$P$2000=H$1),('Diário 5º PA'!$F$4:$F$2000))+SUMPRODUCT(-('Diário 6º PA'!$E$4:$E$2000='Analítico Cp.'!$B147),-('Diário 6º PA'!$P$4:$P$2000=H$1),('Diário 6º PA'!$F$4:$F$2000))+SUMPRODUCT(-('Comp.'!$D$5:$D$263='Analítico Cp.'!$B147),-('Comp.'!$J$5:$J$263=H$1),('Comp.'!$E$5:$E$263))</f>
        <v>0</v>
      </c>
      <c r="I147" s="11">
        <f>SUMPRODUCT(-('Diário 3º PA'!$E$4:$E$4242='Analítico Cp.'!$B147),-('Diário 3º PA'!$O$4:$O$4242=I$1),('Diário 3º PA'!$F$4:$F$4242))+SUMPRODUCT(-('Diário 4º PA'!$E$4:$E$2007='Analítico Cp.'!$B147),-('Diário 4º PA'!$P$4:$P$2007=I$1),('Diário 4º PA'!$F$4:$F$2007))+SUMPRODUCT(-('Diário 5º PA'!$E$4:$E$2000='Analítico Cp.'!$B147),-('Diário 5º PA'!$P$4:$P$2000=I$1),('Diário 5º PA'!$F$4:$F$2000))+SUMPRODUCT(-('Diário 6º PA'!$E$4:$E$2000='Analítico Cp.'!$B147),-('Diário 6º PA'!$P$4:$P$2000=I$1),('Diário 6º PA'!$F$4:$F$2000))+SUMPRODUCT(-('Comp.'!$D$5:$D$263='Analítico Cp.'!$B147),-('Comp.'!$J$5:$J$263=I$1),('Comp.'!$E$5:$E$263))</f>
        <v>0</v>
      </c>
      <c r="J147" s="11">
        <f>SUMPRODUCT(-('Diário 3º PA'!$E$4:$E$4242='Analítico Cp.'!$B147),-('Diário 3º PA'!$O$4:$O$4242=J$1),('Diário 3º PA'!$F$4:$F$4242))+SUMPRODUCT(-('Diário 4º PA'!$E$4:$E$2007='Analítico Cp.'!$B147),-('Diário 4º PA'!$P$4:$P$2007=J$1),('Diário 4º PA'!$F$4:$F$2007))+SUMPRODUCT(-('Diário 5º PA'!$E$4:$E$2000='Analítico Cp.'!$B147),-('Diário 5º PA'!$P$4:$P$2000=J$1),('Diário 5º PA'!$F$4:$F$2000))+SUMPRODUCT(-('Diário 6º PA'!$E$4:$E$2000='Analítico Cp.'!$B147),-('Diário 6º PA'!$P$4:$P$2000=J$1),('Diário 6º PA'!$F$4:$F$2000))+SUMPRODUCT(-('Comp.'!$D$5:$D$263='Analítico Cp.'!$B147),-('Comp.'!$J$5:$J$263=J$1),('Comp.'!$E$5:$E$263))</f>
        <v>0</v>
      </c>
      <c r="K147" s="11">
        <f>SUMPRODUCT(-('Diário 3º PA'!$E$4:$E$4242='Analítico Cp.'!$B147),-('Diário 3º PA'!$O$4:$O$4242=K$1),('Diário 3º PA'!$F$4:$F$4242))+SUMPRODUCT(-('Diário 4º PA'!$E$4:$E$2007='Analítico Cp.'!$B147),-('Diário 4º PA'!$P$4:$P$2007=K$1),('Diário 4º PA'!$F$4:$F$2007))+SUMPRODUCT(-('Diário 5º PA'!$E$4:$E$2000='Analítico Cp.'!$B147),-('Diário 5º PA'!$P$4:$P$2000=K$1),('Diário 5º PA'!$F$4:$F$2000))+SUMPRODUCT(-('Diário 6º PA'!$E$4:$E$2000='Analítico Cp.'!$B147),-('Diário 6º PA'!$P$4:$P$2000=K$1),('Diário 6º PA'!$F$4:$F$2000))+SUMPRODUCT(-('Comp.'!$D$5:$D$263='Analítico Cp.'!$B147),-('Comp.'!$J$5:$J$263=K$1),('Comp.'!$E$5:$E$263))</f>
        <v>0</v>
      </c>
      <c r="L147" s="11">
        <f>SUMPRODUCT(-('Diário 3º PA'!$E$4:$E$4242='Analítico Cp.'!$B147),-('Diário 3º PA'!$O$4:$O$4242=L$1),('Diário 3º PA'!$F$4:$F$4242))+SUMPRODUCT(-('Diário 4º PA'!$E$4:$E$2007='Analítico Cp.'!$B147),-('Diário 4º PA'!$P$4:$P$2007=L$1),('Diário 4º PA'!$F$4:$F$2007))+SUMPRODUCT(-('Diário 5º PA'!$E$4:$E$2000='Analítico Cp.'!$B147),-('Diário 5º PA'!$P$4:$P$2000=L$1),('Diário 5º PA'!$F$4:$F$2000))+SUMPRODUCT(-('Diário 6º PA'!$E$4:$E$2000='Analítico Cp.'!$B147),-('Diário 6º PA'!$P$4:$P$2000=L$1),('Diário 6º PA'!$F$4:$F$2000))+SUMPRODUCT(-('Comp.'!$D$5:$D$263='Analítico Cp.'!$B147),-('Comp.'!$J$5:$J$263=L$1),('Comp.'!$E$5:$E$263))</f>
        <v>0</v>
      </c>
      <c r="M147" s="11">
        <f>SUMPRODUCT(-('Diário 3º PA'!$E$4:$E$4242='Analítico Cp.'!$B147),-('Diário 3º PA'!$O$4:$O$4242=M$1),('Diário 3º PA'!$F$4:$F$4242))+SUMPRODUCT(-('Diário 4º PA'!$E$4:$E$2007='Analítico Cp.'!$B147),-('Diário 4º PA'!$P$4:$P$2007=M$1),('Diário 4º PA'!$F$4:$F$2007))+SUMPRODUCT(-('Diário 5º PA'!$E$4:$E$2000='Analítico Cp.'!$B147),-('Diário 5º PA'!$P$4:$P$2000=M$1),('Diário 5º PA'!$F$4:$F$2000))+SUMPRODUCT(-('Diário 6º PA'!$E$4:$E$2000='Analítico Cp.'!$B147),-('Diário 6º PA'!$P$4:$P$2000=M$1),('Diário 6º PA'!$F$4:$F$2000))+SUMPRODUCT(-('Comp.'!$D$5:$D$263='Analítico Cp.'!$B147),-('Comp.'!$J$5:$J$263=M$1),('Comp.'!$E$5:$E$263))</f>
        <v>0</v>
      </c>
      <c r="N147" s="11">
        <f>SUMPRODUCT(-('Diário 3º PA'!$E$4:$E$4242='Analítico Cp.'!$B147),-('Diário 3º PA'!$O$4:$O$4242=N$1),('Diário 3º PA'!$F$4:$F$4242))+SUMPRODUCT(-('Diário 4º PA'!$E$4:$E$2007='Analítico Cp.'!$B147),-('Diário 4º PA'!$P$4:$P$2007=N$1),('Diário 4º PA'!$F$4:$F$2007))+SUMPRODUCT(-('Diário 5º PA'!$E$4:$E$2000='Analítico Cp.'!$B147),-('Diário 5º PA'!$P$4:$P$2000=N$1),('Diário 5º PA'!$F$4:$F$2000))+SUMPRODUCT(-('Diário 6º PA'!$E$4:$E$2000='Analítico Cp.'!$B147),-('Diário 6º PA'!$P$4:$P$2000=N$1),('Diário 6º PA'!$F$4:$F$2000))+SUMPRODUCT(-('Comp.'!$D$5:$D$263='Analítico Cp.'!$B147),-('Comp.'!$J$5:$J$263=N$1),('Comp.'!$E$5:$E$263))</f>
        <v>0</v>
      </c>
      <c r="O147" s="12">
        <f t="shared" si="19"/>
        <v>0</v>
      </c>
      <c r="P147" s="168">
        <f t="shared" si="20"/>
        <v>0</v>
      </c>
    </row>
    <row r="148" spans="1:16" ht="23.25" customHeight="1" x14ac:dyDescent="0.2">
      <c r="A148" s="59" t="s">
        <v>388</v>
      </c>
      <c r="B148" s="57" t="s">
        <v>389</v>
      </c>
      <c r="C148" s="11">
        <f>SUMPRODUCT(-('Diário 3º PA'!$E$4:$E$4242='Analítico Cp.'!$B148),-('Diário 3º PA'!$O$4:$O$4242=C$1),('Diário 3º PA'!$F$4:$F$4242))+SUMPRODUCT(-('Diário 4º PA'!$E$4:$E$2007='Analítico Cp.'!$B148),-('Diário 4º PA'!$P$4:$P$2007=C$1),('Diário 4º PA'!$F$4:$F$2007))+SUMPRODUCT(-('Diário 5º PA'!$E$4:$E$2000='Analítico Cp.'!$B148),-('Diário 5º PA'!$P$4:$P$2000=C$1),('Diário 5º PA'!$F$4:$F$2000))+SUMPRODUCT(-('Diário 6º PA'!$E$4:$E$2000='Analítico Cp.'!$B148),-('Diário 6º PA'!$P$4:$P$2000=C$1),('Diário 6º PA'!$F$4:$F$2000))+SUMPRODUCT(-('Comp.'!$D$5:$D$263='Analítico Cp.'!$B148),-('Comp.'!$J$5:$J$263=C$1),('Comp.'!$E$5:$E$263))</f>
        <v>0</v>
      </c>
      <c r="D148" s="11">
        <f>SUMPRODUCT(-('Diário 3º PA'!$E$4:$E$4242='Analítico Cp.'!$B148),-('Diário 3º PA'!$O$4:$O$4242=D$1),('Diário 3º PA'!$F$4:$F$4242))+SUMPRODUCT(-('Diário 4º PA'!$E$4:$E$2007='Analítico Cp.'!$B148),-('Diário 4º PA'!$P$4:$P$2007=D$1),('Diário 4º PA'!$F$4:$F$2007))+SUMPRODUCT(-('Diário 5º PA'!$E$4:$E$2000='Analítico Cp.'!$B148),-('Diário 5º PA'!$P$4:$P$2000=D$1),('Diário 5º PA'!$F$4:$F$2000))+SUMPRODUCT(-('Diário 6º PA'!$E$4:$E$2000='Analítico Cp.'!$B148),-('Diário 6º PA'!$P$4:$P$2000=D$1),('Diário 6º PA'!$F$4:$F$2000))+SUMPRODUCT(-('Comp.'!$D$5:$D$263='Analítico Cp.'!$B148),-('Comp.'!$J$5:$J$263=D$1),('Comp.'!$E$5:$E$263))</f>
        <v>0</v>
      </c>
      <c r="E148" s="11">
        <f>SUMPRODUCT(-('Diário 3º PA'!$E$4:$E$4242='Analítico Cp.'!$B148),-('Diário 3º PA'!$O$4:$O$4242=E$1),('Diário 3º PA'!$F$4:$F$4242))+SUMPRODUCT(-('Diário 4º PA'!$E$4:$E$2007='Analítico Cp.'!$B148),-('Diário 4º PA'!$P$4:$P$2007=E$1),('Diário 4º PA'!$F$4:$F$2007))+SUMPRODUCT(-('Diário 5º PA'!$E$4:$E$2000='Analítico Cp.'!$B148),-('Diário 5º PA'!$P$4:$P$2000=E$1),('Diário 5º PA'!$F$4:$F$2000))+SUMPRODUCT(-('Diário 6º PA'!$E$4:$E$2000='Analítico Cp.'!$B148),-('Diário 6º PA'!$P$4:$P$2000=E$1),('Diário 6º PA'!$F$4:$F$2000))+SUMPRODUCT(-('Comp.'!$D$5:$D$263='Analítico Cp.'!$B148),-('Comp.'!$J$5:$J$263=E$1),('Comp.'!$E$5:$E$263))</f>
        <v>0</v>
      </c>
      <c r="F148" s="11">
        <f>SUMPRODUCT(-('Diário 3º PA'!$E$4:$E$4242='Analítico Cp.'!$B148),-('Diário 3º PA'!$O$4:$O$4242=F$1),('Diário 3º PA'!$F$4:$F$4242))+SUMPRODUCT(-('Diário 4º PA'!$E$4:$E$2007='Analítico Cp.'!$B148),-('Diário 4º PA'!$P$4:$P$2007=F$1),('Diário 4º PA'!$F$4:$F$2007))+SUMPRODUCT(-('Diário 5º PA'!$E$4:$E$2000='Analítico Cp.'!$B148),-('Diário 5º PA'!$P$4:$P$2000=F$1),('Diário 5º PA'!$F$4:$F$2000))+SUMPRODUCT(-('Diário 6º PA'!$E$4:$E$2000='Analítico Cp.'!$B148),-('Diário 6º PA'!$P$4:$P$2000=F$1),('Diário 6º PA'!$F$4:$F$2000))+SUMPRODUCT(-('Comp.'!$D$5:$D$263='Analítico Cp.'!$B148),-('Comp.'!$J$5:$J$263=F$1),('Comp.'!$E$5:$E$263))</f>
        <v>0</v>
      </c>
      <c r="G148" s="11">
        <f>SUMPRODUCT(-('Diário 3º PA'!$E$4:$E$4242='Analítico Cp.'!$B148),-('Diário 3º PA'!$O$4:$O$4242=G$1),('Diário 3º PA'!$F$4:$F$4242))+SUMPRODUCT(-('Diário 4º PA'!$E$4:$E$2007='Analítico Cp.'!$B148),-('Diário 4º PA'!$P$4:$P$2007=G$1),('Diário 4º PA'!$F$4:$F$2007))+SUMPRODUCT(-('Diário 5º PA'!$E$4:$E$2000='Analítico Cp.'!$B148),-('Diário 5º PA'!$P$4:$P$2000=G$1),('Diário 5º PA'!$F$4:$F$2000))+SUMPRODUCT(-('Diário 6º PA'!$E$4:$E$2000='Analítico Cp.'!$B148),-('Diário 6º PA'!$P$4:$P$2000=G$1),('Diário 6º PA'!$F$4:$F$2000))+SUMPRODUCT(-('Comp.'!$D$5:$D$263='Analítico Cp.'!$B148),-('Comp.'!$J$5:$J$263=G$1),('Comp.'!$E$5:$E$263))</f>
        <v>0</v>
      </c>
      <c r="H148" s="11">
        <f>SUMPRODUCT(-('Diário 3º PA'!$E$4:$E$4242='Analítico Cp.'!$B148),-('Diário 3º PA'!$O$4:$O$4242=H$1),('Diário 3º PA'!$F$4:$F$4242))+SUMPRODUCT(-('Diário 4º PA'!$E$4:$E$2007='Analítico Cp.'!$B148),-('Diário 4º PA'!$P$4:$P$2007=H$1),('Diário 4º PA'!$F$4:$F$2007))+SUMPRODUCT(-('Diário 5º PA'!$E$4:$E$2000='Analítico Cp.'!$B148),-('Diário 5º PA'!$P$4:$P$2000=H$1),('Diário 5º PA'!$F$4:$F$2000))+SUMPRODUCT(-('Diário 6º PA'!$E$4:$E$2000='Analítico Cp.'!$B148),-('Diário 6º PA'!$P$4:$P$2000=H$1),('Diário 6º PA'!$F$4:$F$2000))+SUMPRODUCT(-('Comp.'!$D$5:$D$263='Analítico Cp.'!$B148),-('Comp.'!$J$5:$J$263=H$1),('Comp.'!$E$5:$E$263))</f>
        <v>0</v>
      </c>
      <c r="I148" s="11">
        <f>SUMPRODUCT(-('Diário 3º PA'!$E$4:$E$4242='Analítico Cp.'!$B148),-('Diário 3º PA'!$O$4:$O$4242=I$1),('Diário 3º PA'!$F$4:$F$4242))+SUMPRODUCT(-('Diário 4º PA'!$E$4:$E$2007='Analítico Cp.'!$B148),-('Diário 4º PA'!$P$4:$P$2007=I$1),('Diário 4º PA'!$F$4:$F$2007))+SUMPRODUCT(-('Diário 5º PA'!$E$4:$E$2000='Analítico Cp.'!$B148),-('Diário 5º PA'!$P$4:$P$2000=I$1),('Diário 5º PA'!$F$4:$F$2000))+SUMPRODUCT(-('Diário 6º PA'!$E$4:$E$2000='Analítico Cp.'!$B148),-('Diário 6º PA'!$P$4:$P$2000=I$1),('Diário 6º PA'!$F$4:$F$2000))+SUMPRODUCT(-('Comp.'!$D$5:$D$263='Analítico Cp.'!$B148),-('Comp.'!$J$5:$J$263=I$1),('Comp.'!$E$5:$E$263))</f>
        <v>0</v>
      </c>
      <c r="J148" s="11">
        <f>SUMPRODUCT(-('Diário 3º PA'!$E$4:$E$4242='Analítico Cp.'!$B148),-('Diário 3º PA'!$O$4:$O$4242=J$1),('Diário 3º PA'!$F$4:$F$4242))+SUMPRODUCT(-('Diário 4º PA'!$E$4:$E$2007='Analítico Cp.'!$B148),-('Diário 4º PA'!$P$4:$P$2007=J$1),('Diário 4º PA'!$F$4:$F$2007))+SUMPRODUCT(-('Diário 5º PA'!$E$4:$E$2000='Analítico Cp.'!$B148),-('Diário 5º PA'!$P$4:$P$2000=J$1),('Diário 5º PA'!$F$4:$F$2000))+SUMPRODUCT(-('Diário 6º PA'!$E$4:$E$2000='Analítico Cp.'!$B148),-('Diário 6º PA'!$P$4:$P$2000=J$1),('Diário 6º PA'!$F$4:$F$2000))+SUMPRODUCT(-('Comp.'!$D$5:$D$263='Analítico Cp.'!$B148),-('Comp.'!$J$5:$J$263=J$1),('Comp.'!$E$5:$E$263))</f>
        <v>0</v>
      </c>
      <c r="K148" s="11">
        <f>SUMPRODUCT(-('Diário 3º PA'!$E$4:$E$4242='Analítico Cp.'!$B148),-('Diário 3º PA'!$O$4:$O$4242=K$1),('Diário 3º PA'!$F$4:$F$4242))+SUMPRODUCT(-('Diário 4º PA'!$E$4:$E$2007='Analítico Cp.'!$B148),-('Diário 4º PA'!$P$4:$P$2007=K$1),('Diário 4º PA'!$F$4:$F$2007))+SUMPRODUCT(-('Diário 5º PA'!$E$4:$E$2000='Analítico Cp.'!$B148),-('Diário 5º PA'!$P$4:$P$2000=K$1),('Diário 5º PA'!$F$4:$F$2000))+SUMPRODUCT(-('Diário 6º PA'!$E$4:$E$2000='Analítico Cp.'!$B148),-('Diário 6º PA'!$P$4:$P$2000=K$1),('Diário 6º PA'!$F$4:$F$2000))+SUMPRODUCT(-('Comp.'!$D$5:$D$263='Analítico Cp.'!$B148),-('Comp.'!$J$5:$J$263=K$1),('Comp.'!$E$5:$E$263))</f>
        <v>0</v>
      </c>
      <c r="L148" s="11">
        <f>SUMPRODUCT(-('Diário 3º PA'!$E$4:$E$4242='Analítico Cp.'!$B148),-('Diário 3º PA'!$O$4:$O$4242=L$1),('Diário 3º PA'!$F$4:$F$4242))+SUMPRODUCT(-('Diário 4º PA'!$E$4:$E$2007='Analítico Cp.'!$B148),-('Diário 4º PA'!$P$4:$P$2007=L$1),('Diário 4º PA'!$F$4:$F$2007))+SUMPRODUCT(-('Diário 5º PA'!$E$4:$E$2000='Analítico Cp.'!$B148),-('Diário 5º PA'!$P$4:$P$2000=L$1),('Diário 5º PA'!$F$4:$F$2000))+SUMPRODUCT(-('Diário 6º PA'!$E$4:$E$2000='Analítico Cp.'!$B148),-('Diário 6º PA'!$P$4:$P$2000=L$1),('Diário 6º PA'!$F$4:$F$2000))+SUMPRODUCT(-('Comp.'!$D$5:$D$263='Analítico Cp.'!$B148),-('Comp.'!$J$5:$J$263=L$1),('Comp.'!$E$5:$E$263))</f>
        <v>0</v>
      </c>
      <c r="M148" s="11">
        <f>SUMPRODUCT(-('Diário 3º PA'!$E$4:$E$4242='Analítico Cp.'!$B148),-('Diário 3º PA'!$O$4:$O$4242=M$1),('Diário 3º PA'!$F$4:$F$4242))+SUMPRODUCT(-('Diário 4º PA'!$E$4:$E$2007='Analítico Cp.'!$B148),-('Diário 4º PA'!$P$4:$P$2007=M$1),('Diário 4º PA'!$F$4:$F$2007))+SUMPRODUCT(-('Diário 5º PA'!$E$4:$E$2000='Analítico Cp.'!$B148),-('Diário 5º PA'!$P$4:$P$2000=M$1),('Diário 5º PA'!$F$4:$F$2000))+SUMPRODUCT(-('Diário 6º PA'!$E$4:$E$2000='Analítico Cp.'!$B148),-('Diário 6º PA'!$P$4:$P$2000=M$1),('Diário 6º PA'!$F$4:$F$2000))+SUMPRODUCT(-('Comp.'!$D$5:$D$263='Analítico Cp.'!$B148),-('Comp.'!$J$5:$J$263=M$1),('Comp.'!$E$5:$E$263))</f>
        <v>0</v>
      </c>
      <c r="N148" s="11">
        <f>SUMPRODUCT(-('Diário 3º PA'!$E$4:$E$4242='Analítico Cp.'!$B148),-('Diário 3º PA'!$O$4:$O$4242=N$1),('Diário 3º PA'!$F$4:$F$4242))+SUMPRODUCT(-('Diário 4º PA'!$E$4:$E$2007='Analítico Cp.'!$B148),-('Diário 4º PA'!$P$4:$P$2007=N$1),('Diário 4º PA'!$F$4:$F$2007))+SUMPRODUCT(-('Diário 5º PA'!$E$4:$E$2000='Analítico Cp.'!$B148),-('Diário 5º PA'!$P$4:$P$2000=N$1),('Diário 5º PA'!$F$4:$F$2000))+SUMPRODUCT(-('Diário 6º PA'!$E$4:$E$2000='Analítico Cp.'!$B148),-('Diário 6º PA'!$P$4:$P$2000=N$1),('Diário 6º PA'!$F$4:$F$2000))+SUMPRODUCT(-('Comp.'!$D$5:$D$263='Analítico Cp.'!$B148),-('Comp.'!$J$5:$J$263=N$1),('Comp.'!$E$5:$E$263))</f>
        <v>0</v>
      </c>
      <c r="O148" s="12">
        <f t="shared" si="19"/>
        <v>0</v>
      </c>
      <c r="P148" s="168">
        <f t="shared" si="20"/>
        <v>0</v>
      </c>
    </row>
    <row r="149" spans="1:16" ht="23.25" customHeight="1" x14ac:dyDescent="0.2">
      <c r="A149" s="59" t="s">
        <v>390</v>
      </c>
      <c r="B149" s="57" t="s">
        <v>391</v>
      </c>
      <c r="C149" s="11">
        <f>SUMPRODUCT(-('Diário 3º PA'!$E$4:$E$4242='Analítico Cp.'!$B149),-('Diário 3º PA'!$O$4:$O$4242=C$1),('Diário 3º PA'!$F$4:$F$4242))+SUMPRODUCT(-('Diário 4º PA'!$E$4:$E$2007='Analítico Cp.'!$B149),-('Diário 4º PA'!$P$4:$P$2007=C$1),('Diário 4º PA'!$F$4:$F$2007))+SUMPRODUCT(-('Diário 5º PA'!$E$4:$E$2000='Analítico Cp.'!$B149),-('Diário 5º PA'!$P$4:$P$2000=C$1),('Diário 5º PA'!$F$4:$F$2000))+SUMPRODUCT(-('Diário 6º PA'!$E$4:$E$2000='Analítico Cp.'!$B149),-('Diário 6º PA'!$P$4:$P$2000=C$1),('Diário 6º PA'!$F$4:$F$2000))+SUMPRODUCT(-('Comp.'!$D$5:$D$263='Analítico Cp.'!$B149),-('Comp.'!$J$5:$J$263=C$1),('Comp.'!$E$5:$E$263))</f>
        <v>0</v>
      </c>
      <c r="D149" s="11">
        <f>SUMPRODUCT(-('Diário 3º PA'!$E$4:$E$4242='Analítico Cp.'!$B149),-('Diário 3º PA'!$O$4:$O$4242=D$1),('Diário 3º PA'!$F$4:$F$4242))+SUMPRODUCT(-('Diário 4º PA'!$E$4:$E$2007='Analítico Cp.'!$B149),-('Diário 4º PA'!$P$4:$P$2007=D$1),('Diário 4º PA'!$F$4:$F$2007))+SUMPRODUCT(-('Diário 5º PA'!$E$4:$E$2000='Analítico Cp.'!$B149),-('Diário 5º PA'!$P$4:$P$2000=D$1),('Diário 5º PA'!$F$4:$F$2000))+SUMPRODUCT(-('Diário 6º PA'!$E$4:$E$2000='Analítico Cp.'!$B149),-('Diário 6º PA'!$P$4:$P$2000=D$1),('Diário 6º PA'!$F$4:$F$2000))+SUMPRODUCT(-('Comp.'!$D$5:$D$263='Analítico Cp.'!$B149),-('Comp.'!$J$5:$J$263=D$1),('Comp.'!$E$5:$E$263))</f>
        <v>0</v>
      </c>
      <c r="E149" s="11">
        <f>SUMPRODUCT(-('Diário 3º PA'!$E$4:$E$4242='Analítico Cp.'!$B149),-('Diário 3º PA'!$O$4:$O$4242=E$1),('Diário 3º PA'!$F$4:$F$4242))+SUMPRODUCT(-('Diário 4º PA'!$E$4:$E$2007='Analítico Cp.'!$B149),-('Diário 4º PA'!$P$4:$P$2007=E$1),('Diário 4º PA'!$F$4:$F$2007))+SUMPRODUCT(-('Diário 5º PA'!$E$4:$E$2000='Analítico Cp.'!$B149),-('Diário 5º PA'!$P$4:$P$2000=E$1),('Diário 5º PA'!$F$4:$F$2000))+SUMPRODUCT(-('Diário 6º PA'!$E$4:$E$2000='Analítico Cp.'!$B149),-('Diário 6º PA'!$P$4:$P$2000=E$1),('Diário 6º PA'!$F$4:$F$2000))+SUMPRODUCT(-('Comp.'!$D$5:$D$263='Analítico Cp.'!$B149),-('Comp.'!$J$5:$J$263=E$1),('Comp.'!$E$5:$E$263))</f>
        <v>0</v>
      </c>
      <c r="F149" s="11">
        <f>SUMPRODUCT(-('Diário 3º PA'!$E$4:$E$4242='Analítico Cp.'!$B149),-('Diário 3º PA'!$O$4:$O$4242=F$1),('Diário 3º PA'!$F$4:$F$4242))+SUMPRODUCT(-('Diário 4º PA'!$E$4:$E$2007='Analítico Cp.'!$B149),-('Diário 4º PA'!$P$4:$P$2007=F$1),('Diário 4º PA'!$F$4:$F$2007))+SUMPRODUCT(-('Diário 5º PA'!$E$4:$E$2000='Analítico Cp.'!$B149),-('Diário 5º PA'!$P$4:$P$2000=F$1),('Diário 5º PA'!$F$4:$F$2000))+SUMPRODUCT(-('Diário 6º PA'!$E$4:$E$2000='Analítico Cp.'!$B149),-('Diário 6º PA'!$P$4:$P$2000=F$1),('Diário 6º PA'!$F$4:$F$2000))+SUMPRODUCT(-('Comp.'!$D$5:$D$263='Analítico Cp.'!$B149),-('Comp.'!$J$5:$J$263=F$1),('Comp.'!$E$5:$E$263))</f>
        <v>0</v>
      </c>
      <c r="G149" s="11">
        <f>SUMPRODUCT(-('Diário 3º PA'!$E$4:$E$4242='Analítico Cp.'!$B149),-('Diário 3º PA'!$O$4:$O$4242=G$1),('Diário 3º PA'!$F$4:$F$4242))+SUMPRODUCT(-('Diário 4º PA'!$E$4:$E$2007='Analítico Cp.'!$B149),-('Diário 4º PA'!$P$4:$P$2007=G$1),('Diário 4º PA'!$F$4:$F$2007))+SUMPRODUCT(-('Diário 5º PA'!$E$4:$E$2000='Analítico Cp.'!$B149),-('Diário 5º PA'!$P$4:$P$2000=G$1),('Diário 5º PA'!$F$4:$F$2000))+SUMPRODUCT(-('Diário 6º PA'!$E$4:$E$2000='Analítico Cp.'!$B149),-('Diário 6º PA'!$P$4:$P$2000=G$1),('Diário 6º PA'!$F$4:$F$2000))+SUMPRODUCT(-('Comp.'!$D$5:$D$263='Analítico Cp.'!$B149),-('Comp.'!$J$5:$J$263=G$1),('Comp.'!$E$5:$E$263))</f>
        <v>0</v>
      </c>
      <c r="H149" s="11">
        <f>SUMPRODUCT(-('Diário 3º PA'!$E$4:$E$4242='Analítico Cp.'!$B149),-('Diário 3º PA'!$O$4:$O$4242=H$1),('Diário 3º PA'!$F$4:$F$4242))+SUMPRODUCT(-('Diário 4º PA'!$E$4:$E$2007='Analítico Cp.'!$B149),-('Diário 4º PA'!$P$4:$P$2007=H$1),('Diário 4º PA'!$F$4:$F$2007))+SUMPRODUCT(-('Diário 5º PA'!$E$4:$E$2000='Analítico Cp.'!$B149),-('Diário 5º PA'!$P$4:$P$2000=H$1),('Diário 5º PA'!$F$4:$F$2000))+SUMPRODUCT(-('Diário 6º PA'!$E$4:$E$2000='Analítico Cp.'!$B149),-('Diário 6º PA'!$P$4:$P$2000=H$1),('Diário 6º PA'!$F$4:$F$2000))+SUMPRODUCT(-('Comp.'!$D$5:$D$263='Analítico Cp.'!$B149),-('Comp.'!$J$5:$J$263=H$1),('Comp.'!$E$5:$E$263))</f>
        <v>0</v>
      </c>
      <c r="I149" s="11">
        <f>SUMPRODUCT(-('Diário 3º PA'!$E$4:$E$4242='Analítico Cp.'!$B149),-('Diário 3º PA'!$O$4:$O$4242=I$1),('Diário 3º PA'!$F$4:$F$4242))+SUMPRODUCT(-('Diário 4º PA'!$E$4:$E$2007='Analítico Cp.'!$B149),-('Diário 4º PA'!$P$4:$P$2007=I$1),('Diário 4º PA'!$F$4:$F$2007))+SUMPRODUCT(-('Diário 5º PA'!$E$4:$E$2000='Analítico Cp.'!$B149),-('Diário 5º PA'!$P$4:$P$2000=I$1),('Diário 5º PA'!$F$4:$F$2000))+SUMPRODUCT(-('Diário 6º PA'!$E$4:$E$2000='Analítico Cp.'!$B149),-('Diário 6º PA'!$P$4:$P$2000=I$1),('Diário 6º PA'!$F$4:$F$2000))+SUMPRODUCT(-('Comp.'!$D$5:$D$263='Analítico Cp.'!$B149),-('Comp.'!$J$5:$J$263=I$1),('Comp.'!$E$5:$E$263))</f>
        <v>0</v>
      </c>
      <c r="J149" s="11">
        <f>SUMPRODUCT(-('Diário 3º PA'!$E$4:$E$4242='Analítico Cp.'!$B149),-('Diário 3º PA'!$O$4:$O$4242=J$1),('Diário 3º PA'!$F$4:$F$4242))+SUMPRODUCT(-('Diário 4º PA'!$E$4:$E$2007='Analítico Cp.'!$B149),-('Diário 4º PA'!$P$4:$P$2007=J$1),('Diário 4º PA'!$F$4:$F$2007))+SUMPRODUCT(-('Diário 5º PA'!$E$4:$E$2000='Analítico Cp.'!$B149),-('Diário 5º PA'!$P$4:$P$2000=J$1),('Diário 5º PA'!$F$4:$F$2000))+SUMPRODUCT(-('Diário 6º PA'!$E$4:$E$2000='Analítico Cp.'!$B149),-('Diário 6º PA'!$P$4:$P$2000=J$1),('Diário 6º PA'!$F$4:$F$2000))+SUMPRODUCT(-('Comp.'!$D$5:$D$263='Analítico Cp.'!$B149),-('Comp.'!$J$5:$J$263=J$1),('Comp.'!$E$5:$E$263))</f>
        <v>0</v>
      </c>
      <c r="K149" s="11">
        <f>SUMPRODUCT(-('Diário 3º PA'!$E$4:$E$4242='Analítico Cp.'!$B149),-('Diário 3º PA'!$O$4:$O$4242=K$1),('Diário 3º PA'!$F$4:$F$4242))+SUMPRODUCT(-('Diário 4º PA'!$E$4:$E$2007='Analítico Cp.'!$B149),-('Diário 4º PA'!$P$4:$P$2007=K$1),('Diário 4º PA'!$F$4:$F$2007))+SUMPRODUCT(-('Diário 5º PA'!$E$4:$E$2000='Analítico Cp.'!$B149),-('Diário 5º PA'!$P$4:$P$2000=K$1),('Diário 5º PA'!$F$4:$F$2000))+SUMPRODUCT(-('Diário 6º PA'!$E$4:$E$2000='Analítico Cp.'!$B149),-('Diário 6º PA'!$P$4:$P$2000=K$1),('Diário 6º PA'!$F$4:$F$2000))+SUMPRODUCT(-('Comp.'!$D$5:$D$263='Analítico Cp.'!$B149),-('Comp.'!$J$5:$J$263=K$1),('Comp.'!$E$5:$E$263))</f>
        <v>0</v>
      </c>
      <c r="L149" s="11">
        <f>SUMPRODUCT(-('Diário 3º PA'!$E$4:$E$4242='Analítico Cp.'!$B149),-('Diário 3º PA'!$O$4:$O$4242=L$1),('Diário 3º PA'!$F$4:$F$4242))+SUMPRODUCT(-('Diário 4º PA'!$E$4:$E$2007='Analítico Cp.'!$B149),-('Diário 4º PA'!$P$4:$P$2007=L$1),('Diário 4º PA'!$F$4:$F$2007))+SUMPRODUCT(-('Diário 5º PA'!$E$4:$E$2000='Analítico Cp.'!$B149),-('Diário 5º PA'!$P$4:$P$2000=L$1),('Diário 5º PA'!$F$4:$F$2000))+SUMPRODUCT(-('Diário 6º PA'!$E$4:$E$2000='Analítico Cp.'!$B149),-('Diário 6º PA'!$P$4:$P$2000=L$1),('Diário 6º PA'!$F$4:$F$2000))+SUMPRODUCT(-('Comp.'!$D$5:$D$263='Analítico Cp.'!$B149),-('Comp.'!$J$5:$J$263=L$1),('Comp.'!$E$5:$E$263))</f>
        <v>0</v>
      </c>
      <c r="M149" s="11">
        <f>SUMPRODUCT(-('Diário 3º PA'!$E$4:$E$4242='Analítico Cp.'!$B149),-('Diário 3º PA'!$O$4:$O$4242=M$1),('Diário 3º PA'!$F$4:$F$4242))+SUMPRODUCT(-('Diário 4º PA'!$E$4:$E$2007='Analítico Cp.'!$B149),-('Diário 4º PA'!$P$4:$P$2007=M$1),('Diário 4º PA'!$F$4:$F$2007))+SUMPRODUCT(-('Diário 5º PA'!$E$4:$E$2000='Analítico Cp.'!$B149),-('Diário 5º PA'!$P$4:$P$2000=M$1),('Diário 5º PA'!$F$4:$F$2000))+SUMPRODUCT(-('Diário 6º PA'!$E$4:$E$2000='Analítico Cp.'!$B149),-('Diário 6º PA'!$P$4:$P$2000=M$1),('Diário 6º PA'!$F$4:$F$2000))+SUMPRODUCT(-('Comp.'!$D$5:$D$263='Analítico Cp.'!$B149),-('Comp.'!$J$5:$J$263=M$1),('Comp.'!$E$5:$E$263))</f>
        <v>0</v>
      </c>
      <c r="N149" s="11">
        <f>SUMPRODUCT(-('Diário 3º PA'!$E$4:$E$4242='Analítico Cp.'!$B149),-('Diário 3º PA'!$O$4:$O$4242=N$1),('Diário 3º PA'!$F$4:$F$4242))+SUMPRODUCT(-('Diário 4º PA'!$E$4:$E$2007='Analítico Cp.'!$B149),-('Diário 4º PA'!$P$4:$P$2007=N$1),('Diário 4º PA'!$F$4:$F$2007))+SUMPRODUCT(-('Diário 5º PA'!$E$4:$E$2000='Analítico Cp.'!$B149),-('Diário 5º PA'!$P$4:$P$2000=N$1),('Diário 5º PA'!$F$4:$F$2000))+SUMPRODUCT(-('Diário 6º PA'!$E$4:$E$2000='Analítico Cp.'!$B149),-('Diário 6º PA'!$P$4:$P$2000=N$1),('Diário 6º PA'!$F$4:$F$2000))+SUMPRODUCT(-('Comp.'!$D$5:$D$263='Analítico Cp.'!$B149),-('Comp.'!$J$5:$J$263=N$1),('Comp.'!$E$5:$E$263))</f>
        <v>0</v>
      </c>
      <c r="O149" s="12">
        <f t="shared" si="19"/>
        <v>0</v>
      </c>
      <c r="P149" s="168">
        <f t="shared" si="20"/>
        <v>0</v>
      </c>
    </row>
    <row r="150" spans="1:16" ht="23.25" customHeight="1" x14ac:dyDescent="0.2">
      <c r="A150" s="59" t="s">
        <v>392</v>
      </c>
      <c r="B150" s="57" t="s">
        <v>393</v>
      </c>
      <c r="C150" s="11">
        <f>SUMPRODUCT(-('Diário 3º PA'!$E$4:$E$4242='Analítico Cp.'!$B150),-('Diário 3º PA'!$O$4:$O$4242=C$1),('Diário 3º PA'!$F$4:$F$4242))+SUMPRODUCT(-('Diário 4º PA'!$E$4:$E$2007='Analítico Cp.'!$B150),-('Diário 4º PA'!$P$4:$P$2007=C$1),('Diário 4º PA'!$F$4:$F$2007))+SUMPRODUCT(-('Diário 5º PA'!$E$4:$E$2000='Analítico Cp.'!$B150),-('Diário 5º PA'!$P$4:$P$2000=C$1),('Diário 5º PA'!$F$4:$F$2000))+SUMPRODUCT(-('Diário 6º PA'!$E$4:$E$2000='Analítico Cp.'!$B150),-('Diário 6º PA'!$P$4:$P$2000=C$1),('Diário 6º PA'!$F$4:$F$2000))+SUMPRODUCT(-('Comp.'!$D$5:$D$263='Analítico Cp.'!$B150),-('Comp.'!$J$5:$J$263=C$1),('Comp.'!$E$5:$E$263))</f>
        <v>0</v>
      </c>
      <c r="D150" s="11">
        <f>SUMPRODUCT(-('Diário 3º PA'!$E$4:$E$4242='Analítico Cp.'!$B150),-('Diário 3º PA'!$O$4:$O$4242=D$1),('Diário 3º PA'!$F$4:$F$4242))+SUMPRODUCT(-('Diário 4º PA'!$E$4:$E$2007='Analítico Cp.'!$B150),-('Diário 4º PA'!$P$4:$P$2007=D$1),('Diário 4º PA'!$F$4:$F$2007))+SUMPRODUCT(-('Diário 5º PA'!$E$4:$E$2000='Analítico Cp.'!$B150),-('Diário 5º PA'!$P$4:$P$2000=D$1),('Diário 5º PA'!$F$4:$F$2000))+SUMPRODUCT(-('Diário 6º PA'!$E$4:$E$2000='Analítico Cp.'!$B150),-('Diário 6º PA'!$P$4:$P$2000=D$1),('Diário 6º PA'!$F$4:$F$2000))+SUMPRODUCT(-('Comp.'!$D$5:$D$263='Analítico Cp.'!$B150),-('Comp.'!$J$5:$J$263=D$1),('Comp.'!$E$5:$E$263))</f>
        <v>0</v>
      </c>
      <c r="E150" s="11">
        <f>SUMPRODUCT(-('Diário 3º PA'!$E$4:$E$4242='Analítico Cp.'!$B150),-('Diário 3º PA'!$O$4:$O$4242=E$1),('Diário 3º PA'!$F$4:$F$4242))+SUMPRODUCT(-('Diário 4º PA'!$E$4:$E$2007='Analítico Cp.'!$B150),-('Diário 4º PA'!$P$4:$P$2007=E$1),('Diário 4º PA'!$F$4:$F$2007))+SUMPRODUCT(-('Diário 5º PA'!$E$4:$E$2000='Analítico Cp.'!$B150),-('Diário 5º PA'!$P$4:$P$2000=E$1),('Diário 5º PA'!$F$4:$F$2000))+SUMPRODUCT(-('Diário 6º PA'!$E$4:$E$2000='Analítico Cp.'!$B150),-('Diário 6º PA'!$P$4:$P$2000=E$1),('Diário 6º PA'!$F$4:$F$2000))+SUMPRODUCT(-('Comp.'!$D$5:$D$263='Analítico Cp.'!$B150),-('Comp.'!$J$5:$J$263=E$1),('Comp.'!$E$5:$E$263))</f>
        <v>0</v>
      </c>
      <c r="F150" s="11">
        <f>SUMPRODUCT(-('Diário 3º PA'!$E$4:$E$4242='Analítico Cp.'!$B150),-('Diário 3º PA'!$O$4:$O$4242=F$1),('Diário 3º PA'!$F$4:$F$4242))+SUMPRODUCT(-('Diário 4º PA'!$E$4:$E$2007='Analítico Cp.'!$B150),-('Diário 4º PA'!$P$4:$P$2007=F$1),('Diário 4º PA'!$F$4:$F$2007))+SUMPRODUCT(-('Diário 5º PA'!$E$4:$E$2000='Analítico Cp.'!$B150),-('Diário 5º PA'!$P$4:$P$2000=F$1),('Diário 5º PA'!$F$4:$F$2000))+SUMPRODUCT(-('Diário 6º PA'!$E$4:$E$2000='Analítico Cp.'!$B150),-('Diário 6º PA'!$P$4:$P$2000=F$1),('Diário 6º PA'!$F$4:$F$2000))+SUMPRODUCT(-('Comp.'!$D$5:$D$263='Analítico Cp.'!$B150),-('Comp.'!$J$5:$J$263=F$1),('Comp.'!$E$5:$E$263))</f>
        <v>0</v>
      </c>
      <c r="G150" s="11">
        <f>SUMPRODUCT(-('Diário 3º PA'!$E$4:$E$4242='Analítico Cp.'!$B150),-('Diário 3º PA'!$O$4:$O$4242=G$1),('Diário 3º PA'!$F$4:$F$4242))+SUMPRODUCT(-('Diário 4º PA'!$E$4:$E$2007='Analítico Cp.'!$B150),-('Diário 4º PA'!$P$4:$P$2007=G$1),('Diário 4º PA'!$F$4:$F$2007))+SUMPRODUCT(-('Diário 5º PA'!$E$4:$E$2000='Analítico Cp.'!$B150),-('Diário 5º PA'!$P$4:$P$2000=G$1),('Diário 5º PA'!$F$4:$F$2000))+SUMPRODUCT(-('Diário 6º PA'!$E$4:$E$2000='Analítico Cp.'!$B150),-('Diário 6º PA'!$P$4:$P$2000=G$1),('Diário 6º PA'!$F$4:$F$2000))+SUMPRODUCT(-('Comp.'!$D$5:$D$263='Analítico Cp.'!$B150),-('Comp.'!$J$5:$J$263=G$1),('Comp.'!$E$5:$E$263))</f>
        <v>0</v>
      </c>
      <c r="H150" s="11">
        <f>SUMPRODUCT(-('Diário 3º PA'!$E$4:$E$4242='Analítico Cp.'!$B150),-('Diário 3º PA'!$O$4:$O$4242=H$1),('Diário 3º PA'!$F$4:$F$4242))+SUMPRODUCT(-('Diário 4º PA'!$E$4:$E$2007='Analítico Cp.'!$B150),-('Diário 4º PA'!$P$4:$P$2007=H$1),('Diário 4º PA'!$F$4:$F$2007))+SUMPRODUCT(-('Diário 5º PA'!$E$4:$E$2000='Analítico Cp.'!$B150),-('Diário 5º PA'!$P$4:$P$2000=H$1),('Diário 5º PA'!$F$4:$F$2000))+SUMPRODUCT(-('Diário 6º PA'!$E$4:$E$2000='Analítico Cp.'!$B150),-('Diário 6º PA'!$P$4:$P$2000=H$1),('Diário 6º PA'!$F$4:$F$2000))+SUMPRODUCT(-('Comp.'!$D$5:$D$263='Analítico Cp.'!$B150),-('Comp.'!$J$5:$J$263=H$1),('Comp.'!$E$5:$E$263))</f>
        <v>0</v>
      </c>
      <c r="I150" s="11">
        <f>SUMPRODUCT(-('Diário 3º PA'!$E$4:$E$4242='Analítico Cp.'!$B150),-('Diário 3º PA'!$O$4:$O$4242=I$1),('Diário 3º PA'!$F$4:$F$4242))+SUMPRODUCT(-('Diário 4º PA'!$E$4:$E$2007='Analítico Cp.'!$B150),-('Diário 4º PA'!$P$4:$P$2007=I$1),('Diário 4º PA'!$F$4:$F$2007))+SUMPRODUCT(-('Diário 5º PA'!$E$4:$E$2000='Analítico Cp.'!$B150),-('Diário 5º PA'!$P$4:$P$2000=I$1),('Diário 5º PA'!$F$4:$F$2000))+SUMPRODUCT(-('Diário 6º PA'!$E$4:$E$2000='Analítico Cp.'!$B150),-('Diário 6º PA'!$P$4:$P$2000=I$1),('Diário 6º PA'!$F$4:$F$2000))+SUMPRODUCT(-('Comp.'!$D$5:$D$263='Analítico Cp.'!$B150),-('Comp.'!$J$5:$J$263=I$1),('Comp.'!$E$5:$E$263))</f>
        <v>0</v>
      </c>
      <c r="J150" s="11">
        <f>SUMPRODUCT(-('Diário 3º PA'!$E$4:$E$4242='Analítico Cp.'!$B150),-('Diário 3º PA'!$O$4:$O$4242=J$1),('Diário 3º PA'!$F$4:$F$4242))+SUMPRODUCT(-('Diário 4º PA'!$E$4:$E$2007='Analítico Cp.'!$B150),-('Diário 4º PA'!$P$4:$P$2007=J$1),('Diário 4º PA'!$F$4:$F$2007))+SUMPRODUCT(-('Diário 5º PA'!$E$4:$E$2000='Analítico Cp.'!$B150),-('Diário 5º PA'!$P$4:$P$2000=J$1),('Diário 5º PA'!$F$4:$F$2000))+SUMPRODUCT(-('Diário 6º PA'!$E$4:$E$2000='Analítico Cp.'!$B150),-('Diário 6º PA'!$P$4:$P$2000=J$1),('Diário 6º PA'!$F$4:$F$2000))+SUMPRODUCT(-('Comp.'!$D$5:$D$263='Analítico Cp.'!$B150),-('Comp.'!$J$5:$J$263=J$1),('Comp.'!$E$5:$E$263))</f>
        <v>0</v>
      </c>
      <c r="K150" s="11">
        <f>SUMPRODUCT(-('Diário 3º PA'!$E$4:$E$4242='Analítico Cp.'!$B150),-('Diário 3º PA'!$O$4:$O$4242=K$1),('Diário 3º PA'!$F$4:$F$4242))+SUMPRODUCT(-('Diário 4º PA'!$E$4:$E$2007='Analítico Cp.'!$B150),-('Diário 4º PA'!$P$4:$P$2007=K$1),('Diário 4º PA'!$F$4:$F$2007))+SUMPRODUCT(-('Diário 5º PA'!$E$4:$E$2000='Analítico Cp.'!$B150),-('Diário 5º PA'!$P$4:$P$2000=K$1),('Diário 5º PA'!$F$4:$F$2000))+SUMPRODUCT(-('Diário 6º PA'!$E$4:$E$2000='Analítico Cp.'!$B150),-('Diário 6º PA'!$P$4:$P$2000=K$1),('Diário 6º PA'!$F$4:$F$2000))+SUMPRODUCT(-('Comp.'!$D$5:$D$263='Analítico Cp.'!$B150),-('Comp.'!$J$5:$J$263=K$1),('Comp.'!$E$5:$E$263))</f>
        <v>0</v>
      </c>
      <c r="L150" s="11">
        <f>SUMPRODUCT(-('Diário 3º PA'!$E$4:$E$4242='Analítico Cp.'!$B150),-('Diário 3º PA'!$O$4:$O$4242=L$1),('Diário 3º PA'!$F$4:$F$4242))+SUMPRODUCT(-('Diário 4º PA'!$E$4:$E$2007='Analítico Cp.'!$B150),-('Diário 4º PA'!$P$4:$P$2007=L$1),('Diário 4º PA'!$F$4:$F$2007))+SUMPRODUCT(-('Diário 5º PA'!$E$4:$E$2000='Analítico Cp.'!$B150),-('Diário 5º PA'!$P$4:$P$2000=L$1),('Diário 5º PA'!$F$4:$F$2000))+SUMPRODUCT(-('Diário 6º PA'!$E$4:$E$2000='Analítico Cp.'!$B150),-('Diário 6º PA'!$P$4:$P$2000=L$1),('Diário 6º PA'!$F$4:$F$2000))+SUMPRODUCT(-('Comp.'!$D$5:$D$263='Analítico Cp.'!$B150),-('Comp.'!$J$5:$J$263=L$1),('Comp.'!$E$5:$E$263))</f>
        <v>0</v>
      </c>
      <c r="M150" s="11">
        <f>SUMPRODUCT(-('Diário 3º PA'!$E$4:$E$4242='Analítico Cp.'!$B150),-('Diário 3º PA'!$O$4:$O$4242=M$1),('Diário 3º PA'!$F$4:$F$4242))+SUMPRODUCT(-('Diário 4º PA'!$E$4:$E$2007='Analítico Cp.'!$B150),-('Diário 4º PA'!$P$4:$P$2007=M$1),('Diário 4º PA'!$F$4:$F$2007))+SUMPRODUCT(-('Diário 5º PA'!$E$4:$E$2000='Analítico Cp.'!$B150),-('Diário 5º PA'!$P$4:$P$2000=M$1),('Diário 5º PA'!$F$4:$F$2000))+SUMPRODUCT(-('Diário 6º PA'!$E$4:$E$2000='Analítico Cp.'!$B150),-('Diário 6º PA'!$P$4:$P$2000=M$1),('Diário 6º PA'!$F$4:$F$2000))+SUMPRODUCT(-('Comp.'!$D$5:$D$263='Analítico Cp.'!$B150),-('Comp.'!$J$5:$J$263=M$1),('Comp.'!$E$5:$E$263))</f>
        <v>0</v>
      </c>
      <c r="N150" s="11">
        <f>SUMPRODUCT(-('Diário 3º PA'!$E$4:$E$4242='Analítico Cp.'!$B150),-('Diário 3º PA'!$O$4:$O$4242=N$1),('Diário 3º PA'!$F$4:$F$4242))+SUMPRODUCT(-('Diário 4º PA'!$E$4:$E$2007='Analítico Cp.'!$B150),-('Diário 4º PA'!$P$4:$P$2007=N$1),('Diário 4º PA'!$F$4:$F$2007))+SUMPRODUCT(-('Diário 5º PA'!$E$4:$E$2000='Analítico Cp.'!$B150),-('Diário 5º PA'!$P$4:$P$2000=N$1),('Diário 5º PA'!$F$4:$F$2000))+SUMPRODUCT(-('Diário 6º PA'!$E$4:$E$2000='Analítico Cp.'!$B150),-('Diário 6º PA'!$P$4:$P$2000=N$1),('Diário 6º PA'!$F$4:$F$2000))+SUMPRODUCT(-('Comp.'!$D$5:$D$263='Analítico Cp.'!$B150),-('Comp.'!$J$5:$J$263=N$1),('Comp.'!$E$5:$E$263))</f>
        <v>0</v>
      </c>
      <c r="O150" s="12">
        <f t="shared" si="19"/>
        <v>0</v>
      </c>
      <c r="P150" s="168">
        <f t="shared" si="20"/>
        <v>0</v>
      </c>
    </row>
    <row r="151" spans="1:16" ht="23.25" customHeight="1" x14ac:dyDescent="0.2">
      <c r="A151" s="59" t="s">
        <v>394</v>
      </c>
      <c r="B151" s="57" t="s">
        <v>395</v>
      </c>
      <c r="C151" s="11">
        <f>SUMPRODUCT(-('Diário 3º PA'!$E$4:$E$4242='Analítico Cp.'!$B151),-('Diário 3º PA'!$O$4:$O$4242=C$1),('Diário 3º PA'!$F$4:$F$4242))+SUMPRODUCT(-('Diário 4º PA'!$E$4:$E$2007='Analítico Cp.'!$B151),-('Diário 4º PA'!$P$4:$P$2007=C$1),('Diário 4º PA'!$F$4:$F$2007))+SUMPRODUCT(-('Diário 5º PA'!$E$4:$E$2000='Analítico Cp.'!$B151),-('Diário 5º PA'!$P$4:$P$2000=C$1),('Diário 5º PA'!$F$4:$F$2000))+SUMPRODUCT(-('Diário 6º PA'!$E$4:$E$2000='Analítico Cp.'!$B151),-('Diário 6º PA'!$P$4:$P$2000=C$1),('Diário 6º PA'!$F$4:$F$2000))+SUMPRODUCT(-('Comp.'!$D$5:$D$263='Analítico Cp.'!$B151),-('Comp.'!$J$5:$J$263=C$1),('Comp.'!$E$5:$E$263))</f>
        <v>0</v>
      </c>
      <c r="D151" s="11">
        <f>SUMPRODUCT(-('Diário 3º PA'!$E$4:$E$4242='Analítico Cp.'!$B151),-('Diário 3º PA'!$O$4:$O$4242=D$1),('Diário 3º PA'!$F$4:$F$4242))+SUMPRODUCT(-('Diário 4º PA'!$E$4:$E$2007='Analítico Cp.'!$B151),-('Diário 4º PA'!$P$4:$P$2007=D$1),('Diário 4º PA'!$F$4:$F$2007))+SUMPRODUCT(-('Diário 5º PA'!$E$4:$E$2000='Analítico Cp.'!$B151),-('Diário 5º PA'!$P$4:$P$2000=D$1),('Diário 5º PA'!$F$4:$F$2000))+SUMPRODUCT(-('Diário 6º PA'!$E$4:$E$2000='Analítico Cp.'!$B151),-('Diário 6º PA'!$P$4:$P$2000=D$1),('Diário 6º PA'!$F$4:$F$2000))+SUMPRODUCT(-('Comp.'!$D$5:$D$263='Analítico Cp.'!$B151),-('Comp.'!$J$5:$J$263=D$1),('Comp.'!$E$5:$E$263))</f>
        <v>0</v>
      </c>
      <c r="E151" s="11">
        <f>SUMPRODUCT(-('Diário 3º PA'!$E$4:$E$4242='Analítico Cp.'!$B151),-('Diário 3º PA'!$O$4:$O$4242=E$1),('Diário 3º PA'!$F$4:$F$4242))+SUMPRODUCT(-('Diário 4º PA'!$E$4:$E$2007='Analítico Cp.'!$B151),-('Diário 4º PA'!$P$4:$P$2007=E$1),('Diário 4º PA'!$F$4:$F$2007))+SUMPRODUCT(-('Diário 5º PA'!$E$4:$E$2000='Analítico Cp.'!$B151),-('Diário 5º PA'!$P$4:$P$2000=E$1),('Diário 5º PA'!$F$4:$F$2000))+SUMPRODUCT(-('Diário 6º PA'!$E$4:$E$2000='Analítico Cp.'!$B151),-('Diário 6º PA'!$P$4:$P$2000=E$1),('Diário 6º PA'!$F$4:$F$2000))+SUMPRODUCT(-('Comp.'!$D$5:$D$263='Analítico Cp.'!$B151),-('Comp.'!$J$5:$J$263=E$1),('Comp.'!$E$5:$E$263))</f>
        <v>0</v>
      </c>
      <c r="F151" s="11">
        <f>SUMPRODUCT(-('Diário 3º PA'!$E$4:$E$4242='Analítico Cp.'!$B151),-('Diário 3º PA'!$O$4:$O$4242=F$1),('Diário 3º PA'!$F$4:$F$4242))+SUMPRODUCT(-('Diário 4º PA'!$E$4:$E$2007='Analítico Cp.'!$B151),-('Diário 4º PA'!$P$4:$P$2007=F$1),('Diário 4º PA'!$F$4:$F$2007))+SUMPRODUCT(-('Diário 5º PA'!$E$4:$E$2000='Analítico Cp.'!$B151),-('Diário 5º PA'!$P$4:$P$2000=F$1),('Diário 5º PA'!$F$4:$F$2000))+SUMPRODUCT(-('Diário 6º PA'!$E$4:$E$2000='Analítico Cp.'!$B151),-('Diário 6º PA'!$P$4:$P$2000=F$1),('Diário 6º PA'!$F$4:$F$2000))+SUMPRODUCT(-('Comp.'!$D$5:$D$263='Analítico Cp.'!$B151),-('Comp.'!$J$5:$J$263=F$1),('Comp.'!$E$5:$E$263))</f>
        <v>0</v>
      </c>
      <c r="G151" s="11">
        <f>SUMPRODUCT(-('Diário 3º PA'!$E$4:$E$4242='Analítico Cp.'!$B151),-('Diário 3º PA'!$O$4:$O$4242=G$1),('Diário 3º PA'!$F$4:$F$4242))+SUMPRODUCT(-('Diário 4º PA'!$E$4:$E$2007='Analítico Cp.'!$B151),-('Diário 4º PA'!$P$4:$P$2007=G$1),('Diário 4º PA'!$F$4:$F$2007))+SUMPRODUCT(-('Diário 5º PA'!$E$4:$E$2000='Analítico Cp.'!$B151),-('Diário 5º PA'!$P$4:$P$2000=G$1),('Diário 5º PA'!$F$4:$F$2000))+SUMPRODUCT(-('Diário 6º PA'!$E$4:$E$2000='Analítico Cp.'!$B151),-('Diário 6º PA'!$P$4:$P$2000=G$1),('Diário 6º PA'!$F$4:$F$2000))+SUMPRODUCT(-('Comp.'!$D$5:$D$263='Analítico Cp.'!$B151),-('Comp.'!$J$5:$J$263=G$1),('Comp.'!$E$5:$E$263))</f>
        <v>0</v>
      </c>
      <c r="H151" s="11">
        <f>SUMPRODUCT(-('Diário 3º PA'!$E$4:$E$4242='Analítico Cp.'!$B151),-('Diário 3º PA'!$O$4:$O$4242=H$1),('Diário 3º PA'!$F$4:$F$4242))+SUMPRODUCT(-('Diário 4º PA'!$E$4:$E$2007='Analítico Cp.'!$B151),-('Diário 4º PA'!$P$4:$P$2007=H$1),('Diário 4º PA'!$F$4:$F$2007))+SUMPRODUCT(-('Diário 5º PA'!$E$4:$E$2000='Analítico Cp.'!$B151),-('Diário 5º PA'!$P$4:$P$2000=H$1),('Diário 5º PA'!$F$4:$F$2000))+SUMPRODUCT(-('Diário 6º PA'!$E$4:$E$2000='Analítico Cp.'!$B151),-('Diário 6º PA'!$P$4:$P$2000=H$1),('Diário 6º PA'!$F$4:$F$2000))+SUMPRODUCT(-('Comp.'!$D$5:$D$263='Analítico Cp.'!$B151),-('Comp.'!$J$5:$J$263=H$1),('Comp.'!$E$5:$E$263))</f>
        <v>0</v>
      </c>
      <c r="I151" s="11">
        <f>SUMPRODUCT(-('Diário 3º PA'!$E$4:$E$4242='Analítico Cp.'!$B151),-('Diário 3º PA'!$O$4:$O$4242=I$1),('Diário 3º PA'!$F$4:$F$4242))+SUMPRODUCT(-('Diário 4º PA'!$E$4:$E$2007='Analítico Cp.'!$B151),-('Diário 4º PA'!$P$4:$P$2007=I$1),('Diário 4º PA'!$F$4:$F$2007))+SUMPRODUCT(-('Diário 5º PA'!$E$4:$E$2000='Analítico Cp.'!$B151),-('Diário 5º PA'!$P$4:$P$2000=I$1),('Diário 5º PA'!$F$4:$F$2000))+SUMPRODUCT(-('Diário 6º PA'!$E$4:$E$2000='Analítico Cp.'!$B151),-('Diário 6º PA'!$P$4:$P$2000=I$1),('Diário 6º PA'!$F$4:$F$2000))+SUMPRODUCT(-('Comp.'!$D$5:$D$263='Analítico Cp.'!$B151),-('Comp.'!$J$5:$J$263=I$1),('Comp.'!$E$5:$E$263))</f>
        <v>0</v>
      </c>
      <c r="J151" s="11">
        <f>SUMPRODUCT(-('Diário 3º PA'!$E$4:$E$4242='Analítico Cp.'!$B151),-('Diário 3º PA'!$O$4:$O$4242=J$1),('Diário 3º PA'!$F$4:$F$4242))+SUMPRODUCT(-('Diário 4º PA'!$E$4:$E$2007='Analítico Cp.'!$B151),-('Diário 4º PA'!$P$4:$P$2007=J$1),('Diário 4º PA'!$F$4:$F$2007))+SUMPRODUCT(-('Diário 5º PA'!$E$4:$E$2000='Analítico Cp.'!$B151),-('Diário 5º PA'!$P$4:$P$2000=J$1),('Diário 5º PA'!$F$4:$F$2000))+SUMPRODUCT(-('Diário 6º PA'!$E$4:$E$2000='Analítico Cp.'!$B151),-('Diário 6º PA'!$P$4:$P$2000=J$1),('Diário 6º PA'!$F$4:$F$2000))+SUMPRODUCT(-('Comp.'!$D$5:$D$263='Analítico Cp.'!$B151),-('Comp.'!$J$5:$J$263=J$1),('Comp.'!$E$5:$E$263))</f>
        <v>0</v>
      </c>
      <c r="K151" s="11">
        <f>SUMPRODUCT(-('Diário 3º PA'!$E$4:$E$4242='Analítico Cp.'!$B151),-('Diário 3º PA'!$O$4:$O$4242=K$1),('Diário 3º PA'!$F$4:$F$4242))+SUMPRODUCT(-('Diário 4º PA'!$E$4:$E$2007='Analítico Cp.'!$B151),-('Diário 4º PA'!$P$4:$P$2007=K$1),('Diário 4º PA'!$F$4:$F$2007))+SUMPRODUCT(-('Diário 5º PA'!$E$4:$E$2000='Analítico Cp.'!$B151),-('Diário 5º PA'!$P$4:$P$2000=K$1),('Diário 5º PA'!$F$4:$F$2000))+SUMPRODUCT(-('Diário 6º PA'!$E$4:$E$2000='Analítico Cp.'!$B151),-('Diário 6º PA'!$P$4:$P$2000=K$1),('Diário 6º PA'!$F$4:$F$2000))+SUMPRODUCT(-('Comp.'!$D$5:$D$263='Analítico Cp.'!$B151),-('Comp.'!$J$5:$J$263=K$1),('Comp.'!$E$5:$E$263))</f>
        <v>0</v>
      </c>
      <c r="L151" s="11">
        <f>SUMPRODUCT(-('Diário 3º PA'!$E$4:$E$4242='Analítico Cp.'!$B151),-('Diário 3º PA'!$O$4:$O$4242=L$1),('Diário 3º PA'!$F$4:$F$4242))+SUMPRODUCT(-('Diário 4º PA'!$E$4:$E$2007='Analítico Cp.'!$B151),-('Diário 4º PA'!$P$4:$P$2007=L$1),('Diário 4º PA'!$F$4:$F$2007))+SUMPRODUCT(-('Diário 5º PA'!$E$4:$E$2000='Analítico Cp.'!$B151),-('Diário 5º PA'!$P$4:$P$2000=L$1),('Diário 5º PA'!$F$4:$F$2000))+SUMPRODUCT(-('Diário 6º PA'!$E$4:$E$2000='Analítico Cp.'!$B151),-('Diário 6º PA'!$P$4:$P$2000=L$1),('Diário 6º PA'!$F$4:$F$2000))+SUMPRODUCT(-('Comp.'!$D$5:$D$263='Analítico Cp.'!$B151),-('Comp.'!$J$5:$J$263=L$1),('Comp.'!$E$5:$E$263))</f>
        <v>0</v>
      </c>
      <c r="M151" s="11">
        <f>SUMPRODUCT(-('Diário 3º PA'!$E$4:$E$4242='Analítico Cp.'!$B151),-('Diário 3º PA'!$O$4:$O$4242=M$1),('Diário 3º PA'!$F$4:$F$4242))+SUMPRODUCT(-('Diário 4º PA'!$E$4:$E$2007='Analítico Cp.'!$B151),-('Diário 4º PA'!$P$4:$P$2007=M$1),('Diário 4º PA'!$F$4:$F$2007))+SUMPRODUCT(-('Diário 5º PA'!$E$4:$E$2000='Analítico Cp.'!$B151),-('Diário 5º PA'!$P$4:$P$2000=M$1),('Diário 5º PA'!$F$4:$F$2000))+SUMPRODUCT(-('Diário 6º PA'!$E$4:$E$2000='Analítico Cp.'!$B151),-('Diário 6º PA'!$P$4:$P$2000=M$1),('Diário 6º PA'!$F$4:$F$2000))+SUMPRODUCT(-('Comp.'!$D$5:$D$263='Analítico Cp.'!$B151),-('Comp.'!$J$5:$J$263=M$1),('Comp.'!$E$5:$E$263))</f>
        <v>0</v>
      </c>
      <c r="N151" s="11">
        <f>SUMPRODUCT(-('Diário 3º PA'!$E$4:$E$4242='Analítico Cp.'!$B151),-('Diário 3º PA'!$O$4:$O$4242=N$1),('Diário 3º PA'!$F$4:$F$4242))+SUMPRODUCT(-('Diário 4º PA'!$E$4:$E$2007='Analítico Cp.'!$B151),-('Diário 4º PA'!$P$4:$P$2007=N$1),('Diário 4º PA'!$F$4:$F$2007))+SUMPRODUCT(-('Diário 5º PA'!$E$4:$E$2000='Analítico Cp.'!$B151),-('Diário 5º PA'!$P$4:$P$2000=N$1),('Diário 5º PA'!$F$4:$F$2000))+SUMPRODUCT(-('Diário 6º PA'!$E$4:$E$2000='Analítico Cp.'!$B151),-('Diário 6º PA'!$P$4:$P$2000=N$1),('Diário 6º PA'!$F$4:$F$2000))+SUMPRODUCT(-('Comp.'!$D$5:$D$263='Analítico Cp.'!$B151),-('Comp.'!$J$5:$J$263=N$1),('Comp.'!$E$5:$E$263))</f>
        <v>0</v>
      </c>
      <c r="O151" s="12">
        <f t="shared" ref="O151:O154" si="21">SUM(C151:N151)</f>
        <v>0</v>
      </c>
      <c r="P151" s="168">
        <f t="shared" si="20"/>
        <v>0</v>
      </c>
    </row>
    <row r="152" spans="1:16" ht="23.25" customHeight="1" x14ac:dyDescent="0.2">
      <c r="A152" s="59" t="s">
        <v>396</v>
      </c>
      <c r="B152" s="57" t="s">
        <v>397</v>
      </c>
      <c r="C152" s="11">
        <f>SUMPRODUCT(-('Diário 3º PA'!$E$4:$E$4242='Analítico Cp.'!$B152),-('Diário 3º PA'!$O$4:$O$4242=C$1),('Diário 3º PA'!$F$4:$F$4242))+SUMPRODUCT(-('Diário 4º PA'!$E$4:$E$2007='Analítico Cp.'!$B152),-('Diário 4º PA'!$P$4:$P$2007=C$1),('Diário 4º PA'!$F$4:$F$2007))+SUMPRODUCT(-('Diário 5º PA'!$E$4:$E$2000='Analítico Cp.'!$B152),-('Diário 5º PA'!$P$4:$P$2000=C$1),('Diário 5º PA'!$F$4:$F$2000))+SUMPRODUCT(-('Diário 6º PA'!$E$4:$E$2000='Analítico Cp.'!$B152),-('Diário 6º PA'!$P$4:$P$2000=C$1),('Diário 6º PA'!$F$4:$F$2000))+SUMPRODUCT(-('Comp.'!$D$5:$D$263='Analítico Cp.'!$B152),-('Comp.'!$J$5:$J$263=C$1),('Comp.'!$E$5:$E$263))</f>
        <v>32469.21999999999</v>
      </c>
      <c r="D152" s="11">
        <f>SUMPRODUCT(-('Diário 3º PA'!$E$4:$E$4242='Analítico Cp.'!$B152),-('Diário 3º PA'!$O$4:$O$4242=D$1),('Diário 3º PA'!$F$4:$F$4242))+SUMPRODUCT(-('Diário 4º PA'!$E$4:$E$2007='Analítico Cp.'!$B152),-('Diário 4º PA'!$P$4:$P$2007=D$1),('Diário 4º PA'!$F$4:$F$2007))+SUMPRODUCT(-('Diário 5º PA'!$E$4:$E$2000='Analítico Cp.'!$B152),-('Diário 5º PA'!$P$4:$P$2000=D$1),('Diário 5º PA'!$F$4:$F$2000))+SUMPRODUCT(-('Diário 6º PA'!$E$4:$E$2000='Analítico Cp.'!$B152),-('Diário 6º PA'!$P$4:$P$2000=D$1),('Diário 6º PA'!$F$4:$F$2000))+SUMPRODUCT(-('Comp.'!$D$5:$D$263='Analítico Cp.'!$B152),-('Comp.'!$J$5:$J$263=D$1),('Comp.'!$E$5:$E$263))</f>
        <v>19090.78</v>
      </c>
      <c r="E152" s="11">
        <f>SUMPRODUCT(-('Diário 3º PA'!$E$4:$E$4242='Analítico Cp.'!$B152),-('Diário 3º PA'!$O$4:$O$4242=E$1),('Diário 3º PA'!$F$4:$F$4242))+SUMPRODUCT(-('Diário 4º PA'!$E$4:$E$2007='Analítico Cp.'!$B152),-('Diário 4º PA'!$P$4:$P$2007=E$1),('Diário 4º PA'!$F$4:$F$2007))+SUMPRODUCT(-('Diário 5º PA'!$E$4:$E$2000='Analítico Cp.'!$B152),-('Diário 5º PA'!$P$4:$P$2000=E$1),('Diário 5º PA'!$F$4:$F$2000))+SUMPRODUCT(-('Diário 6º PA'!$E$4:$E$2000='Analítico Cp.'!$B152),-('Diário 6º PA'!$P$4:$P$2000=E$1),('Diário 6º PA'!$F$4:$F$2000))+SUMPRODUCT(-('Comp.'!$D$5:$D$263='Analítico Cp.'!$B152),-('Comp.'!$J$5:$J$263=E$1),('Comp.'!$E$5:$E$263))</f>
        <v>12981.210000000001</v>
      </c>
      <c r="F152" s="11">
        <f>SUMPRODUCT(-('Diário 3º PA'!$E$4:$E$4242='Analítico Cp.'!$B152),-('Diário 3º PA'!$O$4:$O$4242=F$1),('Diário 3º PA'!$F$4:$F$4242))+SUMPRODUCT(-('Diário 4º PA'!$E$4:$E$2007='Analítico Cp.'!$B152),-('Diário 4º PA'!$P$4:$P$2007=F$1),('Diário 4º PA'!$F$4:$F$2007))+SUMPRODUCT(-('Diário 5º PA'!$E$4:$E$2000='Analítico Cp.'!$B152),-('Diário 5º PA'!$P$4:$P$2000=F$1),('Diário 5º PA'!$F$4:$F$2000))+SUMPRODUCT(-('Diário 6º PA'!$E$4:$E$2000='Analítico Cp.'!$B152),-('Diário 6º PA'!$P$4:$P$2000=F$1),('Diário 6º PA'!$F$4:$F$2000))+SUMPRODUCT(-('Comp.'!$D$5:$D$263='Analítico Cp.'!$B152),-('Comp.'!$J$5:$J$263=F$1),('Comp.'!$E$5:$E$263))</f>
        <v>0</v>
      </c>
      <c r="G152" s="11">
        <f>SUMPRODUCT(-('Diário 3º PA'!$E$4:$E$4242='Analítico Cp.'!$B152),-('Diário 3º PA'!$O$4:$O$4242=G$1),('Diário 3º PA'!$F$4:$F$4242))+SUMPRODUCT(-('Diário 4º PA'!$E$4:$E$2007='Analítico Cp.'!$B152),-('Diário 4º PA'!$P$4:$P$2007=G$1),('Diário 4º PA'!$F$4:$F$2007))+SUMPRODUCT(-('Diário 5º PA'!$E$4:$E$2000='Analítico Cp.'!$B152),-('Diário 5º PA'!$P$4:$P$2000=G$1),('Diário 5º PA'!$F$4:$F$2000))+SUMPRODUCT(-('Diário 6º PA'!$E$4:$E$2000='Analítico Cp.'!$B152),-('Diário 6º PA'!$P$4:$P$2000=G$1),('Diário 6º PA'!$F$4:$F$2000))+SUMPRODUCT(-('Comp.'!$D$5:$D$263='Analítico Cp.'!$B152),-('Comp.'!$J$5:$J$263=G$1),('Comp.'!$E$5:$E$263))</f>
        <v>0</v>
      </c>
      <c r="H152" s="11">
        <f>SUMPRODUCT(-('Diário 3º PA'!$E$4:$E$4242='Analítico Cp.'!$B152),-('Diário 3º PA'!$O$4:$O$4242=H$1),('Diário 3º PA'!$F$4:$F$4242))+SUMPRODUCT(-('Diário 4º PA'!$E$4:$E$2007='Analítico Cp.'!$B152),-('Diário 4º PA'!$P$4:$P$2007=H$1),('Diário 4º PA'!$F$4:$F$2007))+SUMPRODUCT(-('Diário 5º PA'!$E$4:$E$2000='Analítico Cp.'!$B152),-('Diário 5º PA'!$P$4:$P$2000=H$1),('Diário 5º PA'!$F$4:$F$2000))+SUMPRODUCT(-('Diário 6º PA'!$E$4:$E$2000='Analítico Cp.'!$B152),-('Diário 6º PA'!$P$4:$P$2000=H$1),('Diário 6º PA'!$F$4:$F$2000))+SUMPRODUCT(-('Comp.'!$D$5:$D$263='Analítico Cp.'!$B152),-('Comp.'!$J$5:$J$263=H$1),('Comp.'!$E$5:$E$263))</f>
        <v>0</v>
      </c>
      <c r="I152" s="11">
        <f>SUMPRODUCT(-('Diário 3º PA'!$E$4:$E$4242='Analítico Cp.'!$B152),-('Diário 3º PA'!$O$4:$O$4242=I$1),('Diário 3º PA'!$F$4:$F$4242))+SUMPRODUCT(-('Diário 4º PA'!$E$4:$E$2007='Analítico Cp.'!$B152),-('Diário 4º PA'!$P$4:$P$2007=I$1),('Diário 4º PA'!$F$4:$F$2007))+SUMPRODUCT(-('Diário 5º PA'!$E$4:$E$2000='Analítico Cp.'!$B152),-('Diário 5º PA'!$P$4:$P$2000=I$1),('Diário 5º PA'!$F$4:$F$2000))+SUMPRODUCT(-('Diário 6º PA'!$E$4:$E$2000='Analítico Cp.'!$B152),-('Diário 6º PA'!$P$4:$P$2000=I$1),('Diário 6º PA'!$F$4:$F$2000))+SUMPRODUCT(-('Comp.'!$D$5:$D$263='Analítico Cp.'!$B152),-('Comp.'!$J$5:$J$263=I$1),('Comp.'!$E$5:$E$263))</f>
        <v>0</v>
      </c>
      <c r="J152" s="11">
        <f>SUMPRODUCT(-('Diário 3º PA'!$E$4:$E$4242='Analítico Cp.'!$B152),-('Diário 3º PA'!$O$4:$O$4242=J$1),('Diário 3º PA'!$F$4:$F$4242))+SUMPRODUCT(-('Diário 4º PA'!$E$4:$E$2007='Analítico Cp.'!$B152),-('Diário 4º PA'!$P$4:$P$2007=J$1),('Diário 4º PA'!$F$4:$F$2007))+SUMPRODUCT(-('Diário 5º PA'!$E$4:$E$2000='Analítico Cp.'!$B152),-('Diário 5º PA'!$P$4:$P$2000=J$1),('Diário 5º PA'!$F$4:$F$2000))+SUMPRODUCT(-('Diário 6º PA'!$E$4:$E$2000='Analítico Cp.'!$B152),-('Diário 6º PA'!$P$4:$P$2000=J$1),('Diário 6º PA'!$F$4:$F$2000))+SUMPRODUCT(-('Comp.'!$D$5:$D$263='Analítico Cp.'!$B152),-('Comp.'!$J$5:$J$263=J$1),('Comp.'!$E$5:$E$263))</f>
        <v>0</v>
      </c>
      <c r="K152" s="11">
        <f>SUMPRODUCT(-('Diário 3º PA'!$E$4:$E$4242='Analítico Cp.'!$B152),-('Diário 3º PA'!$O$4:$O$4242=K$1),('Diário 3º PA'!$F$4:$F$4242))+SUMPRODUCT(-('Diário 4º PA'!$E$4:$E$2007='Analítico Cp.'!$B152),-('Diário 4º PA'!$P$4:$P$2007=K$1),('Diário 4º PA'!$F$4:$F$2007))+SUMPRODUCT(-('Diário 5º PA'!$E$4:$E$2000='Analítico Cp.'!$B152),-('Diário 5º PA'!$P$4:$P$2000=K$1),('Diário 5º PA'!$F$4:$F$2000))+SUMPRODUCT(-('Diário 6º PA'!$E$4:$E$2000='Analítico Cp.'!$B152),-('Diário 6º PA'!$P$4:$P$2000=K$1),('Diário 6º PA'!$F$4:$F$2000))+SUMPRODUCT(-('Comp.'!$D$5:$D$263='Analítico Cp.'!$B152),-('Comp.'!$J$5:$J$263=K$1),('Comp.'!$E$5:$E$263))</f>
        <v>0</v>
      </c>
      <c r="L152" s="11">
        <f>SUMPRODUCT(-('Diário 3º PA'!$E$4:$E$4242='Analítico Cp.'!$B152),-('Diário 3º PA'!$O$4:$O$4242=L$1),('Diário 3º PA'!$F$4:$F$4242))+SUMPRODUCT(-('Diário 4º PA'!$E$4:$E$2007='Analítico Cp.'!$B152),-('Diário 4º PA'!$P$4:$P$2007=L$1),('Diário 4º PA'!$F$4:$F$2007))+SUMPRODUCT(-('Diário 5º PA'!$E$4:$E$2000='Analítico Cp.'!$B152),-('Diário 5º PA'!$P$4:$P$2000=L$1),('Diário 5º PA'!$F$4:$F$2000))+SUMPRODUCT(-('Diário 6º PA'!$E$4:$E$2000='Analítico Cp.'!$B152),-('Diário 6º PA'!$P$4:$P$2000=L$1),('Diário 6º PA'!$F$4:$F$2000))+SUMPRODUCT(-('Comp.'!$D$5:$D$263='Analítico Cp.'!$B152),-('Comp.'!$J$5:$J$263=L$1),('Comp.'!$E$5:$E$263))</f>
        <v>0</v>
      </c>
      <c r="M152" s="11">
        <f>SUMPRODUCT(-('Diário 3º PA'!$E$4:$E$4242='Analítico Cp.'!$B152),-('Diário 3º PA'!$O$4:$O$4242=M$1),('Diário 3º PA'!$F$4:$F$4242))+SUMPRODUCT(-('Diário 4º PA'!$E$4:$E$2007='Analítico Cp.'!$B152),-('Diário 4º PA'!$P$4:$P$2007=M$1),('Diário 4º PA'!$F$4:$F$2007))+SUMPRODUCT(-('Diário 5º PA'!$E$4:$E$2000='Analítico Cp.'!$B152),-('Diário 5º PA'!$P$4:$P$2000=M$1),('Diário 5º PA'!$F$4:$F$2000))+SUMPRODUCT(-('Diário 6º PA'!$E$4:$E$2000='Analítico Cp.'!$B152),-('Diário 6º PA'!$P$4:$P$2000=M$1),('Diário 6º PA'!$F$4:$F$2000))+SUMPRODUCT(-('Comp.'!$D$5:$D$263='Analítico Cp.'!$B152),-('Comp.'!$J$5:$J$263=M$1),('Comp.'!$E$5:$E$263))</f>
        <v>0</v>
      </c>
      <c r="N152" s="11">
        <f>SUMPRODUCT(-('Diário 3º PA'!$E$4:$E$4242='Analítico Cp.'!$B152),-('Diário 3º PA'!$O$4:$O$4242=N$1),('Diário 3º PA'!$F$4:$F$4242))+SUMPRODUCT(-('Diário 4º PA'!$E$4:$E$2007='Analítico Cp.'!$B152),-('Diário 4º PA'!$P$4:$P$2007=N$1),('Diário 4º PA'!$F$4:$F$2007))+SUMPRODUCT(-('Diário 5º PA'!$E$4:$E$2000='Analítico Cp.'!$B152),-('Diário 5º PA'!$P$4:$P$2000=N$1),('Diário 5º PA'!$F$4:$F$2000))+SUMPRODUCT(-('Diário 6º PA'!$E$4:$E$2000='Analítico Cp.'!$B152),-('Diário 6º PA'!$P$4:$P$2000=N$1),('Diário 6º PA'!$F$4:$F$2000))+SUMPRODUCT(-('Comp.'!$D$5:$D$263='Analítico Cp.'!$B152),-('Comp.'!$J$5:$J$263=N$1),('Comp.'!$E$5:$E$263))</f>
        <v>0</v>
      </c>
      <c r="O152" s="12">
        <f t="shared" si="21"/>
        <v>64541.209999999985</v>
      </c>
      <c r="P152" s="168">
        <f t="shared" si="20"/>
        <v>7.6120282615696937E-3</v>
      </c>
    </row>
    <row r="153" spans="1:16" ht="23.25" customHeight="1" x14ac:dyDescent="0.2">
      <c r="A153" s="59" t="s">
        <v>398</v>
      </c>
      <c r="B153" s="57" t="s">
        <v>399</v>
      </c>
      <c r="C153" s="11">
        <f>SUMPRODUCT(-('Diário 3º PA'!$E$4:$E$4242='Analítico Cp.'!$B153),-('Diário 3º PA'!$O$4:$O$4242=C$1),('Diário 3º PA'!$F$4:$F$4242))+SUMPRODUCT(-('Diário 4º PA'!$E$4:$E$2007='Analítico Cp.'!$B153),-('Diário 4º PA'!$P$4:$P$2007=C$1),('Diário 4º PA'!$F$4:$F$2007))+SUMPRODUCT(-('Diário 5º PA'!$E$4:$E$2000='Analítico Cp.'!$B153),-('Diário 5º PA'!$P$4:$P$2000=C$1),('Diário 5º PA'!$F$4:$F$2000))+SUMPRODUCT(-('Diário 6º PA'!$E$4:$E$2000='Analítico Cp.'!$B153),-('Diário 6º PA'!$P$4:$P$2000=C$1),('Diário 6º PA'!$F$4:$F$2000))+SUMPRODUCT(-('Comp.'!$D$5:$D$263='Analítico Cp.'!$B153),-('Comp.'!$J$5:$J$263=C$1),('Comp.'!$E$5:$E$263))</f>
        <v>0</v>
      </c>
      <c r="D153" s="11">
        <f>SUMPRODUCT(-('Diário 3º PA'!$E$4:$E$4242='Analítico Cp.'!$B153),-('Diário 3º PA'!$O$4:$O$4242=D$1),('Diário 3º PA'!$F$4:$F$4242))+SUMPRODUCT(-('Diário 4º PA'!$E$4:$E$2007='Analítico Cp.'!$B153),-('Diário 4º PA'!$P$4:$P$2007=D$1),('Diário 4º PA'!$F$4:$F$2007))+SUMPRODUCT(-('Diário 5º PA'!$E$4:$E$2000='Analítico Cp.'!$B153),-('Diário 5º PA'!$P$4:$P$2000=D$1),('Diário 5º PA'!$F$4:$F$2000))+SUMPRODUCT(-('Diário 6º PA'!$E$4:$E$2000='Analítico Cp.'!$B153),-('Diário 6º PA'!$P$4:$P$2000=D$1),('Diário 6º PA'!$F$4:$F$2000))+SUMPRODUCT(-('Comp.'!$D$5:$D$263='Analítico Cp.'!$B153),-('Comp.'!$J$5:$J$263=D$1),('Comp.'!$E$5:$E$263))</f>
        <v>0</v>
      </c>
      <c r="E153" s="11">
        <f>SUMPRODUCT(-('Diário 3º PA'!$E$4:$E$4242='Analítico Cp.'!$B153),-('Diário 3º PA'!$O$4:$O$4242=E$1),('Diário 3º PA'!$F$4:$F$4242))+SUMPRODUCT(-('Diário 4º PA'!$E$4:$E$2007='Analítico Cp.'!$B153),-('Diário 4º PA'!$P$4:$P$2007=E$1),('Diário 4º PA'!$F$4:$F$2007))+SUMPRODUCT(-('Diário 5º PA'!$E$4:$E$2000='Analítico Cp.'!$B153),-('Diário 5º PA'!$P$4:$P$2000=E$1),('Diário 5º PA'!$F$4:$F$2000))+SUMPRODUCT(-('Diário 6º PA'!$E$4:$E$2000='Analítico Cp.'!$B153),-('Diário 6º PA'!$P$4:$P$2000=E$1),('Diário 6º PA'!$F$4:$F$2000))+SUMPRODUCT(-('Comp.'!$D$5:$D$263='Analítico Cp.'!$B153),-('Comp.'!$J$5:$J$263=E$1),('Comp.'!$E$5:$E$263))</f>
        <v>0</v>
      </c>
      <c r="F153" s="11">
        <f>SUMPRODUCT(-('Diário 3º PA'!$E$4:$E$4242='Analítico Cp.'!$B153),-('Diário 3º PA'!$O$4:$O$4242=F$1),('Diário 3º PA'!$F$4:$F$4242))+SUMPRODUCT(-('Diário 4º PA'!$E$4:$E$2007='Analítico Cp.'!$B153),-('Diário 4º PA'!$P$4:$P$2007=F$1),('Diário 4º PA'!$F$4:$F$2007))+SUMPRODUCT(-('Diário 5º PA'!$E$4:$E$2000='Analítico Cp.'!$B153),-('Diário 5º PA'!$P$4:$P$2000=F$1),('Diário 5º PA'!$F$4:$F$2000))+SUMPRODUCT(-('Diário 6º PA'!$E$4:$E$2000='Analítico Cp.'!$B153),-('Diário 6º PA'!$P$4:$P$2000=F$1),('Diário 6º PA'!$F$4:$F$2000))+SUMPRODUCT(-('Comp.'!$D$5:$D$263='Analítico Cp.'!$B153),-('Comp.'!$J$5:$J$263=F$1),('Comp.'!$E$5:$E$263))</f>
        <v>0</v>
      </c>
      <c r="G153" s="11">
        <f>SUMPRODUCT(-('Diário 3º PA'!$E$4:$E$4242='Analítico Cp.'!$B153),-('Diário 3º PA'!$O$4:$O$4242=G$1),('Diário 3º PA'!$F$4:$F$4242))+SUMPRODUCT(-('Diário 4º PA'!$E$4:$E$2007='Analítico Cp.'!$B153),-('Diário 4º PA'!$P$4:$P$2007=G$1),('Diário 4º PA'!$F$4:$F$2007))+SUMPRODUCT(-('Diário 5º PA'!$E$4:$E$2000='Analítico Cp.'!$B153),-('Diário 5º PA'!$P$4:$P$2000=G$1),('Diário 5º PA'!$F$4:$F$2000))+SUMPRODUCT(-('Diário 6º PA'!$E$4:$E$2000='Analítico Cp.'!$B153),-('Diário 6º PA'!$P$4:$P$2000=G$1),('Diário 6º PA'!$F$4:$F$2000))+SUMPRODUCT(-('Comp.'!$D$5:$D$263='Analítico Cp.'!$B153),-('Comp.'!$J$5:$J$263=G$1),('Comp.'!$E$5:$E$263))</f>
        <v>0</v>
      </c>
      <c r="H153" s="11">
        <f>SUMPRODUCT(-('Diário 3º PA'!$E$4:$E$4242='Analítico Cp.'!$B153),-('Diário 3º PA'!$O$4:$O$4242=H$1),('Diário 3º PA'!$F$4:$F$4242))+SUMPRODUCT(-('Diário 4º PA'!$E$4:$E$2007='Analítico Cp.'!$B153),-('Diário 4º PA'!$P$4:$P$2007=H$1),('Diário 4º PA'!$F$4:$F$2007))+SUMPRODUCT(-('Diário 5º PA'!$E$4:$E$2000='Analítico Cp.'!$B153),-('Diário 5º PA'!$P$4:$P$2000=H$1),('Diário 5º PA'!$F$4:$F$2000))+SUMPRODUCT(-('Diário 6º PA'!$E$4:$E$2000='Analítico Cp.'!$B153),-('Diário 6º PA'!$P$4:$P$2000=H$1),('Diário 6º PA'!$F$4:$F$2000))+SUMPRODUCT(-('Comp.'!$D$5:$D$263='Analítico Cp.'!$B153),-('Comp.'!$J$5:$J$263=H$1),('Comp.'!$E$5:$E$263))</f>
        <v>0</v>
      </c>
      <c r="I153" s="11">
        <f>SUMPRODUCT(-('Diário 3º PA'!$E$4:$E$4242='Analítico Cp.'!$B153),-('Diário 3º PA'!$O$4:$O$4242=I$1),('Diário 3º PA'!$F$4:$F$4242))+SUMPRODUCT(-('Diário 4º PA'!$E$4:$E$2007='Analítico Cp.'!$B153),-('Diário 4º PA'!$P$4:$P$2007=I$1),('Diário 4º PA'!$F$4:$F$2007))+SUMPRODUCT(-('Diário 5º PA'!$E$4:$E$2000='Analítico Cp.'!$B153),-('Diário 5º PA'!$P$4:$P$2000=I$1),('Diário 5º PA'!$F$4:$F$2000))+SUMPRODUCT(-('Diário 6º PA'!$E$4:$E$2000='Analítico Cp.'!$B153),-('Diário 6º PA'!$P$4:$P$2000=I$1),('Diário 6º PA'!$F$4:$F$2000))+SUMPRODUCT(-('Comp.'!$D$5:$D$263='Analítico Cp.'!$B153),-('Comp.'!$J$5:$J$263=I$1),('Comp.'!$E$5:$E$263))</f>
        <v>0</v>
      </c>
      <c r="J153" s="11">
        <f>SUMPRODUCT(-('Diário 3º PA'!$E$4:$E$4242='Analítico Cp.'!$B153),-('Diário 3º PA'!$O$4:$O$4242=J$1),('Diário 3º PA'!$F$4:$F$4242))+SUMPRODUCT(-('Diário 4º PA'!$E$4:$E$2007='Analítico Cp.'!$B153),-('Diário 4º PA'!$P$4:$P$2007=J$1),('Diário 4º PA'!$F$4:$F$2007))+SUMPRODUCT(-('Diário 5º PA'!$E$4:$E$2000='Analítico Cp.'!$B153),-('Diário 5º PA'!$P$4:$P$2000=J$1),('Diário 5º PA'!$F$4:$F$2000))+SUMPRODUCT(-('Diário 6º PA'!$E$4:$E$2000='Analítico Cp.'!$B153),-('Diário 6º PA'!$P$4:$P$2000=J$1),('Diário 6º PA'!$F$4:$F$2000))+SUMPRODUCT(-('Comp.'!$D$5:$D$263='Analítico Cp.'!$B153),-('Comp.'!$J$5:$J$263=J$1),('Comp.'!$E$5:$E$263))</f>
        <v>0</v>
      </c>
      <c r="K153" s="11">
        <f>SUMPRODUCT(-('Diário 3º PA'!$E$4:$E$4242='Analítico Cp.'!$B153),-('Diário 3º PA'!$O$4:$O$4242=K$1),('Diário 3º PA'!$F$4:$F$4242))+SUMPRODUCT(-('Diário 4º PA'!$E$4:$E$2007='Analítico Cp.'!$B153),-('Diário 4º PA'!$P$4:$P$2007=K$1),('Diário 4º PA'!$F$4:$F$2007))+SUMPRODUCT(-('Diário 5º PA'!$E$4:$E$2000='Analítico Cp.'!$B153),-('Diário 5º PA'!$P$4:$P$2000=K$1),('Diário 5º PA'!$F$4:$F$2000))+SUMPRODUCT(-('Diário 6º PA'!$E$4:$E$2000='Analítico Cp.'!$B153),-('Diário 6º PA'!$P$4:$P$2000=K$1),('Diário 6º PA'!$F$4:$F$2000))+SUMPRODUCT(-('Comp.'!$D$5:$D$263='Analítico Cp.'!$B153),-('Comp.'!$J$5:$J$263=K$1),('Comp.'!$E$5:$E$263))</f>
        <v>0</v>
      </c>
      <c r="L153" s="11">
        <f>SUMPRODUCT(-('Diário 3º PA'!$E$4:$E$4242='Analítico Cp.'!$B153),-('Diário 3º PA'!$O$4:$O$4242=L$1),('Diário 3º PA'!$F$4:$F$4242))+SUMPRODUCT(-('Diário 4º PA'!$E$4:$E$2007='Analítico Cp.'!$B153),-('Diário 4º PA'!$P$4:$P$2007=L$1),('Diário 4º PA'!$F$4:$F$2007))+SUMPRODUCT(-('Diário 5º PA'!$E$4:$E$2000='Analítico Cp.'!$B153),-('Diário 5º PA'!$P$4:$P$2000=L$1),('Diário 5º PA'!$F$4:$F$2000))+SUMPRODUCT(-('Diário 6º PA'!$E$4:$E$2000='Analítico Cp.'!$B153),-('Diário 6º PA'!$P$4:$P$2000=L$1),('Diário 6º PA'!$F$4:$F$2000))+SUMPRODUCT(-('Comp.'!$D$5:$D$263='Analítico Cp.'!$B153),-('Comp.'!$J$5:$J$263=L$1),('Comp.'!$E$5:$E$263))</f>
        <v>0</v>
      </c>
      <c r="M153" s="11">
        <f>SUMPRODUCT(-('Diário 3º PA'!$E$4:$E$4242='Analítico Cp.'!$B153),-('Diário 3º PA'!$O$4:$O$4242=M$1),('Diário 3º PA'!$F$4:$F$4242))+SUMPRODUCT(-('Diário 4º PA'!$E$4:$E$2007='Analítico Cp.'!$B153),-('Diário 4º PA'!$P$4:$P$2007=M$1),('Diário 4º PA'!$F$4:$F$2007))+SUMPRODUCT(-('Diário 5º PA'!$E$4:$E$2000='Analítico Cp.'!$B153),-('Diário 5º PA'!$P$4:$P$2000=M$1),('Diário 5º PA'!$F$4:$F$2000))+SUMPRODUCT(-('Diário 6º PA'!$E$4:$E$2000='Analítico Cp.'!$B153),-('Diário 6º PA'!$P$4:$P$2000=M$1),('Diário 6º PA'!$F$4:$F$2000))+SUMPRODUCT(-('Comp.'!$D$5:$D$263='Analítico Cp.'!$B153),-('Comp.'!$J$5:$J$263=M$1),('Comp.'!$E$5:$E$263))</f>
        <v>0</v>
      </c>
      <c r="N153" s="11">
        <f>SUMPRODUCT(-('Diário 3º PA'!$E$4:$E$4242='Analítico Cp.'!$B153),-('Diário 3º PA'!$O$4:$O$4242=N$1),('Diário 3º PA'!$F$4:$F$4242))+SUMPRODUCT(-('Diário 4º PA'!$E$4:$E$2007='Analítico Cp.'!$B153),-('Diário 4º PA'!$P$4:$P$2007=N$1),('Diário 4º PA'!$F$4:$F$2007))+SUMPRODUCT(-('Diário 5º PA'!$E$4:$E$2000='Analítico Cp.'!$B153),-('Diário 5º PA'!$P$4:$P$2000=N$1),('Diário 5º PA'!$F$4:$F$2000))+SUMPRODUCT(-('Diário 6º PA'!$E$4:$E$2000='Analítico Cp.'!$B153),-('Diário 6º PA'!$P$4:$P$2000=N$1),('Diário 6º PA'!$F$4:$F$2000))+SUMPRODUCT(-('Comp.'!$D$5:$D$263='Analítico Cp.'!$B153),-('Comp.'!$J$5:$J$263=N$1),('Comp.'!$E$5:$E$263))</f>
        <v>0</v>
      </c>
      <c r="O153" s="12">
        <f t="shared" si="21"/>
        <v>0</v>
      </c>
      <c r="P153" s="168">
        <f t="shared" si="20"/>
        <v>0</v>
      </c>
    </row>
    <row r="154" spans="1:16" ht="23.25" customHeight="1" x14ac:dyDescent="0.2">
      <c r="A154" s="59" t="s">
        <v>400</v>
      </c>
      <c r="B154" s="57" t="s">
        <v>401</v>
      </c>
      <c r="C154" s="11">
        <f>SUMPRODUCT(-('Diário 3º PA'!$E$4:$E$4242='Analítico Cp.'!$B154),-('Diário 3º PA'!$O$4:$O$4242=C$1),('Diário 3º PA'!$F$4:$F$4242))+SUMPRODUCT(-('Diário 4º PA'!$E$4:$E$2007='Analítico Cp.'!$B154),-('Diário 4º PA'!$P$4:$P$2007=C$1),('Diário 4º PA'!$F$4:$F$2007))+SUMPRODUCT(-('Diário 5º PA'!$E$4:$E$2000='Analítico Cp.'!$B154),-('Diário 5º PA'!$P$4:$P$2000=C$1),('Diário 5º PA'!$F$4:$F$2000))+SUMPRODUCT(-('Diário 6º PA'!$E$4:$E$2000='Analítico Cp.'!$B154),-('Diário 6º PA'!$P$4:$P$2000=C$1),('Diário 6º PA'!$F$4:$F$2000))+SUMPRODUCT(-('Comp.'!$D$5:$D$263='Analítico Cp.'!$B154),-('Comp.'!$J$5:$J$263=C$1),('Comp.'!$E$5:$E$263))</f>
        <v>152306</v>
      </c>
      <c r="D154" s="11">
        <f>SUMPRODUCT(-('Diário 3º PA'!$E$4:$E$4242='Analítico Cp.'!$B154),-('Diário 3º PA'!$O$4:$O$4242=D$1),('Diário 3º PA'!$F$4:$F$4242))+SUMPRODUCT(-('Diário 4º PA'!$E$4:$E$2007='Analítico Cp.'!$B154),-('Diário 4º PA'!$P$4:$P$2007=D$1),('Diário 4º PA'!$F$4:$F$2007))+SUMPRODUCT(-('Diário 5º PA'!$E$4:$E$2000='Analítico Cp.'!$B154),-('Diário 5º PA'!$P$4:$P$2000=D$1),('Diário 5º PA'!$F$4:$F$2000))+SUMPRODUCT(-('Diário 6º PA'!$E$4:$E$2000='Analítico Cp.'!$B154),-('Diário 6º PA'!$P$4:$P$2000=D$1),('Diário 6º PA'!$F$4:$F$2000))+SUMPRODUCT(-('Comp.'!$D$5:$D$263='Analítico Cp.'!$B154),-('Comp.'!$J$5:$J$263=D$1),('Comp.'!$E$5:$E$263))</f>
        <v>1169.4000000000001</v>
      </c>
      <c r="E154" s="11">
        <f>SUMPRODUCT(-('Diário 3º PA'!$E$4:$E$4242='Analítico Cp.'!$B154),-('Diário 3º PA'!$O$4:$O$4242=E$1),('Diário 3º PA'!$F$4:$F$4242))+SUMPRODUCT(-('Diário 4º PA'!$E$4:$E$2007='Analítico Cp.'!$B154),-('Diário 4º PA'!$P$4:$P$2007=E$1),('Diário 4º PA'!$F$4:$F$2007))+SUMPRODUCT(-('Diário 5º PA'!$E$4:$E$2000='Analítico Cp.'!$B154),-('Diário 5º PA'!$P$4:$P$2000=E$1),('Diário 5º PA'!$F$4:$F$2000))+SUMPRODUCT(-('Diário 6º PA'!$E$4:$E$2000='Analítico Cp.'!$B154),-('Diário 6º PA'!$P$4:$P$2000=E$1),('Diário 6º PA'!$F$4:$F$2000))+SUMPRODUCT(-('Comp.'!$D$5:$D$263='Analítico Cp.'!$B154),-('Comp.'!$J$5:$J$263=E$1),('Comp.'!$E$5:$E$263))</f>
        <v>270</v>
      </c>
      <c r="F154" s="11">
        <f>SUMPRODUCT(-('Diário 3º PA'!$E$4:$E$4242='Analítico Cp.'!$B154),-('Diário 3º PA'!$O$4:$O$4242=F$1),('Diário 3º PA'!$F$4:$F$4242))+SUMPRODUCT(-('Diário 4º PA'!$E$4:$E$2007='Analítico Cp.'!$B154),-('Diário 4º PA'!$P$4:$P$2007=F$1),('Diário 4º PA'!$F$4:$F$2007))+SUMPRODUCT(-('Diário 5º PA'!$E$4:$E$2000='Analítico Cp.'!$B154),-('Diário 5º PA'!$P$4:$P$2000=F$1),('Diário 5º PA'!$F$4:$F$2000))+SUMPRODUCT(-('Diário 6º PA'!$E$4:$E$2000='Analítico Cp.'!$B154),-('Diário 6º PA'!$P$4:$P$2000=F$1),('Diário 6º PA'!$F$4:$F$2000))+SUMPRODUCT(-('Comp.'!$D$5:$D$263='Analítico Cp.'!$B154),-('Comp.'!$J$5:$J$263=F$1),('Comp.'!$E$5:$E$263))</f>
        <v>0</v>
      </c>
      <c r="G154" s="11">
        <f>SUMPRODUCT(-('Diário 3º PA'!$E$4:$E$4242='Analítico Cp.'!$B154),-('Diário 3º PA'!$O$4:$O$4242=G$1),('Diário 3º PA'!$F$4:$F$4242))+SUMPRODUCT(-('Diário 4º PA'!$E$4:$E$2007='Analítico Cp.'!$B154),-('Diário 4º PA'!$P$4:$P$2007=G$1),('Diário 4º PA'!$F$4:$F$2007))+SUMPRODUCT(-('Diário 5º PA'!$E$4:$E$2000='Analítico Cp.'!$B154),-('Diário 5º PA'!$P$4:$P$2000=G$1),('Diário 5º PA'!$F$4:$F$2000))+SUMPRODUCT(-('Diário 6º PA'!$E$4:$E$2000='Analítico Cp.'!$B154),-('Diário 6º PA'!$P$4:$P$2000=G$1),('Diário 6º PA'!$F$4:$F$2000))+SUMPRODUCT(-('Comp.'!$D$5:$D$263='Analítico Cp.'!$B154),-('Comp.'!$J$5:$J$263=G$1),('Comp.'!$E$5:$E$263))</f>
        <v>0</v>
      </c>
      <c r="H154" s="11">
        <f>SUMPRODUCT(-('Diário 3º PA'!$E$4:$E$4242='Analítico Cp.'!$B154),-('Diário 3º PA'!$O$4:$O$4242=H$1),('Diário 3º PA'!$F$4:$F$4242))+SUMPRODUCT(-('Diário 4º PA'!$E$4:$E$2007='Analítico Cp.'!$B154),-('Diário 4º PA'!$P$4:$P$2007=H$1),('Diário 4º PA'!$F$4:$F$2007))+SUMPRODUCT(-('Diário 5º PA'!$E$4:$E$2000='Analítico Cp.'!$B154),-('Diário 5º PA'!$P$4:$P$2000=H$1),('Diário 5º PA'!$F$4:$F$2000))+SUMPRODUCT(-('Diário 6º PA'!$E$4:$E$2000='Analítico Cp.'!$B154),-('Diário 6º PA'!$P$4:$P$2000=H$1),('Diário 6º PA'!$F$4:$F$2000))+SUMPRODUCT(-('Comp.'!$D$5:$D$263='Analítico Cp.'!$B154),-('Comp.'!$J$5:$J$263=H$1),('Comp.'!$E$5:$E$263))</f>
        <v>0</v>
      </c>
      <c r="I154" s="11">
        <f>SUMPRODUCT(-('Diário 3º PA'!$E$4:$E$4242='Analítico Cp.'!$B154),-('Diário 3º PA'!$O$4:$O$4242=I$1),('Diário 3º PA'!$F$4:$F$4242))+SUMPRODUCT(-('Diário 4º PA'!$E$4:$E$2007='Analítico Cp.'!$B154),-('Diário 4º PA'!$P$4:$P$2007=I$1),('Diário 4º PA'!$F$4:$F$2007))+SUMPRODUCT(-('Diário 5º PA'!$E$4:$E$2000='Analítico Cp.'!$B154),-('Diário 5º PA'!$P$4:$P$2000=I$1),('Diário 5º PA'!$F$4:$F$2000))+SUMPRODUCT(-('Diário 6º PA'!$E$4:$E$2000='Analítico Cp.'!$B154),-('Diário 6º PA'!$P$4:$P$2000=I$1),('Diário 6º PA'!$F$4:$F$2000))+SUMPRODUCT(-('Comp.'!$D$5:$D$263='Analítico Cp.'!$B154),-('Comp.'!$J$5:$J$263=I$1),('Comp.'!$E$5:$E$263))</f>
        <v>0</v>
      </c>
      <c r="J154" s="11">
        <f>SUMPRODUCT(-('Diário 3º PA'!$E$4:$E$4242='Analítico Cp.'!$B154),-('Diário 3º PA'!$O$4:$O$4242=J$1),('Diário 3º PA'!$F$4:$F$4242))+SUMPRODUCT(-('Diário 4º PA'!$E$4:$E$2007='Analítico Cp.'!$B154),-('Diário 4º PA'!$P$4:$P$2007=J$1),('Diário 4º PA'!$F$4:$F$2007))+SUMPRODUCT(-('Diário 5º PA'!$E$4:$E$2000='Analítico Cp.'!$B154),-('Diário 5º PA'!$P$4:$P$2000=J$1),('Diário 5º PA'!$F$4:$F$2000))+SUMPRODUCT(-('Diário 6º PA'!$E$4:$E$2000='Analítico Cp.'!$B154),-('Diário 6º PA'!$P$4:$P$2000=J$1),('Diário 6º PA'!$F$4:$F$2000))+SUMPRODUCT(-('Comp.'!$D$5:$D$263='Analítico Cp.'!$B154),-('Comp.'!$J$5:$J$263=J$1),('Comp.'!$E$5:$E$263))</f>
        <v>0</v>
      </c>
      <c r="K154" s="11">
        <f>SUMPRODUCT(-('Diário 3º PA'!$E$4:$E$4242='Analítico Cp.'!$B154),-('Diário 3º PA'!$O$4:$O$4242=K$1),('Diário 3º PA'!$F$4:$F$4242))+SUMPRODUCT(-('Diário 4º PA'!$E$4:$E$2007='Analítico Cp.'!$B154),-('Diário 4º PA'!$P$4:$P$2007=K$1),('Diário 4º PA'!$F$4:$F$2007))+SUMPRODUCT(-('Diário 5º PA'!$E$4:$E$2000='Analítico Cp.'!$B154),-('Diário 5º PA'!$P$4:$P$2000=K$1),('Diário 5º PA'!$F$4:$F$2000))+SUMPRODUCT(-('Diário 6º PA'!$E$4:$E$2000='Analítico Cp.'!$B154),-('Diário 6º PA'!$P$4:$P$2000=K$1),('Diário 6º PA'!$F$4:$F$2000))+SUMPRODUCT(-('Comp.'!$D$5:$D$263='Analítico Cp.'!$B154),-('Comp.'!$J$5:$J$263=K$1),('Comp.'!$E$5:$E$263))</f>
        <v>0</v>
      </c>
      <c r="L154" s="11">
        <f>SUMPRODUCT(-('Diário 3º PA'!$E$4:$E$4242='Analítico Cp.'!$B154),-('Diário 3º PA'!$O$4:$O$4242=L$1),('Diário 3º PA'!$F$4:$F$4242))+SUMPRODUCT(-('Diário 4º PA'!$E$4:$E$2007='Analítico Cp.'!$B154),-('Diário 4º PA'!$P$4:$P$2007=L$1),('Diário 4º PA'!$F$4:$F$2007))+SUMPRODUCT(-('Diário 5º PA'!$E$4:$E$2000='Analítico Cp.'!$B154),-('Diário 5º PA'!$P$4:$P$2000=L$1),('Diário 5º PA'!$F$4:$F$2000))+SUMPRODUCT(-('Diário 6º PA'!$E$4:$E$2000='Analítico Cp.'!$B154),-('Diário 6º PA'!$P$4:$P$2000=L$1),('Diário 6º PA'!$F$4:$F$2000))+SUMPRODUCT(-('Comp.'!$D$5:$D$263='Analítico Cp.'!$B154),-('Comp.'!$J$5:$J$263=L$1),('Comp.'!$E$5:$E$263))</f>
        <v>0</v>
      </c>
      <c r="M154" s="11">
        <f>SUMPRODUCT(-('Diário 3º PA'!$E$4:$E$4242='Analítico Cp.'!$B154),-('Diário 3º PA'!$O$4:$O$4242=M$1),('Diário 3º PA'!$F$4:$F$4242))+SUMPRODUCT(-('Diário 4º PA'!$E$4:$E$2007='Analítico Cp.'!$B154),-('Diário 4º PA'!$P$4:$P$2007=M$1),('Diário 4º PA'!$F$4:$F$2007))+SUMPRODUCT(-('Diário 5º PA'!$E$4:$E$2000='Analítico Cp.'!$B154),-('Diário 5º PA'!$P$4:$P$2000=M$1),('Diário 5º PA'!$F$4:$F$2000))+SUMPRODUCT(-('Diário 6º PA'!$E$4:$E$2000='Analítico Cp.'!$B154),-('Diário 6º PA'!$P$4:$P$2000=M$1),('Diário 6º PA'!$F$4:$F$2000))+SUMPRODUCT(-('Comp.'!$D$5:$D$263='Analítico Cp.'!$B154),-('Comp.'!$J$5:$J$263=M$1),('Comp.'!$E$5:$E$263))</f>
        <v>0</v>
      </c>
      <c r="N154" s="11">
        <f>SUMPRODUCT(-('Diário 3º PA'!$E$4:$E$4242='Analítico Cp.'!$B154),-('Diário 3º PA'!$O$4:$O$4242=N$1),('Diário 3º PA'!$F$4:$F$4242))+SUMPRODUCT(-('Diário 4º PA'!$E$4:$E$2007='Analítico Cp.'!$B154),-('Diário 4º PA'!$P$4:$P$2007=N$1),('Diário 4º PA'!$F$4:$F$2007))+SUMPRODUCT(-('Diário 5º PA'!$E$4:$E$2000='Analítico Cp.'!$B154),-('Diário 5º PA'!$P$4:$P$2000=N$1),('Diário 5º PA'!$F$4:$F$2000))+SUMPRODUCT(-('Diário 6º PA'!$E$4:$E$2000='Analítico Cp.'!$B154),-('Diário 6º PA'!$P$4:$P$2000=N$1),('Diário 6º PA'!$F$4:$F$2000))+SUMPRODUCT(-('Comp.'!$D$5:$D$263='Analítico Cp.'!$B154),-('Comp.'!$J$5:$J$263=N$1),('Comp.'!$E$5:$E$263))</f>
        <v>0</v>
      </c>
      <c r="O154" s="12">
        <f t="shared" si="21"/>
        <v>153745.4</v>
      </c>
      <c r="P154" s="168">
        <f t="shared" si="20"/>
        <v>1.8132822887676529E-2</v>
      </c>
    </row>
    <row r="155" spans="1:16" ht="23.25" customHeight="1" thickBot="1" x14ac:dyDescent="0.25">
      <c r="A155" s="24"/>
      <c r="B155" s="25" t="s">
        <v>371</v>
      </c>
      <c r="C155" s="14">
        <f t="shared" ref="C155:O155" si="22">SUBTOTAL(109,C140:C154)</f>
        <v>215770.37</v>
      </c>
      <c r="D155" s="14">
        <f t="shared" si="22"/>
        <v>77750.389999999985</v>
      </c>
      <c r="E155" s="14">
        <f t="shared" si="22"/>
        <v>84183.21</v>
      </c>
      <c r="F155" s="14">
        <f t="shared" si="22"/>
        <v>0</v>
      </c>
      <c r="G155" s="14">
        <f t="shared" si="22"/>
        <v>0</v>
      </c>
      <c r="H155" s="14">
        <f t="shared" si="22"/>
        <v>0</v>
      </c>
      <c r="I155" s="14">
        <f t="shared" si="22"/>
        <v>0</v>
      </c>
      <c r="J155" s="14">
        <f t="shared" si="22"/>
        <v>0</v>
      </c>
      <c r="K155" s="14">
        <f t="shared" si="22"/>
        <v>0</v>
      </c>
      <c r="L155" s="14">
        <f t="shared" si="22"/>
        <v>0</v>
      </c>
      <c r="M155" s="14">
        <f t="shared" si="22"/>
        <v>0</v>
      </c>
      <c r="N155" s="14">
        <f t="shared" si="22"/>
        <v>0</v>
      </c>
      <c r="O155" s="14">
        <f t="shared" si="22"/>
        <v>377703.97</v>
      </c>
      <c r="P155" s="174">
        <f t="shared" si="20"/>
        <v>4.4546628334781332E-2</v>
      </c>
    </row>
    <row r="156" spans="1:16" ht="23.25" customHeight="1" thickBot="1" x14ac:dyDescent="0.25">
      <c r="A156" s="35" t="s">
        <v>110</v>
      </c>
      <c r="B156" s="19" t="s">
        <v>76</v>
      </c>
      <c r="C156" s="278">
        <f>SUMPRODUCT(-('Diário 3º PA'!$E$4:$E$4242='Analítico Cp.'!$B156),-('Diário 3º PA'!$O$4:$O$4242=C$1),('Diário 3º PA'!$F$4:$F$4242))+SUMPRODUCT(-('Diário 4º PA'!$E$4:$E$2007='Analítico Cp.'!$B156),-('Diário 4º PA'!$P$4:$P$2007=C$1),('Diário 4º PA'!$F$4:$F$2007))+SUMPRODUCT(-('Diário 5º PA'!$E$4:$E$2000='Analítico Cp.'!$B156),-('Diário 5º PA'!$P$4:$P$2000=C$1),('Diário 5º PA'!$F$4:$F$2000))+SUMPRODUCT(-('Diário 6º PA'!$E$4:$E$2000='Analítico Cp.'!$B156),-('Diário 6º PA'!$P$4:$P$2000=C$1),('Diário 6º PA'!$F$4:$F$2000))+SUMPRODUCT(-('Comp.'!$D$5:$D$263='Analítico Cp.'!$B156),-('Comp.'!$J$5:$J$263=C$1),('Comp.'!$E$5:$E$263))</f>
        <v>151043.72</v>
      </c>
      <c r="D156" s="278">
        <f>SUMPRODUCT(-('Diário 3º PA'!$E$4:$E$4242='Analítico Cp.'!$B156),-('Diário 3º PA'!$O$4:$O$4242=D$1),('Diário 3º PA'!$F$4:$F$4242))+SUMPRODUCT(-('Diário 4º PA'!$E$4:$E$2007='Analítico Cp.'!$B156),-('Diário 4º PA'!$P$4:$P$2007=D$1),('Diário 4º PA'!$F$4:$F$2007))+SUMPRODUCT(-('Diário 5º PA'!$E$4:$E$2000='Analítico Cp.'!$B156),-('Diário 5º PA'!$P$4:$P$2000=D$1),('Diário 5º PA'!$F$4:$F$2000))+SUMPRODUCT(-('Diário 6º PA'!$E$4:$E$2000='Analítico Cp.'!$B156),-('Diário 6º PA'!$P$4:$P$2000=D$1),('Diário 6º PA'!$F$4:$F$2000))+SUMPRODUCT(-('Comp.'!$D$5:$D$263='Analítico Cp.'!$B156),-('Comp.'!$J$5:$J$263=D$1),('Comp.'!$E$5:$E$263))</f>
        <v>134463.43</v>
      </c>
      <c r="E156" s="278">
        <f>SUMPRODUCT(-('Diário 3º PA'!$E$4:$E$4242='Analítico Cp.'!$B156),-('Diário 3º PA'!$O$4:$O$4242=E$1),('Diário 3º PA'!$F$4:$F$4242))+SUMPRODUCT(-('Diário 4º PA'!$E$4:$E$2007='Analítico Cp.'!$B156),-('Diário 4º PA'!$P$4:$P$2007=E$1),('Diário 4º PA'!$F$4:$F$2007))+SUMPRODUCT(-('Diário 5º PA'!$E$4:$E$2000='Analítico Cp.'!$B156),-('Diário 5º PA'!$P$4:$P$2000=E$1),('Diário 5º PA'!$F$4:$F$2000))+SUMPRODUCT(-('Diário 6º PA'!$E$4:$E$2000='Analítico Cp.'!$B156),-('Diário 6º PA'!$P$4:$P$2000=E$1),('Diário 6º PA'!$F$4:$F$2000))+SUMPRODUCT(-('Comp.'!$D$5:$D$263='Analítico Cp.'!$B156),-('Comp.'!$J$5:$J$263=E$1),('Comp.'!$E$5:$E$263))</f>
        <v>191723.14</v>
      </c>
      <c r="F156" s="278">
        <f>SUMPRODUCT(-('Diário 3º PA'!$E$4:$E$4242='Analítico Cp.'!$B156),-('Diário 3º PA'!$O$4:$O$4242=F$1),('Diário 3º PA'!$F$4:$F$4242))+SUMPRODUCT(-('Diário 4º PA'!$E$4:$E$2007='Analítico Cp.'!$B156),-('Diário 4º PA'!$P$4:$P$2007=F$1),('Diário 4º PA'!$F$4:$F$2007))+SUMPRODUCT(-('Diário 5º PA'!$E$4:$E$2000='Analítico Cp.'!$B156),-('Diário 5º PA'!$P$4:$P$2000=F$1),('Diário 5º PA'!$F$4:$F$2000))+SUMPRODUCT(-('Diário 6º PA'!$E$4:$E$2000='Analítico Cp.'!$B156),-('Diário 6º PA'!$P$4:$P$2000=F$1),('Diário 6º PA'!$F$4:$F$2000))+SUMPRODUCT(-('Comp.'!$D$5:$D$263='Analítico Cp.'!$B156),-('Comp.'!$J$5:$J$263=F$1),('Comp.'!$E$5:$E$263))</f>
        <v>0</v>
      </c>
      <c r="G156" s="278">
        <f>SUMPRODUCT(-('Diário 3º PA'!$E$4:$E$4242='Analítico Cp.'!$B156),-('Diário 3º PA'!$O$4:$O$4242=G$1),('Diário 3º PA'!$F$4:$F$4242))+SUMPRODUCT(-('Diário 4º PA'!$E$4:$E$2007='Analítico Cp.'!$B156),-('Diário 4º PA'!$P$4:$P$2007=G$1),('Diário 4º PA'!$F$4:$F$2007))+SUMPRODUCT(-('Diário 5º PA'!$E$4:$E$2000='Analítico Cp.'!$B156),-('Diário 5º PA'!$P$4:$P$2000=G$1),('Diário 5º PA'!$F$4:$F$2000))+SUMPRODUCT(-('Diário 6º PA'!$E$4:$E$2000='Analítico Cp.'!$B156),-('Diário 6º PA'!$P$4:$P$2000=G$1),('Diário 6º PA'!$F$4:$F$2000))+SUMPRODUCT(-('Comp.'!$D$5:$D$263='Analítico Cp.'!$B156),-('Comp.'!$J$5:$J$263=G$1),('Comp.'!$E$5:$E$263))</f>
        <v>0</v>
      </c>
      <c r="H156" s="278">
        <f>SUMPRODUCT(-('Diário 3º PA'!$E$4:$E$4242='Analítico Cp.'!$B156),-('Diário 3º PA'!$O$4:$O$4242=H$1),('Diário 3º PA'!$F$4:$F$4242))+SUMPRODUCT(-('Diário 4º PA'!$E$4:$E$2007='Analítico Cp.'!$B156),-('Diário 4º PA'!$P$4:$P$2007=H$1),('Diário 4º PA'!$F$4:$F$2007))+SUMPRODUCT(-('Diário 5º PA'!$E$4:$E$2000='Analítico Cp.'!$B156),-('Diário 5º PA'!$P$4:$P$2000=H$1),('Diário 5º PA'!$F$4:$F$2000))+SUMPRODUCT(-('Diário 6º PA'!$E$4:$E$2000='Analítico Cp.'!$B156),-('Diário 6º PA'!$P$4:$P$2000=H$1),('Diário 6º PA'!$F$4:$F$2000))+SUMPRODUCT(-('Comp.'!$D$5:$D$263='Analítico Cp.'!$B156),-('Comp.'!$J$5:$J$263=H$1),('Comp.'!$E$5:$E$263))</f>
        <v>0</v>
      </c>
      <c r="I156" s="278">
        <f>SUMPRODUCT(-('Diário 3º PA'!$E$4:$E$4242='Analítico Cp.'!$B156),-('Diário 3º PA'!$O$4:$O$4242=I$1),('Diário 3º PA'!$F$4:$F$4242))+SUMPRODUCT(-('Diário 4º PA'!$E$4:$E$2007='Analítico Cp.'!$B156),-('Diário 4º PA'!$P$4:$P$2007=I$1),('Diário 4º PA'!$F$4:$F$2007))+SUMPRODUCT(-('Diário 5º PA'!$E$4:$E$2000='Analítico Cp.'!$B156),-('Diário 5º PA'!$P$4:$P$2000=I$1),('Diário 5º PA'!$F$4:$F$2000))+SUMPRODUCT(-('Diário 6º PA'!$E$4:$E$2000='Analítico Cp.'!$B156),-('Diário 6º PA'!$P$4:$P$2000=I$1),('Diário 6º PA'!$F$4:$F$2000))+SUMPRODUCT(-('Comp.'!$D$5:$D$263='Analítico Cp.'!$B156),-('Comp.'!$J$5:$J$263=I$1),('Comp.'!$E$5:$E$263))</f>
        <v>0</v>
      </c>
      <c r="J156" s="278">
        <f>SUMPRODUCT(-('Diário 3º PA'!$E$4:$E$4242='Analítico Cp.'!$B156),-('Diário 3º PA'!$O$4:$O$4242=J$1),('Diário 3º PA'!$F$4:$F$4242))+SUMPRODUCT(-('Diário 4º PA'!$E$4:$E$2007='Analítico Cp.'!$B156),-('Diário 4º PA'!$P$4:$P$2007=J$1),('Diário 4º PA'!$F$4:$F$2007))+SUMPRODUCT(-('Diário 5º PA'!$E$4:$E$2000='Analítico Cp.'!$B156),-('Diário 5º PA'!$P$4:$P$2000=J$1),('Diário 5º PA'!$F$4:$F$2000))+SUMPRODUCT(-('Diário 6º PA'!$E$4:$E$2000='Analítico Cp.'!$B156),-('Diário 6º PA'!$P$4:$P$2000=J$1),('Diário 6º PA'!$F$4:$F$2000))+SUMPRODUCT(-('Comp.'!$D$5:$D$263='Analítico Cp.'!$B156),-('Comp.'!$J$5:$J$263=J$1),('Comp.'!$E$5:$E$263))</f>
        <v>0</v>
      </c>
      <c r="K156" s="278">
        <f>SUMPRODUCT(-('Diário 3º PA'!$E$4:$E$4242='Analítico Cp.'!$B156),-('Diário 3º PA'!$O$4:$O$4242=K$1),('Diário 3º PA'!$F$4:$F$4242))+SUMPRODUCT(-('Diário 4º PA'!$E$4:$E$2007='Analítico Cp.'!$B156),-('Diário 4º PA'!$P$4:$P$2007=K$1),('Diário 4º PA'!$F$4:$F$2007))+SUMPRODUCT(-('Diário 5º PA'!$E$4:$E$2000='Analítico Cp.'!$B156),-('Diário 5º PA'!$P$4:$P$2000=K$1),('Diário 5º PA'!$F$4:$F$2000))+SUMPRODUCT(-('Diário 6º PA'!$E$4:$E$2000='Analítico Cp.'!$B156),-('Diário 6º PA'!$P$4:$P$2000=K$1),('Diário 6º PA'!$F$4:$F$2000))+SUMPRODUCT(-('Comp.'!$D$5:$D$263='Analítico Cp.'!$B156),-('Comp.'!$J$5:$J$263=K$1),('Comp.'!$E$5:$E$263))</f>
        <v>0</v>
      </c>
      <c r="L156" s="278">
        <f>SUMPRODUCT(-('Diário 3º PA'!$E$4:$E$4242='Analítico Cp.'!$B156),-('Diário 3º PA'!$O$4:$O$4242=L$1),('Diário 3º PA'!$F$4:$F$4242))+SUMPRODUCT(-('Diário 4º PA'!$E$4:$E$2007='Analítico Cp.'!$B156),-('Diário 4º PA'!$P$4:$P$2007=L$1),('Diário 4º PA'!$F$4:$F$2007))+SUMPRODUCT(-('Diário 5º PA'!$E$4:$E$2000='Analítico Cp.'!$B156),-('Diário 5º PA'!$P$4:$P$2000=L$1),('Diário 5º PA'!$F$4:$F$2000))+SUMPRODUCT(-('Diário 6º PA'!$E$4:$E$2000='Analítico Cp.'!$B156),-('Diário 6º PA'!$P$4:$P$2000=L$1),('Diário 6º PA'!$F$4:$F$2000))+SUMPRODUCT(-('Comp.'!$D$5:$D$263='Analítico Cp.'!$B156),-('Comp.'!$J$5:$J$263=L$1),('Comp.'!$E$5:$E$263))</f>
        <v>0</v>
      </c>
      <c r="M156" s="278">
        <f>SUMPRODUCT(-('Diário 3º PA'!$E$4:$E$4242='Analítico Cp.'!$B156),-('Diário 3º PA'!$O$4:$O$4242=M$1),('Diário 3º PA'!$F$4:$F$4242))+SUMPRODUCT(-('Diário 4º PA'!$E$4:$E$2007='Analítico Cp.'!$B156),-('Diário 4º PA'!$P$4:$P$2007=M$1),('Diário 4º PA'!$F$4:$F$2007))+SUMPRODUCT(-('Diário 5º PA'!$E$4:$E$2000='Analítico Cp.'!$B156),-('Diário 5º PA'!$P$4:$P$2000=M$1),('Diário 5º PA'!$F$4:$F$2000))+SUMPRODUCT(-('Diário 6º PA'!$E$4:$E$2000='Analítico Cp.'!$B156),-('Diário 6º PA'!$P$4:$P$2000=M$1),('Diário 6º PA'!$F$4:$F$2000))+SUMPRODUCT(-('Comp.'!$D$5:$D$263='Analítico Cp.'!$B156),-('Comp.'!$J$5:$J$263=M$1),('Comp.'!$E$5:$E$263))</f>
        <v>0</v>
      </c>
      <c r="N156" s="278">
        <f>SUMPRODUCT(-('Diário 3º PA'!$E$4:$E$4242='Analítico Cp.'!$B156),-('Diário 3º PA'!$O$4:$O$4242=N$1),('Diário 3º PA'!$F$4:$F$4242))+SUMPRODUCT(-('Diário 4º PA'!$E$4:$E$2007='Analítico Cp.'!$B156),-('Diário 4º PA'!$P$4:$P$2007=N$1),('Diário 4º PA'!$F$4:$F$2007))+SUMPRODUCT(-('Diário 5º PA'!$E$4:$E$2000='Analítico Cp.'!$B156),-('Diário 5º PA'!$P$4:$P$2000=N$1),('Diário 5º PA'!$F$4:$F$2000))+SUMPRODUCT(-('Diário 6º PA'!$E$4:$E$2000='Analítico Cp.'!$B156),-('Diário 6º PA'!$P$4:$P$2000=N$1),('Diário 6º PA'!$F$4:$F$2000))+SUMPRODUCT(-('Comp.'!$D$5:$D$263='Analítico Cp.'!$B156),-('Comp.'!$J$5:$J$263=N$1),('Comp.'!$E$5:$E$263))</f>
        <v>0</v>
      </c>
      <c r="O156" s="17">
        <f t="shared" si="19"/>
        <v>477230.29000000004</v>
      </c>
      <c r="P156" s="169">
        <f t="shared" si="20"/>
        <v>5.6284821043130456E-2</v>
      </c>
    </row>
    <row r="157" spans="1:16" ht="23.25" customHeight="1" thickBot="1" x14ac:dyDescent="0.25">
      <c r="A157" s="67" t="s">
        <v>402</v>
      </c>
      <c r="B157" s="132"/>
      <c r="C157" s="17">
        <f t="shared" ref="C157:N157" si="23">SUBTOTAL(109,C20:C155)</f>
        <v>2413510.4969495502</v>
      </c>
      <c r="D157" s="17">
        <f t="shared" si="23"/>
        <v>2292620.1979095498</v>
      </c>
      <c r="E157" s="17">
        <f t="shared" si="23"/>
        <v>3224712.8786935499</v>
      </c>
      <c r="F157" s="17">
        <f t="shared" si="23"/>
        <v>70771.429999999993</v>
      </c>
      <c r="G157" s="17">
        <f t="shared" si="23"/>
        <v>0</v>
      </c>
      <c r="H157" s="17">
        <f t="shared" si="23"/>
        <v>0</v>
      </c>
      <c r="I157" s="17">
        <f t="shared" si="23"/>
        <v>0</v>
      </c>
      <c r="J157" s="17">
        <f t="shared" si="23"/>
        <v>0</v>
      </c>
      <c r="K157" s="17">
        <f t="shared" si="23"/>
        <v>0</v>
      </c>
      <c r="L157" s="17">
        <f t="shared" si="23"/>
        <v>0</v>
      </c>
      <c r="M157" s="17">
        <f t="shared" si="23"/>
        <v>0</v>
      </c>
      <c r="N157" s="17">
        <f t="shared" si="23"/>
        <v>0</v>
      </c>
      <c r="O157" s="17">
        <f>SUBTOTAL(109,O20:O156)</f>
        <v>8478845.2935526539</v>
      </c>
      <c r="P157" s="169">
        <f t="shared" si="20"/>
        <v>1</v>
      </c>
    </row>
  </sheetData>
  <sheetProtection algorithmName="SHA-512" hashValue="G1pMIvltSzLaR7Ep0DwJhAp/rbP64xpLLNO0pB69VkFSJMLu6JuGitskKM6WrDsift69GLp+2uPH0BNCqBe2OQ==" saltValue="roz908YCFdzVBouOm65tbg==" spinCount="100000" sheet="1" objects="1" scenarios="1" formatColumns="0"/>
  <dataConsolidate/>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D8" activePane="bottomRight" state="frozen"/>
      <selection pane="topRight" activeCell="G29" sqref="G29"/>
      <selection pane="bottomLeft" activeCell="G29" sqref="G29"/>
      <selection pane="bottomRight" sqref="A1:O39"/>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2.42578125" style="46" bestFit="1" customWidth="1"/>
    <col min="16" max="16384" width="9.140625" style="1"/>
  </cols>
  <sheetData>
    <row r="1" spans="1:21" ht="32.25" customHeight="1" x14ac:dyDescent="0.25">
      <c r="A1" s="537" t="str">
        <f>Capa!A1</f>
        <v>Contrato de Gestão nº. 008/2021 celebrado entre a Secretaria de Justiça e Segurança Pública do Estado de Minas Gerais - SEJUSP e o Instituto Elo</v>
      </c>
      <c r="B1" s="537"/>
      <c r="C1" s="537"/>
      <c r="D1" s="537"/>
      <c r="E1" s="537"/>
      <c r="F1" s="537"/>
      <c r="G1" s="537"/>
      <c r="H1" s="537"/>
      <c r="I1" s="537"/>
      <c r="J1" s="537"/>
      <c r="K1" s="537"/>
      <c r="L1" s="537"/>
      <c r="M1" s="537"/>
      <c r="N1" s="537"/>
      <c r="O1" s="537"/>
      <c r="P1" s="47"/>
      <c r="Q1" s="47"/>
      <c r="R1" s="47"/>
      <c r="S1" s="47"/>
      <c r="T1" s="47"/>
      <c r="U1" s="47"/>
    </row>
    <row r="2" spans="1:21" ht="19.5" customHeight="1" x14ac:dyDescent="0.25">
      <c r="A2" s="537" t="str">
        <f>Capa!A3</f>
        <v>3º Relatório Gerencial Financeiro</v>
      </c>
      <c r="B2" s="537"/>
      <c r="C2" s="537"/>
      <c r="D2" s="537"/>
      <c r="E2" s="537"/>
      <c r="F2" s="537"/>
      <c r="G2" s="537"/>
      <c r="H2" s="537"/>
      <c r="I2" s="537"/>
      <c r="J2" s="537"/>
      <c r="K2" s="537"/>
      <c r="L2" s="537"/>
      <c r="M2" s="537"/>
      <c r="N2" s="537"/>
      <c r="O2" s="537"/>
      <c r="P2" s="47"/>
      <c r="Q2" s="47"/>
      <c r="R2" s="47"/>
      <c r="S2" s="47"/>
      <c r="T2" s="47"/>
      <c r="U2" s="47"/>
    </row>
    <row r="3" spans="1:21" ht="19.5" customHeight="1" thickBot="1" x14ac:dyDescent="0.3">
      <c r="A3" s="532" t="s">
        <v>404</v>
      </c>
      <c r="B3" s="532"/>
      <c r="C3" s="532"/>
      <c r="D3" s="532"/>
      <c r="E3" s="532"/>
      <c r="F3" s="532"/>
      <c r="G3" s="532"/>
      <c r="H3" s="532"/>
      <c r="I3" s="532"/>
      <c r="J3" s="532"/>
      <c r="K3" s="532"/>
      <c r="L3" s="532"/>
      <c r="M3" s="532"/>
      <c r="N3" s="532"/>
      <c r="O3" s="532"/>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559" t="s">
        <v>133</v>
      </c>
    </row>
    <row r="5" spans="1:21" x14ac:dyDescent="0.2">
      <c r="A5" s="2"/>
      <c r="B5" s="306"/>
      <c r="C5" s="307">
        <f>Resumo!C5</f>
        <v>44562</v>
      </c>
      <c r="D5" s="307">
        <f>Resumo!D5</f>
        <v>44593</v>
      </c>
      <c r="E5" s="307">
        <f>Resumo!E5</f>
        <v>44621</v>
      </c>
      <c r="F5" s="307">
        <f>Resumo!F5</f>
        <v>44652</v>
      </c>
      <c r="G5" s="307">
        <f>Resumo!G5</f>
        <v>44682</v>
      </c>
      <c r="H5" s="307">
        <f>Resumo!H5</f>
        <v>44713</v>
      </c>
      <c r="I5" s="307">
        <f>Resumo!I5</f>
        <v>44743</v>
      </c>
      <c r="J5" s="307">
        <f>Resumo!J5</f>
        <v>44774</v>
      </c>
      <c r="K5" s="307">
        <f>Resumo!K5</f>
        <v>44805</v>
      </c>
      <c r="L5" s="307">
        <f>Resumo!L5</f>
        <v>44835</v>
      </c>
      <c r="M5" s="307">
        <f>Resumo!M5</f>
        <v>44866</v>
      </c>
      <c r="N5" s="307">
        <f>Resumo!N5</f>
        <v>44896</v>
      </c>
      <c r="O5" s="560"/>
    </row>
    <row r="6" spans="1:21" x14ac:dyDescent="0.2">
      <c r="A6" s="2"/>
      <c r="B6" s="306"/>
      <c r="C6" s="309" t="str">
        <f>Resumo!C6</f>
        <v>a</v>
      </c>
      <c r="D6" s="309" t="str">
        <f>Resumo!D6</f>
        <v>a</v>
      </c>
      <c r="E6" s="309" t="str">
        <f>Resumo!E6</f>
        <v>a</v>
      </c>
      <c r="F6" s="309" t="str">
        <f>Resumo!F6</f>
        <v>a</v>
      </c>
      <c r="G6" s="309" t="str">
        <f>Resumo!G6</f>
        <v>a</v>
      </c>
      <c r="H6" s="309" t="str">
        <f>Resumo!H6</f>
        <v>a</v>
      </c>
      <c r="I6" s="309" t="str">
        <f>Resumo!I6</f>
        <v>a</v>
      </c>
      <c r="J6" s="309" t="str">
        <f>Resumo!J6</f>
        <v>a</v>
      </c>
      <c r="K6" s="309" t="str">
        <f>Resumo!K6</f>
        <v>a</v>
      </c>
      <c r="L6" s="309" t="str">
        <f>Resumo!L6</f>
        <v>a</v>
      </c>
      <c r="M6" s="309" t="str">
        <f>Resumo!M6</f>
        <v>a</v>
      </c>
      <c r="N6" s="309" t="str">
        <f>Resumo!N6</f>
        <v>a</v>
      </c>
      <c r="O6" s="560"/>
    </row>
    <row r="7" spans="1:21" ht="13.5" thickBot="1" x14ac:dyDescent="0.25">
      <c r="A7" s="148"/>
      <c r="B7" s="149"/>
      <c r="C7" s="308">
        <f>Resumo!C7</f>
        <v>44592</v>
      </c>
      <c r="D7" s="308">
        <f>Resumo!D7</f>
        <v>44620</v>
      </c>
      <c r="E7" s="308">
        <f>Resumo!E7</f>
        <v>44651</v>
      </c>
      <c r="F7" s="308">
        <f>Resumo!F7</f>
        <v>44681</v>
      </c>
      <c r="G7" s="308">
        <f>Resumo!G7</f>
        <v>44712</v>
      </c>
      <c r="H7" s="308">
        <f>Resumo!H7</f>
        <v>44742</v>
      </c>
      <c r="I7" s="308">
        <f>Resumo!I7</f>
        <v>44773</v>
      </c>
      <c r="J7" s="308">
        <f>Resumo!J7</f>
        <v>44804</v>
      </c>
      <c r="K7" s="308">
        <f>Resumo!K7</f>
        <v>44834</v>
      </c>
      <c r="L7" s="308">
        <f>Resumo!L7</f>
        <v>44865</v>
      </c>
      <c r="M7" s="308">
        <f>Resumo!M7</f>
        <v>44895</v>
      </c>
      <c r="N7" s="308">
        <f>Resumo!N7</f>
        <v>44926</v>
      </c>
      <c r="O7" s="561"/>
    </row>
    <row r="8" spans="1:21" ht="24.75" customHeight="1" thickBot="1" x14ac:dyDescent="0.25">
      <c r="A8" s="150" t="s">
        <v>405</v>
      </c>
      <c r="B8" s="151"/>
      <c r="C8" s="158">
        <v>2106893.9500000002</v>
      </c>
      <c r="D8" s="159">
        <f>C39</f>
        <v>2664707.7069495497</v>
      </c>
      <c r="E8" s="159">
        <f>D39</f>
        <v>2839372.2548590996</v>
      </c>
      <c r="F8" s="159">
        <f t="shared" ref="F8:N8" si="0">E39</f>
        <v>3029549.0405526501</v>
      </c>
      <c r="G8" s="159">
        <f t="shared" si="0"/>
        <v>3029549.0405526501</v>
      </c>
      <c r="H8" s="159">
        <f t="shared" si="0"/>
        <v>3029549.0405526501</v>
      </c>
      <c r="I8" s="159">
        <f t="shared" si="0"/>
        <v>3029549.0405526501</v>
      </c>
      <c r="J8" s="159">
        <f t="shared" si="0"/>
        <v>3029549.0405526501</v>
      </c>
      <c r="K8" s="159">
        <f t="shared" si="0"/>
        <v>3029549.0405526501</v>
      </c>
      <c r="L8" s="159">
        <f t="shared" si="0"/>
        <v>3029549.0405526501</v>
      </c>
      <c r="M8" s="159">
        <f t="shared" si="0"/>
        <v>3029549.0405526501</v>
      </c>
      <c r="N8" s="159">
        <f t="shared" si="0"/>
        <v>3029549.0405526501</v>
      </c>
      <c r="O8" s="152"/>
    </row>
    <row r="9" spans="1:21" ht="21" customHeight="1" x14ac:dyDescent="0.2">
      <c r="A9" s="139" t="s">
        <v>406</v>
      </c>
      <c r="B9" s="139"/>
      <c r="C9" s="39"/>
      <c r="D9" s="39"/>
      <c r="E9" s="39"/>
      <c r="F9" s="39"/>
      <c r="G9" s="39"/>
      <c r="H9" s="39"/>
      <c r="I9" s="39"/>
      <c r="J9" s="39"/>
      <c r="K9" s="39"/>
      <c r="L9" s="39"/>
      <c r="M9" s="39"/>
      <c r="N9" s="39"/>
      <c r="O9" s="39"/>
    </row>
    <row r="10" spans="1:21" ht="13.5" customHeight="1" x14ac:dyDescent="0.2">
      <c r="A10" s="136" t="s">
        <v>170</v>
      </c>
      <c r="B10" s="137" t="s">
        <v>171</v>
      </c>
      <c r="C10" s="138">
        <v>140201.79999999999</v>
      </c>
      <c r="D10" s="138">
        <v>140201.79999999999</v>
      </c>
      <c r="E10" s="138">
        <v>140201.79999999999</v>
      </c>
      <c r="F10" s="138">
        <v>0</v>
      </c>
      <c r="G10" s="138">
        <v>0</v>
      </c>
      <c r="H10" s="138">
        <v>0</v>
      </c>
      <c r="I10" s="138">
        <v>0</v>
      </c>
      <c r="J10" s="138">
        <v>0</v>
      </c>
      <c r="K10" s="138">
        <v>0</v>
      </c>
      <c r="L10" s="138">
        <v>0</v>
      </c>
      <c r="M10" s="138">
        <v>0</v>
      </c>
      <c r="N10" s="138">
        <v>0</v>
      </c>
      <c r="O10" s="156">
        <f>SUM(C10:N10)</f>
        <v>420605.39999999997</v>
      </c>
    </row>
    <row r="11" spans="1:21" ht="13.5" customHeight="1" x14ac:dyDescent="0.2">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174</v>
      </c>
      <c r="B12" s="137" t="s">
        <v>175</v>
      </c>
      <c r="C12" s="138">
        <v>249247.64</v>
      </c>
      <c r="D12" s="138">
        <v>249247.64</v>
      </c>
      <c r="E12" s="138">
        <v>249247.64</v>
      </c>
      <c r="F12" s="138">
        <v>0</v>
      </c>
      <c r="G12" s="138">
        <v>0</v>
      </c>
      <c r="H12" s="138">
        <v>0</v>
      </c>
      <c r="I12" s="138">
        <v>0</v>
      </c>
      <c r="J12" s="138">
        <v>0</v>
      </c>
      <c r="K12" s="138">
        <v>0</v>
      </c>
      <c r="L12" s="138">
        <v>0</v>
      </c>
      <c r="M12" s="138">
        <v>0</v>
      </c>
      <c r="N12" s="138">
        <v>0</v>
      </c>
      <c r="O12" s="156">
        <f t="shared" si="1"/>
        <v>747742.92</v>
      </c>
    </row>
    <row r="13" spans="1:21" ht="13.5" customHeight="1" x14ac:dyDescent="0.2">
      <c r="A13" s="136" t="s">
        <v>176</v>
      </c>
      <c r="B13" s="137" t="s">
        <v>177</v>
      </c>
      <c r="C13" s="138">
        <v>99699.06</v>
      </c>
      <c r="D13" s="138">
        <v>99699.06</v>
      </c>
      <c r="E13" s="138">
        <v>99699.06</v>
      </c>
      <c r="F13" s="138">
        <v>0</v>
      </c>
      <c r="G13" s="138">
        <v>0</v>
      </c>
      <c r="H13" s="138">
        <v>0</v>
      </c>
      <c r="I13" s="138">
        <v>0</v>
      </c>
      <c r="J13" s="138">
        <v>0</v>
      </c>
      <c r="K13" s="138">
        <v>0</v>
      </c>
      <c r="L13" s="138">
        <v>0</v>
      </c>
      <c r="M13" s="138">
        <v>0</v>
      </c>
      <c r="N13" s="138">
        <v>0</v>
      </c>
      <c r="O13" s="156">
        <f>SUM(C13:N13)</f>
        <v>299097.18</v>
      </c>
    </row>
    <row r="14" spans="1:21" ht="13.5" customHeight="1" x14ac:dyDescent="0.2">
      <c r="A14" s="136" t="s">
        <v>178</v>
      </c>
      <c r="B14" s="137" t="s">
        <v>179</v>
      </c>
      <c r="C14" s="138">
        <v>217367.13</v>
      </c>
      <c r="D14" s="138">
        <v>217367.13</v>
      </c>
      <c r="E14" s="138">
        <v>217367.13</v>
      </c>
      <c r="F14" s="138">
        <v>0</v>
      </c>
      <c r="G14" s="138">
        <v>0</v>
      </c>
      <c r="H14" s="138">
        <v>0</v>
      </c>
      <c r="I14" s="138">
        <v>0</v>
      </c>
      <c r="J14" s="138">
        <v>0</v>
      </c>
      <c r="K14" s="138">
        <v>0</v>
      </c>
      <c r="L14" s="138">
        <v>0</v>
      </c>
      <c r="M14" s="138">
        <v>0</v>
      </c>
      <c r="N14" s="138">
        <v>0</v>
      </c>
      <c r="O14" s="156">
        <f>SUM(C14:N14)</f>
        <v>652101.39</v>
      </c>
    </row>
    <row r="15" spans="1:21" ht="13.5" customHeight="1" x14ac:dyDescent="0.2">
      <c r="A15" s="136" t="s">
        <v>180</v>
      </c>
      <c r="B15" s="137" t="s">
        <v>181</v>
      </c>
      <c r="C15" s="138">
        <v>217367.13</v>
      </c>
      <c r="D15" s="138">
        <v>217367.13</v>
      </c>
      <c r="E15" s="138">
        <v>217367.13</v>
      </c>
      <c r="F15" s="138">
        <v>0</v>
      </c>
      <c r="G15" s="138">
        <v>0</v>
      </c>
      <c r="H15" s="138">
        <v>0</v>
      </c>
      <c r="I15" s="138">
        <v>0</v>
      </c>
      <c r="J15" s="138">
        <v>0</v>
      </c>
      <c r="K15" s="138">
        <v>0</v>
      </c>
      <c r="L15" s="138">
        <v>0</v>
      </c>
      <c r="M15" s="138">
        <v>0</v>
      </c>
      <c r="N15" s="138">
        <v>0</v>
      </c>
      <c r="O15" s="156">
        <f t="shared" si="1"/>
        <v>652101.39</v>
      </c>
    </row>
    <row r="16" spans="1:21" x14ac:dyDescent="0.2">
      <c r="A16" s="136" t="s">
        <v>182</v>
      </c>
      <c r="B16" s="137" t="s">
        <v>183</v>
      </c>
      <c r="C16" s="138">
        <v>72455.710000000006</v>
      </c>
      <c r="D16" s="138">
        <v>72455.710000000006</v>
      </c>
      <c r="E16" s="138">
        <v>72455.710000000006</v>
      </c>
      <c r="F16" s="138">
        <v>0</v>
      </c>
      <c r="G16" s="138">
        <v>0</v>
      </c>
      <c r="H16" s="138">
        <v>0</v>
      </c>
      <c r="I16" s="138">
        <v>0</v>
      </c>
      <c r="J16" s="138">
        <v>0</v>
      </c>
      <c r="K16" s="138">
        <v>0</v>
      </c>
      <c r="L16" s="138">
        <v>0</v>
      </c>
      <c r="M16" s="138">
        <v>0</v>
      </c>
      <c r="N16" s="138">
        <v>0</v>
      </c>
      <c r="O16" s="156">
        <f t="shared" si="1"/>
        <v>217367.13</v>
      </c>
    </row>
    <row r="17" spans="1:15" ht="24" x14ac:dyDescent="0.2">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407</v>
      </c>
      <c r="B18" s="154"/>
      <c r="C18" s="157">
        <f t="shared" ref="C18:N18" si="2">SUBTOTAL(109,C10:C17)</f>
        <v>996338.47</v>
      </c>
      <c r="D18" s="157">
        <f t="shared" si="2"/>
        <v>996338.47</v>
      </c>
      <c r="E18" s="157">
        <f t="shared" si="2"/>
        <v>996338.47</v>
      </c>
      <c r="F18" s="157">
        <f t="shared" si="2"/>
        <v>0</v>
      </c>
      <c r="G18" s="157">
        <f t="shared" si="2"/>
        <v>0</v>
      </c>
      <c r="H18" s="157">
        <f t="shared" si="2"/>
        <v>0</v>
      </c>
      <c r="I18" s="157">
        <f t="shared" si="2"/>
        <v>0</v>
      </c>
      <c r="J18" s="157">
        <f t="shared" si="2"/>
        <v>0</v>
      </c>
      <c r="K18" s="157">
        <f t="shared" si="2"/>
        <v>0</v>
      </c>
      <c r="L18" s="157">
        <f t="shared" si="2"/>
        <v>0</v>
      </c>
      <c r="M18" s="157">
        <f t="shared" si="2"/>
        <v>0</v>
      </c>
      <c r="N18" s="157">
        <f t="shared" si="2"/>
        <v>0</v>
      </c>
      <c r="O18" s="157">
        <f t="shared" si="1"/>
        <v>2989015.41</v>
      </c>
    </row>
    <row r="19" spans="1:15" ht="21" customHeight="1" x14ac:dyDescent="0.2">
      <c r="A19" s="562" t="s">
        <v>408</v>
      </c>
      <c r="B19" s="562"/>
      <c r="C19" s="140"/>
      <c r="D19" s="137"/>
      <c r="E19" s="137"/>
      <c r="F19" s="137"/>
      <c r="G19" s="137"/>
      <c r="H19" s="137"/>
      <c r="I19" s="137"/>
      <c r="J19" s="137"/>
      <c r="K19" s="137"/>
      <c r="L19" s="137"/>
      <c r="M19" s="137"/>
      <c r="N19" s="137"/>
      <c r="O19" s="156"/>
    </row>
    <row r="20" spans="1:15" ht="13.5" customHeight="1" x14ac:dyDescent="0.2">
      <c r="A20" s="136" t="s">
        <v>170</v>
      </c>
      <c r="B20" s="137" t="s">
        <v>171</v>
      </c>
      <c r="C20" s="138">
        <f>(C10-C30)-((C14+C15+C16+C17)*0.667)*4.5%</f>
        <v>19388.51305044999</v>
      </c>
      <c r="D20" s="138">
        <f t="shared" ref="D20:N20" si="3">(D10-D30)-((D14+D15+D16+D17)*0.667)*4.5%</f>
        <v>3208.023050449985</v>
      </c>
      <c r="E20" s="138">
        <f t="shared" si="3"/>
        <v>9997.1730504499792</v>
      </c>
      <c r="F20" s="138">
        <f t="shared" si="3"/>
        <v>0</v>
      </c>
      <c r="G20" s="138">
        <f t="shared" si="3"/>
        <v>0</v>
      </c>
      <c r="H20" s="138">
        <f t="shared" si="3"/>
        <v>0</v>
      </c>
      <c r="I20" s="138">
        <f t="shared" si="3"/>
        <v>0</v>
      </c>
      <c r="J20" s="138">
        <f t="shared" si="3"/>
        <v>0</v>
      </c>
      <c r="K20" s="138">
        <f t="shared" si="3"/>
        <v>0</v>
      </c>
      <c r="L20" s="138">
        <f t="shared" si="3"/>
        <v>0</v>
      </c>
      <c r="M20" s="138">
        <f t="shared" si="3"/>
        <v>0</v>
      </c>
      <c r="N20" s="138">
        <f t="shared" si="3"/>
        <v>0</v>
      </c>
      <c r="O20" s="156">
        <f>SUM(C20:N20)</f>
        <v>32593.709151349954</v>
      </c>
    </row>
    <row r="21" spans="1:15" ht="13.5" customHeight="1" x14ac:dyDescent="0.2">
      <c r="A21" s="136" t="s">
        <v>172</v>
      </c>
      <c r="B21" s="137" t="s">
        <v>173</v>
      </c>
      <c r="C21" s="138">
        <f>(C11-C31)</f>
        <v>0</v>
      </c>
      <c r="D21" s="138">
        <f t="shared" ref="D21:E21" si="4">(D11-D31)</f>
        <v>0</v>
      </c>
      <c r="E21" s="138">
        <f t="shared" si="4"/>
        <v>0</v>
      </c>
      <c r="F21" s="138">
        <v>0</v>
      </c>
      <c r="G21" s="138">
        <v>0</v>
      </c>
      <c r="H21" s="138">
        <v>0</v>
      </c>
      <c r="I21" s="138">
        <v>0</v>
      </c>
      <c r="J21" s="138">
        <v>0</v>
      </c>
      <c r="K21" s="138">
        <v>0</v>
      </c>
      <c r="L21" s="138">
        <v>0</v>
      </c>
      <c r="M21" s="138">
        <v>0</v>
      </c>
      <c r="N21" s="138">
        <v>0</v>
      </c>
      <c r="O21" s="156">
        <f t="shared" ref="O21:O27" si="5">SUM(C21:N21)</f>
        <v>0</v>
      </c>
    </row>
    <row r="22" spans="1:15" ht="13.5" customHeight="1" x14ac:dyDescent="0.2">
      <c r="A22" s="136" t="s">
        <v>174</v>
      </c>
      <c r="B22" s="137" t="s">
        <v>175</v>
      </c>
      <c r="C22" s="138">
        <f>IF(((C12-C32)-(C14+C15+C16-C35-C36-C37)*8%)&lt;0,0,(C12-C32)-(C14+C15+C16-C35-C36-C37)*8%)</f>
        <v>0</v>
      </c>
      <c r="D22" s="138">
        <f t="shared" ref="D22:E22" si="6">IF(((D12-D32)-(D14+D15+D16-D35-D36-D37)*8%)&lt;0,0,(D12-D32)-(D14+D15+D16-D35-D36-D37)*8%)</f>
        <v>25911.513599999991</v>
      </c>
      <c r="E22" s="138">
        <f t="shared" si="6"/>
        <v>38210.56304000003</v>
      </c>
      <c r="F22" s="138">
        <v>0</v>
      </c>
      <c r="G22" s="138">
        <v>0</v>
      </c>
      <c r="H22" s="138">
        <v>0</v>
      </c>
      <c r="I22" s="138">
        <v>0</v>
      </c>
      <c r="J22" s="138">
        <v>0</v>
      </c>
      <c r="K22" s="138">
        <v>0</v>
      </c>
      <c r="L22" s="138">
        <v>0</v>
      </c>
      <c r="M22" s="138">
        <v>0</v>
      </c>
      <c r="N22" s="138">
        <v>0</v>
      </c>
      <c r="O22" s="156">
        <f t="shared" si="5"/>
        <v>64122.076640000021</v>
      </c>
    </row>
    <row r="23" spans="1:15" ht="13.5" customHeight="1" x14ac:dyDescent="0.2">
      <c r="A23" s="136" t="s">
        <v>176</v>
      </c>
      <c r="B23" s="137" t="s">
        <v>177</v>
      </c>
      <c r="C23" s="138">
        <f>C22*0.4</f>
        <v>0</v>
      </c>
      <c r="D23" s="138">
        <f t="shared" ref="D23:N23" si="7">D22*0.4</f>
        <v>10364.605439999998</v>
      </c>
      <c r="E23" s="138">
        <f t="shared" si="7"/>
        <v>15284.225216000013</v>
      </c>
      <c r="F23" s="138">
        <f t="shared" si="7"/>
        <v>0</v>
      </c>
      <c r="G23" s="138">
        <f t="shared" si="7"/>
        <v>0</v>
      </c>
      <c r="H23" s="138">
        <f t="shared" si="7"/>
        <v>0</v>
      </c>
      <c r="I23" s="138">
        <f t="shared" si="7"/>
        <v>0</v>
      </c>
      <c r="J23" s="138">
        <f t="shared" si="7"/>
        <v>0</v>
      </c>
      <c r="K23" s="138">
        <f t="shared" si="7"/>
        <v>0</v>
      </c>
      <c r="L23" s="138">
        <f t="shared" si="7"/>
        <v>0</v>
      </c>
      <c r="M23" s="138">
        <f t="shared" si="7"/>
        <v>0</v>
      </c>
      <c r="N23" s="138">
        <f t="shared" si="7"/>
        <v>0</v>
      </c>
      <c r="O23" s="156">
        <f>SUM(C23:N23)</f>
        <v>25648.830656000013</v>
      </c>
    </row>
    <row r="24" spans="1:15" ht="13.5" customHeight="1" x14ac:dyDescent="0.2">
      <c r="A24" s="136" t="s">
        <v>178</v>
      </c>
      <c r="B24" s="137" t="s">
        <v>179</v>
      </c>
      <c r="C24" s="138">
        <v>0</v>
      </c>
      <c r="D24" s="138">
        <v>0</v>
      </c>
      <c r="E24" s="138">
        <v>0</v>
      </c>
      <c r="F24" s="138">
        <v>0</v>
      </c>
      <c r="G24" s="138">
        <v>0</v>
      </c>
      <c r="H24" s="138">
        <v>0</v>
      </c>
      <c r="I24" s="138">
        <v>0</v>
      </c>
      <c r="J24" s="138">
        <v>0</v>
      </c>
      <c r="K24" s="138">
        <v>0</v>
      </c>
      <c r="L24" s="138">
        <v>0</v>
      </c>
      <c r="M24" s="138">
        <v>0</v>
      </c>
      <c r="N24" s="138">
        <v>0</v>
      </c>
      <c r="O24" s="156">
        <f>SUM(C24:N24)</f>
        <v>0</v>
      </c>
    </row>
    <row r="25" spans="1:15" ht="13.5" customHeight="1" x14ac:dyDescent="0.2">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x14ac:dyDescent="0.2">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x14ac:dyDescent="0.2">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x14ac:dyDescent="0.25">
      <c r="A28" s="153" t="s">
        <v>409</v>
      </c>
      <c r="B28" s="154"/>
      <c r="C28" s="157">
        <f t="shared" ref="C28:N28" si="8">SUBTOTAL(109,C20:C27)</f>
        <v>19388.51305044999</v>
      </c>
      <c r="D28" s="157">
        <f t="shared" si="8"/>
        <v>39484.142090449976</v>
      </c>
      <c r="E28" s="157">
        <f t="shared" si="8"/>
        <v>63491.961306450023</v>
      </c>
      <c r="F28" s="157">
        <f t="shared" si="8"/>
        <v>0</v>
      </c>
      <c r="G28" s="157">
        <f t="shared" si="8"/>
        <v>0</v>
      </c>
      <c r="H28" s="157">
        <f t="shared" si="8"/>
        <v>0</v>
      </c>
      <c r="I28" s="157">
        <f t="shared" si="8"/>
        <v>0</v>
      </c>
      <c r="J28" s="157">
        <f t="shared" si="8"/>
        <v>0</v>
      </c>
      <c r="K28" s="157">
        <f t="shared" si="8"/>
        <v>0</v>
      </c>
      <c r="L28" s="157">
        <f t="shared" si="8"/>
        <v>0</v>
      </c>
      <c r="M28" s="157">
        <f t="shared" si="8"/>
        <v>0</v>
      </c>
      <c r="N28" s="157">
        <f t="shared" si="8"/>
        <v>0</v>
      </c>
      <c r="O28" s="157">
        <f>SUM(C28:N28)</f>
        <v>122364.61644734998</v>
      </c>
    </row>
    <row r="29" spans="1:15" ht="21" customHeight="1" x14ac:dyDescent="0.2">
      <c r="A29" s="562" t="s">
        <v>410</v>
      </c>
      <c r="B29" s="562"/>
      <c r="C29" s="140"/>
      <c r="D29" s="137"/>
      <c r="E29" s="137"/>
      <c r="F29" s="137"/>
      <c r="G29" s="137"/>
      <c r="H29" s="137"/>
      <c r="I29" s="137"/>
      <c r="J29" s="137"/>
      <c r="K29" s="137"/>
      <c r="L29" s="137"/>
      <c r="M29" s="137"/>
      <c r="N29" s="137"/>
      <c r="O29" s="156"/>
    </row>
    <row r="30" spans="1:15" ht="13.5" customHeight="1" x14ac:dyDescent="0.2">
      <c r="A30" s="136" t="s">
        <v>170</v>
      </c>
      <c r="B30" s="137" t="s">
        <v>171</v>
      </c>
      <c r="C30" s="156">
        <f>'Analítico Cx.'!C37</f>
        <v>105589.98</v>
      </c>
      <c r="D30" s="156">
        <f>'Analítico Cx.'!D37</f>
        <v>121770.47</v>
      </c>
      <c r="E30" s="156">
        <f>'Analítico Cx.'!E37</f>
        <v>114981.32</v>
      </c>
      <c r="F30" s="156">
        <f>'Analítico Cx.'!F37</f>
        <v>0</v>
      </c>
      <c r="G30" s="156">
        <f>'Analítico Cx.'!G37</f>
        <v>0</v>
      </c>
      <c r="H30" s="156">
        <f>'Analítico Cx.'!H37</f>
        <v>0</v>
      </c>
      <c r="I30" s="156">
        <f>'Analítico Cx.'!I37</f>
        <v>0</v>
      </c>
      <c r="J30" s="156">
        <f>'Analítico Cx.'!J37</f>
        <v>0</v>
      </c>
      <c r="K30" s="156">
        <f>'Analítico Cx.'!K37</f>
        <v>0</v>
      </c>
      <c r="L30" s="156">
        <f>'Analítico Cx.'!L37</f>
        <v>0</v>
      </c>
      <c r="M30" s="156">
        <f>'Analítico Cx.'!M37</f>
        <v>0</v>
      </c>
      <c r="N30" s="156">
        <f>'Analítico Cx.'!N37</f>
        <v>0</v>
      </c>
      <c r="O30" s="156">
        <f t="shared" ref="O30:O38" si="9">SUM(C30:N30)</f>
        <v>342341.77</v>
      </c>
    </row>
    <row r="31" spans="1:15" ht="13.5" customHeight="1" x14ac:dyDescent="0.2">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x14ac:dyDescent="0.2">
      <c r="A32" s="136" t="s">
        <v>174</v>
      </c>
      <c r="B32" s="137" t="s">
        <v>175</v>
      </c>
      <c r="C32" s="156">
        <f>'Analítico Cx.'!C39</f>
        <v>247286.41</v>
      </c>
      <c r="D32" s="156">
        <f>'Analítico Cx.'!D39</f>
        <v>215832.14</v>
      </c>
      <c r="E32" s="156">
        <f>'Analítico Cx.'!E39</f>
        <v>202609.27</v>
      </c>
      <c r="F32" s="156">
        <f>'Analítico Cx.'!F39</f>
        <v>0</v>
      </c>
      <c r="G32" s="156">
        <f>'Analítico Cx.'!G39</f>
        <v>0</v>
      </c>
      <c r="H32" s="156">
        <f>'Analítico Cx.'!H39</f>
        <v>0</v>
      </c>
      <c r="I32" s="156">
        <f>'Analítico Cx.'!I39</f>
        <v>0</v>
      </c>
      <c r="J32" s="156">
        <f>'Analítico Cx.'!J39</f>
        <v>0</v>
      </c>
      <c r="K32" s="156">
        <f>'Analítico Cx.'!K39</f>
        <v>0</v>
      </c>
      <c r="L32" s="156">
        <f>'Analítico Cx.'!L39</f>
        <v>0</v>
      </c>
      <c r="M32" s="156">
        <f>'Analítico Cx.'!M39</f>
        <v>0</v>
      </c>
      <c r="N32" s="156">
        <f>'Analítico Cx.'!N39</f>
        <v>0</v>
      </c>
      <c r="O32" s="156">
        <f t="shared" si="9"/>
        <v>665727.82000000007</v>
      </c>
    </row>
    <row r="33" spans="1:15" ht="13.5" customHeight="1" x14ac:dyDescent="0.2">
      <c r="A33" s="136" t="s">
        <v>176</v>
      </c>
      <c r="B33" s="137" t="s">
        <v>177</v>
      </c>
      <c r="C33" s="156">
        <f>'Analítico Cx.'!C40</f>
        <v>7793.24</v>
      </c>
      <c r="D33" s="156">
        <f>'Analítico Cx.'!D40</f>
        <v>19214.89</v>
      </c>
      <c r="E33" s="156">
        <f>'Analítico Cx.'!E40</f>
        <v>12597.64</v>
      </c>
      <c r="F33" s="156">
        <f>'Analítico Cx.'!F40</f>
        <v>0</v>
      </c>
      <c r="G33" s="156">
        <f>'Analítico Cx.'!G40</f>
        <v>0</v>
      </c>
      <c r="H33" s="156">
        <f>'Analítico Cx.'!H40</f>
        <v>0</v>
      </c>
      <c r="I33" s="156">
        <f>'Analítico Cx.'!I40</f>
        <v>0</v>
      </c>
      <c r="J33" s="156">
        <f>'Analítico Cx.'!J40</f>
        <v>0</v>
      </c>
      <c r="K33" s="156">
        <f>'Analítico Cx.'!K40</f>
        <v>0</v>
      </c>
      <c r="L33" s="156">
        <f>'Analítico Cx.'!L40</f>
        <v>0</v>
      </c>
      <c r="M33" s="156">
        <f>'Analítico Cx.'!M40</f>
        <v>0</v>
      </c>
      <c r="N33" s="156">
        <f>'Analítico Cx.'!N40</f>
        <v>0</v>
      </c>
      <c r="O33" s="156">
        <f t="shared" si="9"/>
        <v>39605.769999999997</v>
      </c>
    </row>
    <row r="34" spans="1:15" ht="13.5" customHeight="1" x14ac:dyDescent="0.2">
      <c r="A34" s="136" t="s">
        <v>178</v>
      </c>
      <c r="B34" s="137" t="s">
        <v>179</v>
      </c>
      <c r="C34" s="156">
        <f>'Analítico Cx.'!C41</f>
        <v>1628.5000000000002</v>
      </c>
      <c r="D34" s="156">
        <f>'Analítico Cx.'!D41</f>
        <v>11982.139999999998</v>
      </c>
      <c r="E34" s="156">
        <f>'Analítico Cx.'!E41</f>
        <v>10639.109999999999</v>
      </c>
      <c r="F34" s="156">
        <f>'Analítico Cx.'!F41</f>
        <v>0</v>
      </c>
      <c r="G34" s="156">
        <f>'Analítico Cx.'!G41</f>
        <v>0</v>
      </c>
      <c r="H34" s="156">
        <f>'Analítico Cx.'!H41</f>
        <v>0</v>
      </c>
      <c r="I34" s="156">
        <f>'Analítico Cx.'!I41</f>
        <v>0</v>
      </c>
      <c r="J34" s="156">
        <f>'Analítico Cx.'!J41</f>
        <v>0</v>
      </c>
      <c r="K34" s="156">
        <f>'Analítico Cx.'!K41</f>
        <v>0</v>
      </c>
      <c r="L34" s="156">
        <f>'Analítico Cx.'!L41</f>
        <v>0</v>
      </c>
      <c r="M34" s="156">
        <f>'Analítico Cx.'!M41</f>
        <v>0</v>
      </c>
      <c r="N34" s="156">
        <f>'Analítico Cx.'!N41</f>
        <v>0</v>
      </c>
      <c r="O34" s="156">
        <f t="shared" si="9"/>
        <v>24249.749999999996</v>
      </c>
    </row>
    <row r="35" spans="1:15" ht="13.5" customHeight="1" x14ac:dyDescent="0.2">
      <c r="A35" s="136" t="s">
        <v>180</v>
      </c>
      <c r="B35" s="137" t="s">
        <v>181</v>
      </c>
      <c r="C35" s="156">
        <f>'Analítico Cx.'!C42</f>
        <v>26138.670000000006</v>
      </c>
      <c r="D35" s="156">
        <f>'Analítico Cx.'!D42</f>
        <v>250583.2699999999</v>
      </c>
      <c r="E35" s="156">
        <f>'Analítico Cx.'!E42</f>
        <v>261326.38300000009</v>
      </c>
      <c r="F35" s="156">
        <f>'Analítico Cx.'!F42</f>
        <v>0</v>
      </c>
      <c r="G35" s="156">
        <f>'Analítico Cx.'!G42</f>
        <v>0</v>
      </c>
      <c r="H35" s="156">
        <f>'Analítico Cx.'!H42</f>
        <v>0</v>
      </c>
      <c r="I35" s="156">
        <f>'Analítico Cx.'!I42</f>
        <v>0</v>
      </c>
      <c r="J35" s="156">
        <f>'Analítico Cx.'!J42</f>
        <v>0</v>
      </c>
      <c r="K35" s="156">
        <f>'Analítico Cx.'!K42</f>
        <v>0</v>
      </c>
      <c r="L35" s="156">
        <f>'Analítico Cx.'!L42</f>
        <v>0</v>
      </c>
      <c r="M35" s="156">
        <f>'Analítico Cx.'!M42</f>
        <v>0</v>
      </c>
      <c r="N35" s="156">
        <f>'Analítico Cx.'!N42</f>
        <v>0</v>
      </c>
      <c r="O35" s="156">
        <f t="shared" si="9"/>
        <v>538048.32299999997</v>
      </c>
    </row>
    <row r="36" spans="1:15" ht="13.5" customHeight="1" x14ac:dyDescent="0.2">
      <c r="A36" s="136" t="s">
        <v>182</v>
      </c>
      <c r="B36" s="137" t="s">
        <v>183</v>
      </c>
      <c r="C36" s="156">
        <f>'Analítico Cx.'!C43</f>
        <v>8799.8000000000011</v>
      </c>
      <c r="D36" s="156">
        <f>'Analítico Cx.'!D43</f>
        <v>89472.37999999999</v>
      </c>
      <c r="E36" s="156">
        <f>'Analítico Cx.'!E43</f>
        <v>99881.799999999974</v>
      </c>
      <c r="F36" s="156">
        <f>'Analítico Cx.'!F43</f>
        <v>0</v>
      </c>
      <c r="G36" s="156">
        <f>'Analítico Cx.'!G43</f>
        <v>0</v>
      </c>
      <c r="H36" s="156">
        <f>'Analítico Cx.'!H43</f>
        <v>0</v>
      </c>
      <c r="I36" s="156">
        <f>'Analítico Cx.'!I43</f>
        <v>0</v>
      </c>
      <c r="J36" s="156">
        <f>'Analítico Cx.'!J43</f>
        <v>0</v>
      </c>
      <c r="K36" s="156">
        <f>'Analítico Cx.'!K43</f>
        <v>0</v>
      </c>
      <c r="L36" s="156">
        <f>'Analítico Cx.'!L43</f>
        <v>0</v>
      </c>
      <c r="M36" s="156">
        <f>'Analítico Cx.'!M43</f>
        <v>0</v>
      </c>
      <c r="N36" s="156">
        <f>'Analítico Cx.'!N43</f>
        <v>0</v>
      </c>
      <c r="O36" s="156">
        <f t="shared" si="9"/>
        <v>198153.97999999998</v>
      </c>
    </row>
    <row r="37" spans="1:15" ht="24" x14ac:dyDescent="0.2">
      <c r="A37" s="136" t="s">
        <v>184</v>
      </c>
      <c r="B37" s="137" t="s">
        <v>185</v>
      </c>
      <c r="C37" s="156">
        <f>'Analítico Cx.'!C44</f>
        <v>21899.600000000002</v>
      </c>
      <c r="D37" s="156">
        <f>'Analítico Cx.'!D44</f>
        <v>73334.489999999991</v>
      </c>
      <c r="E37" s="156">
        <f>'Analítico Cx.'!E44</f>
        <v>40634.199999999997</v>
      </c>
      <c r="F37" s="156">
        <f>'Analítico Cx.'!F44</f>
        <v>0</v>
      </c>
      <c r="G37" s="156">
        <f>'Analítico Cx.'!G44</f>
        <v>0</v>
      </c>
      <c r="H37" s="156">
        <f>'Analítico Cx.'!H44</f>
        <v>0</v>
      </c>
      <c r="I37" s="156">
        <f>'Analítico Cx.'!I44</f>
        <v>0</v>
      </c>
      <c r="J37" s="156">
        <f>'Analítico Cx.'!J44</f>
        <v>0</v>
      </c>
      <c r="K37" s="156">
        <f>'Analítico Cx.'!K44</f>
        <v>0</v>
      </c>
      <c r="L37" s="156">
        <f>'Analítico Cx.'!L44</f>
        <v>0</v>
      </c>
      <c r="M37" s="156">
        <f>'Analítico Cx.'!M44</f>
        <v>0</v>
      </c>
      <c r="N37" s="156">
        <f>'Analítico Cx.'!N44</f>
        <v>0</v>
      </c>
      <c r="O37" s="156">
        <f t="shared" si="9"/>
        <v>135868.28999999998</v>
      </c>
    </row>
    <row r="38" spans="1:15" ht="24.75" customHeight="1" thickBot="1" x14ac:dyDescent="0.25">
      <c r="A38" s="153" t="s">
        <v>411</v>
      </c>
      <c r="B38" s="154"/>
      <c r="C38" s="157">
        <f t="shared" ref="C38:N38" si="10">SUBTOTAL(109,C30:C37)</f>
        <v>419136.19999999995</v>
      </c>
      <c r="D38" s="157">
        <f t="shared" si="10"/>
        <v>782189.77999999991</v>
      </c>
      <c r="E38" s="157">
        <f t="shared" si="10"/>
        <v>742669.72299999988</v>
      </c>
      <c r="F38" s="157">
        <f t="shared" si="10"/>
        <v>0</v>
      </c>
      <c r="G38" s="157">
        <f t="shared" si="10"/>
        <v>0</v>
      </c>
      <c r="H38" s="157">
        <f t="shared" si="10"/>
        <v>0</v>
      </c>
      <c r="I38" s="157">
        <f t="shared" si="10"/>
        <v>0</v>
      </c>
      <c r="J38" s="157">
        <f t="shared" si="10"/>
        <v>0</v>
      </c>
      <c r="K38" s="157">
        <f t="shared" si="10"/>
        <v>0</v>
      </c>
      <c r="L38" s="157">
        <f t="shared" si="10"/>
        <v>0</v>
      </c>
      <c r="M38" s="157">
        <f t="shared" si="10"/>
        <v>0</v>
      </c>
      <c r="N38" s="157">
        <f t="shared" si="10"/>
        <v>0</v>
      </c>
      <c r="O38" s="157">
        <f t="shared" si="9"/>
        <v>1943995.7029999997</v>
      </c>
    </row>
    <row r="39" spans="1:15" ht="24.75" customHeight="1" thickBot="1" x14ac:dyDescent="0.25">
      <c r="A39" s="563" t="s">
        <v>412</v>
      </c>
      <c r="B39" s="563"/>
      <c r="C39" s="159">
        <f t="shared" ref="C39:N39" si="11">C8+C18-C38-C28</f>
        <v>2664707.7069495497</v>
      </c>
      <c r="D39" s="159">
        <f t="shared" si="11"/>
        <v>2839372.2548590996</v>
      </c>
      <c r="E39" s="159">
        <f t="shared" si="11"/>
        <v>3029549.0405526501</v>
      </c>
      <c r="F39" s="159">
        <f t="shared" si="11"/>
        <v>3029549.0405526501</v>
      </c>
      <c r="G39" s="159">
        <f t="shared" si="11"/>
        <v>3029549.0405526501</v>
      </c>
      <c r="H39" s="159">
        <f t="shared" si="11"/>
        <v>3029549.0405526501</v>
      </c>
      <c r="I39" s="159">
        <f t="shared" si="11"/>
        <v>3029549.0405526501</v>
      </c>
      <c r="J39" s="159">
        <f t="shared" si="11"/>
        <v>3029549.0405526501</v>
      </c>
      <c r="K39" s="159">
        <f t="shared" si="11"/>
        <v>3029549.0405526501</v>
      </c>
      <c r="L39" s="159">
        <f t="shared" si="11"/>
        <v>3029549.0405526501</v>
      </c>
      <c r="M39" s="159">
        <f t="shared" si="11"/>
        <v>3029549.0405526501</v>
      </c>
      <c r="N39" s="159">
        <f t="shared" si="11"/>
        <v>3029549.0405526501</v>
      </c>
      <c r="O39" s="160"/>
    </row>
    <row r="40" spans="1:15" x14ac:dyDescent="0.2">
      <c r="A40" s="525"/>
      <c r="B40" s="526"/>
      <c r="C40" s="526"/>
      <c r="D40" s="526"/>
      <c r="E40" s="526"/>
      <c r="F40" s="526"/>
      <c r="G40" s="526"/>
      <c r="H40" s="526"/>
      <c r="I40" s="526"/>
      <c r="J40" s="526"/>
      <c r="K40" s="526"/>
      <c r="L40" s="526"/>
      <c r="M40" s="526"/>
      <c r="N40" s="526"/>
      <c r="O40" s="527"/>
    </row>
    <row r="41" spans="1:15" x14ac:dyDescent="0.2">
      <c r="A41" s="525"/>
      <c r="B41" s="526"/>
      <c r="C41" s="526"/>
      <c r="D41" s="526"/>
      <c r="E41" s="526"/>
      <c r="F41" s="526"/>
      <c r="G41" s="526"/>
      <c r="H41" s="526"/>
      <c r="I41" s="526"/>
      <c r="J41" s="526"/>
      <c r="K41" s="526"/>
      <c r="L41" s="526"/>
      <c r="M41" s="526"/>
      <c r="N41" s="526"/>
      <c r="O41" s="527"/>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7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640"/>
  <sheetViews>
    <sheetView zoomScaleSheetLayoutView="85" workbookViewId="0">
      <pane ySplit="4" topLeftCell="A5" activePane="bottomLeft" state="frozen"/>
      <selection activeCell="G29" sqref="G29"/>
      <selection pane="bottomLeft" sqref="A1:I166"/>
    </sheetView>
  </sheetViews>
  <sheetFormatPr defaultColWidth="9.140625" defaultRowHeight="12.75" x14ac:dyDescent="0.2"/>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x14ac:dyDescent="0.2">
      <c r="A1" s="537" t="str">
        <f>Capa!A1</f>
        <v>Contrato de Gestão nº. 008/2021 celebrado entre a Secretaria de Justiça e Segurança Pública do Estado de Minas Gerais - SEJUSP e o Instituto Elo</v>
      </c>
      <c r="B1" s="537"/>
      <c r="C1" s="537"/>
      <c r="D1" s="537"/>
      <c r="E1" s="537"/>
      <c r="F1" s="537"/>
      <c r="G1" s="537"/>
      <c r="H1" s="537"/>
      <c r="I1" s="537"/>
    </row>
    <row r="2" spans="1:9" ht="20.25" customHeight="1" x14ac:dyDescent="0.2">
      <c r="A2" s="537" t="str">
        <f>Capa!A3</f>
        <v>3º Relatório Gerencial Financeiro</v>
      </c>
      <c r="B2" s="537"/>
      <c r="C2" s="537"/>
      <c r="D2" s="537"/>
      <c r="E2" s="537"/>
      <c r="F2" s="537"/>
      <c r="G2" s="537"/>
      <c r="H2" s="537"/>
      <c r="I2" s="537"/>
    </row>
    <row r="3" spans="1:9" ht="20.25" customHeight="1" thickBot="1" x14ac:dyDescent="0.25">
      <c r="A3" s="564" t="s">
        <v>413</v>
      </c>
      <c r="B3" s="564"/>
      <c r="C3" s="564"/>
      <c r="D3" s="564"/>
      <c r="E3" s="564"/>
      <c r="F3" s="564"/>
      <c r="G3" s="564"/>
      <c r="H3" s="564"/>
      <c r="I3" s="564"/>
    </row>
    <row r="4" spans="1:9" s="213" customFormat="1" ht="43.5" customHeight="1" thickBot="1" x14ac:dyDescent="0.25">
      <c r="A4" s="211" t="s">
        <v>414</v>
      </c>
      <c r="B4" s="211" t="s">
        <v>415</v>
      </c>
      <c r="C4" s="211" t="s">
        <v>416</v>
      </c>
      <c r="D4" s="212" t="s">
        <v>417</v>
      </c>
      <c r="E4" s="211" t="s">
        <v>418</v>
      </c>
      <c r="F4" s="211" t="s">
        <v>419</v>
      </c>
      <c r="G4" s="211" t="s">
        <v>420</v>
      </c>
      <c r="H4" s="211" t="s">
        <v>421</v>
      </c>
      <c r="I4" s="211" t="s">
        <v>422</v>
      </c>
    </row>
    <row r="5" spans="1:9" s="210" customFormat="1" ht="51" x14ac:dyDescent="0.25">
      <c r="A5" s="484">
        <v>1080</v>
      </c>
      <c r="B5" s="336" t="s">
        <v>423</v>
      </c>
      <c r="C5" s="336" t="s">
        <v>377</v>
      </c>
      <c r="D5" s="342">
        <v>139</v>
      </c>
      <c r="E5" s="343">
        <v>44585</v>
      </c>
      <c r="F5" s="336" t="s">
        <v>424</v>
      </c>
      <c r="G5" s="336">
        <v>3607</v>
      </c>
      <c r="H5" s="336" t="s">
        <v>125</v>
      </c>
      <c r="I5" s="336" t="s">
        <v>425</v>
      </c>
    </row>
    <row r="6" spans="1:9" s="210" customFormat="1" ht="51" x14ac:dyDescent="0.25">
      <c r="A6" s="484">
        <v>1081</v>
      </c>
      <c r="B6" s="336" t="s">
        <v>423</v>
      </c>
      <c r="C6" s="336" t="s">
        <v>377</v>
      </c>
      <c r="D6" s="342">
        <v>139</v>
      </c>
      <c r="E6" s="343">
        <v>44585</v>
      </c>
      <c r="F6" s="336" t="s">
        <v>424</v>
      </c>
      <c r="G6" s="336">
        <v>3607</v>
      </c>
      <c r="H6" s="336" t="s">
        <v>125</v>
      </c>
      <c r="I6" s="336" t="s">
        <v>425</v>
      </c>
    </row>
    <row r="7" spans="1:9" s="210" customFormat="1" ht="51" x14ac:dyDescent="0.25">
      <c r="A7" s="484">
        <v>1082</v>
      </c>
      <c r="B7" s="336" t="s">
        <v>423</v>
      </c>
      <c r="C7" s="336" t="s">
        <v>377</v>
      </c>
      <c r="D7" s="342">
        <v>139</v>
      </c>
      <c r="E7" s="343">
        <v>44585</v>
      </c>
      <c r="F7" s="336" t="s">
        <v>424</v>
      </c>
      <c r="G7" s="336">
        <v>3607</v>
      </c>
      <c r="H7" s="336" t="s">
        <v>125</v>
      </c>
      <c r="I7" s="336" t="s">
        <v>425</v>
      </c>
    </row>
    <row r="8" spans="1:9" s="210" customFormat="1" ht="51" x14ac:dyDescent="0.25">
      <c r="A8" s="484">
        <v>1083</v>
      </c>
      <c r="B8" s="336" t="s">
        <v>423</v>
      </c>
      <c r="C8" s="336" t="s">
        <v>377</v>
      </c>
      <c r="D8" s="342">
        <v>139</v>
      </c>
      <c r="E8" s="343">
        <v>44585</v>
      </c>
      <c r="F8" s="336" t="s">
        <v>424</v>
      </c>
      <c r="G8" s="336">
        <v>3607</v>
      </c>
      <c r="H8" s="336" t="s">
        <v>125</v>
      </c>
      <c r="I8" s="336" t="s">
        <v>425</v>
      </c>
    </row>
    <row r="9" spans="1:9" s="210" customFormat="1" ht="51" x14ac:dyDescent="0.25">
      <c r="A9" s="484">
        <v>1084</v>
      </c>
      <c r="B9" s="336" t="s">
        <v>423</v>
      </c>
      <c r="C9" s="336" t="s">
        <v>377</v>
      </c>
      <c r="D9" s="342">
        <v>139</v>
      </c>
      <c r="E9" s="343">
        <v>44585</v>
      </c>
      <c r="F9" s="336" t="s">
        <v>424</v>
      </c>
      <c r="G9" s="336">
        <v>3607</v>
      </c>
      <c r="H9" s="336" t="s">
        <v>125</v>
      </c>
      <c r="I9" s="336" t="s">
        <v>425</v>
      </c>
    </row>
    <row r="10" spans="1:9" s="210" customFormat="1" ht="51" x14ac:dyDescent="0.25">
      <c r="A10" s="484">
        <v>1085</v>
      </c>
      <c r="B10" s="336" t="s">
        <v>426</v>
      </c>
      <c r="C10" s="336" t="s">
        <v>381</v>
      </c>
      <c r="D10" s="342">
        <v>280</v>
      </c>
      <c r="E10" s="343">
        <v>44599</v>
      </c>
      <c r="F10" s="336" t="s">
        <v>427</v>
      </c>
      <c r="G10" s="336">
        <v>340</v>
      </c>
      <c r="H10" s="336" t="s">
        <v>121</v>
      </c>
      <c r="I10" s="336" t="s">
        <v>425</v>
      </c>
    </row>
    <row r="11" spans="1:9" s="210" customFormat="1" ht="51" x14ac:dyDescent="0.25">
      <c r="A11" s="484">
        <v>1086</v>
      </c>
      <c r="B11" s="336" t="s">
        <v>426</v>
      </c>
      <c r="C11" s="336" t="s">
        <v>381</v>
      </c>
      <c r="D11" s="342">
        <v>280</v>
      </c>
      <c r="E11" s="343">
        <v>44599</v>
      </c>
      <c r="F11" s="336" t="s">
        <v>427</v>
      </c>
      <c r="G11" s="336">
        <v>340</v>
      </c>
      <c r="H11" s="336" t="s">
        <v>121</v>
      </c>
      <c r="I11" s="336" t="s">
        <v>425</v>
      </c>
    </row>
    <row r="12" spans="1:9" s="210" customFormat="1" ht="51" x14ac:dyDescent="0.25">
      <c r="A12" s="484">
        <v>1087</v>
      </c>
      <c r="B12" s="336" t="s">
        <v>428</v>
      </c>
      <c r="C12" s="336" t="s">
        <v>381</v>
      </c>
      <c r="D12" s="342">
        <v>280</v>
      </c>
      <c r="E12" s="343">
        <v>44599</v>
      </c>
      <c r="F12" s="336" t="s">
        <v>427</v>
      </c>
      <c r="G12" s="336">
        <v>340</v>
      </c>
      <c r="H12" s="336" t="s">
        <v>121</v>
      </c>
      <c r="I12" s="336" t="s">
        <v>425</v>
      </c>
    </row>
    <row r="13" spans="1:9" s="210" customFormat="1" ht="51" x14ac:dyDescent="0.25">
      <c r="A13" s="484">
        <v>1088</v>
      </c>
      <c r="B13" s="336" t="s">
        <v>428</v>
      </c>
      <c r="C13" s="336" t="s">
        <v>381</v>
      </c>
      <c r="D13" s="342">
        <v>280</v>
      </c>
      <c r="E13" s="343">
        <v>44599</v>
      </c>
      <c r="F13" s="336" t="s">
        <v>427</v>
      </c>
      <c r="G13" s="336">
        <v>340</v>
      </c>
      <c r="H13" s="336" t="s">
        <v>121</v>
      </c>
      <c r="I13" s="336" t="s">
        <v>425</v>
      </c>
    </row>
    <row r="14" spans="1:9" s="210" customFormat="1" ht="51" x14ac:dyDescent="0.25">
      <c r="A14" s="484">
        <v>1089</v>
      </c>
      <c r="B14" s="336" t="s">
        <v>428</v>
      </c>
      <c r="C14" s="336" t="s">
        <v>381</v>
      </c>
      <c r="D14" s="342">
        <v>280</v>
      </c>
      <c r="E14" s="343">
        <v>44599</v>
      </c>
      <c r="F14" s="336" t="s">
        <v>427</v>
      </c>
      <c r="G14" s="336">
        <v>340</v>
      </c>
      <c r="H14" s="336" t="s">
        <v>121</v>
      </c>
      <c r="I14" s="336" t="s">
        <v>425</v>
      </c>
    </row>
    <row r="15" spans="1:9" s="210" customFormat="1" ht="51" x14ac:dyDescent="0.25">
      <c r="A15" s="484">
        <v>1090</v>
      </c>
      <c r="B15" s="336" t="s">
        <v>429</v>
      </c>
      <c r="C15" s="336" t="s">
        <v>377</v>
      </c>
      <c r="D15" s="342">
        <v>1155</v>
      </c>
      <c r="E15" s="343">
        <v>44599</v>
      </c>
      <c r="F15" s="336" t="s">
        <v>430</v>
      </c>
      <c r="G15" s="336">
        <v>4108</v>
      </c>
      <c r="H15" s="336" t="s">
        <v>132</v>
      </c>
      <c r="I15" s="336" t="s">
        <v>425</v>
      </c>
    </row>
    <row r="16" spans="1:9" s="210" customFormat="1" ht="51" x14ac:dyDescent="0.25">
      <c r="A16" s="484">
        <v>1091</v>
      </c>
      <c r="B16" s="336" t="s">
        <v>431</v>
      </c>
      <c r="C16" s="336" t="s">
        <v>377</v>
      </c>
      <c r="D16" s="342">
        <v>1090</v>
      </c>
      <c r="E16" s="343">
        <v>44599</v>
      </c>
      <c r="F16" s="336" t="s">
        <v>430</v>
      </c>
      <c r="G16" s="336">
        <v>4108</v>
      </c>
      <c r="H16" s="336" t="s">
        <v>132</v>
      </c>
      <c r="I16" s="336" t="s">
        <v>425</v>
      </c>
    </row>
    <row r="17" spans="1:9" s="210" customFormat="1" ht="51" x14ac:dyDescent="0.25">
      <c r="A17" s="484">
        <v>1092</v>
      </c>
      <c r="B17" s="336" t="s">
        <v>432</v>
      </c>
      <c r="C17" s="336" t="s">
        <v>381</v>
      </c>
      <c r="D17" s="342">
        <v>1600</v>
      </c>
      <c r="E17" s="343">
        <v>44602</v>
      </c>
      <c r="F17" s="336" t="s">
        <v>433</v>
      </c>
      <c r="G17" s="336">
        <v>11891</v>
      </c>
      <c r="H17" s="336" t="s">
        <v>121</v>
      </c>
      <c r="I17" s="336" t="s">
        <v>425</v>
      </c>
    </row>
    <row r="18" spans="1:9" s="210" customFormat="1" ht="51" x14ac:dyDescent="0.25">
      <c r="A18" s="484">
        <v>1093</v>
      </c>
      <c r="B18" s="336" t="s">
        <v>432</v>
      </c>
      <c r="C18" s="336" t="s">
        <v>381</v>
      </c>
      <c r="D18" s="342">
        <v>1600</v>
      </c>
      <c r="E18" s="343">
        <v>44602</v>
      </c>
      <c r="F18" s="336" t="s">
        <v>433</v>
      </c>
      <c r="G18" s="336">
        <v>11891</v>
      </c>
      <c r="H18" s="336" t="s">
        <v>121</v>
      </c>
      <c r="I18" s="336" t="s">
        <v>425</v>
      </c>
    </row>
    <row r="19" spans="1:9" s="210" customFormat="1" ht="51" x14ac:dyDescent="0.25">
      <c r="A19" s="484">
        <v>1094</v>
      </c>
      <c r="B19" s="336" t="s">
        <v>434</v>
      </c>
      <c r="C19" s="336" t="s">
        <v>377</v>
      </c>
      <c r="D19" s="342">
        <v>249</v>
      </c>
      <c r="E19" s="343">
        <v>44606</v>
      </c>
      <c r="F19" s="336" t="s">
        <v>435</v>
      </c>
      <c r="G19" s="336">
        <v>230671</v>
      </c>
      <c r="H19" s="336" t="s">
        <v>132</v>
      </c>
      <c r="I19" s="336" t="s">
        <v>425</v>
      </c>
    </row>
    <row r="20" spans="1:9" s="210" customFormat="1" ht="51" x14ac:dyDescent="0.25">
      <c r="A20" s="484">
        <v>1095</v>
      </c>
      <c r="B20" s="336" t="s">
        <v>434</v>
      </c>
      <c r="C20" s="336" t="s">
        <v>377</v>
      </c>
      <c r="D20" s="342">
        <v>249</v>
      </c>
      <c r="E20" s="343">
        <v>44606</v>
      </c>
      <c r="F20" s="336" t="s">
        <v>435</v>
      </c>
      <c r="G20" s="336">
        <v>230671</v>
      </c>
      <c r="H20" s="336" t="s">
        <v>132</v>
      </c>
      <c r="I20" s="336" t="s">
        <v>425</v>
      </c>
    </row>
    <row r="21" spans="1:9" s="210" customFormat="1" ht="51" x14ac:dyDescent="0.25">
      <c r="A21" s="484">
        <v>1096</v>
      </c>
      <c r="B21" s="336" t="s">
        <v>434</v>
      </c>
      <c r="C21" s="336" t="s">
        <v>377</v>
      </c>
      <c r="D21" s="342">
        <v>249</v>
      </c>
      <c r="E21" s="343">
        <v>44606</v>
      </c>
      <c r="F21" s="336" t="s">
        <v>435</v>
      </c>
      <c r="G21" s="336">
        <v>230671</v>
      </c>
      <c r="H21" s="336" t="s">
        <v>132</v>
      </c>
      <c r="I21" s="336" t="s">
        <v>425</v>
      </c>
    </row>
    <row r="22" spans="1:9" s="210" customFormat="1" ht="51" x14ac:dyDescent="0.25">
      <c r="A22" s="484">
        <v>1097</v>
      </c>
      <c r="B22" s="336" t="s">
        <v>434</v>
      </c>
      <c r="C22" s="336" t="s">
        <v>377</v>
      </c>
      <c r="D22" s="342">
        <v>249</v>
      </c>
      <c r="E22" s="343">
        <v>44606</v>
      </c>
      <c r="F22" s="336" t="s">
        <v>435</v>
      </c>
      <c r="G22" s="336">
        <v>230671</v>
      </c>
      <c r="H22" s="336" t="s">
        <v>132</v>
      </c>
      <c r="I22" s="336" t="s">
        <v>425</v>
      </c>
    </row>
    <row r="23" spans="1:9" s="210" customFormat="1" ht="51" x14ac:dyDescent="0.25">
      <c r="A23" s="484">
        <v>1098</v>
      </c>
      <c r="B23" s="336" t="s">
        <v>434</v>
      </c>
      <c r="C23" s="336" t="s">
        <v>377</v>
      </c>
      <c r="D23" s="342">
        <v>249</v>
      </c>
      <c r="E23" s="343">
        <v>44606</v>
      </c>
      <c r="F23" s="336" t="s">
        <v>435</v>
      </c>
      <c r="G23" s="336">
        <v>230671</v>
      </c>
      <c r="H23" s="336" t="s">
        <v>132</v>
      </c>
      <c r="I23" s="336" t="s">
        <v>425</v>
      </c>
    </row>
    <row r="24" spans="1:9" s="210" customFormat="1" ht="51" x14ac:dyDescent="0.25">
      <c r="A24" s="484">
        <v>1099</v>
      </c>
      <c r="B24" s="336" t="s">
        <v>434</v>
      </c>
      <c r="C24" s="336" t="s">
        <v>377</v>
      </c>
      <c r="D24" s="342">
        <v>249</v>
      </c>
      <c r="E24" s="343">
        <v>44606</v>
      </c>
      <c r="F24" s="336" t="s">
        <v>435</v>
      </c>
      <c r="G24" s="336">
        <v>230671</v>
      </c>
      <c r="H24" s="336" t="s">
        <v>132</v>
      </c>
      <c r="I24" s="336" t="s">
        <v>425</v>
      </c>
    </row>
    <row r="25" spans="1:9" s="210" customFormat="1" ht="51" x14ac:dyDescent="0.25">
      <c r="A25" s="484">
        <v>1100</v>
      </c>
      <c r="B25" s="336" t="s">
        <v>436</v>
      </c>
      <c r="C25" s="336" t="s">
        <v>377</v>
      </c>
      <c r="D25" s="342">
        <v>2599</v>
      </c>
      <c r="E25" s="343">
        <v>44606</v>
      </c>
      <c r="F25" s="336" t="s">
        <v>435</v>
      </c>
      <c r="G25" s="336">
        <v>230671</v>
      </c>
      <c r="H25" s="336" t="s">
        <v>132</v>
      </c>
      <c r="I25" s="336" t="s">
        <v>425</v>
      </c>
    </row>
    <row r="26" spans="1:9" s="210" customFormat="1" ht="51" x14ac:dyDescent="0.25">
      <c r="A26" s="484">
        <v>1101</v>
      </c>
      <c r="B26" s="336" t="s">
        <v>437</v>
      </c>
      <c r="C26" s="336" t="s">
        <v>375</v>
      </c>
      <c r="D26" s="342">
        <v>1460</v>
      </c>
      <c r="E26" s="343">
        <v>44609</v>
      </c>
      <c r="F26" s="336" t="s">
        <v>438</v>
      </c>
      <c r="G26" s="336">
        <v>31791853</v>
      </c>
      <c r="H26" s="336" t="s">
        <v>125</v>
      </c>
      <c r="I26" s="336" t="s">
        <v>425</v>
      </c>
    </row>
    <row r="27" spans="1:9" s="210" customFormat="1" ht="51" x14ac:dyDescent="0.25">
      <c r="A27" s="484">
        <v>1102</v>
      </c>
      <c r="B27" s="336" t="s">
        <v>439</v>
      </c>
      <c r="C27" s="336" t="s">
        <v>377</v>
      </c>
      <c r="D27" s="342">
        <v>500</v>
      </c>
      <c r="E27" s="343">
        <v>44609</v>
      </c>
      <c r="F27" s="336" t="s">
        <v>440</v>
      </c>
      <c r="G27" s="336">
        <v>9812</v>
      </c>
      <c r="H27" s="336" t="s">
        <v>131</v>
      </c>
      <c r="I27" s="336" t="s">
        <v>425</v>
      </c>
    </row>
    <row r="28" spans="1:9" s="210" customFormat="1" ht="51" x14ac:dyDescent="0.25">
      <c r="A28" s="484">
        <v>1103</v>
      </c>
      <c r="B28" s="336" t="s">
        <v>441</v>
      </c>
      <c r="C28" s="336" t="s">
        <v>377</v>
      </c>
      <c r="D28" s="342">
        <v>4200</v>
      </c>
      <c r="E28" s="343">
        <v>44609</v>
      </c>
      <c r="F28" s="336" t="s">
        <v>440</v>
      </c>
      <c r="G28" s="336">
        <v>9812</v>
      </c>
      <c r="H28" s="336" t="s">
        <v>131</v>
      </c>
      <c r="I28" s="336" t="s">
        <v>425</v>
      </c>
    </row>
    <row r="29" spans="1:9" s="210" customFormat="1" ht="51" x14ac:dyDescent="0.25">
      <c r="A29" s="484">
        <v>1104</v>
      </c>
      <c r="B29" s="336" t="s">
        <v>442</v>
      </c>
      <c r="C29" s="336" t="s">
        <v>377</v>
      </c>
      <c r="D29" s="342">
        <v>2100</v>
      </c>
      <c r="E29" s="343">
        <v>44613</v>
      </c>
      <c r="F29" s="336" t="s">
        <v>440</v>
      </c>
      <c r="G29" s="336">
        <v>9823</v>
      </c>
      <c r="H29" s="336" t="s">
        <v>122</v>
      </c>
      <c r="I29" s="336" t="s">
        <v>425</v>
      </c>
    </row>
    <row r="30" spans="1:9" s="210" customFormat="1" ht="51" x14ac:dyDescent="0.25">
      <c r="A30" s="484">
        <v>1105</v>
      </c>
      <c r="B30" s="336" t="s">
        <v>443</v>
      </c>
      <c r="C30" s="336" t="s">
        <v>377</v>
      </c>
      <c r="D30" s="342">
        <v>400</v>
      </c>
      <c r="E30" s="343">
        <v>44609</v>
      </c>
      <c r="F30" s="336" t="s">
        <v>440</v>
      </c>
      <c r="G30" s="336">
        <v>9813</v>
      </c>
      <c r="H30" s="336" t="s">
        <v>122</v>
      </c>
      <c r="I30" s="336" t="s">
        <v>425</v>
      </c>
    </row>
    <row r="31" spans="1:9" s="210" customFormat="1" ht="51" x14ac:dyDescent="0.25">
      <c r="A31" s="484">
        <v>1106</v>
      </c>
      <c r="B31" s="336" t="s">
        <v>443</v>
      </c>
      <c r="C31" s="336" t="s">
        <v>377</v>
      </c>
      <c r="D31" s="342">
        <v>400</v>
      </c>
      <c r="E31" s="343">
        <v>44609</v>
      </c>
      <c r="F31" s="336" t="s">
        <v>440</v>
      </c>
      <c r="G31" s="336">
        <v>9813</v>
      </c>
      <c r="H31" s="336" t="s">
        <v>122</v>
      </c>
      <c r="I31" s="336" t="s">
        <v>425</v>
      </c>
    </row>
    <row r="32" spans="1:9" s="210" customFormat="1" ht="51" x14ac:dyDescent="0.25">
      <c r="A32" s="484">
        <v>1107</v>
      </c>
      <c r="B32" s="336" t="s">
        <v>443</v>
      </c>
      <c r="C32" s="336" t="s">
        <v>377</v>
      </c>
      <c r="D32" s="342">
        <v>400</v>
      </c>
      <c r="E32" s="343">
        <v>44609</v>
      </c>
      <c r="F32" s="336" t="s">
        <v>440</v>
      </c>
      <c r="G32" s="336">
        <v>9813</v>
      </c>
      <c r="H32" s="336" t="s">
        <v>122</v>
      </c>
      <c r="I32" s="336" t="s">
        <v>425</v>
      </c>
    </row>
    <row r="33" spans="1:9" s="210" customFormat="1" ht="51" x14ac:dyDescent="0.25">
      <c r="A33" s="484">
        <v>1108</v>
      </c>
      <c r="B33" s="336" t="s">
        <v>444</v>
      </c>
      <c r="C33" s="336" t="s">
        <v>377</v>
      </c>
      <c r="D33" s="342">
        <v>1200</v>
      </c>
      <c r="E33" s="343">
        <v>44609</v>
      </c>
      <c r="F33" s="336" t="s">
        <v>440</v>
      </c>
      <c r="G33" s="336">
        <v>9813</v>
      </c>
      <c r="H33" s="336" t="s">
        <v>122</v>
      </c>
      <c r="I33" s="336" t="s">
        <v>425</v>
      </c>
    </row>
    <row r="34" spans="1:9" s="210" customFormat="1" ht="51" x14ac:dyDescent="0.25">
      <c r="A34" s="484">
        <v>1109</v>
      </c>
      <c r="B34" s="336" t="s">
        <v>445</v>
      </c>
      <c r="C34" s="336" t="s">
        <v>377</v>
      </c>
      <c r="D34" s="342">
        <v>2500</v>
      </c>
      <c r="E34" s="343">
        <v>44609</v>
      </c>
      <c r="F34" s="336" t="s">
        <v>440</v>
      </c>
      <c r="G34" s="336">
        <v>9813</v>
      </c>
      <c r="H34" s="336" t="s">
        <v>122</v>
      </c>
      <c r="I34" s="336" t="s">
        <v>425</v>
      </c>
    </row>
    <row r="35" spans="1:9" s="210" customFormat="1" ht="51" x14ac:dyDescent="0.25">
      <c r="A35" s="484">
        <v>1110</v>
      </c>
      <c r="B35" s="336" t="s">
        <v>441</v>
      </c>
      <c r="C35" s="336" t="s">
        <v>377</v>
      </c>
      <c r="D35" s="342">
        <v>4200</v>
      </c>
      <c r="E35" s="343">
        <v>44610</v>
      </c>
      <c r="F35" s="336" t="s">
        <v>440</v>
      </c>
      <c r="G35" s="336">
        <v>9818</v>
      </c>
      <c r="H35" s="336" t="s">
        <v>132</v>
      </c>
      <c r="I35" s="336" t="s">
        <v>425</v>
      </c>
    </row>
    <row r="36" spans="1:9" s="210" customFormat="1" ht="51" x14ac:dyDescent="0.25">
      <c r="A36" s="484">
        <v>1111</v>
      </c>
      <c r="B36" s="336" t="s">
        <v>446</v>
      </c>
      <c r="C36" s="336" t="s">
        <v>375</v>
      </c>
      <c r="D36" s="342">
        <v>2651.42</v>
      </c>
      <c r="E36" s="343">
        <v>44614</v>
      </c>
      <c r="F36" s="336" t="s">
        <v>447</v>
      </c>
      <c r="G36" s="336">
        <v>94</v>
      </c>
      <c r="H36" s="336" t="s">
        <v>121</v>
      </c>
      <c r="I36" s="336" t="s">
        <v>425</v>
      </c>
    </row>
    <row r="37" spans="1:9" s="210" customFormat="1" ht="51" x14ac:dyDescent="0.25">
      <c r="A37" s="484">
        <v>1112</v>
      </c>
      <c r="B37" s="336" t="s">
        <v>448</v>
      </c>
      <c r="C37" s="336" t="s">
        <v>375</v>
      </c>
      <c r="D37" s="342">
        <v>6370</v>
      </c>
      <c r="E37" s="343">
        <v>44614</v>
      </c>
      <c r="F37" s="336" t="s">
        <v>449</v>
      </c>
      <c r="G37" s="336">
        <v>1721</v>
      </c>
      <c r="H37" s="336" t="s">
        <v>122</v>
      </c>
      <c r="I37" s="336" t="s">
        <v>425</v>
      </c>
    </row>
    <row r="38" spans="1:9" s="210" customFormat="1" ht="51" x14ac:dyDescent="0.25">
      <c r="A38" s="484">
        <v>1113</v>
      </c>
      <c r="B38" s="336" t="s">
        <v>450</v>
      </c>
      <c r="C38" s="336" t="s">
        <v>375</v>
      </c>
      <c r="D38" s="342">
        <v>1192</v>
      </c>
      <c r="E38" s="343">
        <v>44614</v>
      </c>
      <c r="F38" s="336" t="s">
        <v>449</v>
      </c>
      <c r="G38" s="336">
        <v>1721</v>
      </c>
      <c r="H38" s="336" t="s">
        <v>122</v>
      </c>
      <c r="I38" s="336" t="s">
        <v>425</v>
      </c>
    </row>
    <row r="39" spans="1:9" s="210" customFormat="1" ht="51" x14ac:dyDescent="0.25">
      <c r="A39" s="484">
        <v>1114</v>
      </c>
      <c r="B39" s="336" t="s">
        <v>448</v>
      </c>
      <c r="C39" s="336" t="s">
        <v>375</v>
      </c>
      <c r="D39" s="342">
        <v>5931</v>
      </c>
      <c r="E39" s="343">
        <v>44614</v>
      </c>
      <c r="F39" s="336" t="s">
        <v>449</v>
      </c>
      <c r="G39" s="336">
        <v>1722</v>
      </c>
      <c r="H39" s="336" t="s">
        <v>132</v>
      </c>
      <c r="I39" s="336" t="s">
        <v>425</v>
      </c>
    </row>
    <row r="40" spans="1:9" s="210" customFormat="1" ht="51" x14ac:dyDescent="0.25">
      <c r="A40" s="484">
        <v>1115</v>
      </c>
      <c r="B40" s="336" t="s">
        <v>450</v>
      </c>
      <c r="C40" s="336" t="s">
        <v>375</v>
      </c>
      <c r="D40" s="342">
        <v>1192</v>
      </c>
      <c r="E40" s="343">
        <v>44614</v>
      </c>
      <c r="F40" s="336" t="s">
        <v>449</v>
      </c>
      <c r="G40" s="336">
        <v>1722</v>
      </c>
      <c r="H40" s="336" t="s">
        <v>132</v>
      </c>
      <c r="I40" s="336" t="s">
        <v>425</v>
      </c>
    </row>
    <row r="41" spans="1:9" s="210" customFormat="1" ht="51" x14ac:dyDescent="0.25">
      <c r="A41" s="484">
        <v>1116</v>
      </c>
      <c r="B41" s="336" t="s">
        <v>451</v>
      </c>
      <c r="C41" s="336" t="s">
        <v>401</v>
      </c>
      <c r="D41" s="342">
        <v>1169.4000000000001</v>
      </c>
      <c r="E41" s="343">
        <v>44609</v>
      </c>
      <c r="F41" s="336" t="s">
        <v>452</v>
      </c>
      <c r="G41" s="336">
        <v>700</v>
      </c>
      <c r="H41" s="336" t="s">
        <v>129</v>
      </c>
      <c r="I41" s="336" t="s">
        <v>425</v>
      </c>
    </row>
    <row r="42" spans="1:9" s="210" customFormat="1" ht="51" x14ac:dyDescent="0.25">
      <c r="A42" s="484">
        <v>1117</v>
      </c>
      <c r="B42" s="336" t="s">
        <v>453</v>
      </c>
      <c r="C42" s="336" t="s">
        <v>379</v>
      </c>
      <c r="D42" s="342">
        <v>1699</v>
      </c>
      <c r="E42" s="343">
        <v>44616</v>
      </c>
      <c r="F42" s="336" t="s">
        <v>454</v>
      </c>
      <c r="G42" s="336">
        <v>1620</v>
      </c>
      <c r="H42" s="336" t="s">
        <v>131</v>
      </c>
      <c r="I42" s="336" t="s">
        <v>425</v>
      </c>
    </row>
    <row r="43" spans="1:9" s="210" customFormat="1" ht="51" x14ac:dyDescent="0.25">
      <c r="A43" s="484">
        <v>1118</v>
      </c>
      <c r="B43" s="96" t="s">
        <v>455</v>
      </c>
      <c r="C43" s="336" t="s">
        <v>381</v>
      </c>
      <c r="D43" s="342">
        <v>2251.79</v>
      </c>
      <c r="E43" s="343">
        <v>44615</v>
      </c>
      <c r="F43" s="336" t="s">
        <v>452</v>
      </c>
      <c r="G43" s="336">
        <v>702</v>
      </c>
      <c r="H43" s="336" t="s">
        <v>129</v>
      </c>
      <c r="I43" s="336" t="s">
        <v>425</v>
      </c>
    </row>
    <row r="44" spans="1:9" s="210" customFormat="1" ht="51" x14ac:dyDescent="0.25">
      <c r="A44" s="484">
        <v>1119</v>
      </c>
      <c r="B44" s="485" t="s">
        <v>456</v>
      </c>
      <c r="C44" s="336" t="s">
        <v>401</v>
      </c>
      <c r="D44" s="342">
        <v>390</v>
      </c>
      <c r="E44" s="343">
        <v>44602</v>
      </c>
      <c r="F44" s="336" t="s">
        <v>457</v>
      </c>
      <c r="G44" s="336">
        <v>2203</v>
      </c>
      <c r="H44" s="336" t="s">
        <v>132</v>
      </c>
      <c r="I44" s="336" t="s">
        <v>425</v>
      </c>
    </row>
    <row r="45" spans="1:9" s="210" customFormat="1" ht="51" x14ac:dyDescent="0.25">
      <c r="A45" s="484">
        <v>1120</v>
      </c>
      <c r="B45" s="485" t="s">
        <v>458</v>
      </c>
      <c r="C45" s="336" t="s">
        <v>401</v>
      </c>
      <c r="D45" s="342">
        <v>243</v>
      </c>
      <c r="E45" s="343">
        <v>44602</v>
      </c>
      <c r="F45" s="336" t="s">
        <v>457</v>
      </c>
      <c r="G45" s="336">
        <v>2203</v>
      </c>
      <c r="H45" s="336" t="s">
        <v>132</v>
      </c>
      <c r="I45" s="336" t="s">
        <v>425</v>
      </c>
    </row>
    <row r="46" spans="1:9" s="210" customFormat="1" ht="51" x14ac:dyDescent="0.25">
      <c r="A46" s="484">
        <v>1121</v>
      </c>
      <c r="B46" s="485" t="s">
        <v>458</v>
      </c>
      <c r="C46" s="336" t="s">
        <v>401</v>
      </c>
      <c r="D46" s="342">
        <v>243</v>
      </c>
      <c r="E46" s="343">
        <v>44602</v>
      </c>
      <c r="F46" s="336" t="s">
        <v>457</v>
      </c>
      <c r="G46" s="336">
        <v>2203</v>
      </c>
      <c r="H46" s="336" t="s">
        <v>132</v>
      </c>
      <c r="I46" s="336" t="s">
        <v>425</v>
      </c>
    </row>
    <row r="47" spans="1:9" s="210" customFormat="1" ht="51" x14ac:dyDescent="0.25">
      <c r="A47" s="484">
        <v>1122</v>
      </c>
      <c r="B47" s="485" t="s">
        <v>458</v>
      </c>
      <c r="C47" s="336" t="s">
        <v>401</v>
      </c>
      <c r="D47" s="342">
        <v>243</v>
      </c>
      <c r="E47" s="343">
        <v>44602</v>
      </c>
      <c r="F47" s="336" t="s">
        <v>457</v>
      </c>
      <c r="G47" s="336">
        <v>2203</v>
      </c>
      <c r="H47" s="336" t="s">
        <v>132</v>
      </c>
      <c r="I47" s="336" t="s">
        <v>425</v>
      </c>
    </row>
    <row r="48" spans="1:9" s="210" customFormat="1" ht="51" x14ac:dyDescent="0.25">
      <c r="A48" s="484">
        <v>1123</v>
      </c>
      <c r="B48" s="485" t="s">
        <v>458</v>
      </c>
      <c r="C48" s="336" t="s">
        <v>401</v>
      </c>
      <c r="D48" s="342">
        <v>243</v>
      </c>
      <c r="E48" s="343">
        <v>44602</v>
      </c>
      <c r="F48" s="336" t="s">
        <v>457</v>
      </c>
      <c r="G48" s="336">
        <v>2203</v>
      </c>
      <c r="H48" s="336" t="s">
        <v>132</v>
      </c>
      <c r="I48" s="336" t="s">
        <v>425</v>
      </c>
    </row>
    <row r="49" spans="1:9" s="210" customFormat="1" ht="51" x14ac:dyDescent="0.25">
      <c r="A49" s="484">
        <v>1124</v>
      </c>
      <c r="B49" s="485" t="s">
        <v>458</v>
      </c>
      <c r="C49" s="336" t="s">
        <v>401</v>
      </c>
      <c r="D49" s="342">
        <v>243</v>
      </c>
      <c r="E49" s="343">
        <v>44602</v>
      </c>
      <c r="F49" s="336" t="s">
        <v>457</v>
      </c>
      <c r="G49" s="336">
        <v>2203</v>
      </c>
      <c r="H49" s="336" t="s">
        <v>132</v>
      </c>
      <c r="I49" s="336" t="s">
        <v>425</v>
      </c>
    </row>
    <row r="50" spans="1:9" s="210" customFormat="1" ht="51" x14ac:dyDescent="0.25">
      <c r="A50" s="484">
        <v>1125</v>
      </c>
      <c r="B50" s="485" t="s">
        <v>459</v>
      </c>
      <c r="C50" s="336" t="s">
        <v>401</v>
      </c>
      <c r="D50" s="342">
        <v>207</v>
      </c>
      <c r="E50" s="343">
        <v>44602</v>
      </c>
      <c r="F50" s="336" t="s">
        <v>457</v>
      </c>
      <c r="G50" s="336">
        <v>2203</v>
      </c>
      <c r="H50" s="336" t="s">
        <v>132</v>
      </c>
      <c r="I50" s="336" t="s">
        <v>425</v>
      </c>
    </row>
    <row r="51" spans="1:9" s="210" customFormat="1" ht="51" x14ac:dyDescent="0.25">
      <c r="A51" s="484">
        <v>1126</v>
      </c>
      <c r="B51" s="336" t="s">
        <v>460</v>
      </c>
      <c r="C51" s="336" t="s">
        <v>385</v>
      </c>
      <c r="D51" s="342">
        <v>314</v>
      </c>
      <c r="E51" s="343">
        <v>44628</v>
      </c>
      <c r="F51" s="336" t="s">
        <v>461</v>
      </c>
      <c r="G51" s="336">
        <v>30367</v>
      </c>
      <c r="H51" s="336" t="s">
        <v>131</v>
      </c>
      <c r="I51" s="336" t="s">
        <v>425</v>
      </c>
    </row>
    <row r="52" spans="1:9" s="210" customFormat="1" ht="51" x14ac:dyDescent="0.25">
      <c r="A52" s="484">
        <v>1127</v>
      </c>
      <c r="B52" s="336" t="s">
        <v>460</v>
      </c>
      <c r="C52" s="336" t="s">
        <v>385</v>
      </c>
      <c r="D52" s="342">
        <v>314</v>
      </c>
      <c r="E52" s="343">
        <v>44628</v>
      </c>
      <c r="F52" s="336" t="s">
        <v>461</v>
      </c>
      <c r="G52" s="336">
        <v>30367</v>
      </c>
      <c r="H52" s="336" t="s">
        <v>131</v>
      </c>
      <c r="I52" s="336" t="s">
        <v>425</v>
      </c>
    </row>
    <row r="53" spans="1:9" s="210" customFormat="1" ht="51" x14ac:dyDescent="0.25">
      <c r="A53" s="484">
        <v>1128</v>
      </c>
      <c r="B53" s="336" t="s">
        <v>460</v>
      </c>
      <c r="C53" s="336" t="s">
        <v>385</v>
      </c>
      <c r="D53" s="342">
        <v>314</v>
      </c>
      <c r="E53" s="343">
        <v>44628</v>
      </c>
      <c r="F53" s="336" t="s">
        <v>461</v>
      </c>
      <c r="G53" s="336">
        <v>30367</v>
      </c>
      <c r="H53" s="336" t="s">
        <v>131</v>
      </c>
      <c r="I53" s="336" t="s">
        <v>425</v>
      </c>
    </row>
    <row r="54" spans="1:9" s="210" customFormat="1" ht="51" x14ac:dyDescent="0.25">
      <c r="A54" s="484">
        <v>1129</v>
      </c>
      <c r="B54" s="336" t="s">
        <v>460</v>
      </c>
      <c r="C54" s="336" t="s">
        <v>385</v>
      </c>
      <c r="D54" s="342">
        <v>314</v>
      </c>
      <c r="E54" s="343">
        <v>44628</v>
      </c>
      <c r="F54" s="336" t="s">
        <v>461</v>
      </c>
      <c r="G54" s="336">
        <v>30367</v>
      </c>
      <c r="H54" s="336" t="s">
        <v>131</v>
      </c>
      <c r="I54" s="336" t="s">
        <v>425</v>
      </c>
    </row>
    <row r="55" spans="1:9" s="210" customFormat="1" ht="51" x14ac:dyDescent="0.25">
      <c r="A55" s="484">
        <v>1130</v>
      </c>
      <c r="B55" s="336" t="s">
        <v>460</v>
      </c>
      <c r="C55" s="336" t="s">
        <v>385</v>
      </c>
      <c r="D55" s="342">
        <v>314</v>
      </c>
      <c r="E55" s="343">
        <v>44628</v>
      </c>
      <c r="F55" s="336" t="s">
        <v>461</v>
      </c>
      <c r="G55" s="336">
        <v>30367</v>
      </c>
      <c r="H55" s="336" t="s">
        <v>131</v>
      </c>
      <c r="I55" s="336" t="s">
        <v>425</v>
      </c>
    </row>
    <row r="56" spans="1:9" s="210" customFormat="1" ht="51" x14ac:dyDescent="0.25">
      <c r="A56" s="484">
        <v>1131</v>
      </c>
      <c r="B56" s="336" t="s">
        <v>460</v>
      </c>
      <c r="C56" s="336" t="s">
        <v>385</v>
      </c>
      <c r="D56" s="342">
        <v>314</v>
      </c>
      <c r="E56" s="343">
        <v>44628</v>
      </c>
      <c r="F56" s="336" t="s">
        <v>461</v>
      </c>
      <c r="G56" s="336">
        <v>30367</v>
      </c>
      <c r="H56" s="336" t="s">
        <v>131</v>
      </c>
      <c r="I56" s="336" t="s">
        <v>425</v>
      </c>
    </row>
    <row r="57" spans="1:9" s="210" customFormat="1" ht="51" x14ac:dyDescent="0.25">
      <c r="A57" s="484">
        <v>1132</v>
      </c>
      <c r="B57" s="336" t="s">
        <v>460</v>
      </c>
      <c r="C57" s="336" t="s">
        <v>385</v>
      </c>
      <c r="D57" s="342">
        <v>314</v>
      </c>
      <c r="E57" s="343">
        <v>44628</v>
      </c>
      <c r="F57" s="336" t="s">
        <v>461</v>
      </c>
      <c r="G57" s="336">
        <v>30367</v>
      </c>
      <c r="H57" s="336" t="s">
        <v>131</v>
      </c>
      <c r="I57" s="336" t="s">
        <v>425</v>
      </c>
    </row>
    <row r="58" spans="1:9" s="210" customFormat="1" ht="51" x14ac:dyDescent="0.25">
      <c r="A58" s="484">
        <v>1133</v>
      </c>
      <c r="B58" s="336" t="s">
        <v>460</v>
      </c>
      <c r="C58" s="336" t="s">
        <v>385</v>
      </c>
      <c r="D58" s="342">
        <v>314</v>
      </c>
      <c r="E58" s="343">
        <v>44628</v>
      </c>
      <c r="F58" s="336" t="s">
        <v>461</v>
      </c>
      <c r="G58" s="336">
        <v>30367</v>
      </c>
      <c r="H58" s="336" t="s">
        <v>131</v>
      </c>
      <c r="I58" s="336" t="s">
        <v>425</v>
      </c>
    </row>
    <row r="59" spans="1:9" s="210" customFormat="1" ht="51" x14ac:dyDescent="0.25">
      <c r="A59" s="484">
        <v>1134</v>
      </c>
      <c r="B59" s="336" t="s">
        <v>460</v>
      </c>
      <c r="C59" s="336" t="s">
        <v>385</v>
      </c>
      <c r="D59" s="342">
        <v>314</v>
      </c>
      <c r="E59" s="343">
        <v>44628</v>
      </c>
      <c r="F59" s="336" t="s">
        <v>461</v>
      </c>
      <c r="G59" s="336">
        <v>30367</v>
      </c>
      <c r="H59" s="336" t="s">
        <v>131</v>
      </c>
      <c r="I59" s="336" t="s">
        <v>425</v>
      </c>
    </row>
    <row r="60" spans="1:9" s="210" customFormat="1" ht="51" x14ac:dyDescent="0.25">
      <c r="A60" s="484">
        <v>1135</v>
      </c>
      <c r="B60" s="336" t="s">
        <v>460</v>
      </c>
      <c r="C60" s="336" t="s">
        <v>385</v>
      </c>
      <c r="D60" s="342">
        <v>314</v>
      </c>
      <c r="E60" s="343">
        <v>44628</v>
      </c>
      <c r="F60" s="336" t="s">
        <v>461</v>
      </c>
      <c r="G60" s="336">
        <v>30367</v>
      </c>
      <c r="H60" s="336" t="s">
        <v>131</v>
      </c>
      <c r="I60" s="336" t="s">
        <v>425</v>
      </c>
    </row>
    <row r="61" spans="1:9" s="210" customFormat="1" ht="51" x14ac:dyDescent="0.25">
      <c r="A61" s="484">
        <v>1136</v>
      </c>
      <c r="B61" s="336" t="s">
        <v>460</v>
      </c>
      <c r="C61" s="336" t="s">
        <v>385</v>
      </c>
      <c r="D61" s="342">
        <v>314</v>
      </c>
      <c r="E61" s="343">
        <v>44628</v>
      </c>
      <c r="F61" s="336" t="s">
        <v>461</v>
      </c>
      <c r="G61" s="336">
        <v>30367</v>
      </c>
      <c r="H61" s="336" t="s">
        <v>131</v>
      </c>
      <c r="I61" s="336" t="s">
        <v>425</v>
      </c>
    </row>
    <row r="62" spans="1:9" s="210" customFormat="1" ht="51" x14ac:dyDescent="0.25">
      <c r="A62" s="484">
        <v>1137</v>
      </c>
      <c r="B62" s="336" t="s">
        <v>460</v>
      </c>
      <c r="C62" s="336" t="s">
        <v>385</v>
      </c>
      <c r="D62" s="342">
        <v>314</v>
      </c>
      <c r="E62" s="343">
        <v>44628</v>
      </c>
      <c r="F62" s="336" t="s">
        <v>461</v>
      </c>
      <c r="G62" s="336">
        <v>30367</v>
      </c>
      <c r="H62" s="336" t="s">
        <v>131</v>
      </c>
      <c r="I62" s="336" t="s">
        <v>425</v>
      </c>
    </row>
    <row r="63" spans="1:9" s="210" customFormat="1" ht="51" x14ac:dyDescent="0.25">
      <c r="A63" s="484">
        <v>1138</v>
      </c>
      <c r="B63" s="336" t="s">
        <v>460</v>
      </c>
      <c r="C63" s="336" t="s">
        <v>385</v>
      </c>
      <c r="D63" s="342">
        <v>314</v>
      </c>
      <c r="E63" s="343">
        <v>44628</v>
      </c>
      <c r="F63" s="336" t="s">
        <v>461</v>
      </c>
      <c r="G63" s="336">
        <v>30367</v>
      </c>
      <c r="H63" s="336" t="s">
        <v>131</v>
      </c>
      <c r="I63" s="336" t="s">
        <v>425</v>
      </c>
    </row>
    <row r="64" spans="1:9" s="210" customFormat="1" ht="51" x14ac:dyDescent="0.25">
      <c r="A64" s="484">
        <v>1139</v>
      </c>
      <c r="B64" s="336" t="s">
        <v>460</v>
      </c>
      <c r="C64" s="336" t="s">
        <v>385</v>
      </c>
      <c r="D64" s="342">
        <v>314</v>
      </c>
      <c r="E64" s="343">
        <v>44628</v>
      </c>
      <c r="F64" s="336" t="s">
        <v>461</v>
      </c>
      <c r="G64" s="336">
        <v>30367</v>
      </c>
      <c r="H64" s="336" t="s">
        <v>131</v>
      </c>
      <c r="I64" s="336" t="s">
        <v>425</v>
      </c>
    </row>
    <row r="65" spans="1:9" s="210" customFormat="1" ht="51" x14ac:dyDescent="0.25">
      <c r="A65" s="484">
        <v>1140</v>
      </c>
      <c r="B65" s="336" t="s">
        <v>460</v>
      </c>
      <c r="C65" s="336" t="s">
        <v>385</v>
      </c>
      <c r="D65" s="342">
        <v>314</v>
      </c>
      <c r="E65" s="343">
        <v>44628</v>
      </c>
      <c r="F65" s="336" t="s">
        <v>461</v>
      </c>
      <c r="G65" s="336">
        <v>30367</v>
      </c>
      <c r="H65" s="336" t="s">
        <v>131</v>
      </c>
      <c r="I65" s="336" t="s">
        <v>425</v>
      </c>
    </row>
    <row r="66" spans="1:9" s="210" customFormat="1" ht="51" x14ac:dyDescent="0.25">
      <c r="A66" s="484">
        <v>1141</v>
      </c>
      <c r="B66" s="336" t="s">
        <v>460</v>
      </c>
      <c r="C66" s="336" t="s">
        <v>385</v>
      </c>
      <c r="D66" s="342">
        <v>314</v>
      </c>
      <c r="E66" s="343">
        <v>44628</v>
      </c>
      <c r="F66" s="336" t="s">
        <v>461</v>
      </c>
      <c r="G66" s="336">
        <v>30367</v>
      </c>
      <c r="H66" s="336" t="s">
        <v>131</v>
      </c>
      <c r="I66" s="336" t="s">
        <v>425</v>
      </c>
    </row>
    <row r="67" spans="1:9" s="210" customFormat="1" ht="51" x14ac:dyDescent="0.25">
      <c r="A67" s="484">
        <v>1142</v>
      </c>
      <c r="B67" s="336" t="s">
        <v>462</v>
      </c>
      <c r="C67" s="336" t="s">
        <v>385</v>
      </c>
      <c r="D67" s="342">
        <v>765</v>
      </c>
      <c r="E67" s="343">
        <v>44628</v>
      </c>
      <c r="F67" s="336" t="s">
        <v>461</v>
      </c>
      <c r="G67" s="336">
        <v>30367</v>
      </c>
      <c r="H67" s="336" t="s">
        <v>131</v>
      </c>
      <c r="I67" s="336" t="s">
        <v>425</v>
      </c>
    </row>
    <row r="68" spans="1:9" s="210" customFormat="1" ht="51" x14ac:dyDescent="0.25">
      <c r="A68" s="484">
        <v>1143</v>
      </c>
      <c r="B68" s="336" t="s">
        <v>463</v>
      </c>
      <c r="C68" s="336" t="s">
        <v>385</v>
      </c>
      <c r="D68" s="342">
        <v>306</v>
      </c>
      <c r="E68" s="343">
        <v>44628</v>
      </c>
      <c r="F68" s="336" t="s">
        <v>461</v>
      </c>
      <c r="G68" s="336">
        <v>30367</v>
      </c>
      <c r="H68" s="336" t="s">
        <v>131</v>
      </c>
      <c r="I68" s="336" t="s">
        <v>425</v>
      </c>
    </row>
    <row r="69" spans="1:9" s="210" customFormat="1" ht="51" x14ac:dyDescent="0.25">
      <c r="A69" s="484">
        <v>1144</v>
      </c>
      <c r="B69" s="336" t="s">
        <v>464</v>
      </c>
      <c r="C69" s="336" t="s">
        <v>385</v>
      </c>
      <c r="D69" s="342">
        <v>850</v>
      </c>
      <c r="E69" s="343">
        <v>44628</v>
      </c>
      <c r="F69" s="336" t="s">
        <v>461</v>
      </c>
      <c r="G69" s="336">
        <v>30367</v>
      </c>
      <c r="H69" s="336" t="s">
        <v>131</v>
      </c>
      <c r="I69" s="336" t="s">
        <v>425</v>
      </c>
    </row>
    <row r="70" spans="1:9" s="210" customFormat="1" ht="51" x14ac:dyDescent="0.25">
      <c r="A70" s="484">
        <v>1145</v>
      </c>
      <c r="B70" s="336" t="s">
        <v>464</v>
      </c>
      <c r="C70" s="336" t="s">
        <v>385</v>
      </c>
      <c r="D70" s="342">
        <v>850</v>
      </c>
      <c r="E70" s="343">
        <v>44628</v>
      </c>
      <c r="F70" s="336" t="s">
        <v>461</v>
      </c>
      <c r="G70" s="336">
        <v>30367</v>
      </c>
      <c r="H70" s="336" t="s">
        <v>131</v>
      </c>
      <c r="I70" s="336" t="s">
        <v>425</v>
      </c>
    </row>
    <row r="71" spans="1:9" s="210" customFormat="1" ht="51" x14ac:dyDescent="0.25">
      <c r="A71" s="484">
        <v>1146</v>
      </c>
      <c r="B71" s="336" t="s">
        <v>464</v>
      </c>
      <c r="C71" s="336" t="s">
        <v>385</v>
      </c>
      <c r="D71" s="342">
        <v>850</v>
      </c>
      <c r="E71" s="343">
        <v>44628</v>
      </c>
      <c r="F71" s="336" t="s">
        <v>461</v>
      </c>
      <c r="G71" s="336">
        <v>30367</v>
      </c>
      <c r="H71" s="336" t="s">
        <v>131</v>
      </c>
      <c r="I71" s="336" t="s">
        <v>425</v>
      </c>
    </row>
    <row r="72" spans="1:9" s="210" customFormat="1" ht="51" x14ac:dyDescent="0.25">
      <c r="A72" s="484">
        <v>1147</v>
      </c>
      <c r="B72" s="336" t="s">
        <v>464</v>
      </c>
      <c r="C72" s="336" t="s">
        <v>385</v>
      </c>
      <c r="D72" s="342">
        <v>850</v>
      </c>
      <c r="E72" s="343">
        <v>44628</v>
      </c>
      <c r="F72" s="336" t="s">
        <v>461</v>
      </c>
      <c r="G72" s="336">
        <v>30367</v>
      </c>
      <c r="H72" s="336" t="s">
        <v>131</v>
      </c>
      <c r="I72" s="336" t="s">
        <v>425</v>
      </c>
    </row>
    <row r="73" spans="1:9" s="210" customFormat="1" ht="51" x14ac:dyDescent="0.25">
      <c r="A73" s="484">
        <v>1148</v>
      </c>
      <c r="B73" s="336" t="s">
        <v>464</v>
      </c>
      <c r="C73" s="336" t="s">
        <v>385</v>
      </c>
      <c r="D73" s="342">
        <v>850</v>
      </c>
      <c r="E73" s="343">
        <v>44628</v>
      </c>
      <c r="F73" s="336" t="s">
        <v>461</v>
      </c>
      <c r="G73" s="336">
        <v>30367</v>
      </c>
      <c r="H73" s="336" t="s">
        <v>131</v>
      </c>
      <c r="I73" s="336" t="s">
        <v>425</v>
      </c>
    </row>
    <row r="74" spans="1:9" s="210" customFormat="1" ht="51" x14ac:dyDescent="0.25">
      <c r="A74" s="484">
        <v>1149</v>
      </c>
      <c r="B74" s="336" t="s">
        <v>465</v>
      </c>
      <c r="C74" s="336" t="s">
        <v>385</v>
      </c>
      <c r="D74" s="342">
        <v>690</v>
      </c>
      <c r="E74" s="343">
        <v>44628</v>
      </c>
      <c r="F74" s="336" t="s">
        <v>461</v>
      </c>
      <c r="G74" s="336">
        <v>30367</v>
      </c>
      <c r="H74" s="336" t="s">
        <v>131</v>
      </c>
      <c r="I74" s="336" t="s">
        <v>425</v>
      </c>
    </row>
    <row r="75" spans="1:9" s="210" customFormat="1" ht="51" x14ac:dyDescent="0.25">
      <c r="A75" s="484">
        <v>1150</v>
      </c>
      <c r="B75" s="336" t="s">
        <v>465</v>
      </c>
      <c r="C75" s="336" t="s">
        <v>385</v>
      </c>
      <c r="D75" s="342">
        <v>690</v>
      </c>
      <c r="E75" s="343">
        <v>44628</v>
      </c>
      <c r="F75" s="336" t="s">
        <v>461</v>
      </c>
      <c r="G75" s="336">
        <v>30367</v>
      </c>
      <c r="H75" s="336" t="s">
        <v>131</v>
      </c>
      <c r="I75" s="336" t="s">
        <v>425</v>
      </c>
    </row>
    <row r="76" spans="1:9" s="210" customFormat="1" ht="51" x14ac:dyDescent="0.25">
      <c r="A76" s="484">
        <v>1151</v>
      </c>
      <c r="B76" s="336" t="s">
        <v>465</v>
      </c>
      <c r="C76" s="336" t="s">
        <v>385</v>
      </c>
      <c r="D76" s="342">
        <v>690</v>
      </c>
      <c r="E76" s="343">
        <v>44628</v>
      </c>
      <c r="F76" s="336" t="s">
        <v>461</v>
      </c>
      <c r="G76" s="336">
        <v>30367</v>
      </c>
      <c r="H76" s="336" t="s">
        <v>131</v>
      </c>
      <c r="I76" s="336" t="s">
        <v>425</v>
      </c>
    </row>
    <row r="77" spans="1:9" s="210" customFormat="1" ht="51" x14ac:dyDescent="0.25">
      <c r="A77" s="484">
        <v>1152</v>
      </c>
      <c r="B77" s="336" t="s">
        <v>466</v>
      </c>
      <c r="C77" s="336" t="s">
        <v>385</v>
      </c>
      <c r="D77" s="342">
        <v>1280</v>
      </c>
      <c r="E77" s="343">
        <v>44628</v>
      </c>
      <c r="F77" s="336" t="s">
        <v>461</v>
      </c>
      <c r="G77" s="336">
        <v>30367</v>
      </c>
      <c r="H77" s="336" t="s">
        <v>131</v>
      </c>
      <c r="I77" s="336" t="s">
        <v>425</v>
      </c>
    </row>
    <row r="78" spans="1:9" s="210" customFormat="1" ht="51" x14ac:dyDescent="0.25">
      <c r="A78" s="484">
        <v>1153</v>
      </c>
      <c r="B78" s="336" t="s">
        <v>467</v>
      </c>
      <c r="C78" s="336" t="s">
        <v>385</v>
      </c>
      <c r="D78" s="342">
        <v>1265</v>
      </c>
      <c r="E78" s="343">
        <v>44628</v>
      </c>
      <c r="F78" s="336" t="s">
        <v>461</v>
      </c>
      <c r="G78" s="336">
        <v>30367</v>
      </c>
      <c r="H78" s="336" t="s">
        <v>131</v>
      </c>
      <c r="I78" s="336" t="s">
        <v>425</v>
      </c>
    </row>
    <row r="79" spans="1:9" s="210" customFormat="1" ht="51" x14ac:dyDescent="0.25">
      <c r="A79" s="484">
        <v>1154</v>
      </c>
      <c r="B79" s="336" t="s">
        <v>468</v>
      </c>
      <c r="C79" s="336" t="s">
        <v>385</v>
      </c>
      <c r="D79" s="342">
        <v>313</v>
      </c>
      <c r="E79" s="343">
        <v>44628</v>
      </c>
      <c r="F79" s="336" t="s">
        <v>461</v>
      </c>
      <c r="G79" s="336">
        <v>30367</v>
      </c>
      <c r="H79" s="336" t="s">
        <v>131</v>
      </c>
      <c r="I79" s="336" t="s">
        <v>425</v>
      </c>
    </row>
    <row r="80" spans="1:9" s="210" customFormat="1" ht="51" x14ac:dyDescent="0.25">
      <c r="A80" s="484">
        <v>1155</v>
      </c>
      <c r="B80" s="336" t="s">
        <v>468</v>
      </c>
      <c r="C80" s="336" t="s">
        <v>385</v>
      </c>
      <c r="D80" s="342">
        <v>313</v>
      </c>
      <c r="E80" s="343">
        <v>44628</v>
      </c>
      <c r="F80" s="336" t="s">
        <v>461</v>
      </c>
      <c r="G80" s="336">
        <v>30367</v>
      </c>
      <c r="H80" s="336" t="s">
        <v>131</v>
      </c>
      <c r="I80" s="336" t="s">
        <v>425</v>
      </c>
    </row>
    <row r="81" spans="1:9" s="210" customFormat="1" ht="51" x14ac:dyDescent="0.25">
      <c r="A81" s="484">
        <v>1156</v>
      </c>
      <c r="B81" s="336" t="s">
        <v>468</v>
      </c>
      <c r="C81" s="336" t="s">
        <v>385</v>
      </c>
      <c r="D81" s="342">
        <v>313</v>
      </c>
      <c r="E81" s="343">
        <v>44628</v>
      </c>
      <c r="F81" s="336" t="s">
        <v>461</v>
      </c>
      <c r="G81" s="336">
        <v>30367</v>
      </c>
      <c r="H81" s="336" t="s">
        <v>131</v>
      </c>
      <c r="I81" s="336" t="s">
        <v>425</v>
      </c>
    </row>
    <row r="82" spans="1:9" s="210" customFormat="1" ht="51" x14ac:dyDescent="0.25">
      <c r="A82" s="484">
        <v>1157</v>
      </c>
      <c r="B82" s="336" t="s">
        <v>468</v>
      </c>
      <c r="C82" s="336" t="s">
        <v>385</v>
      </c>
      <c r="D82" s="342">
        <v>313</v>
      </c>
      <c r="E82" s="343">
        <v>44628</v>
      </c>
      <c r="F82" s="336" t="s">
        <v>461</v>
      </c>
      <c r="G82" s="336">
        <v>30367</v>
      </c>
      <c r="H82" s="336" t="s">
        <v>131</v>
      </c>
      <c r="I82" s="336" t="s">
        <v>425</v>
      </c>
    </row>
    <row r="83" spans="1:9" s="210" customFormat="1" ht="51" x14ac:dyDescent="0.25">
      <c r="A83" s="484">
        <v>1158</v>
      </c>
      <c r="B83" s="336" t="s">
        <v>469</v>
      </c>
      <c r="C83" s="336" t="s">
        <v>385</v>
      </c>
      <c r="D83" s="342">
        <v>446</v>
      </c>
      <c r="E83" s="343">
        <v>44628</v>
      </c>
      <c r="F83" s="336" t="s">
        <v>461</v>
      </c>
      <c r="G83" s="336">
        <v>30367</v>
      </c>
      <c r="H83" s="336" t="s">
        <v>131</v>
      </c>
      <c r="I83" s="336" t="s">
        <v>425</v>
      </c>
    </row>
    <row r="84" spans="1:9" s="210" customFormat="1" ht="51" x14ac:dyDescent="0.25">
      <c r="A84" s="484">
        <v>1159</v>
      </c>
      <c r="B84" s="336" t="s">
        <v>469</v>
      </c>
      <c r="C84" s="336" t="s">
        <v>385</v>
      </c>
      <c r="D84" s="342">
        <v>446</v>
      </c>
      <c r="E84" s="343">
        <v>44628</v>
      </c>
      <c r="F84" s="336" t="s">
        <v>461</v>
      </c>
      <c r="G84" s="336">
        <v>30367</v>
      </c>
      <c r="H84" s="336" t="s">
        <v>131</v>
      </c>
      <c r="I84" s="336" t="s">
        <v>425</v>
      </c>
    </row>
    <row r="85" spans="1:9" s="210" customFormat="1" ht="51" x14ac:dyDescent="0.25">
      <c r="A85" s="484">
        <v>1160</v>
      </c>
      <c r="B85" s="336" t="s">
        <v>469</v>
      </c>
      <c r="C85" s="336" t="s">
        <v>385</v>
      </c>
      <c r="D85" s="342">
        <v>446</v>
      </c>
      <c r="E85" s="343">
        <v>44628</v>
      </c>
      <c r="F85" s="336" t="s">
        <v>461</v>
      </c>
      <c r="G85" s="336">
        <v>30367</v>
      </c>
      <c r="H85" s="336" t="s">
        <v>131</v>
      </c>
      <c r="I85" s="336" t="s">
        <v>425</v>
      </c>
    </row>
    <row r="86" spans="1:9" s="210" customFormat="1" ht="51" x14ac:dyDescent="0.25">
      <c r="A86" s="484">
        <v>1161</v>
      </c>
      <c r="B86" s="336" t="s">
        <v>469</v>
      </c>
      <c r="C86" s="336" t="s">
        <v>385</v>
      </c>
      <c r="D86" s="342">
        <v>446</v>
      </c>
      <c r="E86" s="343">
        <v>44628</v>
      </c>
      <c r="F86" s="336" t="s">
        <v>461</v>
      </c>
      <c r="G86" s="336">
        <v>30367</v>
      </c>
      <c r="H86" s="336" t="s">
        <v>131</v>
      </c>
      <c r="I86" s="336" t="s">
        <v>425</v>
      </c>
    </row>
    <row r="87" spans="1:9" s="210" customFormat="1" ht="51" x14ac:dyDescent="0.25">
      <c r="A87" s="484">
        <v>1162</v>
      </c>
      <c r="B87" s="336" t="s">
        <v>469</v>
      </c>
      <c r="C87" s="336" t="s">
        <v>385</v>
      </c>
      <c r="D87" s="342">
        <v>446</v>
      </c>
      <c r="E87" s="343">
        <v>44628</v>
      </c>
      <c r="F87" s="336" t="s">
        <v>461</v>
      </c>
      <c r="G87" s="336">
        <v>30367</v>
      </c>
      <c r="H87" s="336" t="s">
        <v>131</v>
      </c>
      <c r="I87" s="336" t="s">
        <v>425</v>
      </c>
    </row>
    <row r="88" spans="1:9" s="210" customFormat="1" ht="51" x14ac:dyDescent="0.25">
      <c r="A88" s="484">
        <v>1163</v>
      </c>
      <c r="B88" s="336" t="s">
        <v>469</v>
      </c>
      <c r="C88" s="336" t="s">
        <v>385</v>
      </c>
      <c r="D88" s="342">
        <v>446</v>
      </c>
      <c r="E88" s="343">
        <v>44628</v>
      </c>
      <c r="F88" s="336" t="s">
        <v>461</v>
      </c>
      <c r="G88" s="336">
        <v>30367</v>
      </c>
      <c r="H88" s="336" t="s">
        <v>131</v>
      </c>
      <c r="I88" s="336" t="s">
        <v>425</v>
      </c>
    </row>
    <row r="89" spans="1:9" s="210" customFormat="1" ht="51" x14ac:dyDescent="0.25">
      <c r="A89" s="484">
        <v>1164</v>
      </c>
      <c r="B89" s="336" t="s">
        <v>469</v>
      </c>
      <c r="C89" s="336" t="s">
        <v>385</v>
      </c>
      <c r="D89" s="342">
        <v>446</v>
      </c>
      <c r="E89" s="343">
        <v>44628</v>
      </c>
      <c r="F89" s="336" t="s">
        <v>461</v>
      </c>
      <c r="G89" s="336">
        <v>30367</v>
      </c>
      <c r="H89" s="336" t="s">
        <v>131</v>
      </c>
      <c r="I89" s="336" t="s">
        <v>425</v>
      </c>
    </row>
    <row r="90" spans="1:9" s="210" customFormat="1" ht="51" x14ac:dyDescent="0.25">
      <c r="A90" s="484">
        <v>1165</v>
      </c>
      <c r="B90" s="336" t="s">
        <v>469</v>
      </c>
      <c r="C90" s="336" t="s">
        <v>385</v>
      </c>
      <c r="D90" s="342">
        <v>446</v>
      </c>
      <c r="E90" s="343">
        <v>44628</v>
      </c>
      <c r="F90" s="336" t="s">
        <v>461</v>
      </c>
      <c r="G90" s="336">
        <v>30367</v>
      </c>
      <c r="H90" s="336" t="s">
        <v>131</v>
      </c>
      <c r="I90" s="336" t="s">
        <v>425</v>
      </c>
    </row>
    <row r="91" spans="1:9" s="210" customFormat="1" ht="51" x14ac:dyDescent="0.25">
      <c r="A91" s="484">
        <v>1166</v>
      </c>
      <c r="B91" s="336" t="s">
        <v>469</v>
      </c>
      <c r="C91" s="336" t="s">
        <v>385</v>
      </c>
      <c r="D91" s="342">
        <v>446</v>
      </c>
      <c r="E91" s="343">
        <v>44628</v>
      </c>
      <c r="F91" s="336" t="s">
        <v>461</v>
      </c>
      <c r="G91" s="336">
        <v>30367</v>
      </c>
      <c r="H91" s="336" t="s">
        <v>131</v>
      </c>
      <c r="I91" s="336" t="s">
        <v>425</v>
      </c>
    </row>
    <row r="92" spans="1:9" s="210" customFormat="1" ht="51" x14ac:dyDescent="0.25">
      <c r="A92" s="484">
        <v>1167</v>
      </c>
      <c r="B92" s="336" t="s">
        <v>469</v>
      </c>
      <c r="C92" s="336" t="s">
        <v>385</v>
      </c>
      <c r="D92" s="342">
        <v>446</v>
      </c>
      <c r="E92" s="343">
        <v>44628</v>
      </c>
      <c r="F92" s="336" t="s">
        <v>461</v>
      </c>
      <c r="G92" s="336">
        <v>30367</v>
      </c>
      <c r="H92" s="336" t="s">
        <v>131</v>
      </c>
      <c r="I92" s="336" t="s">
        <v>425</v>
      </c>
    </row>
    <row r="93" spans="1:9" s="210" customFormat="1" ht="51" x14ac:dyDescent="0.25">
      <c r="A93" s="484">
        <v>1168</v>
      </c>
      <c r="B93" s="336" t="s">
        <v>469</v>
      </c>
      <c r="C93" s="336" t="s">
        <v>385</v>
      </c>
      <c r="D93" s="342">
        <v>446</v>
      </c>
      <c r="E93" s="343">
        <v>44628</v>
      </c>
      <c r="F93" s="336" t="s">
        <v>461</v>
      </c>
      <c r="G93" s="336">
        <v>30367</v>
      </c>
      <c r="H93" s="336" t="s">
        <v>131</v>
      </c>
      <c r="I93" s="336" t="s">
        <v>425</v>
      </c>
    </row>
    <row r="94" spans="1:9" s="210" customFormat="1" ht="51" x14ac:dyDescent="0.25">
      <c r="A94" s="484">
        <v>1169</v>
      </c>
      <c r="B94" s="336" t="s">
        <v>469</v>
      </c>
      <c r="C94" s="336" t="s">
        <v>385</v>
      </c>
      <c r="D94" s="342">
        <v>446</v>
      </c>
      <c r="E94" s="343">
        <v>44628</v>
      </c>
      <c r="F94" s="336" t="s">
        <v>461</v>
      </c>
      <c r="G94" s="336">
        <v>30367</v>
      </c>
      <c r="H94" s="336" t="s">
        <v>131</v>
      </c>
      <c r="I94" s="336" t="s">
        <v>425</v>
      </c>
    </row>
    <row r="95" spans="1:9" s="210" customFormat="1" ht="51" x14ac:dyDescent="0.25">
      <c r="A95" s="484">
        <v>1170</v>
      </c>
      <c r="B95" s="336" t="s">
        <v>469</v>
      </c>
      <c r="C95" s="336" t="s">
        <v>385</v>
      </c>
      <c r="D95" s="342">
        <v>446</v>
      </c>
      <c r="E95" s="343">
        <v>44628</v>
      </c>
      <c r="F95" s="336" t="s">
        <v>461</v>
      </c>
      <c r="G95" s="336">
        <v>30367</v>
      </c>
      <c r="H95" s="336" t="s">
        <v>131</v>
      </c>
      <c r="I95" s="336" t="s">
        <v>425</v>
      </c>
    </row>
    <row r="96" spans="1:9" s="210" customFormat="1" ht="51" x14ac:dyDescent="0.25">
      <c r="A96" s="484">
        <v>1171</v>
      </c>
      <c r="B96" s="336" t="s">
        <v>469</v>
      </c>
      <c r="C96" s="336" t="s">
        <v>385</v>
      </c>
      <c r="D96" s="342">
        <v>446</v>
      </c>
      <c r="E96" s="343">
        <v>44628</v>
      </c>
      <c r="F96" s="336" t="s">
        <v>461</v>
      </c>
      <c r="G96" s="336">
        <v>30367</v>
      </c>
      <c r="H96" s="336" t="s">
        <v>131</v>
      </c>
      <c r="I96" s="336" t="s">
        <v>425</v>
      </c>
    </row>
    <row r="97" spans="1:9" s="210" customFormat="1" ht="51" x14ac:dyDescent="0.25">
      <c r="A97" s="484">
        <v>1172</v>
      </c>
      <c r="B97" s="336" t="s">
        <v>469</v>
      </c>
      <c r="C97" s="336" t="s">
        <v>385</v>
      </c>
      <c r="D97" s="342">
        <v>446</v>
      </c>
      <c r="E97" s="343">
        <v>44628</v>
      </c>
      <c r="F97" s="336" t="s">
        <v>461</v>
      </c>
      <c r="G97" s="336">
        <v>30367</v>
      </c>
      <c r="H97" s="336" t="s">
        <v>131</v>
      </c>
      <c r="I97" s="336" t="s">
        <v>425</v>
      </c>
    </row>
    <row r="98" spans="1:9" s="210" customFormat="1" ht="51" x14ac:dyDescent="0.25">
      <c r="A98" s="484">
        <v>1173</v>
      </c>
      <c r="B98" s="336" t="s">
        <v>469</v>
      </c>
      <c r="C98" s="336" t="s">
        <v>385</v>
      </c>
      <c r="D98" s="342">
        <v>446</v>
      </c>
      <c r="E98" s="343">
        <v>44628</v>
      </c>
      <c r="F98" s="336" t="s">
        <v>461</v>
      </c>
      <c r="G98" s="336">
        <v>30367</v>
      </c>
      <c r="H98" s="336" t="s">
        <v>131</v>
      </c>
      <c r="I98" s="336" t="s">
        <v>425</v>
      </c>
    </row>
    <row r="99" spans="1:9" s="210" customFormat="1" ht="51" x14ac:dyDescent="0.25">
      <c r="A99" s="484">
        <v>1174</v>
      </c>
      <c r="B99" s="336" t="s">
        <v>469</v>
      </c>
      <c r="C99" s="336" t="s">
        <v>385</v>
      </c>
      <c r="D99" s="342">
        <v>446</v>
      </c>
      <c r="E99" s="343">
        <v>44628</v>
      </c>
      <c r="F99" s="336" t="s">
        <v>461</v>
      </c>
      <c r="G99" s="336">
        <v>30367</v>
      </c>
      <c r="H99" s="336" t="s">
        <v>131</v>
      </c>
      <c r="I99" s="336" t="s">
        <v>425</v>
      </c>
    </row>
    <row r="100" spans="1:9" s="210" customFormat="1" ht="51" x14ac:dyDescent="0.25">
      <c r="A100" s="484">
        <v>1175</v>
      </c>
      <c r="B100" s="336" t="s">
        <v>469</v>
      </c>
      <c r="C100" s="336" t="s">
        <v>385</v>
      </c>
      <c r="D100" s="342">
        <v>446</v>
      </c>
      <c r="E100" s="343">
        <v>44628</v>
      </c>
      <c r="F100" s="336" t="s">
        <v>461</v>
      </c>
      <c r="G100" s="336">
        <v>30367</v>
      </c>
      <c r="H100" s="336" t="s">
        <v>131</v>
      </c>
      <c r="I100" s="336" t="s">
        <v>425</v>
      </c>
    </row>
    <row r="101" spans="1:9" s="210" customFormat="1" ht="51" x14ac:dyDescent="0.25">
      <c r="A101" s="484">
        <v>1176</v>
      </c>
      <c r="B101" s="336" t="s">
        <v>469</v>
      </c>
      <c r="C101" s="336" t="s">
        <v>385</v>
      </c>
      <c r="D101" s="342">
        <v>446</v>
      </c>
      <c r="E101" s="343">
        <v>44628</v>
      </c>
      <c r="F101" s="336" t="s">
        <v>461</v>
      </c>
      <c r="G101" s="336">
        <v>30367</v>
      </c>
      <c r="H101" s="336" t="s">
        <v>131</v>
      </c>
      <c r="I101" s="336" t="s">
        <v>425</v>
      </c>
    </row>
    <row r="102" spans="1:9" s="210" customFormat="1" ht="51" x14ac:dyDescent="0.25">
      <c r="A102" s="484">
        <v>1177</v>
      </c>
      <c r="B102" s="336" t="s">
        <v>470</v>
      </c>
      <c r="C102" s="336" t="s">
        <v>385</v>
      </c>
      <c r="D102" s="342">
        <v>773</v>
      </c>
      <c r="E102" s="343">
        <v>44628</v>
      </c>
      <c r="F102" s="336" t="s">
        <v>461</v>
      </c>
      <c r="G102" s="336">
        <v>30367</v>
      </c>
      <c r="H102" s="336" t="s">
        <v>131</v>
      </c>
      <c r="I102" s="336" t="s">
        <v>425</v>
      </c>
    </row>
    <row r="103" spans="1:9" s="210" customFormat="1" ht="51" x14ac:dyDescent="0.25">
      <c r="A103" s="484">
        <v>1178</v>
      </c>
      <c r="B103" s="336" t="s">
        <v>470</v>
      </c>
      <c r="C103" s="336" t="s">
        <v>385</v>
      </c>
      <c r="D103" s="342">
        <v>773</v>
      </c>
      <c r="E103" s="343">
        <v>44628</v>
      </c>
      <c r="F103" s="336" t="s">
        <v>461</v>
      </c>
      <c r="G103" s="336">
        <v>30367</v>
      </c>
      <c r="H103" s="336" t="s">
        <v>131</v>
      </c>
      <c r="I103" s="336" t="s">
        <v>425</v>
      </c>
    </row>
    <row r="104" spans="1:9" s="210" customFormat="1" ht="51" x14ac:dyDescent="0.25">
      <c r="A104" s="484">
        <v>1179</v>
      </c>
      <c r="B104" s="336" t="s">
        <v>470</v>
      </c>
      <c r="C104" s="336" t="s">
        <v>385</v>
      </c>
      <c r="D104" s="342">
        <v>773</v>
      </c>
      <c r="E104" s="343">
        <v>44628</v>
      </c>
      <c r="F104" s="336" t="s">
        <v>461</v>
      </c>
      <c r="G104" s="336">
        <v>30367</v>
      </c>
      <c r="H104" s="336" t="s">
        <v>131</v>
      </c>
      <c r="I104" s="336" t="s">
        <v>425</v>
      </c>
    </row>
    <row r="105" spans="1:9" s="210" customFormat="1" ht="51" x14ac:dyDescent="0.25">
      <c r="A105" s="484">
        <v>1180</v>
      </c>
      <c r="B105" s="336" t="s">
        <v>470</v>
      </c>
      <c r="C105" s="336" t="s">
        <v>385</v>
      </c>
      <c r="D105" s="342">
        <v>773</v>
      </c>
      <c r="E105" s="343">
        <v>44628</v>
      </c>
      <c r="F105" s="336" t="s">
        <v>461</v>
      </c>
      <c r="G105" s="336">
        <v>30367</v>
      </c>
      <c r="H105" s="336" t="s">
        <v>131</v>
      </c>
      <c r="I105" s="336" t="s">
        <v>425</v>
      </c>
    </row>
    <row r="106" spans="1:9" s="210" customFormat="1" ht="51" x14ac:dyDescent="0.25">
      <c r="A106" s="484">
        <v>1181</v>
      </c>
      <c r="B106" s="336" t="s">
        <v>470</v>
      </c>
      <c r="C106" s="336" t="s">
        <v>385</v>
      </c>
      <c r="D106" s="342">
        <v>773</v>
      </c>
      <c r="E106" s="343">
        <v>44628</v>
      </c>
      <c r="F106" s="336" t="s">
        <v>461</v>
      </c>
      <c r="G106" s="336">
        <v>30367</v>
      </c>
      <c r="H106" s="336" t="s">
        <v>131</v>
      </c>
      <c r="I106" s="336" t="s">
        <v>425</v>
      </c>
    </row>
    <row r="107" spans="1:9" s="210" customFormat="1" ht="51" x14ac:dyDescent="0.25">
      <c r="A107" s="484">
        <v>1182</v>
      </c>
      <c r="B107" s="336" t="s">
        <v>471</v>
      </c>
      <c r="C107" s="336" t="s">
        <v>385</v>
      </c>
      <c r="D107" s="342">
        <v>314</v>
      </c>
      <c r="E107" s="343">
        <v>44631</v>
      </c>
      <c r="F107" s="336" t="s">
        <v>461</v>
      </c>
      <c r="G107" s="336">
        <v>30442</v>
      </c>
      <c r="H107" s="336" t="s">
        <v>129</v>
      </c>
      <c r="I107" s="336" t="s">
        <v>425</v>
      </c>
    </row>
    <row r="108" spans="1:9" s="210" customFormat="1" ht="51" x14ac:dyDescent="0.25">
      <c r="A108" s="484">
        <v>1183</v>
      </c>
      <c r="B108" s="336" t="s">
        <v>471</v>
      </c>
      <c r="C108" s="336" t="s">
        <v>385</v>
      </c>
      <c r="D108" s="342">
        <v>314</v>
      </c>
      <c r="E108" s="343">
        <v>44631</v>
      </c>
      <c r="F108" s="336" t="s">
        <v>461</v>
      </c>
      <c r="G108" s="336">
        <v>30442</v>
      </c>
      <c r="H108" s="336" t="s">
        <v>129</v>
      </c>
      <c r="I108" s="336" t="s">
        <v>425</v>
      </c>
    </row>
    <row r="109" spans="1:9" s="210" customFormat="1" ht="51" x14ac:dyDescent="0.25">
      <c r="A109" s="484">
        <v>1184</v>
      </c>
      <c r="B109" s="336" t="s">
        <v>471</v>
      </c>
      <c r="C109" s="336" t="s">
        <v>385</v>
      </c>
      <c r="D109" s="342">
        <v>314</v>
      </c>
      <c r="E109" s="343">
        <v>44631</v>
      </c>
      <c r="F109" s="336" t="s">
        <v>461</v>
      </c>
      <c r="G109" s="336">
        <v>30442</v>
      </c>
      <c r="H109" s="336" t="s">
        <v>129</v>
      </c>
      <c r="I109" s="336" t="s">
        <v>425</v>
      </c>
    </row>
    <row r="110" spans="1:9" s="210" customFormat="1" ht="51" x14ac:dyDescent="0.25">
      <c r="A110" s="484">
        <v>1185</v>
      </c>
      <c r="B110" s="336" t="s">
        <v>472</v>
      </c>
      <c r="C110" s="336" t="s">
        <v>385</v>
      </c>
      <c r="D110" s="342">
        <v>635</v>
      </c>
      <c r="E110" s="343">
        <v>44631</v>
      </c>
      <c r="F110" s="336" t="s">
        <v>461</v>
      </c>
      <c r="G110" s="336">
        <v>30442</v>
      </c>
      <c r="H110" s="336" t="s">
        <v>129</v>
      </c>
      <c r="I110" s="336" t="s">
        <v>425</v>
      </c>
    </row>
    <row r="111" spans="1:9" s="210" customFormat="1" ht="51" x14ac:dyDescent="0.25">
      <c r="A111" s="484">
        <v>1186</v>
      </c>
      <c r="B111" s="336" t="s">
        <v>472</v>
      </c>
      <c r="C111" s="336" t="s">
        <v>385</v>
      </c>
      <c r="D111" s="342">
        <v>635</v>
      </c>
      <c r="E111" s="343">
        <v>44631</v>
      </c>
      <c r="F111" s="336" t="s">
        <v>461</v>
      </c>
      <c r="G111" s="336">
        <v>30442</v>
      </c>
      <c r="H111" s="336" t="s">
        <v>129</v>
      </c>
      <c r="I111" s="336" t="s">
        <v>425</v>
      </c>
    </row>
    <row r="112" spans="1:9" s="210" customFormat="1" ht="51" x14ac:dyDescent="0.25">
      <c r="A112" s="484">
        <v>1187</v>
      </c>
      <c r="B112" s="336" t="s">
        <v>473</v>
      </c>
      <c r="C112" s="336" t="s">
        <v>385</v>
      </c>
      <c r="D112" s="342">
        <v>445</v>
      </c>
      <c r="E112" s="343">
        <v>44631</v>
      </c>
      <c r="F112" s="336" t="s">
        <v>461</v>
      </c>
      <c r="G112" s="336">
        <v>30442</v>
      </c>
      <c r="H112" s="336" t="s">
        <v>129</v>
      </c>
      <c r="I112" s="336" t="s">
        <v>425</v>
      </c>
    </row>
    <row r="113" spans="1:9" s="210" customFormat="1" ht="51" x14ac:dyDescent="0.25">
      <c r="A113" s="484">
        <v>1188</v>
      </c>
      <c r="B113" s="336" t="s">
        <v>474</v>
      </c>
      <c r="C113" s="336" t="s">
        <v>385</v>
      </c>
      <c r="D113" s="342">
        <v>445</v>
      </c>
      <c r="E113" s="343">
        <v>44631</v>
      </c>
      <c r="F113" s="336" t="s">
        <v>461</v>
      </c>
      <c r="G113" s="336">
        <v>30442</v>
      </c>
      <c r="H113" s="336" t="s">
        <v>129</v>
      </c>
      <c r="I113" s="336" t="s">
        <v>425</v>
      </c>
    </row>
    <row r="114" spans="1:9" s="210" customFormat="1" ht="51" x14ac:dyDescent="0.25">
      <c r="A114" s="484">
        <v>1189</v>
      </c>
      <c r="B114" s="336" t="s">
        <v>475</v>
      </c>
      <c r="C114" s="336" t="s">
        <v>385</v>
      </c>
      <c r="D114" s="342">
        <v>445</v>
      </c>
      <c r="E114" s="343">
        <v>44631</v>
      </c>
      <c r="F114" s="336" t="s">
        <v>461</v>
      </c>
      <c r="G114" s="336">
        <v>30442</v>
      </c>
      <c r="H114" s="336" t="s">
        <v>129</v>
      </c>
      <c r="I114" s="336" t="s">
        <v>425</v>
      </c>
    </row>
    <row r="115" spans="1:9" s="210" customFormat="1" ht="51" x14ac:dyDescent="0.25">
      <c r="A115" s="484">
        <v>1190</v>
      </c>
      <c r="B115" s="336" t="s">
        <v>476</v>
      </c>
      <c r="C115" s="336" t="s">
        <v>385</v>
      </c>
      <c r="D115" s="342">
        <v>445</v>
      </c>
      <c r="E115" s="343">
        <v>44631</v>
      </c>
      <c r="F115" s="336" t="s">
        <v>461</v>
      </c>
      <c r="G115" s="336">
        <v>30442</v>
      </c>
      <c r="H115" s="336" t="s">
        <v>129</v>
      </c>
      <c r="I115" s="336" t="s">
        <v>425</v>
      </c>
    </row>
    <row r="116" spans="1:9" s="210" customFormat="1" ht="51" x14ac:dyDescent="0.25">
      <c r="A116" s="484">
        <v>1191</v>
      </c>
      <c r="B116" s="336" t="s">
        <v>477</v>
      </c>
      <c r="C116" s="336" t="s">
        <v>385</v>
      </c>
      <c r="D116" s="342">
        <v>445</v>
      </c>
      <c r="E116" s="343">
        <v>44631</v>
      </c>
      <c r="F116" s="336" t="s">
        <v>461</v>
      </c>
      <c r="G116" s="336">
        <v>30442</v>
      </c>
      <c r="H116" s="336" t="s">
        <v>129</v>
      </c>
      <c r="I116" s="336" t="s">
        <v>425</v>
      </c>
    </row>
    <row r="117" spans="1:9" s="210" customFormat="1" ht="51" x14ac:dyDescent="0.25">
      <c r="A117" s="484">
        <v>1192</v>
      </c>
      <c r="B117" s="336" t="s">
        <v>478</v>
      </c>
      <c r="C117" s="336" t="s">
        <v>385</v>
      </c>
      <c r="D117" s="342">
        <v>445</v>
      </c>
      <c r="E117" s="343">
        <v>44631</v>
      </c>
      <c r="F117" s="336" t="s">
        <v>461</v>
      </c>
      <c r="G117" s="336">
        <v>30442</v>
      </c>
      <c r="H117" s="336" t="s">
        <v>129</v>
      </c>
      <c r="I117" s="336" t="s">
        <v>425</v>
      </c>
    </row>
    <row r="118" spans="1:9" s="210" customFormat="1" ht="51" x14ac:dyDescent="0.25">
      <c r="A118" s="484">
        <v>1193</v>
      </c>
      <c r="B118" s="336" t="s">
        <v>479</v>
      </c>
      <c r="C118" s="336" t="s">
        <v>385</v>
      </c>
      <c r="D118" s="342">
        <v>445</v>
      </c>
      <c r="E118" s="343">
        <v>44631</v>
      </c>
      <c r="F118" s="336" t="s">
        <v>461</v>
      </c>
      <c r="G118" s="336">
        <v>30442</v>
      </c>
      <c r="H118" s="336" t="s">
        <v>129</v>
      </c>
      <c r="I118" s="336" t="s">
        <v>425</v>
      </c>
    </row>
    <row r="119" spans="1:9" s="210" customFormat="1" ht="51" x14ac:dyDescent="0.25">
      <c r="A119" s="484">
        <v>1194</v>
      </c>
      <c r="B119" s="336" t="s">
        <v>480</v>
      </c>
      <c r="C119" s="336" t="s">
        <v>385</v>
      </c>
      <c r="D119" s="342">
        <v>445</v>
      </c>
      <c r="E119" s="343">
        <v>44631</v>
      </c>
      <c r="F119" s="336" t="s">
        <v>461</v>
      </c>
      <c r="G119" s="336">
        <v>30442</v>
      </c>
      <c r="H119" s="336" t="s">
        <v>129</v>
      </c>
      <c r="I119" s="336" t="s">
        <v>425</v>
      </c>
    </row>
    <row r="120" spans="1:9" s="210" customFormat="1" ht="51" x14ac:dyDescent="0.25">
      <c r="A120" s="484">
        <v>1195</v>
      </c>
      <c r="B120" s="336" t="s">
        <v>481</v>
      </c>
      <c r="C120" s="336" t="s">
        <v>385</v>
      </c>
      <c r="D120" s="342">
        <v>445</v>
      </c>
      <c r="E120" s="343">
        <v>44631</v>
      </c>
      <c r="F120" s="336" t="s">
        <v>461</v>
      </c>
      <c r="G120" s="336">
        <v>30442</v>
      </c>
      <c r="H120" s="336" t="s">
        <v>129</v>
      </c>
      <c r="I120" s="336" t="s">
        <v>425</v>
      </c>
    </row>
    <row r="121" spans="1:9" s="210" customFormat="1" ht="51" x14ac:dyDescent="0.25">
      <c r="A121" s="484">
        <v>1196</v>
      </c>
      <c r="B121" s="336" t="s">
        <v>482</v>
      </c>
      <c r="C121" s="336" t="s">
        <v>385</v>
      </c>
      <c r="D121" s="342">
        <v>445</v>
      </c>
      <c r="E121" s="343">
        <v>44631</v>
      </c>
      <c r="F121" s="336" t="s">
        <v>461</v>
      </c>
      <c r="G121" s="336">
        <v>30442</v>
      </c>
      <c r="H121" s="336" t="s">
        <v>129</v>
      </c>
      <c r="I121" s="336" t="s">
        <v>425</v>
      </c>
    </row>
    <row r="122" spans="1:9" s="210" customFormat="1" ht="51" x14ac:dyDescent="0.25">
      <c r="A122" s="484">
        <v>1197</v>
      </c>
      <c r="B122" s="336" t="s">
        <v>483</v>
      </c>
      <c r="C122" s="336" t="s">
        <v>385</v>
      </c>
      <c r="D122" s="342">
        <v>445</v>
      </c>
      <c r="E122" s="343">
        <v>44631</v>
      </c>
      <c r="F122" s="336" t="s">
        <v>461</v>
      </c>
      <c r="G122" s="336">
        <v>30442</v>
      </c>
      <c r="H122" s="336" t="s">
        <v>129</v>
      </c>
      <c r="I122" s="336" t="s">
        <v>425</v>
      </c>
    </row>
    <row r="123" spans="1:9" s="210" customFormat="1" ht="51" x14ac:dyDescent="0.25">
      <c r="A123" s="484">
        <v>1198</v>
      </c>
      <c r="B123" s="336" t="s">
        <v>484</v>
      </c>
      <c r="C123" s="336" t="s">
        <v>385</v>
      </c>
      <c r="D123" s="342">
        <v>445</v>
      </c>
      <c r="E123" s="343">
        <v>44631</v>
      </c>
      <c r="F123" s="336" t="s">
        <v>461</v>
      </c>
      <c r="G123" s="336">
        <v>30442</v>
      </c>
      <c r="H123" s="336" t="s">
        <v>129</v>
      </c>
      <c r="I123" s="336" t="s">
        <v>425</v>
      </c>
    </row>
    <row r="124" spans="1:9" s="210" customFormat="1" ht="51" x14ac:dyDescent="0.25">
      <c r="A124" s="484">
        <v>1199</v>
      </c>
      <c r="B124" s="336" t="s">
        <v>485</v>
      </c>
      <c r="C124" s="336" t="s">
        <v>385</v>
      </c>
      <c r="D124" s="342">
        <v>445</v>
      </c>
      <c r="E124" s="343">
        <v>44631</v>
      </c>
      <c r="F124" s="336" t="s">
        <v>461</v>
      </c>
      <c r="G124" s="336">
        <v>30442</v>
      </c>
      <c r="H124" s="336" t="s">
        <v>129</v>
      </c>
      <c r="I124" s="336" t="s">
        <v>425</v>
      </c>
    </row>
    <row r="125" spans="1:9" s="210" customFormat="1" ht="51" x14ac:dyDescent="0.25">
      <c r="A125" s="484">
        <v>1200</v>
      </c>
      <c r="B125" s="336" t="s">
        <v>486</v>
      </c>
      <c r="C125" s="336" t="s">
        <v>385</v>
      </c>
      <c r="D125" s="342">
        <v>445</v>
      </c>
      <c r="E125" s="343">
        <v>44631</v>
      </c>
      <c r="F125" s="336" t="s">
        <v>461</v>
      </c>
      <c r="G125" s="336">
        <v>30442</v>
      </c>
      <c r="H125" s="336" t="s">
        <v>129</v>
      </c>
      <c r="I125" s="336" t="s">
        <v>425</v>
      </c>
    </row>
    <row r="126" spans="1:9" s="210" customFormat="1" ht="51" x14ac:dyDescent="0.25">
      <c r="A126" s="484">
        <v>1201</v>
      </c>
      <c r="B126" s="336" t="s">
        <v>487</v>
      </c>
      <c r="C126" s="336" t="s">
        <v>385</v>
      </c>
      <c r="D126" s="342">
        <v>445</v>
      </c>
      <c r="E126" s="343">
        <v>44631</v>
      </c>
      <c r="F126" s="336" t="s">
        <v>461</v>
      </c>
      <c r="G126" s="336">
        <v>30442</v>
      </c>
      <c r="H126" s="336" t="s">
        <v>129</v>
      </c>
      <c r="I126" s="336" t="s">
        <v>425</v>
      </c>
    </row>
    <row r="127" spans="1:9" s="210" customFormat="1" ht="51" x14ac:dyDescent="0.25">
      <c r="A127" s="484">
        <v>1202</v>
      </c>
      <c r="B127" s="336" t="s">
        <v>488</v>
      </c>
      <c r="C127" s="336" t="s">
        <v>385</v>
      </c>
      <c r="D127" s="342">
        <v>306</v>
      </c>
      <c r="E127" s="343">
        <v>44631</v>
      </c>
      <c r="F127" s="336" t="s">
        <v>461</v>
      </c>
      <c r="G127" s="336">
        <v>30442</v>
      </c>
      <c r="H127" s="336" t="s">
        <v>129</v>
      </c>
      <c r="I127" s="336" t="s">
        <v>425</v>
      </c>
    </row>
    <row r="128" spans="1:9" s="210" customFormat="1" ht="51" x14ac:dyDescent="0.25">
      <c r="A128" s="484">
        <v>1203</v>
      </c>
      <c r="B128" s="336" t="s">
        <v>488</v>
      </c>
      <c r="C128" s="336" t="s">
        <v>385</v>
      </c>
      <c r="D128" s="342">
        <v>306</v>
      </c>
      <c r="E128" s="343">
        <v>44631</v>
      </c>
      <c r="F128" s="336" t="s">
        <v>461</v>
      </c>
      <c r="G128" s="336">
        <v>30442</v>
      </c>
      <c r="H128" s="336" t="s">
        <v>129</v>
      </c>
      <c r="I128" s="336" t="s">
        <v>425</v>
      </c>
    </row>
    <row r="129" spans="1:9" s="210" customFormat="1" ht="51" x14ac:dyDescent="0.25">
      <c r="A129" s="484">
        <v>1204</v>
      </c>
      <c r="B129" s="336" t="s">
        <v>488</v>
      </c>
      <c r="C129" s="336" t="s">
        <v>385</v>
      </c>
      <c r="D129" s="342">
        <v>306</v>
      </c>
      <c r="E129" s="343">
        <v>44631</v>
      </c>
      <c r="F129" s="336" t="s">
        <v>461</v>
      </c>
      <c r="G129" s="336">
        <v>30442</v>
      </c>
      <c r="H129" s="336" t="s">
        <v>129</v>
      </c>
      <c r="I129" s="336" t="s">
        <v>425</v>
      </c>
    </row>
    <row r="130" spans="1:9" s="210" customFormat="1" ht="51" x14ac:dyDescent="0.25">
      <c r="A130" s="484">
        <v>1205</v>
      </c>
      <c r="B130" s="336" t="s">
        <v>464</v>
      </c>
      <c r="C130" s="336" t="s">
        <v>385</v>
      </c>
      <c r="D130" s="342">
        <v>850</v>
      </c>
      <c r="E130" s="343">
        <v>44631</v>
      </c>
      <c r="F130" s="336" t="s">
        <v>461</v>
      </c>
      <c r="G130" s="336">
        <v>30442</v>
      </c>
      <c r="H130" s="336" t="s">
        <v>129</v>
      </c>
      <c r="I130" s="336" t="s">
        <v>425</v>
      </c>
    </row>
    <row r="131" spans="1:9" s="210" customFormat="1" ht="51" x14ac:dyDescent="0.25">
      <c r="A131" s="484">
        <v>1206</v>
      </c>
      <c r="B131" s="336" t="s">
        <v>464</v>
      </c>
      <c r="C131" s="336" t="s">
        <v>385</v>
      </c>
      <c r="D131" s="342">
        <v>850</v>
      </c>
      <c r="E131" s="343">
        <v>44631</v>
      </c>
      <c r="F131" s="336" t="s">
        <v>461</v>
      </c>
      <c r="G131" s="336">
        <v>30442</v>
      </c>
      <c r="H131" s="336" t="s">
        <v>129</v>
      </c>
      <c r="I131" s="336" t="s">
        <v>425</v>
      </c>
    </row>
    <row r="132" spans="1:9" s="210" customFormat="1" ht="51" x14ac:dyDescent="0.25">
      <c r="A132" s="484">
        <v>1207</v>
      </c>
      <c r="B132" s="336" t="s">
        <v>464</v>
      </c>
      <c r="C132" s="336" t="s">
        <v>385</v>
      </c>
      <c r="D132" s="342">
        <v>850</v>
      </c>
      <c r="E132" s="343">
        <v>44631</v>
      </c>
      <c r="F132" s="336" t="s">
        <v>461</v>
      </c>
      <c r="G132" s="336">
        <v>30442</v>
      </c>
      <c r="H132" s="336" t="s">
        <v>129</v>
      </c>
      <c r="I132" s="336" t="s">
        <v>425</v>
      </c>
    </row>
    <row r="133" spans="1:9" s="210" customFormat="1" ht="51" x14ac:dyDescent="0.25">
      <c r="A133" s="484">
        <v>1208</v>
      </c>
      <c r="B133" s="336" t="s">
        <v>464</v>
      </c>
      <c r="C133" s="336" t="s">
        <v>385</v>
      </c>
      <c r="D133" s="342">
        <v>850</v>
      </c>
      <c r="E133" s="343">
        <v>44631</v>
      </c>
      <c r="F133" s="336" t="s">
        <v>461</v>
      </c>
      <c r="G133" s="336">
        <v>30442</v>
      </c>
      <c r="H133" s="336" t="s">
        <v>129</v>
      </c>
      <c r="I133" s="336" t="s">
        <v>425</v>
      </c>
    </row>
    <row r="134" spans="1:9" s="210" customFormat="1" ht="51" x14ac:dyDescent="0.25">
      <c r="A134" s="484">
        <v>1209</v>
      </c>
      <c r="B134" s="336" t="s">
        <v>464</v>
      </c>
      <c r="C134" s="336" t="s">
        <v>385</v>
      </c>
      <c r="D134" s="342">
        <v>850</v>
      </c>
      <c r="E134" s="343">
        <v>44631</v>
      </c>
      <c r="F134" s="336" t="s">
        <v>461</v>
      </c>
      <c r="G134" s="336">
        <v>30442</v>
      </c>
      <c r="H134" s="336" t="s">
        <v>129</v>
      </c>
      <c r="I134" s="336" t="s">
        <v>425</v>
      </c>
    </row>
    <row r="135" spans="1:9" s="210" customFormat="1" ht="51" x14ac:dyDescent="0.25">
      <c r="A135" s="484">
        <v>1210</v>
      </c>
      <c r="B135" s="336" t="s">
        <v>464</v>
      </c>
      <c r="C135" s="336" t="s">
        <v>385</v>
      </c>
      <c r="D135" s="342">
        <v>850</v>
      </c>
      <c r="E135" s="343">
        <v>44631</v>
      </c>
      <c r="F135" s="336" t="s">
        <v>461</v>
      </c>
      <c r="G135" s="336">
        <v>30442</v>
      </c>
      <c r="H135" s="336" t="s">
        <v>129</v>
      </c>
      <c r="I135" s="336" t="s">
        <v>425</v>
      </c>
    </row>
    <row r="136" spans="1:9" s="210" customFormat="1" ht="51" x14ac:dyDescent="0.25">
      <c r="A136" s="484">
        <v>1211</v>
      </c>
      <c r="B136" s="336" t="s">
        <v>464</v>
      </c>
      <c r="C136" s="336" t="s">
        <v>385</v>
      </c>
      <c r="D136" s="342">
        <v>850</v>
      </c>
      <c r="E136" s="343">
        <v>44631</v>
      </c>
      <c r="F136" s="336" t="s">
        <v>461</v>
      </c>
      <c r="G136" s="336">
        <v>30442</v>
      </c>
      <c r="H136" s="336" t="s">
        <v>129</v>
      </c>
      <c r="I136" s="336" t="s">
        <v>425</v>
      </c>
    </row>
    <row r="137" spans="1:9" s="210" customFormat="1" ht="51" x14ac:dyDescent="0.25">
      <c r="A137" s="484">
        <v>1212</v>
      </c>
      <c r="B137" s="336" t="s">
        <v>464</v>
      </c>
      <c r="C137" s="336" t="s">
        <v>385</v>
      </c>
      <c r="D137" s="342">
        <v>850</v>
      </c>
      <c r="E137" s="343">
        <v>44631</v>
      </c>
      <c r="F137" s="336" t="s">
        <v>461</v>
      </c>
      <c r="G137" s="336">
        <v>30442</v>
      </c>
      <c r="H137" s="336" t="s">
        <v>129</v>
      </c>
      <c r="I137" s="336" t="s">
        <v>425</v>
      </c>
    </row>
    <row r="138" spans="1:9" s="210" customFormat="1" ht="51" x14ac:dyDescent="0.25">
      <c r="A138" s="484">
        <v>1213</v>
      </c>
      <c r="B138" s="336" t="s">
        <v>470</v>
      </c>
      <c r="C138" s="336" t="s">
        <v>385</v>
      </c>
      <c r="D138" s="342">
        <v>773</v>
      </c>
      <c r="E138" s="343">
        <v>44631</v>
      </c>
      <c r="F138" s="336" t="s">
        <v>461</v>
      </c>
      <c r="G138" s="336">
        <v>30442</v>
      </c>
      <c r="H138" s="336" t="s">
        <v>129</v>
      </c>
      <c r="I138" s="336" t="s">
        <v>425</v>
      </c>
    </row>
    <row r="139" spans="1:9" s="210" customFormat="1" ht="51" x14ac:dyDescent="0.25">
      <c r="A139" s="484">
        <v>1214</v>
      </c>
      <c r="B139" s="336" t="s">
        <v>470</v>
      </c>
      <c r="C139" s="336" t="s">
        <v>385</v>
      </c>
      <c r="D139" s="342">
        <v>773</v>
      </c>
      <c r="E139" s="343">
        <v>44631</v>
      </c>
      <c r="F139" s="336" t="s">
        <v>461</v>
      </c>
      <c r="G139" s="336">
        <v>30442</v>
      </c>
      <c r="H139" s="336" t="s">
        <v>129</v>
      </c>
      <c r="I139" s="336" t="s">
        <v>425</v>
      </c>
    </row>
    <row r="140" spans="1:9" s="210" customFormat="1" ht="51" x14ac:dyDescent="0.25">
      <c r="A140" s="484">
        <v>1215</v>
      </c>
      <c r="B140" s="336" t="s">
        <v>470</v>
      </c>
      <c r="C140" s="336" t="s">
        <v>385</v>
      </c>
      <c r="D140" s="342">
        <v>773</v>
      </c>
      <c r="E140" s="343">
        <v>44631</v>
      </c>
      <c r="F140" s="336" t="s">
        <v>461</v>
      </c>
      <c r="G140" s="336">
        <v>30442</v>
      </c>
      <c r="H140" s="336" t="s">
        <v>129</v>
      </c>
      <c r="I140" s="336" t="s">
        <v>425</v>
      </c>
    </row>
    <row r="141" spans="1:9" s="210" customFormat="1" ht="51" x14ac:dyDescent="0.25">
      <c r="A141" s="484">
        <v>1216</v>
      </c>
      <c r="B141" s="336" t="s">
        <v>470</v>
      </c>
      <c r="C141" s="336" t="s">
        <v>385</v>
      </c>
      <c r="D141" s="342">
        <v>773</v>
      </c>
      <c r="E141" s="343">
        <v>44631</v>
      </c>
      <c r="F141" s="336" t="s">
        <v>461</v>
      </c>
      <c r="G141" s="336">
        <v>30442</v>
      </c>
      <c r="H141" s="336" t="s">
        <v>129</v>
      </c>
      <c r="I141" s="336" t="s">
        <v>425</v>
      </c>
    </row>
    <row r="142" spans="1:9" s="210" customFormat="1" ht="51" x14ac:dyDescent="0.25">
      <c r="A142" s="484">
        <v>1217</v>
      </c>
      <c r="B142" s="336" t="s">
        <v>489</v>
      </c>
      <c r="C142" s="336" t="s">
        <v>385</v>
      </c>
      <c r="D142" s="342">
        <v>1280</v>
      </c>
      <c r="E142" s="343">
        <v>44631</v>
      </c>
      <c r="F142" s="336" t="s">
        <v>461</v>
      </c>
      <c r="G142" s="336">
        <v>30442</v>
      </c>
      <c r="H142" s="336" t="s">
        <v>129</v>
      </c>
      <c r="I142" s="336" t="s">
        <v>425</v>
      </c>
    </row>
    <row r="143" spans="1:9" s="210" customFormat="1" ht="51" x14ac:dyDescent="0.25">
      <c r="A143" s="484">
        <v>1218</v>
      </c>
      <c r="B143" s="336" t="s">
        <v>489</v>
      </c>
      <c r="C143" s="336" t="s">
        <v>385</v>
      </c>
      <c r="D143" s="342">
        <v>1280</v>
      </c>
      <c r="E143" s="343">
        <v>44631</v>
      </c>
      <c r="F143" s="336" t="s">
        <v>461</v>
      </c>
      <c r="G143" s="336">
        <v>30442</v>
      </c>
      <c r="H143" s="336" t="s">
        <v>129</v>
      </c>
      <c r="I143" s="336" t="s">
        <v>425</v>
      </c>
    </row>
    <row r="144" spans="1:9" s="210" customFormat="1" ht="51" x14ac:dyDescent="0.25">
      <c r="A144" s="484">
        <v>1219</v>
      </c>
      <c r="B144" s="336" t="s">
        <v>489</v>
      </c>
      <c r="C144" s="336" t="s">
        <v>385</v>
      </c>
      <c r="D144" s="342">
        <v>1280</v>
      </c>
      <c r="E144" s="343">
        <v>44631</v>
      </c>
      <c r="F144" s="336" t="s">
        <v>461</v>
      </c>
      <c r="G144" s="336">
        <v>30442</v>
      </c>
      <c r="H144" s="336" t="s">
        <v>129</v>
      </c>
      <c r="I144" s="336" t="s">
        <v>425</v>
      </c>
    </row>
    <row r="145" spans="1:9" s="210" customFormat="1" ht="51" x14ac:dyDescent="0.25">
      <c r="A145" s="484">
        <v>1220</v>
      </c>
      <c r="B145" s="336" t="s">
        <v>489</v>
      </c>
      <c r="C145" s="336" t="s">
        <v>385</v>
      </c>
      <c r="D145" s="342">
        <v>1280</v>
      </c>
      <c r="E145" s="343">
        <v>44631</v>
      </c>
      <c r="F145" s="336" t="s">
        <v>461</v>
      </c>
      <c r="G145" s="336">
        <v>30442</v>
      </c>
      <c r="H145" s="336" t="s">
        <v>129</v>
      </c>
      <c r="I145" s="336" t="s">
        <v>425</v>
      </c>
    </row>
    <row r="146" spans="1:9" s="210" customFormat="1" ht="51" x14ac:dyDescent="0.25">
      <c r="A146" s="484">
        <v>1221</v>
      </c>
      <c r="B146" s="336" t="s">
        <v>489</v>
      </c>
      <c r="C146" s="336" t="s">
        <v>385</v>
      </c>
      <c r="D146" s="342">
        <v>1280</v>
      </c>
      <c r="E146" s="343">
        <v>44631</v>
      </c>
      <c r="F146" s="336" t="s">
        <v>461</v>
      </c>
      <c r="G146" s="336">
        <v>30442</v>
      </c>
      <c r="H146" s="336" t="s">
        <v>129</v>
      </c>
      <c r="I146" s="336" t="s">
        <v>425</v>
      </c>
    </row>
    <row r="147" spans="1:9" s="210" customFormat="1" ht="51" x14ac:dyDescent="0.25">
      <c r="A147" s="484">
        <v>1222</v>
      </c>
      <c r="B147" s="336" t="s">
        <v>489</v>
      </c>
      <c r="C147" s="336" t="s">
        <v>385</v>
      </c>
      <c r="D147" s="342">
        <v>1280</v>
      </c>
      <c r="E147" s="343">
        <v>44631</v>
      </c>
      <c r="F147" s="336" t="s">
        <v>461</v>
      </c>
      <c r="G147" s="336">
        <v>30442</v>
      </c>
      <c r="H147" s="336" t="s">
        <v>129</v>
      </c>
      <c r="I147" s="336" t="s">
        <v>425</v>
      </c>
    </row>
    <row r="148" spans="1:9" s="210" customFormat="1" ht="51" x14ac:dyDescent="0.25">
      <c r="A148" s="484">
        <v>1223</v>
      </c>
      <c r="B148" s="336" t="s">
        <v>489</v>
      </c>
      <c r="C148" s="336" t="s">
        <v>385</v>
      </c>
      <c r="D148" s="342">
        <v>1280</v>
      </c>
      <c r="E148" s="343">
        <v>44631</v>
      </c>
      <c r="F148" s="336" t="s">
        <v>461</v>
      </c>
      <c r="G148" s="336">
        <v>30442</v>
      </c>
      <c r="H148" s="336" t="s">
        <v>129</v>
      </c>
      <c r="I148" s="336" t="s">
        <v>425</v>
      </c>
    </row>
    <row r="149" spans="1:9" s="210" customFormat="1" ht="51" x14ac:dyDescent="0.25">
      <c r="A149" s="484">
        <v>1224</v>
      </c>
      <c r="B149" s="336" t="s">
        <v>489</v>
      </c>
      <c r="C149" s="336" t="s">
        <v>385</v>
      </c>
      <c r="D149" s="342">
        <v>1280</v>
      </c>
      <c r="E149" s="343">
        <v>44631</v>
      </c>
      <c r="F149" s="336" t="s">
        <v>461</v>
      </c>
      <c r="G149" s="336">
        <v>30442</v>
      </c>
      <c r="H149" s="336" t="s">
        <v>129</v>
      </c>
      <c r="I149" s="336" t="s">
        <v>425</v>
      </c>
    </row>
    <row r="150" spans="1:9" s="210" customFormat="1" ht="51" x14ac:dyDescent="0.25">
      <c r="A150" s="484">
        <v>1225</v>
      </c>
      <c r="B150" s="336" t="s">
        <v>489</v>
      </c>
      <c r="C150" s="336" t="s">
        <v>385</v>
      </c>
      <c r="D150" s="342">
        <v>1280</v>
      </c>
      <c r="E150" s="343">
        <v>44631</v>
      </c>
      <c r="F150" s="336" t="s">
        <v>461</v>
      </c>
      <c r="G150" s="336">
        <v>30442</v>
      </c>
      <c r="H150" s="336" t="s">
        <v>129</v>
      </c>
      <c r="I150" s="336" t="s">
        <v>425</v>
      </c>
    </row>
    <row r="151" spans="1:9" s="210" customFormat="1" ht="51" x14ac:dyDescent="0.25">
      <c r="A151" s="484">
        <v>1226</v>
      </c>
      <c r="B151" s="336" t="s">
        <v>489</v>
      </c>
      <c r="C151" s="336" t="s">
        <v>385</v>
      </c>
      <c r="D151" s="342">
        <v>1280</v>
      </c>
      <c r="E151" s="343">
        <v>44631</v>
      </c>
      <c r="F151" s="336" t="s">
        <v>461</v>
      </c>
      <c r="G151" s="336">
        <v>30442</v>
      </c>
      <c r="H151" s="336" t="s">
        <v>129</v>
      </c>
      <c r="I151" s="336" t="s">
        <v>425</v>
      </c>
    </row>
    <row r="152" spans="1:9" s="210" customFormat="1" ht="51" x14ac:dyDescent="0.25">
      <c r="A152" s="484">
        <v>1227</v>
      </c>
      <c r="B152" s="336" t="s">
        <v>490</v>
      </c>
      <c r="C152" s="336" t="s">
        <v>381</v>
      </c>
      <c r="D152" s="342">
        <v>1185</v>
      </c>
      <c r="E152" s="343">
        <v>44630</v>
      </c>
      <c r="F152" s="336" t="s">
        <v>491</v>
      </c>
      <c r="G152" s="336">
        <v>8539</v>
      </c>
      <c r="H152" s="336" t="s">
        <v>131</v>
      </c>
      <c r="I152" s="336" t="s">
        <v>425</v>
      </c>
    </row>
    <row r="153" spans="1:9" s="210" customFormat="1" ht="51" x14ac:dyDescent="0.25">
      <c r="A153" s="484">
        <v>1228</v>
      </c>
      <c r="B153" s="336" t="s">
        <v>492</v>
      </c>
      <c r="C153" s="336" t="s">
        <v>381</v>
      </c>
      <c r="D153" s="342">
        <v>1655</v>
      </c>
      <c r="E153" s="343">
        <v>44616</v>
      </c>
      <c r="F153" s="336" t="s">
        <v>493</v>
      </c>
      <c r="G153" s="336">
        <v>2562</v>
      </c>
      <c r="H153" s="336" t="s">
        <v>129</v>
      </c>
      <c r="I153" s="336" t="s">
        <v>425</v>
      </c>
    </row>
    <row r="154" spans="1:9" s="210" customFormat="1" ht="51" x14ac:dyDescent="0.25">
      <c r="A154" s="484">
        <v>1229</v>
      </c>
      <c r="B154" s="336" t="s">
        <v>494</v>
      </c>
      <c r="C154" s="336" t="s">
        <v>377</v>
      </c>
      <c r="D154" s="342">
        <v>600</v>
      </c>
      <c r="E154" s="343">
        <v>44645</v>
      </c>
      <c r="F154" s="96" t="s">
        <v>495</v>
      </c>
      <c r="G154" s="486">
        <v>1992</v>
      </c>
      <c r="H154" s="336" t="s">
        <v>125</v>
      </c>
      <c r="I154" s="336" t="s">
        <v>425</v>
      </c>
    </row>
    <row r="155" spans="1:9" s="210" customFormat="1" ht="51" x14ac:dyDescent="0.25">
      <c r="A155" s="484">
        <v>1230</v>
      </c>
      <c r="B155" s="336" t="s">
        <v>496</v>
      </c>
      <c r="C155" s="336" t="s">
        <v>379</v>
      </c>
      <c r="D155" s="342">
        <v>980</v>
      </c>
      <c r="E155" s="343">
        <v>44651</v>
      </c>
      <c r="F155" s="336" t="s">
        <v>497</v>
      </c>
      <c r="G155" s="336">
        <v>6197</v>
      </c>
      <c r="H155" s="336" t="s">
        <v>498</v>
      </c>
      <c r="I155" s="336" t="s">
        <v>425</v>
      </c>
    </row>
    <row r="156" spans="1:9" s="210" customFormat="1" ht="51" x14ac:dyDescent="0.25">
      <c r="A156" s="484">
        <v>1231</v>
      </c>
      <c r="B156" s="336" t="s">
        <v>499</v>
      </c>
      <c r="C156" s="336" t="s">
        <v>385</v>
      </c>
      <c r="D156" s="342">
        <v>215</v>
      </c>
      <c r="E156" s="343">
        <v>44650</v>
      </c>
      <c r="F156" s="336" t="s">
        <v>500</v>
      </c>
      <c r="G156" s="336">
        <v>51</v>
      </c>
      <c r="H156" s="336" t="s">
        <v>130</v>
      </c>
      <c r="I156" s="336" t="s">
        <v>425</v>
      </c>
    </row>
    <row r="157" spans="1:9" s="210" customFormat="1" ht="51" x14ac:dyDescent="0.25">
      <c r="A157" s="484">
        <v>1232</v>
      </c>
      <c r="B157" s="336" t="s">
        <v>501</v>
      </c>
      <c r="C157" s="336" t="s">
        <v>385</v>
      </c>
      <c r="D157" s="342">
        <v>465</v>
      </c>
      <c r="E157" s="343">
        <v>44650</v>
      </c>
      <c r="F157" s="336" t="s">
        <v>500</v>
      </c>
      <c r="G157" s="336">
        <v>51</v>
      </c>
      <c r="H157" s="336" t="s">
        <v>130</v>
      </c>
      <c r="I157" s="336" t="s">
        <v>425</v>
      </c>
    </row>
    <row r="158" spans="1:9" s="210" customFormat="1" ht="51" x14ac:dyDescent="0.25">
      <c r="A158" s="484">
        <v>1233</v>
      </c>
      <c r="B158" s="336" t="s">
        <v>502</v>
      </c>
      <c r="C158" s="336" t="s">
        <v>385</v>
      </c>
      <c r="D158" s="342">
        <v>628</v>
      </c>
      <c r="E158" s="343">
        <v>44650</v>
      </c>
      <c r="F158" s="336" t="s">
        <v>500</v>
      </c>
      <c r="G158" s="336">
        <v>51</v>
      </c>
      <c r="H158" s="336" t="s">
        <v>130</v>
      </c>
      <c r="I158" s="336" t="s">
        <v>425</v>
      </c>
    </row>
    <row r="159" spans="1:9" s="210" customFormat="1" ht="51" x14ac:dyDescent="0.25">
      <c r="A159" s="484">
        <v>1234</v>
      </c>
      <c r="B159" s="336" t="s">
        <v>503</v>
      </c>
      <c r="C159" s="336" t="s">
        <v>385</v>
      </c>
      <c r="D159" s="342">
        <v>379.96</v>
      </c>
      <c r="E159" s="343">
        <v>44650</v>
      </c>
      <c r="F159" s="336" t="s">
        <v>500</v>
      </c>
      <c r="G159" s="336">
        <v>51</v>
      </c>
      <c r="H159" s="336" t="s">
        <v>130</v>
      </c>
      <c r="I159" s="336" t="s">
        <v>425</v>
      </c>
    </row>
    <row r="160" spans="1:9" s="210" customFormat="1" ht="51" x14ac:dyDescent="0.25">
      <c r="A160" s="484">
        <v>1235</v>
      </c>
      <c r="B160" s="336" t="s">
        <v>504</v>
      </c>
      <c r="C160" s="336" t="s">
        <v>391</v>
      </c>
      <c r="D160" s="342">
        <v>550</v>
      </c>
      <c r="E160" s="343">
        <v>44636</v>
      </c>
      <c r="F160" s="336" t="s">
        <v>505</v>
      </c>
      <c r="G160" s="336">
        <v>3612</v>
      </c>
      <c r="H160" s="336" t="s">
        <v>123</v>
      </c>
      <c r="I160" s="336" t="s">
        <v>425</v>
      </c>
    </row>
    <row r="161" spans="1:9" s="210" customFormat="1" ht="51" x14ac:dyDescent="0.25">
      <c r="A161" s="484">
        <v>1236</v>
      </c>
      <c r="B161" s="336" t="s">
        <v>506</v>
      </c>
      <c r="C161" s="336" t="s">
        <v>401</v>
      </c>
      <c r="D161" s="342">
        <v>270</v>
      </c>
      <c r="E161" s="343">
        <v>44630</v>
      </c>
      <c r="F161" s="96" t="s">
        <v>507</v>
      </c>
      <c r="G161" s="336">
        <v>41444</v>
      </c>
      <c r="H161" s="336" t="s">
        <v>126</v>
      </c>
      <c r="I161" s="336" t="s">
        <v>425</v>
      </c>
    </row>
    <row r="162" spans="1:9" s="210" customFormat="1" ht="51" x14ac:dyDescent="0.25">
      <c r="A162" s="484">
        <v>1237</v>
      </c>
      <c r="B162" s="336" t="s">
        <v>508</v>
      </c>
      <c r="C162" s="336" t="s">
        <v>401</v>
      </c>
      <c r="D162" s="342">
        <v>310</v>
      </c>
      <c r="E162" s="343">
        <v>44648</v>
      </c>
      <c r="F162" s="336" t="s">
        <v>509</v>
      </c>
      <c r="G162" s="336">
        <v>152392</v>
      </c>
      <c r="H162" s="336" t="s">
        <v>126</v>
      </c>
      <c r="I162" s="336" t="s">
        <v>425</v>
      </c>
    </row>
    <row r="163" spans="1:9" s="210" customFormat="1" ht="51" x14ac:dyDescent="0.25">
      <c r="A163" s="484">
        <v>1238</v>
      </c>
      <c r="B163" s="336" t="s">
        <v>510</v>
      </c>
      <c r="C163" s="336" t="s">
        <v>385</v>
      </c>
      <c r="D163" s="342">
        <v>400</v>
      </c>
      <c r="E163" s="343">
        <v>44634</v>
      </c>
      <c r="F163" s="336" t="s">
        <v>511</v>
      </c>
      <c r="G163" s="336">
        <v>14146</v>
      </c>
      <c r="H163" s="336" t="s">
        <v>122</v>
      </c>
      <c r="I163" s="336" t="s">
        <v>425</v>
      </c>
    </row>
    <row r="164" spans="1:9" s="210" customFormat="1" ht="51" x14ac:dyDescent="0.25">
      <c r="A164" s="484">
        <v>1239</v>
      </c>
      <c r="B164" s="336" t="s">
        <v>510</v>
      </c>
      <c r="C164" s="336" t="s">
        <v>385</v>
      </c>
      <c r="D164" s="342">
        <v>400</v>
      </c>
      <c r="E164" s="343">
        <v>44634</v>
      </c>
      <c r="F164" s="336" t="s">
        <v>511</v>
      </c>
      <c r="G164" s="336">
        <v>14146</v>
      </c>
      <c r="H164" s="336" t="s">
        <v>122</v>
      </c>
      <c r="I164" s="336" t="s">
        <v>425</v>
      </c>
    </row>
    <row r="165" spans="1:9" s="210" customFormat="1" ht="51" x14ac:dyDescent="0.25">
      <c r="A165" s="484">
        <v>1240</v>
      </c>
      <c r="B165" s="336" t="s">
        <v>510</v>
      </c>
      <c r="C165" s="336" t="s">
        <v>385</v>
      </c>
      <c r="D165" s="342">
        <v>400</v>
      </c>
      <c r="E165" s="343">
        <v>44634</v>
      </c>
      <c r="F165" s="336" t="s">
        <v>511</v>
      </c>
      <c r="G165" s="336">
        <v>14146</v>
      </c>
      <c r="H165" s="336" t="s">
        <v>122</v>
      </c>
      <c r="I165" s="336" t="s">
        <v>425</v>
      </c>
    </row>
    <row r="166" spans="1:9" s="210" customFormat="1" x14ac:dyDescent="0.2">
      <c r="A166" s="336"/>
      <c r="B166" s="336"/>
      <c r="C166" s="336"/>
      <c r="D166" s="342"/>
      <c r="E166" s="343"/>
      <c r="F166" s="336"/>
      <c r="G166" s="336"/>
      <c r="H166" s="336"/>
      <c r="I166" s="336"/>
    </row>
    <row r="167" spans="1:9" s="210" customFormat="1" x14ac:dyDescent="0.2">
      <c r="A167" s="336"/>
      <c r="B167" s="336"/>
      <c r="C167" s="336"/>
      <c r="D167" s="342"/>
      <c r="E167" s="343"/>
      <c r="F167" s="336"/>
      <c r="G167" s="336"/>
      <c r="H167" s="336"/>
      <c r="I167" s="336"/>
    </row>
    <row r="168" spans="1:9" s="210" customFormat="1" x14ac:dyDescent="0.2">
      <c r="A168" s="336"/>
      <c r="B168" s="336"/>
      <c r="C168" s="336"/>
      <c r="D168" s="342"/>
      <c r="E168" s="343"/>
      <c r="F168" s="336"/>
      <c r="G168" s="336"/>
      <c r="H168" s="336"/>
      <c r="I168" s="336"/>
    </row>
    <row r="169" spans="1:9" s="210" customFormat="1" x14ac:dyDescent="0.2">
      <c r="A169" s="336"/>
      <c r="B169" s="336"/>
      <c r="C169" s="336"/>
      <c r="D169" s="342"/>
      <c r="E169" s="343"/>
      <c r="F169" s="336"/>
      <c r="G169" s="336"/>
      <c r="H169" s="336"/>
      <c r="I169" s="336"/>
    </row>
    <row r="170" spans="1:9" s="210" customFormat="1" x14ac:dyDescent="0.2">
      <c r="A170" s="336"/>
      <c r="B170" s="336"/>
      <c r="C170" s="336"/>
      <c r="D170" s="342"/>
      <c r="E170" s="343"/>
      <c r="F170" s="336"/>
      <c r="G170" s="336"/>
      <c r="H170" s="336"/>
      <c r="I170" s="336"/>
    </row>
    <row r="171" spans="1:9" s="210" customFormat="1" x14ac:dyDescent="0.2">
      <c r="A171" s="336"/>
      <c r="B171" s="336"/>
      <c r="C171" s="336"/>
      <c r="D171" s="342"/>
      <c r="E171" s="343"/>
      <c r="F171" s="336"/>
      <c r="G171" s="336"/>
      <c r="H171" s="336"/>
      <c r="I171" s="336"/>
    </row>
    <row r="172" spans="1:9" s="210" customFormat="1" x14ac:dyDescent="0.2">
      <c r="A172" s="336"/>
      <c r="B172" s="336"/>
      <c r="C172" s="336"/>
      <c r="D172" s="342"/>
      <c r="E172" s="343"/>
      <c r="F172" s="336"/>
      <c r="G172" s="336"/>
      <c r="H172" s="336"/>
      <c r="I172" s="336"/>
    </row>
    <row r="173" spans="1:9" s="210" customFormat="1" x14ac:dyDescent="0.2">
      <c r="A173" s="336"/>
      <c r="B173" s="336"/>
      <c r="C173" s="336"/>
      <c r="D173" s="342"/>
      <c r="E173" s="343"/>
      <c r="F173" s="336"/>
      <c r="G173" s="336"/>
      <c r="H173" s="336"/>
      <c r="I173" s="336"/>
    </row>
    <row r="174" spans="1:9" s="210" customFormat="1" x14ac:dyDescent="0.2">
      <c r="A174" s="336"/>
      <c r="B174" s="336"/>
      <c r="C174" s="336"/>
      <c r="D174" s="342"/>
      <c r="E174" s="343"/>
      <c r="F174" s="336"/>
      <c r="G174" s="336"/>
      <c r="H174" s="336"/>
      <c r="I174" s="336"/>
    </row>
    <row r="175" spans="1:9" s="210" customFormat="1" x14ac:dyDescent="0.2">
      <c r="A175" s="336"/>
      <c r="B175" s="336"/>
      <c r="C175" s="336"/>
      <c r="D175" s="342"/>
      <c r="E175" s="343"/>
      <c r="F175" s="336"/>
      <c r="G175" s="336"/>
      <c r="H175" s="336"/>
      <c r="I175" s="336"/>
    </row>
    <row r="176" spans="1:9" s="210" customFormat="1" x14ac:dyDescent="0.2">
      <c r="A176" s="336"/>
      <c r="B176" s="336"/>
      <c r="C176" s="336"/>
      <c r="D176" s="342"/>
      <c r="E176" s="343"/>
      <c r="F176" s="336"/>
      <c r="G176" s="336"/>
      <c r="H176" s="336"/>
      <c r="I176" s="336"/>
    </row>
    <row r="177" spans="1:9" s="210" customFormat="1" x14ac:dyDescent="0.2">
      <c r="A177" s="336"/>
      <c r="B177" s="336"/>
      <c r="C177" s="336"/>
      <c r="D177" s="342"/>
      <c r="E177" s="343"/>
      <c r="F177" s="336"/>
      <c r="G177" s="336"/>
      <c r="H177" s="336"/>
      <c r="I177" s="336"/>
    </row>
    <row r="178" spans="1:9" s="210" customFormat="1" x14ac:dyDescent="0.2">
      <c r="A178" s="336"/>
      <c r="B178" s="336"/>
      <c r="C178" s="336"/>
      <c r="D178" s="342"/>
      <c r="E178" s="343"/>
      <c r="F178" s="336"/>
      <c r="G178" s="336"/>
      <c r="H178" s="336"/>
      <c r="I178" s="336"/>
    </row>
    <row r="179" spans="1:9" s="210" customFormat="1" x14ac:dyDescent="0.2">
      <c r="A179" s="336"/>
      <c r="B179" s="336"/>
      <c r="C179" s="336"/>
      <c r="D179" s="342"/>
      <c r="E179" s="343"/>
      <c r="F179" s="336"/>
      <c r="G179" s="336"/>
      <c r="H179" s="336"/>
      <c r="I179" s="336"/>
    </row>
    <row r="180" spans="1:9" s="210" customFormat="1" x14ac:dyDescent="0.2">
      <c r="A180" s="336"/>
      <c r="B180" s="336"/>
      <c r="C180" s="336"/>
      <c r="D180" s="342"/>
      <c r="E180" s="343"/>
      <c r="F180" s="336"/>
      <c r="G180" s="336"/>
      <c r="H180" s="336"/>
      <c r="I180" s="336"/>
    </row>
    <row r="181" spans="1:9" s="210" customFormat="1" x14ac:dyDescent="0.2">
      <c r="A181" s="336"/>
      <c r="B181" s="336"/>
      <c r="C181" s="336"/>
      <c r="D181" s="342"/>
      <c r="E181" s="343"/>
      <c r="F181" s="336"/>
      <c r="G181" s="336"/>
      <c r="H181" s="336"/>
      <c r="I181" s="336"/>
    </row>
    <row r="182" spans="1:9" s="210" customFormat="1" x14ac:dyDescent="0.2">
      <c r="A182" s="336"/>
      <c r="B182" s="336"/>
      <c r="C182" s="336"/>
      <c r="D182" s="342"/>
      <c r="E182" s="343"/>
      <c r="F182" s="336"/>
      <c r="G182" s="336"/>
      <c r="H182" s="336"/>
      <c r="I182" s="336"/>
    </row>
    <row r="183" spans="1:9" s="210" customFormat="1" x14ac:dyDescent="0.2">
      <c r="A183" s="336"/>
      <c r="B183" s="336"/>
      <c r="C183" s="336"/>
      <c r="D183" s="342"/>
      <c r="E183" s="343"/>
      <c r="F183" s="336"/>
      <c r="G183" s="336"/>
      <c r="H183" s="336"/>
      <c r="I183" s="336"/>
    </row>
    <row r="184" spans="1:9" s="210" customFormat="1" x14ac:dyDescent="0.2">
      <c r="A184" s="336"/>
      <c r="B184" s="336"/>
      <c r="C184" s="336"/>
      <c r="D184" s="342"/>
      <c r="E184" s="343"/>
      <c r="F184" s="336"/>
      <c r="G184" s="336"/>
      <c r="H184" s="336"/>
      <c r="I184" s="336"/>
    </row>
    <row r="185" spans="1:9" s="210" customFormat="1" x14ac:dyDescent="0.2">
      <c r="A185" s="336"/>
      <c r="B185" s="336"/>
      <c r="C185" s="336"/>
      <c r="D185" s="342"/>
      <c r="E185" s="343"/>
      <c r="F185" s="336"/>
      <c r="G185" s="336"/>
      <c r="H185" s="336"/>
      <c r="I185" s="336"/>
    </row>
    <row r="186" spans="1:9" s="210" customFormat="1" x14ac:dyDescent="0.2">
      <c r="A186" s="336"/>
      <c r="B186" s="336"/>
      <c r="C186" s="336"/>
      <c r="D186" s="342"/>
      <c r="E186" s="343"/>
      <c r="F186" s="336"/>
      <c r="G186" s="336"/>
      <c r="H186" s="336"/>
      <c r="I186" s="336"/>
    </row>
    <row r="187" spans="1:9" s="210" customFormat="1" ht="51" x14ac:dyDescent="0.2">
      <c r="A187" s="336"/>
      <c r="B187" s="336" t="s">
        <v>512</v>
      </c>
      <c r="C187" s="336" t="s">
        <v>381</v>
      </c>
      <c r="D187" s="342">
        <v>3605.96</v>
      </c>
      <c r="E187" s="343">
        <v>44658</v>
      </c>
      <c r="F187" s="336" t="s">
        <v>513</v>
      </c>
      <c r="G187" s="336">
        <v>1878020</v>
      </c>
      <c r="H187" s="336" t="s">
        <v>514</v>
      </c>
      <c r="I187" s="336" t="s">
        <v>425</v>
      </c>
    </row>
    <row r="188" spans="1:9" s="210" customFormat="1" x14ac:dyDescent="0.2">
      <c r="A188" s="336"/>
      <c r="B188" s="336"/>
      <c r="C188" s="336"/>
      <c r="D188" s="342"/>
      <c r="E188" s="343"/>
      <c r="F188" s="336"/>
      <c r="G188" s="336"/>
      <c r="H188" s="336"/>
      <c r="I188" s="336"/>
    </row>
    <row r="189" spans="1:9" s="210" customFormat="1" x14ac:dyDescent="0.2">
      <c r="A189" s="336"/>
      <c r="B189" s="336"/>
      <c r="C189" s="336"/>
      <c r="D189" s="342"/>
      <c r="E189" s="343"/>
      <c r="F189" s="336"/>
      <c r="G189" s="336"/>
      <c r="H189" s="336"/>
      <c r="I189" s="336"/>
    </row>
    <row r="190" spans="1:9" s="210" customFormat="1" x14ac:dyDescent="0.2">
      <c r="A190" s="336"/>
      <c r="B190" s="336"/>
      <c r="C190" s="336"/>
      <c r="D190" s="342"/>
      <c r="E190" s="343"/>
      <c r="F190" s="336"/>
      <c r="G190" s="336"/>
      <c r="H190" s="336"/>
      <c r="I190" s="336"/>
    </row>
    <row r="191" spans="1:9" s="210" customFormat="1" x14ac:dyDescent="0.2">
      <c r="A191" s="336"/>
      <c r="B191" s="336"/>
      <c r="C191" s="336"/>
      <c r="D191" s="342"/>
      <c r="E191" s="343"/>
      <c r="F191" s="336"/>
      <c r="G191" s="336"/>
      <c r="H191" s="336"/>
      <c r="I191" s="336"/>
    </row>
    <row r="192" spans="1:9" s="210" customFormat="1" x14ac:dyDescent="0.2">
      <c r="A192" s="336"/>
      <c r="B192" s="336"/>
      <c r="C192" s="336"/>
      <c r="D192" s="342"/>
      <c r="E192" s="343"/>
      <c r="F192" s="336"/>
      <c r="G192" s="336"/>
      <c r="H192" s="336"/>
      <c r="I192" s="336"/>
    </row>
    <row r="193" spans="1:9" s="210" customFormat="1" x14ac:dyDescent="0.2">
      <c r="A193" s="336"/>
      <c r="B193" s="336"/>
      <c r="C193" s="336"/>
      <c r="D193" s="342"/>
      <c r="E193" s="343"/>
      <c r="F193" s="336"/>
      <c r="G193" s="336"/>
      <c r="H193" s="336"/>
      <c r="I193" s="336"/>
    </row>
    <row r="194" spans="1:9" s="210" customFormat="1" x14ac:dyDescent="0.2">
      <c r="A194" s="336"/>
      <c r="B194" s="336"/>
      <c r="C194" s="336"/>
      <c r="D194" s="342"/>
      <c r="E194" s="343"/>
      <c r="F194" s="336"/>
      <c r="G194" s="336"/>
      <c r="H194" s="336"/>
      <c r="I194" s="336"/>
    </row>
    <row r="195" spans="1:9" s="210" customFormat="1" x14ac:dyDescent="0.2">
      <c r="A195" s="336"/>
      <c r="B195" s="336"/>
      <c r="C195" s="336"/>
      <c r="D195" s="342"/>
      <c r="E195" s="343"/>
      <c r="F195" s="336"/>
      <c r="G195" s="336"/>
      <c r="H195" s="336"/>
      <c r="I195" s="336"/>
    </row>
    <row r="196" spans="1:9" s="210" customFormat="1" x14ac:dyDescent="0.2">
      <c r="A196" s="336"/>
      <c r="B196" s="336"/>
      <c r="C196" s="336"/>
      <c r="D196" s="342"/>
      <c r="E196" s="343"/>
      <c r="F196" s="336"/>
      <c r="G196" s="336"/>
      <c r="H196" s="336"/>
      <c r="I196" s="336"/>
    </row>
    <row r="197" spans="1:9" s="210" customFormat="1" x14ac:dyDescent="0.2">
      <c r="A197" s="336"/>
      <c r="B197" s="336"/>
      <c r="C197" s="336"/>
      <c r="D197" s="342"/>
      <c r="E197" s="343"/>
      <c r="F197" s="336"/>
      <c r="G197" s="336"/>
      <c r="H197" s="336"/>
      <c r="I197" s="336"/>
    </row>
    <row r="198" spans="1:9" s="210" customFormat="1" x14ac:dyDescent="0.2">
      <c r="A198" s="336"/>
      <c r="B198" s="336"/>
      <c r="C198" s="336"/>
      <c r="D198" s="342"/>
      <c r="E198" s="343"/>
      <c r="F198" s="336"/>
      <c r="G198" s="336"/>
      <c r="H198" s="336"/>
      <c r="I198" s="336"/>
    </row>
    <row r="199" spans="1:9" s="210" customFormat="1" x14ac:dyDescent="0.2">
      <c r="A199" s="336"/>
      <c r="B199" s="336"/>
      <c r="C199" s="336"/>
      <c r="D199" s="342"/>
      <c r="E199" s="343"/>
      <c r="F199" s="336"/>
      <c r="G199" s="336"/>
      <c r="H199" s="336"/>
      <c r="I199" s="336"/>
    </row>
    <row r="200" spans="1:9" s="210" customFormat="1" x14ac:dyDescent="0.2">
      <c r="A200" s="336"/>
      <c r="B200" s="336"/>
      <c r="C200" s="336"/>
      <c r="D200" s="342"/>
      <c r="E200" s="343"/>
      <c r="F200" s="336"/>
      <c r="G200" s="336"/>
      <c r="H200" s="336"/>
      <c r="I200" s="336"/>
    </row>
    <row r="201" spans="1:9" s="210" customFormat="1" x14ac:dyDescent="0.2">
      <c r="A201" s="336"/>
      <c r="B201" s="336"/>
      <c r="C201" s="336"/>
      <c r="D201" s="342"/>
      <c r="E201" s="343"/>
      <c r="F201" s="336"/>
      <c r="G201" s="336"/>
      <c r="H201" s="336"/>
      <c r="I201" s="336"/>
    </row>
    <row r="202" spans="1:9" s="210" customFormat="1" x14ac:dyDescent="0.2">
      <c r="A202" s="336"/>
      <c r="B202" s="336"/>
      <c r="C202" s="336"/>
      <c r="D202" s="342"/>
      <c r="E202" s="343"/>
      <c r="F202" s="336"/>
      <c r="G202" s="336"/>
      <c r="H202" s="336"/>
      <c r="I202" s="336"/>
    </row>
    <row r="203" spans="1:9" s="210" customFormat="1" x14ac:dyDescent="0.2">
      <c r="A203" s="336"/>
      <c r="B203" s="336"/>
      <c r="C203" s="336"/>
      <c r="D203" s="342"/>
      <c r="E203" s="343"/>
      <c r="F203" s="336"/>
      <c r="G203" s="336"/>
      <c r="H203" s="336"/>
      <c r="I203" s="336"/>
    </row>
    <row r="204" spans="1:9" s="210" customFormat="1" x14ac:dyDescent="0.2">
      <c r="A204" s="336"/>
      <c r="B204" s="336"/>
      <c r="C204" s="336"/>
      <c r="D204" s="342"/>
      <c r="E204" s="343"/>
      <c r="F204" s="336"/>
      <c r="G204" s="336"/>
      <c r="H204" s="336"/>
      <c r="I204" s="336"/>
    </row>
    <row r="205" spans="1:9" s="210" customFormat="1" x14ac:dyDescent="0.2">
      <c r="A205" s="336"/>
      <c r="B205" s="336"/>
      <c r="C205" s="336"/>
      <c r="D205" s="342"/>
      <c r="E205" s="343"/>
      <c r="F205" s="336"/>
      <c r="G205" s="336"/>
      <c r="H205" s="336"/>
      <c r="I205" s="336"/>
    </row>
    <row r="206" spans="1:9" s="210" customFormat="1" x14ac:dyDescent="0.2">
      <c r="A206" s="336"/>
      <c r="B206" s="336"/>
      <c r="C206" s="336"/>
      <c r="D206" s="342"/>
      <c r="E206" s="343"/>
      <c r="F206" s="336"/>
      <c r="G206" s="336"/>
      <c r="H206" s="336"/>
      <c r="I206" s="336"/>
    </row>
    <row r="207" spans="1:9" s="210" customFormat="1" x14ac:dyDescent="0.2">
      <c r="A207" s="336"/>
      <c r="B207" s="336"/>
      <c r="C207" s="336"/>
      <c r="D207" s="342"/>
      <c r="E207" s="343"/>
      <c r="F207" s="336"/>
      <c r="G207" s="336"/>
      <c r="H207" s="336"/>
      <c r="I207" s="336"/>
    </row>
    <row r="208" spans="1:9" s="210" customFormat="1" x14ac:dyDescent="0.2">
      <c r="A208" s="336"/>
      <c r="B208" s="336"/>
      <c r="C208" s="336"/>
      <c r="D208" s="342"/>
      <c r="E208" s="343"/>
      <c r="F208" s="336"/>
      <c r="G208" s="336"/>
      <c r="H208" s="336"/>
      <c r="I208" s="336"/>
    </row>
    <row r="209" spans="1:9" s="210" customFormat="1" ht="13.5" thickBot="1" x14ac:dyDescent="0.25">
      <c r="A209" s="336"/>
      <c r="B209" s="336"/>
      <c r="C209" s="336"/>
      <c r="D209" s="342"/>
      <c r="E209" s="343"/>
      <c r="F209" s="336"/>
      <c r="G209" s="336"/>
      <c r="H209" s="336"/>
      <c r="I209" s="336"/>
    </row>
    <row r="210" spans="1:9" ht="22.5" customHeight="1" thickBot="1" x14ac:dyDescent="0.25">
      <c r="A210" s="214"/>
      <c r="B210" s="214"/>
      <c r="C210" s="215" t="s">
        <v>133</v>
      </c>
      <c r="D210" s="216">
        <f>SUM(D5:D209)</f>
        <v>126353.53000000001</v>
      </c>
      <c r="E210" s="214"/>
      <c r="F210" s="214"/>
      <c r="G210" s="214"/>
      <c r="H210" s="217"/>
      <c r="I210" s="217"/>
    </row>
    <row r="625" spans="6:6" ht="51" hidden="1" x14ac:dyDescent="0.2">
      <c r="F625" s="198" t="s">
        <v>373</v>
      </c>
    </row>
    <row r="626" spans="6:6" ht="25.5" hidden="1" x14ac:dyDescent="0.2">
      <c r="F626" s="198" t="s">
        <v>375</v>
      </c>
    </row>
    <row r="627" spans="6:6" ht="25.5" hidden="1" x14ac:dyDescent="0.2">
      <c r="F627" s="198" t="s">
        <v>377</v>
      </c>
    </row>
    <row r="628" spans="6:6" ht="38.25" hidden="1" x14ac:dyDescent="0.2">
      <c r="F628" s="198" t="s">
        <v>379</v>
      </c>
    </row>
    <row r="629" spans="6:6" ht="38.25" hidden="1" x14ac:dyDescent="0.2">
      <c r="F629" s="198" t="s">
        <v>381</v>
      </c>
    </row>
    <row r="630" spans="6:6" ht="25.5" hidden="1" x14ac:dyDescent="0.2">
      <c r="F630" s="198" t="s">
        <v>383</v>
      </c>
    </row>
    <row r="631" spans="6:6" hidden="1" x14ac:dyDescent="0.2">
      <c r="F631" s="198" t="s">
        <v>385</v>
      </c>
    </row>
    <row r="632" spans="6:6" hidden="1" x14ac:dyDescent="0.2">
      <c r="F632" s="198" t="s">
        <v>387</v>
      </c>
    </row>
    <row r="633" spans="6:6" ht="25.5" hidden="1" x14ac:dyDescent="0.2">
      <c r="F633" s="198" t="s">
        <v>389</v>
      </c>
    </row>
    <row r="634" spans="6:6" ht="25.5" hidden="1" x14ac:dyDescent="0.2">
      <c r="F634" s="198" t="s">
        <v>391</v>
      </c>
    </row>
    <row r="635" spans="6:6" ht="25.5" hidden="1" x14ac:dyDescent="0.2">
      <c r="F635" s="198" t="s">
        <v>393</v>
      </c>
    </row>
    <row r="636" spans="6:6" hidden="1" x14ac:dyDescent="0.2">
      <c r="F636" s="198" t="s">
        <v>395</v>
      </c>
    </row>
    <row r="637" spans="6:6" ht="38.25" hidden="1" x14ac:dyDescent="0.2">
      <c r="F637" s="198" t="s">
        <v>397</v>
      </c>
    </row>
    <row r="638" spans="6:6" hidden="1" x14ac:dyDescent="0.2">
      <c r="F638" s="198" t="s">
        <v>356</v>
      </c>
    </row>
    <row r="639" spans="6:6" ht="25.5" hidden="1" x14ac:dyDescent="0.2">
      <c r="F639" s="198" t="s">
        <v>399</v>
      </c>
    </row>
    <row r="640" spans="6:6" ht="25.5" hidden="1" x14ac:dyDescent="0.2">
      <c r="F640"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209">
      <formula1>$F$625:$F$641</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6B5C7F-B204-4A60-BFCF-08402D7B2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752A8E-714A-4165-9A46-17344D1489BD}">
  <ds:schemaRefs>
    <ds:schemaRef ds:uri="http://schemas.microsoft.com/sharepoint/v3/contenttype/forms"/>
  </ds:schemaRefs>
</ds:datastoreItem>
</file>

<file path=customXml/itemProps3.xml><?xml version="1.0" encoding="utf-8"?>
<ds:datastoreItem xmlns:ds="http://schemas.openxmlformats.org/officeDocument/2006/customXml" ds:itemID="{A6698283-5FEC-4EFB-813E-E26D1C22E876}">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35</vt:i4>
      </vt:variant>
    </vt:vector>
  </HeadingPairs>
  <TitlesOfParts>
    <vt:vector size="52" baseType="lpstr">
      <vt:lpstr>Capa</vt:lpstr>
      <vt:lpstr>Análises</vt:lpstr>
      <vt:lpstr>Resumo</vt:lpstr>
      <vt:lpstr>Comparativo</vt:lpstr>
      <vt:lpstr>Gasto das Atividades</vt:lpstr>
      <vt:lpstr>Analítico Cx.</vt:lpstr>
      <vt:lpstr>Analítico Cp.</vt:lpstr>
      <vt:lpstr>Prov. Pessoal</vt:lpstr>
      <vt:lpstr>Bens</vt:lpstr>
      <vt:lpstr>Comp.</vt:lpstr>
      <vt:lpstr>Diário 3º PA</vt:lpstr>
      <vt:lpstr>Diário 4º PA</vt:lpstr>
      <vt:lpstr>Diário 5º PA</vt:lpstr>
      <vt:lpstr>Diário 6º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'Diário 3º PA'!Area_de_impressao</vt:lpstr>
      <vt:lpstr>'Diário 4º PA'!Area_de_impressao</vt:lpstr>
      <vt:lpstr>'Diário 5º PA'!Area_de_impressao</vt:lpstr>
      <vt:lpstr>'Diário 6º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3º PA'!Titulos_de_impressao</vt:lpstr>
      <vt:lpstr>'Diário 4º PA'!Titulos_de_impressao</vt:lpstr>
      <vt:lpstr>'Diário 5º PA'!Titulos_de_impressao</vt:lpstr>
      <vt:lpstr>'Diário 6º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2025-05-13T13:53:41Z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